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D:\Usuario\Judith\Desktop\Actividades DGCF durante CUARENTENA\"/>
    </mc:Choice>
  </mc:AlternateContent>
  <bookViews>
    <workbookView xWindow="0" yWindow="0" windowWidth="24000" windowHeight="9030" tabRatio="693" firstSheet="4" activeTab="4"/>
  </bookViews>
  <sheets>
    <sheet name="Contactos" sheetId="34" state="hidden" r:id="rId1"/>
    <sheet name="bd_lista" sheetId="32" state="hidden" r:id="rId2"/>
    <sheet name="CUADRO" sheetId="31" state="hidden" r:id="rId3"/>
    <sheet name="Hoja de Trabajo para listado" sheetId="30" state="hidden" r:id="rId4"/>
    <sheet name="FORM. 9" sheetId="3"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CVD_AUTO" sheetId="33" r:id="rId15"/>
    <sheet name="CONTACTOS UCCF" sheetId="35" r:id="rId16"/>
  </sheets>
  <externalReferences>
    <externalReference r:id="rId17"/>
  </externalReferences>
  <definedNames>
    <definedName name="_xlnm._FilterDatabase" localSheetId="1" hidden="1">bd_lista!$A$2:$D$594</definedName>
    <definedName name="_xlnm._FilterDatabase" localSheetId="11" hidden="1">CDI!$A$8:$H$55</definedName>
    <definedName name="_xlnm._FilterDatabase" localSheetId="0" hidden="1">Contactos!$A$3:$E$525</definedName>
    <definedName name="_xlnm._FilterDatabase" localSheetId="2" hidden="1">CUADRO!$A$5:$W$1177</definedName>
    <definedName name="_xlnm._FilterDatabase" localSheetId="8" hidden="1">'CUT ME'!$A$8:$R$132</definedName>
    <definedName name="_xlnm._FilterDatabase" localSheetId="7" hidden="1">'CUT MN'!$A$8:$Q$3736</definedName>
    <definedName name="_xlnm._FilterDatabase" localSheetId="14" hidden="1">CVD_AUTO!$A$8:$K$40</definedName>
    <definedName name="_xlnm._FilterDatabase" localSheetId="5" hidden="1">RESUMEN!$A$10:$AQ$599</definedName>
    <definedName name="_xlnm._FilterDatabase" localSheetId="13" hidden="1">'TCR ME'!$A$7:$F$7</definedName>
    <definedName name="_xlnm._FilterDatabase" localSheetId="12" hidden="1">'TCR MN'!$A$7:$F$22</definedName>
    <definedName name="_xlnm._FilterDatabase" localSheetId="10" hidden="1">'TRL ME'!$A$8:$Q$20</definedName>
    <definedName name="_xlnm._FilterDatabase" localSheetId="9" hidden="1">'TRL MN'!$A$8:$O$100</definedName>
    <definedName name="_Key1" localSheetId="1"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9" hidden="1">#REF!</definedName>
    <definedName name="_Key1" hidden="1">#REF!</definedName>
    <definedName name="_Key2" localSheetId="1"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9" hidden="1">#REF!</definedName>
    <definedName name="_Sort" hidden="1">#REF!</definedName>
    <definedName name="_xlnm.Print_Area" localSheetId="11">CDI!$A$1:$H$81</definedName>
    <definedName name="_xlnm.Print_Area" localSheetId="6">CONCEPTOS.!$A$1:$C$58</definedName>
    <definedName name="_xlnm.Print_Area" localSheetId="8">'CUT ME'!$A$1:$R$378</definedName>
    <definedName name="_xlnm.Print_Area" localSheetId="7">'CUT MN'!$A$1:$Q$3749</definedName>
    <definedName name="_xlnm.Print_Area" localSheetId="14">CVD_AUTO!$A$1:$K$66</definedName>
    <definedName name="_xlnm.Print_Area" localSheetId="4">'FORM. 9'!$A$1:$AF$63</definedName>
    <definedName name="_xlnm.Print_Area" localSheetId="5">RESUMEN!$A$1:$AQ$602</definedName>
    <definedName name="_xlnm.Print_Area" localSheetId="13">'TCR ME'!$A$1:$G$11</definedName>
    <definedName name="_xlnm.Print_Area" localSheetId="12">'TCR MN'!$A$1:$F$33</definedName>
    <definedName name="_xlnm.Print_Area" localSheetId="10">'TRL ME'!$A$1:$Q$30</definedName>
    <definedName name="_xlnm.Print_Area" localSheetId="9">'TRL MN'!$A$1:$O$112</definedName>
    <definedName name="cod_ent">[1]RESUMEN!$A$11:$A$616</definedName>
    <definedName name="Cuadro_Ent">[1]RESUMEN!$A$11:$C$616</definedName>
    <definedName name="gy" localSheetId="9" hidden="1">#REF!</definedName>
    <definedName name="gy" hidden="1">#REF!</definedName>
    <definedName name="MARZO" localSheetId="1"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9" hidden="1">#REF!</definedName>
    <definedName name="MARZO" hidden="1">#REF!</definedName>
    <definedName name="TCRME" localSheetId="9" hidden="1">#REF!</definedName>
    <definedName name="TCRME" hidden="1">#REF!</definedName>
    <definedName name="_xlnm.Print_Titles" localSheetId="11">CDI!$1:$8</definedName>
    <definedName name="_xlnm.Print_Titles" localSheetId="8">'CUT ME'!$1:$8</definedName>
    <definedName name="_xlnm.Print_Titles" localSheetId="7">'CUT MN'!$1:$8</definedName>
    <definedName name="_xlnm.Print_Titles" localSheetId="14">CVD_AUTO!$1:$8</definedName>
    <definedName name="_xlnm.Print_Titles" localSheetId="5">RESUMEN!$1:$10</definedName>
    <definedName name="_xlnm.Print_Titles" localSheetId="10">'TRL ME'!$1:$7</definedName>
    <definedName name="_xlnm.Print_Titles" localSheetId="9">'TRL MN'!$1:$8</definedName>
  </definedNames>
  <calcPr calcId="162913"/>
  <pivotCaches>
    <pivotCache cacheId="5" r:id="rId18"/>
    <pivotCache cacheId="6" r:id="rId19"/>
    <pivotCache cacheId="7" r:id="rId20"/>
    <pivotCache cacheId="8" r:id="rId21"/>
    <pivotCache cacheId="9" r:id="rId22"/>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79" i="21" l="1"/>
  <c r="G79" i="21"/>
  <c r="F79" i="21"/>
  <c r="E79" i="21"/>
  <c r="D79" i="21"/>
  <c r="H76" i="21"/>
  <c r="H77" i="21"/>
  <c r="O102" i="29"/>
  <c r="N102" i="29"/>
  <c r="M102" i="29"/>
  <c r="G617" i="8" l="1"/>
  <c r="P367" i="26"/>
  <c r="O367" i="26"/>
  <c r="N367" i="26"/>
  <c r="M367" i="26"/>
  <c r="O3738" i="25"/>
  <c r="N3738" i="25"/>
  <c r="A25" i="35" l="1"/>
  <c r="A26" i="35" s="1"/>
  <c r="A27" i="35" s="1"/>
  <c r="A24" i="35"/>
  <c r="A23" i="35"/>
  <c r="A12" i="35"/>
  <c r="A13" i="35" s="1"/>
  <c r="A14" i="35" s="1"/>
  <c r="A15" i="35" s="1"/>
  <c r="A16" i="35" s="1"/>
  <c r="A17" i="35" s="1"/>
  <c r="A18" i="35" s="1"/>
  <c r="A19" i="35" s="1"/>
  <c r="A20" i="35" s="1"/>
  <c r="A21" i="35" s="1"/>
  <c r="A8" i="35"/>
  <c r="A10" i="35" s="1"/>
  <c r="A11" i="35" s="1"/>
  <c r="M50" i="3"/>
  <c r="I50" i="3"/>
  <c r="C50" i="3"/>
  <c r="I65" i="33" l="1"/>
  <c r="J65" i="33"/>
  <c r="F43" i="3" l="1"/>
  <c r="F41" i="3"/>
  <c r="F40" i="3"/>
  <c r="F39" i="3"/>
  <c r="F38" i="3"/>
  <c r="F37" i="3"/>
  <c r="F36" i="3"/>
  <c r="F35" i="3"/>
  <c r="F34" i="3"/>
  <c r="F31" i="3"/>
  <c r="F30" i="3"/>
  <c r="F29" i="3"/>
  <c r="F27" i="3"/>
  <c r="F45" i="3"/>
  <c r="C45" i="3"/>
  <c r="C44" i="3"/>
  <c r="C43" i="3"/>
  <c r="C42" i="3"/>
  <c r="C41" i="3"/>
  <c r="C39" i="3"/>
  <c r="C38" i="3"/>
  <c r="C37" i="3"/>
  <c r="C36" i="3"/>
  <c r="C35" i="3"/>
  <c r="C34" i="3"/>
  <c r="C33" i="3"/>
  <c r="C32" i="3"/>
  <c r="C31" i="3"/>
  <c r="C30" i="3"/>
  <c r="C29" i="3"/>
  <c r="C28" i="3"/>
  <c r="F25" i="3"/>
  <c r="C26" i="3"/>
  <c r="C25" i="3"/>
  <c r="H63" i="21"/>
  <c r="H64" i="21"/>
  <c r="H65" i="21"/>
  <c r="H66" i="21"/>
  <c r="H67" i="21"/>
  <c r="H68" i="21"/>
  <c r="H69" i="21"/>
  <c r="H70" i="21"/>
  <c r="H71" i="21"/>
  <c r="H72" i="21"/>
  <c r="H73" i="21"/>
  <c r="H74" i="21"/>
  <c r="H75" i="21"/>
  <c r="AN601" i="8"/>
  <c r="H9" i="21" l="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AQ11" i="8"/>
  <c r="AQ12" i="8"/>
  <c r="AQ13" i="8"/>
  <c r="AQ14" i="8"/>
  <c r="AQ15" i="8"/>
  <c r="AQ16" i="8"/>
  <c r="AQ17" i="8"/>
  <c r="AQ18" i="8"/>
  <c r="AQ19" i="8"/>
  <c r="AQ20" i="8"/>
  <c r="AQ21" i="8"/>
  <c r="AQ22" i="8"/>
  <c r="AQ23" i="8"/>
  <c r="AQ24" i="8"/>
  <c r="AQ25" i="8"/>
  <c r="AQ26" i="8"/>
  <c r="AQ27" i="8"/>
  <c r="AQ28" i="8"/>
  <c r="AQ29" i="8"/>
  <c r="AQ30" i="8"/>
  <c r="AQ31" i="8"/>
  <c r="AQ32" i="8"/>
  <c r="AQ33" i="8"/>
  <c r="AQ34" i="8"/>
  <c r="AQ35" i="8"/>
  <c r="AQ36" i="8"/>
  <c r="AQ37" i="8"/>
  <c r="AQ38" i="8"/>
  <c r="AQ39" i="8"/>
  <c r="AQ40" i="8"/>
  <c r="AQ41" i="8"/>
  <c r="AQ42" i="8"/>
  <c r="AQ43" i="8"/>
  <c r="AQ44" i="8"/>
  <c r="AQ45" i="8"/>
  <c r="AQ46" i="8"/>
  <c r="AQ47" i="8"/>
  <c r="AQ48" i="8"/>
  <c r="AQ49" i="8"/>
  <c r="AQ50" i="8"/>
  <c r="AQ51" i="8"/>
  <c r="AQ52" i="8"/>
  <c r="AQ53" i="8"/>
  <c r="AQ54" i="8"/>
  <c r="AQ55" i="8"/>
  <c r="AQ56" i="8"/>
  <c r="AQ57" i="8"/>
  <c r="AQ58" i="8"/>
  <c r="AQ59" i="8"/>
  <c r="AQ60" i="8"/>
  <c r="AQ61" i="8"/>
  <c r="AQ62" i="8"/>
  <c r="AQ63" i="8"/>
  <c r="AQ64" i="8"/>
  <c r="AQ65" i="8"/>
  <c r="AQ66" i="8"/>
  <c r="AQ67" i="8"/>
  <c r="AQ68" i="8"/>
  <c r="AQ69" i="8"/>
  <c r="AQ70" i="8"/>
  <c r="AQ71" i="8"/>
  <c r="AQ72" i="8"/>
  <c r="AQ73" i="8"/>
  <c r="AQ74" i="8"/>
  <c r="AQ75" i="8"/>
  <c r="AQ76" i="8"/>
  <c r="AQ77" i="8"/>
  <c r="AQ78" i="8"/>
  <c r="AQ79" i="8"/>
  <c r="AQ80" i="8"/>
  <c r="AQ81" i="8"/>
  <c r="AQ82" i="8"/>
  <c r="AQ83" i="8"/>
  <c r="AQ84" i="8"/>
  <c r="AQ85" i="8"/>
  <c r="AQ86" i="8"/>
  <c r="AQ87" i="8"/>
  <c r="AQ88" i="8"/>
  <c r="AQ89" i="8"/>
  <c r="AQ90" i="8"/>
  <c r="AQ91" i="8"/>
  <c r="AQ92" i="8"/>
  <c r="AQ93" i="8"/>
  <c r="AQ94" i="8"/>
  <c r="AQ95" i="8"/>
  <c r="AQ96" i="8"/>
  <c r="AQ97" i="8"/>
  <c r="AQ98" i="8"/>
  <c r="AQ99" i="8"/>
  <c r="AQ100" i="8"/>
  <c r="AQ101" i="8"/>
  <c r="AQ102" i="8"/>
  <c r="AQ103" i="8"/>
  <c r="AQ104" i="8"/>
  <c r="AQ105" i="8"/>
  <c r="AQ106" i="8"/>
  <c r="AQ107" i="8"/>
  <c r="AQ108" i="8"/>
  <c r="AQ109" i="8"/>
  <c r="AQ110" i="8"/>
  <c r="AQ111" i="8"/>
  <c r="AQ112" i="8"/>
  <c r="AQ113" i="8"/>
  <c r="AQ114" i="8"/>
  <c r="AQ115" i="8"/>
  <c r="AQ116" i="8"/>
  <c r="AQ117" i="8"/>
  <c r="AQ118" i="8"/>
  <c r="AQ119" i="8"/>
  <c r="AQ120" i="8"/>
  <c r="AQ121" i="8"/>
  <c r="AQ122" i="8"/>
  <c r="AQ123" i="8"/>
  <c r="AQ124" i="8"/>
  <c r="AQ125" i="8"/>
  <c r="AQ126" i="8"/>
  <c r="AQ127" i="8"/>
  <c r="AQ128" i="8"/>
  <c r="AQ129" i="8"/>
  <c r="AQ130" i="8"/>
  <c r="AQ131" i="8"/>
  <c r="AQ132" i="8"/>
  <c r="AQ133" i="8"/>
  <c r="AQ134" i="8"/>
  <c r="AQ135" i="8"/>
  <c r="AQ136" i="8"/>
  <c r="AQ137" i="8"/>
  <c r="AQ138" i="8"/>
  <c r="AQ139" i="8"/>
  <c r="AQ140" i="8"/>
  <c r="AQ141" i="8"/>
  <c r="AQ142" i="8"/>
  <c r="AQ143" i="8"/>
  <c r="AQ144" i="8"/>
  <c r="AQ145" i="8"/>
  <c r="AQ146" i="8"/>
  <c r="AQ147" i="8"/>
  <c r="AQ148" i="8"/>
  <c r="AQ149" i="8"/>
  <c r="AQ150" i="8"/>
  <c r="AQ151" i="8"/>
  <c r="AQ152" i="8"/>
  <c r="AQ153" i="8"/>
  <c r="AQ154" i="8"/>
  <c r="AQ155" i="8"/>
  <c r="AQ157" i="8"/>
  <c r="AQ158" i="8"/>
  <c r="AQ159" i="8"/>
  <c r="AQ160" i="8"/>
  <c r="AQ161" i="8"/>
  <c r="AQ162" i="8"/>
  <c r="AQ163" i="8"/>
  <c r="AQ164" i="8"/>
  <c r="AQ165" i="8"/>
  <c r="AQ166" i="8"/>
  <c r="AQ167" i="8"/>
  <c r="AQ168" i="8"/>
  <c r="AQ169" i="8"/>
  <c r="AQ170" i="8"/>
  <c r="AQ171" i="8"/>
  <c r="AQ172" i="8"/>
  <c r="AQ173" i="8"/>
  <c r="AQ174" i="8"/>
  <c r="AQ175" i="8"/>
  <c r="AQ176" i="8"/>
  <c r="AQ177" i="8"/>
  <c r="AQ178" i="8"/>
  <c r="AQ179" i="8"/>
  <c r="AQ180" i="8"/>
  <c r="AQ181" i="8"/>
  <c r="AQ182" i="8"/>
  <c r="AQ183" i="8"/>
  <c r="AQ184" i="8"/>
  <c r="AQ185" i="8"/>
  <c r="AQ186" i="8"/>
  <c r="AQ187" i="8"/>
  <c r="AQ188" i="8"/>
  <c r="AQ189" i="8"/>
  <c r="AQ190" i="8"/>
  <c r="AQ191" i="8"/>
  <c r="AQ192" i="8"/>
  <c r="AQ193" i="8"/>
  <c r="AQ194" i="8"/>
  <c r="AQ195" i="8"/>
  <c r="AQ196" i="8"/>
  <c r="AQ197" i="8"/>
  <c r="AQ198" i="8"/>
  <c r="AQ199" i="8"/>
  <c r="AQ200" i="8"/>
  <c r="AQ201" i="8"/>
  <c r="AQ202" i="8"/>
  <c r="AQ203" i="8"/>
  <c r="AQ204" i="8"/>
  <c r="AQ205" i="8"/>
  <c r="AQ206" i="8"/>
  <c r="AQ207" i="8"/>
  <c r="AQ208" i="8"/>
  <c r="AQ209" i="8"/>
  <c r="AQ210" i="8"/>
  <c r="AQ211" i="8"/>
  <c r="AQ212" i="8"/>
  <c r="AQ213" i="8"/>
  <c r="AQ214" i="8"/>
  <c r="AQ215" i="8"/>
  <c r="AQ216" i="8"/>
  <c r="AQ217" i="8"/>
  <c r="AQ218" i="8"/>
  <c r="AQ219" i="8"/>
  <c r="AQ220" i="8"/>
  <c r="AQ221" i="8"/>
  <c r="AQ222" i="8"/>
  <c r="AQ223" i="8"/>
  <c r="AQ224" i="8"/>
  <c r="AQ225" i="8"/>
  <c r="AQ226" i="8"/>
  <c r="AQ227" i="8"/>
  <c r="AQ228" i="8"/>
  <c r="AQ229" i="8"/>
  <c r="AQ230" i="8"/>
  <c r="AQ231" i="8"/>
  <c r="AQ232" i="8"/>
  <c r="AQ233" i="8"/>
  <c r="AQ234" i="8"/>
  <c r="AQ235" i="8"/>
  <c r="AQ236" i="8"/>
  <c r="AQ237" i="8"/>
  <c r="AQ238" i="8"/>
  <c r="AQ239" i="8"/>
  <c r="AQ240" i="8"/>
  <c r="AQ241" i="8"/>
  <c r="AQ242" i="8"/>
  <c r="AQ243" i="8"/>
  <c r="AQ244" i="8"/>
  <c r="AQ245" i="8"/>
  <c r="AQ246" i="8"/>
  <c r="AQ247" i="8"/>
  <c r="AQ248" i="8"/>
  <c r="AQ249" i="8"/>
  <c r="AQ250" i="8"/>
  <c r="AQ251" i="8"/>
  <c r="AQ252" i="8"/>
  <c r="AQ253" i="8"/>
  <c r="AQ254" i="8"/>
  <c r="AQ255" i="8"/>
  <c r="AQ256" i="8"/>
  <c r="AQ257" i="8"/>
  <c r="AQ258" i="8"/>
  <c r="AQ259" i="8"/>
  <c r="AQ260" i="8"/>
  <c r="AQ261" i="8"/>
  <c r="AQ262" i="8"/>
  <c r="AQ263" i="8"/>
  <c r="AQ264" i="8"/>
  <c r="AQ265" i="8"/>
  <c r="AQ266" i="8"/>
  <c r="AQ267" i="8"/>
  <c r="AQ268" i="8"/>
  <c r="AQ269" i="8"/>
  <c r="AQ270" i="8"/>
  <c r="AQ271" i="8"/>
  <c r="AQ272" i="8"/>
  <c r="AQ273" i="8"/>
  <c r="AQ274" i="8"/>
  <c r="AQ275" i="8"/>
  <c r="AQ276" i="8"/>
  <c r="AQ277" i="8"/>
  <c r="AQ278" i="8"/>
  <c r="AQ279" i="8"/>
  <c r="AQ280" i="8"/>
  <c r="AQ281" i="8"/>
  <c r="AQ282" i="8"/>
  <c r="AQ283" i="8"/>
  <c r="AQ284" i="8"/>
  <c r="AQ285" i="8"/>
  <c r="AQ286" i="8"/>
  <c r="AQ287" i="8"/>
  <c r="AQ288" i="8"/>
  <c r="AQ289" i="8"/>
  <c r="AQ290" i="8"/>
  <c r="AQ291" i="8"/>
  <c r="AQ292" i="8"/>
  <c r="AQ293" i="8"/>
  <c r="AQ294" i="8"/>
  <c r="AQ295" i="8"/>
  <c r="AQ296" i="8"/>
  <c r="AQ297" i="8"/>
  <c r="AQ298" i="8"/>
  <c r="AQ299" i="8"/>
  <c r="AQ300" i="8"/>
  <c r="AQ301" i="8"/>
  <c r="AQ302" i="8"/>
  <c r="AQ303" i="8"/>
  <c r="AQ304" i="8"/>
  <c r="AQ305" i="8"/>
  <c r="AQ306" i="8"/>
  <c r="AQ307" i="8"/>
  <c r="AQ308" i="8"/>
  <c r="AQ309" i="8"/>
  <c r="AQ310" i="8"/>
  <c r="AQ311" i="8"/>
  <c r="AQ312" i="8"/>
  <c r="AQ313" i="8"/>
  <c r="AQ314" i="8"/>
  <c r="AQ315" i="8"/>
  <c r="AQ316" i="8"/>
  <c r="AQ317" i="8"/>
  <c r="AQ318" i="8"/>
  <c r="AQ319" i="8"/>
  <c r="AQ320" i="8"/>
  <c r="AQ321" i="8"/>
  <c r="AQ322" i="8"/>
  <c r="AQ323" i="8"/>
  <c r="AQ324" i="8"/>
  <c r="AQ325" i="8"/>
  <c r="AQ326" i="8"/>
  <c r="AQ327" i="8"/>
  <c r="AQ328" i="8"/>
  <c r="AQ329" i="8"/>
  <c r="AQ330" i="8"/>
  <c r="AQ331" i="8"/>
  <c r="AQ332" i="8"/>
  <c r="AQ333" i="8"/>
  <c r="AQ334" i="8"/>
  <c r="AQ335" i="8"/>
  <c r="AQ336" i="8"/>
  <c r="AQ337" i="8"/>
  <c r="AQ338" i="8"/>
  <c r="AQ339" i="8"/>
  <c r="AQ340" i="8"/>
  <c r="AQ341" i="8"/>
  <c r="AQ342" i="8"/>
  <c r="AQ343" i="8"/>
  <c r="AQ344" i="8"/>
  <c r="AQ345" i="8"/>
  <c r="AQ346" i="8"/>
  <c r="AQ347" i="8"/>
  <c r="AQ348" i="8"/>
  <c r="AQ349" i="8"/>
  <c r="AQ350" i="8"/>
  <c r="AQ351" i="8"/>
  <c r="AQ352" i="8"/>
  <c r="AQ353" i="8"/>
  <c r="AQ354" i="8"/>
  <c r="AQ355" i="8"/>
  <c r="AQ356" i="8"/>
  <c r="AQ357" i="8"/>
  <c r="AQ358" i="8"/>
  <c r="AQ359" i="8"/>
  <c r="AQ360" i="8"/>
  <c r="AQ361" i="8"/>
  <c r="AQ362" i="8"/>
  <c r="AQ363" i="8"/>
  <c r="AQ364" i="8"/>
  <c r="AQ365" i="8"/>
  <c r="AQ366" i="8"/>
  <c r="AQ367" i="8"/>
  <c r="AQ368" i="8"/>
  <c r="AQ369" i="8"/>
  <c r="AQ370" i="8"/>
  <c r="AQ371" i="8"/>
  <c r="AQ372" i="8"/>
  <c r="AQ373" i="8"/>
  <c r="AQ374" i="8"/>
  <c r="AQ375" i="8"/>
  <c r="AQ376" i="8"/>
  <c r="AQ377" i="8"/>
  <c r="AQ378" i="8"/>
  <c r="AQ379" i="8"/>
  <c r="AQ380" i="8"/>
  <c r="AQ381" i="8"/>
  <c r="AQ382" i="8"/>
  <c r="AQ383" i="8"/>
  <c r="AQ384" i="8"/>
  <c r="AQ385" i="8"/>
  <c r="AQ386" i="8"/>
  <c r="AQ387" i="8"/>
  <c r="AQ388" i="8"/>
  <c r="AQ389" i="8"/>
  <c r="AQ390" i="8"/>
  <c r="AQ391" i="8"/>
  <c r="AQ392" i="8"/>
  <c r="AQ393" i="8"/>
  <c r="AQ394" i="8"/>
  <c r="AQ395" i="8"/>
  <c r="AQ396" i="8"/>
  <c r="AQ397" i="8"/>
  <c r="AQ398" i="8"/>
  <c r="AQ399" i="8"/>
  <c r="AQ400" i="8"/>
  <c r="AQ401" i="8"/>
  <c r="AQ402" i="8"/>
  <c r="AQ403" i="8"/>
  <c r="AQ404" i="8"/>
  <c r="AQ405" i="8"/>
  <c r="AQ406" i="8"/>
  <c r="AQ407" i="8"/>
  <c r="AQ408" i="8"/>
  <c r="AQ409" i="8"/>
  <c r="AQ410" i="8"/>
  <c r="AQ411" i="8"/>
  <c r="AQ412" i="8"/>
  <c r="AQ413" i="8"/>
  <c r="AQ414" i="8"/>
  <c r="AQ415" i="8"/>
  <c r="AQ416" i="8"/>
  <c r="AQ417" i="8"/>
  <c r="AQ418" i="8"/>
  <c r="AQ419" i="8"/>
  <c r="AQ420" i="8"/>
  <c r="AQ421" i="8"/>
  <c r="AQ422" i="8"/>
  <c r="AQ423" i="8"/>
  <c r="AQ424" i="8"/>
  <c r="AQ425" i="8"/>
  <c r="AQ426" i="8"/>
  <c r="AQ427" i="8"/>
  <c r="AQ428" i="8"/>
  <c r="AQ429" i="8"/>
  <c r="AQ430" i="8"/>
  <c r="AQ431" i="8"/>
  <c r="AQ432" i="8"/>
  <c r="AQ433" i="8"/>
  <c r="AQ434" i="8"/>
  <c r="AQ435" i="8"/>
  <c r="AQ436" i="8"/>
  <c r="AQ437" i="8"/>
  <c r="AQ438" i="8"/>
  <c r="AQ439" i="8"/>
  <c r="AQ440" i="8"/>
  <c r="AQ441" i="8"/>
  <c r="AQ442" i="8"/>
  <c r="AQ443" i="8"/>
  <c r="AQ444" i="8"/>
  <c r="AQ445" i="8"/>
  <c r="AQ446" i="8"/>
  <c r="AQ447" i="8"/>
  <c r="AQ448" i="8"/>
  <c r="AQ449" i="8"/>
  <c r="AQ450" i="8"/>
  <c r="AQ451" i="8"/>
  <c r="AQ452" i="8"/>
  <c r="AQ453" i="8"/>
  <c r="AQ454" i="8"/>
  <c r="AQ455" i="8"/>
  <c r="AQ456" i="8"/>
  <c r="AQ457" i="8"/>
  <c r="AQ458" i="8"/>
  <c r="AQ459" i="8"/>
  <c r="AQ460" i="8"/>
  <c r="AQ461" i="8"/>
  <c r="AQ462" i="8"/>
  <c r="AQ463" i="8"/>
  <c r="AQ464" i="8"/>
  <c r="AQ465" i="8"/>
  <c r="AQ466" i="8"/>
  <c r="AQ467" i="8"/>
  <c r="AQ468" i="8"/>
  <c r="AQ469" i="8"/>
  <c r="AQ470" i="8"/>
  <c r="AQ471" i="8"/>
  <c r="AQ472" i="8"/>
  <c r="AQ473" i="8"/>
  <c r="AQ474" i="8"/>
  <c r="AQ475" i="8"/>
  <c r="AQ476" i="8"/>
  <c r="AQ477" i="8"/>
  <c r="AQ478" i="8"/>
  <c r="AQ479" i="8"/>
  <c r="AQ480" i="8"/>
  <c r="AQ481" i="8"/>
  <c r="AQ482" i="8"/>
  <c r="AQ483" i="8"/>
  <c r="AQ484" i="8"/>
  <c r="AQ485" i="8"/>
  <c r="AQ486" i="8"/>
  <c r="AQ487" i="8"/>
  <c r="AQ488" i="8"/>
  <c r="AQ489" i="8"/>
  <c r="AQ490" i="8"/>
  <c r="AQ491" i="8"/>
  <c r="AQ492" i="8"/>
  <c r="AQ493" i="8"/>
  <c r="AQ494" i="8"/>
  <c r="AQ495" i="8"/>
  <c r="AQ496" i="8"/>
  <c r="AQ497" i="8"/>
  <c r="AQ498" i="8"/>
  <c r="AQ499" i="8"/>
  <c r="AQ500" i="8"/>
  <c r="AQ501" i="8"/>
  <c r="AQ502" i="8"/>
  <c r="AQ503" i="8"/>
  <c r="AQ504" i="8"/>
  <c r="AQ505" i="8"/>
  <c r="AQ506" i="8"/>
  <c r="AQ507" i="8"/>
  <c r="AQ508" i="8"/>
  <c r="AQ509" i="8"/>
  <c r="AQ510" i="8"/>
  <c r="AQ511" i="8"/>
  <c r="AQ512" i="8"/>
  <c r="AQ513" i="8"/>
  <c r="AQ514" i="8"/>
  <c r="AQ515" i="8"/>
  <c r="AQ516" i="8"/>
  <c r="AQ517" i="8"/>
  <c r="AQ518" i="8"/>
  <c r="AQ519" i="8"/>
  <c r="AQ520" i="8"/>
  <c r="AQ521" i="8"/>
  <c r="AQ522" i="8"/>
  <c r="AQ523" i="8"/>
  <c r="AQ524" i="8"/>
  <c r="AQ525" i="8"/>
  <c r="AQ526" i="8"/>
  <c r="AQ527" i="8"/>
  <c r="AQ528" i="8"/>
  <c r="AQ529" i="8"/>
  <c r="AQ530" i="8"/>
  <c r="AQ531" i="8"/>
  <c r="AQ532" i="8"/>
  <c r="AQ533" i="8"/>
  <c r="AQ534" i="8"/>
  <c r="AQ535" i="8"/>
  <c r="AQ536" i="8"/>
  <c r="AQ537" i="8"/>
  <c r="AQ538" i="8"/>
  <c r="AQ539" i="8"/>
  <c r="AQ540" i="8"/>
  <c r="AQ541" i="8"/>
  <c r="AQ542" i="8"/>
  <c r="AQ543" i="8"/>
  <c r="AQ544" i="8"/>
  <c r="AQ545" i="8"/>
  <c r="AQ546" i="8"/>
  <c r="AQ547" i="8"/>
  <c r="AQ548" i="8"/>
  <c r="AQ549" i="8"/>
  <c r="AQ550" i="8"/>
  <c r="AQ551" i="8"/>
  <c r="AQ552" i="8"/>
  <c r="AQ553" i="8"/>
  <c r="AQ554" i="8"/>
  <c r="AQ555" i="8"/>
  <c r="AQ556" i="8"/>
  <c r="AQ557" i="8"/>
  <c r="AQ558" i="8"/>
  <c r="AQ559" i="8"/>
  <c r="AQ560" i="8"/>
  <c r="AQ561" i="8"/>
  <c r="AQ562" i="8"/>
  <c r="AQ563" i="8"/>
  <c r="AQ564" i="8"/>
  <c r="AQ565" i="8"/>
  <c r="AQ566" i="8"/>
  <c r="AQ567" i="8"/>
  <c r="AQ568" i="8"/>
  <c r="AQ569" i="8"/>
  <c r="AQ570" i="8"/>
  <c r="AQ571" i="8"/>
  <c r="AQ572" i="8"/>
  <c r="AQ573" i="8"/>
  <c r="AQ574" i="8"/>
  <c r="AQ575" i="8"/>
  <c r="AQ576" i="8"/>
  <c r="AQ577" i="8"/>
  <c r="AQ578" i="8"/>
  <c r="AQ579" i="8"/>
  <c r="AQ580" i="8"/>
  <c r="AQ581" i="8"/>
  <c r="AQ582" i="8"/>
  <c r="AQ583" i="8"/>
  <c r="AQ584" i="8"/>
  <c r="AQ585" i="8"/>
  <c r="AQ586" i="8"/>
  <c r="AQ587" i="8"/>
  <c r="AQ588" i="8"/>
  <c r="AQ589" i="8"/>
  <c r="AQ590" i="8"/>
  <c r="AQ591" i="8"/>
  <c r="AQ592" i="8"/>
  <c r="AQ593" i="8"/>
  <c r="AQ594" i="8"/>
  <c r="AQ595" i="8"/>
  <c r="AQ596" i="8"/>
  <c r="AQ597" i="8"/>
  <c r="AQ598" i="8"/>
  <c r="AQ599" i="8"/>
  <c r="V371" i="31" l="1"/>
  <c r="V370" i="31"/>
  <c r="W370" i="31" s="1"/>
  <c r="V361" i="31"/>
  <c r="V360" i="31"/>
  <c r="W360" i="31" s="1"/>
  <c r="V363" i="31"/>
  <c r="V362" i="31"/>
  <c r="W362" i="31" s="1"/>
  <c r="V421" i="31"/>
  <c r="V420" i="31"/>
  <c r="W420" i="31" s="1"/>
  <c r="U371" i="31"/>
  <c r="U370" i="31"/>
  <c r="U361" i="31"/>
  <c r="U360" i="31"/>
  <c r="U363" i="31"/>
  <c r="U362" i="31"/>
  <c r="U421" i="31"/>
  <c r="U420" i="31"/>
  <c r="C371" i="31"/>
  <c r="C370" i="31"/>
  <c r="D370" i="31" s="1"/>
  <c r="C361" i="31"/>
  <c r="C360" i="31"/>
  <c r="D360" i="31" s="1"/>
  <c r="C363" i="31"/>
  <c r="C362" i="31"/>
  <c r="D362" i="31" s="1"/>
  <c r="C421" i="31"/>
  <c r="C420" i="31"/>
  <c r="D420" i="31" s="1"/>
  <c r="A5" i="33" l="1"/>
  <c r="A4" i="33"/>
  <c r="F33" i="27"/>
  <c r="N601" i="8"/>
  <c r="G10" i="28" l="1"/>
  <c r="F10" i="28"/>
  <c r="Q22" i="20" l="1"/>
  <c r="P22" i="20"/>
  <c r="O22" i="20"/>
  <c r="N22" i="20"/>
  <c r="M22" i="20"/>
  <c r="D601" i="8" l="1"/>
  <c r="E601" i="8"/>
  <c r="F601" i="8"/>
  <c r="G601" i="8"/>
  <c r="H601" i="8"/>
  <c r="I601" i="8"/>
  <c r="J601" i="8"/>
  <c r="K601" i="8"/>
  <c r="L601" i="8"/>
  <c r="M601" i="8"/>
  <c r="O601" i="8"/>
  <c r="P601" i="8"/>
  <c r="Q601" i="8"/>
  <c r="R601" i="8"/>
  <c r="S601" i="8"/>
  <c r="T601" i="8"/>
  <c r="U601" i="8"/>
  <c r="V601" i="8"/>
  <c r="W601" i="8"/>
  <c r="X601" i="8"/>
  <c r="Y601" i="8"/>
  <c r="Z601" i="8"/>
  <c r="AA601" i="8"/>
  <c r="AB601" i="8"/>
  <c r="AC601" i="8"/>
  <c r="AD601" i="8"/>
  <c r="AE601" i="8"/>
  <c r="AF601" i="8"/>
  <c r="AG601" i="8"/>
  <c r="AH601" i="8"/>
  <c r="AI601" i="8"/>
  <c r="AJ601" i="8"/>
  <c r="AK601" i="8"/>
  <c r="AL601" i="8"/>
  <c r="AM601" i="8"/>
  <c r="AO601" i="8"/>
  <c r="AP601" i="8"/>
  <c r="F617" i="8" l="1"/>
  <c r="F12" i="3"/>
  <c r="V1177" i="31" l="1"/>
  <c r="V1176" i="31"/>
  <c r="W1176" i="31" s="1"/>
  <c r="V1175" i="31"/>
  <c r="V1174" i="31"/>
  <c r="W1174" i="31" s="1"/>
  <c r="V1173" i="31"/>
  <c r="V1172" i="31"/>
  <c r="W1172" i="31" s="1"/>
  <c r="V1171" i="31"/>
  <c r="V1170" i="31"/>
  <c r="W1170" i="31" s="1"/>
  <c r="V1169" i="31"/>
  <c r="V1168" i="31"/>
  <c r="W1168" i="31" s="1"/>
  <c r="V1167" i="31"/>
  <c r="V1166" i="31"/>
  <c r="W1166" i="31" s="1"/>
  <c r="V1165" i="31"/>
  <c r="V1164" i="31"/>
  <c r="W1164" i="31" s="1"/>
  <c r="V1163" i="31"/>
  <c r="V1162" i="31"/>
  <c r="W1162" i="31" s="1"/>
  <c r="V1161" i="31"/>
  <c r="V1160" i="31"/>
  <c r="W1160" i="31" s="1"/>
  <c r="V1159" i="31"/>
  <c r="V1158" i="31"/>
  <c r="W1158" i="31" s="1"/>
  <c r="V1157" i="31"/>
  <c r="V1156" i="31"/>
  <c r="W1156" i="31" s="1"/>
  <c r="V1155" i="31"/>
  <c r="V1154" i="31"/>
  <c r="W1154" i="31" s="1"/>
  <c r="V1153" i="31"/>
  <c r="V1152" i="31"/>
  <c r="W1152" i="31" s="1"/>
  <c r="V1151" i="31"/>
  <c r="V1150" i="31"/>
  <c r="W1150" i="31" s="1"/>
  <c r="V1149" i="31"/>
  <c r="V1148" i="31"/>
  <c r="W1148" i="31" s="1"/>
  <c r="V1147" i="31"/>
  <c r="V1146" i="31"/>
  <c r="W1146" i="31" s="1"/>
  <c r="V1145" i="31"/>
  <c r="V1144" i="31"/>
  <c r="W1144" i="31" s="1"/>
  <c r="V1143" i="31"/>
  <c r="V1142" i="31"/>
  <c r="W1142" i="31" s="1"/>
  <c r="V1141" i="31"/>
  <c r="V1140" i="31"/>
  <c r="W1140" i="31" s="1"/>
  <c r="V1139" i="31"/>
  <c r="V1138" i="31"/>
  <c r="W1138" i="31" s="1"/>
  <c r="V1137" i="31"/>
  <c r="V1136" i="31"/>
  <c r="W1136" i="31" s="1"/>
  <c r="V1135" i="31"/>
  <c r="V1134" i="31"/>
  <c r="W1134" i="31" s="1"/>
  <c r="V1133" i="31"/>
  <c r="V1132" i="31"/>
  <c r="W1132" i="31" s="1"/>
  <c r="V1131" i="31"/>
  <c r="V1130" i="31"/>
  <c r="W1130" i="31" s="1"/>
  <c r="V1129" i="31"/>
  <c r="V1128" i="31"/>
  <c r="W1128" i="31" s="1"/>
  <c r="V1127" i="31"/>
  <c r="V1126" i="31"/>
  <c r="W1126" i="31" s="1"/>
  <c r="V1125" i="31"/>
  <c r="V1124" i="31"/>
  <c r="W1124" i="31" s="1"/>
  <c r="V1123" i="31"/>
  <c r="V1122" i="31"/>
  <c r="W1122" i="31" s="1"/>
  <c r="V1121" i="31"/>
  <c r="V1120" i="31"/>
  <c r="W1120" i="31" s="1"/>
  <c r="V1119" i="31"/>
  <c r="V1118" i="31"/>
  <c r="W1118" i="31" s="1"/>
  <c r="V1117" i="31"/>
  <c r="V1116" i="31"/>
  <c r="W1116" i="31" s="1"/>
  <c r="V1115" i="31"/>
  <c r="V1114" i="31"/>
  <c r="W1114" i="31" s="1"/>
  <c r="V1113" i="31"/>
  <c r="V1112" i="31"/>
  <c r="W1112" i="31" s="1"/>
  <c r="V1111" i="31"/>
  <c r="V1110" i="31"/>
  <c r="W1110" i="31" s="1"/>
  <c r="V1109" i="31"/>
  <c r="V1108" i="31"/>
  <c r="W1108" i="31" s="1"/>
  <c r="V1107" i="31"/>
  <c r="V1106" i="31"/>
  <c r="W1106" i="31" s="1"/>
  <c r="V1105" i="31"/>
  <c r="V1104" i="31"/>
  <c r="W1104" i="31" s="1"/>
  <c r="V1103" i="31"/>
  <c r="V1102" i="31"/>
  <c r="W1102" i="31" s="1"/>
  <c r="V1101" i="31"/>
  <c r="V1100" i="31"/>
  <c r="W1100" i="31" s="1"/>
  <c r="V1099" i="31"/>
  <c r="V1098" i="31"/>
  <c r="W1098" i="31" s="1"/>
  <c r="V1097" i="31"/>
  <c r="V1096" i="31"/>
  <c r="W1096" i="31" s="1"/>
  <c r="V1095" i="31"/>
  <c r="V1094" i="31"/>
  <c r="W1094" i="31" s="1"/>
  <c r="V1093" i="31"/>
  <c r="V1092" i="31"/>
  <c r="W1092" i="31" s="1"/>
  <c r="V1091" i="31"/>
  <c r="V1090" i="31"/>
  <c r="W1090" i="31" s="1"/>
  <c r="V1089" i="31"/>
  <c r="V1088" i="31"/>
  <c r="W1088" i="31" s="1"/>
  <c r="V1087" i="31"/>
  <c r="V1086" i="31"/>
  <c r="W1086" i="31" s="1"/>
  <c r="V1085" i="31"/>
  <c r="V1084" i="31"/>
  <c r="W1084" i="31" s="1"/>
  <c r="V1083" i="31"/>
  <c r="V1082" i="31"/>
  <c r="W1082" i="31" s="1"/>
  <c r="V1081" i="31"/>
  <c r="V1080" i="31"/>
  <c r="W1080" i="31" s="1"/>
  <c r="V1079" i="31"/>
  <c r="V1078" i="31"/>
  <c r="W1078" i="31" s="1"/>
  <c r="V1077" i="31"/>
  <c r="V1076" i="31"/>
  <c r="W1076" i="31" s="1"/>
  <c r="V1075" i="31"/>
  <c r="V1074" i="31"/>
  <c r="W1074" i="31" s="1"/>
  <c r="V1073" i="31"/>
  <c r="V1072" i="31"/>
  <c r="W1072" i="31" s="1"/>
  <c r="V1071" i="31"/>
  <c r="V1070" i="31"/>
  <c r="W1070" i="31" s="1"/>
  <c r="V1069" i="31"/>
  <c r="V1068" i="31"/>
  <c r="W1068" i="31" s="1"/>
  <c r="V1067" i="31"/>
  <c r="V1066" i="31"/>
  <c r="W1066" i="31" s="1"/>
  <c r="V1065" i="31"/>
  <c r="V1064" i="31"/>
  <c r="W1064" i="31" s="1"/>
  <c r="V1063" i="31"/>
  <c r="V1062" i="31"/>
  <c r="W1062" i="31" s="1"/>
  <c r="V1061" i="31"/>
  <c r="V1060" i="31"/>
  <c r="W1060" i="31" s="1"/>
  <c r="V1059" i="31"/>
  <c r="V1058" i="31"/>
  <c r="W1058" i="31" s="1"/>
  <c r="V1057" i="31"/>
  <c r="V1056" i="31"/>
  <c r="W1056" i="31" s="1"/>
  <c r="V1055" i="31"/>
  <c r="V1054" i="31"/>
  <c r="W1054" i="31" s="1"/>
  <c r="V1053" i="31"/>
  <c r="V1052" i="31"/>
  <c r="W1052" i="31" s="1"/>
  <c r="V1051" i="31"/>
  <c r="V1050" i="31"/>
  <c r="W1050" i="31" s="1"/>
  <c r="V1049" i="31"/>
  <c r="V1048" i="31"/>
  <c r="W1048" i="31" s="1"/>
  <c r="V1047" i="31"/>
  <c r="V1046" i="31"/>
  <c r="W1046" i="31" s="1"/>
  <c r="V1045" i="31"/>
  <c r="V1044" i="31"/>
  <c r="W1044" i="31" s="1"/>
  <c r="V1043" i="31"/>
  <c r="V1042" i="31"/>
  <c r="W1042" i="31" s="1"/>
  <c r="V1041" i="31"/>
  <c r="V1040" i="31"/>
  <c r="W1040" i="31" s="1"/>
  <c r="V1039" i="31"/>
  <c r="V1038" i="31"/>
  <c r="W1038" i="31" s="1"/>
  <c r="V1037" i="31"/>
  <c r="V1036" i="31"/>
  <c r="W1036" i="31" s="1"/>
  <c r="V1035" i="31"/>
  <c r="V1034" i="31"/>
  <c r="W1034" i="31" s="1"/>
  <c r="V1033" i="31"/>
  <c r="V1032" i="31"/>
  <c r="W1032" i="31" s="1"/>
  <c r="V1031" i="31"/>
  <c r="V1030" i="31"/>
  <c r="W1030" i="31" s="1"/>
  <c r="V1029" i="31"/>
  <c r="V1028" i="31"/>
  <c r="W1028" i="31" s="1"/>
  <c r="V1027" i="31"/>
  <c r="V1026" i="31"/>
  <c r="W1026" i="31" s="1"/>
  <c r="V1025" i="31"/>
  <c r="V1024" i="31"/>
  <c r="W1024" i="31" s="1"/>
  <c r="V1023" i="31"/>
  <c r="V1022" i="31"/>
  <c r="W1022" i="31" s="1"/>
  <c r="V1021" i="31"/>
  <c r="V1020" i="31"/>
  <c r="W1020" i="31" s="1"/>
  <c r="V1019" i="31"/>
  <c r="V1018" i="31"/>
  <c r="W1018" i="31" s="1"/>
  <c r="V1017" i="31"/>
  <c r="V1016" i="31"/>
  <c r="W1016" i="31" s="1"/>
  <c r="V1015" i="31"/>
  <c r="V1014" i="31"/>
  <c r="W1014" i="31" s="1"/>
  <c r="V1013" i="31"/>
  <c r="V1012" i="31"/>
  <c r="W1012" i="31" s="1"/>
  <c r="V1011" i="31"/>
  <c r="V1010" i="31"/>
  <c r="W1010" i="31" s="1"/>
  <c r="V1009" i="31"/>
  <c r="V1008" i="31"/>
  <c r="W1008" i="31" s="1"/>
  <c r="V1007" i="31"/>
  <c r="V1006" i="31"/>
  <c r="W1006" i="31" s="1"/>
  <c r="V1005" i="31"/>
  <c r="V1004" i="31"/>
  <c r="W1004" i="31" s="1"/>
  <c r="V1003" i="31"/>
  <c r="V1002" i="31"/>
  <c r="W1002" i="31" s="1"/>
  <c r="V1001" i="31"/>
  <c r="V1000" i="31"/>
  <c r="W1000" i="31" s="1"/>
  <c r="V999" i="31"/>
  <c r="V998" i="31"/>
  <c r="W998" i="31" s="1"/>
  <c r="V997" i="31"/>
  <c r="V996" i="31"/>
  <c r="W996" i="31" s="1"/>
  <c r="V995" i="31"/>
  <c r="V994" i="31"/>
  <c r="W994" i="31" s="1"/>
  <c r="V993" i="31"/>
  <c r="V992" i="31"/>
  <c r="W992" i="31" s="1"/>
  <c r="V991" i="31"/>
  <c r="V990" i="31"/>
  <c r="W990" i="31" s="1"/>
  <c r="V989" i="31"/>
  <c r="V988" i="31"/>
  <c r="W988" i="31" s="1"/>
  <c r="V987" i="31"/>
  <c r="V986" i="31"/>
  <c r="W986" i="31" s="1"/>
  <c r="V985" i="31"/>
  <c r="V984" i="31"/>
  <c r="W984" i="31" s="1"/>
  <c r="V983" i="31"/>
  <c r="V982" i="31"/>
  <c r="W982" i="31" s="1"/>
  <c r="V981" i="31"/>
  <c r="V980" i="31"/>
  <c r="W980" i="31" s="1"/>
  <c r="V979" i="31"/>
  <c r="V978" i="31"/>
  <c r="W978" i="31" s="1"/>
  <c r="V977" i="31"/>
  <c r="V976" i="31"/>
  <c r="W976" i="31" s="1"/>
  <c r="V975" i="31"/>
  <c r="V974" i="31"/>
  <c r="W974" i="31" s="1"/>
  <c r="V973" i="31"/>
  <c r="V972" i="31"/>
  <c r="W972" i="31" s="1"/>
  <c r="V971" i="31"/>
  <c r="V970" i="31"/>
  <c r="W970" i="31" s="1"/>
  <c r="V969" i="31"/>
  <c r="V968" i="31"/>
  <c r="W968" i="31" s="1"/>
  <c r="V967" i="31"/>
  <c r="V966" i="31"/>
  <c r="W966" i="31" s="1"/>
  <c r="V965" i="31"/>
  <c r="V964" i="31"/>
  <c r="W964" i="31" s="1"/>
  <c r="V963" i="31"/>
  <c r="V962" i="31"/>
  <c r="W962" i="31" s="1"/>
  <c r="V961" i="31"/>
  <c r="V960" i="31"/>
  <c r="W960" i="31" s="1"/>
  <c r="V959" i="31"/>
  <c r="V958" i="31"/>
  <c r="W958" i="31" s="1"/>
  <c r="V957" i="31"/>
  <c r="V956" i="31"/>
  <c r="W956" i="31" s="1"/>
  <c r="V955" i="31"/>
  <c r="V954" i="31"/>
  <c r="W954" i="31" s="1"/>
  <c r="V953" i="31"/>
  <c r="V952" i="31"/>
  <c r="W952" i="31" s="1"/>
  <c r="V951" i="31"/>
  <c r="V950" i="31"/>
  <c r="W950" i="31" s="1"/>
  <c r="V949" i="31"/>
  <c r="V948" i="31"/>
  <c r="W948" i="31" s="1"/>
  <c r="V947" i="31"/>
  <c r="V946" i="31"/>
  <c r="W946" i="31" s="1"/>
  <c r="V945" i="31"/>
  <c r="V944" i="31"/>
  <c r="W944" i="31" s="1"/>
  <c r="V943" i="31"/>
  <c r="V942" i="31"/>
  <c r="W942" i="31" s="1"/>
  <c r="V941" i="31"/>
  <c r="V940" i="31"/>
  <c r="W940" i="31" s="1"/>
  <c r="V939" i="31"/>
  <c r="V938" i="31"/>
  <c r="W938" i="31" s="1"/>
  <c r="V937" i="31"/>
  <c r="V936" i="31"/>
  <c r="W936" i="31" s="1"/>
  <c r="V935" i="31"/>
  <c r="V934" i="31"/>
  <c r="W934" i="31" s="1"/>
  <c r="V933" i="31"/>
  <c r="V932" i="31"/>
  <c r="W932" i="31" s="1"/>
  <c r="V931" i="31"/>
  <c r="V930" i="31"/>
  <c r="W930" i="31" s="1"/>
  <c r="V929" i="31"/>
  <c r="V928" i="31"/>
  <c r="W928" i="31" s="1"/>
  <c r="V927" i="31"/>
  <c r="V926" i="31"/>
  <c r="W926" i="31" s="1"/>
  <c r="V925" i="31"/>
  <c r="V924" i="31"/>
  <c r="W924" i="31" s="1"/>
  <c r="V923" i="31"/>
  <c r="V922" i="31"/>
  <c r="W922" i="31" s="1"/>
  <c r="V921" i="31"/>
  <c r="V920" i="31"/>
  <c r="W920" i="31" s="1"/>
  <c r="V919" i="31"/>
  <c r="V918" i="31"/>
  <c r="W918" i="31" s="1"/>
  <c r="V917" i="31"/>
  <c r="V916" i="31"/>
  <c r="W916" i="31" s="1"/>
  <c r="V915" i="31"/>
  <c r="V914" i="31"/>
  <c r="W914" i="31" s="1"/>
  <c r="V913" i="31"/>
  <c r="V912" i="31"/>
  <c r="W912" i="31" s="1"/>
  <c r="V911" i="31"/>
  <c r="V910" i="31"/>
  <c r="W910" i="31" s="1"/>
  <c r="V909" i="31"/>
  <c r="V908" i="31"/>
  <c r="W908" i="31" s="1"/>
  <c r="V907" i="31"/>
  <c r="V906" i="31"/>
  <c r="W906" i="31" s="1"/>
  <c r="V905" i="31"/>
  <c r="V904" i="31"/>
  <c r="W904" i="31" s="1"/>
  <c r="V903" i="31"/>
  <c r="V902" i="31"/>
  <c r="W902" i="31" s="1"/>
  <c r="V901" i="31"/>
  <c r="V900" i="31"/>
  <c r="W900" i="31" s="1"/>
  <c r="V899" i="31"/>
  <c r="V898" i="31"/>
  <c r="W898" i="31" s="1"/>
  <c r="V897" i="31"/>
  <c r="V896" i="31"/>
  <c r="W896" i="31" s="1"/>
  <c r="V895" i="31"/>
  <c r="V894" i="31"/>
  <c r="W894" i="31" s="1"/>
  <c r="V893" i="31"/>
  <c r="V892" i="31"/>
  <c r="W892" i="31" s="1"/>
  <c r="V891" i="31"/>
  <c r="V890" i="31"/>
  <c r="W890" i="31" s="1"/>
  <c r="V889" i="31"/>
  <c r="V888" i="31"/>
  <c r="W888" i="31" s="1"/>
  <c r="V887" i="31"/>
  <c r="V886" i="31"/>
  <c r="W886" i="31" s="1"/>
  <c r="V885" i="31"/>
  <c r="V884" i="31"/>
  <c r="W884" i="31" s="1"/>
  <c r="V883" i="31"/>
  <c r="V882" i="31"/>
  <c r="W882" i="31" s="1"/>
  <c r="V881" i="31"/>
  <c r="V880" i="31"/>
  <c r="W880" i="31" s="1"/>
  <c r="V879" i="31"/>
  <c r="V878" i="31"/>
  <c r="W878" i="31" s="1"/>
  <c r="V877" i="31"/>
  <c r="V876" i="31"/>
  <c r="W876" i="31" s="1"/>
  <c r="V875" i="31"/>
  <c r="V874" i="31"/>
  <c r="W874" i="31" s="1"/>
  <c r="V873" i="31"/>
  <c r="V872" i="31"/>
  <c r="W872" i="31" s="1"/>
  <c r="V871" i="31"/>
  <c r="V870" i="31"/>
  <c r="W870" i="31" s="1"/>
  <c r="V869" i="31"/>
  <c r="V868" i="31"/>
  <c r="W868" i="31" s="1"/>
  <c r="V867" i="31"/>
  <c r="V866" i="31"/>
  <c r="W866" i="31" s="1"/>
  <c r="V865" i="31"/>
  <c r="V864" i="31"/>
  <c r="W864" i="31" s="1"/>
  <c r="V863" i="31"/>
  <c r="V862" i="31"/>
  <c r="W862" i="31" s="1"/>
  <c r="V861" i="31"/>
  <c r="V860" i="31"/>
  <c r="W860" i="31" s="1"/>
  <c r="V859" i="31"/>
  <c r="V858" i="31"/>
  <c r="W858" i="31" s="1"/>
  <c r="V857" i="31"/>
  <c r="V856" i="31"/>
  <c r="W856" i="31" s="1"/>
  <c r="V855" i="31"/>
  <c r="V854" i="31"/>
  <c r="W854" i="31" s="1"/>
  <c r="V853" i="31"/>
  <c r="V852" i="31"/>
  <c r="W852" i="31" s="1"/>
  <c r="V851" i="31"/>
  <c r="V850" i="31"/>
  <c r="W850" i="31" s="1"/>
  <c r="V849" i="31"/>
  <c r="V848" i="31"/>
  <c r="W848" i="31" s="1"/>
  <c r="V847" i="31"/>
  <c r="V846" i="31"/>
  <c r="W846" i="31" s="1"/>
  <c r="V845" i="31"/>
  <c r="V844" i="31"/>
  <c r="W844" i="31" s="1"/>
  <c r="V843" i="31"/>
  <c r="V842" i="31"/>
  <c r="W842" i="31" s="1"/>
  <c r="V841" i="31"/>
  <c r="V840" i="31"/>
  <c r="W840" i="31" s="1"/>
  <c r="V839" i="31"/>
  <c r="V838" i="31"/>
  <c r="W838" i="31" s="1"/>
  <c r="V837" i="31"/>
  <c r="V836" i="31"/>
  <c r="W836" i="31" s="1"/>
  <c r="V835" i="31"/>
  <c r="V834" i="31"/>
  <c r="W834" i="31" s="1"/>
  <c r="V833" i="31"/>
  <c r="V832" i="31"/>
  <c r="W832" i="31" s="1"/>
  <c r="V831" i="31"/>
  <c r="V830" i="31"/>
  <c r="W830" i="31" s="1"/>
  <c r="V829" i="31"/>
  <c r="V828" i="31"/>
  <c r="W828" i="31" s="1"/>
  <c r="V827" i="31"/>
  <c r="V826" i="31"/>
  <c r="W826" i="31" s="1"/>
  <c r="V825" i="31"/>
  <c r="V824" i="31"/>
  <c r="W824" i="31" s="1"/>
  <c r="V823" i="31"/>
  <c r="V822" i="31"/>
  <c r="W822" i="31" s="1"/>
  <c r="V821" i="31"/>
  <c r="V820" i="31"/>
  <c r="W820" i="31" s="1"/>
  <c r="V819" i="31"/>
  <c r="V818" i="31"/>
  <c r="W818" i="31" s="1"/>
  <c r="V817" i="31"/>
  <c r="V816" i="31"/>
  <c r="W816" i="31" s="1"/>
  <c r="V815" i="31"/>
  <c r="V814" i="31"/>
  <c r="W814" i="31" s="1"/>
  <c r="V813" i="31"/>
  <c r="V812" i="31"/>
  <c r="W812" i="31" s="1"/>
  <c r="V811" i="31"/>
  <c r="V810" i="31"/>
  <c r="W810" i="31" s="1"/>
  <c r="V809" i="31"/>
  <c r="V808" i="31"/>
  <c r="W808" i="31" s="1"/>
  <c r="V807" i="31"/>
  <c r="V806" i="31"/>
  <c r="W806" i="31" s="1"/>
  <c r="V805" i="31"/>
  <c r="V804" i="31"/>
  <c r="W804" i="31" s="1"/>
  <c r="V803" i="31"/>
  <c r="V802" i="31"/>
  <c r="W802" i="31" s="1"/>
  <c r="V801" i="31"/>
  <c r="V800" i="31"/>
  <c r="W800" i="31" s="1"/>
  <c r="V799" i="31"/>
  <c r="V798" i="31"/>
  <c r="W798" i="31" s="1"/>
  <c r="V797" i="31"/>
  <c r="V796" i="31"/>
  <c r="W796" i="31" s="1"/>
  <c r="V795" i="31"/>
  <c r="V794" i="31"/>
  <c r="W794" i="31" s="1"/>
  <c r="V793" i="31"/>
  <c r="V792" i="31"/>
  <c r="W792" i="31" s="1"/>
  <c r="V791" i="31"/>
  <c r="V790" i="31"/>
  <c r="W790" i="31" s="1"/>
  <c r="V789" i="31"/>
  <c r="V788" i="31"/>
  <c r="W788" i="31" s="1"/>
  <c r="V787" i="31"/>
  <c r="V786" i="31"/>
  <c r="W786" i="31" s="1"/>
  <c r="V785" i="31"/>
  <c r="V784" i="31"/>
  <c r="W784" i="31" s="1"/>
  <c r="V783" i="31"/>
  <c r="V782" i="31"/>
  <c r="W782" i="31" s="1"/>
  <c r="V781" i="31"/>
  <c r="V780" i="31"/>
  <c r="W780" i="31" s="1"/>
  <c r="V779" i="31"/>
  <c r="V778" i="31"/>
  <c r="W778" i="31" s="1"/>
  <c r="V777" i="31"/>
  <c r="V776" i="31"/>
  <c r="W776" i="31" s="1"/>
  <c r="V775" i="31"/>
  <c r="V774" i="31"/>
  <c r="W774" i="31" s="1"/>
  <c r="V773" i="31"/>
  <c r="V772" i="31"/>
  <c r="W772" i="31" s="1"/>
  <c r="V771" i="31"/>
  <c r="V770" i="31"/>
  <c r="W770" i="31" s="1"/>
  <c r="V769" i="31"/>
  <c r="V768" i="31"/>
  <c r="W768" i="31" s="1"/>
  <c r="V767" i="31"/>
  <c r="V766" i="31"/>
  <c r="W766" i="31" s="1"/>
  <c r="V765" i="31"/>
  <c r="V764" i="31"/>
  <c r="W764" i="31" s="1"/>
  <c r="V763" i="31"/>
  <c r="V762" i="31"/>
  <c r="W762" i="31" s="1"/>
  <c r="V761" i="31"/>
  <c r="V760" i="31"/>
  <c r="W760" i="31" s="1"/>
  <c r="V759" i="31"/>
  <c r="V758" i="31"/>
  <c r="W758" i="31" s="1"/>
  <c r="V757" i="31"/>
  <c r="V756" i="31"/>
  <c r="W756" i="31" s="1"/>
  <c r="V755" i="31"/>
  <c r="V754" i="31"/>
  <c r="W754" i="31" s="1"/>
  <c r="V753" i="31"/>
  <c r="V752" i="31"/>
  <c r="W752" i="31" s="1"/>
  <c r="V751" i="31"/>
  <c r="V750" i="31"/>
  <c r="W750" i="31" s="1"/>
  <c r="V749" i="31"/>
  <c r="V748" i="31"/>
  <c r="W748" i="31" s="1"/>
  <c r="V747" i="31"/>
  <c r="V746" i="31"/>
  <c r="W746" i="31" s="1"/>
  <c r="V745" i="31"/>
  <c r="V744" i="31"/>
  <c r="W744" i="31" s="1"/>
  <c r="V743" i="31"/>
  <c r="V742" i="31"/>
  <c r="W742" i="31" s="1"/>
  <c r="V741" i="31"/>
  <c r="V740" i="31"/>
  <c r="W740" i="31" s="1"/>
  <c r="V739" i="31"/>
  <c r="V738" i="31"/>
  <c r="W738" i="31" s="1"/>
  <c r="V737" i="31"/>
  <c r="V736" i="31"/>
  <c r="W736" i="31" s="1"/>
  <c r="V735" i="31"/>
  <c r="V734" i="31"/>
  <c r="W734" i="31" s="1"/>
  <c r="V733" i="31"/>
  <c r="V732" i="31"/>
  <c r="W732" i="31" s="1"/>
  <c r="V731" i="31"/>
  <c r="V730" i="31"/>
  <c r="W730" i="31" s="1"/>
  <c r="V729" i="31"/>
  <c r="V728" i="31"/>
  <c r="W728" i="31" s="1"/>
  <c r="V727" i="31"/>
  <c r="V726" i="31"/>
  <c r="W726" i="31" s="1"/>
  <c r="V725" i="31"/>
  <c r="V724" i="31"/>
  <c r="W724" i="31" s="1"/>
  <c r="V723" i="31"/>
  <c r="V722" i="31"/>
  <c r="W722" i="31" s="1"/>
  <c r="V721" i="31"/>
  <c r="V720" i="31"/>
  <c r="W720" i="31" s="1"/>
  <c r="V719" i="31"/>
  <c r="V718" i="31"/>
  <c r="W718" i="31" s="1"/>
  <c r="V717" i="31"/>
  <c r="V716" i="31"/>
  <c r="W716" i="31" s="1"/>
  <c r="V715" i="31"/>
  <c r="V714" i="31"/>
  <c r="W714" i="31" s="1"/>
  <c r="V713" i="31"/>
  <c r="V712" i="31"/>
  <c r="W712" i="31" s="1"/>
  <c r="V711" i="31"/>
  <c r="V710" i="31"/>
  <c r="W710" i="31" s="1"/>
  <c r="V709" i="31"/>
  <c r="V708" i="31"/>
  <c r="W708" i="31" s="1"/>
  <c r="V707" i="31"/>
  <c r="V706" i="31"/>
  <c r="W706" i="31" s="1"/>
  <c r="V705" i="31"/>
  <c r="V704" i="31"/>
  <c r="W704" i="31" s="1"/>
  <c r="V703" i="31"/>
  <c r="V702" i="31"/>
  <c r="W702" i="31" s="1"/>
  <c r="V701" i="31"/>
  <c r="V700" i="31"/>
  <c r="W700" i="31" s="1"/>
  <c r="V699" i="31"/>
  <c r="V698" i="31"/>
  <c r="W698" i="31" s="1"/>
  <c r="V697" i="31"/>
  <c r="V696" i="31"/>
  <c r="W696" i="31" s="1"/>
  <c r="V695" i="31"/>
  <c r="V694" i="31"/>
  <c r="W694" i="31" s="1"/>
  <c r="V693" i="31"/>
  <c r="V692" i="31"/>
  <c r="W692" i="31" s="1"/>
  <c r="V691" i="31"/>
  <c r="V690" i="31"/>
  <c r="W690" i="31" s="1"/>
  <c r="V689" i="31"/>
  <c r="V688" i="31"/>
  <c r="W688" i="31" s="1"/>
  <c r="V687" i="31"/>
  <c r="V686" i="31"/>
  <c r="W686" i="31" s="1"/>
  <c r="V685" i="31"/>
  <c r="V684" i="31"/>
  <c r="W684" i="31" s="1"/>
  <c r="V683" i="31"/>
  <c r="V682" i="31"/>
  <c r="W682" i="31" s="1"/>
  <c r="V681" i="31"/>
  <c r="V680" i="31"/>
  <c r="W680" i="31" s="1"/>
  <c r="V679" i="31"/>
  <c r="V678" i="31"/>
  <c r="W678" i="31" s="1"/>
  <c r="V677" i="31"/>
  <c r="V676" i="31"/>
  <c r="W676" i="31" s="1"/>
  <c r="V675" i="31"/>
  <c r="V674" i="31"/>
  <c r="W674" i="31" s="1"/>
  <c r="V673" i="31"/>
  <c r="V672" i="31"/>
  <c r="W672" i="31" s="1"/>
  <c r="V671" i="31"/>
  <c r="V670" i="31"/>
  <c r="W670" i="31" s="1"/>
  <c r="V669" i="31"/>
  <c r="V668" i="31"/>
  <c r="W668" i="31" s="1"/>
  <c r="V667" i="31"/>
  <c r="V666" i="31"/>
  <c r="W666" i="31" s="1"/>
  <c r="V665" i="31"/>
  <c r="V664" i="31"/>
  <c r="W664" i="31" s="1"/>
  <c r="V663" i="31"/>
  <c r="V662" i="31"/>
  <c r="W662" i="31" s="1"/>
  <c r="V661" i="31"/>
  <c r="V660" i="31"/>
  <c r="W660" i="31" s="1"/>
  <c r="V659" i="31"/>
  <c r="V658" i="31"/>
  <c r="W658" i="31" s="1"/>
  <c r="V657" i="31"/>
  <c r="V656" i="31"/>
  <c r="W656" i="31" s="1"/>
  <c r="V655" i="31"/>
  <c r="V654" i="31"/>
  <c r="W654" i="31" s="1"/>
  <c r="V653" i="31"/>
  <c r="V652" i="31"/>
  <c r="W652" i="31" s="1"/>
  <c r="V651" i="31"/>
  <c r="V650" i="31"/>
  <c r="W650" i="31" s="1"/>
  <c r="V649" i="31"/>
  <c r="V648" i="31"/>
  <c r="W648" i="31" s="1"/>
  <c r="V647" i="31"/>
  <c r="V646" i="31"/>
  <c r="W646" i="31" s="1"/>
  <c r="V645" i="31"/>
  <c r="V644" i="31"/>
  <c r="W644" i="31" s="1"/>
  <c r="V643" i="31"/>
  <c r="V642" i="31"/>
  <c r="W642" i="31" s="1"/>
  <c r="V641" i="31"/>
  <c r="V640" i="31"/>
  <c r="W640" i="31" s="1"/>
  <c r="V639" i="31"/>
  <c r="V638" i="31"/>
  <c r="W638" i="31" s="1"/>
  <c r="V637" i="31"/>
  <c r="V636" i="31"/>
  <c r="W636" i="31" s="1"/>
  <c r="V635" i="31"/>
  <c r="V634" i="31"/>
  <c r="W634" i="31" s="1"/>
  <c r="V633" i="31"/>
  <c r="V632" i="31"/>
  <c r="W632" i="31" s="1"/>
  <c r="V631" i="31"/>
  <c r="V630" i="31"/>
  <c r="W630" i="31" s="1"/>
  <c r="V629" i="31"/>
  <c r="V628" i="31"/>
  <c r="W628" i="31" s="1"/>
  <c r="V627" i="31"/>
  <c r="V626" i="31"/>
  <c r="W626" i="31" s="1"/>
  <c r="V625" i="31"/>
  <c r="V624" i="31"/>
  <c r="W624" i="31" s="1"/>
  <c r="V623" i="31"/>
  <c r="V622" i="31"/>
  <c r="W622" i="31" s="1"/>
  <c r="V621" i="31"/>
  <c r="V620" i="31"/>
  <c r="W620" i="31" s="1"/>
  <c r="V619" i="31"/>
  <c r="V618" i="31"/>
  <c r="W618" i="31" s="1"/>
  <c r="V617" i="31"/>
  <c r="V616" i="31"/>
  <c r="W616" i="31" s="1"/>
  <c r="V615" i="31"/>
  <c r="V614" i="31"/>
  <c r="W614" i="31" s="1"/>
  <c r="V613" i="31"/>
  <c r="V612" i="31"/>
  <c r="W612" i="31" s="1"/>
  <c r="V611" i="31"/>
  <c r="V610" i="31"/>
  <c r="W610" i="31" s="1"/>
  <c r="V609" i="31"/>
  <c r="V608" i="31"/>
  <c r="W608" i="31" s="1"/>
  <c r="V607" i="31"/>
  <c r="V606" i="31"/>
  <c r="W606" i="31" s="1"/>
  <c r="V605" i="31"/>
  <c r="V604" i="31"/>
  <c r="W604" i="31" s="1"/>
  <c r="V603" i="31"/>
  <c r="V602" i="31"/>
  <c r="W602" i="31" s="1"/>
  <c r="V601" i="31"/>
  <c r="V600" i="31"/>
  <c r="W600" i="31" s="1"/>
  <c r="V599" i="31"/>
  <c r="V598" i="31"/>
  <c r="W598" i="31" s="1"/>
  <c r="V597" i="31"/>
  <c r="V596" i="31"/>
  <c r="W596" i="31" s="1"/>
  <c r="V595" i="31"/>
  <c r="V594" i="31"/>
  <c r="W594" i="31" s="1"/>
  <c r="V593" i="31"/>
  <c r="V592" i="31"/>
  <c r="W592" i="31" s="1"/>
  <c r="V591" i="31"/>
  <c r="V590" i="31"/>
  <c r="W590" i="31" s="1"/>
  <c r="V589" i="31"/>
  <c r="V588" i="31"/>
  <c r="W588" i="31" s="1"/>
  <c r="V587" i="31"/>
  <c r="V586" i="31"/>
  <c r="W586" i="31" s="1"/>
  <c r="V585" i="31"/>
  <c r="V584" i="31"/>
  <c r="W584" i="31" s="1"/>
  <c r="V583" i="31"/>
  <c r="V582" i="31"/>
  <c r="W582" i="31" s="1"/>
  <c r="V581" i="31"/>
  <c r="V580" i="31"/>
  <c r="W580" i="31" s="1"/>
  <c r="V579" i="31"/>
  <c r="V578" i="31"/>
  <c r="W578" i="31" s="1"/>
  <c r="V577" i="31"/>
  <c r="V576" i="31"/>
  <c r="W576" i="31" s="1"/>
  <c r="V575" i="31"/>
  <c r="V574" i="31"/>
  <c r="W574" i="31" s="1"/>
  <c r="V573" i="31"/>
  <c r="V572" i="31"/>
  <c r="W572" i="31" s="1"/>
  <c r="V571" i="31"/>
  <c r="V570" i="31"/>
  <c r="W570" i="31" s="1"/>
  <c r="V569" i="31"/>
  <c r="V568" i="31"/>
  <c r="W568" i="31" s="1"/>
  <c r="V567" i="31"/>
  <c r="V566" i="31"/>
  <c r="W566" i="31" s="1"/>
  <c r="V565" i="31"/>
  <c r="V564" i="31"/>
  <c r="W564" i="31" s="1"/>
  <c r="V563" i="31"/>
  <c r="V562" i="31"/>
  <c r="W562" i="31" s="1"/>
  <c r="V561" i="31"/>
  <c r="V560" i="31"/>
  <c r="W560" i="31" s="1"/>
  <c r="V559" i="31"/>
  <c r="V558" i="31"/>
  <c r="W558" i="31" s="1"/>
  <c r="V557" i="31"/>
  <c r="V556" i="31"/>
  <c r="W556" i="31" s="1"/>
  <c r="V555" i="31"/>
  <c r="V554" i="31"/>
  <c r="W554" i="31" s="1"/>
  <c r="V553" i="31"/>
  <c r="V552" i="31"/>
  <c r="W552" i="31" s="1"/>
  <c r="V551" i="31"/>
  <c r="V550" i="31"/>
  <c r="W550" i="31" s="1"/>
  <c r="V549" i="31"/>
  <c r="V548" i="31"/>
  <c r="W548" i="31" s="1"/>
  <c r="V547" i="31"/>
  <c r="V546" i="31"/>
  <c r="W546" i="31" s="1"/>
  <c r="V545" i="31"/>
  <c r="V544" i="31"/>
  <c r="W544" i="31" s="1"/>
  <c r="V543" i="31"/>
  <c r="V542" i="31"/>
  <c r="W542" i="31" s="1"/>
  <c r="V541" i="31"/>
  <c r="V540" i="31"/>
  <c r="W540" i="31" s="1"/>
  <c r="V539" i="31"/>
  <c r="V538" i="31"/>
  <c r="W538" i="31" s="1"/>
  <c r="V537" i="31"/>
  <c r="V536" i="31"/>
  <c r="W536" i="31" s="1"/>
  <c r="V535" i="31"/>
  <c r="V534" i="31"/>
  <c r="W534" i="31" s="1"/>
  <c r="V533" i="31"/>
  <c r="V532" i="31"/>
  <c r="W532" i="31" s="1"/>
  <c r="V531" i="31"/>
  <c r="V530" i="31"/>
  <c r="W530" i="31" s="1"/>
  <c r="V529" i="31"/>
  <c r="V528" i="31"/>
  <c r="W528" i="31" s="1"/>
  <c r="V527" i="31"/>
  <c r="V526" i="31"/>
  <c r="W526" i="31" s="1"/>
  <c r="V525" i="31"/>
  <c r="V524" i="31"/>
  <c r="W524" i="31" s="1"/>
  <c r="V523" i="31"/>
  <c r="V522" i="31"/>
  <c r="W522" i="31" s="1"/>
  <c r="V521" i="31"/>
  <c r="V520" i="31"/>
  <c r="W520" i="31" s="1"/>
  <c r="V519" i="31"/>
  <c r="V518" i="31"/>
  <c r="W518" i="31" s="1"/>
  <c r="V517" i="31"/>
  <c r="V516" i="31"/>
  <c r="W516" i="31" s="1"/>
  <c r="V515" i="31"/>
  <c r="V514" i="31"/>
  <c r="W514" i="31" s="1"/>
  <c r="V513" i="31"/>
  <c r="V512" i="31"/>
  <c r="W512" i="31" s="1"/>
  <c r="V511" i="31"/>
  <c r="V510" i="31"/>
  <c r="W510" i="31" s="1"/>
  <c r="V509" i="31"/>
  <c r="V508" i="31"/>
  <c r="W508" i="31" s="1"/>
  <c r="V507" i="31"/>
  <c r="V506" i="31"/>
  <c r="W506" i="31" s="1"/>
  <c r="V505" i="31"/>
  <c r="V504" i="31"/>
  <c r="W504" i="31" s="1"/>
  <c r="V503" i="31"/>
  <c r="V502" i="31"/>
  <c r="W502" i="31" s="1"/>
  <c r="V501" i="31"/>
  <c r="V500" i="31"/>
  <c r="W500" i="31" s="1"/>
  <c r="V499" i="31"/>
  <c r="V498" i="31"/>
  <c r="W498" i="31" s="1"/>
  <c r="V497" i="31"/>
  <c r="V496" i="31"/>
  <c r="W496" i="31" s="1"/>
  <c r="V495" i="31"/>
  <c r="V494" i="31"/>
  <c r="W494" i="31" s="1"/>
  <c r="V493" i="31"/>
  <c r="V492" i="31"/>
  <c r="W492" i="31" s="1"/>
  <c r="V491" i="31"/>
  <c r="V490" i="31"/>
  <c r="W490" i="31" s="1"/>
  <c r="V489" i="31"/>
  <c r="V488" i="31"/>
  <c r="W488" i="31" s="1"/>
  <c r="V487" i="31"/>
  <c r="V486" i="31"/>
  <c r="W486" i="31" s="1"/>
  <c r="V485" i="31"/>
  <c r="V484" i="31"/>
  <c r="W484" i="31" s="1"/>
  <c r="V483" i="31"/>
  <c r="V482" i="31"/>
  <c r="W482" i="31" s="1"/>
  <c r="V481" i="31"/>
  <c r="V480" i="31"/>
  <c r="W480" i="31" s="1"/>
  <c r="V479" i="31"/>
  <c r="V478" i="31"/>
  <c r="W478" i="31" s="1"/>
  <c r="V477" i="31"/>
  <c r="V476" i="31"/>
  <c r="W476" i="31" s="1"/>
  <c r="V475" i="31"/>
  <c r="V474" i="31"/>
  <c r="W474" i="31" s="1"/>
  <c r="V473" i="31"/>
  <c r="V472" i="31"/>
  <c r="W472" i="31" s="1"/>
  <c r="V471" i="31"/>
  <c r="V470" i="31"/>
  <c r="W470" i="31" s="1"/>
  <c r="V469" i="31"/>
  <c r="V468" i="31"/>
  <c r="W468" i="31" s="1"/>
  <c r="V467" i="31"/>
  <c r="V466" i="31"/>
  <c r="W466" i="31" s="1"/>
  <c r="V465" i="31"/>
  <c r="V464" i="31"/>
  <c r="W464" i="31" s="1"/>
  <c r="V463" i="31"/>
  <c r="V462" i="31"/>
  <c r="W462" i="31" s="1"/>
  <c r="V461" i="31"/>
  <c r="V460" i="31"/>
  <c r="W460" i="31" s="1"/>
  <c r="V459" i="31"/>
  <c r="V458" i="31"/>
  <c r="W458" i="31" s="1"/>
  <c r="V457" i="31"/>
  <c r="V456" i="31"/>
  <c r="W456" i="31" s="1"/>
  <c r="V455" i="31"/>
  <c r="V454" i="31"/>
  <c r="W454" i="31" s="1"/>
  <c r="V453" i="31"/>
  <c r="V452" i="31"/>
  <c r="W452" i="31" s="1"/>
  <c r="V451" i="31"/>
  <c r="V450" i="31"/>
  <c r="W450" i="31" s="1"/>
  <c r="V449" i="31"/>
  <c r="V448" i="31"/>
  <c r="W448" i="31" s="1"/>
  <c r="V447" i="31"/>
  <c r="V446" i="31"/>
  <c r="W446" i="31" s="1"/>
  <c r="V445" i="31"/>
  <c r="V444" i="31"/>
  <c r="W444" i="31" s="1"/>
  <c r="V443" i="31"/>
  <c r="V442" i="31"/>
  <c r="W442" i="31" s="1"/>
  <c r="V441" i="31"/>
  <c r="V440" i="31"/>
  <c r="W440" i="31" s="1"/>
  <c r="V439" i="31"/>
  <c r="V438" i="31"/>
  <c r="W438" i="31" s="1"/>
  <c r="V437" i="31"/>
  <c r="V436" i="31"/>
  <c r="W436" i="31" s="1"/>
  <c r="V73" i="31"/>
  <c r="V72" i="31"/>
  <c r="W72" i="31" s="1"/>
  <c r="V433" i="31"/>
  <c r="V432" i="31"/>
  <c r="W432" i="31" s="1"/>
  <c r="V431" i="31"/>
  <c r="V430" i="31"/>
  <c r="W430" i="31" s="1"/>
  <c r="V429" i="31"/>
  <c r="V428" i="31"/>
  <c r="W428" i="31" s="1"/>
  <c r="V427" i="31"/>
  <c r="V426" i="31"/>
  <c r="W426" i="31" s="1"/>
  <c r="V69" i="31"/>
  <c r="V68" i="31"/>
  <c r="W68" i="31" s="1"/>
  <c r="V423" i="31"/>
  <c r="V422" i="31"/>
  <c r="W422" i="31" s="1"/>
  <c r="V359" i="31"/>
  <c r="V358" i="31"/>
  <c r="W358" i="31" s="1"/>
  <c r="V411" i="31"/>
  <c r="V410" i="31"/>
  <c r="W410" i="31" s="1"/>
  <c r="V355" i="31"/>
  <c r="V354" i="31"/>
  <c r="W354" i="31" s="1"/>
  <c r="V407" i="31"/>
  <c r="V406" i="31"/>
  <c r="W406" i="31" s="1"/>
  <c r="V405" i="31"/>
  <c r="V404" i="31"/>
  <c r="W404" i="31" s="1"/>
  <c r="V403" i="31"/>
  <c r="V402" i="31"/>
  <c r="W402" i="31" s="1"/>
  <c r="V401" i="31"/>
  <c r="V400" i="31"/>
  <c r="W400" i="31" s="1"/>
  <c r="V399" i="31"/>
  <c r="V398" i="31"/>
  <c r="W398" i="31" s="1"/>
  <c r="V71" i="31"/>
  <c r="V70" i="31"/>
  <c r="W70" i="31" s="1"/>
  <c r="V235" i="31"/>
  <c r="V234" i="31"/>
  <c r="W234" i="31" s="1"/>
  <c r="V227" i="31"/>
  <c r="V226" i="31"/>
  <c r="W226" i="31" s="1"/>
  <c r="V275" i="31"/>
  <c r="V274" i="31"/>
  <c r="W274" i="31" s="1"/>
  <c r="V195" i="31"/>
  <c r="V194" i="31"/>
  <c r="W194" i="31" s="1"/>
  <c r="V103" i="31"/>
  <c r="V102" i="31"/>
  <c r="W102" i="31" s="1"/>
  <c r="V221" i="31"/>
  <c r="V220" i="31"/>
  <c r="W220" i="31" s="1"/>
  <c r="V143" i="31"/>
  <c r="V142" i="31"/>
  <c r="W142" i="31" s="1"/>
  <c r="V177" i="31"/>
  <c r="V176" i="31"/>
  <c r="W176" i="31" s="1"/>
  <c r="V379" i="31"/>
  <c r="V378" i="31"/>
  <c r="W378" i="31" s="1"/>
  <c r="V67" i="31"/>
  <c r="V66" i="31"/>
  <c r="W66" i="31" s="1"/>
  <c r="V65" i="31"/>
  <c r="V64" i="31"/>
  <c r="W64" i="31" s="1"/>
  <c r="V49" i="31"/>
  <c r="V48" i="31"/>
  <c r="W48" i="31" s="1"/>
  <c r="V53" i="31"/>
  <c r="V52" i="31"/>
  <c r="W52" i="31" s="1"/>
  <c r="V33" i="31"/>
  <c r="V32" i="31"/>
  <c r="W32" i="31" s="1"/>
  <c r="V35" i="31"/>
  <c r="V34" i="31"/>
  <c r="W34" i="31" s="1"/>
  <c r="V31" i="31"/>
  <c r="V30" i="31"/>
  <c r="W30" i="31" s="1"/>
  <c r="V19" i="31"/>
  <c r="V18" i="31"/>
  <c r="W18" i="31" s="1"/>
  <c r="V27" i="31"/>
  <c r="V26" i="31"/>
  <c r="W26" i="31" s="1"/>
  <c r="V17" i="31"/>
  <c r="V16" i="31"/>
  <c r="W16" i="31" s="1"/>
  <c r="V29" i="31"/>
  <c r="V28" i="31"/>
  <c r="W28" i="31" s="1"/>
  <c r="V61" i="31"/>
  <c r="V60" i="31"/>
  <c r="W60" i="31" s="1"/>
  <c r="V13" i="31"/>
  <c r="V12" i="31"/>
  <c r="W12" i="31" s="1"/>
  <c r="V25" i="31"/>
  <c r="V24" i="31"/>
  <c r="W24" i="31" s="1"/>
  <c r="V63" i="31"/>
  <c r="V62" i="31"/>
  <c r="W62" i="31" s="1"/>
  <c r="V45" i="31"/>
  <c r="V44" i="31"/>
  <c r="W44" i="31" s="1"/>
  <c r="V41" i="31"/>
  <c r="V40" i="31"/>
  <c r="W40" i="31" s="1"/>
  <c r="V39" i="31"/>
  <c r="V38" i="31"/>
  <c r="W38" i="31" s="1"/>
  <c r="V21" i="31"/>
  <c r="V20" i="31"/>
  <c r="W20" i="31" s="1"/>
  <c r="V11" i="31"/>
  <c r="V10" i="31"/>
  <c r="W10" i="31" s="1"/>
  <c r="V23" i="31"/>
  <c r="V22" i="31"/>
  <c r="W22" i="31" s="1"/>
  <c r="V43" i="31"/>
  <c r="V42" i="31"/>
  <c r="W42" i="31" s="1"/>
  <c r="V59" i="31"/>
  <c r="V58" i="31"/>
  <c r="W58" i="31" s="1"/>
  <c r="V37" i="31"/>
  <c r="V36" i="31"/>
  <c r="W36" i="31" s="1"/>
  <c r="V51" i="31"/>
  <c r="V50" i="31"/>
  <c r="W50" i="31" s="1"/>
  <c r="V47" i="31"/>
  <c r="V46" i="31"/>
  <c r="W46" i="31" s="1"/>
  <c r="V57" i="31"/>
  <c r="V56" i="31"/>
  <c r="W56" i="31" s="1"/>
  <c r="V55" i="31"/>
  <c r="V54" i="31"/>
  <c r="W54" i="31" s="1"/>
  <c r="V9" i="31"/>
  <c r="V8" i="31"/>
  <c r="W8" i="31" s="1"/>
  <c r="V15" i="31"/>
  <c r="V14" i="31"/>
  <c r="W14" i="31" s="1"/>
  <c r="V147" i="31"/>
  <c r="V146" i="31"/>
  <c r="W146" i="31" s="1"/>
  <c r="V315" i="31"/>
  <c r="V314" i="31"/>
  <c r="W314" i="31" s="1"/>
  <c r="V313" i="31"/>
  <c r="V312" i="31"/>
  <c r="W312" i="31" s="1"/>
  <c r="V311" i="31"/>
  <c r="V310" i="31"/>
  <c r="W310" i="31" s="1"/>
  <c r="V309" i="31"/>
  <c r="V308" i="31"/>
  <c r="W308" i="31" s="1"/>
  <c r="V307" i="31"/>
  <c r="V306" i="31"/>
  <c r="W306" i="31" s="1"/>
  <c r="V305" i="31"/>
  <c r="V304" i="31"/>
  <c r="W304" i="31" s="1"/>
  <c r="V303" i="31"/>
  <c r="V302" i="31"/>
  <c r="W302" i="31" s="1"/>
  <c r="V301" i="31"/>
  <c r="V300" i="31"/>
  <c r="W300" i="31" s="1"/>
  <c r="V299" i="31"/>
  <c r="V298" i="31"/>
  <c r="W298" i="31" s="1"/>
  <c r="V297" i="31"/>
  <c r="V296" i="31"/>
  <c r="W296" i="31" s="1"/>
  <c r="V295" i="31"/>
  <c r="V294" i="31"/>
  <c r="W294" i="31" s="1"/>
  <c r="V293" i="31"/>
  <c r="V292" i="31"/>
  <c r="W292" i="31" s="1"/>
  <c r="V291" i="31"/>
  <c r="V290" i="31"/>
  <c r="W290" i="31" s="1"/>
  <c r="V75" i="31"/>
  <c r="V74" i="31"/>
  <c r="W74" i="31" s="1"/>
  <c r="V287" i="31"/>
  <c r="V286" i="31"/>
  <c r="W286" i="31" s="1"/>
  <c r="V283" i="31"/>
  <c r="V282" i="31"/>
  <c r="W282" i="31" s="1"/>
  <c r="V353" i="31"/>
  <c r="V352" i="31"/>
  <c r="W352" i="31" s="1"/>
  <c r="V203" i="31"/>
  <c r="V202" i="31"/>
  <c r="W202" i="31" s="1"/>
  <c r="V351" i="31"/>
  <c r="V350" i="31"/>
  <c r="W350" i="31" s="1"/>
  <c r="V207" i="31"/>
  <c r="V206" i="31"/>
  <c r="W206" i="31" s="1"/>
  <c r="V253" i="31"/>
  <c r="V252" i="31"/>
  <c r="W252" i="31" s="1"/>
  <c r="V251" i="31"/>
  <c r="V250" i="31"/>
  <c r="W250" i="31" s="1"/>
  <c r="V245" i="31"/>
  <c r="V244" i="31"/>
  <c r="W244" i="31" s="1"/>
  <c r="V151" i="31"/>
  <c r="V150" i="31"/>
  <c r="W150" i="31" s="1"/>
  <c r="V237" i="31"/>
  <c r="V236" i="31"/>
  <c r="W236" i="31" s="1"/>
  <c r="V331" i="31"/>
  <c r="V330" i="31"/>
  <c r="W330" i="31" s="1"/>
  <c r="V257" i="31"/>
  <c r="V256" i="31"/>
  <c r="W256" i="31" s="1"/>
  <c r="V347" i="31"/>
  <c r="V346" i="31"/>
  <c r="W346" i="31" s="1"/>
  <c r="V289" i="31"/>
  <c r="V288" i="31"/>
  <c r="W288" i="31" s="1"/>
  <c r="V217" i="31"/>
  <c r="V216" i="31"/>
  <c r="W216" i="31" s="1"/>
  <c r="V325" i="31"/>
  <c r="V324" i="31"/>
  <c r="W324" i="31" s="1"/>
  <c r="V345" i="31"/>
  <c r="V344" i="31"/>
  <c r="W344" i="31" s="1"/>
  <c r="V225" i="31"/>
  <c r="V224" i="31"/>
  <c r="W224" i="31" s="1"/>
  <c r="V269" i="31"/>
  <c r="V268" i="31"/>
  <c r="W268" i="31" s="1"/>
  <c r="V127" i="31"/>
  <c r="V126" i="31"/>
  <c r="W126" i="31" s="1"/>
  <c r="V149" i="31"/>
  <c r="V148" i="31"/>
  <c r="W148" i="31" s="1"/>
  <c r="V199" i="31"/>
  <c r="V198" i="31"/>
  <c r="W198" i="31" s="1"/>
  <c r="V261" i="31"/>
  <c r="V260" i="31"/>
  <c r="W260" i="31" s="1"/>
  <c r="V349" i="31"/>
  <c r="V348" i="31"/>
  <c r="W348" i="31" s="1"/>
  <c r="V187" i="31"/>
  <c r="V186" i="31"/>
  <c r="W186" i="31" s="1"/>
  <c r="V107" i="31"/>
  <c r="V106" i="31"/>
  <c r="W106" i="31" s="1"/>
  <c r="V231" i="31"/>
  <c r="V230" i="31"/>
  <c r="W230" i="31" s="1"/>
  <c r="V111" i="31"/>
  <c r="V110" i="31"/>
  <c r="W110" i="31" s="1"/>
  <c r="V223" i="31"/>
  <c r="V222" i="31"/>
  <c r="W222" i="31" s="1"/>
  <c r="V201" i="31"/>
  <c r="V200" i="31"/>
  <c r="W200" i="31" s="1"/>
  <c r="V161" i="31"/>
  <c r="V160" i="31"/>
  <c r="W160" i="31" s="1"/>
  <c r="V115" i="31"/>
  <c r="V114" i="31"/>
  <c r="W114" i="31" s="1"/>
  <c r="V339" i="31"/>
  <c r="V338" i="31"/>
  <c r="W338" i="31" s="1"/>
  <c r="V333" i="31"/>
  <c r="V332" i="31"/>
  <c r="W332" i="31" s="1"/>
  <c r="V337" i="31"/>
  <c r="V336" i="31"/>
  <c r="W336" i="31" s="1"/>
  <c r="V215" i="31"/>
  <c r="V214" i="31"/>
  <c r="W214" i="31" s="1"/>
  <c r="V213" i="31"/>
  <c r="V212" i="31"/>
  <c r="W212" i="31" s="1"/>
  <c r="V211" i="31"/>
  <c r="V210" i="31"/>
  <c r="W210" i="31" s="1"/>
  <c r="V109" i="31"/>
  <c r="V108" i="31"/>
  <c r="W108" i="31" s="1"/>
  <c r="V239" i="31"/>
  <c r="V238" i="31"/>
  <c r="W238" i="31" s="1"/>
  <c r="V77" i="31"/>
  <c r="V76" i="31"/>
  <c r="W76" i="31" s="1"/>
  <c r="V197" i="31"/>
  <c r="V196" i="31"/>
  <c r="W196" i="31" s="1"/>
  <c r="V255" i="31"/>
  <c r="V254" i="31"/>
  <c r="W254" i="31" s="1"/>
  <c r="V85" i="31"/>
  <c r="V84" i="31"/>
  <c r="W84" i="31" s="1"/>
  <c r="V131" i="31"/>
  <c r="V130" i="31"/>
  <c r="W130" i="31" s="1"/>
  <c r="V335" i="31"/>
  <c r="V334" i="31"/>
  <c r="W334" i="31" s="1"/>
  <c r="V155" i="31"/>
  <c r="V154" i="31"/>
  <c r="W154" i="31" s="1"/>
  <c r="V169" i="31"/>
  <c r="V168" i="31"/>
  <c r="W168" i="31" s="1"/>
  <c r="V133" i="31"/>
  <c r="V132" i="31"/>
  <c r="W132" i="31" s="1"/>
  <c r="V243" i="31"/>
  <c r="V242" i="31"/>
  <c r="W242" i="31" s="1"/>
  <c r="V241" i="31"/>
  <c r="V240" i="31"/>
  <c r="W240" i="31" s="1"/>
  <c r="V137" i="31"/>
  <c r="V136" i="31"/>
  <c r="W136" i="31" s="1"/>
  <c r="V145" i="31"/>
  <c r="V144" i="31"/>
  <c r="W144" i="31" s="1"/>
  <c r="V191" i="31"/>
  <c r="V190" i="31"/>
  <c r="W190" i="31" s="1"/>
  <c r="V267" i="31"/>
  <c r="V266" i="31"/>
  <c r="W266" i="31" s="1"/>
  <c r="V171" i="31"/>
  <c r="V170" i="31"/>
  <c r="W170" i="31" s="1"/>
  <c r="V101" i="31"/>
  <c r="V100" i="31"/>
  <c r="W100" i="31" s="1"/>
  <c r="V249" i="31"/>
  <c r="V248" i="31"/>
  <c r="W248" i="31" s="1"/>
  <c r="V167" i="31"/>
  <c r="V166" i="31"/>
  <c r="W166" i="31" s="1"/>
  <c r="V247" i="31"/>
  <c r="V246" i="31"/>
  <c r="W246" i="31" s="1"/>
  <c r="V181" i="31"/>
  <c r="V180" i="31"/>
  <c r="W180" i="31" s="1"/>
  <c r="V327" i="31"/>
  <c r="V326" i="31"/>
  <c r="W326" i="31" s="1"/>
  <c r="V179" i="31"/>
  <c r="V178" i="31"/>
  <c r="W178" i="31" s="1"/>
  <c r="V119" i="31"/>
  <c r="V118" i="31"/>
  <c r="W118" i="31" s="1"/>
  <c r="V233" i="31"/>
  <c r="V232" i="31"/>
  <c r="W232" i="31" s="1"/>
  <c r="V329" i="31"/>
  <c r="V328" i="31"/>
  <c r="W328" i="31" s="1"/>
  <c r="V163" i="31"/>
  <c r="V162" i="31"/>
  <c r="W162" i="31" s="1"/>
  <c r="V209" i="31"/>
  <c r="V208" i="31"/>
  <c r="W208" i="31" s="1"/>
  <c r="V121" i="31"/>
  <c r="V120" i="31"/>
  <c r="W120" i="31" s="1"/>
  <c r="V343" i="31"/>
  <c r="V342" i="31"/>
  <c r="W342" i="31" s="1"/>
  <c r="V323" i="31"/>
  <c r="V322" i="31"/>
  <c r="W322" i="31" s="1"/>
  <c r="V165" i="31"/>
  <c r="V164" i="31"/>
  <c r="W164" i="31" s="1"/>
  <c r="V173" i="31"/>
  <c r="V172" i="31"/>
  <c r="W172" i="31" s="1"/>
  <c r="V185" i="31"/>
  <c r="V184" i="31"/>
  <c r="W184" i="31" s="1"/>
  <c r="V113" i="31"/>
  <c r="V112" i="31"/>
  <c r="W112" i="31" s="1"/>
  <c r="V219" i="31"/>
  <c r="V218" i="31"/>
  <c r="W218" i="31" s="1"/>
  <c r="V319" i="31"/>
  <c r="V318" i="31"/>
  <c r="W318" i="31" s="1"/>
  <c r="V321" i="31"/>
  <c r="V320" i="31"/>
  <c r="W320" i="31" s="1"/>
  <c r="V135" i="31"/>
  <c r="V134" i="31"/>
  <c r="W134" i="31" s="1"/>
  <c r="V229" i="31"/>
  <c r="V228" i="31"/>
  <c r="W228" i="31" s="1"/>
  <c r="V125" i="31"/>
  <c r="V124" i="31"/>
  <c r="W124" i="31" s="1"/>
  <c r="V317" i="31"/>
  <c r="V316" i="31"/>
  <c r="W316" i="31" s="1"/>
  <c r="V193" i="31"/>
  <c r="V192" i="31"/>
  <c r="W192" i="31" s="1"/>
  <c r="V129" i="31"/>
  <c r="V128" i="31"/>
  <c r="W128" i="31" s="1"/>
  <c r="V285" i="31"/>
  <c r="V284" i="31"/>
  <c r="W284" i="31" s="1"/>
  <c r="V183" i="31"/>
  <c r="V182" i="31"/>
  <c r="W182" i="31" s="1"/>
  <c r="V263" i="31"/>
  <c r="V262" i="31"/>
  <c r="W262" i="31" s="1"/>
  <c r="V205" i="31"/>
  <c r="V204" i="31"/>
  <c r="W204" i="31" s="1"/>
  <c r="V281" i="31"/>
  <c r="V280" i="31"/>
  <c r="W280" i="31" s="1"/>
  <c r="V341" i="31"/>
  <c r="V340" i="31"/>
  <c r="W340" i="31" s="1"/>
  <c r="V265" i="31"/>
  <c r="V264" i="31"/>
  <c r="W264" i="31" s="1"/>
  <c r="V153" i="31"/>
  <c r="V152" i="31"/>
  <c r="W152" i="31" s="1"/>
  <c r="V189" i="31"/>
  <c r="V188" i="31"/>
  <c r="W188" i="31" s="1"/>
  <c r="V99" i="31"/>
  <c r="V98" i="31"/>
  <c r="W98" i="31" s="1"/>
  <c r="V97" i="31"/>
  <c r="V96" i="31"/>
  <c r="W96" i="31" s="1"/>
  <c r="V95" i="31"/>
  <c r="V94" i="31"/>
  <c r="W94" i="31" s="1"/>
  <c r="V93" i="31"/>
  <c r="V92" i="31"/>
  <c r="W92" i="31" s="1"/>
  <c r="V91" i="31"/>
  <c r="V90" i="31"/>
  <c r="W90" i="31" s="1"/>
  <c r="V89" i="31"/>
  <c r="V88" i="31"/>
  <c r="W88" i="31" s="1"/>
  <c r="V87" i="31"/>
  <c r="V86" i="31"/>
  <c r="W86" i="31" s="1"/>
  <c r="V435" i="31"/>
  <c r="V434" i="31"/>
  <c r="W434" i="31" s="1"/>
  <c r="V83" i="31"/>
  <c r="V82" i="31"/>
  <c r="W82" i="31" s="1"/>
  <c r="V81" i="31"/>
  <c r="V80" i="31"/>
  <c r="W80" i="31" s="1"/>
  <c r="V79" i="31"/>
  <c r="V78" i="31"/>
  <c r="W78" i="31" s="1"/>
  <c r="V279" i="31"/>
  <c r="V278" i="31"/>
  <c r="W278" i="31" s="1"/>
  <c r="V105" i="31"/>
  <c r="V104" i="31"/>
  <c r="W104" i="31" s="1"/>
  <c r="V117" i="31"/>
  <c r="V116" i="31"/>
  <c r="W116" i="31" s="1"/>
  <c r="V141" i="31"/>
  <c r="V140" i="31"/>
  <c r="W140" i="31" s="1"/>
  <c r="V357" i="31"/>
  <c r="V356" i="31"/>
  <c r="W356" i="31" s="1"/>
  <c r="V157" i="31"/>
  <c r="V156" i="31"/>
  <c r="W156" i="31" s="1"/>
  <c r="V277" i="31"/>
  <c r="V276" i="31"/>
  <c r="W276" i="31" s="1"/>
  <c r="V139" i="31"/>
  <c r="V138" i="31"/>
  <c r="W138" i="31" s="1"/>
  <c r="V175" i="31"/>
  <c r="V174" i="31"/>
  <c r="W174" i="31" s="1"/>
  <c r="V159" i="31"/>
  <c r="V158" i="31"/>
  <c r="W158" i="31" s="1"/>
  <c r="V273" i="31"/>
  <c r="V272" i="31"/>
  <c r="W272" i="31" s="1"/>
  <c r="V271" i="31"/>
  <c r="V270" i="31"/>
  <c r="W270" i="31" s="1"/>
  <c r="V123" i="31"/>
  <c r="V122" i="31"/>
  <c r="W122" i="31" s="1"/>
  <c r="V259" i="31"/>
  <c r="V258" i="31"/>
  <c r="W258" i="31" s="1"/>
  <c r="V397" i="31"/>
  <c r="V396" i="31"/>
  <c r="W396" i="31" s="1"/>
  <c r="V367" i="31"/>
  <c r="V366" i="31"/>
  <c r="W366" i="31" s="1"/>
  <c r="V425" i="31"/>
  <c r="V424" i="31"/>
  <c r="W424" i="31" s="1"/>
  <c r="V409" i="31"/>
  <c r="V408" i="31"/>
  <c r="W408" i="31" s="1"/>
  <c r="V395" i="31"/>
  <c r="V394" i="31"/>
  <c r="W394" i="31" s="1"/>
  <c r="V389" i="31"/>
  <c r="V388" i="31"/>
  <c r="W388" i="31" s="1"/>
  <c r="V415" i="31"/>
  <c r="V414" i="31"/>
  <c r="W414" i="31" s="1"/>
  <c r="V391" i="31"/>
  <c r="V390" i="31"/>
  <c r="W390" i="31" s="1"/>
  <c r="V413" i="31"/>
  <c r="V412" i="31"/>
  <c r="W412" i="31" s="1"/>
  <c r="V387" i="31"/>
  <c r="V386" i="31"/>
  <c r="W386" i="31" s="1"/>
  <c r="V385" i="31"/>
  <c r="V384" i="31"/>
  <c r="W384" i="31" s="1"/>
  <c r="V375" i="31"/>
  <c r="V374" i="31"/>
  <c r="W374" i="31" s="1"/>
  <c r="V369" i="31"/>
  <c r="V368" i="31"/>
  <c r="W368" i="31" s="1"/>
  <c r="V377" i="31"/>
  <c r="V376" i="31"/>
  <c r="W376" i="31" s="1"/>
  <c r="V419" i="31"/>
  <c r="V418" i="31"/>
  <c r="W418" i="31" s="1"/>
  <c r="V393" i="31"/>
  <c r="V392" i="31"/>
  <c r="W392" i="31" s="1"/>
  <c r="V365" i="31"/>
  <c r="V364" i="31"/>
  <c r="W364" i="31" s="1"/>
  <c r="V383" i="31"/>
  <c r="V382" i="31"/>
  <c r="W382" i="31" s="1"/>
  <c r="V381" i="31"/>
  <c r="V380" i="31"/>
  <c r="W380" i="31" s="1"/>
  <c r="V373" i="31"/>
  <c r="V372" i="31"/>
  <c r="W372" i="31" s="1"/>
  <c r="V417" i="31"/>
  <c r="V416" i="31"/>
  <c r="W416" i="31" s="1"/>
  <c r="V7" i="31"/>
  <c r="V6" i="31"/>
  <c r="W6" i="31" s="1"/>
  <c r="B1176" i="31"/>
  <c r="B1174" i="31"/>
  <c r="B1172" i="31"/>
  <c r="B1170" i="31"/>
  <c r="B1168" i="31"/>
  <c r="B1166" i="31"/>
  <c r="B1164" i="31"/>
  <c r="B1162" i="31"/>
  <c r="B1160" i="31"/>
  <c r="B1158" i="31"/>
  <c r="B1156" i="31"/>
  <c r="B1154" i="31"/>
  <c r="B1152" i="31"/>
  <c r="B1150" i="31"/>
  <c r="B1148" i="31"/>
  <c r="B1146" i="31"/>
  <c r="B1144" i="31"/>
  <c r="B1142" i="31"/>
  <c r="B1140" i="31"/>
  <c r="B1138" i="31"/>
  <c r="B1136" i="31"/>
  <c r="B1134" i="31"/>
  <c r="B1132" i="31"/>
  <c r="B1130" i="31"/>
  <c r="B1128" i="31"/>
  <c r="B1126" i="31"/>
  <c r="B1124" i="31"/>
  <c r="B1122" i="31"/>
  <c r="B1120" i="31"/>
  <c r="B1118" i="31"/>
  <c r="B1116" i="31"/>
  <c r="B1114" i="31"/>
  <c r="B1112" i="31"/>
  <c r="B1110" i="31"/>
  <c r="B1108" i="31"/>
  <c r="B1106" i="31"/>
  <c r="B1104" i="31"/>
  <c r="B1102" i="31"/>
  <c r="B1100" i="31"/>
  <c r="B1098" i="31"/>
  <c r="B1096" i="31"/>
  <c r="B1094" i="31"/>
  <c r="B1092" i="31"/>
  <c r="B1090" i="31"/>
  <c r="B1088" i="31"/>
  <c r="B1086" i="31"/>
  <c r="B1084" i="31"/>
  <c r="B1082" i="31"/>
  <c r="B1080" i="31"/>
  <c r="B1078" i="31"/>
  <c r="B1076" i="31"/>
  <c r="B1074" i="31"/>
  <c r="B1072" i="31"/>
  <c r="B1070" i="31"/>
  <c r="B1068" i="31"/>
  <c r="B1066" i="31"/>
  <c r="B1064" i="31"/>
  <c r="B1062" i="31"/>
  <c r="B1060" i="31"/>
  <c r="B1058" i="31"/>
  <c r="B1056" i="31"/>
  <c r="B1054" i="31"/>
  <c r="B1052" i="31"/>
  <c r="B1050" i="31"/>
  <c r="B1048" i="31"/>
  <c r="B1046" i="31"/>
  <c r="B1044" i="31"/>
  <c r="B1042" i="31"/>
  <c r="B1040" i="31"/>
  <c r="B1038" i="31"/>
  <c r="B1036" i="31"/>
  <c r="B1034" i="31"/>
  <c r="B1032" i="31"/>
  <c r="B1030" i="31"/>
  <c r="B1028" i="31"/>
  <c r="B1026" i="31"/>
  <c r="B1024" i="31"/>
  <c r="B1022" i="31"/>
  <c r="B1020" i="31"/>
  <c r="B1018" i="31"/>
  <c r="B1016" i="31"/>
  <c r="B1014" i="31"/>
  <c r="B1012" i="31"/>
  <c r="B1010" i="31"/>
  <c r="B1008" i="31"/>
  <c r="B1006" i="31"/>
  <c r="B1004" i="31"/>
  <c r="B1002" i="31"/>
  <c r="B1000" i="31"/>
  <c r="B998" i="31"/>
  <c r="B996" i="31"/>
  <c r="B994" i="31"/>
  <c r="B992" i="31"/>
  <c r="B990" i="31"/>
  <c r="B988" i="31"/>
  <c r="B986" i="31"/>
  <c r="B984" i="31"/>
  <c r="B982" i="31"/>
  <c r="B980" i="31"/>
  <c r="B978" i="31"/>
  <c r="B976" i="31"/>
  <c r="B974" i="31"/>
  <c r="B972" i="31"/>
  <c r="B970" i="31"/>
  <c r="B968" i="31"/>
  <c r="B966" i="31"/>
  <c r="B964" i="31"/>
  <c r="B962" i="31"/>
  <c r="B960" i="31"/>
  <c r="B958" i="31"/>
  <c r="B956" i="31"/>
  <c r="B954" i="31"/>
  <c r="B952" i="31"/>
  <c r="B950" i="31"/>
  <c r="B948" i="31"/>
  <c r="B946" i="31"/>
  <c r="B944" i="31"/>
  <c r="B942" i="31"/>
  <c r="B940" i="31"/>
  <c r="B938" i="31"/>
  <c r="B936" i="31"/>
  <c r="B934" i="31"/>
  <c r="B932" i="31"/>
  <c r="B930" i="31"/>
  <c r="B928" i="31"/>
  <c r="B926" i="31"/>
  <c r="B924" i="31"/>
  <c r="B922" i="31"/>
  <c r="B920" i="31"/>
  <c r="B918" i="31"/>
  <c r="B916" i="31"/>
  <c r="B914" i="31"/>
  <c r="B912" i="31"/>
  <c r="B910" i="31"/>
  <c r="B908" i="31"/>
  <c r="B906" i="31"/>
  <c r="B904" i="31"/>
  <c r="B902" i="31"/>
  <c r="B900" i="31"/>
  <c r="B898" i="31"/>
  <c r="B896" i="31"/>
  <c r="B894" i="31"/>
  <c r="B892" i="31"/>
  <c r="B890" i="31"/>
  <c r="B888" i="31"/>
  <c r="B886" i="31"/>
  <c r="B884" i="31"/>
  <c r="B882" i="31"/>
  <c r="B880" i="31"/>
  <c r="B878" i="31"/>
  <c r="B876" i="31"/>
  <c r="B874" i="31"/>
  <c r="B872" i="31"/>
  <c r="B870" i="31"/>
  <c r="B868" i="31"/>
  <c r="B866" i="31"/>
  <c r="B864" i="31"/>
  <c r="B862" i="31"/>
  <c r="B860" i="31"/>
  <c r="B858" i="31"/>
  <c r="B856" i="31"/>
  <c r="B854" i="31"/>
  <c r="B852" i="31"/>
  <c r="B850" i="31"/>
  <c r="B848" i="31"/>
  <c r="B846" i="31"/>
  <c r="B844" i="31"/>
  <c r="B842" i="31"/>
  <c r="B840" i="31"/>
  <c r="B838" i="31"/>
  <c r="B836" i="31"/>
  <c r="B834" i="31"/>
  <c r="B832" i="31"/>
  <c r="B830" i="31"/>
  <c r="B828" i="31"/>
  <c r="B826" i="31"/>
  <c r="B824" i="31"/>
  <c r="B822" i="31"/>
  <c r="B820" i="31"/>
  <c r="B818" i="31"/>
  <c r="B816" i="31"/>
  <c r="B814" i="31"/>
  <c r="B812" i="31"/>
  <c r="B810" i="31"/>
  <c r="B808" i="31"/>
  <c r="B806" i="31"/>
  <c r="B804" i="31"/>
  <c r="B802" i="31"/>
  <c r="B800" i="31"/>
  <c r="B798" i="31"/>
  <c r="B796" i="31"/>
  <c r="B794" i="31"/>
  <c r="B792" i="31"/>
  <c r="B790" i="31"/>
  <c r="B788" i="31"/>
  <c r="B786" i="31"/>
  <c r="B784" i="31"/>
  <c r="B782" i="31"/>
  <c r="B780" i="31"/>
  <c r="B778" i="31"/>
  <c r="B776" i="31"/>
  <c r="B774" i="31"/>
  <c r="B772" i="31"/>
  <c r="B770" i="31"/>
  <c r="B768" i="31"/>
  <c r="B766" i="31"/>
  <c r="B764" i="31"/>
  <c r="B762" i="31"/>
  <c r="B760" i="31"/>
  <c r="B758" i="31"/>
  <c r="B756" i="31"/>
  <c r="B754" i="31"/>
  <c r="B752" i="31"/>
  <c r="B750" i="31"/>
  <c r="B748" i="31"/>
  <c r="B746" i="31"/>
  <c r="B744" i="31"/>
  <c r="B742" i="31"/>
  <c r="B740" i="31"/>
  <c r="B738" i="31"/>
  <c r="B736" i="31"/>
  <c r="B734" i="31"/>
  <c r="B732" i="31"/>
  <c r="B730" i="31"/>
  <c r="B728" i="31"/>
  <c r="B726" i="31"/>
  <c r="B724" i="31"/>
  <c r="B722" i="31"/>
  <c r="B720" i="31"/>
  <c r="B718" i="31"/>
  <c r="B716" i="31"/>
  <c r="B714" i="31"/>
  <c r="B712" i="31"/>
  <c r="B710" i="31"/>
  <c r="B708" i="31"/>
  <c r="B706" i="31"/>
  <c r="B704" i="31"/>
  <c r="B702" i="31"/>
  <c r="B700" i="31"/>
  <c r="B698" i="31"/>
  <c r="B696" i="31"/>
  <c r="B694" i="31"/>
  <c r="B692" i="31"/>
  <c r="B690" i="31"/>
  <c r="B688" i="31"/>
  <c r="B686" i="31"/>
  <c r="B684" i="31"/>
  <c r="B682" i="31"/>
  <c r="B680" i="31"/>
  <c r="B678" i="31"/>
  <c r="B676" i="31"/>
  <c r="B674" i="31"/>
  <c r="B672" i="31"/>
  <c r="B670" i="31"/>
  <c r="B668" i="31"/>
  <c r="B666" i="31"/>
  <c r="B664" i="31"/>
  <c r="B662" i="31"/>
  <c r="B660" i="31"/>
  <c r="B658" i="31"/>
  <c r="B656" i="31"/>
  <c r="B654" i="31"/>
  <c r="B652" i="31"/>
  <c r="B650" i="31"/>
  <c r="B648" i="31"/>
  <c r="B646" i="31"/>
  <c r="B644" i="31"/>
  <c r="B642" i="31"/>
  <c r="B640" i="31"/>
  <c r="B638" i="31"/>
  <c r="B636" i="31"/>
  <c r="B634" i="31"/>
  <c r="B632" i="31"/>
  <c r="B630" i="31"/>
  <c r="B628" i="31"/>
  <c r="B626" i="31"/>
  <c r="B624" i="31"/>
  <c r="B622" i="31"/>
  <c r="B620" i="31"/>
  <c r="B618" i="31"/>
  <c r="B616" i="31"/>
  <c r="B614" i="31"/>
  <c r="B612" i="31"/>
  <c r="B610" i="31"/>
  <c r="B608" i="31"/>
  <c r="B606" i="31"/>
  <c r="B604" i="31"/>
  <c r="B602" i="31"/>
  <c r="B600" i="31"/>
  <c r="B598" i="31"/>
  <c r="B596" i="31"/>
  <c r="B594" i="31"/>
  <c r="B592" i="31"/>
  <c r="B590" i="31"/>
  <c r="B588" i="31"/>
  <c r="B586" i="31"/>
  <c r="B584" i="31"/>
  <c r="B582" i="31"/>
  <c r="B580" i="31"/>
  <c r="B578" i="31"/>
  <c r="B576" i="31"/>
  <c r="B574" i="31"/>
  <c r="B572" i="31"/>
  <c r="B570" i="31"/>
  <c r="B568" i="31"/>
  <c r="B566" i="31"/>
  <c r="B564" i="31"/>
  <c r="B562" i="31"/>
  <c r="B560" i="31"/>
  <c r="B558" i="31"/>
  <c r="B556" i="31"/>
  <c r="B554" i="31"/>
  <c r="B552" i="31"/>
  <c r="B550" i="31"/>
  <c r="B548" i="31"/>
  <c r="B546" i="31"/>
  <c r="B544" i="31"/>
  <c r="B542" i="31"/>
  <c r="B540" i="31"/>
  <c r="B538" i="31"/>
  <c r="B536" i="31"/>
  <c r="B534" i="31"/>
  <c r="B532" i="31"/>
  <c r="B530" i="31"/>
  <c r="B528" i="31"/>
  <c r="B526" i="31"/>
  <c r="B524" i="31"/>
  <c r="B522" i="31"/>
  <c r="B520" i="31"/>
  <c r="B518" i="31"/>
  <c r="B516" i="31"/>
  <c r="B514" i="31"/>
  <c r="B512" i="31"/>
  <c r="B510" i="31"/>
  <c r="B508" i="31"/>
  <c r="B506" i="31"/>
  <c r="B504" i="31"/>
  <c r="B502" i="31"/>
  <c r="B500" i="31"/>
  <c r="B498" i="31"/>
  <c r="B496" i="31"/>
  <c r="B494" i="31"/>
  <c r="B492" i="31"/>
  <c r="B490" i="31"/>
  <c r="B488" i="31"/>
  <c r="B486" i="31"/>
  <c r="B484" i="31"/>
  <c r="B482" i="31"/>
  <c r="B480" i="31"/>
  <c r="B478" i="31"/>
  <c r="B476" i="31"/>
  <c r="B474" i="31"/>
  <c r="B472" i="31"/>
  <c r="B470" i="31"/>
  <c r="B468" i="31"/>
  <c r="B466" i="31"/>
  <c r="B464" i="31"/>
  <c r="B462" i="31"/>
  <c r="B460" i="31"/>
  <c r="B458" i="31"/>
  <c r="B456" i="31"/>
  <c r="B454" i="31"/>
  <c r="B452" i="31"/>
  <c r="B450" i="31"/>
  <c r="B448" i="31"/>
  <c r="B446" i="31"/>
  <c r="B444" i="31"/>
  <c r="B442" i="31"/>
  <c r="B440" i="31"/>
  <c r="B438" i="31"/>
  <c r="B436" i="31"/>
  <c r="B72" i="31"/>
  <c r="B432" i="31"/>
  <c r="B430" i="31"/>
  <c r="B428" i="31"/>
  <c r="B426" i="31"/>
  <c r="B68" i="31"/>
  <c r="B422" i="31"/>
  <c r="B358" i="31"/>
  <c r="B410" i="31"/>
  <c r="B354" i="31"/>
  <c r="B406" i="31"/>
  <c r="B404" i="31"/>
  <c r="B402" i="31"/>
  <c r="B400" i="31"/>
  <c r="B398" i="31"/>
  <c r="B70" i="31"/>
  <c r="B234" i="31"/>
  <c r="B226" i="31"/>
  <c r="B274" i="31"/>
  <c r="B194" i="31"/>
  <c r="B102" i="31"/>
  <c r="B220" i="31"/>
  <c r="B142" i="31"/>
  <c r="B176" i="31"/>
  <c r="B378" i="31"/>
  <c r="B66" i="31"/>
  <c r="B64" i="31"/>
  <c r="B48" i="31"/>
  <c r="B52" i="31"/>
  <c r="B32" i="31"/>
  <c r="B34" i="31"/>
  <c r="B30" i="31"/>
  <c r="B18" i="31"/>
  <c r="B26" i="31"/>
  <c r="B16" i="31"/>
  <c r="B28" i="31"/>
  <c r="B60" i="31"/>
  <c r="B12" i="31"/>
  <c r="B24" i="31"/>
  <c r="B62" i="31"/>
  <c r="B44" i="31"/>
  <c r="B40" i="31"/>
  <c r="B38" i="31"/>
  <c r="B20" i="31"/>
  <c r="B10" i="31"/>
  <c r="B22" i="31"/>
  <c r="B42" i="31"/>
  <c r="B58" i="31"/>
  <c r="B36" i="31"/>
  <c r="B50" i="31"/>
  <c r="B46" i="31"/>
  <c r="B56" i="31"/>
  <c r="B54" i="31"/>
  <c r="B8" i="31"/>
  <c r="B14" i="31"/>
  <c r="B146" i="31"/>
  <c r="B314" i="31"/>
  <c r="B312" i="31"/>
  <c r="B310" i="31"/>
  <c r="B308" i="31"/>
  <c r="B306" i="31"/>
  <c r="B304" i="31"/>
  <c r="B302" i="31"/>
  <c r="B300" i="31"/>
  <c r="B298" i="31"/>
  <c r="B296" i="31"/>
  <c r="B294" i="31"/>
  <c r="B292" i="31"/>
  <c r="B290" i="31"/>
  <c r="B74" i="31"/>
  <c r="B286" i="31"/>
  <c r="B282" i="31"/>
  <c r="B352" i="31"/>
  <c r="B202" i="31"/>
  <c r="B350" i="31"/>
  <c r="B206" i="31"/>
  <c r="B252" i="31"/>
  <c r="B250" i="31"/>
  <c r="B244" i="31"/>
  <c r="B150" i="31"/>
  <c r="B236" i="31"/>
  <c r="B330" i="31"/>
  <c r="B256" i="31"/>
  <c r="B346" i="31"/>
  <c r="B288" i="31"/>
  <c r="B216" i="31"/>
  <c r="B324" i="31"/>
  <c r="B344" i="31"/>
  <c r="B224" i="31"/>
  <c r="B268" i="31"/>
  <c r="B126" i="31"/>
  <c r="B148" i="31"/>
  <c r="B198" i="31"/>
  <c r="B260" i="31"/>
  <c r="B348" i="31"/>
  <c r="B186" i="31"/>
  <c r="B106" i="31"/>
  <c r="B230" i="31"/>
  <c r="B110" i="31"/>
  <c r="B222" i="31"/>
  <c r="B200" i="31"/>
  <c r="B160" i="31"/>
  <c r="B114" i="31"/>
  <c r="B338" i="31"/>
  <c r="B332" i="31"/>
  <c r="B336" i="31"/>
  <c r="B214" i="31"/>
  <c r="B212" i="31"/>
  <c r="B210" i="31"/>
  <c r="B108" i="31"/>
  <c r="B238" i="31"/>
  <c r="B76" i="31"/>
  <c r="B196" i="31"/>
  <c r="B254" i="31"/>
  <c r="B84" i="31"/>
  <c r="B130" i="31"/>
  <c r="B334" i="31"/>
  <c r="B154" i="31"/>
  <c r="B168" i="31"/>
  <c r="B132" i="31"/>
  <c r="B242" i="31"/>
  <c r="B240" i="31"/>
  <c r="B136" i="31"/>
  <c r="B144" i="31"/>
  <c r="B190" i="31"/>
  <c r="B266" i="31"/>
  <c r="B170" i="31"/>
  <c r="B100" i="31"/>
  <c r="B248" i="31"/>
  <c r="B166" i="31"/>
  <c r="B246" i="31"/>
  <c r="B180" i="31"/>
  <c r="B326" i="31"/>
  <c r="B178" i="31"/>
  <c r="B118" i="31"/>
  <c r="B232" i="31"/>
  <c r="B328" i="31"/>
  <c r="B162" i="31"/>
  <c r="B208" i="31"/>
  <c r="B120" i="31"/>
  <c r="B342" i="31"/>
  <c r="B322" i="31"/>
  <c r="B164" i="31"/>
  <c r="B172" i="31"/>
  <c r="B184" i="31"/>
  <c r="B112" i="31"/>
  <c r="B218" i="31"/>
  <c r="B318" i="31"/>
  <c r="B320" i="31"/>
  <c r="B134" i="31"/>
  <c r="B228" i="31"/>
  <c r="B124" i="31"/>
  <c r="B316" i="31"/>
  <c r="B192" i="31"/>
  <c r="B128" i="31"/>
  <c r="B284" i="31"/>
  <c r="B182" i="31"/>
  <c r="B262" i="31"/>
  <c r="B204" i="31"/>
  <c r="B280" i="31"/>
  <c r="B340" i="31"/>
  <c r="B264" i="31"/>
  <c r="B152" i="31"/>
  <c r="B188" i="31"/>
  <c r="B98" i="31"/>
  <c r="B96" i="31"/>
  <c r="B94" i="31"/>
  <c r="B92" i="31"/>
  <c r="B90" i="31"/>
  <c r="B88" i="31"/>
  <c r="B86" i="31"/>
  <c r="B434" i="31"/>
  <c r="B82" i="31"/>
  <c r="B80" i="31"/>
  <c r="B78" i="31"/>
  <c r="B278" i="31"/>
  <c r="B104" i="31"/>
  <c r="B116" i="31"/>
  <c r="B140" i="31"/>
  <c r="B356" i="31"/>
  <c r="B156" i="31"/>
  <c r="B276" i="31"/>
  <c r="B138" i="31"/>
  <c r="B174" i="31"/>
  <c r="B158" i="31"/>
  <c r="B272" i="31"/>
  <c r="B270" i="31"/>
  <c r="B122" i="31"/>
  <c r="B258" i="31"/>
  <c r="B396" i="31"/>
  <c r="B366" i="31"/>
  <c r="B424" i="31"/>
  <c r="B408" i="31"/>
  <c r="B394" i="31"/>
  <c r="B388" i="31"/>
  <c r="B414" i="31"/>
  <c r="B390" i="31"/>
  <c r="B412" i="31"/>
  <c r="B386" i="31"/>
  <c r="B384" i="31"/>
  <c r="B374" i="31"/>
  <c r="B368" i="31"/>
  <c r="B376" i="31"/>
  <c r="B418" i="31"/>
  <c r="B392" i="31"/>
  <c r="B364" i="31"/>
  <c r="B382" i="31"/>
  <c r="B380" i="31"/>
  <c r="B372" i="31"/>
  <c r="B416" i="31"/>
  <c r="B6" i="31"/>
  <c r="U1056" i="31"/>
  <c r="U1055" i="31"/>
  <c r="U1048" i="31"/>
  <c r="U1047" i="31"/>
  <c r="U1040" i="31"/>
  <c r="U1039" i="31"/>
  <c r="U1032" i="31"/>
  <c r="U1031" i="31"/>
  <c r="U1024" i="31"/>
  <c r="U1023" i="31"/>
  <c r="U1016" i="31"/>
  <c r="U1015" i="31"/>
  <c r="U1008" i="31"/>
  <c r="U1007" i="31"/>
  <c r="U1000" i="31"/>
  <c r="U999" i="31"/>
  <c r="U992" i="31"/>
  <c r="U991" i="31"/>
  <c r="U984" i="31"/>
  <c r="U983" i="31"/>
  <c r="U976" i="31"/>
  <c r="U975" i="31"/>
  <c r="U968" i="31"/>
  <c r="U967" i="31"/>
  <c r="U960" i="31"/>
  <c r="U959" i="31"/>
  <c r="U952" i="31"/>
  <c r="U951" i="31"/>
  <c r="U944" i="31"/>
  <c r="U943" i="31"/>
  <c r="U936" i="31"/>
  <c r="U935" i="31"/>
  <c r="U928" i="31"/>
  <c r="U927" i="31"/>
  <c r="U920" i="31"/>
  <c r="U919" i="31"/>
  <c r="U912" i="31"/>
  <c r="U911" i="31"/>
  <c r="U904" i="31"/>
  <c r="U903" i="31"/>
  <c r="U896" i="31"/>
  <c r="U895" i="31"/>
  <c r="U888" i="31"/>
  <c r="U887" i="31"/>
  <c r="U880" i="31"/>
  <c r="U879" i="31"/>
  <c r="U872" i="31"/>
  <c r="U871" i="31"/>
  <c r="U864" i="31"/>
  <c r="U863" i="31"/>
  <c r="U856" i="31"/>
  <c r="U855" i="31"/>
  <c r="U848" i="31"/>
  <c r="U847" i="31"/>
  <c r="U840" i="31"/>
  <c r="U839" i="31"/>
  <c r="U832" i="31"/>
  <c r="U831" i="31"/>
  <c r="U824" i="31"/>
  <c r="U823" i="31"/>
  <c r="U816" i="31"/>
  <c r="U815" i="31"/>
  <c r="U808" i="31"/>
  <c r="U807" i="31"/>
  <c r="U800" i="31"/>
  <c r="U799" i="31"/>
  <c r="U792" i="31"/>
  <c r="U791" i="31"/>
  <c r="U784" i="31"/>
  <c r="U783" i="31"/>
  <c r="U776" i="31"/>
  <c r="U775" i="31"/>
  <c r="U768" i="31"/>
  <c r="U767" i="31"/>
  <c r="U760" i="31"/>
  <c r="U759" i="31"/>
  <c r="U752" i="31"/>
  <c r="U751" i="31"/>
  <c r="U744" i="31"/>
  <c r="U743" i="31"/>
  <c r="U736" i="31"/>
  <c r="U735" i="31"/>
  <c r="U728" i="31"/>
  <c r="U727" i="31"/>
  <c r="U720" i="31"/>
  <c r="U719" i="31"/>
  <c r="U712" i="31"/>
  <c r="U711" i="31"/>
  <c r="U704" i="31"/>
  <c r="U703" i="31"/>
  <c r="U696" i="31"/>
  <c r="U695" i="31"/>
  <c r="U688" i="31"/>
  <c r="U687" i="31"/>
  <c r="U680" i="31"/>
  <c r="U679" i="31"/>
  <c r="U672" i="31"/>
  <c r="U671" i="31"/>
  <c r="U664" i="31"/>
  <c r="U663" i="31"/>
  <c r="U656" i="31"/>
  <c r="U655" i="31"/>
  <c r="U648" i="31"/>
  <c r="U647" i="31"/>
  <c r="U640" i="31"/>
  <c r="U639" i="31"/>
  <c r="U632" i="31"/>
  <c r="U631" i="31"/>
  <c r="U624" i="31"/>
  <c r="U623" i="31"/>
  <c r="U616" i="31"/>
  <c r="U615" i="31"/>
  <c r="U608" i="31"/>
  <c r="U607" i="31"/>
  <c r="U600" i="31"/>
  <c r="U599" i="31"/>
  <c r="U592" i="31"/>
  <c r="U591" i="31"/>
  <c r="U584" i="31"/>
  <c r="U583" i="31"/>
  <c r="U576" i="31"/>
  <c r="U575" i="31"/>
  <c r="U568" i="31"/>
  <c r="U567" i="31"/>
  <c r="U560" i="31"/>
  <c r="U559" i="31"/>
  <c r="U552" i="31"/>
  <c r="U551" i="31"/>
  <c r="U544" i="31"/>
  <c r="U543" i="31"/>
  <c r="U536" i="31"/>
  <c r="U535" i="31"/>
  <c r="U528" i="31"/>
  <c r="U527" i="31"/>
  <c r="U520" i="31"/>
  <c r="U519" i="31"/>
  <c r="U512" i="31"/>
  <c r="U511" i="31"/>
  <c r="U504" i="31"/>
  <c r="U503" i="31"/>
  <c r="U496" i="31"/>
  <c r="U495" i="31"/>
  <c r="U488" i="31"/>
  <c r="U487" i="31"/>
  <c r="U480" i="31"/>
  <c r="U479" i="31"/>
  <c r="U472" i="31"/>
  <c r="U471" i="31"/>
  <c r="U464" i="31"/>
  <c r="U463" i="31"/>
  <c r="U456" i="31"/>
  <c r="U455" i="31"/>
  <c r="U448" i="31"/>
  <c r="U447" i="31"/>
  <c r="U440" i="31"/>
  <c r="U439" i="31"/>
  <c r="U432" i="31"/>
  <c r="U431" i="31"/>
  <c r="U68" i="31"/>
  <c r="U423" i="31"/>
  <c r="U354" i="31"/>
  <c r="U407" i="31"/>
  <c r="U400" i="31"/>
  <c r="U399" i="31"/>
  <c r="U226" i="31"/>
  <c r="U275" i="31"/>
  <c r="U220" i="31"/>
  <c r="U143" i="31"/>
  <c r="U66" i="31"/>
  <c r="U1177" i="31"/>
  <c r="U1176" i="31"/>
  <c r="U1175" i="31"/>
  <c r="U1174" i="31"/>
  <c r="U1173" i="31"/>
  <c r="U1172" i="31"/>
  <c r="U1171" i="31"/>
  <c r="U1170" i="31"/>
  <c r="U1169" i="31"/>
  <c r="U1168" i="31"/>
  <c r="U1167" i="31"/>
  <c r="U1166" i="31"/>
  <c r="U1165" i="31"/>
  <c r="U1164" i="31"/>
  <c r="U1163" i="31"/>
  <c r="U1162" i="31"/>
  <c r="U1161" i="31"/>
  <c r="U1160" i="31"/>
  <c r="U1159" i="31"/>
  <c r="U1158" i="31"/>
  <c r="U1157" i="31"/>
  <c r="U1156" i="31"/>
  <c r="U1155" i="31"/>
  <c r="U1154" i="31"/>
  <c r="U1153" i="31"/>
  <c r="U1152" i="31"/>
  <c r="U1151" i="31"/>
  <c r="U1150" i="31"/>
  <c r="U1149" i="31"/>
  <c r="U1148" i="31"/>
  <c r="U1147" i="31"/>
  <c r="U1146" i="31"/>
  <c r="U1145" i="31"/>
  <c r="U1144" i="31"/>
  <c r="U1143" i="31"/>
  <c r="U1142" i="31"/>
  <c r="U1141" i="31"/>
  <c r="U1140" i="31"/>
  <c r="U1139" i="31"/>
  <c r="U1138" i="31"/>
  <c r="U1137" i="31"/>
  <c r="U1136" i="31"/>
  <c r="U1135" i="31"/>
  <c r="U1134" i="31"/>
  <c r="U1133" i="31"/>
  <c r="U1132" i="31"/>
  <c r="U1131" i="31"/>
  <c r="U1130" i="31"/>
  <c r="U1129" i="31"/>
  <c r="U1128" i="31"/>
  <c r="U1127" i="31"/>
  <c r="U1126" i="31"/>
  <c r="U1125" i="31"/>
  <c r="U1124" i="31"/>
  <c r="U1123" i="31"/>
  <c r="U1122" i="31"/>
  <c r="U1121" i="31"/>
  <c r="U1120" i="31"/>
  <c r="U1119" i="31"/>
  <c r="U1118" i="31"/>
  <c r="U1117" i="31"/>
  <c r="U1116" i="31"/>
  <c r="U1115" i="31"/>
  <c r="U1114" i="31"/>
  <c r="U1113" i="31"/>
  <c r="U1112" i="31"/>
  <c r="U1111" i="31"/>
  <c r="U1110" i="31"/>
  <c r="U1109" i="31"/>
  <c r="U1108" i="31"/>
  <c r="U1107" i="31"/>
  <c r="U1106" i="31"/>
  <c r="U1105" i="31"/>
  <c r="U1104" i="31"/>
  <c r="U1103" i="31"/>
  <c r="U1102" i="31"/>
  <c r="U1101" i="31"/>
  <c r="U1100" i="31"/>
  <c r="U1099" i="31"/>
  <c r="U1098" i="31"/>
  <c r="U1097" i="31"/>
  <c r="U1096" i="31"/>
  <c r="U1095" i="31"/>
  <c r="U1094" i="31"/>
  <c r="U1093" i="31"/>
  <c r="U1092" i="31"/>
  <c r="U1091" i="31"/>
  <c r="U1090" i="31"/>
  <c r="U1089" i="31"/>
  <c r="U1088" i="31"/>
  <c r="U1087" i="31"/>
  <c r="U1086" i="31"/>
  <c r="U1085" i="31"/>
  <c r="U1084" i="31"/>
  <c r="U1083" i="31"/>
  <c r="U1082" i="31"/>
  <c r="U1081" i="31"/>
  <c r="U1080" i="31"/>
  <c r="U1079" i="31"/>
  <c r="U1078" i="31"/>
  <c r="U1077" i="31"/>
  <c r="U1076" i="31"/>
  <c r="U1075" i="31"/>
  <c r="U1074" i="31"/>
  <c r="U1073" i="31"/>
  <c r="U1072" i="31"/>
  <c r="U1071" i="31"/>
  <c r="U1070" i="31"/>
  <c r="U1069" i="31"/>
  <c r="U1068" i="31"/>
  <c r="U1067" i="31"/>
  <c r="U1066" i="31"/>
  <c r="U1065" i="31"/>
  <c r="U1064" i="31"/>
  <c r="U1063" i="31"/>
  <c r="U1062" i="31"/>
  <c r="U1061" i="31"/>
  <c r="U1060" i="31"/>
  <c r="U1059" i="31"/>
  <c r="U1058" i="31"/>
  <c r="U1057" i="31"/>
  <c r="U1054" i="31"/>
  <c r="U1053" i="31"/>
  <c r="U1052" i="31"/>
  <c r="U1051" i="31"/>
  <c r="U1050" i="31"/>
  <c r="U1049" i="31"/>
  <c r="U1046" i="31"/>
  <c r="U1045" i="31"/>
  <c r="U1044" i="31"/>
  <c r="U1043" i="31"/>
  <c r="U1042" i="31"/>
  <c r="U1041" i="31"/>
  <c r="U1038" i="31"/>
  <c r="U1037" i="31"/>
  <c r="U1036" i="31"/>
  <c r="U1035" i="31"/>
  <c r="U1034" i="31"/>
  <c r="U1033" i="31"/>
  <c r="U1030" i="31"/>
  <c r="U1029" i="31"/>
  <c r="U1028" i="31"/>
  <c r="U1027" i="31"/>
  <c r="U1026" i="31"/>
  <c r="U1025" i="31"/>
  <c r="U1022" i="31"/>
  <c r="U1021" i="31"/>
  <c r="U1020" i="31"/>
  <c r="U1019" i="31"/>
  <c r="U1018" i="31"/>
  <c r="U1017" i="31"/>
  <c r="U1014" i="31"/>
  <c r="U1013" i="31"/>
  <c r="U1012" i="31"/>
  <c r="U1011" i="31"/>
  <c r="U1010" i="31"/>
  <c r="U1009" i="31"/>
  <c r="U1006" i="31"/>
  <c r="U1005" i="31"/>
  <c r="U1004" i="31"/>
  <c r="U1003" i="31"/>
  <c r="U1002" i="31"/>
  <c r="U1001" i="31"/>
  <c r="U998" i="31"/>
  <c r="U997" i="31"/>
  <c r="U996" i="31"/>
  <c r="U995" i="31"/>
  <c r="U994" i="31"/>
  <c r="U993" i="31"/>
  <c r="U990" i="31"/>
  <c r="U989" i="31"/>
  <c r="U988" i="31"/>
  <c r="U987" i="31"/>
  <c r="U986" i="31"/>
  <c r="U985" i="31"/>
  <c r="U982" i="31"/>
  <c r="U981" i="31"/>
  <c r="U980" i="31"/>
  <c r="U979" i="31"/>
  <c r="U978" i="31"/>
  <c r="U977" i="31"/>
  <c r="U974" i="31"/>
  <c r="U973" i="31"/>
  <c r="U972" i="31"/>
  <c r="U971" i="31"/>
  <c r="U970" i="31"/>
  <c r="U969" i="31"/>
  <c r="U966" i="31"/>
  <c r="U965" i="31"/>
  <c r="U964" i="31"/>
  <c r="U963" i="31"/>
  <c r="U962" i="31"/>
  <c r="U961" i="31"/>
  <c r="U958" i="31"/>
  <c r="U957" i="31"/>
  <c r="U956" i="31"/>
  <c r="U955" i="31"/>
  <c r="U954" i="31"/>
  <c r="U953" i="31"/>
  <c r="U950" i="31"/>
  <c r="U949" i="31"/>
  <c r="U948" i="31"/>
  <c r="U947" i="31"/>
  <c r="U946" i="31"/>
  <c r="U945" i="31"/>
  <c r="U942" i="31"/>
  <c r="U941" i="31"/>
  <c r="U940" i="31"/>
  <c r="U939" i="31"/>
  <c r="U938" i="31"/>
  <c r="U937" i="31"/>
  <c r="U934" i="31"/>
  <c r="U933" i="31"/>
  <c r="U932" i="31"/>
  <c r="U931" i="31"/>
  <c r="U930" i="31"/>
  <c r="U929" i="31"/>
  <c r="U926" i="31"/>
  <c r="U925" i="31"/>
  <c r="U924" i="31"/>
  <c r="U923" i="31"/>
  <c r="U922" i="31"/>
  <c r="U921" i="31"/>
  <c r="U918" i="31"/>
  <c r="U917" i="31"/>
  <c r="U916" i="31"/>
  <c r="U915" i="31"/>
  <c r="U914" i="31"/>
  <c r="U913" i="31"/>
  <c r="U910" i="31"/>
  <c r="U909" i="31"/>
  <c r="U908" i="31"/>
  <c r="U907" i="31"/>
  <c r="U906" i="31"/>
  <c r="U905" i="31"/>
  <c r="U902" i="31"/>
  <c r="U901" i="31"/>
  <c r="U900" i="31"/>
  <c r="U899" i="31"/>
  <c r="U898" i="31"/>
  <c r="U897" i="31"/>
  <c r="U894" i="31"/>
  <c r="U893" i="31"/>
  <c r="U892" i="31"/>
  <c r="U891" i="31"/>
  <c r="U890" i="31"/>
  <c r="U889" i="31"/>
  <c r="U886" i="31"/>
  <c r="U885" i="31"/>
  <c r="U884" i="31"/>
  <c r="U883" i="31"/>
  <c r="U882" i="31"/>
  <c r="U881" i="31"/>
  <c r="U878" i="31"/>
  <c r="U877" i="31"/>
  <c r="U876" i="31"/>
  <c r="U875" i="31"/>
  <c r="U874" i="31"/>
  <c r="U873" i="31"/>
  <c r="U870" i="31"/>
  <c r="U869" i="31"/>
  <c r="U868" i="31"/>
  <c r="U867" i="31"/>
  <c r="U866" i="31"/>
  <c r="U865" i="31"/>
  <c r="U862" i="31"/>
  <c r="U861" i="31"/>
  <c r="U860" i="31"/>
  <c r="U859" i="31"/>
  <c r="U858" i="31"/>
  <c r="U857" i="31"/>
  <c r="U854" i="31"/>
  <c r="U853" i="31"/>
  <c r="U852" i="31"/>
  <c r="U851" i="31"/>
  <c r="U850" i="31"/>
  <c r="U849" i="31"/>
  <c r="U846" i="31"/>
  <c r="U845" i="31"/>
  <c r="U844" i="31"/>
  <c r="U843" i="31"/>
  <c r="U842" i="31"/>
  <c r="U841" i="31"/>
  <c r="U838" i="31"/>
  <c r="U837" i="31"/>
  <c r="U836" i="31"/>
  <c r="U835" i="31"/>
  <c r="U834" i="31"/>
  <c r="U833" i="31"/>
  <c r="U830" i="31"/>
  <c r="U829" i="31"/>
  <c r="U828" i="31"/>
  <c r="U827" i="31"/>
  <c r="U826" i="31"/>
  <c r="U825" i="31"/>
  <c r="U822" i="31"/>
  <c r="U821" i="31"/>
  <c r="U820" i="31"/>
  <c r="U819" i="31"/>
  <c r="U818" i="31"/>
  <c r="U817" i="31"/>
  <c r="U814" i="31"/>
  <c r="U813" i="31"/>
  <c r="U812" i="31"/>
  <c r="U811" i="31"/>
  <c r="U810" i="31"/>
  <c r="U809" i="31"/>
  <c r="U806" i="31"/>
  <c r="U805" i="31"/>
  <c r="U804" i="31"/>
  <c r="U803" i="31"/>
  <c r="U802" i="31"/>
  <c r="U801" i="31"/>
  <c r="U798" i="31"/>
  <c r="U797" i="31"/>
  <c r="U796" i="31"/>
  <c r="U795" i="31"/>
  <c r="U794" i="31"/>
  <c r="U793" i="31"/>
  <c r="U790" i="31"/>
  <c r="U789" i="31"/>
  <c r="U788" i="31"/>
  <c r="U787" i="31"/>
  <c r="U786" i="31"/>
  <c r="U785" i="31"/>
  <c r="U782" i="31"/>
  <c r="U781" i="31"/>
  <c r="U780" i="31"/>
  <c r="U779" i="31"/>
  <c r="U778" i="31"/>
  <c r="U777" i="31"/>
  <c r="U774" i="31"/>
  <c r="U773" i="31"/>
  <c r="U772" i="31"/>
  <c r="U771" i="31"/>
  <c r="U770" i="31"/>
  <c r="U769" i="31"/>
  <c r="U766" i="31"/>
  <c r="U765" i="31"/>
  <c r="U764" i="31"/>
  <c r="U763" i="31"/>
  <c r="U762" i="31"/>
  <c r="U761" i="31"/>
  <c r="U758" i="31"/>
  <c r="U757" i="31"/>
  <c r="U756" i="31"/>
  <c r="U755" i="31"/>
  <c r="U754" i="31"/>
  <c r="U753" i="31"/>
  <c r="U750" i="31"/>
  <c r="U749" i="31"/>
  <c r="U748" i="31"/>
  <c r="U747" i="31"/>
  <c r="U746" i="31"/>
  <c r="U745" i="31"/>
  <c r="U742" i="31"/>
  <c r="U741" i="31"/>
  <c r="U740" i="31"/>
  <c r="U739" i="31"/>
  <c r="U738" i="31"/>
  <c r="U737" i="31"/>
  <c r="U734" i="31"/>
  <c r="U733" i="31"/>
  <c r="U732" i="31"/>
  <c r="U731" i="31"/>
  <c r="U730" i="31"/>
  <c r="U729" i="31"/>
  <c r="U726" i="31"/>
  <c r="U725" i="31"/>
  <c r="U724" i="31"/>
  <c r="U723" i="31"/>
  <c r="U722" i="31"/>
  <c r="U721" i="31"/>
  <c r="U718" i="31"/>
  <c r="U717" i="31"/>
  <c r="U716" i="31"/>
  <c r="U715" i="31"/>
  <c r="U714" i="31"/>
  <c r="U713" i="31"/>
  <c r="U710" i="31"/>
  <c r="U709" i="31"/>
  <c r="U708" i="31"/>
  <c r="U707" i="31"/>
  <c r="U706" i="31"/>
  <c r="U705" i="31"/>
  <c r="U702" i="31"/>
  <c r="U701" i="31"/>
  <c r="U700" i="31"/>
  <c r="U699" i="31"/>
  <c r="U698" i="31"/>
  <c r="U697" i="31"/>
  <c r="U694" i="31"/>
  <c r="U693" i="31"/>
  <c r="U692" i="31"/>
  <c r="U691" i="31"/>
  <c r="U690" i="31"/>
  <c r="U689" i="31"/>
  <c r="U686" i="31"/>
  <c r="U685" i="31"/>
  <c r="U684" i="31"/>
  <c r="U683" i="31"/>
  <c r="U682" i="31"/>
  <c r="U681" i="31"/>
  <c r="U678" i="31"/>
  <c r="U677" i="31"/>
  <c r="U676" i="31"/>
  <c r="U675" i="31"/>
  <c r="U674" i="31"/>
  <c r="U673" i="31"/>
  <c r="U670" i="31"/>
  <c r="U669" i="31"/>
  <c r="U668" i="31"/>
  <c r="U667" i="31"/>
  <c r="U666" i="31"/>
  <c r="U665" i="31"/>
  <c r="U662" i="31"/>
  <c r="U661" i="31"/>
  <c r="U660" i="31"/>
  <c r="U659" i="31"/>
  <c r="U658" i="31"/>
  <c r="U657" i="31"/>
  <c r="U654" i="31"/>
  <c r="U653" i="31"/>
  <c r="U652" i="31"/>
  <c r="U651" i="31"/>
  <c r="U650" i="31"/>
  <c r="U649" i="31"/>
  <c r="U646" i="31"/>
  <c r="U645" i="31"/>
  <c r="U644" i="31"/>
  <c r="U643" i="31"/>
  <c r="U642" i="31"/>
  <c r="U641" i="31"/>
  <c r="U638" i="31"/>
  <c r="U637" i="31"/>
  <c r="U636" i="31"/>
  <c r="U635" i="31"/>
  <c r="U634" i="31"/>
  <c r="U633" i="31"/>
  <c r="U630" i="31"/>
  <c r="U629" i="31"/>
  <c r="U628" i="31"/>
  <c r="U627" i="31"/>
  <c r="U626" i="31"/>
  <c r="U625" i="31"/>
  <c r="U622" i="31"/>
  <c r="U621" i="31"/>
  <c r="U620" i="31"/>
  <c r="U619" i="31"/>
  <c r="U618" i="31"/>
  <c r="U617" i="31"/>
  <c r="U614" i="31"/>
  <c r="U613" i="31"/>
  <c r="U612" i="31"/>
  <c r="U611" i="31"/>
  <c r="U610" i="31"/>
  <c r="U609" i="31"/>
  <c r="U606" i="31"/>
  <c r="U605" i="31"/>
  <c r="U604" i="31"/>
  <c r="U603" i="31"/>
  <c r="U602" i="31"/>
  <c r="U601" i="31"/>
  <c r="U598" i="31"/>
  <c r="U597" i="31"/>
  <c r="U596" i="31"/>
  <c r="U595" i="31"/>
  <c r="U594" i="31"/>
  <c r="U593" i="31"/>
  <c r="U590" i="31"/>
  <c r="U589" i="31"/>
  <c r="U588" i="31"/>
  <c r="U587" i="31"/>
  <c r="U586" i="31"/>
  <c r="U585" i="31"/>
  <c r="U582" i="31"/>
  <c r="U581" i="31"/>
  <c r="U580" i="31"/>
  <c r="U579" i="31"/>
  <c r="U578" i="31"/>
  <c r="U577" i="31"/>
  <c r="U574" i="31"/>
  <c r="U573" i="31"/>
  <c r="U572" i="31"/>
  <c r="U571" i="31"/>
  <c r="U570" i="31"/>
  <c r="U569" i="31"/>
  <c r="U566" i="31"/>
  <c r="U565" i="31"/>
  <c r="U564" i="31"/>
  <c r="U563" i="31"/>
  <c r="U562" i="31"/>
  <c r="U561" i="31"/>
  <c r="U558" i="31"/>
  <c r="U557" i="31"/>
  <c r="U556" i="31"/>
  <c r="U555" i="31"/>
  <c r="U554" i="31"/>
  <c r="U553" i="31"/>
  <c r="U550" i="31"/>
  <c r="U549" i="31"/>
  <c r="U548" i="31"/>
  <c r="U547" i="31"/>
  <c r="U546" i="31"/>
  <c r="U545" i="31"/>
  <c r="U542" i="31"/>
  <c r="U541" i="31"/>
  <c r="U540" i="31"/>
  <c r="U539" i="31"/>
  <c r="U538" i="31"/>
  <c r="U537" i="31"/>
  <c r="U534" i="31"/>
  <c r="U533" i="31"/>
  <c r="U532" i="31"/>
  <c r="U531" i="31"/>
  <c r="U530" i="31"/>
  <c r="U529" i="31"/>
  <c r="U526" i="31"/>
  <c r="U525" i="31"/>
  <c r="U524" i="31"/>
  <c r="U523" i="31"/>
  <c r="U522" i="31"/>
  <c r="U521" i="31"/>
  <c r="U518" i="31"/>
  <c r="U517" i="31"/>
  <c r="U516" i="31"/>
  <c r="U515" i="31"/>
  <c r="U514" i="31"/>
  <c r="U513" i="31"/>
  <c r="U510" i="31"/>
  <c r="U509" i="31"/>
  <c r="U508" i="31"/>
  <c r="U507" i="31"/>
  <c r="U506" i="31"/>
  <c r="U505" i="31"/>
  <c r="U502" i="31"/>
  <c r="U501" i="31"/>
  <c r="U500" i="31"/>
  <c r="U499" i="31"/>
  <c r="U498" i="31"/>
  <c r="U497" i="31"/>
  <c r="U494" i="31"/>
  <c r="U493" i="31"/>
  <c r="U492" i="31"/>
  <c r="U491" i="31"/>
  <c r="U490" i="31"/>
  <c r="U489" i="31"/>
  <c r="U486" i="31"/>
  <c r="U485" i="31"/>
  <c r="U484" i="31"/>
  <c r="U483" i="31"/>
  <c r="U482" i="31"/>
  <c r="U481" i="31"/>
  <c r="U478" i="31"/>
  <c r="U477" i="31"/>
  <c r="U476" i="31"/>
  <c r="U475" i="31"/>
  <c r="U474" i="31"/>
  <c r="U473" i="31"/>
  <c r="U470" i="31"/>
  <c r="U469" i="31"/>
  <c r="U468" i="31"/>
  <c r="U467" i="31"/>
  <c r="U466" i="31"/>
  <c r="U465" i="31"/>
  <c r="U462" i="31"/>
  <c r="U461" i="31"/>
  <c r="U460" i="31"/>
  <c r="U459" i="31"/>
  <c r="U458" i="31"/>
  <c r="U457" i="31"/>
  <c r="U454" i="31"/>
  <c r="U453" i="31"/>
  <c r="U452" i="31"/>
  <c r="U451" i="31"/>
  <c r="U450" i="31"/>
  <c r="U449" i="31"/>
  <c r="U446" i="31"/>
  <c r="U445" i="31"/>
  <c r="U444" i="31"/>
  <c r="U443" i="31"/>
  <c r="U442" i="31"/>
  <c r="U441" i="31"/>
  <c r="U438" i="31"/>
  <c r="U437" i="31"/>
  <c r="U436" i="31"/>
  <c r="U73" i="31"/>
  <c r="U72" i="31"/>
  <c r="U433" i="31"/>
  <c r="U430" i="31"/>
  <c r="U429" i="31"/>
  <c r="U428" i="31"/>
  <c r="U427" i="31"/>
  <c r="U426" i="31"/>
  <c r="U69" i="31"/>
  <c r="U422" i="31"/>
  <c r="U359" i="31"/>
  <c r="U358" i="31"/>
  <c r="U411" i="31"/>
  <c r="U410" i="31"/>
  <c r="U355" i="31"/>
  <c r="U406" i="31"/>
  <c r="U405" i="31"/>
  <c r="U404" i="31"/>
  <c r="U403" i="31"/>
  <c r="U402" i="31"/>
  <c r="U401" i="31"/>
  <c r="U398" i="31"/>
  <c r="U71" i="31"/>
  <c r="U70" i="31"/>
  <c r="U235" i="31"/>
  <c r="U234" i="31"/>
  <c r="U227" i="31"/>
  <c r="U274" i="31"/>
  <c r="U195" i="31"/>
  <c r="U194" i="31"/>
  <c r="U103" i="31"/>
  <c r="U102" i="31"/>
  <c r="U221" i="31"/>
  <c r="U142" i="31"/>
  <c r="U177" i="31"/>
  <c r="U176" i="31"/>
  <c r="U379" i="31"/>
  <c r="U378" i="31"/>
  <c r="U67" i="31"/>
  <c r="U65" i="31"/>
  <c r="U64" i="31"/>
  <c r="U49" i="31"/>
  <c r="U48" i="31"/>
  <c r="U53" i="31"/>
  <c r="U52" i="31"/>
  <c r="U33" i="31"/>
  <c r="U32" i="31"/>
  <c r="U35" i="31"/>
  <c r="U34" i="31"/>
  <c r="U31" i="31"/>
  <c r="U30" i="31"/>
  <c r="U19" i="31"/>
  <c r="U18" i="31"/>
  <c r="U27" i="31"/>
  <c r="U26" i="31"/>
  <c r="U17" i="31"/>
  <c r="U16" i="31"/>
  <c r="U29" i="31"/>
  <c r="U28" i="31"/>
  <c r="U61" i="31"/>
  <c r="U60" i="31"/>
  <c r="U13" i="31"/>
  <c r="U12" i="31"/>
  <c r="U25" i="31"/>
  <c r="U24" i="31"/>
  <c r="U63" i="31"/>
  <c r="U62" i="31"/>
  <c r="U45" i="31"/>
  <c r="U44" i="31"/>
  <c r="U41" i="31"/>
  <c r="U40" i="31"/>
  <c r="U39" i="31"/>
  <c r="U38" i="31"/>
  <c r="U21" i="31"/>
  <c r="U20" i="31"/>
  <c r="U11" i="31"/>
  <c r="U10" i="31"/>
  <c r="U23" i="31"/>
  <c r="U22" i="31"/>
  <c r="U43" i="31"/>
  <c r="U42" i="31"/>
  <c r="U59" i="31"/>
  <c r="U58" i="31"/>
  <c r="U37" i="31"/>
  <c r="U36" i="31"/>
  <c r="U51" i="31"/>
  <c r="U50" i="31"/>
  <c r="U47" i="31"/>
  <c r="U46" i="31"/>
  <c r="U57" i="31"/>
  <c r="U56" i="31"/>
  <c r="U55" i="31"/>
  <c r="U54" i="31"/>
  <c r="U9" i="31"/>
  <c r="U8" i="31"/>
  <c r="U15" i="31"/>
  <c r="U14" i="31"/>
  <c r="U147" i="31"/>
  <c r="U146" i="31"/>
  <c r="U315" i="31"/>
  <c r="U314" i="31"/>
  <c r="U313" i="31"/>
  <c r="U312" i="31"/>
  <c r="U311" i="31"/>
  <c r="U310" i="31"/>
  <c r="U309" i="31"/>
  <c r="U308" i="31"/>
  <c r="U307" i="31"/>
  <c r="U306" i="31"/>
  <c r="U305" i="31"/>
  <c r="U304" i="31"/>
  <c r="U303" i="31"/>
  <c r="U302" i="31"/>
  <c r="U301" i="31"/>
  <c r="U300" i="31"/>
  <c r="U299" i="31"/>
  <c r="U298" i="31"/>
  <c r="U297" i="31"/>
  <c r="U296" i="31"/>
  <c r="U295" i="31"/>
  <c r="U294" i="31"/>
  <c r="U293" i="31"/>
  <c r="U292" i="31"/>
  <c r="U291" i="31"/>
  <c r="U290" i="31"/>
  <c r="U75" i="31"/>
  <c r="U74" i="31"/>
  <c r="U287" i="31"/>
  <c r="U286" i="31"/>
  <c r="U283" i="31"/>
  <c r="U282" i="31"/>
  <c r="U353" i="31"/>
  <c r="U352" i="31"/>
  <c r="U203" i="31"/>
  <c r="U202" i="31"/>
  <c r="U351" i="31"/>
  <c r="U350" i="31"/>
  <c r="U207" i="31"/>
  <c r="U206" i="31"/>
  <c r="U253" i="31"/>
  <c r="U252" i="31"/>
  <c r="U251" i="31"/>
  <c r="U250" i="31"/>
  <c r="U245" i="31"/>
  <c r="U244" i="31"/>
  <c r="U151" i="31"/>
  <c r="U150" i="31"/>
  <c r="U237" i="31"/>
  <c r="U236" i="31"/>
  <c r="C1177" i="31"/>
  <c r="C1176" i="31"/>
  <c r="D1176" i="31" s="1"/>
  <c r="C1175" i="31"/>
  <c r="C1174" i="31"/>
  <c r="D1174" i="31" s="1"/>
  <c r="C1173" i="31"/>
  <c r="C1172" i="31"/>
  <c r="D1172" i="31" s="1"/>
  <c r="C1171" i="31"/>
  <c r="C1170" i="31"/>
  <c r="D1170" i="31" s="1"/>
  <c r="C1169" i="31"/>
  <c r="C1168" i="31"/>
  <c r="D1168" i="31" s="1"/>
  <c r="C1167" i="31"/>
  <c r="C1166" i="31"/>
  <c r="D1166" i="31" s="1"/>
  <c r="C1165" i="31"/>
  <c r="C1164" i="31"/>
  <c r="D1164" i="31" s="1"/>
  <c r="C1163" i="31"/>
  <c r="C1162" i="31"/>
  <c r="D1162" i="31" s="1"/>
  <c r="C1161" i="31"/>
  <c r="C1160" i="31"/>
  <c r="D1160" i="31" s="1"/>
  <c r="C1159" i="31"/>
  <c r="C1158" i="31"/>
  <c r="D1158" i="31" s="1"/>
  <c r="C1157" i="31"/>
  <c r="C1156" i="31"/>
  <c r="D1156" i="31" s="1"/>
  <c r="C1155" i="31"/>
  <c r="C1154" i="31"/>
  <c r="D1154" i="31" s="1"/>
  <c r="C1153" i="31"/>
  <c r="C1152" i="31"/>
  <c r="D1152" i="31" s="1"/>
  <c r="C1151" i="31"/>
  <c r="C1150" i="31"/>
  <c r="D1150" i="31" s="1"/>
  <c r="C1149" i="31"/>
  <c r="C1148" i="31"/>
  <c r="D1148" i="31" s="1"/>
  <c r="C1147" i="31"/>
  <c r="C1146" i="31"/>
  <c r="D1146" i="31" s="1"/>
  <c r="C1145" i="31"/>
  <c r="C1144" i="31"/>
  <c r="D1144" i="31" s="1"/>
  <c r="C1143" i="31"/>
  <c r="C1142" i="31"/>
  <c r="D1142" i="31" s="1"/>
  <c r="C1141" i="31"/>
  <c r="C1140" i="31"/>
  <c r="D1140" i="31" s="1"/>
  <c r="C1139" i="31"/>
  <c r="C1138" i="31"/>
  <c r="D1138" i="31" s="1"/>
  <c r="C1137" i="31"/>
  <c r="C1136" i="31"/>
  <c r="D1136" i="31" s="1"/>
  <c r="C1135" i="31"/>
  <c r="C1134" i="31"/>
  <c r="D1134" i="31" s="1"/>
  <c r="C1133" i="31"/>
  <c r="C1132" i="31"/>
  <c r="D1132" i="31" s="1"/>
  <c r="C1131" i="31"/>
  <c r="C1130" i="31"/>
  <c r="D1130" i="31" s="1"/>
  <c r="C1129" i="31"/>
  <c r="C1128" i="31"/>
  <c r="D1128" i="31" s="1"/>
  <c r="C1127" i="31"/>
  <c r="C1126" i="31"/>
  <c r="D1126" i="31" s="1"/>
  <c r="C1125" i="31"/>
  <c r="C1124" i="31"/>
  <c r="D1124" i="31" s="1"/>
  <c r="C1123" i="31"/>
  <c r="C1122" i="31"/>
  <c r="D1122" i="31" s="1"/>
  <c r="C1121" i="31"/>
  <c r="C1120" i="31"/>
  <c r="D1120" i="31" s="1"/>
  <c r="C1119" i="31"/>
  <c r="C1118" i="31"/>
  <c r="D1118" i="31" s="1"/>
  <c r="C1117" i="31"/>
  <c r="C1116" i="31"/>
  <c r="D1116" i="31" s="1"/>
  <c r="C1115" i="31"/>
  <c r="C1114" i="31"/>
  <c r="D1114" i="31" s="1"/>
  <c r="C1113" i="31"/>
  <c r="C1112" i="31"/>
  <c r="D1112" i="31" s="1"/>
  <c r="C1111" i="31"/>
  <c r="C1110" i="31"/>
  <c r="D1110" i="31" s="1"/>
  <c r="C1109" i="31"/>
  <c r="C1108" i="31"/>
  <c r="D1108" i="31" s="1"/>
  <c r="C1107" i="31"/>
  <c r="C1106" i="31"/>
  <c r="D1106" i="31" s="1"/>
  <c r="C1105" i="31"/>
  <c r="C1104" i="31"/>
  <c r="D1104" i="31" s="1"/>
  <c r="C1103" i="31"/>
  <c r="C1102" i="31"/>
  <c r="D1102" i="31" s="1"/>
  <c r="C1101" i="31"/>
  <c r="C1100" i="31"/>
  <c r="D1100" i="31" s="1"/>
  <c r="C1099" i="31"/>
  <c r="C1098" i="31"/>
  <c r="D1098" i="31" s="1"/>
  <c r="C1097" i="31"/>
  <c r="C1096" i="31"/>
  <c r="D1096" i="31" s="1"/>
  <c r="C1095" i="31"/>
  <c r="C1094" i="31"/>
  <c r="D1094" i="31" s="1"/>
  <c r="C1093" i="31"/>
  <c r="C1092" i="31"/>
  <c r="D1092" i="31" s="1"/>
  <c r="C1091" i="31"/>
  <c r="C1090" i="31"/>
  <c r="D1090" i="31" s="1"/>
  <c r="C1089" i="31"/>
  <c r="C1088" i="31"/>
  <c r="D1088" i="31" s="1"/>
  <c r="C1087" i="31"/>
  <c r="C1086" i="31"/>
  <c r="D1086" i="31" s="1"/>
  <c r="C1085" i="31"/>
  <c r="C1084" i="31"/>
  <c r="D1084" i="31" s="1"/>
  <c r="C1083" i="31"/>
  <c r="C1082" i="31"/>
  <c r="D1082" i="31" s="1"/>
  <c r="C1081" i="31"/>
  <c r="C1080" i="31"/>
  <c r="D1080" i="31" s="1"/>
  <c r="C1079" i="31"/>
  <c r="C1078" i="31"/>
  <c r="D1078" i="31" s="1"/>
  <c r="C1077" i="31"/>
  <c r="C1076" i="31"/>
  <c r="D1076" i="31" s="1"/>
  <c r="C1075" i="31"/>
  <c r="C1074" i="31"/>
  <c r="D1074" i="31" s="1"/>
  <c r="C1073" i="31"/>
  <c r="C1072" i="31"/>
  <c r="D1072" i="31" s="1"/>
  <c r="C1071" i="31"/>
  <c r="C1070" i="31"/>
  <c r="D1070" i="31" s="1"/>
  <c r="C1069" i="31"/>
  <c r="C1068" i="31"/>
  <c r="D1068" i="31" s="1"/>
  <c r="C1067" i="31"/>
  <c r="C1066" i="31"/>
  <c r="D1066" i="31" s="1"/>
  <c r="C1065" i="31"/>
  <c r="C1064" i="31"/>
  <c r="D1064" i="31" s="1"/>
  <c r="C1063" i="31"/>
  <c r="C1062" i="31"/>
  <c r="D1062" i="31" s="1"/>
  <c r="C1061" i="31"/>
  <c r="C1060" i="31"/>
  <c r="D1060" i="31" s="1"/>
  <c r="C1059" i="31"/>
  <c r="C1058" i="31"/>
  <c r="D1058" i="31" s="1"/>
  <c r="C1057" i="31"/>
  <c r="C1056" i="31"/>
  <c r="D1056" i="31" s="1"/>
  <c r="C1055" i="31"/>
  <c r="C1054" i="31"/>
  <c r="D1054" i="31" s="1"/>
  <c r="C1053" i="31"/>
  <c r="C1052" i="31"/>
  <c r="D1052" i="31" s="1"/>
  <c r="C1051" i="31"/>
  <c r="C1050" i="31"/>
  <c r="D1050" i="31" s="1"/>
  <c r="C1049" i="31"/>
  <c r="C1048" i="31"/>
  <c r="D1048" i="31" s="1"/>
  <c r="C1047" i="31"/>
  <c r="C1046" i="31"/>
  <c r="D1046" i="31" s="1"/>
  <c r="C1045" i="31"/>
  <c r="C1044" i="31"/>
  <c r="D1044" i="31" s="1"/>
  <c r="C1043" i="31"/>
  <c r="C1042" i="31"/>
  <c r="D1042" i="31" s="1"/>
  <c r="C1041" i="31"/>
  <c r="C1040" i="31"/>
  <c r="D1040" i="31" s="1"/>
  <c r="C1039" i="31"/>
  <c r="C1038" i="31"/>
  <c r="D1038" i="31" s="1"/>
  <c r="C1037" i="31"/>
  <c r="C1036" i="31"/>
  <c r="D1036" i="31" s="1"/>
  <c r="C1035" i="31"/>
  <c r="C1034" i="31"/>
  <c r="D1034" i="31" s="1"/>
  <c r="C1033" i="31"/>
  <c r="C1032" i="31"/>
  <c r="D1032" i="31" s="1"/>
  <c r="C1031" i="31"/>
  <c r="C1030" i="31"/>
  <c r="D1030" i="31" s="1"/>
  <c r="C1029" i="31"/>
  <c r="C1028" i="31"/>
  <c r="D1028" i="31" s="1"/>
  <c r="C1027" i="31"/>
  <c r="C1026" i="31"/>
  <c r="D1026" i="31" s="1"/>
  <c r="C1025" i="31"/>
  <c r="C1024" i="31"/>
  <c r="D1024" i="31" s="1"/>
  <c r="C1023" i="31"/>
  <c r="C1022" i="31"/>
  <c r="D1022" i="31" s="1"/>
  <c r="C1021" i="31"/>
  <c r="C1020" i="31"/>
  <c r="D1020" i="31" s="1"/>
  <c r="C1019" i="31"/>
  <c r="C1018" i="31"/>
  <c r="D1018" i="31" s="1"/>
  <c r="C1017" i="31"/>
  <c r="C1016" i="31"/>
  <c r="D1016" i="31" s="1"/>
  <c r="C1015" i="31"/>
  <c r="C1014" i="31"/>
  <c r="D1014" i="31" s="1"/>
  <c r="C1013" i="31"/>
  <c r="C1012" i="31"/>
  <c r="D1012" i="31" s="1"/>
  <c r="C1011" i="31"/>
  <c r="C1010" i="31"/>
  <c r="D1010" i="31" s="1"/>
  <c r="C1009" i="31"/>
  <c r="C1008" i="31"/>
  <c r="D1008" i="31" s="1"/>
  <c r="C1007" i="31"/>
  <c r="C1006" i="31"/>
  <c r="D1006" i="31" s="1"/>
  <c r="C1005" i="31"/>
  <c r="C1004" i="31"/>
  <c r="D1004" i="31" s="1"/>
  <c r="C1003" i="31"/>
  <c r="C1002" i="31"/>
  <c r="D1002" i="31" s="1"/>
  <c r="C1001" i="31"/>
  <c r="C1000" i="31"/>
  <c r="D1000" i="31" s="1"/>
  <c r="C999" i="31"/>
  <c r="C998" i="31"/>
  <c r="D998" i="31" s="1"/>
  <c r="C997" i="31"/>
  <c r="C996" i="31"/>
  <c r="D996" i="31" s="1"/>
  <c r="C995" i="31"/>
  <c r="C994" i="31"/>
  <c r="D994" i="31" s="1"/>
  <c r="C993" i="31"/>
  <c r="C992" i="31"/>
  <c r="D992" i="31" s="1"/>
  <c r="C991" i="31"/>
  <c r="C990" i="31"/>
  <c r="D990" i="31" s="1"/>
  <c r="C989" i="31"/>
  <c r="C988" i="31"/>
  <c r="D988" i="31" s="1"/>
  <c r="C987" i="31"/>
  <c r="C986" i="31"/>
  <c r="D986" i="31" s="1"/>
  <c r="C985" i="31"/>
  <c r="C984" i="31"/>
  <c r="D984" i="31" s="1"/>
  <c r="C983" i="31"/>
  <c r="C982" i="31"/>
  <c r="D982" i="31" s="1"/>
  <c r="C981" i="31"/>
  <c r="C980" i="31"/>
  <c r="D980" i="31" s="1"/>
  <c r="C979" i="31"/>
  <c r="C978" i="31"/>
  <c r="D978" i="31" s="1"/>
  <c r="C977" i="31"/>
  <c r="C976" i="31"/>
  <c r="D976" i="31" s="1"/>
  <c r="C975" i="31"/>
  <c r="C974" i="31"/>
  <c r="D974" i="31" s="1"/>
  <c r="C973" i="31"/>
  <c r="C972" i="31"/>
  <c r="D972" i="31" s="1"/>
  <c r="C971" i="31"/>
  <c r="C970" i="31"/>
  <c r="D970" i="31" s="1"/>
  <c r="C969" i="31"/>
  <c r="C968" i="31"/>
  <c r="D968" i="31" s="1"/>
  <c r="C967" i="31"/>
  <c r="C966" i="31"/>
  <c r="D966" i="31" s="1"/>
  <c r="C965" i="31"/>
  <c r="C964" i="31"/>
  <c r="D964" i="31" s="1"/>
  <c r="C963" i="31"/>
  <c r="C962" i="31"/>
  <c r="D962" i="31" s="1"/>
  <c r="C961" i="31"/>
  <c r="C960" i="31"/>
  <c r="D960" i="31" s="1"/>
  <c r="C959" i="31"/>
  <c r="C958" i="31"/>
  <c r="D958" i="31" s="1"/>
  <c r="C957" i="31"/>
  <c r="C956" i="31"/>
  <c r="D956" i="31" s="1"/>
  <c r="C955" i="31"/>
  <c r="C954" i="31"/>
  <c r="D954" i="31" s="1"/>
  <c r="C953" i="31"/>
  <c r="C952" i="31"/>
  <c r="D952" i="31" s="1"/>
  <c r="C951" i="31"/>
  <c r="C950" i="31"/>
  <c r="D950" i="31" s="1"/>
  <c r="C949" i="31"/>
  <c r="C948" i="31"/>
  <c r="D948" i="31" s="1"/>
  <c r="C947" i="31"/>
  <c r="C946" i="31"/>
  <c r="D946" i="31" s="1"/>
  <c r="C945" i="31"/>
  <c r="C944" i="31"/>
  <c r="D944" i="31" s="1"/>
  <c r="C943" i="31"/>
  <c r="C942" i="31"/>
  <c r="D942" i="31" s="1"/>
  <c r="C941" i="31"/>
  <c r="C940" i="31"/>
  <c r="D940" i="31" s="1"/>
  <c r="C939" i="31"/>
  <c r="C938" i="31"/>
  <c r="D938" i="31" s="1"/>
  <c r="C937" i="31"/>
  <c r="C936" i="31"/>
  <c r="D936" i="31" s="1"/>
  <c r="C935" i="31"/>
  <c r="C934" i="31"/>
  <c r="D934" i="31" s="1"/>
  <c r="C933" i="31"/>
  <c r="C932" i="31"/>
  <c r="D932" i="31" s="1"/>
  <c r="C931" i="31"/>
  <c r="C930" i="31"/>
  <c r="D930" i="31" s="1"/>
  <c r="C929" i="31"/>
  <c r="C928" i="31"/>
  <c r="D928" i="31" s="1"/>
  <c r="C927" i="31"/>
  <c r="C926" i="31"/>
  <c r="D926" i="31" s="1"/>
  <c r="C925" i="31"/>
  <c r="C924" i="31"/>
  <c r="D924" i="31" s="1"/>
  <c r="C923" i="31"/>
  <c r="C922" i="31"/>
  <c r="D922" i="31" s="1"/>
  <c r="C921" i="31"/>
  <c r="C920" i="31"/>
  <c r="D920" i="31" s="1"/>
  <c r="C919" i="31"/>
  <c r="C918" i="31"/>
  <c r="D918" i="31" s="1"/>
  <c r="C917" i="31"/>
  <c r="C916" i="31"/>
  <c r="D916" i="31" s="1"/>
  <c r="C915" i="31"/>
  <c r="C914" i="31"/>
  <c r="D914" i="31" s="1"/>
  <c r="C913" i="31"/>
  <c r="C912" i="31"/>
  <c r="D912" i="31" s="1"/>
  <c r="C911" i="31"/>
  <c r="C910" i="31"/>
  <c r="D910" i="31" s="1"/>
  <c r="C909" i="31"/>
  <c r="C908" i="31"/>
  <c r="D908" i="31" s="1"/>
  <c r="C907" i="31"/>
  <c r="C906" i="31"/>
  <c r="D906" i="31" s="1"/>
  <c r="C905" i="31"/>
  <c r="C904" i="31"/>
  <c r="D904" i="31" s="1"/>
  <c r="C903" i="31"/>
  <c r="C902" i="31"/>
  <c r="D902" i="31" s="1"/>
  <c r="C901" i="31"/>
  <c r="C900" i="31"/>
  <c r="D900" i="31" s="1"/>
  <c r="C899" i="31"/>
  <c r="C898" i="31"/>
  <c r="D898" i="31" s="1"/>
  <c r="C897" i="31"/>
  <c r="C896" i="31"/>
  <c r="D896" i="31" s="1"/>
  <c r="C895" i="31"/>
  <c r="C894" i="31"/>
  <c r="D894" i="31" s="1"/>
  <c r="C893" i="31"/>
  <c r="C892" i="31"/>
  <c r="D892" i="31" s="1"/>
  <c r="C891" i="31"/>
  <c r="C890" i="31"/>
  <c r="D890" i="31" s="1"/>
  <c r="C889" i="31"/>
  <c r="C888" i="31"/>
  <c r="D888" i="31" s="1"/>
  <c r="C887" i="31"/>
  <c r="C886" i="31"/>
  <c r="D886" i="31" s="1"/>
  <c r="C885" i="31"/>
  <c r="C884" i="31"/>
  <c r="D884" i="31" s="1"/>
  <c r="C883" i="31"/>
  <c r="C882" i="31"/>
  <c r="D882" i="31" s="1"/>
  <c r="C881" i="31"/>
  <c r="C880" i="31"/>
  <c r="D880" i="31" s="1"/>
  <c r="C879" i="31"/>
  <c r="C878" i="31"/>
  <c r="D878" i="31" s="1"/>
  <c r="C877" i="31"/>
  <c r="C876" i="31"/>
  <c r="D876" i="31" s="1"/>
  <c r="C875" i="31"/>
  <c r="C874" i="31"/>
  <c r="D874" i="31" s="1"/>
  <c r="C873" i="31"/>
  <c r="C872" i="31"/>
  <c r="D872" i="31" s="1"/>
  <c r="C871" i="31"/>
  <c r="C870" i="31"/>
  <c r="D870" i="31" s="1"/>
  <c r="C869" i="31"/>
  <c r="C868" i="31"/>
  <c r="D868" i="31" s="1"/>
  <c r="C867" i="31"/>
  <c r="C866" i="31"/>
  <c r="D866" i="31" s="1"/>
  <c r="C865" i="31"/>
  <c r="C864" i="31"/>
  <c r="D864" i="31" s="1"/>
  <c r="C863" i="31"/>
  <c r="C862" i="31"/>
  <c r="D862" i="31" s="1"/>
  <c r="C861" i="31"/>
  <c r="C860" i="31"/>
  <c r="D860" i="31" s="1"/>
  <c r="C859" i="31"/>
  <c r="C858" i="31"/>
  <c r="D858" i="31" s="1"/>
  <c r="C857" i="31"/>
  <c r="C856" i="31"/>
  <c r="D856" i="31" s="1"/>
  <c r="C855" i="31"/>
  <c r="C854" i="31"/>
  <c r="D854" i="31" s="1"/>
  <c r="C853" i="31"/>
  <c r="C852" i="31"/>
  <c r="D852" i="31" s="1"/>
  <c r="C851" i="31"/>
  <c r="C850" i="31"/>
  <c r="D850" i="31" s="1"/>
  <c r="C849" i="31"/>
  <c r="C848" i="31"/>
  <c r="D848" i="31" s="1"/>
  <c r="C847" i="31"/>
  <c r="C846" i="31"/>
  <c r="D846" i="31" s="1"/>
  <c r="C845" i="31"/>
  <c r="C844" i="31"/>
  <c r="D844" i="31" s="1"/>
  <c r="C843" i="31"/>
  <c r="C842" i="31"/>
  <c r="D842" i="31" s="1"/>
  <c r="C841" i="31"/>
  <c r="C840" i="31"/>
  <c r="D840" i="31" s="1"/>
  <c r="C839" i="31"/>
  <c r="C838" i="31"/>
  <c r="D838" i="31" s="1"/>
  <c r="C837" i="31"/>
  <c r="C836" i="31"/>
  <c r="D836" i="31" s="1"/>
  <c r="C835" i="31"/>
  <c r="C834" i="31"/>
  <c r="D834" i="31" s="1"/>
  <c r="C833" i="31"/>
  <c r="C832" i="31"/>
  <c r="D832" i="31" s="1"/>
  <c r="C831" i="31"/>
  <c r="C830" i="31"/>
  <c r="D830" i="31" s="1"/>
  <c r="C829" i="31"/>
  <c r="C828" i="31"/>
  <c r="D828" i="31" s="1"/>
  <c r="C827" i="31"/>
  <c r="C826" i="31"/>
  <c r="D826" i="31" s="1"/>
  <c r="C825" i="31"/>
  <c r="C824" i="31"/>
  <c r="D824" i="31" s="1"/>
  <c r="C823" i="31"/>
  <c r="C822" i="31"/>
  <c r="D822" i="31" s="1"/>
  <c r="C821" i="31"/>
  <c r="C820" i="31"/>
  <c r="D820" i="31" s="1"/>
  <c r="C819" i="31"/>
  <c r="C818" i="31"/>
  <c r="D818" i="31" s="1"/>
  <c r="C817" i="31"/>
  <c r="C816" i="31"/>
  <c r="D816" i="31" s="1"/>
  <c r="C815" i="31"/>
  <c r="C814" i="31"/>
  <c r="D814" i="31" s="1"/>
  <c r="C813" i="31"/>
  <c r="C812" i="31"/>
  <c r="D812" i="31" s="1"/>
  <c r="C811" i="31"/>
  <c r="C810" i="31"/>
  <c r="D810" i="31" s="1"/>
  <c r="C809" i="31"/>
  <c r="C808" i="31"/>
  <c r="D808" i="31" s="1"/>
  <c r="C807" i="31"/>
  <c r="C806" i="31"/>
  <c r="D806" i="31" s="1"/>
  <c r="C805" i="31"/>
  <c r="C804" i="31"/>
  <c r="D804" i="31" s="1"/>
  <c r="C803" i="31"/>
  <c r="C802" i="31"/>
  <c r="D802" i="31" s="1"/>
  <c r="C801" i="31"/>
  <c r="C800" i="31"/>
  <c r="D800" i="31" s="1"/>
  <c r="C799" i="31"/>
  <c r="C798" i="31"/>
  <c r="D798" i="31" s="1"/>
  <c r="C797" i="31"/>
  <c r="C796" i="31"/>
  <c r="D796" i="31" s="1"/>
  <c r="C795" i="31"/>
  <c r="C794" i="31"/>
  <c r="D794" i="31" s="1"/>
  <c r="C793" i="31"/>
  <c r="C792" i="31"/>
  <c r="D792" i="31" s="1"/>
  <c r="C791" i="31"/>
  <c r="C790" i="31"/>
  <c r="D790" i="31" s="1"/>
  <c r="C789" i="31"/>
  <c r="C788" i="31"/>
  <c r="D788" i="31" s="1"/>
  <c r="C787" i="31"/>
  <c r="C786" i="31"/>
  <c r="D786" i="31" s="1"/>
  <c r="C785" i="31"/>
  <c r="C784" i="31"/>
  <c r="D784" i="31" s="1"/>
  <c r="C783" i="31"/>
  <c r="C782" i="31"/>
  <c r="D782" i="31" s="1"/>
  <c r="C781" i="31"/>
  <c r="C780" i="31"/>
  <c r="D780" i="31" s="1"/>
  <c r="C779" i="31"/>
  <c r="C778" i="31"/>
  <c r="D778" i="31" s="1"/>
  <c r="C777" i="31"/>
  <c r="C776" i="31"/>
  <c r="D776" i="31" s="1"/>
  <c r="C775" i="31"/>
  <c r="C774" i="31"/>
  <c r="D774" i="31" s="1"/>
  <c r="C773" i="31"/>
  <c r="C772" i="31"/>
  <c r="D772" i="31" s="1"/>
  <c r="C771" i="31"/>
  <c r="C770" i="31"/>
  <c r="D770" i="31" s="1"/>
  <c r="C769" i="31"/>
  <c r="C768" i="31"/>
  <c r="D768" i="31" s="1"/>
  <c r="C767" i="31"/>
  <c r="C766" i="31"/>
  <c r="D766" i="31" s="1"/>
  <c r="C765" i="31"/>
  <c r="C764" i="31"/>
  <c r="D764" i="31" s="1"/>
  <c r="C763" i="31"/>
  <c r="C762" i="31"/>
  <c r="D762" i="31" s="1"/>
  <c r="C761" i="31"/>
  <c r="C760" i="31"/>
  <c r="D760" i="31" s="1"/>
  <c r="C759" i="31"/>
  <c r="C758" i="31"/>
  <c r="D758" i="31" s="1"/>
  <c r="C757" i="31"/>
  <c r="C756" i="31"/>
  <c r="D756" i="31" s="1"/>
  <c r="C755" i="31"/>
  <c r="C754" i="31"/>
  <c r="D754" i="31" s="1"/>
  <c r="C753" i="31"/>
  <c r="C752" i="31"/>
  <c r="D752" i="31" s="1"/>
  <c r="C751" i="31"/>
  <c r="C750" i="31"/>
  <c r="D750" i="31" s="1"/>
  <c r="C749" i="31"/>
  <c r="C748" i="31"/>
  <c r="D748" i="31" s="1"/>
  <c r="C747" i="31"/>
  <c r="C746" i="31"/>
  <c r="D746" i="31" s="1"/>
  <c r="C745" i="31"/>
  <c r="C744" i="31"/>
  <c r="D744" i="31" s="1"/>
  <c r="C743" i="31"/>
  <c r="C742" i="31"/>
  <c r="D742" i="31" s="1"/>
  <c r="C741" i="31"/>
  <c r="C740" i="31"/>
  <c r="D740" i="31" s="1"/>
  <c r="C739" i="31"/>
  <c r="C738" i="31"/>
  <c r="D738" i="31" s="1"/>
  <c r="C737" i="31"/>
  <c r="C736" i="31"/>
  <c r="D736" i="31" s="1"/>
  <c r="C735" i="31"/>
  <c r="C734" i="31"/>
  <c r="D734" i="31" s="1"/>
  <c r="C733" i="31"/>
  <c r="C732" i="31"/>
  <c r="D732" i="31" s="1"/>
  <c r="C731" i="31"/>
  <c r="C730" i="31"/>
  <c r="D730" i="31" s="1"/>
  <c r="C729" i="31"/>
  <c r="C728" i="31"/>
  <c r="D728" i="31" s="1"/>
  <c r="C727" i="31"/>
  <c r="C726" i="31"/>
  <c r="D726" i="31" s="1"/>
  <c r="C725" i="31"/>
  <c r="C724" i="31"/>
  <c r="D724" i="31" s="1"/>
  <c r="C723" i="31"/>
  <c r="C722" i="31"/>
  <c r="D722" i="31" s="1"/>
  <c r="C721" i="31"/>
  <c r="C720" i="31"/>
  <c r="D720" i="31" s="1"/>
  <c r="C719" i="31"/>
  <c r="C718" i="31"/>
  <c r="D718" i="31" s="1"/>
  <c r="C717" i="31"/>
  <c r="C716" i="31"/>
  <c r="D716" i="31" s="1"/>
  <c r="C715" i="31"/>
  <c r="C714" i="31"/>
  <c r="D714" i="31" s="1"/>
  <c r="C713" i="31"/>
  <c r="C712" i="31"/>
  <c r="D712" i="31" s="1"/>
  <c r="C711" i="31"/>
  <c r="C710" i="31"/>
  <c r="D710" i="31" s="1"/>
  <c r="C709" i="31"/>
  <c r="C708" i="31"/>
  <c r="D708" i="31" s="1"/>
  <c r="C707" i="31"/>
  <c r="C706" i="31"/>
  <c r="D706" i="31" s="1"/>
  <c r="C705" i="31"/>
  <c r="C704" i="31"/>
  <c r="D704" i="31" s="1"/>
  <c r="C703" i="31"/>
  <c r="C702" i="31"/>
  <c r="D702" i="31" s="1"/>
  <c r="C701" i="31"/>
  <c r="C700" i="31"/>
  <c r="D700" i="31" s="1"/>
  <c r="C699" i="31"/>
  <c r="C698" i="31"/>
  <c r="D698" i="31" s="1"/>
  <c r="C697" i="31"/>
  <c r="C696" i="31"/>
  <c r="D696" i="31" s="1"/>
  <c r="C695" i="31"/>
  <c r="C694" i="31"/>
  <c r="D694" i="31" s="1"/>
  <c r="C693" i="31"/>
  <c r="C692" i="31"/>
  <c r="D692" i="31" s="1"/>
  <c r="C691" i="31"/>
  <c r="C690" i="31"/>
  <c r="D690" i="31" s="1"/>
  <c r="C689" i="31"/>
  <c r="C688" i="31"/>
  <c r="D688" i="31" s="1"/>
  <c r="C687" i="31"/>
  <c r="C686" i="31"/>
  <c r="D686" i="31" s="1"/>
  <c r="C685" i="31"/>
  <c r="C684" i="31"/>
  <c r="D684" i="31" s="1"/>
  <c r="C683" i="31"/>
  <c r="C682" i="31"/>
  <c r="D682" i="31" s="1"/>
  <c r="C681" i="31"/>
  <c r="C680" i="31"/>
  <c r="D680" i="31" s="1"/>
  <c r="C679" i="31"/>
  <c r="C678" i="31"/>
  <c r="D678" i="31" s="1"/>
  <c r="C677" i="31"/>
  <c r="C676" i="31"/>
  <c r="D676" i="31" s="1"/>
  <c r="C675" i="31"/>
  <c r="C674" i="31"/>
  <c r="D674" i="31" s="1"/>
  <c r="C673" i="31"/>
  <c r="C672" i="31"/>
  <c r="D672" i="31" s="1"/>
  <c r="C671" i="31"/>
  <c r="C670" i="31"/>
  <c r="D670" i="31" s="1"/>
  <c r="C669" i="31"/>
  <c r="C668" i="31"/>
  <c r="D668" i="31" s="1"/>
  <c r="C667" i="31"/>
  <c r="C666" i="31"/>
  <c r="D666" i="31" s="1"/>
  <c r="C665" i="31"/>
  <c r="C664" i="31"/>
  <c r="D664" i="31" s="1"/>
  <c r="C663" i="31"/>
  <c r="C662" i="31"/>
  <c r="D662" i="31" s="1"/>
  <c r="C661" i="31"/>
  <c r="C660" i="31"/>
  <c r="D660" i="31" s="1"/>
  <c r="C659" i="31"/>
  <c r="C658" i="31"/>
  <c r="D658" i="31" s="1"/>
  <c r="C657" i="31"/>
  <c r="C656" i="31"/>
  <c r="D656" i="31" s="1"/>
  <c r="C655" i="31"/>
  <c r="C654" i="31"/>
  <c r="D654" i="31" s="1"/>
  <c r="C653" i="31"/>
  <c r="C652" i="31"/>
  <c r="D652" i="31" s="1"/>
  <c r="C651" i="31"/>
  <c r="C650" i="31"/>
  <c r="D650" i="31" s="1"/>
  <c r="C649" i="31"/>
  <c r="C648" i="31"/>
  <c r="D648" i="31" s="1"/>
  <c r="C647" i="31"/>
  <c r="C646" i="31"/>
  <c r="D646" i="31" s="1"/>
  <c r="C645" i="31"/>
  <c r="C644" i="31"/>
  <c r="D644" i="31" s="1"/>
  <c r="C643" i="31"/>
  <c r="C642" i="31"/>
  <c r="D642" i="31" s="1"/>
  <c r="C641" i="31"/>
  <c r="C640" i="31"/>
  <c r="D640" i="31" s="1"/>
  <c r="C639" i="31"/>
  <c r="C638" i="31"/>
  <c r="D638" i="31" s="1"/>
  <c r="C637" i="31"/>
  <c r="C636" i="31"/>
  <c r="D636" i="31" s="1"/>
  <c r="C635" i="31"/>
  <c r="C634" i="31"/>
  <c r="D634" i="31" s="1"/>
  <c r="C633" i="31"/>
  <c r="C632" i="31"/>
  <c r="D632" i="31" s="1"/>
  <c r="C631" i="31"/>
  <c r="C630" i="31"/>
  <c r="D630" i="31" s="1"/>
  <c r="C629" i="31"/>
  <c r="C628" i="31"/>
  <c r="D628" i="31" s="1"/>
  <c r="C627" i="31"/>
  <c r="C626" i="31"/>
  <c r="D626" i="31" s="1"/>
  <c r="C625" i="31"/>
  <c r="C624" i="31"/>
  <c r="D624" i="31" s="1"/>
  <c r="C623" i="31"/>
  <c r="C622" i="31"/>
  <c r="D622" i="31" s="1"/>
  <c r="C621" i="31"/>
  <c r="C620" i="31"/>
  <c r="D620" i="31" s="1"/>
  <c r="C619" i="31"/>
  <c r="C618" i="31"/>
  <c r="D618" i="31" s="1"/>
  <c r="C617" i="31"/>
  <c r="C616" i="31"/>
  <c r="D616" i="31" s="1"/>
  <c r="C615" i="31"/>
  <c r="C614" i="31"/>
  <c r="D614" i="31" s="1"/>
  <c r="C613" i="31"/>
  <c r="C612" i="31"/>
  <c r="D612" i="31" s="1"/>
  <c r="C611" i="31"/>
  <c r="C610" i="31"/>
  <c r="D610" i="31" s="1"/>
  <c r="C609" i="31"/>
  <c r="C608" i="31"/>
  <c r="D608" i="31" s="1"/>
  <c r="C607" i="31"/>
  <c r="C606" i="31"/>
  <c r="D606" i="31" s="1"/>
  <c r="C605" i="31"/>
  <c r="C604" i="31"/>
  <c r="D604" i="31" s="1"/>
  <c r="C603" i="31"/>
  <c r="C602" i="31"/>
  <c r="D602" i="31" s="1"/>
  <c r="C601" i="31"/>
  <c r="C600" i="31"/>
  <c r="D600" i="31" s="1"/>
  <c r="C599" i="31"/>
  <c r="C598" i="31"/>
  <c r="D598" i="31" s="1"/>
  <c r="C597" i="31"/>
  <c r="C596" i="31"/>
  <c r="D596" i="31" s="1"/>
  <c r="C595" i="31"/>
  <c r="C594" i="31"/>
  <c r="D594" i="31" s="1"/>
  <c r="C593" i="31"/>
  <c r="C592" i="31"/>
  <c r="D592" i="31" s="1"/>
  <c r="C591" i="31"/>
  <c r="C590" i="31"/>
  <c r="D590" i="31" s="1"/>
  <c r="C589" i="31"/>
  <c r="C588" i="31"/>
  <c r="D588" i="31" s="1"/>
  <c r="C587" i="31"/>
  <c r="C586" i="31"/>
  <c r="D586" i="31" s="1"/>
  <c r="C585" i="31"/>
  <c r="C584" i="31"/>
  <c r="D584" i="31" s="1"/>
  <c r="C583" i="31"/>
  <c r="C582" i="31"/>
  <c r="D582" i="31" s="1"/>
  <c r="C581" i="31"/>
  <c r="C580" i="31"/>
  <c r="D580" i="31" s="1"/>
  <c r="C579" i="31"/>
  <c r="C578" i="31"/>
  <c r="D578" i="31" s="1"/>
  <c r="C577" i="31"/>
  <c r="C576" i="31"/>
  <c r="D576" i="31" s="1"/>
  <c r="C575" i="31"/>
  <c r="C574" i="31"/>
  <c r="D574" i="31" s="1"/>
  <c r="C573" i="31"/>
  <c r="C572" i="31"/>
  <c r="D572" i="31" s="1"/>
  <c r="C571" i="31"/>
  <c r="C570" i="31"/>
  <c r="D570" i="31" s="1"/>
  <c r="C569" i="31"/>
  <c r="C568" i="31"/>
  <c r="D568" i="31" s="1"/>
  <c r="C567" i="31"/>
  <c r="C566" i="31"/>
  <c r="D566" i="31" s="1"/>
  <c r="C565" i="31"/>
  <c r="C564" i="31"/>
  <c r="D564" i="31" s="1"/>
  <c r="C563" i="31"/>
  <c r="C562" i="31"/>
  <c r="D562" i="31" s="1"/>
  <c r="C561" i="31"/>
  <c r="C560" i="31"/>
  <c r="D560" i="31" s="1"/>
  <c r="C559" i="31"/>
  <c r="C558" i="31"/>
  <c r="D558" i="31" s="1"/>
  <c r="C557" i="31"/>
  <c r="C556" i="31"/>
  <c r="D556" i="31" s="1"/>
  <c r="C555" i="31"/>
  <c r="C554" i="31"/>
  <c r="D554" i="31" s="1"/>
  <c r="C553" i="31"/>
  <c r="C552" i="31"/>
  <c r="D552" i="31" s="1"/>
  <c r="C551" i="31"/>
  <c r="C550" i="31"/>
  <c r="D550" i="31" s="1"/>
  <c r="C549" i="31"/>
  <c r="C548" i="31"/>
  <c r="D548" i="31" s="1"/>
  <c r="C547" i="31"/>
  <c r="C546" i="31"/>
  <c r="D546" i="31" s="1"/>
  <c r="C545" i="31"/>
  <c r="C544" i="31"/>
  <c r="D544" i="31" s="1"/>
  <c r="C543" i="31"/>
  <c r="C542" i="31"/>
  <c r="D542" i="31" s="1"/>
  <c r="C541" i="31"/>
  <c r="C540" i="31"/>
  <c r="D540" i="31" s="1"/>
  <c r="C539" i="31"/>
  <c r="C538" i="31"/>
  <c r="D538" i="31" s="1"/>
  <c r="C537" i="31"/>
  <c r="C536" i="31"/>
  <c r="D536" i="31" s="1"/>
  <c r="C535" i="31"/>
  <c r="C534" i="31"/>
  <c r="D534" i="31" s="1"/>
  <c r="C533" i="31"/>
  <c r="C532" i="31"/>
  <c r="D532" i="31" s="1"/>
  <c r="C531" i="31"/>
  <c r="C530" i="31"/>
  <c r="D530" i="31" s="1"/>
  <c r="C529" i="31"/>
  <c r="C528" i="31"/>
  <c r="D528" i="31" s="1"/>
  <c r="C527" i="31"/>
  <c r="C526" i="31"/>
  <c r="D526" i="31" s="1"/>
  <c r="C525" i="31"/>
  <c r="C524" i="31"/>
  <c r="D524" i="31" s="1"/>
  <c r="C523" i="31"/>
  <c r="C522" i="31"/>
  <c r="D522" i="31" s="1"/>
  <c r="C521" i="31"/>
  <c r="C520" i="31"/>
  <c r="D520" i="31" s="1"/>
  <c r="C519" i="31"/>
  <c r="C518" i="31"/>
  <c r="D518" i="31" s="1"/>
  <c r="C517" i="31"/>
  <c r="C516" i="31"/>
  <c r="D516" i="31" s="1"/>
  <c r="C515" i="31"/>
  <c r="C514" i="31"/>
  <c r="D514" i="31" s="1"/>
  <c r="C513" i="31"/>
  <c r="C512" i="31"/>
  <c r="D512" i="31" s="1"/>
  <c r="C511" i="31"/>
  <c r="C510" i="31"/>
  <c r="D510" i="31" s="1"/>
  <c r="C509" i="31"/>
  <c r="C508" i="31"/>
  <c r="D508" i="31" s="1"/>
  <c r="C507" i="31"/>
  <c r="C506" i="31"/>
  <c r="D506" i="31" s="1"/>
  <c r="C505" i="31"/>
  <c r="C504" i="31"/>
  <c r="D504" i="31" s="1"/>
  <c r="C503" i="31"/>
  <c r="C502" i="31"/>
  <c r="D502" i="31" s="1"/>
  <c r="C501" i="31"/>
  <c r="C500" i="31"/>
  <c r="D500" i="31" s="1"/>
  <c r="C499" i="31"/>
  <c r="C498" i="31"/>
  <c r="D498" i="31" s="1"/>
  <c r="C497" i="31"/>
  <c r="C496" i="31"/>
  <c r="D496" i="31" s="1"/>
  <c r="C495" i="31"/>
  <c r="C494" i="31"/>
  <c r="D494" i="31" s="1"/>
  <c r="C493" i="31"/>
  <c r="C492" i="31"/>
  <c r="D492" i="31" s="1"/>
  <c r="C491" i="31"/>
  <c r="C490" i="31"/>
  <c r="D490" i="31" s="1"/>
  <c r="C489" i="31"/>
  <c r="C488" i="31"/>
  <c r="D488" i="31" s="1"/>
  <c r="C487" i="31"/>
  <c r="C486" i="31"/>
  <c r="D486" i="31" s="1"/>
  <c r="C485" i="31"/>
  <c r="C484" i="31"/>
  <c r="D484" i="31" s="1"/>
  <c r="C483" i="31"/>
  <c r="C482" i="31"/>
  <c r="D482" i="31" s="1"/>
  <c r="C481" i="31"/>
  <c r="C480" i="31"/>
  <c r="D480" i="31" s="1"/>
  <c r="C479" i="31"/>
  <c r="C478" i="31"/>
  <c r="D478" i="31" s="1"/>
  <c r="C477" i="31"/>
  <c r="C476" i="31"/>
  <c r="D476" i="31" s="1"/>
  <c r="C475" i="31"/>
  <c r="C474" i="31"/>
  <c r="D474" i="31" s="1"/>
  <c r="C473" i="31"/>
  <c r="C472" i="31"/>
  <c r="D472" i="31" s="1"/>
  <c r="C471" i="31"/>
  <c r="C470" i="31"/>
  <c r="D470" i="31" s="1"/>
  <c r="C469" i="31"/>
  <c r="C468" i="31"/>
  <c r="D468" i="31" s="1"/>
  <c r="C467" i="31"/>
  <c r="C466" i="31"/>
  <c r="D466" i="31" s="1"/>
  <c r="C465" i="31"/>
  <c r="C464" i="31"/>
  <c r="D464" i="31" s="1"/>
  <c r="C463" i="31"/>
  <c r="C462" i="31"/>
  <c r="D462" i="31" s="1"/>
  <c r="C461" i="31"/>
  <c r="C460" i="31"/>
  <c r="D460" i="31" s="1"/>
  <c r="C459" i="31"/>
  <c r="C458" i="31"/>
  <c r="D458" i="31" s="1"/>
  <c r="C457" i="31"/>
  <c r="C456" i="31"/>
  <c r="D456" i="31" s="1"/>
  <c r="C455" i="31"/>
  <c r="C454" i="31"/>
  <c r="D454" i="31" s="1"/>
  <c r="C453" i="31"/>
  <c r="C452" i="31"/>
  <c r="D452" i="31" s="1"/>
  <c r="C451" i="31"/>
  <c r="C450" i="31"/>
  <c r="D450" i="31" s="1"/>
  <c r="C449" i="31"/>
  <c r="C448" i="31"/>
  <c r="D448" i="31" s="1"/>
  <c r="C447" i="31"/>
  <c r="C446" i="31"/>
  <c r="D446" i="31" s="1"/>
  <c r="C445" i="31"/>
  <c r="C444" i="31"/>
  <c r="D444" i="31" s="1"/>
  <c r="C443" i="31"/>
  <c r="C442" i="31"/>
  <c r="D442" i="31" s="1"/>
  <c r="C441" i="31"/>
  <c r="C440" i="31"/>
  <c r="D440" i="31" s="1"/>
  <c r="C439" i="31"/>
  <c r="C438" i="31"/>
  <c r="D438" i="31" s="1"/>
  <c r="C437" i="31"/>
  <c r="C436" i="31"/>
  <c r="D436" i="31" s="1"/>
  <c r="C73" i="31"/>
  <c r="C72" i="31"/>
  <c r="D72" i="31" s="1"/>
  <c r="C433" i="31"/>
  <c r="C432" i="31"/>
  <c r="D432" i="31" s="1"/>
  <c r="C431" i="31"/>
  <c r="C430" i="31"/>
  <c r="D430" i="31" s="1"/>
  <c r="C429" i="31"/>
  <c r="C428" i="31"/>
  <c r="D428" i="31" s="1"/>
  <c r="C427" i="31"/>
  <c r="C426" i="31"/>
  <c r="D426" i="31" s="1"/>
  <c r="C69" i="31"/>
  <c r="C68" i="31"/>
  <c r="D68" i="31" s="1"/>
  <c r="C423" i="31"/>
  <c r="C422" i="31"/>
  <c r="D422" i="31" s="1"/>
  <c r="C359" i="31"/>
  <c r="C358" i="31"/>
  <c r="D358" i="31" s="1"/>
  <c r="C411" i="31"/>
  <c r="C410" i="31"/>
  <c r="D410" i="31" s="1"/>
  <c r="C355" i="31"/>
  <c r="C354" i="31"/>
  <c r="D354" i="31" s="1"/>
  <c r="C407" i="31"/>
  <c r="C406" i="31"/>
  <c r="D406" i="31" s="1"/>
  <c r="C405" i="31"/>
  <c r="C404" i="31"/>
  <c r="D404" i="31" s="1"/>
  <c r="C403" i="31"/>
  <c r="C402" i="31"/>
  <c r="D402" i="31" s="1"/>
  <c r="C401" i="31"/>
  <c r="C400" i="31"/>
  <c r="D400" i="31" s="1"/>
  <c r="C399" i="31"/>
  <c r="C398" i="31"/>
  <c r="D398" i="31" s="1"/>
  <c r="C71" i="31"/>
  <c r="C70" i="31"/>
  <c r="D70" i="31" s="1"/>
  <c r="C235" i="31"/>
  <c r="C234" i="31"/>
  <c r="D234" i="31" s="1"/>
  <c r="C227" i="31"/>
  <c r="C226" i="31"/>
  <c r="D226" i="31" s="1"/>
  <c r="C275" i="31"/>
  <c r="C274" i="31"/>
  <c r="D274" i="31" s="1"/>
  <c r="C195" i="31"/>
  <c r="C194" i="31"/>
  <c r="D194" i="31" s="1"/>
  <c r="C103" i="31"/>
  <c r="C102" i="31"/>
  <c r="D102" i="31" s="1"/>
  <c r="C221" i="31"/>
  <c r="C220" i="31"/>
  <c r="D220" i="31" s="1"/>
  <c r="C143" i="31"/>
  <c r="C142" i="31"/>
  <c r="D142" i="31" s="1"/>
  <c r="C177" i="31"/>
  <c r="C176" i="31"/>
  <c r="D176" i="31" s="1"/>
  <c r="C379" i="31"/>
  <c r="C378" i="31"/>
  <c r="D378" i="31" s="1"/>
  <c r="C67" i="31"/>
  <c r="C66" i="31"/>
  <c r="D66" i="31" s="1"/>
  <c r="C65" i="31"/>
  <c r="C64" i="31"/>
  <c r="D64" i="31" s="1"/>
  <c r="C49" i="31"/>
  <c r="C48" i="31"/>
  <c r="D48" i="31" s="1"/>
  <c r="C53" i="31"/>
  <c r="C52" i="31"/>
  <c r="D52" i="31" s="1"/>
  <c r="C33" i="31"/>
  <c r="C32" i="31"/>
  <c r="D32" i="31" s="1"/>
  <c r="C35" i="31"/>
  <c r="C34" i="31"/>
  <c r="D34" i="31" s="1"/>
  <c r="C31" i="31"/>
  <c r="C30" i="31"/>
  <c r="D30" i="31" s="1"/>
  <c r="C19" i="31"/>
  <c r="C18" i="31"/>
  <c r="D18" i="31" s="1"/>
  <c r="C27" i="31"/>
  <c r="C26" i="31"/>
  <c r="D26" i="31" s="1"/>
  <c r="C17" i="31"/>
  <c r="C16" i="31"/>
  <c r="D16" i="31" s="1"/>
  <c r="C29" i="31"/>
  <c r="C28" i="31"/>
  <c r="D28" i="31" s="1"/>
  <c r="C61" i="31"/>
  <c r="C60" i="31"/>
  <c r="D60" i="31" s="1"/>
  <c r="C13" i="31"/>
  <c r="C12" i="31"/>
  <c r="D12" i="31" s="1"/>
  <c r="C25" i="31"/>
  <c r="C24" i="31"/>
  <c r="D24" i="31" s="1"/>
  <c r="C63" i="31"/>
  <c r="C62" i="31"/>
  <c r="D62" i="31" s="1"/>
  <c r="C45" i="31"/>
  <c r="C44" i="31"/>
  <c r="D44" i="31" s="1"/>
  <c r="C41" i="31"/>
  <c r="C40" i="31"/>
  <c r="D40" i="31" s="1"/>
  <c r="C39" i="31"/>
  <c r="C38" i="31"/>
  <c r="D38" i="31" s="1"/>
  <c r="C21" i="31"/>
  <c r="C20" i="31"/>
  <c r="D20" i="31" s="1"/>
  <c r="C11" i="31"/>
  <c r="C10" i="31"/>
  <c r="D10" i="31" s="1"/>
  <c r="C23" i="31"/>
  <c r="C22" i="31"/>
  <c r="D22" i="31" s="1"/>
  <c r="C43" i="31"/>
  <c r="C42" i="31"/>
  <c r="D42" i="31" s="1"/>
  <c r="C59" i="31"/>
  <c r="C58" i="31"/>
  <c r="D58" i="31" s="1"/>
  <c r="C37" i="31"/>
  <c r="C36" i="31"/>
  <c r="D36" i="31" s="1"/>
  <c r="C51" i="31"/>
  <c r="C50" i="31"/>
  <c r="D50" i="31" s="1"/>
  <c r="C47" i="31"/>
  <c r="C46" i="31"/>
  <c r="D46" i="31" s="1"/>
  <c r="C57" i="31"/>
  <c r="C56" i="31"/>
  <c r="D56" i="31" s="1"/>
  <c r="C55" i="31"/>
  <c r="C54" i="31"/>
  <c r="D54" i="31" s="1"/>
  <c r="C9" i="31"/>
  <c r="C8" i="31"/>
  <c r="D8" i="31" s="1"/>
  <c r="C15" i="31"/>
  <c r="C14" i="31"/>
  <c r="D14" i="31" s="1"/>
  <c r="C147" i="31"/>
  <c r="C146" i="31"/>
  <c r="D146" i="31" s="1"/>
  <c r="C315" i="31"/>
  <c r="C314" i="31"/>
  <c r="D314" i="31" s="1"/>
  <c r="C313" i="31"/>
  <c r="C312" i="31"/>
  <c r="D312" i="31" s="1"/>
  <c r="C311" i="31"/>
  <c r="C310" i="31"/>
  <c r="D310" i="31" s="1"/>
  <c r="C309" i="31"/>
  <c r="C308" i="31"/>
  <c r="D308" i="31" s="1"/>
  <c r="C307" i="31"/>
  <c r="C306" i="31"/>
  <c r="D306" i="31" s="1"/>
  <c r="C305" i="31"/>
  <c r="C304" i="31"/>
  <c r="D304" i="31" s="1"/>
  <c r="C303" i="31"/>
  <c r="C302" i="31"/>
  <c r="D302" i="31" s="1"/>
  <c r="C301" i="31"/>
  <c r="C300" i="31"/>
  <c r="D300" i="31" s="1"/>
  <c r="C299" i="31"/>
  <c r="C298" i="31"/>
  <c r="D298" i="31" s="1"/>
  <c r="C297" i="31"/>
  <c r="C296" i="31"/>
  <c r="D296" i="31" s="1"/>
  <c r="C295" i="31"/>
  <c r="C294" i="31"/>
  <c r="D294" i="31" s="1"/>
  <c r="C293" i="31"/>
  <c r="C292" i="31"/>
  <c r="D292" i="31" s="1"/>
  <c r="C291" i="31"/>
  <c r="C290" i="31"/>
  <c r="D290" i="31" s="1"/>
  <c r="C75" i="31"/>
  <c r="C74" i="31"/>
  <c r="D74" i="31" s="1"/>
  <c r="C287" i="31"/>
  <c r="C286" i="31"/>
  <c r="D286" i="31" s="1"/>
  <c r="C283" i="31"/>
  <c r="C282" i="31"/>
  <c r="D282" i="31" s="1"/>
  <c r="C353" i="31"/>
  <c r="C352" i="31"/>
  <c r="D352" i="31" s="1"/>
  <c r="C203" i="31"/>
  <c r="C202" i="31"/>
  <c r="D202" i="31" s="1"/>
  <c r="C351" i="31"/>
  <c r="C350" i="31"/>
  <c r="D350" i="31" s="1"/>
  <c r="C207" i="31"/>
  <c r="C206" i="31"/>
  <c r="D206" i="31" s="1"/>
  <c r="C253" i="31"/>
  <c r="C252" i="31"/>
  <c r="D252" i="31" s="1"/>
  <c r="C251" i="31"/>
  <c r="C250" i="31"/>
  <c r="D250" i="31" s="1"/>
  <c r="C245" i="31"/>
  <c r="C244" i="31"/>
  <c r="D244" i="31" s="1"/>
  <c r="C151" i="31"/>
  <c r="C150" i="31"/>
  <c r="D150" i="31" s="1"/>
  <c r="C237" i="31"/>
  <c r="C236" i="31"/>
  <c r="D236" i="31" s="1"/>
  <c r="C331" i="31"/>
  <c r="C330" i="31"/>
  <c r="D330" i="31" s="1"/>
  <c r="C257" i="31"/>
  <c r="C256" i="31"/>
  <c r="D256" i="31" s="1"/>
  <c r="C347" i="31"/>
  <c r="C346" i="31"/>
  <c r="D346" i="31" s="1"/>
  <c r="C289" i="31"/>
  <c r="C288" i="31"/>
  <c r="D288" i="31" s="1"/>
  <c r="C217" i="31"/>
  <c r="C216" i="31"/>
  <c r="D216" i="31" s="1"/>
  <c r="C325" i="31"/>
  <c r="C324" i="31"/>
  <c r="D324" i="31" s="1"/>
  <c r="C345" i="31"/>
  <c r="C344" i="31"/>
  <c r="D344" i="31" s="1"/>
  <c r="C225" i="31"/>
  <c r="C224" i="31"/>
  <c r="D224" i="31" s="1"/>
  <c r="C269" i="31"/>
  <c r="C268" i="31"/>
  <c r="D268" i="31" s="1"/>
  <c r="C127" i="31"/>
  <c r="C126" i="31"/>
  <c r="D126" i="31" s="1"/>
  <c r="C149" i="31"/>
  <c r="C148" i="31"/>
  <c r="D148" i="31" s="1"/>
  <c r="C199" i="31"/>
  <c r="C198" i="31"/>
  <c r="D198" i="31" s="1"/>
  <c r="C261" i="31"/>
  <c r="C260" i="31"/>
  <c r="D260" i="31" s="1"/>
  <c r="C349" i="31"/>
  <c r="C348" i="31"/>
  <c r="D348" i="31" s="1"/>
  <c r="C187" i="31"/>
  <c r="C186" i="31"/>
  <c r="D186" i="31" s="1"/>
  <c r="C107" i="31"/>
  <c r="C106" i="31"/>
  <c r="D106" i="31" s="1"/>
  <c r="C231" i="31"/>
  <c r="C230" i="31"/>
  <c r="D230" i="31" s="1"/>
  <c r="C111" i="31"/>
  <c r="C110" i="31"/>
  <c r="D110" i="31" s="1"/>
  <c r="C223" i="31"/>
  <c r="C222" i="31"/>
  <c r="D222" i="31" s="1"/>
  <c r="C201" i="31"/>
  <c r="C200" i="31"/>
  <c r="D200" i="31" s="1"/>
  <c r="C161" i="31"/>
  <c r="C160" i="31"/>
  <c r="D160" i="31" s="1"/>
  <c r="C115" i="31"/>
  <c r="C114" i="31"/>
  <c r="D114" i="31" s="1"/>
  <c r="C339" i="31"/>
  <c r="C338" i="31"/>
  <c r="D338" i="31" s="1"/>
  <c r="C333" i="31"/>
  <c r="C332" i="31"/>
  <c r="D332" i="31" s="1"/>
  <c r="C337" i="31"/>
  <c r="C336" i="31"/>
  <c r="D336" i="31" s="1"/>
  <c r="C215" i="31"/>
  <c r="C214" i="31"/>
  <c r="D214" i="31" s="1"/>
  <c r="C213" i="31"/>
  <c r="C212" i="31"/>
  <c r="D212" i="31" s="1"/>
  <c r="C211" i="31"/>
  <c r="C210" i="31"/>
  <c r="D210" i="31" s="1"/>
  <c r="C109" i="31"/>
  <c r="C108" i="31"/>
  <c r="D108" i="31" s="1"/>
  <c r="C239" i="31"/>
  <c r="C238" i="31"/>
  <c r="D238" i="31" s="1"/>
  <c r="C77" i="31"/>
  <c r="C76" i="31"/>
  <c r="D76" i="31" s="1"/>
  <c r="C197" i="31"/>
  <c r="C196" i="31"/>
  <c r="D196" i="31" s="1"/>
  <c r="C255" i="31"/>
  <c r="C254" i="31"/>
  <c r="D254" i="31" s="1"/>
  <c r="C85" i="31"/>
  <c r="C84" i="31"/>
  <c r="D84" i="31" s="1"/>
  <c r="C131" i="31"/>
  <c r="C130" i="31"/>
  <c r="D130" i="31" s="1"/>
  <c r="C335" i="31"/>
  <c r="C334" i="31"/>
  <c r="D334" i="31" s="1"/>
  <c r="C155" i="31"/>
  <c r="C154" i="31"/>
  <c r="D154" i="31" s="1"/>
  <c r="C169" i="31"/>
  <c r="C168" i="31"/>
  <c r="D168" i="31" s="1"/>
  <c r="C133" i="31"/>
  <c r="C132" i="31"/>
  <c r="D132" i="31" s="1"/>
  <c r="C243" i="31"/>
  <c r="C242" i="31"/>
  <c r="D242" i="31" s="1"/>
  <c r="C241" i="31"/>
  <c r="C240" i="31"/>
  <c r="D240" i="31" s="1"/>
  <c r="C137" i="31"/>
  <c r="C136" i="31"/>
  <c r="D136" i="31" s="1"/>
  <c r="C145" i="31"/>
  <c r="C144" i="31"/>
  <c r="D144" i="31" s="1"/>
  <c r="C191" i="31"/>
  <c r="C190" i="31"/>
  <c r="D190" i="31" s="1"/>
  <c r="C267" i="31"/>
  <c r="C266" i="31"/>
  <c r="D266" i="31" s="1"/>
  <c r="C171" i="31"/>
  <c r="C170" i="31"/>
  <c r="D170" i="31" s="1"/>
  <c r="C101" i="31"/>
  <c r="C100" i="31"/>
  <c r="D100" i="31" s="1"/>
  <c r="C249" i="31"/>
  <c r="C248" i="31"/>
  <c r="D248" i="31" s="1"/>
  <c r="C167" i="31"/>
  <c r="C166" i="31"/>
  <c r="D166" i="31" s="1"/>
  <c r="C247" i="31"/>
  <c r="C246" i="31"/>
  <c r="D246" i="31" s="1"/>
  <c r="C181" i="31"/>
  <c r="C180" i="31"/>
  <c r="D180" i="31" s="1"/>
  <c r="C327" i="31"/>
  <c r="C326" i="31"/>
  <c r="D326" i="31" s="1"/>
  <c r="C179" i="31"/>
  <c r="C178" i="31"/>
  <c r="D178" i="31" s="1"/>
  <c r="C119" i="31"/>
  <c r="C118" i="31"/>
  <c r="D118" i="31" s="1"/>
  <c r="C233" i="31"/>
  <c r="C232" i="31"/>
  <c r="D232" i="31" s="1"/>
  <c r="C329" i="31"/>
  <c r="C328" i="31"/>
  <c r="D328" i="31" s="1"/>
  <c r="C163" i="31"/>
  <c r="C162" i="31"/>
  <c r="D162" i="31" s="1"/>
  <c r="C209" i="31"/>
  <c r="C208" i="31"/>
  <c r="D208" i="31" s="1"/>
  <c r="C121" i="31"/>
  <c r="C120" i="31"/>
  <c r="D120" i="31" s="1"/>
  <c r="C343" i="31"/>
  <c r="C342" i="31"/>
  <c r="D342" i="31" s="1"/>
  <c r="C323" i="31"/>
  <c r="C322" i="31"/>
  <c r="D322" i="31" s="1"/>
  <c r="C165" i="31"/>
  <c r="C164" i="31"/>
  <c r="D164" i="31" s="1"/>
  <c r="C173" i="31"/>
  <c r="C172" i="31"/>
  <c r="D172" i="31" s="1"/>
  <c r="C185" i="31"/>
  <c r="C184" i="31"/>
  <c r="D184" i="31" s="1"/>
  <c r="C113" i="31"/>
  <c r="C112" i="31"/>
  <c r="D112" i="31" s="1"/>
  <c r="C219" i="31"/>
  <c r="C218" i="31"/>
  <c r="D218" i="31" s="1"/>
  <c r="C319" i="31"/>
  <c r="C318" i="31"/>
  <c r="D318" i="31" s="1"/>
  <c r="C321" i="31"/>
  <c r="C320" i="31"/>
  <c r="D320" i="31" s="1"/>
  <c r="C135" i="31"/>
  <c r="C134" i="31"/>
  <c r="D134" i="31" s="1"/>
  <c r="C229" i="31"/>
  <c r="C228" i="31"/>
  <c r="D228" i="31" s="1"/>
  <c r="C125" i="31"/>
  <c r="C124" i="31"/>
  <c r="D124" i="31" s="1"/>
  <c r="C317" i="31"/>
  <c r="C316" i="31"/>
  <c r="D316" i="31" s="1"/>
  <c r="C193" i="31"/>
  <c r="C192" i="31"/>
  <c r="D192" i="31" s="1"/>
  <c r="C129" i="31"/>
  <c r="C128" i="31"/>
  <c r="D128" i="31" s="1"/>
  <c r="C285" i="31"/>
  <c r="C284" i="31"/>
  <c r="D284" i="31" s="1"/>
  <c r="C183" i="31"/>
  <c r="C182" i="31"/>
  <c r="D182" i="31" s="1"/>
  <c r="C263" i="31"/>
  <c r="C262" i="31"/>
  <c r="D262" i="31" s="1"/>
  <c r="C205" i="31"/>
  <c r="C204" i="31"/>
  <c r="D204" i="31" s="1"/>
  <c r="C281" i="31"/>
  <c r="C280" i="31"/>
  <c r="D280" i="31" s="1"/>
  <c r="C341" i="31"/>
  <c r="C340" i="31"/>
  <c r="D340" i="31" s="1"/>
  <c r="C265" i="31"/>
  <c r="C264" i="31"/>
  <c r="D264" i="31" s="1"/>
  <c r="C153" i="31"/>
  <c r="C152" i="31"/>
  <c r="D152" i="31" s="1"/>
  <c r="C189" i="31"/>
  <c r="C188" i="31"/>
  <c r="D188" i="31" s="1"/>
  <c r="C99" i="31"/>
  <c r="C98" i="31"/>
  <c r="D98" i="31" s="1"/>
  <c r="C97" i="31"/>
  <c r="C96" i="31"/>
  <c r="D96" i="31" s="1"/>
  <c r="C95" i="31"/>
  <c r="C94" i="31"/>
  <c r="D94" i="31" s="1"/>
  <c r="C93" i="31"/>
  <c r="C92" i="31"/>
  <c r="D92" i="31" s="1"/>
  <c r="C91" i="31"/>
  <c r="C90" i="31"/>
  <c r="D90" i="31" s="1"/>
  <c r="C89" i="31"/>
  <c r="C88" i="31"/>
  <c r="D88" i="31" s="1"/>
  <c r="C87" i="31"/>
  <c r="C86" i="31"/>
  <c r="D86" i="31" s="1"/>
  <c r="C435" i="31"/>
  <c r="C434" i="31"/>
  <c r="D434" i="31" s="1"/>
  <c r="C83" i="31"/>
  <c r="C82" i="31"/>
  <c r="D82" i="31" s="1"/>
  <c r="C81" i="31"/>
  <c r="C80" i="31"/>
  <c r="D80" i="31" s="1"/>
  <c r="C79" i="31"/>
  <c r="C78" i="31"/>
  <c r="D78" i="31" s="1"/>
  <c r="C279" i="31"/>
  <c r="C278" i="31"/>
  <c r="D278" i="31" s="1"/>
  <c r="C105" i="31"/>
  <c r="C104" i="31"/>
  <c r="D104" i="31" s="1"/>
  <c r="C117" i="31"/>
  <c r="C116" i="31"/>
  <c r="D116" i="31" s="1"/>
  <c r="C141" i="31"/>
  <c r="C140" i="31"/>
  <c r="D140" i="31" s="1"/>
  <c r="C357" i="31"/>
  <c r="C356" i="31"/>
  <c r="D356" i="31" s="1"/>
  <c r="C157" i="31"/>
  <c r="C156" i="31"/>
  <c r="D156" i="31" s="1"/>
  <c r="C277" i="31"/>
  <c r="C276" i="31"/>
  <c r="D276" i="31" s="1"/>
  <c r="C139" i="31"/>
  <c r="C138" i="31"/>
  <c r="D138" i="31" s="1"/>
  <c r="C175" i="31"/>
  <c r="C174" i="31"/>
  <c r="D174" i="31" s="1"/>
  <c r="C159" i="31"/>
  <c r="C158" i="31"/>
  <c r="D158" i="31" s="1"/>
  <c r="C273" i="31"/>
  <c r="C272" i="31"/>
  <c r="D272" i="31" s="1"/>
  <c r="C271" i="31"/>
  <c r="C270" i="31"/>
  <c r="D270" i="31" s="1"/>
  <c r="C123" i="31"/>
  <c r="C122" i="31"/>
  <c r="D122" i="31" s="1"/>
  <c r="C259" i="31"/>
  <c r="C258" i="31"/>
  <c r="D258" i="31" s="1"/>
  <c r="C397" i="31"/>
  <c r="C396" i="31"/>
  <c r="D396" i="31" s="1"/>
  <c r="C367" i="31"/>
  <c r="C366" i="31"/>
  <c r="D366" i="31" s="1"/>
  <c r="C425" i="31"/>
  <c r="C424" i="31"/>
  <c r="D424" i="31" s="1"/>
  <c r="C409" i="31"/>
  <c r="C408" i="31"/>
  <c r="D408" i="31" s="1"/>
  <c r="C395" i="31"/>
  <c r="C394" i="31"/>
  <c r="D394" i="31" s="1"/>
  <c r="C389" i="31"/>
  <c r="C388" i="31"/>
  <c r="D388" i="31" s="1"/>
  <c r="C415" i="31"/>
  <c r="C414" i="31"/>
  <c r="D414" i="31" s="1"/>
  <c r="C391" i="31"/>
  <c r="C390" i="31"/>
  <c r="D390" i="31" s="1"/>
  <c r="C413" i="31"/>
  <c r="C412" i="31"/>
  <c r="D412" i="31" s="1"/>
  <c r="C387" i="31"/>
  <c r="C386" i="31"/>
  <c r="D386" i="31" s="1"/>
  <c r="C385" i="31"/>
  <c r="C384" i="31"/>
  <c r="D384" i="31" s="1"/>
  <c r="C375" i="31"/>
  <c r="C374" i="31"/>
  <c r="D374" i="31" s="1"/>
  <c r="C369" i="31"/>
  <c r="C368" i="31"/>
  <c r="D368" i="31" s="1"/>
  <c r="C377" i="31"/>
  <c r="C376" i="31"/>
  <c r="D376" i="31" s="1"/>
  <c r="C419" i="31"/>
  <c r="C418" i="31"/>
  <c r="D418" i="31" s="1"/>
  <c r="C393" i="31"/>
  <c r="C392" i="31"/>
  <c r="D392" i="31" s="1"/>
  <c r="C365" i="31"/>
  <c r="C364" i="31"/>
  <c r="D364" i="31" s="1"/>
  <c r="C383" i="31"/>
  <c r="C382" i="31"/>
  <c r="D382" i="31" s="1"/>
  <c r="C381" i="31"/>
  <c r="C380" i="31"/>
  <c r="D380" i="31" s="1"/>
  <c r="C373" i="31"/>
  <c r="C372" i="31"/>
  <c r="D372" i="31" s="1"/>
  <c r="C417" i="31"/>
  <c r="C416" i="31"/>
  <c r="D416" i="31" s="1"/>
  <c r="C7" i="31"/>
  <c r="C6" i="31"/>
  <c r="D6" i="31" s="1"/>
  <c r="C594" i="32"/>
  <c r="C593" i="32"/>
  <c r="B592" i="32"/>
  <c r="B591" i="32"/>
  <c r="B590" i="32"/>
  <c r="B3" i="32"/>
  <c r="B2" i="32"/>
  <c r="B3" i="31" l="1"/>
  <c r="U77" i="31"/>
  <c r="U336" i="31"/>
  <c r="U337" i="31"/>
  <c r="U110" i="31"/>
  <c r="U111" i="31"/>
  <c r="U106" i="31"/>
  <c r="U107" i="31"/>
  <c r="U196" i="31"/>
  <c r="U197" i="31"/>
  <c r="U186" i="31"/>
  <c r="U187" i="31"/>
  <c r="U338" i="31"/>
  <c r="U339" i="31"/>
  <c r="U222" i="31"/>
  <c r="U223" i="31"/>
  <c r="U348" i="31"/>
  <c r="U349" i="31"/>
  <c r="U332" i="31"/>
  <c r="U333" i="31"/>
  <c r="U148" i="31"/>
  <c r="U149" i="31"/>
  <c r="U126" i="31"/>
  <c r="U127" i="31"/>
  <c r="U200" i="31"/>
  <c r="U201" i="31"/>
  <c r="U238" i="31"/>
  <c r="U239" i="31"/>
  <c r="U214" i="31"/>
  <c r="U215" i="31"/>
  <c r="U230" i="31"/>
  <c r="U231" i="31"/>
  <c r="U160" i="31"/>
  <c r="U161" i="31"/>
  <c r="U210" i="31"/>
  <c r="U211" i="31"/>
  <c r="U114" i="31"/>
  <c r="U115" i="31"/>
  <c r="U212" i="31"/>
  <c r="U213" i="31"/>
  <c r="U108" i="31"/>
  <c r="U109" i="31"/>
  <c r="U260" i="31"/>
  <c r="U261" i="31"/>
  <c r="U198" i="31"/>
  <c r="U199" i="31"/>
  <c r="U164" i="31"/>
  <c r="U165" i="31"/>
  <c r="U112" i="31"/>
  <c r="U113" i="31"/>
  <c r="U154" i="31"/>
  <c r="U155" i="31"/>
  <c r="U232" i="31"/>
  <c r="U233" i="31"/>
  <c r="U182" i="31"/>
  <c r="U183" i="31"/>
  <c r="U276" i="31"/>
  <c r="U277" i="31"/>
  <c r="U136" i="31"/>
  <c r="U137" i="31"/>
  <c r="U324" i="31"/>
  <c r="U325" i="31"/>
  <c r="U342" i="31"/>
  <c r="U343" i="31"/>
  <c r="U218" i="31"/>
  <c r="U219" i="31"/>
  <c r="U174" i="31"/>
  <c r="U175" i="31"/>
  <c r="U88" i="31"/>
  <c r="U89" i="31"/>
  <c r="U118" i="31"/>
  <c r="U119" i="31"/>
  <c r="U224" i="31"/>
  <c r="U225" i="31"/>
  <c r="U128" i="31"/>
  <c r="U129" i="31"/>
  <c r="U264" i="31"/>
  <c r="U265" i="31"/>
  <c r="U340" i="31"/>
  <c r="U341" i="31"/>
  <c r="U248" i="31"/>
  <c r="U249" i="31"/>
  <c r="U152" i="31"/>
  <c r="U153" i="31"/>
  <c r="U122" i="31"/>
  <c r="U123" i="31"/>
  <c r="U158" i="31"/>
  <c r="U159" i="31"/>
  <c r="U134" i="31"/>
  <c r="U135" i="31"/>
  <c r="U94" i="31"/>
  <c r="U95" i="31"/>
  <c r="U316" i="31"/>
  <c r="U317" i="31"/>
  <c r="U166" i="31"/>
  <c r="U167" i="31"/>
  <c r="U188" i="31"/>
  <c r="U189" i="31"/>
  <c r="U192" i="31"/>
  <c r="U193" i="31"/>
  <c r="U78" i="31"/>
  <c r="U79" i="31"/>
  <c r="U254" i="31"/>
  <c r="U255" i="31"/>
  <c r="U98" i="31"/>
  <c r="U99" i="31"/>
  <c r="U190" i="31"/>
  <c r="U191" i="31"/>
  <c r="U138" i="31"/>
  <c r="U139" i="31"/>
  <c r="U124" i="31"/>
  <c r="U125" i="31"/>
  <c r="U208" i="31"/>
  <c r="U209" i="31"/>
  <c r="U318" i="31"/>
  <c r="U319" i="31"/>
  <c r="U90" i="31"/>
  <c r="U91" i="31"/>
  <c r="U172" i="31"/>
  <c r="U173" i="31"/>
  <c r="U272" i="31"/>
  <c r="U273" i="31"/>
  <c r="U262" i="31"/>
  <c r="U263" i="31"/>
  <c r="U92" i="31"/>
  <c r="U93" i="31"/>
  <c r="U320" i="31"/>
  <c r="U321" i="31"/>
  <c r="U258" i="31"/>
  <c r="U259" i="31"/>
  <c r="U242" i="31"/>
  <c r="U243" i="31"/>
  <c r="U256" i="31"/>
  <c r="U257" i="31"/>
  <c r="U216" i="31"/>
  <c r="U217" i="31"/>
  <c r="U330" i="31"/>
  <c r="U331" i="31"/>
  <c r="U280" i="31"/>
  <c r="U281" i="31"/>
  <c r="U268" i="31"/>
  <c r="U269" i="31"/>
  <c r="U228" i="31"/>
  <c r="U229" i="31"/>
  <c r="U356" i="31"/>
  <c r="U357" i="31"/>
  <c r="U178" i="31"/>
  <c r="U179" i="31"/>
  <c r="U116" i="31"/>
  <c r="U117" i="31"/>
  <c r="U288" i="31"/>
  <c r="U289" i="31"/>
  <c r="U84" i="31"/>
  <c r="U85" i="31"/>
  <c r="U162" i="31"/>
  <c r="U163" i="31"/>
  <c r="U344" i="31"/>
  <c r="U345" i="31"/>
  <c r="U144" i="31"/>
  <c r="U145" i="31"/>
  <c r="U156" i="31"/>
  <c r="U157" i="31"/>
  <c r="U434" i="31"/>
  <c r="U435" i="31"/>
  <c r="U96" i="31"/>
  <c r="U97" i="31"/>
  <c r="U328" i="31"/>
  <c r="U329" i="31"/>
  <c r="U132" i="31"/>
  <c r="U133" i="31"/>
  <c r="U346" i="31"/>
  <c r="U347" i="31"/>
  <c r="U270" i="31"/>
  <c r="U271" i="31"/>
  <c r="U86" i="31"/>
  <c r="U87" i="31"/>
  <c r="U326" i="31"/>
  <c r="U327" i="31"/>
  <c r="U184" i="31"/>
  <c r="U185" i="31"/>
  <c r="U246" i="31"/>
  <c r="U247" i="31"/>
  <c r="U266" i="31"/>
  <c r="U267" i="31"/>
  <c r="U278" i="31"/>
  <c r="U279" i="31"/>
  <c r="U334" i="31"/>
  <c r="U335" i="31"/>
  <c r="U284" i="31"/>
  <c r="U285" i="31"/>
  <c r="U240" i="31"/>
  <c r="U241" i="31"/>
  <c r="U104" i="31"/>
  <c r="U105" i="31"/>
  <c r="U80" i="31"/>
  <c r="U81" i="31"/>
  <c r="U204" i="31"/>
  <c r="U205" i="31"/>
  <c r="U168" i="31"/>
  <c r="U169" i="31"/>
  <c r="U170" i="31"/>
  <c r="U171" i="31"/>
  <c r="U180" i="31"/>
  <c r="U181" i="31"/>
  <c r="U82" i="31"/>
  <c r="U83" i="31"/>
  <c r="U120" i="31"/>
  <c r="U121" i="31"/>
  <c r="U322" i="31"/>
  <c r="U323" i="31"/>
  <c r="U140" i="31"/>
  <c r="U141" i="31"/>
  <c r="U130" i="31"/>
  <c r="U131" i="31"/>
  <c r="U396" i="31"/>
  <c r="U397" i="31"/>
  <c r="U100" i="31"/>
  <c r="U101" i="31"/>
  <c r="U380" i="31"/>
  <c r="U381" i="31"/>
  <c r="U424" i="31"/>
  <c r="U425" i="31"/>
  <c r="U394" i="31"/>
  <c r="U395" i="31"/>
  <c r="U372" i="31"/>
  <c r="U373" i="31"/>
  <c r="U364" i="31"/>
  <c r="U365" i="31"/>
  <c r="U376" i="31"/>
  <c r="U377" i="31"/>
  <c r="U374" i="31"/>
  <c r="U375" i="31"/>
  <c r="U390" i="31"/>
  <c r="U391" i="31"/>
  <c r="U368" i="31"/>
  <c r="U369" i="31"/>
  <c r="U388" i="31"/>
  <c r="U389" i="31"/>
  <c r="U366" i="31"/>
  <c r="U367" i="31"/>
  <c r="U382" i="31"/>
  <c r="U383" i="31"/>
  <c r="U418" i="31"/>
  <c r="U419" i="31"/>
  <c r="U408" i="31"/>
  <c r="U409" i="31"/>
  <c r="U386" i="31"/>
  <c r="U387" i="31"/>
  <c r="U416" i="31"/>
  <c r="U417" i="31"/>
  <c r="U412" i="31"/>
  <c r="U413" i="31"/>
  <c r="U6" i="31"/>
  <c r="U7" i="31"/>
  <c r="U414" i="31"/>
  <c r="U415" i="31"/>
  <c r="U384" i="31"/>
  <c r="U385" i="31"/>
  <c r="U392" i="31"/>
  <c r="U393" i="31"/>
  <c r="U76" i="31"/>
  <c r="DF151" i="30" l="1"/>
  <c r="DE151" i="30"/>
  <c r="DD151" i="30"/>
  <c r="DC151" i="30"/>
  <c r="DB151" i="30"/>
  <c r="DA151" i="30"/>
  <c r="CZ151" i="30"/>
  <c r="CY151" i="30"/>
  <c r="CX151" i="30"/>
  <c r="CW151" i="30"/>
  <c r="CV151" i="30"/>
  <c r="CU151" i="30"/>
  <c r="CT151" i="30"/>
  <c r="CS151" i="30"/>
  <c r="CR151" i="30"/>
  <c r="CQ151" i="30"/>
  <c r="CP151" i="30"/>
  <c r="CO151" i="30"/>
  <c r="CN151" i="30"/>
  <c r="CE151" i="30"/>
  <c r="CD151" i="30"/>
  <c r="CC151" i="30"/>
  <c r="BD151" i="30"/>
  <c r="BC151" i="30"/>
  <c r="BB151" i="30"/>
  <c r="AC151" i="30"/>
  <c r="AB151" i="30"/>
  <c r="AA151" i="30"/>
  <c r="D151" i="30"/>
  <c r="A151" i="30"/>
  <c r="B151" i="30"/>
  <c r="A152" i="30"/>
  <c r="B152" i="30"/>
  <c r="C152" i="30"/>
  <c r="D152" i="30"/>
  <c r="E152" i="30"/>
  <c r="F152" i="30"/>
  <c r="G152" i="30"/>
  <c r="H152" i="30"/>
  <c r="I152" i="30"/>
  <c r="J152" i="30"/>
  <c r="K152" i="30"/>
  <c r="L152" i="30"/>
  <c r="M152" i="30"/>
  <c r="N152" i="30"/>
  <c r="O152" i="30"/>
  <c r="P152" i="30"/>
  <c r="Q152" i="30"/>
  <c r="R152" i="30"/>
  <c r="S152" i="30"/>
  <c r="T152" i="30"/>
  <c r="U152" i="30"/>
  <c r="V152" i="30"/>
  <c r="W152" i="30"/>
  <c r="X152" i="30"/>
  <c r="Y152" i="30"/>
  <c r="Z152" i="30"/>
  <c r="AA152" i="30"/>
  <c r="AB152" i="30"/>
  <c r="AC152" i="30"/>
  <c r="AD152" i="30"/>
  <c r="AE152" i="30"/>
  <c r="AF152" i="30"/>
  <c r="AG152" i="30"/>
  <c r="AH152" i="30"/>
  <c r="AI152" i="30"/>
  <c r="AJ152" i="30"/>
  <c r="AK152" i="30"/>
  <c r="AL152" i="30"/>
  <c r="AM152" i="30"/>
  <c r="AN152" i="30"/>
  <c r="AO152" i="30"/>
  <c r="AP152" i="30"/>
  <c r="AQ152" i="30"/>
  <c r="AR152" i="30"/>
  <c r="AS152" i="30"/>
  <c r="AT152" i="30"/>
  <c r="AU152" i="30"/>
  <c r="AV152" i="30"/>
  <c r="AW152" i="30"/>
  <c r="AX152" i="30"/>
  <c r="AY152" i="30"/>
  <c r="AZ152" i="30"/>
  <c r="BA152" i="30"/>
  <c r="BB152" i="30"/>
  <c r="BC152" i="30"/>
  <c r="BD152" i="30"/>
  <c r="BE152" i="30"/>
  <c r="BF152" i="30"/>
  <c r="BG152" i="30"/>
  <c r="BH152" i="30"/>
  <c r="BI152" i="30"/>
  <c r="BJ152" i="30"/>
  <c r="BK152" i="30"/>
  <c r="BL152" i="30"/>
  <c r="BM152" i="30"/>
  <c r="BN152" i="30"/>
  <c r="BO152" i="30"/>
  <c r="BP152" i="30"/>
  <c r="BQ152" i="30"/>
  <c r="BR152" i="30"/>
  <c r="BS152" i="30"/>
  <c r="BT152" i="30"/>
  <c r="BU152" i="30"/>
  <c r="BV152" i="30"/>
  <c r="BW152" i="30"/>
  <c r="BX152" i="30"/>
  <c r="BY152" i="30"/>
  <c r="BZ152" i="30"/>
  <c r="CA152" i="30"/>
  <c r="CB152" i="30"/>
  <c r="CC152" i="30"/>
  <c r="CD152" i="30"/>
  <c r="CE152" i="30"/>
  <c r="CF152" i="30"/>
  <c r="CG152" i="30"/>
  <c r="CH152" i="30"/>
  <c r="CI152" i="30"/>
  <c r="CJ152" i="30"/>
  <c r="CK152" i="30"/>
  <c r="CL152" i="30"/>
  <c r="CM152" i="30"/>
  <c r="CN152" i="30"/>
  <c r="CO152" i="30"/>
  <c r="CP152" i="30"/>
  <c r="CQ152" i="30"/>
  <c r="CR152" i="30"/>
  <c r="CS152" i="30"/>
  <c r="CT152" i="30"/>
  <c r="CU152" i="30"/>
  <c r="CV152" i="30"/>
  <c r="CW152" i="30"/>
  <c r="CX152" i="30"/>
  <c r="CY152" i="30"/>
  <c r="CZ152" i="30"/>
  <c r="DA152" i="30"/>
  <c r="DB152" i="30"/>
  <c r="DC152" i="30"/>
  <c r="DD152" i="30"/>
  <c r="DE152" i="30"/>
  <c r="DF152" i="30"/>
  <c r="DG152" i="30"/>
  <c r="A153" i="30"/>
  <c r="B153" i="30"/>
  <c r="C153" i="30"/>
  <c r="D153" i="30"/>
  <c r="E153" i="30"/>
  <c r="F153" i="30"/>
  <c r="G153" i="30"/>
  <c r="H153" i="30"/>
  <c r="I153" i="30"/>
  <c r="J153" i="30"/>
  <c r="K153" i="30"/>
  <c r="L153" i="30"/>
  <c r="M153" i="30"/>
  <c r="N153" i="30"/>
  <c r="O153" i="30"/>
  <c r="P153" i="30"/>
  <c r="Q153" i="30"/>
  <c r="R153" i="30"/>
  <c r="S153" i="30"/>
  <c r="T153" i="30"/>
  <c r="U153" i="30"/>
  <c r="V153" i="30"/>
  <c r="W153" i="30"/>
  <c r="X153" i="30"/>
  <c r="Y153" i="30"/>
  <c r="Z153" i="30"/>
  <c r="AA153" i="30"/>
  <c r="AB153" i="30"/>
  <c r="AC153" i="30"/>
  <c r="AD153" i="30"/>
  <c r="AE153" i="30"/>
  <c r="AF153" i="30"/>
  <c r="AG153" i="30"/>
  <c r="AH153" i="30"/>
  <c r="AI153" i="30"/>
  <c r="AJ153" i="30"/>
  <c r="AK153" i="30"/>
  <c r="AL153" i="30"/>
  <c r="AM153" i="30"/>
  <c r="AN153" i="30"/>
  <c r="AO153" i="30"/>
  <c r="AP153" i="30"/>
  <c r="AQ153" i="30"/>
  <c r="AR153" i="30"/>
  <c r="AS153" i="30"/>
  <c r="AT153" i="30"/>
  <c r="AU153" i="30"/>
  <c r="AV153" i="30"/>
  <c r="AW153" i="30"/>
  <c r="AX153" i="30"/>
  <c r="AY153" i="30"/>
  <c r="AZ153" i="30"/>
  <c r="BA153" i="30"/>
  <c r="BB153" i="30"/>
  <c r="BC153" i="30"/>
  <c r="BD153" i="30"/>
  <c r="BE153" i="30"/>
  <c r="BF153" i="30"/>
  <c r="BG153" i="30"/>
  <c r="BH153" i="30"/>
  <c r="BI153" i="30"/>
  <c r="BJ153" i="30"/>
  <c r="BK153" i="30"/>
  <c r="BL153" i="30"/>
  <c r="BM153" i="30"/>
  <c r="BN153" i="30"/>
  <c r="BO153" i="30"/>
  <c r="BP153" i="30"/>
  <c r="BQ153" i="30"/>
  <c r="BR153" i="30"/>
  <c r="BS153" i="30"/>
  <c r="BT153" i="30"/>
  <c r="BU153" i="30"/>
  <c r="BV153" i="30"/>
  <c r="BW153" i="30"/>
  <c r="BX153" i="30"/>
  <c r="BY153" i="30"/>
  <c r="BZ153" i="30"/>
  <c r="CA153" i="30"/>
  <c r="CB153" i="30"/>
  <c r="CC153" i="30"/>
  <c r="CD153" i="30"/>
  <c r="CE153" i="30"/>
  <c r="CF153" i="30"/>
  <c r="CG153" i="30"/>
  <c r="CH153" i="30"/>
  <c r="CI153" i="30"/>
  <c r="CJ153" i="30"/>
  <c r="CK153" i="30"/>
  <c r="CL153" i="30"/>
  <c r="CM153" i="30"/>
  <c r="CN153" i="30"/>
  <c r="CO153" i="30"/>
  <c r="CP153" i="30"/>
  <c r="CQ153" i="30"/>
  <c r="CR153" i="30"/>
  <c r="CS153" i="30"/>
  <c r="CT153" i="30"/>
  <c r="CU153" i="30"/>
  <c r="CV153" i="30"/>
  <c r="CW153" i="30"/>
  <c r="CX153" i="30"/>
  <c r="CY153" i="30"/>
  <c r="CZ153" i="30"/>
  <c r="DA153" i="30"/>
  <c r="DB153" i="30"/>
  <c r="DC153" i="30"/>
  <c r="DD153" i="30"/>
  <c r="DE153" i="30"/>
  <c r="DF153" i="30"/>
  <c r="DG153" i="30"/>
  <c r="DH153" i="30"/>
  <c r="A154" i="30"/>
  <c r="B154" i="30"/>
  <c r="DD154" i="30"/>
  <c r="DE154" i="30"/>
  <c r="DF154" i="30"/>
  <c r="DG154" i="30"/>
  <c r="DH154" i="30"/>
  <c r="A155" i="30"/>
  <c r="B155" i="30"/>
  <c r="C155" i="30"/>
  <c r="D155" i="30"/>
  <c r="E155" i="30"/>
  <c r="F155" i="30"/>
  <c r="G155" i="30"/>
  <c r="H155" i="30"/>
  <c r="I155" i="30"/>
  <c r="J155" i="30"/>
  <c r="K155" i="30"/>
  <c r="L155" i="30"/>
  <c r="M155" i="30"/>
  <c r="N155" i="30"/>
  <c r="O155" i="30"/>
  <c r="P155" i="30"/>
  <c r="Q155" i="30"/>
  <c r="R155" i="30"/>
  <c r="S155" i="30"/>
  <c r="T155" i="30"/>
  <c r="U155" i="30"/>
  <c r="V155" i="30"/>
  <c r="W155" i="30"/>
  <c r="X155" i="30"/>
  <c r="Y155" i="30"/>
  <c r="Z155" i="30"/>
  <c r="AA155" i="30"/>
  <c r="AB155" i="30"/>
  <c r="AC155" i="30"/>
  <c r="AD155" i="30"/>
  <c r="AE155" i="30"/>
  <c r="AF155" i="30"/>
  <c r="AG155" i="30"/>
  <c r="AH155" i="30"/>
  <c r="AI155" i="30"/>
  <c r="AJ155" i="30"/>
  <c r="AK155" i="30"/>
  <c r="AL155" i="30"/>
  <c r="AM155" i="30"/>
  <c r="AN155" i="30"/>
  <c r="AO155" i="30"/>
  <c r="AP155" i="30"/>
  <c r="AQ155" i="30"/>
  <c r="AR155" i="30"/>
  <c r="AS155" i="30"/>
  <c r="AT155" i="30"/>
  <c r="AU155" i="30"/>
  <c r="AV155" i="30"/>
  <c r="AW155" i="30"/>
  <c r="AX155" i="30"/>
  <c r="AY155" i="30"/>
  <c r="AZ155" i="30"/>
  <c r="BA155" i="30"/>
  <c r="BB155" i="30"/>
  <c r="BC155" i="30"/>
  <c r="BD155" i="30"/>
  <c r="BE155" i="30"/>
  <c r="BF155" i="30"/>
  <c r="BG155" i="30"/>
  <c r="BH155" i="30"/>
  <c r="BI155" i="30"/>
  <c r="BJ155" i="30"/>
  <c r="BK155" i="30"/>
  <c r="BL155" i="30"/>
  <c r="BM155" i="30"/>
  <c r="BN155" i="30"/>
  <c r="BO155" i="30"/>
  <c r="BP155" i="30"/>
  <c r="BQ155" i="30"/>
  <c r="BR155" i="30"/>
  <c r="BS155" i="30"/>
  <c r="BT155" i="30"/>
  <c r="BU155" i="30"/>
  <c r="BV155" i="30"/>
  <c r="BW155" i="30"/>
  <c r="BX155" i="30"/>
  <c r="BY155" i="30"/>
  <c r="BZ155" i="30"/>
  <c r="CA155" i="30"/>
  <c r="CB155" i="30"/>
  <c r="CC155" i="30"/>
  <c r="CD155" i="30"/>
  <c r="CE155" i="30"/>
  <c r="CF155" i="30"/>
  <c r="CG155" i="30"/>
  <c r="CH155" i="30"/>
  <c r="CI155" i="30"/>
  <c r="CJ155" i="30"/>
  <c r="CK155" i="30"/>
  <c r="CL155" i="30"/>
  <c r="CM155" i="30"/>
  <c r="CN155" i="30"/>
  <c r="CO155" i="30"/>
  <c r="CP155" i="30"/>
  <c r="CQ155" i="30"/>
  <c r="CR155" i="30"/>
  <c r="CS155" i="30"/>
  <c r="CT155" i="30"/>
  <c r="CU155" i="30"/>
  <c r="CV155" i="30"/>
  <c r="CW155" i="30"/>
  <c r="CX155" i="30"/>
  <c r="CY155" i="30"/>
  <c r="CZ155" i="30"/>
  <c r="DA155" i="30"/>
  <c r="DB155" i="30"/>
  <c r="DC155" i="30"/>
  <c r="DD155" i="30"/>
  <c r="DE155" i="30"/>
  <c r="DF155" i="30"/>
  <c r="DG155" i="30"/>
  <c r="DH155" i="30"/>
  <c r="A156" i="30"/>
  <c r="B156" i="30"/>
  <c r="C156" i="30"/>
  <c r="D156" i="30"/>
  <c r="E156" i="30"/>
  <c r="F156" i="30"/>
  <c r="G156" i="30"/>
  <c r="H156" i="30"/>
  <c r="I156" i="30"/>
  <c r="J156" i="30"/>
  <c r="K156" i="30"/>
  <c r="L156" i="30"/>
  <c r="M156" i="30"/>
  <c r="N156" i="30"/>
  <c r="O156" i="30"/>
  <c r="P156" i="30"/>
  <c r="Q156" i="30"/>
  <c r="R156" i="30"/>
  <c r="S156" i="30"/>
  <c r="T156" i="30"/>
  <c r="U156" i="30"/>
  <c r="V156" i="30"/>
  <c r="W156" i="30"/>
  <c r="X156" i="30"/>
  <c r="Y156" i="30"/>
  <c r="Z156" i="30"/>
  <c r="AA156" i="30"/>
  <c r="AB156" i="30"/>
  <c r="AC156" i="30"/>
  <c r="AD156" i="30"/>
  <c r="AE156" i="30"/>
  <c r="AF156" i="30"/>
  <c r="AG156" i="30"/>
  <c r="AH156" i="30"/>
  <c r="AI156" i="30"/>
  <c r="AJ156" i="30"/>
  <c r="AK156" i="30"/>
  <c r="AL156" i="30"/>
  <c r="AM156" i="30"/>
  <c r="AN156" i="30"/>
  <c r="AO156" i="30"/>
  <c r="AP156" i="30"/>
  <c r="AQ156" i="30"/>
  <c r="AR156" i="30"/>
  <c r="AS156" i="30"/>
  <c r="AT156" i="30"/>
  <c r="AU156" i="30"/>
  <c r="AV156" i="30"/>
  <c r="AW156" i="30"/>
  <c r="AX156" i="30"/>
  <c r="AY156" i="30"/>
  <c r="AZ156" i="30"/>
  <c r="BA156" i="30"/>
  <c r="BB156" i="30"/>
  <c r="BC156" i="30"/>
  <c r="BD156" i="30"/>
  <c r="BE156" i="30"/>
  <c r="BF156" i="30"/>
  <c r="BG156" i="30"/>
  <c r="BH156" i="30"/>
  <c r="BI156" i="30"/>
  <c r="BJ156" i="30"/>
  <c r="BK156" i="30"/>
  <c r="BL156" i="30"/>
  <c r="BM156" i="30"/>
  <c r="BN156" i="30"/>
  <c r="BO156" i="30"/>
  <c r="BP156" i="30"/>
  <c r="BQ156" i="30"/>
  <c r="BR156" i="30"/>
  <c r="BS156" i="30"/>
  <c r="BT156" i="30"/>
  <c r="BU156" i="30"/>
  <c r="BV156" i="30"/>
  <c r="BW156" i="30"/>
  <c r="BX156" i="30"/>
  <c r="BY156" i="30"/>
  <c r="BZ156" i="30"/>
  <c r="CA156" i="30"/>
  <c r="CB156" i="30"/>
  <c r="CC156" i="30"/>
  <c r="CD156" i="30"/>
  <c r="CE156" i="30"/>
  <c r="CF156" i="30"/>
  <c r="CG156" i="30"/>
  <c r="CH156" i="30"/>
  <c r="CI156" i="30"/>
  <c r="CJ156" i="30"/>
  <c r="CK156" i="30"/>
  <c r="CL156" i="30"/>
  <c r="CM156" i="30"/>
  <c r="CN156" i="30"/>
  <c r="CO156" i="30"/>
  <c r="CP156" i="30"/>
  <c r="CQ156" i="30"/>
  <c r="CR156" i="30"/>
  <c r="CS156" i="30"/>
  <c r="CT156" i="30"/>
  <c r="CU156" i="30"/>
  <c r="CV156" i="30"/>
  <c r="CW156" i="30"/>
  <c r="CX156" i="30"/>
  <c r="CY156" i="30"/>
  <c r="CZ156" i="30"/>
  <c r="DA156" i="30"/>
  <c r="DB156" i="30"/>
  <c r="DC156" i="30"/>
  <c r="DD156" i="30"/>
  <c r="DE156" i="30"/>
  <c r="DF156" i="30"/>
  <c r="DG156" i="30"/>
  <c r="DH156" i="30"/>
  <c r="A157" i="30"/>
  <c r="B157" i="30"/>
  <c r="C157" i="30"/>
  <c r="D157" i="30"/>
  <c r="E157" i="30"/>
  <c r="F157" i="30"/>
  <c r="G157" i="30"/>
  <c r="H157" i="30"/>
  <c r="I157" i="30"/>
  <c r="J157" i="30"/>
  <c r="K157" i="30"/>
  <c r="L157" i="30"/>
  <c r="M157" i="30"/>
  <c r="N157" i="30"/>
  <c r="O157" i="30"/>
  <c r="P157" i="30"/>
  <c r="Q157" i="30"/>
  <c r="R157" i="30"/>
  <c r="S157" i="30"/>
  <c r="T157" i="30"/>
  <c r="U157" i="30"/>
  <c r="V157" i="30"/>
  <c r="W157" i="30"/>
  <c r="X157" i="30"/>
  <c r="Y157" i="30"/>
  <c r="Z157" i="30"/>
  <c r="AA157" i="30"/>
  <c r="AB157" i="30"/>
  <c r="AC157" i="30"/>
  <c r="AD157" i="30"/>
  <c r="AE157" i="30"/>
  <c r="AF157" i="30"/>
  <c r="AG157" i="30"/>
  <c r="AH157" i="30"/>
  <c r="AI157" i="30"/>
  <c r="AJ157" i="30"/>
  <c r="AK157" i="30"/>
  <c r="AL157" i="30"/>
  <c r="AM157" i="30"/>
  <c r="AN157" i="30"/>
  <c r="AO157" i="30"/>
  <c r="AP157" i="30"/>
  <c r="AQ157" i="30"/>
  <c r="AR157" i="30"/>
  <c r="AS157" i="30"/>
  <c r="AT157" i="30"/>
  <c r="AU157" i="30"/>
  <c r="AV157" i="30"/>
  <c r="AW157" i="30"/>
  <c r="AX157" i="30"/>
  <c r="AY157" i="30"/>
  <c r="AZ157" i="30"/>
  <c r="BA157" i="30"/>
  <c r="BB157" i="30"/>
  <c r="BC157" i="30"/>
  <c r="BD157" i="30"/>
  <c r="BE157" i="30"/>
  <c r="BF157" i="30"/>
  <c r="BG157" i="30"/>
  <c r="BH157" i="30"/>
  <c r="BI157" i="30"/>
  <c r="BJ157" i="30"/>
  <c r="BK157" i="30"/>
  <c r="BL157" i="30"/>
  <c r="BM157" i="30"/>
  <c r="BN157" i="30"/>
  <c r="BO157" i="30"/>
  <c r="BP157" i="30"/>
  <c r="BQ157" i="30"/>
  <c r="BR157" i="30"/>
  <c r="BS157" i="30"/>
  <c r="BT157" i="30"/>
  <c r="BU157" i="30"/>
  <c r="BV157" i="30"/>
  <c r="BW157" i="30"/>
  <c r="BX157" i="30"/>
  <c r="BY157" i="30"/>
  <c r="BZ157" i="30"/>
  <c r="CA157" i="30"/>
  <c r="CB157" i="30"/>
  <c r="CC157" i="30"/>
  <c r="CD157" i="30"/>
  <c r="CE157" i="30"/>
  <c r="CF157" i="30"/>
  <c r="CG157" i="30"/>
  <c r="CH157" i="30"/>
  <c r="CI157" i="30"/>
  <c r="CJ157" i="30"/>
  <c r="CK157" i="30"/>
  <c r="CL157" i="30"/>
  <c r="CM157" i="30"/>
  <c r="CN157" i="30"/>
  <c r="CO157" i="30"/>
  <c r="CP157" i="30"/>
  <c r="CQ157" i="30"/>
  <c r="CR157" i="30"/>
  <c r="CS157" i="30"/>
  <c r="CT157" i="30"/>
  <c r="CU157" i="30"/>
  <c r="CV157" i="30"/>
  <c r="CW157" i="30"/>
  <c r="CX157" i="30"/>
  <c r="CY157" i="30"/>
  <c r="CZ157" i="30"/>
  <c r="DA157" i="30"/>
  <c r="DB157" i="30"/>
  <c r="DC157" i="30"/>
  <c r="DD157" i="30"/>
  <c r="DE157" i="30"/>
  <c r="DF157" i="30"/>
  <c r="DG157" i="30"/>
  <c r="DH157" i="30"/>
  <c r="A158" i="30"/>
  <c r="B158" i="30"/>
  <c r="C158" i="30"/>
  <c r="D158" i="30"/>
  <c r="E158" i="30"/>
  <c r="F158" i="30"/>
  <c r="G158" i="30"/>
  <c r="H158" i="30"/>
  <c r="I158" i="30"/>
  <c r="J158" i="30"/>
  <c r="K158" i="30"/>
  <c r="L158" i="30"/>
  <c r="M158" i="30"/>
  <c r="N158" i="30"/>
  <c r="O158" i="30"/>
  <c r="P158" i="30"/>
  <c r="Q158" i="30"/>
  <c r="R158" i="30"/>
  <c r="S158" i="30"/>
  <c r="T158" i="30"/>
  <c r="U158" i="30"/>
  <c r="V158" i="30"/>
  <c r="W158" i="30"/>
  <c r="X158" i="30"/>
  <c r="Y158" i="30"/>
  <c r="Z158" i="30"/>
  <c r="AA158" i="30"/>
  <c r="AB158" i="30"/>
  <c r="AC158" i="30"/>
  <c r="AD158" i="30"/>
  <c r="AE158" i="30"/>
  <c r="AF158" i="30"/>
  <c r="AG158" i="30"/>
  <c r="AH158" i="30"/>
  <c r="AI158" i="30"/>
  <c r="AJ158" i="30"/>
  <c r="AK158" i="30"/>
  <c r="AL158" i="30"/>
  <c r="AM158" i="30"/>
  <c r="AN158" i="30"/>
  <c r="AO158" i="30"/>
  <c r="AP158" i="30"/>
  <c r="AQ158" i="30"/>
  <c r="AR158" i="30"/>
  <c r="AS158" i="30"/>
  <c r="AT158" i="30"/>
  <c r="AU158" i="30"/>
  <c r="AV158" i="30"/>
  <c r="AW158" i="30"/>
  <c r="AX158" i="30"/>
  <c r="AY158" i="30"/>
  <c r="AZ158" i="30"/>
  <c r="BA158" i="30"/>
  <c r="BB158" i="30"/>
  <c r="BC158" i="30"/>
  <c r="BD158" i="30"/>
  <c r="BE158" i="30"/>
  <c r="BF158" i="30"/>
  <c r="BG158" i="30"/>
  <c r="BH158" i="30"/>
  <c r="BI158" i="30"/>
  <c r="BJ158" i="30"/>
  <c r="BK158" i="30"/>
  <c r="BL158" i="30"/>
  <c r="BM158" i="30"/>
  <c r="BN158" i="30"/>
  <c r="BO158" i="30"/>
  <c r="BP158" i="30"/>
  <c r="BQ158" i="30"/>
  <c r="BR158" i="30"/>
  <c r="BS158" i="30"/>
  <c r="BT158" i="30"/>
  <c r="BU158" i="30"/>
  <c r="BV158" i="30"/>
  <c r="BW158" i="30"/>
  <c r="BX158" i="30"/>
  <c r="BY158" i="30"/>
  <c r="BZ158" i="30"/>
  <c r="CA158" i="30"/>
  <c r="CB158" i="30"/>
  <c r="CC158" i="30"/>
  <c r="CD158" i="30"/>
  <c r="CE158" i="30"/>
  <c r="CF158" i="30"/>
  <c r="CG158" i="30"/>
  <c r="CH158" i="30"/>
  <c r="CI158" i="30"/>
  <c r="CJ158" i="30"/>
  <c r="CK158" i="30"/>
  <c r="CL158" i="30"/>
  <c r="CM158" i="30"/>
  <c r="CN158" i="30"/>
  <c r="CO158" i="30"/>
  <c r="CP158" i="30"/>
  <c r="CQ158" i="30"/>
  <c r="CR158" i="30"/>
  <c r="CS158" i="30"/>
  <c r="CT158" i="30"/>
  <c r="CU158" i="30"/>
  <c r="CV158" i="30"/>
  <c r="CW158" i="30"/>
  <c r="CX158" i="30"/>
  <c r="CY158" i="30"/>
  <c r="CZ158" i="30"/>
  <c r="DA158" i="30"/>
  <c r="DB158" i="30"/>
  <c r="DC158" i="30"/>
  <c r="DD158" i="30"/>
  <c r="DE158" i="30"/>
  <c r="DF158" i="30"/>
  <c r="DG158" i="30"/>
  <c r="DH158" i="30"/>
  <c r="A159" i="30"/>
  <c r="B159" i="30"/>
  <c r="C159" i="30"/>
  <c r="D159" i="30"/>
  <c r="E159" i="30"/>
  <c r="F159" i="30"/>
  <c r="G159" i="30"/>
  <c r="H159" i="30"/>
  <c r="I159" i="30"/>
  <c r="J159" i="30"/>
  <c r="K159" i="30"/>
  <c r="L159" i="30"/>
  <c r="M159" i="30"/>
  <c r="N159" i="30"/>
  <c r="O159" i="30"/>
  <c r="P159" i="30"/>
  <c r="Q159" i="30"/>
  <c r="R159" i="30"/>
  <c r="S159" i="30"/>
  <c r="T159" i="30"/>
  <c r="U159" i="30"/>
  <c r="V159" i="30"/>
  <c r="W159" i="30"/>
  <c r="X159" i="30"/>
  <c r="Y159" i="30"/>
  <c r="Z159" i="30"/>
  <c r="AA159" i="30"/>
  <c r="AB159" i="30"/>
  <c r="AC159" i="30"/>
  <c r="AD159" i="30"/>
  <c r="AE159" i="30"/>
  <c r="AF159" i="30"/>
  <c r="AG159" i="30"/>
  <c r="AH159" i="30"/>
  <c r="AI159" i="30"/>
  <c r="AJ159" i="30"/>
  <c r="AK159" i="30"/>
  <c r="AL159" i="30"/>
  <c r="AM159" i="30"/>
  <c r="AN159" i="30"/>
  <c r="AO159" i="30"/>
  <c r="AP159" i="30"/>
  <c r="AQ159" i="30"/>
  <c r="AR159" i="30"/>
  <c r="AS159" i="30"/>
  <c r="AT159" i="30"/>
  <c r="AU159" i="30"/>
  <c r="AV159" i="30"/>
  <c r="AW159" i="30"/>
  <c r="AX159" i="30"/>
  <c r="AY159" i="30"/>
  <c r="AZ159" i="30"/>
  <c r="BA159" i="30"/>
  <c r="BB159" i="30"/>
  <c r="BC159" i="30"/>
  <c r="BD159" i="30"/>
  <c r="BE159" i="30"/>
  <c r="BF159" i="30"/>
  <c r="BG159" i="30"/>
  <c r="BH159" i="30"/>
  <c r="BI159" i="30"/>
  <c r="BJ159" i="30"/>
  <c r="BK159" i="30"/>
  <c r="BL159" i="30"/>
  <c r="BM159" i="30"/>
  <c r="BN159" i="30"/>
  <c r="BO159" i="30"/>
  <c r="BP159" i="30"/>
  <c r="BQ159" i="30"/>
  <c r="BR159" i="30"/>
  <c r="BS159" i="30"/>
  <c r="BT159" i="30"/>
  <c r="BU159" i="30"/>
  <c r="BV159" i="30"/>
  <c r="BW159" i="30"/>
  <c r="BX159" i="30"/>
  <c r="BY159" i="30"/>
  <c r="BZ159" i="30"/>
  <c r="CA159" i="30"/>
  <c r="CB159" i="30"/>
  <c r="CC159" i="30"/>
  <c r="CD159" i="30"/>
  <c r="CE159" i="30"/>
  <c r="CF159" i="30"/>
  <c r="CG159" i="30"/>
  <c r="CH159" i="30"/>
  <c r="CI159" i="30"/>
  <c r="CJ159" i="30"/>
  <c r="CK159" i="30"/>
  <c r="CL159" i="30"/>
  <c r="CM159" i="30"/>
  <c r="CN159" i="30"/>
  <c r="CO159" i="30"/>
  <c r="CP159" i="30"/>
  <c r="CQ159" i="30"/>
  <c r="CR159" i="30"/>
  <c r="CS159" i="30"/>
  <c r="CT159" i="30"/>
  <c r="CU159" i="30"/>
  <c r="CV159" i="30"/>
  <c r="CW159" i="30"/>
  <c r="CX159" i="30"/>
  <c r="CY159" i="30"/>
  <c r="CZ159" i="30"/>
  <c r="DA159" i="30"/>
  <c r="DB159" i="30"/>
  <c r="DC159" i="30"/>
  <c r="DD159" i="30"/>
  <c r="DE159" i="30"/>
  <c r="DF159" i="30"/>
  <c r="DG159" i="30"/>
  <c r="DH159" i="30"/>
  <c r="A160" i="30"/>
  <c r="B160" i="30"/>
  <c r="C160" i="30"/>
  <c r="D160" i="30"/>
  <c r="E160" i="30"/>
  <c r="F160" i="30"/>
  <c r="G160" i="30"/>
  <c r="H160" i="30"/>
  <c r="I160" i="30"/>
  <c r="J160" i="30"/>
  <c r="K160" i="30"/>
  <c r="L160" i="30"/>
  <c r="M160" i="30"/>
  <c r="N160" i="30"/>
  <c r="O160" i="30"/>
  <c r="P160" i="30"/>
  <c r="Q160" i="30"/>
  <c r="R160" i="30"/>
  <c r="S160" i="30"/>
  <c r="T160" i="30"/>
  <c r="U160" i="30"/>
  <c r="V160" i="30"/>
  <c r="W160" i="30"/>
  <c r="X160" i="30"/>
  <c r="Y160" i="30"/>
  <c r="Z160" i="30"/>
  <c r="AA160" i="30"/>
  <c r="AB160" i="30"/>
  <c r="AC160" i="30"/>
  <c r="AD160" i="30"/>
  <c r="AE160" i="30"/>
  <c r="AF160" i="30"/>
  <c r="AG160" i="30"/>
  <c r="AH160" i="30"/>
  <c r="AI160" i="30"/>
  <c r="AJ160" i="30"/>
  <c r="AK160" i="30"/>
  <c r="AL160" i="30"/>
  <c r="AM160" i="30"/>
  <c r="AN160" i="30"/>
  <c r="AO160" i="30"/>
  <c r="AP160" i="30"/>
  <c r="AQ160" i="30"/>
  <c r="AR160" i="30"/>
  <c r="AS160" i="30"/>
  <c r="AT160" i="30"/>
  <c r="AU160" i="30"/>
  <c r="AV160" i="30"/>
  <c r="AW160" i="30"/>
  <c r="AX160" i="30"/>
  <c r="AY160" i="30"/>
  <c r="AZ160" i="30"/>
  <c r="BA160" i="30"/>
  <c r="BB160" i="30"/>
  <c r="BC160" i="30"/>
  <c r="BD160" i="30"/>
  <c r="BE160" i="30"/>
  <c r="BF160" i="30"/>
  <c r="BG160" i="30"/>
  <c r="BH160" i="30"/>
  <c r="BI160" i="30"/>
  <c r="BJ160" i="30"/>
  <c r="BK160" i="30"/>
  <c r="BL160" i="30"/>
  <c r="BM160" i="30"/>
  <c r="BN160" i="30"/>
  <c r="BO160" i="30"/>
  <c r="BP160" i="30"/>
  <c r="BQ160" i="30"/>
  <c r="BR160" i="30"/>
  <c r="BS160" i="30"/>
  <c r="BT160" i="30"/>
  <c r="BU160" i="30"/>
  <c r="BV160" i="30"/>
  <c r="BW160" i="30"/>
  <c r="BX160" i="30"/>
  <c r="BY160" i="30"/>
  <c r="BZ160" i="30"/>
  <c r="CA160" i="30"/>
  <c r="CB160" i="30"/>
  <c r="CC160" i="30"/>
  <c r="CD160" i="30"/>
  <c r="CE160" i="30"/>
  <c r="CF160" i="30"/>
  <c r="CG160" i="30"/>
  <c r="CH160" i="30"/>
  <c r="CI160" i="30"/>
  <c r="CJ160" i="30"/>
  <c r="CK160" i="30"/>
  <c r="CL160" i="30"/>
  <c r="CM160" i="30"/>
  <c r="CN160" i="30"/>
  <c r="CO160" i="30"/>
  <c r="CP160" i="30"/>
  <c r="CQ160" i="30"/>
  <c r="CR160" i="30"/>
  <c r="CS160" i="30"/>
  <c r="CT160" i="30"/>
  <c r="CU160" i="30"/>
  <c r="CV160" i="30"/>
  <c r="CW160" i="30"/>
  <c r="CX160" i="30"/>
  <c r="CY160" i="30"/>
  <c r="CZ160" i="30"/>
  <c r="DA160" i="30"/>
  <c r="DB160" i="30"/>
  <c r="DC160" i="30"/>
  <c r="DD160" i="30"/>
  <c r="DE160" i="30"/>
  <c r="DF160" i="30"/>
  <c r="DG160" i="30"/>
  <c r="DH160" i="30"/>
  <c r="A161" i="30"/>
  <c r="B161" i="30"/>
  <c r="C161" i="30"/>
  <c r="D161" i="30"/>
  <c r="E161" i="30"/>
  <c r="F161" i="30"/>
  <c r="G161" i="30"/>
  <c r="H161" i="30"/>
  <c r="I161" i="30"/>
  <c r="J161" i="30"/>
  <c r="K161" i="30"/>
  <c r="L161" i="30"/>
  <c r="M161" i="30"/>
  <c r="N161" i="30"/>
  <c r="O161" i="30"/>
  <c r="P161" i="30"/>
  <c r="Q161" i="30"/>
  <c r="R161" i="30"/>
  <c r="S161" i="30"/>
  <c r="T161" i="30"/>
  <c r="U161" i="30"/>
  <c r="V161" i="30"/>
  <c r="W161" i="30"/>
  <c r="X161" i="30"/>
  <c r="Y161" i="30"/>
  <c r="Z161" i="30"/>
  <c r="AA161" i="30"/>
  <c r="AB161" i="30"/>
  <c r="AC161" i="30"/>
  <c r="AD161" i="30"/>
  <c r="AE161" i="30"/>
  <c r="AF161" i="30"/>
  <c r="AG161" i="30"/>
  <c r="AH161" i="30"/>
  <c r="AI161" i="30"/>
  <c r="AJ161" i="30"/>
  <c r="AK161" i="30"/>
  <c r="AL161" i="30"/>
  <c r="AM161" i="30"/>
  <c r="AN161" i="30"/>
  <c r="AO161" i="30"/>
  <c r="AP161" i="30"/>
  <c r="AQ161" i="30"/>
  <c r="AR161" i="30"/>
  <c r="AS161" i="30"/>
  <c r="AT161" i="30"/>
  <c r="AU161" i="30"/>
  <c r="AV161" i="30"/>
  <c r="AW161" i="30"/>
  <c r="AX161" i="30"/>
  <c r="AY161" i="30"/>
  <c r="AZ161" i="30"/>
  <c r="BA161" i="30"/>
  <c r="BB161" i="30"/>
  <c r="BC161" i="30"/>
  <c r="BD161" i="30"/>
  <c r="BE161" i="30"/>
  <c r="BF161" i="30"/>
  <c r="BG161" i="30"/>
  <c r="BH161" i="30"/>
  <c r="BI161" i="30"/>
  <c r="BJ161" i="30"/>
  <c r="BK161" i="30"/>
  <c r="BL161" i="30"/>
  <c r="BM161" i="30"/>
  <c r="BN161" i="30"/>
  <c r="BO161" i="30"/>
  <c r="BP161" i="30"/>
  <c r="BQ161" i="30"/>
  <c r="BR161" i="30"/>
  <c r="BS161" i="30"/>
  <c r="BT161" i="30"/>
  <c r="BU161" i="30"/>
  <c r="BV161" i="30"/>
  <c r="BW161" i="30"/>
  <c r="BX161" i="30"/>
  <c r="BY161" i="30"/>
  <c r="BZ161" i="30"/>
  <c r="CA161" i="30"/>
  <c r="CB161" i="30"/>
  <c r="CC161" i="30"/>
  <c r="CD161" i="30"/>
  <c r="CE161" i="30"/>
  <c r="CF161" i="30"/>
  <c r="CG161" i="30"/>
  <c r="CH161" i="30"/>
  <c r="CI161" i="30"/>
  <c r="CJ161" i="30"/>
  <c r="CK161" i="30"/>
  <c r="CL161" i="30"/>
  <c r="CM161" i="30"/>
  <c r="CN161" i="30"/>
  <c r="CO161" i="30"/>
  <c r="CP161" i="30"/>
  <c r="CQ161" i="30"/>
  <c r="CR161" i="30"/>
  <c r="CS161" i="30"/>
  <c r="CT161" i="30"/>
  <c r="CU161" i="30"/>
  <c r="CV161" i="30"/>
  <c r="CW161" i="30"/>
  <c r="CX161" i="30"/>
  <c r="CY161" i="30"/>
  <c r="CZ161" i="30"/>
  <c r="DA161" i="30"/>
  <c r="DB161" i="30"/>
  <c r="DC161" i="30"/>
  <c r="DD161" i="30"/>
  <c r="DE161" i="30"/>
  <c r="DF161" i="30"/>
  <c r="DG161" i="30"/>
  <c r="DH161" i="30"/>
  <c r="A162" i="30"/>
  <c r="B162" i="30"/>
  <c r="C162" i="30"/>
  <c r="D162" i="30"/>
  <c r="E162" i="30"/>
  <c r="F162" i="30"/>
  <c r="G162" i="30"/>
  <c r="H162" i="30"/>
  <c r="I162" i="30"/>
  <c r="J162" i="30"/>
  <c r="K162" i="30"/>
  <c r="L162" i="30"/>
  <c r="M162" i="30"/>
  <c r="N162" i="30"/>
  <c r="O162" i="30"/>
  <c r="P162" i="30"/>
  <c r="Q162" i="30"/>
  <c r="R162" i="30"/>
  <c r="S162" i="30"/>
  <c r="T162" i="30"/>
  <c r="U162" i="30"/>
  <c r="V162" i="30"/>
  <c r="W162" i="30"/>
  <c r="X162" i="30"/>
  <c r="Y162" i="30"/>
  <c r="Z162" i="30"/>
  <c r="AA162" i="30"/>
  <c r="AB162" i="30"/>
  <c r="AC162" i="30"/>
  <c r="AD162" i="30"/>
  <c r="AE162" i="30"/>
  <c r="AF162" i="30"/>
  <c r="AG162" i="30"/>
  <c r="AH162" i="30"/>
  <c r="AI162" i="30"/>
  <c r="AJ162" i="30"/>
  <c r="AK162" i="30"/>
  <c r="AL162" i="30"/>
  <c r="AM162" i="30"/>
  <c r="AN162" i="30"/>
  <c r="AO162" i="30"/>
  <c r="AP162" i="30"/>
  <c r="AQ162" i="30"/>
  <c r="AR162" i="30"/>
  <c r="AS162" i="30"/>
  <c r="AT162" i="30"/>
  <c r="AU162" i="30"/>
  <c r="AV162" i="30"/>
  <c r="AW162" i="30"/>
  <c r="AX162" i="30"/>
  <c r="AY162" i="30"/>
  <c r="AZ162" i="30"/>
  <c r="BA162" i="30"/>
  <c r="BB162" i="30"/>
  <c r="BC162" i="30"/>
  <c r="BD162" i="30"/>
  <c r="BE162" i="30"/>
  <c r="BF162" i="30"/>
  <c r="BG162" i="30"/>
  <c r="BH162" i="30"/>
  <c r="BI162" i="30"/>
  <c r="BJ162" i="30"/>
  <c r="BK162" i="30"/>
  <c r="BL162" i="30"/>
  <c r="BM162" i="30"/>
  <c r="BN162" i="30"/>
  <c r="BO162" i="30"/>
  <c r="BP162" i="30"/>
  <c r="BQ162" i="30"/>
  <c r="BR162" i="30"/>
  <c r="BS162" i="30"/>
  <c r="BT162" i="30"/>
  <c r="BU162" i="30"/>
  <c r="BV162" i="30"/>
  <c r="BW162" i="30"/>
  <c r="BX162" i="30"/>
  <c r="BY162" i="30"/>
  <c r="BZ162" i="30"/>
  <c r="CA162" i="30"/>
  <c r="CB162" i="30"/>
  <c r="CC162" i="30"/>
  <c r="CD162" i="30"/>
  <c r="CE162" i="30"/>
  <c r="CF162" i="30"/>
  <c r="CG162" i="30"/>
  <c r="CH162" i="30"/>
  <c r="CI162" i="30"/>
  <c r="CJ162" i="30"/>
  <c r="CK162" i="30"/>
  <c r="CL162" i="30"/>
  <c r="CM162" i="30"/>
  <c r="CN162" i="30"/>
  <c r="CO162" i="30"/>
  <c r="CP162" i="30"/>
  <c r="CQ162" i="30"/>
  <c r="CR162" i="30"/>
  <c r="CS162" i="30"/>
  <c r="CT162" i="30"/>
  <c r="CU162" i="30"/>
  <c r="CV162" i="30"/>
  <c r="CW162" i="30"/>
  <c r="CX162" i="30"/>
  <c r="CY162" i="30"/>
  <c r="CZ162" i="30"/>
  <c r="DA162" i="30"/>
  <c r="DB162" i="30"/>
  <c r="DC162" i="30"/>
  <c r="DD162" i="30"/>
  <c r="DE162" i="30"/>
  <c r="DF162" i="30"/>
  <c r="DG162" i="30"/>
  <c r="DH162" i="30"/>
  <c r="A163" i="30"/>
  <c r="B163" i="30"/>
  <c r="C163" i="30"/>
  <c r="D163" i="30"/>
  <c r="E163" i="30"/>
  <c r="F163" i="30"/>
  <c r="G163" i="30"/>
  <c r="H163" i="30"/>
  <c r="I163" i="30"/>
  <c r="J163" i="30"/>
  <c r="K163" i="30"/>
  <c r="L163" i="30"/>
  <c r="M163" i="30"/>
  <c r="N163" i="30"/>
  <c r="O163" i="30"/>
  <c r="P163" i="30"/>
  <c r="Q163" i="30"/>
  <c r="R163" i="30"/>
  <c r="S163" i="30"/>
  <c r="T163" i="30"/>
  <c r="U163" i="30"/>
  <c r="V163" i="30"/>
  <c r="W163" i="30"/>
  <c r="X163" i="30"/>
  <c r="Y163" i="30"/>
  <c r="Z163" i="30"/>
  <c r="AA163" i="30"/>
  <c r="AB163" i="30"/>
  <c r="AC163" i="30"/>
  <c r="AD163" i="30"/>
  <c r="AE163" i="30"/>
  <c r="AF163" i="30"/>
  <c r="AG163" i="30"/>
  <c r="AH163" i="30"/>
  <c r="AI163" i="30"/>
  <c r="AJ163" i="30"/>
  <c r="AK163" i="30"/>
  <c r="AL163" i="30"/>
  <c r="AM163" i="30"/>
  <c r="AN163" i="30"/>
  <c r="AO163" i="30"/>
  <c r="AP163" i="30"/>
  <c r="AQ163" i="30"/>
  <c r="AR163" i="30"/>
  <c r="AS163" i="30"/>
  <c r="AT163" i="30"/>
  <c r="AU163" i="30"/>
  <c r="AV163" i="30"/>
  <c r="AW163" i="30"/>
  <c r="AX163" i="30"/>
  <c r="AY163" i="30"/>
  <c r="AZ163" i="30"/>
  <c r="BA163" i="30"/>
  <c r="BB163" i="30"/>
  <c r="BC163" i="30"/>
  <c r="BD163" i="30"/>
  <c r="BE163" i="30"/>
  <c r="BF163" i="30"/>
  <c r="BG163" i="30"/>
  <c r="BH163" i="30"/>
  <c r="BI163" i="30"/>
  <c r="BJ163" i="30"/>
  <c r="BK163" i="30"/>
  <c r="BL163" i="30"/>
  <c r="BM163" i="30"/>
  <c r="BN163" i="30"/>
  <c r="BO163" i="30"/>
  <c r="BP163" i="30"/>
  <c r="BQ163" i="30"/>
  <c r="BR163" i="30"/>
  <c r="BS163" i="30"/>
  <c r="BT163" i="30"/>
  <c r="BU163" i="30"/>
  <c r="BV163" i="30"/>
  <c r="BW163" i="30"/>
  <c r="BX163" i="30"/>
  <c r="BY163" i="30"/>
  <c r="BZ163" i="30"/>
  <c r="CA163" i="30"/>
  <c r="CB163" i="30"/>
  <c r="CC163" i="30"/>
  <c r="CD163" i="30"/>
  <c r="CE163" i="30"/>
  <c r="CF163" i="30"/>
  <c r="CG163" i="30"/>
  <c r="CH163" i="30"/>
  <c r="CI163" i="30"/>
  <c r="CJ163" i="30"/>
  <c r="CK163" i="30"/>
  <c r="CL163" i="30"/>
  <c r="CM163" i="30"/>
  <c r="CN163" i="30"/>
  <c r="CO163" i="30"/>
  <c r="CP163" i="30"/>
  <c r="CQ163" i="30"/>
  <c r="CR163" i="30"/>
  <c r="CS163" i="30"/>
  <c r="CT163" i="30"/>
  <c r="CU163" i="30"/>
  <c r="CV163" i="30"/>
  <c r="CW163" i="30"/>
  <c r="CX163" i="30"/>
  <c r="CY163" i="30"/>
  <c r="CZ163" i="30"/>
  <c r="DA163" i="30"/>
  <c r="DB163" i="30"/>
  <c r="DC163" i="30"/>
  <c r="DD163" i="30"/>
  <c r="DE163" i="30"/>
  <c r="DF163" i="30"/>
  <c r="DG163" i="30"/>
  <c r="DH163" i="30"/>
  <c r="A164" i="30"/>
  <c r="B164" i="30"/>
  <c r="C164" i="30"/>
  <c r="D164" i="30"/>
  <c r="E164" i="30"/>
  <c r="F164" i="30"/>
  <c r="G164" i="30"/>
  <c r="H164" i="30"/>
  <c r="I164" i="30"/>
  <c r="J164" i="30"/>
  <c r="K164" i="30"/>
  <c r="L164" i="30"/>
  <c r="M164" i="30"/>
  <c r="N164" i="30"/>
  <c r="O164" i="30"/>
  <c r="P164" i="30"/>
  <c r="Q164" i="30"/>
  <c r="R164" i="30"/>
  <c r="S164" i="30"/>
  <c r="T164" i="30"/>
  <c r="U164" i="30"/>
  <c r="V164" i="30"/>
  <c r="W164" i="30"/>
  <c r="X164" i="30"/>
  <c r="Y164" i="30"/>
  <c r="Z164" i="30"/>
  <c r="AA164" i="30"/>
  <c r="AB164" i="30"/>
  <c r="AC164" i="30"/>
  <c r="AD164" i="30"/>
  <c r="AE164" i="30"/>
  <c r="AF164" i="30"/>
  <c r="AG164" i="30"/>
  <c r="AH164" i="30"/>
  <c r="AI164" i="30"/>
  <c r="AJ164" i="30"/>
  <c r="AK164" i="30"/>
  <c r="AL164" i="30"/>
  <c r="AM164" i="30"/>
  <c r="AN164" i="30"/>
  <c r="AO164" i="30"/>
  <c r="AP164" i="30"/>
  <c r="AQ164" i="30"/>
  <c r="AR164" i="30"/>
  <c r="AS164" i="30"/>
  <c r="AT164" i="30"/>
  <c r="AU164" i="30"/>
  <c r="AV164" i="30"/>
  <c r="AW164" i="30"/>
  <c r="AX164" i="30"/>
  <c r="AY164" i="30"/>
  <c r="AZ164" i="30"/>
  <c r="BA164" i="30"/>
  <c r="BB164" i="30"/>
  <c r="BC164" i="30"/>
  <c r="BD164" i="30"/>
  <c r="BE164" i="30"/>
  <c r="BF164" i="30"/>
  <c r="BG164" i="30"/>
  <c r="BH164" i="30"/>
  <c r="BI164" i="30"/>
  <c r="BJ164" i="30"/>
  <c r="BK164" i="30"/>
  <c r="BL164" i="30"/>
  <c r="BM164" i="30"/>
  <c r="BN164" i="30"/>
  <c r="BO164" i="30"/>
  <c r="BP164" i="30"/>
  <c r="BQ164" i="30"/>
  <c r="BR164" i="30"/>
  <c r="BS164" i="30"/>
  <c r="BT164" i="30"/>
  <c r="BU164" i="30"/>
  <c r="BV164" i="30"/>
  <c r="BW164" i="30"/>
  <c r="BX164" i="30"/>
  <c r="BY164" i="30"/>
  <c r="BZ164" i="30"/>
  <c r="CA164" i="30"/>
  <c r="CB164" i="30"/>
  <c r="CC164" i="30"/>
  <c r="CD164" i="30"/>
  <c r="CE164" i="30"/>
  <c r="CF164" i="30"/>
  <c r="CG164" i="30"/>
  <c r="CH164" i="30"/>
  <c r="CI164" i="30"/>
  <c r="CJ164" i="30"/>
  <c r="CK164" i="30"/>
  <c r="CL164" i="30"/>
  <c r="CM164" i="30"/>
  <c r="CN164" i="30"/>
  <c r="CO164" i="30"/>
  <c r="CP164" i="30"/>
  <c r="CQ164" i="30"/>
  <c r="CR164" i="30"/>
  <c r="CS164" i="30"/>
  <c r="CT164" i="30"/>
  <c r="CU164" i="30"/>
  <c r="CV164" i="30"/>
  <c r="CW164" i="30"/>
  <c r="CX164" i="30"/>
  <c r="CY164" i="30"/>
  <c r="CZ164" i="30"/>
  <c r="DA164" i="30"/>
  <c r="DB164" i="30"/>
  <c r="DC164" i="30"/>
  <c r="DD164" i="30"/>
  <c r="DE164" i="30"/>
  <c r="DF164" i="30"/>
  <c r="DG164" i="30"/>
  <c r="DH164" i="30"/>
  <c r="A165" i="30"/>
  <c r="B165" i="30"/>
  <c r="C165" i="30"/>
  <c r="D165" i="30"/>
  <c r="E165" i="30"/>
  <c r="F165" i="30"/>
  <c r="G165" i="30"/>
  <c r="H165" i="30"/>
  <c r="I165" i="30"/>
  <c r="J165" i="30"/>
  <c r="K165" i="30"/>
  <c r="L165" i="30"/>
  <c r="M165" i="30"/>
  <c r="N165" i="30"/>
  <c r="O165" i="30"/>
  <c r="P165" i="30"/>
  <c r="Q165" i="30"/>
  <c r="R165" i="30"/>
  <c r="S165" i="30"/>
  <c r="T165" i="30"/>
  <c r="U165" i="30"/>
  <c r="V165" i="30"/>
  <c r="W165" i="30"/>
  <c r="X165" i="30"/>
  <c r="Y165" i="30"/>
  <c r="Z165" i="30"/>
  <c r="AA165" i="30"/>
  <c r="AB165" i="30"/>
  <c r="AC165" i="30"/>
  <c r="AD165" i="30"/>
  <c r="AE165" i="30"/>
  <c r="AF165" i="30"/>
  <c r="AG165" i="30"/>
  <c r="AH165" i="30"/>
  <c r="AI165" i="30"/>
  <c r="AJ165" i="30"/>
  <c r="AK165" i="30"/>
  <c r="AL165" i="30"/>
  <c r="AM165" i="30"/>
  <c r="AN165" i="30"/>
  <c r="AO165" i="30"/>
  <c r="AP165" i="30"/>
  <c r="AQ165" i="30"/>
  <c r="AR165" i="30"/>
  <c r="AS165" i="30"/>
  <c r="AT165" i="30"/>
  <c r="AU165" i="30"/>
  <c r="AV165" i="30"/>
  <c r="AW165" i="30"/>
  <c r="AX165" i="30"/>
  <c r="AY165" i="30"/>
  <c r="AZ165" i="30"/>
  <c r="BA165" i="30"/>
  <c r="BB165" i="30"/>
  <c r="BC165" i="30"/>
  <c r="BD165" i="30"/>
  <c r="BE165" i="30"/>
  <c r="BF165" i="30"/>
  <c r="BG165" i="30"/>
  <c r="BH165" i="30"/>
  <c r="BI165" i="30"/>
  <c r="BJ165" i="30"/>
  <c r="BK165" i="30"/>
  <c r="BL165" i="30"/>
  <c r="BM165" i="30"/>
  <c r="BN165" i="30"/>
  <c r="BO165" i="30"/>
  <c r="BP165" i="30"/>
  <c r="BQ165" i="30"/>
  <c r="BR165" i="30"/>
  <c r="BS165" i="30"/>
  <c r="BT165" i="30"/>
  <c r="BU165" i="30"/>
  <c r="BV165" i="30"/>
  <c r="BW165" i="30"/>
  <c r="BX165" i="30"/>
  <c r="BY165" i="30"/>
  <c r="BZ165" i="30"/>
  <c r="CA165" i="30"/>
  <c r="CB165" i="30"/>
  <c r="CC165" i="30"/>
  <c r="CD165" i="30"/>
  <c r="CE165" i="30"/>
  <c r="CF165" i="30"/>
  <c r="CG165" i="30"/>
  <c r="CH165" i="30"/>
  <c r="CI165" i="30"/>
  <c r="CJ165" i="30"/>
  <c r="CK165" i="30"/>
  <c r="CL165" i="30"/>
  <c r="CM165" i="30"/>
  <c r="CN165" i="30"/>
  <c r="CO165" i="30"/>
  <c r="CP165" i="30"/>
  <c r="CQ165" i="30"/>
  <c r="CR165" i="30"/>
  <c r="CS165" i="30"/>
  <c r="CT165" i="30"/>
  <c r="CU165" i="30"/>
  <c r="CV165" i="30"/>
  <c r="CW165" i="30"/>
  <c r="CX165" i="30"/>
  <c r="CY165" i="30"/>
  <c r="CZ165" i="30"/>
  <c r="DA165" i="30"/>
  <c r="DB165" i="30"/>
  <c r="DC165" i="30"/>
  <c r="DD165" i="30"/>
  <c r="DE165" i="30"/>
  <c r="DF165" i="30"/>
  <c r="DG165" i="30"/>
  <c r="DH165" i="30"/>
  <c r="A166" i="30"/>
  <c r="B166" i="30"/>
  <c r="C166" i="30"/>
  <c r="D166" i="30"/>
  <c r="E166" i="30"/>
  <c r="F166" i="30"/>
  <c r="G166" i="30"/>
  <c r="H166" i="30"/>
  <c r="I166" i="30"/>
  <c r="J166" i="30"/>
  <c r="K166" i="30"/>
  <c r="L166" i="30"/>
  <c r="M166" i="30"/>
  <c r="N166" i="30"/>
  <c r="O166" i="30"/>
  <c r="P166" i="30"/>
  <c r="Q166" i="30"/>
  <c r="R166" i="30"/>
  <c r="S166" i="30"/>
  <c r="T166" i="30"/>
  <c r="U166" i="30"/>
  <c r="V166" i="30"/>
  <c r="W166" i="30"/>
  <c r="X166" i="30"/>
  <c r="Y166" i="30"/>
  <c r="Z166" i="30"/>
  <c r="AA166" i="30"/>
  <c r="AB166" i="30"/>
  <c r="AC166" i="30"/>
  <c r="AD166" i="30"/>
  <c r="AE166" i="30"/>
  <c r="AF166" i="30"/>
  <c r="AG166" i="30"/>
  <c r="AH166" i="30"/>
  <c r="AI166" i="30"/>
  <c r="AJ166" i="30"/>
  <c r="AK166" i="30"/>
  <c r="AL166" i="30"/>
  <c r="AM166" i="30"/>
  <c r="AN166" i="30"/>
  <c r="AO166" i="30"/>
  <c r="AP166" i="30"/>
  <c r="AQ166" i="30"/>
  <c r="AR166" i="30"/>
  <c r="AS166" i="30"/>
  <c r="AT166" i="30"/>
  <c r="AU166" i="30"/>
  <c r="AV166" i="30"/>
  <c r="AW166" i="30"/>
  <c r="AX166" i="30"/>
  <c r="AY166" i="30"/>
  <c r="AZ166" i="30"/>
  <c r="BA166" i="30"/>
  <c r="BB166" i="30"/>
  <c r="BC166" i="30"/>
  <c r="BD166" i="30"/>
  <c r="BE166" i="30"/>
  <c r="BF166" i="30"/>
  <c r="BG166" i="30"/>
  <c r="BH166" i="30"/>
  <c r="BI166" i="30"/>
  <c r="BJ166" i="30"/>
  <c r="BK166" i="30"/>
  <c r="BL166" i="30"/>
  <c r="BM166" i="30"/>
  <c r="BN166" i="30"/>
  <c r="BO166" i="30"/>
  <c r="BP166" i="30"/>
  <c r="BQ166" i="30"/>
  <c r="BR166" i="30"/>
  <c r="BS166" i="30"/>
  <c r="BT166" i="30"/>
  <c r="BU166" i="30"/>
  <c r="BV166" i="30"/>
  <c r="BW166" i="30"/>
  <c r="BX166" i="30"/>
  <c r="BY166" i="30"/>
  <c r="BZ166" i="30"/>
  <c r="CA166" i="30"/>
  <c r="CB166" i="30"/>
  <c r="CC166" i="30"/>
  <c r="CD166" i="30"/>
  <c r="CE166" i="30"/>
  <c r="CF166" i="30"/>
  <c r="CG166" i="30"/>
  <c r="CH166" i="30"/>
  <c r="CI166" i="30"/>
  <c r="CJ166" i="30"/>
  <c r="CK166" i="30"/>
  <c r="CL166" i="30"/>
  <c r="CM166" i="30"/>
  <c r="CN166" i="30"/>
  <c r="CO166" i="30"/>
  <c r="CP166" i="30"/>
  <c r="CQ166" i="30"/>
  <c r="CR166" i="30"/>
  <c r="CS166" i="30"/>
  <c r="CT166" i="30"/>
  <c r="CU166" i="30"/>
  <c r="CV166" i="30"/>
  <c r="CW166" i="30"/>
  <c r="CX166" i="30"/>
  <c r="CY166" i="30"/>
  <c r="CZ166" i="30"/>
  <c r="DA166" i="30"/>
  <c r="DB166" i="30"/>
  <c r="DC166" i="30"/>
  <c r="DD166" i="30"/>
  <c r="DE166" i="30"/>
  <c r="DF166" i="30"/>
  <c r="DG166" i="30"/>
  <c r="DH166" i="30"/>
  <c r="A167" i="30"/>
  <c r="B167" i="30"/>
  <c r="C167" i="30"/>
  <c r="D167" i="30"/>
  <c r="E167" i="30"/>
  <c r="F167" i="30"/>
  <c r="G167" i="30"/>
  <c r="H167" i="30"/>
  <c r="I167" i="30"/>
  <c r="J167" i="30"/>
  <c r="K167" i="30"/>
  <c r="L167" i="30"/>
  <c r="M167" i="30"/>
  <c r="N167" i="30"/>
  <c r="O167" i="30"/>
  <c r="P167" i="30"/>
  <c r="Q167" i="30"/>
  <c r="R167" i="30"/>
  <c r="S167" i="30"/>
  <c r="T167" i="30"/>
  <c r="U167" i="30"/>
  <c r="V167" i="30"/>
  <c r="W167" i="30"/>
  <c r="X167" i="30"/>
  <c r="Y167" i="30"/>
  <c r="Z167" i="30"/>
  <c r="AA167" i="30"/>
  <c r="AB167" i="30"/>
  <c r="AC167" i="30"/>
  <c r="AD167" i="30"/>
  <c r="AE167" i="30"/>
  <c r="AF167" i="30"/>
  <c r="AG167" i="30"/>
  <c r="AH167" i="30"/>
  <c r="AI167" i="30"/>
  <c r="AJ167" i="30"/>
  <c r="AK167" i="30"/>
  <c r="AL167" i="30"/>
  <c r="AM167" i="30"/>
  <c r="AN167" i="30"/>
  <c r="AO167" i="30"/>
  <c r="AP167" i="30"/>
  <c r="AQ167" i="30"/>
  <c r="AR167" i="30"/>
  <c r="AS167" i="30"/>
  <c r="AT167" i="30"/>
  <c r="AU167" i="30"/>
  <c r="AV167" i="30"/>
  <c r="AW167" i="30"/>
  <c r="AX167" i="30"/>
  <c r="AY167" i="30"/>
  <c r="AZ167" i="30"/>
  <c r="BA167" i="30"/>
  <c r="BB167" i="30"/>
  <c r="BC167" i="30"/>
  <c r="BD167" i="30"/>
  <c r="BE167" i="30"/>
  <c r="BF167" i="30"/>
  <c r="BG167" i="30"/>
  <c r="BH167" i="30"/>
  <c r="BI167" i="30"/>
  <c r="BJ167" i="30"/>
  <c r="BK167" i="30"/>
  <c r="BL167" i="30"/>
  <c r="BM167" i="30"/>
  <c r="BN167" i="30"/>
  <c r="BO167" i="30"/>
  <c r="BP167" i="30"/>
  <c r="BQ167" i="30"/>
  <c r="BR167" i="30"/>
  <c r="BS167" i="30"/>
  <c r="BT167" i="30"/>
  <c r="BU167" i="30"/>
  <c r="BV167" i="30"/>
  <c r="BW167" i="30"/>
  <c r="BX167" i="30"/>
  <c r="BY167" i="30"/>
  <c r="BZ167" i="30"/>
  <c r="CA167" i="30"/>
  <c r="CB167" i="30"/>
  <c r="CC167" i="30"/>
  <c r="CD167" i="30"/>
  <c r="CE167" i="30"/>
  <c r="CF167" i="30"/>
  <c r="CG167" i="30"/>
  <c r="CH167" i="30"/>
  <c r="CI167" i="30"/>
  <c r="CJ167" i="30"/>
  <c r="CK167" i="30"/>
  <c r="CL167" i="30"/>
  <c r="CM167" i="30"/>
  <c r="CN167" i="30"/>
  <c r="CO167" i="30"/>
  <c r="CP167" i="30"/>
  <c r="CQ167" i="30"/>
  <c r="CR167" i="30"/>
  <c r="CS167" i="30"/>
  <c r="CT167" i="30"/>
  <c r="CU167" i="30"/>
  <c r="CV167" i="30"/>
  <c r="CW167" i="30"/>
  <c r="CX167" i="30"/>
  <c r="CY167" i="30"/>
  <c r="CZ167" i="30"/>
  <c r="DA167" i="30"/>
  <c r="DB167" i="30"/>
  <c r="DC167" i="30"/>
  <c r="DD167" i="30"/>
  <c r="DE167" i="30"/>
  <c r="DF167" i="30"/>
  <c r="DG167" i="30"/>
  <c r="DH167" i="30"/>
  <c r="A168" i="30"/>
  <c r="B168" i="30"/>
  <c r="C168" i="30"/>
  <c r="D168" i="30"/>
  <c r="E168" i="30"/>
  <c r="F168" i="30"/>
  <c r="G168" i="30"/>
  <c r="H168" i="30"/>
  <c r="I168" i="30"/>
  <c r="J168" i="30"/>
  <c r="K168" i="30"/>
  <c r="L168" i="30"/>
  <c r="M168" i="30"/>
  <c r="N168" i="30"/>
  <c r="O168" i="30"/>
  <c r="P168" i="30"/>
  <c r="Q168" i="30"/>
  <c r="R168" i="30"/>
  <c r="S168" i="30"/>
  <c r="T168" i="30"/>
  <c r="U168" i="30"/>
  <c r="V168" i="30"/>
  <c r="W168" i="30"/>
  <c r="X168" i="30"/>
  <c r="Y168" i="30"/>
  <c r="Z168" i="30"/>
  <c r="AA168" i="30"/>
  <c r="AB168" i="30"/>
  <c r="AC168" i="30"/>
  <c r="AD168" i="30"/>
  <c r="AE168" i="30"/>
  <c r="AF168" i="30"/>
  <c r="AG168" i="30"/>
  <c r="AH168" i="30"/>
  <c r="AI168" i="30"/>
  <c r="AJ168" i="30"/>
  <c r="AK168" i="30"/>
  <c r="AL168" i="30"/>
  <c r="AM168" i="30"/>
  <c r="AN168" i="30"/>
  <c r="AO168" i="30"/>
  <c r="AP168" i="30"/>
  <c r="AQ168" i="30"/>
  <c r="AR168" i="30"/>
  <c r="AS168" i="30"/>
  <c r="AT168" i="30"/>
  <c r="AU168" i="30"/>
  <c r="AV168" i="30"/>
  <c r="AW168" i="30"/>
  <c r="AX168" i="30"/>
  <c r="AY168" i="30"/>
  <c r="AZ168" i="30"/>
  <c r="BA168" i="30"/>
  <c r="BB168" i="30"/>
  <c r="BC168" i="30"/>
  <c r="BD168" i="30"/>
  <c r="BE168" i="30"/>
  <c r="BF168" i="30"/>
  <c r="BG168" i="30"/>
  <c r="BH168" i="30"/>
  <c r="BI168" i="30"/>
  <c r="BJ168" i="30"/>
  <c r="BK168" i="30"/>
  <c r="BL168" i="30"/>
  <c r="BM168" i="30"/>
  <c r="BN168" i="30"/>
  <c r="BO168" i="30"/>
  <c r="BP168" i="30"/>
  <c r="BQ168" i="30"/>
  <c r="BR168" i="30"/>
  <c r="BS168" i="30"/>
  <c r="BT168" i="30"/>
  <c r="BU168" i="30"/>
  <c r="BV168" i="30"/>
  <c r="BW168" i="30"/>
  <c r="BX168" i="30"/>
  <c r="BY168" i="30"/>
  <c r="BZ168" i="30"/>
  <c r="CA168" i="30"/>
  <c r="CB168" i="30"/>
  <c r="CC168" i="30"/>
  <c r="CD168" i="30"/>
  <c r="CE168" i="30"/>
  <c r="CF168" i="30"/>
  <c r="CG168" i="30"/>
  <c r="CH168" i="30"/>
  <c r="CI168" i="30"/>
  <c r="CJ168" i="30"/>
  <c r="CK168" i="30"/>
  <c r="CL168" i="30"/>
  <c r="CM168" i="30"/>
  <c r="CN168" i="30"/>
  <c r="CO168" i="30"/>
  <c r="CP168" i="30"/>
  <c r="CQ168" i="30"/>
  <c r="CR168" i="30"/>
  <c r="CS168" i="30"/>
  <c r="CT168" i="30"/>
  <c r="CU168" i="30"/>
  <c r="CV168" i="30"/>
  <c r="CW168" i="30"/>
  <c r="CX168" i="30"/>
  <c r="CY168" i="30"/>
  <c r="CZ168" i="30"/>
  <c r="DA168" i="30"/>
  <c r="DB168" i="30"/>
  <c r="DC168" i="30"/>
  <c r="DD168" i="30"/>
  <c r="DE168" i="30"/>
  <c r="DF168" i="30"/>
  <c r="DG168" i="30"/>
  <c r="DH168" i="30"/>
  <c r="A169" i="30"/>
  <c r="B169" i="30"/>
  <c r="C169" i="30"/>
  <c r="D169" i="30"/>
  <c r="E169" i="30"/>
  <c r="F169" i="30"/>
  <c r="G169" i="30"/>
  <c r="H169" i="30"/>
  <c r="I169" i="30"/>
  <c r="J169" i="30"/>
  <c r="K169" i="30"/>
  <c r="L169" i="30"/>
  <c r="M169" i="30"/>
  <c r="N169" i="30"/>
  <c r="O169" i="30"/>
  <c r="P169" i="30"/>
  <c r="Q169" i="30"/>
  <c r="R169" i="30"/>
  <c r="S169" i="30"/>
  <c r="T169" i="30"/>
  <c r="U169" i="30"/>
  <c r="V169" i="30"/>
  <c r="W169" i="30"/>
  <c r="X169" i="30"/>
  <c r="Y169" i="30"/>
  <c r="Z169" i="30"/>
  <c r="AA169" i="30"/>
  <c r="AB169" i="30"/>
  <c r="AC169" i="30"/>
  <c r="AD169" i="30"/>
  <c r="AE169" i="30"/>
  <c r="AF169" i="30"/>
  <c r="AG169" i="30"/>
  <c r="AH169" i="30"/>
  <c r="AI169" i="30"/>
  <c r="AJ169" i="30"/>
  <c r="AK169" i="30"/>
  <c r="AL169" i="30"/>
  <c r="AM169" i="30"/>
  <c r="AN169" i="30"/>
  <c r="AO169" i="30"/>
  <c r="AP169" i="30"/>
  <c r="AQ169" i="30"/>
  <c r="AR169" i="30"/>
  <c r="AS169" i="30"/>
  <c r="AT169" i="30"/>
  <c r="AU169" i="30"/>
  <c r="AV169" i="30"/>
  <c r="AW169" i="30"/>
  <c r="AX169" i="30"/>
  <c r="AY169" i="30"/>
  <c r="AZ169" i="30"/>
  <c r="BA169" i="30"/>
  <c r="BB169" i="30"/>
  <c r="BC169" i="30"/>
  <c r="BD169" i="30"/>
  <c r="BE169" i="30"/>
  <c r="BF169" i="30"/>
  <c r="BG169" i="30"/>
  <c r="BH169" i="30"/>
  <c r="BI169" i="30"/>
  <c r="BJ169" i="30"/>
  <c r="BK169" i="30"/>
  <c r="BL169" i="30"/>
  <c r="BM169" i="30"/>
  <c r="BN169" i="30"/>
  <c r="BO169" i="30"/>
  <c r="BP169" i="30"/>
  <c r="BQ169" i="30"/>
  <c r="BR169" i="30"/>
  <c r="BS169" i="30"/>
  <c r="BT169" i="30"/>
  <c r="BU169" i="30"/>
  <c r="BV169" i="30"/>
  <c r="BW169" i="30"/>
  <c r="BX169" i="30"/>
  <c r="BY169" i="30"/>
  <c r="BZ169" i="30"/>
  <c r="CA169" i="30"/>
  <c r="CB169" i="30"/>
  <c r="CC169" i="30"/>
  <c r="CD169" i="30"/>
  <c r="CE169" i="30"/>
  <c r="CF169" i="30"/>
  <c r="CG169" i="30"/>
  <c r="CH169" i="30"/>
  <c r="CI169" i="30"/>
  <c r="CJ169" i="30"/>
  <c r="CK169" i="30"/>
  <c r="CL169" i="30"/>
  <c r="CM169" i="30"/>
  <c r="CN169" i="30"/>
  <c r="CO169" i="30"/>
  <c r="CP169" i="30"/>
  <c r="CQ169" i="30"/>
  <c r="CR169" i="30"/>
  <c r="CS169" i="30"/>
  <c r="CT169" i="30"/>
  <c r="CU169" i="30"/>
  <c r="CV169" i="30"/>
  <c r="CW169" i="30"/>
  <c r="CX169" i="30"/>
  <c r="CY169" i="30"/>
  <c r="CZ169" i="30"/>
  <c r="DA169" i="30"/>
  <c r="DB169" i="30"/>
  <c r="DC169" i="30"/>
  <c r="DD169" i="30"/>
  <c r="DE169" i="30"/>
  <c r="DF169" i="30"/>
  <c r="DG169" i="30"/>
  <c r="DH169" i="30"/>
  <c r="A170" i="30"/>
  <c r="B170" i="30"/>
  <c r="C170" i="30"/>
  <c r="D170" i="30"/>
  <c r="E170" i="30"/>
  <c r="F170" i="30"/>
  <c r="G170" i="30"/>
  <c r="H170" i="30"/>
  <c r="I170" i="30"/>
  <c r="J170" i="30"/>
  <c r="K170" i="30"/>
  <c r="L170" i="30"/>
  <c r="M170" i="30"/>
  <c r="N170" i="30"/>
  <c r="O170" i="30"/>
  <c r="P170" i="30"/>
  <c r="Q170" i="30"/>
  <c r="R170" i="30"/>
  <c r="S170" i="30"/>
  <c r="T170" i="30"/>
  <c r="U170" i="30"/>
  <c r="V170" i="30"/>
  <c r="W170" i="30"/>
  <c r="X170" i="30"/>
  <c r="Y170" i="30"/>
  <c r="Z170" i="30"/>
  <c r="AA170" i="30"/>
  <c r="AB170" i="30"/>
  <c r="AC170" i="30"/>
  <c r="AD170" i="30"/>
  <c r="AE170" i="30"/>
  <c r="AF170" i="30"/>
  <c r="AG170" i="30"/>
  <c r="AH170" i="30"/>
  <c r="AI170" i="30"/>
  <c r="AJ170" i="30"/>
  <c r="AK170" i="30"/>
  <c r="AL170" i="30"/>
  <c r="AM170" i="30"/>
  <c r="AN170" i="30"/>
  <c r="AO170" i="30"/>
  <c r="AP170" i="30"/>
  <c r="AQ170" i="30"/>
  <c r="AR170" i="30"/>
  <c r="AS170" i="30"/>
  <c r="AT170" i="30"/>
  <c r="AU170" i="30"/>
  <c r="AV170" i="30"/>
  <c r="AW170" i="30"/>
  <c r="AX170" i="30"/>
  <c r="AY170" i="30"/>
  <c r="AZ170" i="30"/>
  <c r="BA170" i="30"/>
  <c r="BB170" i="30"/>
  <c r="BC170" i="30"/>
  <c r="BD170" i="30"/>
  <c r="BE170" i="30"/>
  <c r="BF170" i="30"/>
  <c r="BG170" i="30"/>
  <c r="BH170" i="30"/>
  <c r="BI170" i="30"/>
  <c r="BJ170" i="30"/>
  <c r="BK170" i="30"/>
  <c r="BL170" i="30"/>
  <c r="BM170" i="30"/>
  <c r="BN170" i="30"/>
  <c r="BO170" i="30"/>
  <c r="BP170" i="30"/>
  <c r="BQ170" i="30"/>
  <c r="BR170" i="30"/>
  <c r="BS170" i="30"/>
  <c r="BT170" i="30"/>
  <c r="BU170" i="30"/>
  <c r="BV170" i="30"/>
  <c r="BW170" i="30"/>
  <c r="BX170" i="30"/>
  <c r="BY170" i="30"/>
  <c r="BZ170" i="30"/>
  <c r="CA170" i="30"/>
  <c r="CB170" i="30"/>
  <c r="CC170" i="30"/>
  <c r="CD170" i="30"/>
  <c r="CE170" i="30"/>
  <c r="CF170" i="30"/>
  <c r="CG170" i="30"/>
  <c r="CH170" i="30"/>
  <c r="CI170" i="30"/>
  <c r="CJ170" i="30"/>
  <c r="CK170" i="30"/>
  <c r="CL170" i="30"/>
  <c r="CM170" i="30"/>
  <c r="CN170" i="30"/>
  <c r="CO170" i="30"/>
  <c r="CP170" i="30"/>
  <c r="CQ170" i="30"/>
  <c r="CR170" i="30"/>
  <c r="CS170" i="30"/>
  <c r="CT170" i="30"/>
  <c r="CU170" i="30"/>
  <c r="CV170" i="30"/>
  <c r="CW170" i="30"/>
  <c r="CX170" i="30"/>
  <c r="CY170" i="30"/>
  <c r="CZ170" i="30"/>
  <c r="DA170" i="30"/>
  <c r="DB170" i="30"/>
  <c r="DC170" i="30"/>
  <c r="DD170" i="30"/>
  <c r="DE170" i="30"/>
  <c r="DF170" i="30"/>
  <c r="DG170" i="30"/>
  <c r="DH170" i="30"/>
  <c r="A171" i="30"/>
  <c r="B171" i="30"/>
  <c r="C171" i="30"/>
  <c r="D171" i="30"/>
  <c r="E171" i="30"/>
  <c r="F171" i="30"/>
  <c r="G171" i="30"/>
  <c r="H171" i="30"/>
  <c r="I171" i="30"/>
  <c r="J171" i="30"/>
  <c r="K171" i="30"/>
  <c r="L171" i="30"/>
  <c r="M171" i="30"/>
  <c r="N171" i="30"/>
  <c r="O171" i="30"/>
  <c r="P171" i="30"/>
  <c r="Q171" i="30"/>
  <c r="R171" i="30"/>
  <c r="S171" i="30"/>
  <c r="T171" i="30"/>
  <c r="U171" i="30"/>
  <c r="V171" i="30"/>
  <c r="W171" i="30"/>
  <c r="X171" i="30"/>
  <c r="Y171" i="30"/>
  <c r="Z171" i="30"/>
  <c r="AA171" i="30"/>
  <c r="AB171" i="30"/>
  <c r="AC171" i="30"/>
  <c r="AD171" i="30"/>
  <c r="AE171" i="30"/>
  <c r="AF171" i="30"/>
  <c r="AG171" i="30"/>
  <c r="AH171" i="30"/>
  <c r="AI171" i="30"/>
  <c r="AJ171" i="30"/>
  <c r="AK171" i="30"/>
  <c r="AL171" i="30"/>
  <c r="AM171" i="30"/>
  <c r="AN171" i="30"/>
  <c r="AO171" i="30"/>
  <c r="AP171" i="30"/>
  <c r="AQ171" i="30"/>
  <c r="AR171" i="30"/>
  <c r="AS171" i="30"/>
  <c r="AT171" i="30"/>
  <c r="AU171" i="30"/>
  <c r="AV171" i="30"/>
  <c r="AW171" i="30"/>
  <c r="AX171" i="30"/>
  <c r="AY171" i="30"/>
  <c r="AZ171" i="30"/>
  <c r="BA171" i="30"/>
  <c r="BB171" i="30"/>
  <c r="BC171" i="30"/>
  <c r="BD171" i="30"/>
  <c r="BE171" i="30"/>
  <c r="BF171" i="30"/>
  <c r="BG171" i="30"/>
  <c r="BH171" i="30"/>
  <c r="BI171" i="30"/>
  <c r="BJ171" i="30"/>
  <c r="BK171" i="30"/>
  <c r="BL171" i="30"/>
  <c r="BM171" i="30"/>
  <c r="BN171" i="30"/>
  <c r="BO171" i="30"/>
  <c r="BP171" i="30"/>
  <c r="BQ171" i="30"/>
  <c r="BR171" i="30"/>
  <c r="BS171" i="30"/>
  <c r="BT171" i="30"/>
  <c r="BU171" i="30"/>
  <c r="BV171" i="30"/>
  <c r="BW171" i="30"/>
  <c r="BX171" i="30"/>
  <c r="BY171" i="30"/>
  <c r="BZ171" i="30"/>
  <c r="CA171" i="30"/>
  <c r="CB171" i="30"/>
  <c r="CC171" i="30"/>
  <c r="CD171" i="30"/>
  <c r="CE171" i="30"/>
  <c r="CF171" i="30"/>
  <c r="CG171" i="30"/>
  <c r="CH171" i="30"/>
  <c r="CI171" i="30"/>
  <c r="CJ171" i="30"/>
  <c r="CK171" i="30"/>
  <c r="CL171" i="30"/>
  <c r="CM171" i="30"/>
  <c r="CN171" i="30"/>
  <c r="CO171" i="30"/>
  <c r="CP171" i="30"/>
  <c r="CQ171" i="30"/>
  <c r="CR171" i="30"/>
  <c r="CS171" i="30"/>
  <c r="CT171" i="30"/>
  <c r="CU171" i="30"/>
  <c r="CV171" i="30"/>
  <c r="CW171" i="30"/>
  <c r="CX171" i="30"/>
  <c r="CY171" i="30"/>
  <c r="CZ171" i="30"/>
  <c r="DA171" i="30"/>
  <c r="DB171" i="30"/>
  <c r="DC171" i="30"/>
  <c r="DD171" i="30"/>
  <c r="DE171" i="30"/>
  <c r="DF171" i="30"/>
  <c r="DG171" i="30"/>
  <c r="DH171" i="30"/>
  <c r="A172" i="30"/>
  <c r="B172" i="30"/>
  <c r="C172" i="30"/>
  <c r="D172" i="30"/>
  <c r="E172" i="30"/>
  <c r="F172" i="30"/>
  <c r="G172" i="30"/>
  <c r="H172" i="30"/>
  <c r="I172" i="30"/>
  <c r="J172" i="30"/>
  <c r="K172" i="30"/>
  <c r="L172" i="30"/>
  <c r="M172" i="30"/>
  <c r="N172" i="30"/>
  <c r="O172" i="30"/>
  <c r="P172" i="30"/>
  <c r="Q172" i="30"/>
  <c r="R172" i="30"/>
  <c r="S172" i="30"/>
  <c r="T172" i="30"/>
  <c r="U172" i="30"/>
  <c r="V172" i="30"/>
  <c r="W172" i="30"/>
  <c r="X172" i="30"/>
  <c r="Y172" i="30"/>
  <c r="Z172" i="30"/>
  <c r="AA172" i="30"/>
  <c r="AB172" i="30"/>
  <c r="AC172" i="30"/>
  <c r="AD172" i="30"/>
  <c r="AE172" i="30"/>
  <c r="AF172" i="30"/>
  <c r="AG172" i="30"/>
  <c r="AH172" i="30"/>
  <c r="AI172" i="30"/>
  <c r="AJ172" i="30"/>
  <c r="AK172" i="30"/>
  <c r="AL172" i="30"/>
  <c r="AM172" i="30"/>
  <c r="AN172" i="30"/>
  <c r="AO172" i="30"/>
  <c r="AP172" i="30"/>
  <c r="AQ172" i="30"/>
  <c r="AR172" i="30"/>
  <c r="AS172" i="30"/>
  <c r="AT172" i="30"/>
  <c r="AU172" i="30"/>
  <c r="AV172" i="30"/>
  <c r="AW172" i="30"/>
  <c r="AX172" i="30"/>
  <c r="AY172" i="30"/>
  <c r="AZ172" i="30"/>
  <c r="BA172" i="30"/>
  <c r="BB172" i="30"/>
  <c r="BC172" i="30"/>
  <c r="BD172" i="30"/>
  <c r="BE172" i="30"/>
  <c r="BF172" i="30"/>
  <c r="BG172" i="30"/>
  <c r="BH172" i="30"/>
  <c r="BI172" i="30"/>
  <c r="BJ172" i="30"/>
  <c r="BK172" i="30"/>
  <c r="BL172" i="30"/>
  <c r="BM172" i="30"/>
  <c r="BN172" i="30"/>
  <c r="BO172" i="30"/>
  <c r="BP172" i="30"/>
  <c r="BQ172" i="30"/>
  <c r="BR172" i="30"/>
  <c r="BS172" i="30"/>
  <c r="BT172" i="30"/>
  <c r="BU172" i="30"/>
  <c r="BV172" i="30"/>
  <c r="BW172" i="30"/>
  <c r="BX172" i="30"/>
  <c r="BY172" i="30"/>
  <c r="BZ172" i="30"/>
  <c r="CA172" i="30"/>
  <c r="CB172" i="30"/>
  <c r="CC172" i="30"/>
  <c r="CD172" i="30"/>
  <c r="CE172" i="30"/>
  <c r="CF172" i="30"/>
  <c r="CG172" i="30"/>
  <c r="CH172" i="30"/>
  <c r="CI172" i="30"/>
  <c r="CJ172" i="30"/>
  <c r="CK172" i="30"/>
  <c r="CL172" i="30"/>
  <c r="CM172" i="30"/>
  <c r="CN172" i="30"/>
  <c r="CO172" i="30"/>
  <c r="CP172" i="30"/>
  <c r="CQ172" i="30"/>
  <c r="CR172" i="30"/>
  <c r="CS172" i="30"/>
  <c r="CT172" i="30"/>
  <c r="CU172" i="30"/>
  <c r="CV172" i="30"/>
  <c r="CW172" i="30"/>
  <c r="CX172" i="30"/>
  <c r="CY172" i="30"/>
  <c r="CZ172" i="30"/>
  <c r="DA172" i="30"/>
  <c r="DB172" i="30"/>
  <c r="DC172" i="30"/>
  <c r="DD172" i="30"/>
  <c r="DE172" i="30"/>
  <c r="DF172" i="30"/>
  <c r="DG172" i="30"/>
  <c r="DH172" i="30"/>
  <c r="A173" i="30"/>
  <c r="B173" i="30"/>
  <c r="C173" i="30"/>
  <c r="D173" i="30"/>
  <c r="E173" i="30"/>
  <c r="F173" i="30"/>
  <c r="G173" i="30"/>
  <c r="H173" i="30"/>
  <c r="I173" i="30"/>
  <c r="J173" i="30"/>
  <c r="K173" i="30"/>
  <c r="L173" i="30"/>
  <c r="M173" i="30"/>
  <c r="N173" i="30"/>
  <c r="O173" i="30"/>
  <c r="P173" i="30"/>
  <c r="Q173" i="30"/>
  <c r="R173" i="30"/>
  <c r="S173" i="30"/>
  <c r="T173" i="30"/>
  <c r="U173" i="30"/>
  <c r="V173" i="30"/>
  <c r="W173" i="30"/>
  <c r="X173" i="30"/>
  <c r="Y173" i="30"/>
  <c r="Z173" i="30"/>
  <c r="AA173" i="30"/>
  <c r="AB173" i="30"/>
  <c r="AC173" i="30"/>
  <c r="AD173" i="30"/>
  <c r="AE173" i="30"/>
  <c r="AF173" i="30"/>
  <c r="AG173" i="30"/>
  <c r="AH173" i="30"/>
  <c r="AI173" i="30"/>
  <c r="AJ173" i="30"/>
  <c r="AK173" i="30"/>
  <c r="AL173" i="30"/>
  <c r="AM173" i="30"/>
  <c r="AN173" i="30"/>
  <c r="AO173" i="30"/>
  <c r="AP173" i="30"/>
  <c r="AQ173" i="30"/>
  <c r="AR173" i="30"/>
  <c r="AS173" i="30"/>
  <c r="AT173" i="30"/>
  <c r="AU173" i="30"/>
  <c r="AV173" i="30"/>
  <c r="AW173" i="30"/>
  <c r="AX173" i="30"/>
  <c r="AY173" i="30"/>
  <c r="AZ173" i="30"/>
  <c r="BA173" i="30"/>
  <c r="BB173" i="30"/>
  <c r="BC173" i="30"/>
  <c r="BD173" i="30"/>
  <c r="BE173" i="30"/>
  <c r="BF173" i="30"/>
  <c r="BG173" i="30"/>
  <c r="BH173" i="30"/>
  <c r="BI173" i="30"/>
  <c r="BJ173" i="30"/>
  <c r="BK173" i="30"/>
  <c r="BL173" i="30"/>
  <c r="BM173" i="30"/>
  <c r="BN173" i="30"/>
  <c r="BO173" i="30"/>
  <c r="BP173" i="30"/>
  <c r="BQ173" i="30"/>
  <c r="BR173" i="30"/>
  <c r="BS173" i="30"/>
  <c r="BT173" i="30"/>
  <c r="BU173" i="30"/>
  <c r="BV173" i="30"/>
  <c r="BW173" i="30"/>
  <c r="BX173" i="30"/>
  <c r="BY173" i="30"/>
  <c r="BZ173" i="30"/>
  <c r="CA173" i="30"/>
  <c r="CB173" i="30"/>
  <c r="CC173" i="30"/>
  <c r="CD173" i="30"/>
  <c r="CE173" i="30"/>
  <c r="CF173" i="30"/>
  <c r="CG173" i="30"/>
  <c r="CH173" i="30"/>
  <c r="CI173" i="30"/>
  <c r="CJ173" i="30"/>
  <c r="CK173" i="30"/>
  <c r="CL173" i="30"/>
  <c r="CM173" i="30"/>
  <c r="CN173" i="30"/>
  <c r="CO173" i="30"/>
  <c r="CP173" i="30"/>
  <c r="CQ173" i="30"/>
  <c r="CR173" i="30"/>
  <c r="CS173" i="30"/>
  <c r="CT173" i="30"/>
  <c r="CU173" i="30"/>
  <c r="CV173" i="30"/>
  <c r="CW173" i="30"/>
  <c r="CX173" i="30"/>
  <c r="CY173" i="30"/>
  <c r="CZ173" i="30"/>
  <c r="DA173" i="30"/>
  <c r="DB173" i="30"/>
  <c r="DC173" i="30"/>
  <c r="DD173" i="30"/>
  <c r="DE173" i="30"/>
  <c r="DF173" i="30"/>
  <c r="DG173" i="30"/>
  <c r="DH173" i="30"/>
  <c r="A174" i="30"/>
  <c r="B174" i="30"/>
  <c r="C174" i="30"/>
  <c r="D174" i="30"/>
  <c r="E174" i="30"/>
  <c r="F174" i="30"/>
  <c r="G174" i="30"/>
  <c r="H174" i="30"/>
  <c r="I174" i="30"/>
  <c r="J174" i="30"/>
  <c r="K174" i="30"/>
  <c r="L174" i="30"/>
  <c r="M174" i="30"/>
  <c r="N174" i="30"/>
  <c r="O174" i="30"/>
  <c r="P174" i="30"/>
  <c r="Q174" i="30"/>
  <c r="R174" i="30"/>
  <c r="S174" i="30"/>
  <c r="T174" i="30"/>
  <c r="U174" i="30"/>
  <c r="V174" i="30"/>
  <c r="W174" i="30"/>
  <c r="X174" i="30"/>
  <c r="Y174" i="30"/>
  <c r="Z174" i="30"/>
  <c r="AA174" i="30"/>
  <c r="AB174" i="30"/>
  <c r="AC174" i="30"/>
  <c r="AD174" i="30"/>
  <c r="AE174" i="30"/>
  <c r="AF174" i="30"/>
  <c r="AG174" i="30"/>
  <c r="AH174" i="30"/>
  <c r="AI174" i="30"/>
  <c r="AJ174" i="30"/>
  <c r="AK174" i="30"/>
  <c r="AL174" i="30"/>
  <c r="AM174" i="30"/>
  <c r="AN174" i="30"/>
  <c r="AO174" i="30"/>
  <c r="AP174" i="30"/>
  <c r="AQ174" i="30"/>
  <c r="AR174" i="30"/>
  <c r="AS174" i="30"/>
  <c r="AT174" i="30"/>
  <c r="AU174" i="30"/>
  <c r="AV174" i="30"/>
  <c r="AW174" i="30"/>
  <c r="AX174" i="30"/>
  <c r="AY174" i="30"/>
  <c r="AZ174" i="30"/>
  <c r="BA174" i="30"/>
  <c r="BB174" i="30"/>
  <c r="BC174" i="30"/>
  <c r="BD174" i="30"/>
  <c r="BE174" i="30"/>
  <c r="BF174" i="30"/>
  <c r="BG174" i="30"/>
  <c r="BH174" i="30"/>
  <c r="BI174" i="30"/>
  <c r="BJ174" i="30"/>
  <c r="BK174" i="30"/>
  <c r="BL174" i="30"/>
  <c r="BM174" i="30"/>
  <c r="BN174" i="30"/>
  <c r="BO174" i="30"/>
  <c r="BP174" i="30"/>
  <c r="BQ174" i="30"/>
  <c r="BR174" i="30"/>
  <c r="BS174" i="30"/>
  <c r="BT174" i="30"/>
  <c r="BU174" i="30"/>
  <c r="BV174" i="30"/>
  <c r="BW174" i="30"/>
  <c r="BX174" i="30"/>
  <c r="BY174" i="30"/>
  <c r="BZ174" i="30"/>
  <c r="CA174" i="30"/>
  <c r="CB174" i="30"/>
  <c r="CC174" i="30"/>
  <c r="CD174" i="30"/>
  <c r="CE174" i="30"/>
  <c r="CF174" i="30"/>
  <c r="CG174" i="30"/>
  <c r="CH174" i="30"/>
  <c r="CI174" i="30"/>
  <c r="CJ174" i="30"/>
  <c r="CK174" i="30"/>
  <c r="CL174" i="30"/>
  <c r="CM174" i="30"/>
  <c r="CN174" i="30"/>
  <c r="CO174" i="30"/>
  <c r="CP174" i="30"/>
  <c r="CQ174" i="30"/>
  <c r="CR174" i="30"/>
  <c r="CS174" i="30"/>
  <c r="CT174" i="30"/>
  <c r="CU174" i="30"/>
  <c r="CV174" i="30"/>
  <c r="CW174" i="30"/>
  <c r="CX174" i="30"/>
  <c r="CY174" i="30"/>
  <c r="CZ174" i="30"/>
  <c r="DA174" i="30"/>
  <c r="DB174" i="30"/>
  <c r="DC174" i="30"/>
  <c r="DD174" i="30"/>
  <c r="DE174" i="30"/>
  <c r="DF174" i="30"/>
  <c r="DG174" i="30"/>
  <c r="DH174" i="30"/>
  <c r="A175" i="30"/>
  <c r="B175" i="30"/>
  <c r="C175" i="30"/>
  <c r="D175" i="30"/>
  <c r="E175" i="30"/>
  <c r="F175" i="30"/>
  <c r="G175" i="30"/>
  <c r="H175" i="30"/>
  <c r="I175" i="30"/>
  <c r="J175" i="30"/>
  <c r="K175" i="30"/>
  <c r="L175" i="30"/>
  <c r="M175" i="30"/>
  <c r="N175" i="30"/>
  <c r="O175" i="30"/>
  <c r="P175" i="30"/>
  <c r="Q175" i="30"/>
  <c r="R175" i="30"/>
  <c r="S175" i="30"/>
  <c r="T175" i="30"/>
  <c r="U175" i="30"/>
  <c r="V175" i="30"/>
  <c r="W175" i="30"/>
  <c r="X175" i="30"/>
  <c r="Y175" i="30"/>
  <c r="Z175" i="30"/>
  <c r="AA175" i="30"/>
  <c r="AB175" i="30"/>
  <c r="AC175" i="30"/>
  <c r="AD175" i="30"/>
  <c r="AE175" i="30"/>
  <c r="AF175" i="30"/>
  <c r="AG175" i="30"/>
  <c r="AH175" i="30"/>
  <c r="AI175" i="30"/>
  <c r="AJ175" i="30"/>
  <c r="AK175" i="30"/>
  <c r="AL175" i="30"/>
  <c r="AM175" i="30"/>
  <c r="AN175" i="30"/>
  <c r="AO175" i="30"/>
  <c r="AP175" i="30"/>
  <c r="AQ175" i="30"/>
  <c r="AR175" i="30"/>
  <c r="AS175" i="30"/>
  <c r="AT175" i="30"/>
  <c r="AU175" i="30"/>
  <c r="AV175" i="30"/>
  <c r="AW175" i="30"/>
  <c r="AX175" i="30"/>
  <c r="AY175" i="30"/>
  <c r="AZ175" i="30"/>
  <c r="BA175" i="30"/>
  <c r="BB175" i="30"/>
  <c r="BC175" i="30"/>
  <c r="BD175" i="30"/>
  <c r="BE175" i="30"/>
  <c r="BF175" i="30"/>
  <c r="BG175" i="30"/>
  <c r="BH175" i="30"/>
  <c r="BI175" i="30"/>
  <c r="BJ175" i="30"/>
  <c r="BK175" i="30"/>
  <c r="BL175" i="30"/>
  <c r="BM175" i="30"/>
  <c r="BN175" i="30"/>
  <c r="BO175" i="30"/>
  <c r="BP175" i="30"/>
  <c r="BQ175" i="30"/>
  <c r="BR175" i="30"/>
  <c r="BS175" i="30"/>
  <c r="BT175" i="30"/>
  <c r="BU175" i="30"/>
  <c r="BV175" i="30"/>
  <c r="BW175" i="30"/>
  <c r="BX175" i="30"/>
  <c r="BY175" i="30"/>
  <c r="BZ175" i="30"/>
  <c r="CA175" i="30"/>
  <c r="CB175" i="30"/>
  <c r="CC175" i="30"/>
  <c r="CD175" i="30"/>
  <c r="CE175" i="30"/>
  <c r="CF175" i="30"/>
  <c r="CG175" i="30"/>
  <c r="CH175" i="30"/>
  <c r="CI175" i="30"/>
  <c r="CJ175" i="30"/>
  <c r="CK175" i="30"/>
  <c r="CL175" i="30"/>
  <c r="CM175" i="30"/>
  <c r="CN175" i="30"/>
  <c r="CO175" i="30"/>
  <c r="CP175" i="30"/>
  <c r="CQ175" i="30"/>
  <c r="CR175" i="30"/>
  <c r="CS175" i="30"/>
  <c r="CT175" i="30"/>
  <c r="CU175" i="30"/>
  <c r="CV175" i="30"/>
  <c r="CW175" i="30"/>
  <c r="CX175" i="30"/>
  <c r="CY175" i="30"/>
  <c r="CZ175" i="30"/>
  <c r="DA175" i="30"/>
  <c r="DB175" i="30"/>
  <c r="DC175" i="30"/>
  <c r="DD175" i="30"/>
  <c r="DE175" i="30"/>
  <c r="DF175" i="30"/>
  <c r="DG175" i="30"/>
  <c r="DH175" i="30"/>
  <c r="A176" i="30"/>
  <c r="B176" i="30"/>
  <c r="C176" i="30"/>
  <c r="D176" i="30"/>
  <c r="E176" i="30"/>
  <c r="F176" i="30"/>
  <c r="G176" i="30"/>
  <c r="H176" i="30"/>
  <c r="I176" i="30"/>
  <c r="J176" i="30"/>
  <c r="K176" i="30"/>
  <c r="L176" i="30"/>
  <c r="M176" i="30"/>
  <c r="N176" i="30"/>
  <c r="O176" i="30"/>
  <c r="P176" i="30"/>
  <c r="Q176" i="30"/>
  <c r="R176" i="30"/>
  <c r="S176" i="30"/>
  <c r="T176" i="30"/>
  <c r="U176" i="30"/>
  <c r="V176" i="30"/>
  <c r="W176" i="30"/>
  <c r="X176" i="30"/>
  <c r="Y176" i="30"/>
  <c r="Z176" i="30"/>
  <c r="AA176" i="30"/>
  <c r="AB176" i="30"/>
  <c r="AC176" i="30"/>
  <c r="AD176" i="30"/>
  <c r="AE176" i="30"/>
  <c r="AF176" i="30"/>
  <c r="AG176" i="30"/>
  <c r="AH176" i="30"/>
  <c r="AI176" i="30"/>
  <c r="AJ176" i="30"/>
  <c r="AK176" i="30"/>
  <c r="AL176" i="30"/>
  <c r="AM176" i="30"/>
  <c r="AN176" i="30"/>
  <c r="AO176" i="30"/>
  <c r="AP176" i="30"/>
  <c r="AQ176" i="30"/>
  <c r="AR176" i="30"/>
  <c r="AS176" i="30"/>
  <c r="AT176" i="30"/>
  <c r="AU176" i="30"/>
  <c r="AV176" i="30"/>
  <c r="AW176" i="30"/>
  <c r="AX176" i="30"/>
  <c r="AY176" i="30"/>
  <c r="AZ176" i="30"/>
  <c r="BA176" i="30"/>
  <c r="BB176" i="30"/>
  <c r="BC176" i="30"/>
  <c r="BD176" i="30"/>
  <c r="BE176" i="30"/>
  <c r="BF176" i="30"/>
  <c r="BG176" i="30"/>
  <c r="BH176" i="30"/>
  <c r="BI176" i="30"/>
  <c r="BJ176" i="30"/>
  <c r="BK176" i="30"/>
  <c r="BL176" i="30"/>
  <c r="BM176" i="30"/>
  <c r="BN176" i="30"/>
  <c r="BO176" i="30"/>
  <c r="BP176" i="30"/>
  <c r="BQ176" i="30"/>
  <c r="BR176" i="30"/>
  <c r="BS176" i="30"/>
  <c r="BT176" i="30"/>
  <c r="BU176" i="30"/>
  <c r="BV176" i="30"/>
  <c r="BW176" i="30"/>
  <c r="BX176" i="30"/>
  <c r="BY176" i="30"/>
  <c r="BZ176" i="30"/>
  <c r="CA176" i="30"/>
  <c r="CB176" i="30"/>
  <c r="CC176" i="30"/>
  <c r="CD176" i="30"/>
  <c r="CE176" i="30"/>
  <c r="CF176" i="30"/>
  <c r="CG176" i="30"/>
  <c r="CH176" i="30"/>
  <c r="CI176" i="30"/>
  <c r="CJ176" i="30"/>
  <c r="CK176" i="30"/>
  <c r="CL176" i="30"/>
  <c r="CM176" i="30"/>
  <c r="CN176" i="30"/>
  <c r="CO176" i="30"/>
  <c r="CP176" i="30"/>
  <c r="CQ176" i="30"/>
  <c r="CR176" i="30"/>
  <c r="CS176" i="30"/>
  <c r="CT176" i="30"/>
  <c r="CU176" i="30"/>
  <c r="CV176" i="30"/>
  <c r="CW176" i="30"/>
  <c r="CX176" i="30"/>
  <c r="CY176" i="30"/>
  <c r="CZ176" i="30"/>
  <c r="DA176" i="30"/>
  <c r="DB176" i="30"/>
  <c r="DC176" i="30"/>
  <c r="DD176" i="30"/>
  <c r="DE176" i="30"/>
  <c r="DF176" i="30"/>
  <c r="DG176" i="30"/>
  <c r="DH176" i="30"/>
  <c r="A177" i="30"/>
  <c r="B177" i="30"/>
  <c r="C177" i="30"/>
  <c r="D177" i="30"/>
  <c r="E177" i="30"/>
  <c r="F177" i="30"/>
  <c r="G177" i="30"/>
  <c r="H177" i="30"/>
  <c r="I177" i="30"/>
  <c r="J177" i="30"/>
  <c r="K177" i="30"/>
  <c r="L177" i="30"/>
  <c r="M177" i="30"/>
  <c r="N177" i="30"/>
  <c r="O177" i="30"/>
  <c r="P177" i="30"/>
  <c r="Q177" i="30"/>
  <c r="R177" i="30"/>
  <c r="S177" i="30"/>
  <c r="T177" i="30"/>
  <c r="U177" i="30"/>
  <c r="V177" i="30"/>
  <c r="W177" i="30"/>
  <c r="X177" i="30"/>
  <c r="Y177" i="30"/>
  <c r="Z177" i="30"/>
  <c r="AA177" i="30"/>
  <c r="AB177" i="30"/>
  <c r="AC177" i="30"/>
  <c r="AD177" i="30"/>
  <c r="AE177" i="30"/>
  <c r="AF177" i="30"/>
  <c r="AG177" i="30"/>
  <c r="AH177" i="30"/>
  <c r="AI177" i="30"/>
  <c r="AJ177" i="30"/>
  <c r="AK177" i="30"/>
  <c r="AL177" i="30"/>
  <c r="AM177" i="30"/>
  <c r="AN177" i="30"/>
  <c r="AO177" i="30"/>
  <c r="AP177" i="30"/>
  <c r="AQ177" i="30"/>
  <c r="AR177" i="30"/>
  <c r="AS177" i="30"/>
  <c r="AT177" i="30"/>
  <c r="AU177" i="30"/>
  <c r="AV177" i="30"/>
  <c r="AW177" i="30"/>
  <c r="AX177" i="30"/>
  <c r="AY177" i="30"/>
  <c r="AZ177" i="30"/>
  <c r="BA177" i="30"/>
  <c r="BB177" i="30"/>
  <c r="BC177" i="30"/>
  <c r="BD177" i="30"/>
  <c r="BE177" i="30"/>
  <c r="BF177" i="30"/>
  <c r="BG177" i="30"/>
  <c r="BH177" i="30"/>
  <c r="BI177" i="30"/>
  <c r="BJ177" i="30"/>
  <c r="BK177" i="30"/>
  <c r="BL177" i="30"/>
  <c r="BM177" i="30"/>
  <c r="BN177" i="30"/>
  <c r="BO177" i="30"/>
  <c r="BP177" i="30"/>
  <c r="BQ177" i="30"/>
  <c r="BR177" i="30"/>
  <c r="BS177" i="30"/>
  <c r="BT177" i="30"/>
  <c r="BU177" i="30"/>
  <c r="BV177" i="30"/>
  <c r="BW177" i="30"/>
  <c r="BX177" i="30"/>
  <c r="BY177" i="30"/>
  <c r="BZ177" i="30"/>
  <c r="CA177" i="30"/>
  <c r="CB177" i="30"/>
  <c r="CC177" i="30"/>
  <c r="CD177" i="30"/>
  <c r="CE177" i="30"/>
  <c r="CF177" i="30"/>
  <c r="CG177" i="30"/>
  <c r="CH177" i="30"/>
  <c r="CI177" i="30"/>
  <c r="CJ177" i="30"/>
  <c r="CK177" i="30"/>
  <c r="CL177" i="30"/>
  <c r="CM177" i="30"/>
  <c r="CN177" i="30"/>
  <c r="CO177" i="30"/>
  <c r="CP177" i="30"/>
  <c r="CQ177" i="30"/>
  <c r="CR177" i="30"/>
  <c r="CS177" i="30"/>
  <c r="CT177" i="30"/>
  <c r="CU177" i="30"/>
  <c r="CV177" i="30"/>
  <c r="CW177" i="30"/>
  <c r="CX177" i="30"/>
  <c r="CY177" i="30"/>
  <c r="CZ177" i="30"/>
  <c r="DA177" i="30"/>
  <c r="DB177" i="30"/>
  <c r="DC177" i="30"/>
  <c r="DD177" i="30"/>
  <c r="DE177" i="30"/>
  <c r="DF177" i="30"/>
  <c r="DG177" i="30"/>
  <c r="DH177" i="30"/>
  <c r="A178" i="30"/>
  <c r="B178" i="30"/>
  <c r="C178" i="30"/>
  <c r="D178" i="30"/>
  <c r="E178" i="30"/>
  <c r="F178" i="30"/>
  <c r="G178" i="30"/>
  <c r="H178" i="30"/>
  <c r="I178" i="30"/>
  <c r="J178" i="30"/>
  <c r="K178" i="30"/>
  <c r="L178" i="30"/>
  <c r="M178" i="30"/>
  <c r="N178" i="30"/>
  <c r="O178" i="30"/>
  <c r="P178" i="30"/>
  <c r="Q178" i="30"/>
  <c r="R178" i="30"/>
  <c r="S178" i="30"/>
  <c r="T178" i="30"/>
  <c r="U178" i="30"/>
  <c r="V178" i="30"/>
  <c r="W178" i="30"/>
  <c r="X178" i="30"/>
  <c r="Y178" i="30"/>
  <c r="Z178" i="30"/>
  <c r="AA178" i="30"/>
  <c r="AB178" i="30"/>
  <c r="AC178" i="30"/>
  <c r="AD178" i="30"/>
  <c r="AE178" i="30"/>
  <c r="AF178" i="30"/>
  <c r="AG178" i="30"/>
  <c r="AH178" i="30"/>
  <c r="AI178" i="30"/>
  <c r="AJ178" i="30"/>
  <c r="AK178" i="30"/>
  <c r="AL178" i="30"/>
  <c r="AM178" i="30"/>
  <c r="AN178" i="30"/>
  <c r="AO178" i="30"/>
  <c r="AP178" i="30"/>
  <c r="AQ178" i="30"/>
  <c r="AR178" i="30"/>
  <c r="AS178" i="30"/>
  <c r="AT178" i="30"/>
  <c r="AU178" i="30"/>
  <c r="AV178" i="30"/>
  <c r="AW178" i="30"/>
  <c r="AX178" i="30"/>
  <c r="AY178" i="30"/>
  <c r="AZ178" i="30"/>
  <c r="BA178" i="30"/>
  <c r="BB178" i="30"/>
  <c r="BC178" i="30"/>
  <c r="BD178" i="30"/>
  <c r="BE178" i="30"/>
  <c r="BF178" i="30"/>
  <c r="BG178" i="30"/>
  <c r="BH178" i="30"/>
  <c r="BI178" i="30"/>
  <c r="BJ178" i="30"/>
  <c r="BK178" i="30"/>
  <c r="BL178" i="30"/>
  <c r="BM178" i="30"/>
  <c r="BN178" i="30"/>
  <c r="BO178" i="30"/>
  <c r="BP178" i="30"/>
  <c r="BQ178" i="30"/>
  <c r="BR178" i="30"/>
  <c r="BS178" i="30"/>
  <c r="BT178" i="30"/>
  <c r="BU178" i="30"/>
  <c r="BV178" i="30"/>
  <c r="BW178" i="30"/>
  <c r="BX178" i="30"/>
  <c r="BY178" i="30"/>
  <c r="BZ178" i="30"/>
  <c r="CA178" i="30"/>
  <c r="CB178" i="30"/>
  <c r="CC178" i="30"/>
  <c r="CD178" i="30"/>
  <c r="CE178" i="30"/>
  <c r="CF178" i="30"/>
  <c r="CG178" i="30"/>
  <c r="CH178" i="30"/>
  <c r="CI178" i="30"/>
  <c r="CJ178" i="30"/>
  <c r="CK178" i="30"/>
  <c r="CL178" i="30"/>
  <c r="CM178" i="30"/>
  <c r="CN178" i="30"/>
  <c r="CO178" i="30"/>
  <c r="CP178" i="30"/>
  <c r="CQ178" i="30"/>
  <c r="CR178" i="30"/>
  <c r="CS178" i="30"/>
  <c r="CT178" i="30"/>
  <c r="CU178" i="30"/>
  <c r="CV178" i="30"/>
  <c r="CW178" i="30"/>
  <c r="CX178" i="30"/>
  <c r="CY178" i="30"/>
  <c r="CZ178" i="30"/>
  <c r="DA178" i="30"/>
  <c r="DB178" i="30"/>
  <c r="DC178" i="30"/>
  <c r="DD178" i="30"/>
  <c r="DE178" i="30"/>
  <c r="DF178" i="30"/>
  <c r="DG178" i="30"/>
  <c r="DH178" i="30"/>
  <c r="A179" i="30"/>
  <c r="B179" i="30"/>
  <c r="C179" i="30"/>
  <c r="D179" i="30"/>
  <c r="E179" i="30"/>
  <c r="F179" i="30"/>
  <c r="G179" i="30"/>
  <c r="H179" i="30"/>
  <c r="I179" i="30"/>
  <c r="J179" i="30"/>
  <c r="K179" i="30"/>
  <c r="L179" i="30"/>
  <c r="M179" i="30"/>
  <c r="N179" i="30"/>
  <c r="O179" i="30"/>
  <c r="P179" i="30"/>
  <c r="Q179" i="30"/>
  <c r="R179" i="30"/>
  <c r="S179" i="30"/>
  <c r="T179" i="30"/>
  <c r="U179" i="30"/>
  <c r="V179" i="30"/>
  <c r="W179" i="30"/>
  <c r="X179" i="30"/>
  <c r="Y179" i="30"/>
  <c r="Z179" i="30"/>
  <c r="AA179" i="30"/>
  <c r="AB179" i="30"/>
  <c r="AC179" i="30"/>
  <c r="AD179" i="30"/>
  <c r="AE179" i="30"/>
  <c r="AF179" i="30"/>
  <c r="AG179" i="30"/>
  <c r="AH179" i="30"/>
  <c r="AI179" i="30"/>
  <c r="AJ179" i="30"/>
  <c r="AK179" i="30"/>
  <c r="AL179" i="30"/>
  <c r="AM179" i="30"/>
  <c r="AN179" i="30"/>
  <c r="AO179" i="30"/>
  <c r="AP179" i="30"/>
  <c r="AQ179" i="30"/>
  <c r="AR179" i="30"/>
  <c r="AS179" i="30"/>
  <c r="AT179" i="30"/>
  <c r="AU179" i="30"/>
  <c r="AV179" i="30"/>
  <c r="AW179" i="30"/>
  <c r="AX179" i="30"/>
  <c r="AY179" i="30"/>
  <c r="AZ179" i="30"/>
  <c r="BA179" i="30"/>
  <c r="BB179" i="30"/>
  <c r="BC179" i="30"/>
  <c r="BD179" i="30"/>
  <c r="BE179" i="30"/>
  <c r="BF179" i="30"/>
  <c r="BG179" i="30"/>
  <c r="BH179" i="30"/>
  <c r="BI179" i="30"/>
  <c r="BJ179" i="30"/>
  <c r="BK179" i="30"/>
  <c r="BL179" i="30"/>
  <c r="BM179" i="30"/>
  <c r="BN179" i="30"/>
  <c r="BO179" i="30"/>
  <c r="BP179" i="30"/>
  <c r="BQ179" i="30"/>
  <c r="BR179" i="30"/>
  <c r="BS179" i="30"/>
  <c r="BT179" i="30"/>
  <c r="BU179" i="30"/>
  <c r="BV179" i="30"/>
  <c r="BW179" i="30"/>
  <c r="BX179" i="30"/>
  <c r="BY179" i="30"/>
  <c r="BZ179" i="30"/>
  <c r="CA179" i="30"/>
  <c r="CB179" i="30"/>
  <c r="CC179" i="30"/>
  <c r="CD179" i="30"/>
  <c r="CE179" i="30"/>
  <c r="CF179" i="30"/>
  <c r="CG179" i="30"/>
  <c r="CH179" i="30"/>
  <c r="CI179" i="30"/>
  <c r="CJ179" i="30"/>
  <c r="CK179" i="30"/>
  <c r="CL179" i="30"/>
  <c r="CM179" i="30"/>
  <c r="CN179" i="30"/>
  <c r="CO179" i="30"/>
  <c r="CP179" i="30"/>
  <c r="CQ179" i="30"/>
  <c r="CR179" i="30"/>
  <c r="CS179" i="30"/>
  <c r="CT179" i="30"/>
  <c r="CU179" i="30"/>
  <c r="CV179" i="30"/>
  <c r="CW179" i="30"/>
  <c r="CX179" i="30"/>
  <c r="CY179" i="30"/>
  <c r="CZ179" i="30"/>
  <c r="DA179" i="30"/>
  <c r="DB179" i="30"/>
  <c r="DC179" i="30"/>
  <c r="DD179" i="30"/>
  <c r="DE179" i="30"/>
  <c r="DF179" i="30"/>
  <c r="DG179" i="30"/>
  <c r="DH179" i="30"/>
  <c r="A180" i="30"/>
  <c r="B180" i="30"/>
  <c r="C180" i="30"/>
  <c r="D180" i="30"/>
  <c r="E180" i="30"/>
  <c r="F180" i="30"/>
  <c r="G180" i="30"/>
  <c r="H180" i="30"/>
  <c r="I180" i="30"/>
  <c r="J180" i="30"/>
  <c r="K180" i="30"/>
  <c r="L180" i="30"/>
  <c r="M180" i="30"/>
  <c r="N180" i="30"/>
  <c r="O180" i="30"/>
  <c r="P180" i="30"/>
  <c r="Q180" i="30"/>
  <c r="R180" i="30"/>
  <c r="S180" i="30"/>
  <c r="T180" i="30"/>
  <c r="U180" i="30"/>
  <c r="V180" i="30"/>
  <c r="W180" i="30"/>
  <c r="X180" i="30"/>
  <c r="Y180" i="30"/>
  <c r="Z180" i="30"/>
  <c r="AA180" i="30"/>
  <c r="AB180" i="30"/>
  <c r="AC180" i="30"/>
  <c r="AD180" i="30"/>
  <c r="AE180" i="30"/>
  <c r="AF180" i="30"/>
  <c r="AG180" i="30"/>
  <c r="AH180" i="30"/>
  <c r="AI180" i="30"/>
  <c r="AJ180" i="30"/>
  <c r="AK180" i="30"/>
  <c r="AL180" i="30"/>
  <c r="AM180" i="30"/>
  <c r="AN180" i="30"/>
  <c r="AO180" i="30"/>
  <c r="AP180" i="30"/>
  <c r="AQ180" i="30"/>
  <c r="AR180" i="30"/>
  <c r="AS180" i="30"/>
  <c r="AT180" i="30"/>
  <c r="AU180" i="30"/>
  <c r="AV180" i="30"/>
  <c r="AW180" i="30"/>
  <c r="AX180" i="30"/>
  <c r="AY180" i="30"/>
  <c r="AZ180" i="30"/>
  <c r="BA180" i="30"/>
  <c r="BB180" i="30"/>
  <c r="BC180" i="30"/>
  <c r="BD180" i="30"/>
  <c r="BE180" i="30"/>
  <c r="BF180" i="30"/>
  <c r="BG180" i="30"/>
  <c r="BH180" i="30"/>
  <c r="BI180" i="30"/>
  <c r="BJ180" i="30"/>
  <c r="BK180" i="30"/>
  <c r="BL180" i="30"/>
  <c r="BM180" i="30"/>
  <c r="BN180" i="30"/>
  <c r="BO180" i="30"/>
  <c r="BP180" i="30"/>
  <c r="BQ180" i="30"/>
  <c r="BR180" i="30"/>
  <c r="BS180" i="30"/>
  <c r="BT180" i="30"/>
  <c r="BU180" i="30"/>
  <c r="BV180" i="30"/>
  <c r="BW180" i="30"/>
  <c r="BX180" i="30"/>
  <c r="BY180" i="30"/>
  <c r="BZ180" i="30"/>
  <c r="CA180" i="30"/>
  <c r="CB180" i="30"/>
  <c r="CC180" i="30"/>
  <c r="CD180" i="30"/>
  <c r="CE180" i="30"/>
  <c r="CF180" i="30"/>
  <c r="CG180" i="30"/>
  <c r="CH180" i="30"/>
  <c r="CI180" i="30"/>
  <c r="CJ180" i="30"/>
  <c r="CK180" i="30"/>
  <c r="CL180" i="30"/>
  <c r="CM180" i="30"/>
  <c r="CN180" i="30"/>
  <c r="CO180" i="30"/>
  <c r="CP180" i="30"/>
  <c r="CQ180" i="30"/>
  <c r="CR180" i="30"/>
  <c r="CS180" i="30"/>
  <c r="CT180" i="30"/>
  <c r="CU180" i="30"/>
  <c r="CV180" i="30"/>
  <c r="CW180" i="30"/>
  <c r="CX180" i="30"/>
  <c r="CY180" i="30"/>
  <c r="CZ180" i="30"/>
  <c r="DA180" i="30"/>
  <c r="DB180" i="30"/>
  <c r="DC180" i="30"/>
  <c r="DD180" i="30"/>
  <c r="DE180" i="30"/>
  <c r="DF180" i="30"/>
  <c r="DG180" i="30"/>
  <c r="DH180" i="30"/>
  <c r="A181" i="30"/>
  <c r="B181" i="30"/>
  <c r="C181" i="30"/>
  <c r="D181" i="30"/>
  <c r="E181" i="30"/>
  <c r="F181" i="30"/>
  <c r="G181" i="30"/>
  <c r="H181" i="30"/>
  <c r="I181" i="30"/>
  <c r="J181" i="30"/>
  <c r="K181" i="30"/>
  <c r="L181" i="30"/>
  <c r="M181" i="30"/>
  <c r="N181" i="30"/>
  <c r="O181" i="30"/>
  <c r="P181" i="30"/>
  <c r="Q181" i="30"/>
  <c r="R181" i="30"/>
  <c r="S181" i="30"/>
  <c r="T181" i="30"/>
  <c r="U181" i="30"/>
  <c r="V181" i="30"/>
  <c r="W181" i="30"/>
  <c r="X181" i="30"/>
  <c r="Y181" i="30"/>
  <c r="Z181" i="30"/>
  <c r="AA181" i="30"/>
  <c r="AB181" i="30"/>
  <c r="AC181" i="30"/>
  <c r="AD181" i="30"/>
  <c r="AE181" i="30"/>
  <c r="AF181" i="30"/>
  <c r="AG181" i="30"/>
  <c r="AH181" i="30"/>
  <c r="AI181" i="30"/>
  <c r="AJ181" i="30"/>
  <c r="AK181" i="30"/>
  <c r="AL181" i="30"/>
  <c r="AM181" i="30"/>
  <c r="AN181" i="30"/>
  <c r="AO181" i="30"/>
  <c r="AP181" i="30"/>
  <c r="AQ181" i="30"/>
  <c r="AR181" i="30"/>
  <c r="AS181" i="30"/>
  <c r="AT181" i="30"/>
  <c r="AU181" i="30"/>
  <c r="AV181" i="30"/>
  <c r="AW181" i="30"/>
  <c r="AX181" i="30"/>
  <c r="AY181" i="30"/>
  <c r="AZ181" i="30"/>
  <c r="BA181" i="30"/>
  <c r="BB181" i="30"/>
  <c r="BC181" i="30"/>
  <c r="BD181" i="30"/>
  <c r="BE181" i="30"/>
  <c r="BF181" i="30"/>
  <c r="BG181" i="30"/>
  <c r="BH181" i="30"/>
  <c r="BI181" i="30"/>
  <c r="BJ181" i="30"/>
  <c r="BK181" i="30"/>
  <c r="BL181" i="30"/>
  <c r="BM181" i="30"/>
  <c r="BN181" i="30"/>
  <c r="BO181" i="30"/>
  <c r="BP181" i="30"/>
  <c r="BQ181" i="30"/>
  <c r="BR181" i="30"/>
  <c r="BS181" i="30"/>
  <c r="BT181" i="30"/>
  <c r="BU181" i="30"/>
  <c r="BV181" i="30"/>
  <c r="BW181" i="30"/>
  <c r="BX181" i="30"/>
  <c r="BY181" i="30"/>
  <c r="BZ181" i="30"/>
  <c r="CA181" i="30"/>
  <c r="CB181" i="30"/>
  <c r="CC181" i="30"/>
  <c r="CD181" i="30"/>
  <c r="CE181" i="30"/>
  <c r="CF181" i="30"/>
  <c r="CG181" i="30"/>
  <c r="CH181" i="30"/>
  <c r="CI181" i="30"/>
  <c r="CJ181" i="30"/>
  <c r="CK181" i="30"/>
  <c r="CL181" i="30"/>
  <c r="CM181" i="30"/>
  <c r="CN181" i="30"/>
  <c r="CO181" i="30"/>
  <c r="CP181" i="30"/>
  <c r="CQ181" i="30"/>
  <c r="CR181" i="30"/>
  <c r="CS181" i="30"/>
  <c r="CT181" i="30"/>
  <c r="CU181" i="30"/>
  <c r="CV181" i="30"/>
  <c r="CW181" i="30"/>
  <c r="CX181" i="30"/>
  <c r="CY181" i="30"/>
  <c r="CZ181" i="30"/>
  <c r="DA181" i="30"/>
  <c r="DB181" i="30"/>
  <c r="DC181" i="30"/>
  <c r="DD181" i="30"/>
  <c r="DE181" i="30"/>
  <c r="DF181" i="30"/>
  <c r="DG181" i="30"/>
  <c r="DH181" i="30"/>
  <c r="A182" i="30"/>
  <c r="B182" i="30"/>
  <c r="C182" i="30"/>
  <c r="D182" i="30"/>
  <c r="E182" i="30"/>
  <c r="F182" i="30"/>
  <c r="G182" i="30"/>
  <c r="H182" i="30"/>
  <c r="I182" i="30"/>
  <c r="J182" i="30"/>
  <c r="K182" i="30"/>
  <c r="L182" i="30"/>
  <c r="M182" i="30"/>
  <c r="N182" i="30"/>
  <c r="O182" i="30"/>
  <c r="P182" i="30"/>
  <c r="Q182" i="30"/>
  <c r="R182" i="30"/>
  <c r="S182" i="30"/>
  <c r="T182" i="30"/>
  <c r="U182" i="30"/>
  <c r="V182" i="30"/>
  <c r="W182" i="30"/>
  <c r="X182" i="30"/>
  <c r="Y182" i="30"/>
  <c r="Z182" i="30"/>
  <c r="AA182" i="30"/>
  <c r="AB182" i="30"/>
  <c r="AC182" i="30"/>
  <c r="AD182" i="30"/>
  <c r="AE182" i="30"/>
  <c r="AF182" i="30"/>
  <c r="AG182" i="30"/>
  <c r="AH182" i="30"/>
  <c r="AI182" i="30"/>
  <c r="AJ182" i="30"/>
  <c r="AK182" i="30"/>
  <c r="AL182" i="30"/>
  <c r="AM182" i="30"/>
  <c r="AN182" i="30"/>
  <c r="AO182" i="30"/>
  <c r="AP182" i="30"/>
  <c r="AQ182" i="30"/>
  <c r="AR182" i="30"/>
  <c r="AS182" i="30"/>
  <c r="AT182" i="30"/>
  <c r="AU182" i="30"/>
  <c r="AV182" i="30"/>
  <c r="AW182" i="30"/>
  <c r="AX182" i="30"/>
  <c r="AY182" i="30"/>
  <c r="AZ182" i="30"/>
  <c r="BA182" i="30"/>
  <c r="BB182" i="30"/>
  <c r="BC182" i="30"/>
  <c r="BD182" i="30"/>
  <c r="BE182" i="30"/>
  <c r="BF182" i="30"/>
  <c r="BG182" i="30"/>
  <c r="BH182" i="30"/>
  <c r="BI182" i="30"/>
  <c r="BJ182" i="30"/>
  <c r="BK182" i="30"/>
  <c r="BL182" i="30"/>
  <c r="BM182" i="30"/>
  <c r="BN182" i="30"/>
  <c r="BO182" i="30"/>
  <c r="BP182" i="30"/>
  <c r="BQ182" i="30"/>
  <c r="BR182" i="30"/>
  <c r="BS182" i="30"/>
  <c r="BT182" i="30"/>
  <c r="BU182" i="30"/>
  <c r="BV182" i="30"/>
  <c r="BW182" i="30"/>
  <c r="BX182" i="30"/>
  <c r="BY182" i="30"/>
  <c r="BZ182" i="30"/>
  <c r="CA182" i="30"/>
  <c r="CB182" i="30"/>
  <c r="CC182" i="30"/>
  <c r="CD182" i="30"/>
  <c r="CE182" i="30"/>
  <c r="CF182" i="30"/>
  <c r="CG182" i="30"/>
  <c r="CH182" i="30"/>
  <c r="CI182" i="30"/>
  <c r="CJ182" i="30"/>
  <c r="CK182" i="30"/>
  <c r="CL182" i="30"/>
  <c r="CM182" i="30"/>
  <c r="CN182" i="30"/>
  <c r="CO182" i="30"/>
  <c r="CP182" i="30"/>
  <c r="CQ182" i="30"/>
  <c r="CR182" i="30"/>
  <c r="CS182" i="30"/>
  <c r="CT182" i="30"/>
  <c r="CU182" i="30"/>
  <c r="CV182" i="30"/>
  <c r="CW182" i="30"/>
  <c r="CX182" i="30"/>
  <c r="CY182" i="30"/>
  <c r="CZ182" i="30"/>
  <c r="DA182" i="30"/>
  <c r="DB182" i="30"/>
  <c r="DC182" i="30"/>
  <c r="DD182" i="30"/>
  <c r="DE182" i="30"/>
  <c r="DF182" i="30"/>
  <c r="DG182" i="30"/>
  <c r="DH182" i="30"/>
  <c r="A183" i="30"/>
  <c r="B183" i="30"/>
  <c r="C183" i="30"/>
  <c r="D183" i="30"/>
  <c r="E183" i="30"/>
  <c r="F183" i="30"/>
  <c r="G183" i="30"/>
  <c r="H183" i="30"/>
  <c r="I183" i="30"/>
  <c r="J183" i="30"/>
  <c r="K183" i="30"/>
  <c r="L183" i="30"/>
  <c r="M183" i="30"/>
  <c r="N183" i="30"/>
  <c r="O183" i="30"/>
  <c r="P183" i="30"/>
  <c r="Q183" i="30"/>
  <c r="R183" i="30"/>
  <c r="S183" i="30"/>
  <c r="T183" i="30"/>
  <c r="U183" i="30"/>
  <c r="V183" i="30"/>
  <c r="W183" i="30"/>
  <c r="X183" i="30"/>
  <c r="Y183" i="30"/>
  <c r="Z183" i="30"/>
  <c r="AA183" i="30"/>
  <c r="AB183" i="30"/>
  <c r="AC183" i="30"/>
  <c r="AD183" i="30"/>
  <c r="AE183" i="30"/>
  <c r="AF183" i="30"/>
  <c r="AG183" i="30"/>
  <c r="AH183" i="30"/>
  <c r="AI183" i="30"/>
  <c r="AJ183" i="30"/>
  <c r="AK183" i="30"/>
  <c r="AL183" i="30"/>
  <c r="AM183" i="30"/>
  <c r="AN183" i="30"/>
  <c r="AO183" i="30"/>
  <c r="AP183" i="30"/>
  <c r="AQ183" i="30"/>
  <c r="AR183" i="30"/>
  <c r="AS183" i="30"/>
  <c r="AT183" i="30"/>
  <c r="AU183" i="30"/>
  <c r="AV183" i="30"/>
  <c r="AW183" i="30"/>
  <c r="AX183" i="30"/>
  <c r="AY183" i="30"/>
  <c r="AZ183" i="30"/>
  <c r="BA183" i="30"/>
  <c r="BB183" i="30"/>
  <c r="BC183" i="30"/>
  <c r="BD183" i="30"/>
  <c r="BE183" i="30"/>
  <c r="BF183" i="30"/>
  <c r="BG183" i="30"/>
  <c r="BH183" i="30"/>
  <c r="BI183" i="30"/>
  <c r="BJ183" i="30"/>
  <c r="BK183" i="30"/>
  <c r="BL183" i="30"/>
  <c r="BM183" i="30"/>
  <c r="BN183" i="30"/>
  <c r="BO183" i="30"/>
  <c r="BP183" i="30"/>
  <c r="BQ183" i="30"/>
  <c r="BR183" i="30"/>
  <c r="BS183" i="30"/>
  <c r="BT183" i="30"/>
  <c r="BU183" i="30"/>
  <c r="BV183" i="30"/>
  <c r="BW183" i="30"/>
  <c r="BX183" i="30"/>
  <c r="BY183" i="30"/>
  <c r="BZ183" i="30"/>
  <c r="CA183" i="30"/>
  <c r="CB183" i="30"/>
  <c r="CC183" i="30"/>
  <c r="CD183" i="30"/>
  <c r="CE183" i="30"/>
  <c r="CF183" i="30"/>
  <c r="CG183" i="30"/>
  <c r="CH183" i="30"/>
  <c r="CI183" i="30"/>
  <c r="CJ183" i="30"/>
  <c r="CK183" i="30"/>
  <c r="CL183" i="30"/>
  <c r="CM183" i="30"/>
  <c r="CN183" i="30"/>
  <c r="CO183" i="30"/>
  <c r="CP183" i="30"/>
  <c r="CQ183" i="30"/>
  <c r="CR183" i="30"/>
  <c r="CS183" i="30"/>
  <c r="CT183" i="30"/>
  <c r="CU183" i="30"/>
  <c r="CV183" i="30"/>
  <c r="CW183" i="30"/>
  <c r="CX183" i="30"/>
  <c r="CY183" i="30"/>
  <c r="CZ183" i="30"/>
  <c r="DA183" i="30"/>
  <c r="DB183" i="30"/>
  <c r="DC183" i="30"/>
  <c r="DD183" i="30"/>
  <c r="DE183" i="30"/>
  <c r="DF183" i="30"/>
  <c r="DG183" i="30"/>
  <c r="DH183" i="30"/>
  <c r="A184" i="30"/>
  <c r="B184" i="30"/>
  <c r="C184" i="30"/>
  <c r="D184" i="30"/>
  <c r="E184" i="30"/>
  <c r="F184" i="30"/>
  <c r="G184" i="30"/>
  <c r="H184" i="30"/>
  <c r="I184" i="30"/>
  <c r="J184" i="30"/>
  <c r="K184" i="30"/>
  <c r="L184" i="30"/>
  <c r="M184" i="30"/>
  <c r="N184" i="30"/>
  <c r="O184" i="30"/>
  <c r="P184" i="30"/>
  <c r="Q184" i="30"/>
  <c r="R184" i="30"/>
  <c r="S184" i="30"/>
  <c r="T184" i="30"/>
  <c r="U184" i="30"/>
  <c r="V184" i="30"/>
  <c r="W184" i="30"/>
  <c r="X184" i="30"/>
  <c r="Y184" i="30"/>
  <c r="Z184" i="30"/>
  <c r="AA184" i="30"/>
  <c r="AB184" i="30"/>
  <c r="AC184" i="30"/>
  <c r="AD184" i="30"/>
  <c r="AE184" i="30"/>
  <c r="AF184" i="30"/>
  <c r="AG184" i="30"/>
  <c r="AH184" i="30"/>
  <c r="AI184" i="30"/>
  <c r="AJ184" i="30"/>
  <c r="AK184" i="30"/>
  <c r="AL184" i="30"/>
  <c r="AM184" i="30"/>
  <c r="AN184" i="30"/>
  <c r="AO184" i="30"/>
  <c r="AP184" i="30"/>
  <c r="AQ184" i="30"/>
  <c r="AR184" i="30"/>
  <c r="AS184" i="30"/>
  <c r="AT184" i="30"/>
  <c r="AU184" i="30"/>
  <c r="AV184" i="30"/>
  <c r="AW184" i="30"/>
  <c r="AX184" i="30"/>
  <c r="AY184" i="30"/>
  <c r="AZ184" i="30"/>
  <c r="BA184" i="30"/>
  <c r="BB184" i="30"/>
  <c r="BC184" i="30"/>
  <c r="BD184" i="30"/>
  <c r="BE184" i="30"/>
  <c r="BF184" i="30"/>
  <c r="BG184" i="30"/>
  <c r="BH184" i="30"/>
  <c r="BI184" i="30"/>
  <c r="BJ184" i="30"/>
  <c r="BK184" i="30"/>
  <c r="BL184" i="30"/>
  <c r="BM184" i="30"/>
  <c r="BN184" i="30"/>
  <c r="BO184" i="30"/>
  <c r="BP184" i="30"/>
  <c r="BQ184" i="30"/>
  <c r="BR184" i="30"/>
  <c r="BS184" i="30"/>
  <c r="BT184" i="30"/>
  <c r="BU184" i="30"/>
  <c r="BV184" i="30"/>
  <c r="BW184" i="30"/>
  <c r="BX184" i="30"/>
  <c r="BY184" i="30"/>
  <c r="BZ184" i="30"/>
  <c r="CA184" i="30"/>
  <c r="CB184" i="30"/>
  <c r="CC184" i="30"/>
  <c r="CD184" i="30"/>
  <c r="CE184" i="30"/>
  <c r="CF184" i="30"/>
  <c r="CG184" i="30"/>
  <c r="CH184" i="30"/>
  <c r="CI184" i="30"/>
  <c r="CJ184" i="30"/>
  <c r="CK184" i="30"/>
  <c r="CL184" i="30"/>
  <c r="CM184" i="30"/>
  <c r="CN184" i="30"/>
  <c r="CO184" i="30"/>
  <c r="CP184" i="30"/>
  <c r="CQ184" i="30"/>
  <c r="CR184" i="30"/>
  <c r="CS184" i="30"/>
  <c r="CT184" i="30"/>
  <c r="CU184" i="30"/>
  <c r="CV184" i="30"/>
  <c r="CW184" i="30"/>
  <c r="CX184" i="30"/>
  <c r="CY184" i="30"/>
  <c r="CZ184" i="30"/>
  <c r="DA184" i="30"/>
  <c r="DB184" i="30"/>
  <c r="DC184" i="30"/>
  <c r="DD184" i="30"/>
  <c r="DE184" i="30"/>
  <c r="DF184" i="30"/>
  <c r="DG184" i="30"/>
  <c r="DH184" i="30"/>
  <c r="A185" i="30"/>
  <c r="B185" i="30"/>
  <c r="C185" i="30"/>
  <c r="D185" i="30"/>
  <c r="E185" i="30"/>
  <c r="F185" i="30"/>
  <c r="G185" i="30"/>
  <c r="H185" i="30"/>
  <c r="I185" i="30"/>
  <c r="J185" i="30"/>
  <c r="K185" i="30"/>
  <c r="L185" i="30"/>
  <c r="M185" i="30"/>
  <c r="N185" i="30"/>
  <c r="O185" i="30"/>
  <c r="P185" i="30"/>
  <c r="Q185" i="30"/>
  <c r="R185" i="30"/>
  <c r="S185" i="30"/>
  <c r="T185" i="30"/>
  <c r="U185" i="30"/>
  <c r="V185" i="30"/>
  <c r="W185" i="30"/>
  <c r="X185" i="30"/>
  <c r="Y185" i="30"/>
  <c r="Z185" i="30"/>
  <c r="AA185" i="30"/>
  <c r="AB185" i="30"/>
  <c r="AC185" i="30"/>
  <c r="AD185" i="30"/>
  <c r="AE185" i="30"/>
  <c r="AF185" i="30"/>
  <c r="AG185" i="30"/>
  <c r="AH185" i="30"/>
  <c r="AI185" i="30"/>
  <c r="AJ185" i="30"/>
  <c r="AK185" i="30"/>
  <c r="AL185" i="30"/>
  <c r="AM185" i="30"/>
  <c r="AN185" i="30"/>
  <c r="AO185" i="30"/>
  <c r="AP185" i="30"/>
  <c r="AQ185" i="30"/>
  <c r="AR185" i="30"/>
  <c r="AS185" i="30"/>
  <c r="AT185" i="30"/>
  <c r="AU185" i="30"/>
  <c r="AV185" i="30"/>
  <c r="AW185" i="30"/>
  <c r="AX185" i="30"/>
  <c r="AY185" i="30"/>
  <c r="AZ185" i="30"/>
  <c r="BA185" i="30"/>
  <c r="BB185" i="30"/>
  <c r="BC185" i="30"/>
  <c r="BD185" i="30"/>
  <c r="BE185" i="30"/>
  <c r="BF185" i="30"/>
  <c r="BG185" i="30"/>
  <c r="BH185" i="30"/>
  <c r="BI185" i="30"/>
  <c r="BJ185" i="30"/>
  <c r="BK185" i="30"/>
  <c r="BL185" i="30"/>
  <c r="BM185" i="30"/>
  <c r="BN185" i="30"/>
  <c r="BO185" i="30"/>
  <c r="BP185" i="30"/>
  <c r="BQ185" i="30"/>
  <c r="BR185" i="30"/>
  <c r="BS185" i="30"/>
  <c r="BT185" i="30"/>
  <c r="BU185" i="30"/>
  <c r="BV185" i="30"/>
  <c r="BW185" i="30"/>
  <c r="BX185" i="30"/>
  <c r="BY185" i="30"/>
  <c r="BZ185" i="30"/>
  <c r="CA185" i="30"/>
  <c r="CB185" i="30"/>
  <c r="CC185" i="30"/>
  <c r="CD185" i="30"/>
  <c r="CE185" i="30"/>
  <c r="CF185" i="30"/>
  <c r="CG185" i="30"/>
  <c r="CH185" i="30"/>
  <c r="CI185" i="30"/>
  <c r="CJ185" i="30"/>
  <c r="CK185" i="30"/>
  <c r="CL185" i="30"/>
  <c r="CM185" i="30"/>
  <c r="CN185" i="30"/>
  <c r="CO185" i="30"/>
  <c r="CP185" i="30"/>
  <c r="CQ185" i="30"/>
  <c r="CR185" i="30"/>
  <c r="CS185" i="30"/>
  <c r="CT185" i="30"/>
  <c r="CU185" i="30"/>
  <c r="CV185" i="30"/>
  <c r="CW185" i="30"/>
  <c r="CX185" i="30"/>
  <c r="CY185" i="30"/>
  <c r="CZ185" i="30"/>
  <c r="DA185" i="30"/>
  <c r="DB185" i="30"/>
  <c r="DC185" i="30"/>
  <c r="DD185" i="30"/>
  <c r="DE185" i="30"/>
  <c r="DF185" i="30"/>
  <c r="DG185" i="30"/>
  <c r="DH185" i="30"/>
  <c r="A186" i="30"/>
  <c r="B186" i="30"/>
  <c r="C186" i="30"/>
  <c r="D186" i="30"/>
  <c r="E186" i="30"/>
  <c r="F186" i="30"/>
  <c r="G186" i="30"/>
  <c r="H186" i="30"/>
  <c r="I186" i="30"/>
  <c r="J186" i="30"/>
  <c r="K186" i="30"/>
  <c r="L186" i="30"/>
  <c r="M186" i="30"/>
  <c r="N186" i="30"/>
  <c r="O186" i="30"/>
  <c r="P186" i="30"/>
  <c r="Q186" i="30"/>
  <c r="R186" i="30"/>
  <c r="S186" i="30"/>
  <c r="T186" i="30"/>
  <c r="U186" i="30"/>
  <c r="V186" i="30"/>
  <c r="W186" i="30"/>
  <c r="X186" i="30"/>
  <c r="Y186" i="30"/>
  <c r="Z186" i="30"/>
  <c r="AA186" i="30"/>
  <c r="AB186" i="30"/>
  <c r="AC186" i="30"/>
  <c r="AD186" i="30"/>
  <c r="AE186" i="30"/>
  <c r="AF186" i="30"/>
  <c r="AG186" i="30"/>
  <c r="AH186" i="30"/>
  <c r="AI186" i="30"/>
  <c r="AJ186" i="30"/>
  <c r="AK186" i="30"/>
  <c r="AL186" i="30"/>
  <c r="AM186" i="30"/>
  <c r="AN186" i="30"/>
  <c r="AO186" i="30"/>
  <c r="AP186" i="30"/>
  <c r="AQ186" i="30"/>
  <c r="AR186" i="30"/>
  <c r="AS186" i="30"/>
  <c r="AT186" i="30"/>
  <c r="AU186" i="30"/>
  <c r="AV186" i="30"/>
  <c r="AW186" i="30"/>
  <c r="AX186" i="30"/>
  <c r="AY186" i="30"/>
  <c r="AZ186" i="30"/>
  <c r="BA186" i="30"/>
  <c r="BB186" i="30"/>
  <c r="BC186" i="30"/>
  <c r="BD186" i="30"/>
  <c r="BE186" i="30"/>
  <c r="BF186" i="30"/>
  <c r="BG186" i="30"/>
  <c r="BH186" i="30"/>
  <c r="BI186" i="30"/>
  <c r="BJ186" i="30"/>
  <c r="BK186" i="30"/>
  <c r="BL186" i="30"/>
  <c r="BM186" i="30"/>
  <c r="BN186" i="30"/>
  <c r="BO186" i="30"/>
  <c r="BP186" i="30"/>
  <c r="BQ186" i="30"/>
  <c r="BR186" i="30"/>
  <c r="BS186" i="30"/>
  <c r="BT186" i="30"/>
  <c r="BU186" i="30"/>
  <c r="BV186" i="30"/>
  <c r="BW186" i="30"/>
  <c r="BX186" i="30"/>
  <c r="BY186" i="30"/>
  <c r="BZ186" i="30"/>
  <c r="CA186" i="30"/>
  <c r="CB186" i="30"/>
  <c r="CC186" i="30"/>
  <c r="CD186" i="30"/>
  <c r="CE186" i="30"/>
  <c r="CF186" i="30"/>
  <c r="CG186" i="30"/>
  <c r="CH186" i="30"/>
  <c r="CI186" i="30"/>
  <c r="CJ186" i="30"/>
  <c r="CK186" i="30"/>
  <c r="CL186" i="30"/>
  <c r="CM186" i="30"/>
  <c r="CN186" i="30"/>
  <c r="CO186" i="30"/>
  <c r="CP186" i="30"/>
  <c r="CQ186" i="30"/>
  <c r="CR186" i="30"/>
  <c r="CS186" i="30"/>
  <c r="CT186" i="30"/>
  <c r="CU186" i="30"/>
  <c r="CV186" i="30"/>
  <c r="CW186" i="30"/>
  <c r="CX186" i="30"/>
  <c r="CY186" i="30"/>
  <c r="CZ186" i="30"/>
  <c r="DA186" i="30"/>
  <c r="DB186" i="30"/>
  <c r="DC186" i="30"/>
  <c r="DD186" i="30"/>
  <c r="DE186" i="30"/>
  <c r="DF186" i="30"/>
  <c r="DG186" i="30"/>
  <c r="DH186" i="30"/>
  <c r="A187" i="30"/>
  <c r="B187" i="30"/>
  <c r="C187" i="30"/>
  <c r="D187" i="30"/>
  <c r="E187" i="30"/>
  <c r="F187" i="30"/>
  <c r="G187" i="30"/>
  <c r="H187" i="30"/>
  <c r="I187" i="30"/>
  <c r="J187" i="30"/>
  <c r="K187" i="30"/>
  <c r="L187" i="30"/>
  <c r="M187" i="30"/>
  <c r="N187" i="30"/>
  <c r="O187" i="30"/>
  <c r="P187" i="30"/>
  <c r="Q187" i="30"/>
  <c r="R187" i="30"/>
  <c r="S187" i="30"/>
  <c r="T187" i="30"/>
  <c r="U187" i="30"/>
  <c r="V187" i="30"/>
  <c r="W187" i="30"/>
  <c r="X187" i="30"/>
  <c r="Y187" i="30"/>
  <c r="Z187" i="30"/>
  <c r="AA187" i="30"/>
  <c r="AB187" i="30"/>
  <c r="AC187" i="30"/>
  <c r="AD187" i="30"/>
  <c r="AE187" i="30"/>
  <c r="AF187" i="30"/>
  <c r="AG187" i="30"/>
  <c r="AH187" i="30"/>
  <c r="AI187" i="30"/>
  <c r="AJ187" i="30"/>
  <c r="AK187" i="30"/>
  <c r="AL187" i="30"/>
  <c r="AM187" i="30"/>
  <c r="AN187" i="30"/>
  <c r="AO187" i="30"/>
  <c r="AP187" i="30"/>
  <c r="AQ187" i="30"/>
  <c r="AR187" i="30"/>
  <c r="AS187" i="30"/>
  <c r="AT187" i="30"/>
  <c r="AU187" i="30"/>
  <c r="AV187" i="30"/>
  <c r="AW187" i="30"/>
  <c r="AX187" i="30"/>
  <c r="AY187" i="30"/>
  <c r="AZ187" i="30"/>
  <c r="BA187" i="30"/>
  <c r="BB187" i="30"/>
  <c r="BC187" i="30"/>
  <c r="BD187" i="30"/>
  <c r="BE187" i="30"/>
  <c r="BF187" i="30"/>
  <c r="BG187" i="30"/>
  <c r="BH187" i="30"/>
  <c r="BI187" i="30"/>
  <c r="BJ187" i="30"/>
  <c r="BK187" i="30"/>
  <c r="BL187" i="30"/>
  <c r="BM187" i="30"/>
  <c r="BN187" i="30"/>
  <c r="BO187" i="30"/>
  <c r="BP187" i="30"/>
  <c r="BQ187" i="30"/>
  <c r="BR187" i="30"/>
  <c r="BS187" i="30"/>
  <c r="BT187" i="30"/>
  <c r="BU187" i="30"/>
  <c r="BV187" i="30"/>
  <c r="BW187" i="30"/>
  <c r="BX187" i="30"/>
  <c r="BY187" i="30"/>
  <c r="BZ187" i="30"/>
  <c r="CA187" i="30"/>
  <c r="CB187" i="30"/>
  <c r="CC187" i="30"/>
  <c r="CD187" i="30"/>
  <c r="CE187" i="30"/>
  <c r="CF187" i="30"/>
  <c r="CG187" i="30"/>
  <c r="CH187" i="30"/>
  <c r="CI187" i="30"/>
  <c r="CJ187" i="30"/>
  <c r="CK187" i="30"/>
  <c r="CL187" i="30"/>
  <c r="CM187" i="30"/>
  <c r="CN187" i="30"/>
  <c r="CO187" i="30"/>
  <c r="CP187" i="30"/>
  <c r="CQ187" i="30"/>
  <c r="CR187" i="30"/>
  <c r="CS187" i="30"/>
  <c r="CT187" i="30"/>
  <c r="CU187" i="30"/>
  <c r="CV187" i="30"/>
  <c r="CW187" i="30"/>
  <c r="CX187" i="30"/>
  <c r="CY187" i="30"/>
  <c r="CZ187" i="30"/>
  <c r="DA187" i="30"/>
  <c r="DB187" i="30"/>
  <c r="DC187" i="30"/>
  <c r="DD187" i="30"/>
  <c r="DE187" i="30"/>
  <c r="DF187" i="30"/>
  <c r="DG187" i="30"/>
  <c r="DH187" i="30"/>
  <c r="A188" i="30"/>
  <c r="B188" i="30"/>
  <c r="C188" i="30"/>
  <c r="D188" i="30"/>
  <c r="E188" i="30"/>
  <c r="F188" i="30"/>
  <c r="G188" i="30"/>
  <c r="H188" i="30"/>
  <c r="I188" i="30"/>
  <c r="J188" i="30"/>
  <c r="K188" i="30"/>
  <c r="L188" i="30"/>
  <c r="M188" i="30"/>
  <c r="N188" i="30"/>
  <c r="O188" i="30"/>
  <c r="P188" i="30"/>
  <c r="Q188" i="30"/>
  <c r="R188" i="30"/>
  <c r="S188" i="30"/>
  <c r="T188" i="30"/>
  <c r="U188" i="30"/>
  <c r="V188" i="30"/>
  <c r="W188" i="30"/>
  <c r="X188" i="30"/>
  <c r="Y188" i="30"/>
  <c r="Z188" i="30"/>
  <c r="AA188" i="30"/>
  <c r="AB188" i="30"/>
  <c r="AC188" i="30"/>
  <c r="AD188" i="30"/>
  <c r="AE188" i="30"/>
  <c r="AF188" i="30"/>
  <c r="AG188" i="30"/>
  <c r="AH188" i="30"/>
  <c r="AI188" i="30"/>
  <c r="AJ188" i="30"/>
  <c r="AK188" i="30"/>
  <c r="AL188" i="30"/>
  <c r="AM188" i="30"/>
  <c r="AN188" i="30"/>
  <c r="AO188" i="30"/>
  <c r="AP188" i="30"/>
  <c r="AQ188" i="30"/>
  <c r="AR188" i="30"/>
  <c r="AS188" i="30"/>
  <c r="AT188" i="30"/>
  <c r="AU188" i="30"/>
  <c r="AV188" i="30"/>
  <c r="AW188" i="30"/>
  <c r="AX188" i="30"/>
  <c r="AY188" i="30"/>
  <c r="AZ188" i="30"/>
  <c r="BA188" i="30"/>
  <c r="BB188" i="30"/>
  <c r="BC188" i="30"/>
  <c r="BD188" i="30"/>
  <c r="BE188" i="30"/>
  <c r="BF188" i="30"/>
  <c r="BG188" i="30"/>
  <c r="BH188" i="30"/>
  <c r="BI188" i="30"/>
  <c r="BJ188" i="30"/>
  <c r="BK188" i="30"/>
  <c r="BL188" i="30"/>
  <c r="BM188" i="30"/>
  <c r="BN188" i="30"/>
  <c r="BO188" i="30"/>
  <c r="BP188" i="30"/>
  <c r="BQ188" i="30"/>
  <c r="BR188" i="30"/>
  <c r="BS188" i="30"/>
  <c r="BT188" i="30"/>
  <c r="BU188" i="30"/>
  <c r="BV188" i="30"/>
  <c r="BW188" i="30"/>
  <c r="BX188" i="30"/>
  <c r="BY188" i="30"/>
  <c r="BZ188" i="30"/>
  <c r="CA188" i="30"/>
  <c r="CB188" i="30"/>
  <c r="CC188" i="30"/>
  <c r="CD188" i="30"/>
  <c r="CE188" i="30"/>
  <c r="CF188" i="30"/>
  <c r="CG188" i="30"/>
  <c r="CH188" i="30"/>
  <c r="CI188" i="30"/>
  <c r="CJ188" i="30"/>
  <c r="CK188" i="30"/>
  <c r="CL188" i="30"/>
  <c r="CM188" i="30"/>
  <c r="CN188" i="30"/>
  <c r="CO188" i="30"/>
  <c r="CP188" i="30"/>
  <c r="CQ188" i="30"/>
  <c r="CR188" i="30"/>
  <c r="CS188" i="30"/>
  <c r="CT188" i="30"/>
  <c r="CU188" i="30"/>
  <c r="CV188" i="30"/>
  <c r="CW188" i="30"/>
  <c r="CX188" i="30"/>
  <c r="CY188" i="30"/>
  <c r="CZ188" i="30"/>
  <c r="DA188" i="30"/>
  <c r="DB188" i="30"/>
  <c r="DC188" i="30"/>
  <c r="DD188" i="30"/>
  <c r="DE188" i="30"/>
  <c r="DF188" i="30"/>
  <c r="DG188" i="30"/>
  <c r="DH188" i="30"/>
  <c r="A189" i="30"/>
  <c r="B189" i="30"/>
  <c r="C189" i="30"/>
  <c r="D189" i="30"/>
  <c r="E189" i="30"/>
  <c r="F189" i="30"/>
  <c r="G189" i="30"/>
  <c r="H189" i="30"/>
  <c r="I189" i="30"/>
  <c r="J189" i="30"/>
  <c r="K189" i="30"/>
  <c r="L189" i="30"/>
  <c r="M189" i="30"/>
  <c r="N189" i="30"/>
  <c r="O189" i="30"/>
  <c r="P189" i="30"/>
  <c r="Q189" i="30"/>
  <c r="R189" i="30"/>
  <c r="S189" i="30"/>
  <c r="T189" i="30"/>
  <c r="U189" i="30"/>
  <c r="V189" i="30"/>
  <c r="W189" i="30"/>
  <c r="X189" i="30"/>
  <c r="Y189" i="30"/>
  <c r="Z189" i="30"/>
  <c r="AA189" i="30"/>
  <c r="AB189" i="30"/>
  <c r="AC189" i="30"/>
  <c r="AD189" i="30"/>
  <c r="AE189" i="30"/>
  <c r="AF189" i="30"/>
  <c r="AG189" i="30"/>
  <c r="AH189" i="30"/>
  <c r="AI189" i="30"/>
  <c r="AJ189" i="30"/>
  <c r="AK189" i="30"/>
  <c r="AL189" i="30"/>
  <c r="AM189" i="30"/>
  <c r="AN189" i="30"/>
  <c r="AO189" i="30"/>
  <c r="AP189" i="30"/>
  <c r="AQ189" i="30"/>
  <c r="AR189" i="30"/>
  <c r="AS189" i="30"/>
  <c r="AT189" i="30"/>
  <c r="AU189" i="30"/>
  <c r="AV189" i="30"/>
  <c r="AW189" i="30"/>
  <c r="AX189" i="30"/>
  <c r="AY189" i="30"/>
  <c r="AZ189" i="30"/>
  <c r="BA189" i="30"/>
  <c r="BB189" i="30"/>
  <c r="BC189" i="30"/>
  <c r="BD189" i="30"/>
  <c r="BE189" i="30"/>
  <c r="BF189" i="30"/>
  <c r="BG189" i="30"/>
  <c r="BH189" i="30"/>
  <c r="BI189" i="30"/>
  <c r="BJ189" i="30"/>
  <c r="BK189" i="30"/>
  <c r="BL189" i="30"/>
  <c r="BM189" i="30"/>
  <c r="BN189" i="30"/>
  <c r="BO189" i="30"/>
  <c r="BP189" i="30"/>
  <c r="BQ189" i="30"/>
  <c r="BR189" i="30"/>
  <c r="BS189" i="30"/>
  <c r="BT189" i="30"/>
  <c r="BU189" i="30"/>
  <c r="BV189" i="30"/>
  <c r="BW189" i="30"/>
  <c r="BX189" i="30"/>
  <c r="BY189" i="30"/>
  <c r="BZ189" i="30"/>
  <c r="CA189" i="30"/>
  <c r="CB189" i="30"/>
  <c r="CC189" i="30"/>
  <c r="CD189" i="30"/>
  <c r="CE189" i="30"/>
  <c r="CF189" i="30"/>
  <c r="CG189" i="30"/>
  <c r="CH189" i="30"/>
  <c r="CI189" i="30"/>
  <c r="CJ189" i="30"/>
  <c r="CK189" i="30"/>
  <c r="CL189" i="30"/>
  <c r="CM189" i="30"/>
  <c r="CN189" i="30"/>
  <c r="CO189" i="30"/>
  <c r="CP189" i="30"/>
  <c r="CQ189" i="30"/>
  <c r="CR189" i="30"/>
  <c r="CS189" i="30"/>
  <c r="CT189" i="30"/>
  <c r="CU189" i="30"/>
  <c r="CV189" i="30"/>
  <c r="CW189" i="30"/>
  <c r="CX189" i="30"/>
  <c r="CY189" i="30"/>
  <c r="CZ189" i="30"/>
  <c r="DA189" i="30"/>
  <c r="DB189" i="30"/>
  <c r="DC189" i="30"/>
  <c r="DD189" i="30"/>
  <c r="DE189" i="30"/>
  <c r="DF189" i="30"/>
  <c r="DG189" i="30"/>
  <c r="DH189" i="30"/>
  <c r="A190" i="30"/>
  <c r="B190" i="30"/>
  <c r="C190" i="30"/>
  <c r="D190" i="30"/>
  <c r="E190" i="30"/>
  <c r="F190" i="30"/>
  <c r="G190" i="30"/>
  <c r="H190" i="30"/>
  <c r="I190" i="30"/>
  <c r="J190" i="30"/>
  <c r="K190" i="30"/>
  <c r="L190" i="30"/>
  <c r="M190" i="30"/>
  <c r="N190" i="30"/>
  <c r="O190" i="30"/>
  <c r="P190" i="30"/>
  <c r="Q190" i="30"/>
  <c r="R190" i="30"/>
  <c r="S190" i="30"/>
  <c r="T190" i="30"/>
  <c r="U190" i="30"/>
  <c r="V190" i="30"/>
  <c r="W190" i="30"/>
  <c r="X190" i="30"/>
  <c r="Y190" i="30"/>
  <c r="Z190" i="30"/>
  <c r="AA190" i="30"/>
  <c r="AB190" i="30"/>
  <c r="AC190" i="30"/>
  <c r="AD190" i="30"/>
  <c r="AE190" i="30"/>
  <c r="AF190" i="30"/>
  <c r="AG190" i="30"/>
  <c r="AH190" i="30"/>
  <c r="AI190" i="30"/>
  <c r="AJ190" i="30"/>
  <c r="AK190" i="30"/>
  <c r="AL190" i="30"/>
  <c r="AM190" i="30"/>
  <c r="AN190" i="30"/>
  <c r="AO190" i="30"/>
  <c r="AP190" i="30"/>
  <c r="AQ190" i="30"/>
  <c r="AR190" i="30"/>
  <c r="AS190" i="30"/>
  <c r="AT190" i="30"/>
  <c r="AU190" i="30"/>
  <c r="AV190" i="30"/>
  <c r="AW190" i="30"/>
  <c r="AX190" i="30"/>
  <c r="AY190" i="30"/>
  <c r="AZ190" i="30"/>
  <c r="BA190" i="30"/>
  <c r="BB190" i="30"/>
  <c r="BC190" i="30"/>
  <c r="BD190" i="30"/>
  <c r="BE190" i="30"/>
  <c r="BF190" i="30"/>
  <c r="BG190" i="30"/>
  <c r="BH190" i="30"/>
  <c r="BI190" i="30"/>
  <c r="BJ190" i="30"/>
  <c r="BK190" i="30"/>
  <c r="BL190" i="30"/>
  <c r="BM190" i="30"/>
  <c r="BN190" i="30"/>
  <c r="BO190" i="30"/>
  <c r="BP190" i="30"/>
  <c r="BQ190" i="30"/>
  <c r="BR190" i="30"/>
  <c r="BS190" i="30"/>
  <c r="BT190" i="30"/>
  <c r="BU190" i="30"/>
  <c r="BV190" i="30"/>
  <c r="BW190" i="30"/>
  <c r="BX190" i="30"/>
  <c r="BY190" i="30"/>
  <c r="BZ190" i="30"/>
  <c r="CA190" i="30"/>
  <c r="CB190" i="30"/>
  <c r="CC190" i="30"/>
  <c r="CD190" i="30"/>
  <c r="CE190" i="30"/>
  <c r="CF190" i="30"/>
  <c r="CG190" i="30"/>
  <c r="CH190" i="30"/>
  <c r="CI190" i="30"/>
  <c r="CJ190" i="30"/>
  <c r="CK190" i="30"/>
  <c r="CL190" i="30"/>
  <c r="CM190" i="30"/>
  <c r="CN190" i="30"/>
  <c r="CO190" i="30"/>
  <c r="CP190" i="30"/>
  <c r="CQ190" i="30"/>
  <c r="CR190" i="30"/>
  <c r="CS190" i="30"/>
  <c r="CT190" i="30"/>
  <c r="CU190" i="30"/>
  <c r="CV190" i="30"/>
  <c r="CW190" i="30"/>
  <c r="CX190" i="30"/>
  <c r="CY190" i="30"/>
  <c r="CZ190" i="30"/>
  <c r="DA190" i="30"/>
  <c r="DB190" i="30"/>
  <c r="DC190" i="30"/>
  <c r="DD190" i="30"/>
  <c r="DE190" i="30"/>
  <c r="DF190" i="30"/>
  <c r="DG190" i="30"/>
  <c r="DH190" i="30"/>
  <c r="A191" i="30"/>
  <c r="B191" i="30"/>
  <c r="C191" i="30"/>
  <c r="D191" i="30"/>
  <c r="E191" i="30"/>
  <c r="F191" i="30"/>
  <c r="G191" i="30"/>
  <c r="H191" i="30"/>
  <c r="I191" i="30"/>
  <c r="J191" i="30"/>
  <c r="K191" i="30"/>
  <c r="L191" i="30"/>
  <c r="M191" i="30"/>
  <c r="N191" i="30"/>
  <c r="O191" i="30"/>
  <c r="P191" i="30"/>
  <c r="Q191" i="30"/>
  <c r="R191" i="30"/>
  <c r="S191" i="30"/>
  <c r="T191" i="30"/>
  <c r="U191" i="30"/>
  <c r="V191" i="30"/>
  <c r="W191" i="30"/>
  <c r="X191" i="30"/>
  <c r="Y191" i="30"/>
  <c r="Z191" i="30"/>
  <c r="AA191" i="30"/>
  <c r="AB191" i="30"/>
  <c r="AC191" i="30"/>
  <c r="AD191" i="30"/>
  <c r="AE191" i="30"/>
  <c r="AF191" i="30"/>
  <c r="AG191" i="30"/>
  <c r="AH191" i="30"/>
  <c r="AI191" i="30"/>
  <c r="AJ191" i="30"/>
  <c r="AK191" i="30"/>
  <c r="AL191" i="30"/>
  <c r="AM191" i="30"/>
  <c r="AN191" i="30"/>
  <c r="AO191" i="30"/>
  <c r="AP191" i="30"/>
  <c r="AQ191" i="30"/>
  <c r="AR191" i="30"/>
  <c r="AS191" i="30"/>
  <c r="AT191" i="30"/>
  <c r="AU191" i="30"/>
  <c r="AV191" i="30"/>
  <c r="AW191" i="30"/>
  <c r="AX191" i="30"/>
  <c r="AY191" i="30"/>
  <c r="AZ191" i="30"/>
  <c r="BA191" i="30"/>
  <c r="BB191" i="30"/>
  <c r="BC191" i="30"/>
  <c r="BD191" i="30"/>
  <c r="BE191" i="30"/>
  <c r="BF191" i="30"/>
  <c r="BG191" i="30"/>
  <c r="BH191" i="30"/>
  <c r="BI191" i="30"/>
  <c r="BJ191" i="30"/>
  <c r="BK191" i="30"/>
  <c r="BL191" i="30"/>
  <c r="BM191" i="30"/>
  <c r="BN191" i="30"/>
  <c r="BO191" i="30"/>
  <c r="BP191" i="30"/>
  <c r="BQ191" i="30"/>
  <c r="BR191" i="30"/>
  <c r="BS191" i="30"/>
  <c r="BT191" i="30"/>
  <c r="BU191" i="30"/>
  <c r="BV191" i="30"/>
  <c r="BW191" i="30"/>
  <c r="BX191" i="30"/>
  <c r="BY191" i="30"/>
  <c r="BZ191" i="30"/>
  <c r="CA191" i="30"/>
  <c r="CB191" i="30"/>
  <c r="CC191" i="30"/>
  <c r="CD191" i="30"/>
  <c r="CE191" i="30"/>
  <c r="CF191" i="30"/>
  <c r="CG191" i="30"/>
  <c r="CH191" i="30"/>
  <c r="CI191" i="30"/>
  <c r="CJ191" i="30"/>
  <c r="CK191" i="30"/>
  <c r="CL191" i="30"/>
  <c r="CM191" i="30"/>
  <c r="CN191" i="30"/>
  <c r="CO191" i="30"/>
  <c r="CP191" i="30"/>
  <c r="CQ191" i="30"/>
  <c r="CR191" i="30"/>
  <c r="CS191" i="30"/>
  <c r="CT191" i="30"/>
  <c r="CU191" i="30"/>
  <c r="CV191" i="30"/>
  <c r="CW191" i="30"/>
  <c r="CX191" i="30"/>
  <c r="CY191" i="30"/>
  <c r="CZ191" i="30"/>
  <c r="DA191" i="30"/>
  <c r="DB191" i="30"/>
  <c r="DC191" i="30"/>
  <c r="DD191" i="30"/>
  <c r="DE191" i="30"/>
  <c r="DF191" i="30"/>
  <c r="DG191" i="30"/>
  <c r="DH191" i="30"/>
  <c r="A192" i="30"/>
  <c r="B192" i="30"/>
  <c r="C192" i="30"/>
  <c r="D192" i="30"/>
  <c r="E192" i="30"/>
  <c r="F192" i="30"/>
  <c r="G192" i="30"/>
  <c r="H192" i="30"/>
  <c r="I192" i="30"/>
  <c r="J192" i="30"/>
  <c r="K192" i="30"/>
  <c r="L192" i="30"/>
  <c r="M192" i="30"/>
  <c r="N192" i="30"/>
  <c r="O192" i="30"/>
  <c r="P192" i="30"/>
  <c r="Q192" i="30"/>
  <c r="R192" i="30"/>
  <c r="S192" i="30"/>
  <c r="T192" i="30"/>
  <c r="U192" i="30"/>
  <c r="V192" i="30"/>
  <c r="W192" i="30"/>
  <c r="X192" i="30"/>
  <c r="Y192" i="30"/>
  <c r="Z192" i="30"/>
  <c r="AA192" i="30"/>
  <c r="AB192" i="30"/>
  <c r="AC192" i="30"/>
  <c r="AD192" i="30"/>
  <c r="AE192" i="30"/>
  <c r="AF192" i="30"/>
  <c r="AG192" i="30"/>
  <c r="AH192" i="30"/>
  <c r="AI192" i="30"/>
  <c r="AJ192" i="30"/>
  <c r="AK192" i="30"/>
  <c r="AL192" i="30"/>
  <c r="AM192" i="30"/>
  <c r="AN192" i="30"/>
  <c r="AO192" i="30"/>
  <c r="AP192" i="30"/>
  <c r="AQ192" i="30"/>
  <c r="AR192" i="30"/>
  <c r="AS192" i="30"/>
  <c r="AT192" i="30"/>
  <c r="AU192" i="30"/>
  <c r="AV192" i="30"/>
  <c r="AW192" i="30"/>
  <c r="AX192" i="30"/>
  <c r="AY192" i="30"/>
  <c r="AZ192" i="30"/>
  <c r="BA192" i="30"/>
  <c r="BB192" i="30"/>
  <c r="BC192" i="30"/>
  <c r="BD192" i="30"/>
  <c r="BE192" i="30"/>
  <c r="BF192" i="30"/>
  <c r="BG192" i="30"/>
  <c r="BH192" i="30"/>
  <c r="BI192" i="30"/>
  <c r="BJ192" i="30"/>
  <c r="BK192" i="30"/>
  <c r="BL192" i="30"/>
  <c r="BM192" i="30"/>
  <c r="BN192" i="30"/>
  <c r="BO192" i="30"/>
  <c r="BP192" i="30"/>
  <c r="BQ192" i="30"/>
  <c r="BR192" i="30"/>
  <c r="BS192" i="30"/>
  <c r="BT192" i="30"/>
  <c r="BU192" i="30"/>
  <c r="BV192" i="30"/>
  <c r="BW192" i="30"/>
  <c r="BX192" i="30"/>
  <c r="BY192" i="30"/>
  <c r="BZ192" i="30"/>
  <c r="CA192" i="30"/>
  <c r="CB192" i="30"/>
  <c r="CC192" i="30"/>
  <c r="CD192" i="30"/>
  <c r="CE192" i="30"/>
  <c r="CF192" i="30"/>
  <c r="CG192" i="30"/>
  <c r="CH192" i="30"/>
  <c r="CI192" i="30"/>
  <c r="CJ192" i="30"/>
  <c r="CK192" i="30"/>
  <c r="CL192" i="30"/>
  <c r="CM192" i="30"/>
  <c r="CN192" i="30"/>
  <c r="CO192" i="30"/>
  <c r="CP192" i="30"/>
  <c r="CQ192" i="30"/>
  <c r="CR192" i="30"/>
  <c r="CS192" i="30"/>
  <c r="CT192" i="30"/>
  <c r="CU192" i="30"/>
  <c r="CV192" i="30"/>
  <c r="CW192" i="30"/>
  <c r="CX192" i="30"/>
  <c r="CY192" i="30"/>
  <c r="CZ192" i="30"/>
  <c r="DA192" i="30"/>
  <c r="DB192" i="30"/>
  <c r="DC192" i="30"/>
  <c r="DD192" i="30"/>
  <c r="DE192" i="30"/>
  <c r="DF192" i="30"/>
  <c r="DG192" i="30"/>
  <c r="DH192" i="30"/>
  <c r="A193" i="30"/>
  <c r="B193" i="30"/>
  <c r="C193" i="30"/>
  <c r="D193" i="30"/>
  <c r="E193" i="30"/>
  <c r="F193" i="30"/>
  <c r="G193" i="30"/>
  <c r="H193" i="30"/>
  <c r="I193" i="30"/>
  <c r="J193" i="30"/>
  <c r="K193" i="30"/>
  <c r="L193" i="30"/>
  <c r="M193" i="30"/>
  <c r="N193" i="30"/>
  <c r="O193" i="30"/>
  <c r="P193" i="30"/>
  <c r="Q193" i="30"/>
  <c r="R193" i="30"/>
  <c r="S193" i="30"/>
  <c r="T193" i="30"/>
  <c r="U193" i="30"/>
  <c r="V193" i="30"/>
  <c r="W193" i="30"/>
  <c r="X193" i="30"/>
  <c r="Y193" i="30"/>
  <c r="Z193" i="30"/>
  <c r="AA193" i="30"/>
  <c r="AB193" i="30"/>
  <c r="AC193" i="30"/>
  <c r="AD193" i="30"/>
  <c r="AE193" i="30"/>
  <c r="AF193" i="30"/>
  <c r="AG193" i="30"/>
  <c r="AH193" i="30"/>
  <c r="AI193" i="30"/>
  <c r="AJ193" i="30"/>
  <c r="AK193" i="30"/>
  <c r="AL193" i="30"/>
  <c r="AM193" i="30"/>
  <c r="AN193" i="30"/>
  <c r="AO193" i="30"/>
  <c r="AP193" i="30"/>
  <c r="AQ193" i="30"/>
  <c r="AR193" i="30"/>
  <c r="AS193" i="30"/>
  <c r="AT193" i="30"/>
  <c r="AU193" i="30"/>
  <c r="AV193" i="30"/>
  <c r="AW193" i="30"/>
  <c r="AX193" i="30"/>
  <c r="AY193" i="30"/>
  <c r="AZ193" i="30"/>
  <c r="BA193" i="30"/>
  <c r="BB193" i="30"/>
  <c r="BC193" i="30"/>
  <c r="BD193" i="30"/>
  <c r="BE193" i="30"/>
  <c r="BF193" i="30"/>
  <c r="BG193" i="30"/>
  <c r="BH193" i="30"/>
  <c r="BI193" i="30"/>
  <c r="BJ193" i="30"/>
  <c r="BK193" i="30"/>
  <c r="BL193" i="30"/>
  <c r="BM193" i="30"/>
  <c r="BN193" i="30"/>
  <c r="BO193" i="30"/>
  <c r="BP193" i="30"/>
  <c r="BQ193" i="30"/>
  <c r="BR193" i="30"/>
  <c r="BS193" i="30"/>
  <c r="BT193" i="30"/>
  <c r="BU193" i="30"/>
  <c r="BV193" i="30"/>
  <c r="BW193" i="30"/>
  <c r="BX193" i="30"/>
  <c r="BY193" i="30"/>
  <c r="BZ193" i="30"/>
  <c r="CA193" i="30"/>
  <c r="CB193" i="30"/>
  <c r="CC193" i="30"/>
  <c r="CD193" i="30"/>
  <c r="CE193" i="30"/>
  <c r="CF193" i="30"/>
  <c r="CG193" i="30"/>
  <c r="CH193" i="30"/>
  <c r="CI193" i="30"/>
  <c r="CJ193" i="30"/>
  <c r="CK193" i="30"/>
  <c r="CL193" i="30"/>
  <c r="CM193" i="30"/>
  <c r="CN193" i="30"/>
  <c r="CO193" i="30"/>
  <c r="CP193" i="30"/>
  <c r="CQ193" i="30"/>
  <c r="CR193" i="30"/>
  <c r="CS193" i="30"/>
  <c r="CT193" i="30"/>
  <c r="CU193" i="30"/>
  <c r="CV193" i="30"/>
  <c r="CW193" i="30"/>
  <c r="CX193" i="30"/>
  <c r="CY193" i="30"/>
  <c r="CZ193" i="30"/>
  <c r="DA193" i="30"/>
  <c r="DB193" i="30"/>
  <c r="DC193" i="30"/>
  <c r="DD193" i="30"/>
  <c r="DE193" i="30"/>
  <c r="DF193" i="30"/>
  <c r="DG193" i="30"/>
  <c r="DH193" i="30"/>
  <c r="A194" i="30"/>
  <c r="B194" i="30"/>
  <c r="C194" i="30"/>
  <c r="D194" i="30"/>
  <c r="E194" i="30"/>
  <c r="F194" i="30"/>
  <c r="G194" i="30"/>
  <c r="H194" i="30"/>
  <c r="I194" i="30"/>
  <c r="J194" i="30"/>
  <c r="K194" i="30"/>
  <c r="L194" i="30"/>
  <c r="M194" i="30"/>
  <c r="N194" i="30"/>
  <c r="O194" i="30"/>
  <c r="P194" i="30"/>
  <c r="Q194" i="30"/>
  <c r="R194" i="30"/>
  <c r="S194" i="30"/>
  <c r="T194" i="30"/>
  <c r="U194" i="30"/>
  <c r="V194" i="30"/>
  <c r="W194" i="30"/>
  <c r="X194" i="30"/>
  <c r="Y194" i="30"/>
  <c r="Z194" i="30"/>
  <c r="AA194" i="30"/>
  <c r="AB194" i="30"/>
  <c r="AC194" i="30"/>
  <c r="AD194" i="30"/>
  <c r="AE194" i="30"/>
  <c r="AF194" i="30"/>
  <c r="AG194" i="30"/>
  <c r="AH194" i="30"/>
  <c r="AI194" i="30"/>
  <c r="AJ194" i="30"/>
  <c r="AK194" i="30"/>
  <c r="AL194" i="30"/>
  <c r="AM194" i="30"/>
  <c r="AN194" i="30"/>
  <c r="AO194" i="30"/>
  <c r="AP194" i="30"/>
  <c r="AQ194" i="30"/>
  <c r="AR194" i="30"/>
  <c r="AS194" i="30"/>
  <c r="AT194" i="30"/>
  <c r="AU194" i="30"/>
  <c r="AV194" i="30"/>
  <c r="AW194" i="30"/>
  <c r="AX194" i="30"/>
  <c r="AY194" i="30"/>
  <c r="AZ194" i="30"/>
  <c r="BA194" i="30"/>
  <c r="BB194" i="30"/>
  <c r="BC194" i="30"/>
  <c r="BD194" i="30"/>
  <c r="BE194" i="30"/>
  <c r="BF194" i="30"/>
  <c r="BG194" i="30"/>
  <c r="BH194" i="30"/>
  <c r="BI194" i="30"/>
  <c r="BJ194" i="30"/>
  <c r="BK194" i="30"/>
  <c r="BL194" i="30"/>
  <c r="BM194" i="30"/>
  <c r="BN194" i="30"/>
  <c r="BO194" i="30"/>
  <c r="BP194" i="30"/>
  <c r="BQ194" i="30"/>
  <c r="BR194" i="30"/>
  <c r="BS194" i="30"/>
  <c r="BT194" i="30"/>
  <c r="BU194" i="30"/>
  <c r="BV194" i="30"/>
  <c r="BW194" i="30"/>
  <c r="BX194" i="30"/>
  <c r="BY194" i="30"/>
  <c r="BZ194" i="30"/>
  <c r="CA194" i="30"/>
  <c r="CB194" i="30"/>
  <c r="CC194" i="30"/>
  <c r="CD194" i="30"/>
  <c r="CE194" i="30"/>
  <c r="CF194" i="30"/>
  <c r="CG194" i="30"/>
  <c r="CH194" i="30"/>
  <c r="CI194" i="30"/>
  <c r="CJ194" i="30"/>
  <c r="CK194" i="30"/>
  <c r="CL194" i="30"/>
  <c r="CM194" i="30"/>
  <c r="CN194" i="30"/>
  <c r="CO194" i="30"/>
  <c r="CP194" i="30"/>
  <c r="CQ194" i="30"/>
  <c r="CR194" i="30"/>
  <c r="CS194" i="30"/>
  <c r="CT194" i="30"/>
  <c r="CU194" i="30"/>
  <c r="CV194" i="30"/>
  <c r="CW194" i="30"/>
  <c r="CX194" i="30"/>
  <c r="CY194" i="30"/>
  <c r="CZ194" i="30"/>
  <c r="DA194" i="30"/>
  <c r="DB194" i="30"/>
  <c r="DC194" i="30"/>
  <c r="DD194" i="30"/>
  <c r="DE194" i="30"/>
  <c r="DF194" i="30"/>
  <c r="DG194" i="30"/>
  <c r="DH194" i="30"/>
  <c r="A195" i="30"/>
  <c r="B195" i="30"/>
  <c r="C195" i="30"/>
  <c r="D195" i="30"/>
  <c r="E195" i="30"/>
  <c r="F195" i="30"/>
  <c r="G195" i="30"/>
  <c r="H195" i="30"/>
  <c r="I195" i="30"/>
  <c r="J195" i="30"/>
  <c r="K195" i="30"/>
  <c r="L195" i="30"/>
  <c r="M195" i="30"/>
  <c r="N195" i="30"/>
  <c r="O195" i="30"/>
  <c r="P195" i="30"/>
  <c r="Q195" i="30"/>
  <c r="R195" i="30"/>
  <c r="S195" i="30"/>
  <c r="T195" i="30"/>
  <c r="U195" i="30"/>
  <c r="V195" i="30"/>
  <c r="W195" i="30"/>
  <c r="X195" i="30"/>
  <c r="Y195" i="30"/>
  <c r="Z195" i="30"/>
  <c r="AA195" i="30"/>
  <c r="AB195" i="30"/>
  <c r="AC195" i="30"/>
  <c r="AD195" i="30"/>
  <c r="AE195" i="30"/>
  <c r="AF195" i="30"/>
  <c r="AG195" i="30"/>
  <c r="AH195" i="30"/>
  <c r="AI195" i="30"/>
  <c r="AJ195" i="30"/>
  <c r="AK195" i="30"/>
  <c r="AL195" i="30"/>
  <c r="AM195" i="30"/>
  <c r="AN195" i="30"/>
  <c r="AO195" i="30"/>
  <c r="AP195" i="30"/>
  <c r="AQ195" i="30"/>
  <c r="AR195" i="30"/>
  <c r="AS195" i="30"/>
  <c r="AT195" i="30"/>
  <c r="AU195" i="30"/>
  <c r="AV195" i="30"/>
  <c r="AW195" i="30"/>
  <c r="AX195" i="30"/>
  <c r="AY195" i="30"/>
  <c r="AZ195" i="30"/>
  <c r="BA195" i="30"/>
  <c r="BB195" i="30"/>
  <c r="BC195" i="30"/>
  <c r="BD195" i="30"/>
  <c r="BE195" i="30"/>
  <c r="BF195" i="30"/>
  <c r="BG195" i="30"/>
  <c r="BH195" i="30"/>
  <c r="BI195" i="30"/>
  <c r="BJ195" i="30"/>
  <c r="BK195" i="30"/>
  <c r="BL195" i="30"/>
  <c r="BM195" i="30"/>
  <c r="BN195" i="30"/>
  <c r="BO195" i="30"/>
  <c r="BP195" i="30"/>
  <c r="BQ195" i="30"/>
  <c r="BR195" i="30"/>
  <c r="BS195" i="30"/>
  <c r="BT195" i="30"/>
  <c r="BU195" i="30"/>
  <c r="BV195" i="30"/>
  <c r="BW195" i="30"/>
  <c r="BX195" i="30"/>
  <c r="BY195" i="30"/>
  <c r="BZ195" i="30"/>
  <c r="CA195" i="30"/>
  <c r="CB195" i="30"/>
  <c r="CC195" i="30"/>
  <c r="CD195" i="30"/>
  <c r="CE195" i="30"/>
  <c r="CF195" i="30"/>
  <c r="CG195" i="30"/>
  <c r="CH195" i="30"/>
  <c r="CI195" i="30"/>
  <c r="CJ195" i="30"/>
  <c r="CK195" i="30"/>
  <c r="CL195" i="30"/>
  <c r="CM195" i="30"/>
  <c r="CN195" i="30"/>
  <c r="CO195" i="30"/>
  <c r="CP195" i="30"/>
  <c r="CQ195" i="30"/>
  <c r="CR195" i="30"/>
  <c r="CS195" i="30"/>
  <c r="CT195" i="30"/>
  <c r="CU195" i="30"/>
  <c r="CV195" i="30"/>
  <c r="CW195" i="30"/>
  <c r="CX195" i="30"/>
  <c r="CY195" i="30"/>
  <c r="CZ195" i="30"/>
  <c r="DA195" i="30"/>
  <c r="DB195" i="30"/>
  <c r="DC195" i="30"/>
  <c r="DD195" i="30"/>
  <c r="DE195" i="30"/>
  <c r="DF195" i="30"/>
  <c r="DG195" i="30"/>
  <c r="DH195" i="30"/>
  <c r="A196" i="30"/>
  <c r="B196" i="30"/>
  <c r="C196" i="30"/>
  <c r="D196" i="30"/>
  <c r="E196" i="30"/>
  <c r="F196" i="30"/>
  <c r="G196" i="30"/>
  <c r="H196" i="30"/>
  <c r="I196" i="30"/>
  <c r="J196" i="30"/>
  <c r="K196" i="30"/>
  <c r="L196" i="30"/>
  <c r="M196" i="30"/>
  <c r="N196" i="30"/>
  <c r="O196" i="30"/>
  <c r="P196" i="30"/>
  <c r="Q196" i="30"/>
  <c r="R196" i="30"/>
  <c r="S196" i="30"/>
  <c r="T196" i="30"/>
  <c r="U196" i="30"/>
  <c r="V196" i="30"/>
  <c r="W196" i="30"/>
  <c r="X196" i="30"/>
  <c r="Y196" i="30"/>
  <c r="Z196" i="30"/>
  <c r="AA196" i="30"/>
  <c r="AB196" i="30"/>
  <c r="AC196" i="30"/>
  <c r="AD196" i="30"/>
  <c r="AE196" i="30"/>
  <c r="AF196" i="30"/>
  <c r="AG196" i="30"/>
  <c r="AH196" i="30"/>
  <c r="AI196" i="30"/>
  <c r="AJ196" i="30"/>
  <c r="AK196" i="30"/>
  <c r="AL196" i="30"/>
  <c r="AM196" i="30"/>
  <c r="AN196" i="30"/>
  <c r="AO196" i="30"/>
  <c r="AP196" i="30"/>
  <c r="AQ196" i="30"/>
  <c r="AR196" i="30"/>
  <c r="AS196" i="30"/>
  <c r="AT196" i="30"/>
  <c r="AU196" i="30"/>
  <c r="AV196" i="30"/>
  <c r="AW196" i="30"/>
  <c r="AX196" i="30"/>
  <c r="AY196" i="30"/>
  <c r="AZ196" i="30"/>
  <c r="BA196" i="30"/>
  <c r="BB196" i="30"/>
  <c r="BC196" i="30"/>
  <c r="BD196" i="30"/>
  <c r="BE196" i="30"/>
  <c r="BF196" i="30"/>
  <c r="BG196" i="30"/>
  <c r="BH196" i="30"/>
  <c r="BI196" i="30"/>
  <c r="BJ196" i="30"/>
  <c r="BK196" i="30"/>
  <c r="BL196" i="30"/>
  <c r="BM196" i="30"/>
  <c r="BN196" i="30"/>
  <c r="BO196" i="30"/>
  <c r="BP196" i="30"/>
  <c r="BQ196" i="30"/>
  <c r="BR196" i="30"/>
  <c r="BS196" i="30"/>
  <c r="BT196" i="30"/>
  <c r="BU196" i="30"/>
  <c r="BV196" i="30"/>
  <c r="BW196" i="30"/>
  <c r="BX196" i="30"/>
  <c r="BY196" i="30"/>
  <c r="BZ196" i="30"/>
  <c r="CA196" i="30"/>
  <c r="CB196" i="30"/>
  <c r="CC196" i="30"/>
  <c r="CD196" i="30"/>
  <c r="CE196" i="30"/>
  <c r="CF196" i="30"/>
  <c r="CG196" i="30"/>
  <c r="CH196" i="30"/>
  <c r="CI196" i="30"/>
  <c r="CJ196" i="30"/>
  <c r="CK196" i="30"/>
  <c r="CL196" i="30"/>
  <c r="CM196" i="30"/>
  <c r="CN196" i="30"/>
  <c r="CO196" i="30"/>
  <c r="CP196" i="30"/>
  <c r="CQ196" i="30"/>
  <c r="CR196" i="30"/>
  <c r="CS196" i="30"/>
  <c r="CT196" i="30"/>
  <c r="CU196" i="30"/>
  <c r="CV196" i="30"/>
  <c r="CW196" i="30"/>
  <c r="CX196" i="30"/>
  <c r="CY196" i="30"/>
  <c r="CZ196" i="30"/>
  <c r="DA196" i="30"/>
  <c r="DB196" i="30"/>
  <c r="DC196" i="30"/>
  <c r="DD196" i="30"/>
  <c r="DE196" i="30"/>
  <c r="DF196" i="30"/>
  <c r="DG196" i="30"/>
  <c r="DH196" i="30"/>
  <c r="A197" i="30"/>
  <c r="B197" i="30"/>
  <c r="C197" i="30"/>
  <c r="D197" i="30"/>
  <c r="E197" i="30"/>
  <c r="F197" i="30"/>
  <c r="G197" i="30"/>
  <c r="H197" i="30"/>
  <c r="I197" i="30"/>
  <c r="J197" i="30"/>
  <c r="K197" i="30"/>
  <c r="L197" i="30"/>
  <c r="M197" i="30"/>
  <c r="N197" i="30"/>
  <c r="O197" i="30"/>
  <c r="P197" i="30"/>
  <c r="Q197" i="30"/>
  <c r="R197" i="30"/>
  <c r="S197" i="30"/>
  <c r="T197" i="30"/>
  <c r="U197" i="30"/>
  <c r="V197" i="30"/>
  <c r="W197" i="30"/>
  <c r="X197" i="30"/>
  <c r="Y197" i="30"/>
  <c r="Z197" i="30"/>
  <c r="AA197" i="30"/>
  <c r="AB197" i="30"/>
  <c r="AC197" i="30"/>
  <c r="AD197" i="30"/>
  <c r="AE197" i="30"/>
  <c r="AF197" i="30"/>
  <c r="AG197" i="30"/>
  <c r="AH197" i="30"/>
  <c r="AI197" i="30"/>
  <c r="AJ197" i="30"/>
  <c r="AK197" i="30"/>
  <c r="AL197" i="30"/>
  <c r="AM197" i="30"/>
  <c r="AN197" i="30"/>
  <c r="AO197" i="30"/>
  <c r="AP197" i="30"/>
  <c r="AQ197" i="30"/>
  <c r="AR197" i="30"/>
  <c r="AS197" i="30"/>
  <c r="AT197" i="30"/>
  <c r="AU197" i="30"/>
  <c r="AV197" i="30"/>
  <c r="AW197" i="30"/>
  <c r="AX197" i="30"/>
  <c r="AY197" i="30"/>
  <c r="AZ197" i="30"/>
  <c r="BA197" i="30"/>
  <c r="BB197" i="30"/>
  <c r="BC197" i="30"/>
  <c r="BD197" i="30"/>
  <c r="BE197" i="30"/>
  <c r="BF197" i="30"/>
  <c r="BG197" i="30"/>
  <c r="BH197" i="30"/>
  <c r="BI197" i="30"/>
  <c r="BJ197" i="30"/>
  <c r="BK197" i="30"/>
  <c r="BL197" i="30"/>
  <c r="BM197" i="30"/>
  <c r="BN197" i="30"/>
  <c r="BO197" i="30"/>
  <c r="BP197" i="30"/>
  <c r="BQ197" i="30"/>
  <c r="BR197" i="30"/>
  <c r="BS197" i="30"/>
  <c r="BT197" i="30"/>
  <c r="BU197" i="30"/>
  <c r="BV197" i="30"/>
  <c r="BW197" i="30"/>
  <c r="BX197" i="30"/>
  <c r="BY197" i="30"/>
  <c r="BZ197" i="30"/>
  <c r="CA197" i="30"/>
  <c r="CB197" i="30"/>
  <c r="CC197" i="30"/>
  <c r="CD197" i="30"/>
  <c r="CE197" i="30"/>
  <c r="CF197" i="30"/>
  <c r="CG197" i="30"/>
  <c r="CH197" i="30"/>
  <c r="CI197" i="30"/>
  <c r="CJ197" i="30"/>
  <c r="CK197" i="30"/>
  <c r="CL197" i="30"/>
  <c r="CM197" i="30"/>
  <c r="CN197" i="30"/>
  <c r="CO197" i="30"/>
  <c r="CP197" i="30"/>
  <c r="CQ197" i="30"/>
  <c r="CR197" i="30"/>
  <c r="CS197" i="30"/>
  <c r="CT197" i="30"/>
  <c r="CU197" i="30"/>
  <c r="CV197" i="30"/>
  <c r="CW197" i="30"/>
  <c r="CX197" i="30"/>
  <c r="CY197" i="30"/>
  <c r="CZ197" i="30"/>
  <c r="DA197" i="30"/>
  <c r="DB197" i="30"/>
  <c r="DC197" i="30"/>
  <c r="DD197" i="30"/>
  <c r="DE197" i="30"/>
  <c r="DF197" i="30"/>
  <c r="DG197" i="30"/>
  <c r="DH197" i="30"/>
  <c r="A198" i="30"/>
  <c r="B198" i="30"/>
  <c r="C198" i="30"/>
  <c r="D198" i="30"/>
  <c r="E198" i="30"/>
  <c r="F198" i="30"/>
  <c r="G198" i="30"/>
  <c r="H198" i="30"/>
  <c r="I198" i="30"/>
  <c r="J198" i="30"/>
  <c r="K198" i="30"/>
  <c r="L198" i="30"/>
  <c r="M198" i="30"/>
  <c r="N198" i="30"/>
  <c r="O198" i="30"/>
  <c r="P198" i="30"/>
  <c r="Q198" i="30"/>
  <c r="R198" i="30"/>
  <c r="S198" i="30"/>
  <c r="T198" i="30"/>
  <c r="U198" i="30"/>
  <c r="V198" i="30"/>
  <c r="W198" i="30"/>
  <c r="X198" i="30"/>
  <c r="Y198" i="30"/>
  <c r="Z198" i="30"/>
  <c r="AA198" i="30"/>
  <c r="AB198" i="30"/>
  <c r="AC198" i="30"/>
  <c r="AD198" i="30"/>
  <c r="AE198" i="30"/>
  <c r="AF198" i="30"/>
  <c r="AG198" i="30"/>
  <c r="AH198" i="30"/>
  <c r="AI198" i="30"/>
  <c r="AJ198" i="30"/>
  <c r="AK198" i="30"/>
  <c r="AL198" i="30"/>
  <c r="AM198" i="30"/>
  <c r="AN198" i="30"/>
  <c r="AO198" i="30"/>
  <c r="AP198" i="30"/>
  <c r="AQ198" i="30"/>
  <c r="AR198" i="30"/>
  <c r="AS198" i="30"/>
  <c r="AT198" i="30"/>
  <c r="AU198" i="30"/>
  <c r="AV198" i="30"/>
  <c r="AW198" i="30"/>
  <c r="AX198" i="30"/>
  <c r="AY198" i="30"/>
  <c r="AZ198" i="30"/>
  <c r="BA198" i="30"/>
  <c r="BB198" i="30"/>
  <c r="BC198" i="30"/>
  <c r="BD198" i="30"/>
  <c r="BE198" i="30"/>
  <c r="BF198" i="30"/>
  <c r="BG198" i="30"/>
  <c r="BH198" i="30"/>
  <c r="BI198" i="30"/>
  <c r="BJ198" i="30"/>
  <c r="BK198" i="30"/>
  <c r="BL198" i="30"/>
  <c r="BM198" i="30"/>
  <c r="BN198" i="30"/>
  <c r="BO198" i="30"/>
  <c r="BP198" i="30"/>
  <c r="BQ198" i="30"/>
  <c r="BR198" i="30"/>
  <c r="BS198" i="30"/>
  <c r="BT198" i="30"/>
  <c r="BU198" i="30"/>
  <c r="BV198" i="30"/>
  <c r="BW198" i="30"/>
  <c r="BX198" i="30"/>
  <c r="BY198" i="30"/>
  <c r="BZ198" i="30"/>
  <c r="CA198" i="30"/>
  <c r="CB198" i="30"/>
  <c r="CC198" i="30"/>
  <c r="CD198" i="30"/>
  <c r="CE198" i="30"/>
  <c r="CF198" i="30"/>
  <c r="CG198" i="30"/>
  <c r="CH198" i="30"/>
  <c r="CI198" i="30"/>
  <c r="CJ198" i="30"/>
  <c r="CK198" i="30"/>
  <c r="CL198" i="30"/>
  <c r="CM198" i="30"/>
  <c r="CN198" i="30"/>
  <c r="CO198" i="30"/>
  <c r="CP198" i="30"/>
  <c r="CQ198" i="30"/>
  <c r="CR198" i="30"/>
  <c r="CS198" i="30"/>
  <c r="CT198" i="30"/>
  <c r="CU198" i="30"/>
  <c r="CV198" i="30"/>
  <c r="CW198" i="30"/>
  <c r="CX198" i="30"/>
  <c r="CY198" i="30"/>
  <c r="CZ198" i="30"/>
  <c r="DA198" i="30"/>
  <c r="DB198" i="30"/>
  <c r="DC198" i="30"/>
  <c r="DD198" i="30"/>
  <c r="DE198" i="30"/>
  <c r="DF198" i="30"/>
  <c r="DG198" i="30"/>
  <c r="DH198" i="30"/>
  <c r="A199" i="30"/>
  <c r="B199" i="30"/>
  <c r="C199" i="30"/>
  <c r="D199" i="30"/>
  <c r="E199" i="30"/>
  <c r="F199" i="30"/>
  <c r="G199" i="30"/>
  <c r="H199" i="30"/>
  <c r="I199" i="30"/>
  <c r="J199" i="30"/>
  <c r="K199" i="30"/>
  <c r="L199" i="30"/>
  <c r="M199" i="30"/>
  <c r="N199" i="30"/>
  <c r="O199" i="30"/>
  <c r="P199" i="30"/>
  <c r="Q199" i="30"/>
  <c r="R199" i="30"/>
  <c r="S199" i="30"/>
  <c r="T199" i="30"/>
  <c r="U199" i="30"/>
  <c r="V199" i="30"/>
  <c r="W199" i="30"/>
  <c r="X199" i="30"/>
  <c r="Y199" i="30"/>
  <c r="Z199" i="30"/>
  <c r="AA199" i="30"/>
  <c r="AB199" i="30"/>
  <c r="AC199" i="30"/>
  <c r="AD199" i="30"/>
  <c r="AE199" i="30"/>
  <c r="AF199" i="30"/>
  <c r="AG199" i="30"/>
  <c r="AH199" i="30"/>
  <c r="AI199" i="30"/>
  <c r="AJ199" i="30"/>
  <c r="AK199" i="30"/>
  <c r="AL199" i="30"/>
  <c r="AM199" i="30"/>
  <c r="AN199" i="30"/>
  <c r="AO199" i="30"/>
  <c r="AP199" i="30"/>
  <c r="AQ199" i="30"/>
  <c r="AR199" i="30"/>
  <c r="AS199" i="30"/>
  <c r="AT199" i="30"/>
  <c r="AU199" i="30"/>
  <c r="AV199" i="30"/>
  <c r="AW199" i="30"/>
  <c r="AX199" i="30"/>
  <c r="AY199" i="30"/>
  <c r="AZ199" i="30"/>
  <c r="BA199" i="30"/>
  <c r="BB199" i="30"/>
  <c r="BC199" i="30"/>
  <c r="BD199" i="30"/>
  <c r="BE199" i="30"/>
  <c r="BF199" i="30"/>
  <c r="BG199" i="30"/>
  <c r="BH199" i="30"/>
  <c r="BI199" i="30"/>
  <c r="BJ199" i="30"/>
  <c r="BK199" i="30"/>
  <c r="BL199" i="30"/>
  <c r="BM199" i="30"/>
  <c r="BN199" i="30"/>
  <c r="BO199" i="30"/>
  <c r="BP199" i="30"/>
  <c r="BQ199" i="30"/>
  <c r="BR199" i="30"/>
  <c r="BS199" i="30"/>
  <c r="BT199" i="30"/>
  <c r="BU199" i="30"/>
  <c r="BV199" i="30"/>
  <c r="BW199" i="30"/>
  <c r="BX199" i="30"/>
  <c r="BY199" i="30"/>
  <c r="BZ199" i="30"/>
  <c r="CA199" i="30"/>
  <c r="CB199" i="30"/>
  <c r="CC199" i="30"/>
  <c r="CD199" i="30"/>
  <c r="CE199" i="30"/>
  <c r="CF199" i="30"/>
  <c r="CG199" i="30"/>
  <c r="CH199" i="30"/>
  <c r="CI199" i="30"/>
  <c r="CJ199" i="30"/>
  <c r="CK199" i="30"/>
  <c r="CL199" i="30"/>
  <c r="CM199" i="30"/>
  <c r="CN199" i="30"/>
  <c r="CO199" i="30"/>
  <c r="CP199" i="30"/>
  <c r="CQ199" i="30"/>
  <c r="CR199" i="30"/>
  <c r="CS199" i="30"/>
  <c r="CT199" i="30"/>
  <c r="CU199" i="30"/>
  <c r="CV199" i="30"/>
  <c r="CW199" i="30"/>
  <c r="CX199" i="30"/>
  <c r="CY199" i="30"/>
  <c r="CZ199" i="30"/>
  <c r="DA199" i="30"/>
  <c r="DB199" i="30"/>
  <c r="DC199" i="30"/>
  <c r="DD199" i="30"/>
  <c r="DE199" i="30"/>
  <c r="DF199" i="30"/>
  <c r="DG199" i="30"/>
  <c r="DH199" i="30"/>
  <c r="A200" i="30"/>
  <c r="B200" i="30"/>
  <c r="C200" i="30"/>
  <c r="D200" i="30"/>
  <c r="E200" i="30"/>
  <c r="F200" i="30"/>
  <c r="G200" i="30"/>
  <c r="H200" i="30"/>
  <c r="I200" i="30"/>
  <c r="J200" i="30"/>
  <c r="K200" i="30"/>
  <c r="L200" i="30"/>
  <c r="M200" i="30"/>
  <c r="N200" i="30"/>
  <c r="O200" i="30"/>
  <c r="P200" i="30"/>
  <c r="Q200" i="30"/>
  <c r="R200" i="30"/>
  <c r="S200" i="30"/>
  <c r="T200" i="30"/>
  <c r="U200" i="30"/>
  <c r="V200" i="30"/>
  <c r="W200" i="30"/>
  <c r="X200" i="30"/>
  <c r="Y200" i="30"/>
  <c r="Z200" i="30"/>
  <c r="AA200" i="30"/>
  <c r="AB200" i="30"/>
  <c r="AC200" i="30"/>
  <c r="AD200" i="30"/>
  <c r="AE200" i="30"/>
  <c r="AF200" i="30"/>
  <c r="AG200" i="30"/>
  <c r="AH200" i="30"/>
  <c r="AI200" i="30"/>
  <c r="AJ200" i="30"/>
  <c r="AK200" i="30"/>
  <c r="AL200" i="30"/>
  <c r="AM200" i="30"/>
  <c r="AN200" i="30"/>
  <c r="AO200" i="30"/>
  <c r="AP200" i="30"/>
  <c r="AQ200" i="30"/>
  <c r="AR200" i="30"/>
  <c r="AS200" i="30"/>
  <c r="AT200" i="30"/>
  <c r="AU200" i="30"/>
  <c r="AV200" i="30"/>
  <c r="AW200" i="30"/>
  <c r="AX200" i="30"/>
  <c r="AY200" i="30"/>
  <c r="AZ200" i="30"/>
  <c r="BA200" i="30"/>
  <c r="BB200" i="30"/>
  <c r="BC200" i="30"/>
  <c r="BD200" i="30"/>
  <c r="BE200" i="30"/>
  <c r="BF200" i="30"/>
  <c r="BG200" i="30"/>
  <c r="BH200" i="30"/>
  <c r="BI200" i="30"/>
  <c r="BJ200" i="30"/>
  <c r="BK200" i="30"/>
  <c r="BL200" i="30"/>
  <c r="BM200" i="30"/>
  <c r="BN200" i="30"/>
  <c r="BO200" i="30"/>
  <c r="BP200" i="30"/>
  <c r="BQ200" i="30"/>
  <c r="BR200" i="30"/>
  <c r="BS200" i="30"/>
  <c r="BT200" i="30"/>
  <c r="BU200" i="30"/>
  <c r="BV200" i="30"/>
  <c r="BW200" i="30"/>
  <c r="BX200" i="30"/>
  <c r="BY200" i="30"/>
  <c r="BZ200" i="30"/>
  <c r="CA200" i="30"/>
  <c r="CB200" i="30"/>
  <c r="CC200" i="30"/>
  <c r="CD200" i="30"/>
  <c r="CE200" i="30"/>
  <c r="CF200" i="30"/>
  <c r="CG200" i="30"/>
  <c r="CH200" i="30"/>
  <c r="CI200" i="30"/>
  <c r="CJ200" i="30"/>
  <c r="CK200" i="30"/>
  <c r="CL200" i="30"/>
  <c r="CM200" i="30"/>
  <c r="CN200" i="30"/>
  <c r="CO200" i="30"/>
  <c r="CP200" i="30"/>
  <c r="CQ200" i="30"/>
  <c r="CR200" i="30"/>
  <c r="CS200" i="30"/>
  <c r="CT200" i="30"/>
  <c r="CU200" i="30"/>
  <c r="CV200" i="30"/>
  <c r="CW200" i="30"/>
  <c r="CX200" i="30"/>
  <c r="CY200" i="30"/>
  <c r="CZ200" i="30"/>
  <c r="DA200" i="30"/>
  <c r="DB200" i="30"/>
  <c r="DC200" i="30"/>
  <c r="DD200" i="30"/>
  <c r="DE200" i="30"/>
  <c r="DF200" i="30"/>
  <c r="DG200" i="30"/>
  <c r="DH200" i="30"/>
  <c r="A201" i="30"/>
  <c r="B201" i="30"/>
  <c r="C201" i="30"/>
  <c r="D201" i="30"/>
  <c r="E201" i="30"/>
  <c r="F201" i="30"/>
  <c r="G201" i="30"/>
  <c r="H201" i="30"/>
  <c r="I201" i="30"/>
  <c r="J201" i="30"/>
  <c r="K201" i="30"/>
  <c r="L201" i="30"/>
  <c r="M201" i="30"/>
  <c r="N201" i="30"/>
  <c r="O201" i="30"/>
  <c r="P201" i="30"/>
  <c r="Q201" i="30"/>
  <c r="R201" i="30"/>
  <c r="S201" i="30"/>
  <c r="T201" i="30"/>
  <c r="U201" i="30"/>
  <c r="V201" i="30"/>
  <c r="W201" i="30"/>
  <c r="X201" i="30"/>
  <c r="Y201" i="30"/>
  <c r="Z201" i="30"/>
  <c r="AA201" i="30"/>
  <c r="AB201" i="30"/>
  <c r="AC201" i="30"/>
  <c r="AD201" i="30"/>
  <c r="AE201" i="30"/>
  <c r="AF201" i="30"/>
  <c r="AG201" i="30"/>
  <c r="AH201" i="30"/>
  <c r="AI201" i="30"/>
  <c r="AJ201" i="30"/>
  <c r="AK201" i="30"/>
  <c r="AL201" i="30"/>
  <c r="AM201" i="30"/>
  <c r="AN201" i="30"/>
  <c r="AO201" i="30"/>
  <c r="AP201" i="30"/>
  <c r="AQ201" i="30"/>
  <c r="AR201" i="30"/>
  <c r="AS201" i="30"/>
  <c r="AT201" i="30"/>
  <c r="AU201" i="30"/>
  <c r="AV201" i="30"/>
  <c r="AW201" i="30"/>
  <c r="AX201" i="30"/>
  <c r="AY201" i="30"/>
  <c r="AZ201" i="30"/>
  <c r="BA201" i="30"/>
  <c r="BB201" i="30"/>
  <c r="BC201" i="30"/>
  <c r="BD201" i="30"/>
  <c r="BE201" i="30"/>
  <c r="BF201" i="30"/>
  <c r="BG201" i="30"/>
  <c r="BH201" i="30"/>
  <c r="BI201" i="30"/>
  <c r="BJ201" i="30"/>
  <c r="BK201" i="30"/>
  <c r="BL201" i="30"/>
  <c r="BM201" i="30"/>
  <c r="BN201" i="30"/>
  <c r="BO201" i="30"/>
  <c r="BP201" i="30"/>
  <c r="BQ201" i="30"/>
  <c r="BR201" i="30"/>
  <c r="BS201" i="30"/>
  <c r="BT201" i="30"/>
  <c r="BU201" i="30"/>
  <c r="BV201" i="30"/>
  <c r="BW201" i="30"/>
  <c r="BX201" i="30"/>
  <c r="BY201" i="30"/>
  <c r="BZ201" i="30"/>
  <c r="CA201" i="30"/>
  <c r="CB201" i="30"/>
  <c r="CC201" i="30"/>
  <c r="CD201" i="30"/>
  <c r="CE201" i="30"/>
  <c r="CF201" i="30"/>
  <c r="CG201" i="30"/>
  <c r="CH201" i="30"/>
  <c r="CI201" i="30"/>
  <c r="CJ201" i="30"/>
  <c r="CK201" i="30"/>
  <c r="CL201" i="30"/>
  <c r="CM201" i="30"/>
  <c r="CN201" i="30"/>
  <c r="CO201" i="30"/>
  <c r="CP201" i="30"/>
  <c r="CQ201" i="30"/>
  <c r="CR201" i="30"/>
  <c r="CS201" i="30"/>
  <c r="CT201" i="30"/>
  <c r="CU201" i="30"/>
  <c r="CV201" i="30"/>
  <c r="CW201" i="30"/>
  <c r="CX201" i="30"/>
  <c r="CY201" i="30"/>
  <c r="CZ201" i="30"/>
  <c r="DA201" i="30"/>
  <c r="DB201" i="30"/>
  <c r="DC201" i="30"/>
  <c r="DD201" i="30"/>
  <c r="DE201" i="30"/>
  <c r="DF201" i="30"/>
  <c r="DG201" i="30"/>
  <c r="DH201" i="30"/>
  <c r="A202" i="30"/>
  <c r="B202" i="30"/>
  <c r="C202" i="30"/>
  <c r="D202" i="30"/>
  <c r="E202" i="30"/>
  <c r="F202" i="30"/>
  <c r="G202" i="30"/>
  <c r="H202" i="30"/>
  <c r="I202" i="30"/>
  <c r="J202" i="30"/>
  <c r="K202" i="30"/>
  <c r="L202" i="30"/>
  <c r="M202" i="30"/>
  <c r="N202" i="30"/>
  <c r="O202" i="30"/>
  <c r="P202" i="30"/>
  <c r="Q202" i="30"/>
  <c r="R202" i="30"/>
  <c r="S202" i="30"/>
  <c r="T202" i="30"/>
  <c r="U202" i="30"/>
  <c r="V202" i="30"/>
  <c r="W202" i="30"/>
  <c r="X202" i="30"/>
  <c r="Y202" i="30"/>
  <c r="Z202" i="30"/>
  <c r="AA202" i="30"/>
  <c r="AB202" i="30"/>
  <c r="AC202" i="30"/>
  <c r="AD202" i="30"/>
  <c r="AE202" i="30"/>
  <c r="AF202" i="30"/>
  <c r="AG202" i="30"/>
  <c r="AH202" i="30"/>
  <c r="AI202" i="30"/>
  <c r="AJ202" i="30"/>
  <c r="AK202" i="30"/>
  <c r="AL202" i="30"/>
  <c r="AM202" i="30"/>
  <c r="AN202" i="30"/>
  <c r="AO202" i="30"/>
  <c r="AP202" i="30"/>
  <c r="AQ202" i="30"/>
  <c r="AR202" i="30"/>
  <c r="AS202" i="30"/>
  <c r="AT202" i="30"/>
  <c r="AU202" i="30"/>
  <c r="AV202" i="30"/>
  <c r="AW202" i="30"/>
  <c r="AX202" i="30"/>
  <c r="AY202" i="30"/>
  <c r="AZ202" i="30"/>
  <c r="BA202" i="30"/>
  <c r="BB202" i="30"/>
  <c r="BC202" i="30"/>
  <c r="BD202" i="30"/>
  <c r="BE202" i="30"/>
  <c r="BF202" i="30"/>
  <c r="BG202" i="30"/>
  <c r="BH202" i="30"/>
  <c r="BI202" i="30"/>
  <c r="BJ202" i="30"/>
  <c r="BK202" i="30"/>
  <c r="BL202" i="30"/>
  <c r="BM202" i="30"/>
  <c r="BN202" i="30"/>
  <c r="BO202" i="30"/>
  <c r="BP202" i="30"/>
  <c r="BQ202" i="30"/>
  <c r="BR202" i="30"/>
  <c r="BS202" i="30"/>
  <c r="BT202" i="30"/>
  <c r="BU202" i="30"/>
  <c r="BV202" i="30"/>
  <c r="BW202" i="30"/>
  <c r="BX202" i="30"/>
  <c r="BY202" i="30"/>
  <c r="BZ202" i="30"/>
  <c r="CA202" i="30"/>
  <c r="CB202" i="30"/>
  <c r="CC202" i="30"/>
  <c r="CD202" i="30"/>
  <c r="CE202" i="30"/>
  <c r="CF202" i="30"/>
  <c r="CG202" i="30"/>
  <c r="CH202" i="30"/>
  <c r="CI202" i="30"/>
  <c r="CJ202" i="30"/>
  <c r="CK202" i="30"/>
  <c r="CL202" i="30"/>
  <c r="CM202" i="30"/>
  <c r="CN202" i="30"/>
  <c r="CO202" i="30"/>
  <c r="CP202" i="30"/>
  <c r="CQ202" i="30"/>
  <c r="CR202" i="30"/>
  <c r="CS202" i="30"/>
  <c r="CT202" i="30"/>
  <c r="CU202" i="30"/>
  <c r="CV202" i="30"/>
  <c r="CW202" i="30"/>
  <c r="CX202" i="30"/>
  <c r="CY202" i="30"/>
  <c r="CZ202" i="30"/>
  <c r="DA202" i="30"/>
  <c r="DB202" i="30"/>
  <c r="DC202" i="30"/>
  <c r="DD202" i="30"/>
  <c r="DE202" i="30"/>
  <c r="DF202" i="30"/>
  <c r="DG202" i="30"/>
  <c r="DH202" i="30"/>
  <c r="A203" i="30"/>
  <c r="B203" i="30"/>
  <c r="C203" i="30"/>
  <c r="D203" i="30"/>
  <c r="E203" i="30"/>
  <c r="F203" i="30"/>
  <c r="G203" i="30"/>
  <c r="H203" i="30"/>
  <c r="I203" i="30"/>
  <c r="J203" i="30"/>
  <c r="K203" i="30"/>
  <c r="L203" i="30"/>
  <c r="M203" i="30"/>
  <c r="N203" i="30"/>
  <c r="O203" i="30"/>
  <c r="P203" i="30"/>
  <c r="Q203" i="30"/>
  <c r="R203" i="30"/>
  <c r="S203" i="30"/>
  <c r="T203" i="30"/>
  <c r="U203" i="30"/>
  <c r="V203" i="30"/>
  <c r="W203" i="30"/>
  <c r="X203" i="30"/>
  <c r="Y203" i="30"/>
  <c r="Z203" i="30"/>
  <c r="AA203" i="30"/>
  <c r="AB203" i="30"/>
  <c r="AC203" i="30"/>
  <c r="AD203" i="30"/>
  <c r="AE203" i="30"/>
  <c r="AF203" i="30"/>
  <c r="AG203" i="30"/>
  <c r="AH203" i="30"/>
  <c r="AI203" i="30"/>
  <c r="AJ203" i="30"/>
  <c r="AK203" i="30"/>
  <c r="AL203" i="30"/>
  <c r="AM203" i="30"/>
  <c r="AN203" i="30"/>
  <c r="AO203" i="30"/>
  <c r="AP203" i="30"/>
  <c r="AQ203" i="30"/>
  <c r="AR203" i="30"/>
  <c r="AS203" i="30"/>
  <c r="AT203" i="30"/>
  <c r="AU203" i="30"/>
  <c r="AV203" i="30"/>
  <c r="AW203" i="30"/>
  <c r="AX203" i="30"/>
  <c r="AY203" i="30"/>
  <c r="AZ203" i="30"/>
  <c r="BA203" i="30"/>
  <c r="BB203" i="30"/>
  <c r="BC203" i="30"/>
  <c r="BD203" i="30"/>
  <c r="BE203" i="30"/>
  <c r="BF203" i="30"/>
  <c r="BG203" i="30"/>
  <c r="BH203" i="30"/>
  <c r="BI203" i="30"/>
  <c r="BJ203" i="30"/>
  <c r="BK203" i="30"/>
  <c r="BL203" i="30"/>
  <c r="BM203" i="30"/>
  <c r="BN203" i="30"/>
  <c r="BO203" i="30"/>
  <c r="BP203" i="30"/>
  <c r="BQ203" i="30"/>
  <c r="BR203" i="30"/>
  <c r="BS203" i="30"/>
  <c r="BT203" i="30"/>
  <c r="BU203" i="30"/>
  <c r="BV203" i="30"/>
  <c r="BW203" i="30"/>
  <c r="BX203" i="30"/>
  <c r="BY203" i="30"/>
  <c r="BZ203" i="30"/>
  <c r="CA203" i="30"/>
  <c r="CB203" i="30"/>
  <c r="CC203" i="30"/>
  <c r="CD203" i="30"/>
  <c r="CE203" i="30"/>
  <c r="CF203" i="30"/>
  <c r="CG203" i="30"/>
  <c r="CH203" i="30"/>
  <c r="CI203" i="30"/>
  <c r="CJ203" i="30"/>
  <c r="CK203" i="30"/>
  <c r="CL203" i="30"/>
  <c r="CM203" i="30"/>
  <c r="CN203" i="30"/>
  <c r="CO203" i="30"/>
  <c r="CP203" i="30"/>
  <c r="CQ203" i="30"/>
  <c r="CR203" i="30"/>
  <c r="CS203" i="30"/>
  <c r="CT203" i="30"/>
  <c r="CU203" i="30"/>
  <c r="CV203" i="30"/>
  <c r="CW203" i="30"/>
  <c r="CX203" i="30"/>
  <c r="CY203" i="30"/>
  <c r="CZ203" i="30"/>
  <c r="DA203" i="30"/>
  <c r="DB203" i="30"/>
  <c r="DC203" i="30"/>
  <c r="DD203" i="30"/>
  <c r="DE203" i="30"/>
  <c r="DF203" i="30"/>
  <c r="DG203" i="30"/>
  <c r="DH203" i="30"/>
  <c r="A204" i="30"/>
  <c r="B204" i="30"/>
  <c r="C204" i="30"/>
  <c r="D204" i="30"/>
  <c r="E204" i="30"/>
  <c r="F204" i="30"/>
  <c r="G204" i="30"/>
  <c r="H204" i="30"/>
  <c r="I204" i="30"/>
  <c r="J204" i="30"/>
  <c r="K204" i="30"/>
  <c r="L204" i="30"/>
  <c r="M204" i="30"/>
  <c r="N204" i="30"/>
  <c r="O204" i="30"/>
  <c r="P204" i="30"/>
  <c r="Q204" i="30"/>
  <c r="R204" i="30"/>
  <c r="S204" i="30"/>
  <c r="T204" i="30"/>
  <c r="U204" i="30"/>
  <c r="V204" i="30"/>
  <c r="W204" i="30"/>
  <c r="X204" i="30"/>
  <c r="Y204" i="30"/>
  <c r="Z204" i="30"/>
  <c r="AA204" i="30"/>
  <c r="AB204" i="30"/>
  <c r="AC204" i="30"/>
  <c r="AD204" i="30"/>
  <c r="AE204" i="30"/>
  <c r="AF204" i="30"/>
  <c r="AG204" i="30"/>
  <c r="AH204" i="30"/>
  <c r="AI204" i="30"/>
  <c r="AJ204" i="30"/>
  <c r="AK204" i="30"/>
  <c r="AL204" i="30"/>
  <c r="AM204" i="30"/>
  <c r="AN204" i="30"/>
  <c r="AO204" i="30"/>
  <c r="AP204" i="30"/>
  <c r="AQ204" i="30"/>
  <c r="AR204" i="30"/>
  <c r="AS204" i="30"/>
  <c r="AT204" i="30"/>
  <c r="AU204" i="30"/>
  <c r="AV204" i="30"/>
  <c r="AW204" i="30"/>
  <c r="AX204" i="30"/>
  <c r="AY204" i="30"/>
  <c r="AZ204" i="30"/>
  <c r="BA204" i="30"/>
  <c r="BB204" i="30"/>
  <c r="BC204" i="30"/>
  <c r="BD204" i="30"/>
  <c r="BE204" i="30"/>
  <c r="BF204" i="30"/>
  <c r="BG204" i="30"/>
  <c r="BH204" i="30"/>
  <c r="BI204" i="30"/>
  <c r="BJ204" i="30"/>
  <c r="BK204" i="30"/>
  <c r="BL204" i="30"/>
  <c r="BM204" i="30"/>
  <c r="BN204" i="30"/>
  <c r="BO204" i="30"/>
  <c r="BP204" i="30"/>
  <c r="BQ204" i="30"/>
  <c r="BR204" i="30"/>
  <c r="BS204" i="30"/>
  <c r="BT204" i="30"/>
  <c r="BU204" i="30"/>
  <c r="BV204" i="30"/>
  <c r="BW204" i="30"/>
  <c r="BX204" i="30"/>
  <c r="BY204" i="30"/>
  <c r="BZ204" i="30"/>
  <c r="CA204" i="30"/>
  <c r="CB204" i="30"/>
  <c r="CC204" i="30"/>
  <c r="CD204" i="30"/>
  <c r="CE204" i="30"/>
  <c r="CF204" i="30"/>
  <c r="CG204" i="30"/>
  <c r="CH204" i="30"/>
  <c r="CI204" i="30"/>
  <c r="CJ204" i="30"/>
  <c r="CK204" i="30"/>
  <c r="CL204" i="30"/>
  <c r="CM204" i="30"/>
  <c r="CN204" i="30"/>
  <c r="CO204" i="30"/>
  <c r="CP204" i="30"/>
  <c r="CQ204" i="30"/>
  <c r="CR204" i="30"/>
  <c r="CS204" i="30"/>
  <c r="CT204" i="30"/>
  <c r="CU204" i="30"/>
  <c r="CV204" i="30"/>
  <c r="CW204" i="30"/>
  <c r="CX204" i="30"/>
  <c r="CY204" i="30"/>
  <c r="CZ204" i="30"/>
  <c r="DA204" i="30"/>
  <c r="DB204" i="30"/>
  <c r="DC204" i="30"/>
  <c r="DD204" i="30"/>
  <c r="DE204" i="30"/>
  <c r="DF204" i="30"/>
  <c r="DG204" i="30"/>
  <c r="DH204" i="30"/>
  <c r="A205" i="30"/>
  <c r="B205" i="30"/>
  <c r="C205" i="30"/>
  <c r="D205" i="30"/>
  <c r="E205" i="30"/>
  <c r="F205" i="30"/>
  <c r="G205" i="30"/>
  <c r="H205" i="30"/>
  <c r="I205" i="30"/>
  <c r="J205" i="30"/>
  <c r="K205" i="30"/>
  <c r="L205" i="30"/>
  <c r="M205" i="30"/>
  <c r="N205" i="30"/>
  <c r="O205" i="30"/>
  <c r="P205" i="30"/>
  <c r="Q205" i="30"/>
  <c r="R205" i="30"/>
  <c r="S205" i="30"/>
  <c r="T205" i="30"/>
  <c r="U205" i="30"/>
  <c r="V205" i="30"/>
  <c r="W205" i="30"/>
  <c r="X205" i="30"/>
  <c r="Y205" i="30"/>
  <c r="Z205" i="30"/>
  <c r="AA205" i="30"/>
  <c r="AB205" i="30"/>
  <c r="AC205" i="30"/>
  <c r="AD205" i="30"/>
  <c r="AE205" i="30"/>
  <c r="AF205" i="30"/>
  <c r="AG205" i="30"/>
  <c r="AH205" i="30"/>
  <c r="AI205" i="30"/>
  <c r="AJ205" i="30"/>
  <c r="AK205" i="30"/>
  <c r="AL205" i="30"/>
  <c r="AM205" i="30"/>
  <c r="AN205" i="30"/>
  <c r="AO205" i="30"/>
  <c r="AP205" i="30"/>
  <c r="AQ205" i="30"/>
  <c r="AR205" i="30"/>
  <c r="AS205" i="30"/>
  <c r="AT205" i="30"/>
  <c r="AU205" i="30"/>
  <c r="AV205" i="30"/>
  <c r="AW205" i="30"/>
  <c r="AX205" i="30"/>
  <c r="AY205" i="30"/>
  <c r="AZ205" i="30"/>
  <c r="BA205" i="30"/>
  <c r="BB205" i="30"/>
  <c r="BC205" i="30"/>
  <c r="BD205" i="30"/>
  <c r="BE205" i="30"/>
  <c r="BF205" i="30"/>
  <c r="BG205" i="30"/>
  <c r="BH205" i="30"/>
  <c r="BI205" i="30"/>
  <c r="BJ205" i="30"/>
  <c r="BK205" i="30"/>
  <c r="BL205" i="30"/>
  <c r="BM205" i="30"/>
  <c r="BN205" i="30"/>
  <c r="BO205" i="30"/>
  <c r="BP205" i="30"/>
  <c r="BQ205" i="30"/>
  <c r="BR205" i="30"/>
  <c r="BS205" i="30"/>
  <c r="BT205" i="30"/>
  <c r="BU205" i="30"/>
  <c r="BV205" i="30"/>
  <c r="BW205" i="30"/>
  <c r="BX205" i="30"/>
  <c r="BY205" i="30"/>
  <c r="BZ205" i="30"/>
  <c r="CA205" i="30"/>
  <c r="CB205" i="30"/>
  <c r="CC205" i="30"/>
  <c r="CD205" i="30"/>
  <c r="CE205" i="30"/>
  <c r="CF205" i="30"/>
  <c r="CG205" i="30"/>
  <c r="CH205" i="30"/>
  <c r="CI205" i="30"/>
  <c r="CJ205" i="30"/>
  <c r="CK205" i="30"/>
  <c r="CL205" i="30"/>
  <c r="CM205" i="30"/>
  <c r="CN205" i="30"/>
  <c r="CO205" i="30"/>
  <c r="CP205" i="30"/>
  <c r="CQ205" i="30"/>
  <c r="CR205" i="30"/>
  <c r="CS205" i="30"/>
  <c r="CT205" i="30"/>
  <c r="CU205" i="30"/>
  <c r="CV205" i="30"/>
  <c r="CW205" i="30"/>
  <c r="CX205" i="30"/>
  <c r="CY205" i="30"/>
  <c r="CZ205" i="30"/>
  <c r="DA205" i="30"/>
  <c r="DB205" i="30"/>
  <c r="DC205" i="30"/>
  <c r="DD205" i="30"/>
  <c r="DE205" i="30"/>
  <c r="DF205" i="30"/>
  <c r="DG205" i="30"/>
  <c r="DH205" i="30"/>
  <c r="A206" i="30"/>
  <c r="B206" i="30"/>
  <c r="C206" i="30"/>
  <c r="D206" i="30"/>
  <c r="E206" i="30"/>
  <c r="F206" i="30"/>
  <c r="G206" i="30"/>
  <c r="H206" i="30"/>
  <c r="I206" i="30"/>
  <c r="J206" i="30"/>
  <c r="K206" i="30"/>
  <c r="L206" i="30"/>
  <c r="M206" i="30"/>
  <c r="N206" i="30"/>
  <c r="O206" i="30"/>
  <c r="P206" i="30"/>
  <c r="Q206" i="30"/>
  <c r="R206" i="30"/>
  <c r="S206" i="30"/>
  <c r="T206" i="30"/>
  <c r="U206" i="30"/>
  <c r="V206" i="30"/>
  <c r="W206" i="30"/>
  <c r="X206" i="30"/>
  <c r="Y206" i="30"/>
  <c r="Z206" i="30"/>
  <c r="AA206" i="30"/>
  <c r="AB206" i="30"/>
  <c r="AC206" i="30"/>
  <c r="AD206" i="30"/>
  <c r="AE206" i="30"/>
  <c r="AF206" i="30"/>
  <c r="AG206" i="30"/>
  <c r="AH206" i="30"/>
  <c r="AI206" i="30"/>
  <c r="AJ206" i="30"/>
  <c r="AK206" i="30"/>
  <c r="AL206" i="30"/>
  <c r="AM206" i="30"/>
  <c r="AN206" i="30"/>
  <c r="AO206" i="30"/>
  <c r="AP206" i="30"/>
  <c r="AQ206" i="30"/>
  <c r="AR206" i="30"/>
  <c r="AS206" i="30"/>
  <c r="AT206" i="30"/>
  <c r="AU206" i="30"/>
  <c r="AV206" i="30"/>
  <c r="AW206" i="30"/>
  <c r="AX206" i="30"/>
  <c r="AY206" i="30"/>
  <c r="AZ206" i="30"/>
  <c r="BA206" i="30"/>
  <c r="BB206" i="30"/>
  <c r="BC206" i="30"/>
  <c r="BD206" i="30"/>
  <c r="BE206" i="30"/>
  <c r="BF206" i="30"/>
  <c r="BG206" i="30"/>
  <c r="BH206" i="30"/>
  <c r="BI206" i="30"/>
  <c r="BJ206" i="30"/>
  <c r="BK206" i="30"/>
  <c r="BL206" i="30"/>
  <c r="BM206" i="30"/>
  <c r="BN206" i="30"/>
  <c r="BO206" i="30"/>
  <c r="BP206" i="30"/>
  <c r="BQ206" i="30"/>
  <c r="BR206" i="30"/>
  <c r="BS206" i="30"/>
  <c r="BT206" i="30"/>
  <c r="BU206" i="30"/>
  <c r="BV206" i="30"/>
  <c r="BW206" i="30"/>
  <c r="BX206" i="30"/>
  <c r="BY206" i="30"/>
  <c r="BZ206" i="30"/>
  <c r="CA206" i="30"/>
  <c r="CB206" i="30"/>
  <c r="CC206" i="30"/>
  <c r="CD206" i="30"/>
  <c r="CE206" i="30"/>
  <c r="CF206" i="30"/>
  <c r="CG206" i="30"/>
  <c r="CH206" i="30"/>
  <c r="CI206" i="30"/>
  <c r="CJ206" i="30"/>
  <c r="CK206" i="30"/>
  <c r="CL206" i="30"/>
  <c r="CM206" i="30"/>
  <c r="CN206" i="30"/>
  <c r="CO206" i="30"/>
  <c r="CP206" i="30"/>
  <c r="CQ206" i="30"/>
  <c r="CR206" i="30"/>
  <c r="CS206" i="30"/>
  <c r="CT206" i="30"/>
  <c r="CU206" i="30"/>
  <c r="CV206" i="30"/>
  <c r="CW206" i="30"/>
  <c r="CX206" i="30"/>
  <c r="CY206" i="30"/>
  <c r="CZ206" i="30"/>
  <c r="DA206" i="30"/>
  <c r="DB206" i="30"/>
  <c r="DC206" i="30"/>
  <c r="DD206" i="30"/>
  <c r="DE206" i="30"/>
  <c r="DF206" i="30"/>
  <c r="DG206" i="30"/>
  <c r="DH206" i="30"/>
  <c r="A207" i="30"/>
  <c r="B207" i="30"/>
  <c r="C207" i="30"/>
  <c r="D207" i="30"/>
  <c r="E207" i="30"/>
  <c r="F207" i="30"/>
  <c r="G207" i="30"/>
  <c r="H207" i="30"/>
  <c r="I207" i="30"/>
  <c r="J207" i="30"/>
  <c r="K207" i="30"/>
  <c r="L207" i="30"/>
  <c r="M207" i="30"/>
  <c r="N207" i="30"/>
  <c r="O207" i="30"/>
  <c r="P207" i="30"/>
  <c r="Q207" i="30"/>
  <c r="R207" i="30"/>
  <c r="S207" i="30"/>
  <c r="T207" i="30"/>
  <c r="U207" i="30"/>
  <c r="V207" i="30"/>
  <c r="W207" i="30"/>
  <c r="X207" i="30"/>
  <c r="Y207" i="30"/>
  <c r="Z207" i="30"/>
  <c r="AA207" i="30"/>
  <c r="AB207" i="30"/>
  <c r="AC207" i="30"/>
  <c r="AD207" i="30"/>
  <c r="AE207" i="30"/>
  <c r="AF207" i="30"/>
  <c r="AG207" i="30"/>
  <c r="AH207" i="30"/>
  <c r="AI207" i="30"/>
  <c r="AJ207" i="30"/>
  <c r="AK207" i="30"/>
  <c r="AL207" i="30"/>
  <c r="AM207" i="30"/>
  <c r="AN207" i="30"/>
  <c r="AO207" i="30"/>
  <c r="AP207" i="30"/>
  <c r="AQ207" i="30"/>
  <c r="AR207" i="30"/>
  <c r="AS207" i="30"/>
  <c r="AT207" i="30"/>
  <c r="AU207" i="30"/>
  <c r="AV207" i="30"/>
  <c r="AW207" i="30"/>
  <c r="AX207" i="30"/>
  <c r="AY207" i="30"/>
  <c r="AZ207" i="30"/>
  <c r="BA207" i="30"/>
  <c r="BB207" i="30"/>
  <c r="BC207" i="30"/>
  <c r="BD207" i="30"/>
  <c r="BE207" i="30"/>
  <c r="BF207" i="30"/>
  <c r="BG207" i="30"/>
  <c r="BH207" i="30"/>
  <c r="BI207" i="30"/>
  <c r="BJ207" i="30"/>
  <c r="BK207" i="30"/>
  <c r="BL207" i="30"/>
  <c r="BM207" i="30"/>
  <c r="BN207" i="30"/>
  <c r="BO207" i="30"/>
  <c r="BP207" i="30"/>
  <c r="BQ207" i="30"/>
  <c r="BR207" i="30"/>
  <c r="BS207" i="30"/>
  <c r="BT207" i="30"/>
  <c r="BU207" i="30"/>
  <c r="BV207" i="30"/>
  <c r="BW207" i="30"/>
  <c r="BX207" i="30"/>
  <c r="BY207" i="30"/>
  <c r="BZ207" i="30"/>
  <c r="CA207" i="30"/>
  <c r="CB207" i="30"/>
  <c r="CC207" i="30"/>
  <c r="CD207" i="30"/>
  <c r="CE207" i="30"/>
  <c r="CF207" i="30"/>
  <c r="CG207" i="30"/>
  <c r="CH207" i="30"/>
  <c r="CI207" i="30"/>
  <c r="CJ207" i="30"/>
  <c r="CK207" i="30"/>
  <c r="CL207" i="30"/>
  <c r="CM207" i="30"/>
  <c r="CN207" i="30"/>
  <c r="CO207" i="30"/>
  <c r="CP207" i="30"/>
  <c r="CQ207" i="30"/>
  <c r="CR207" i="30"/>
  <c r="CS207" i="30"/>
  <c r="CT207" i="30"/>
  <c r="CU207" i="30"/>
  <c r="CV207" i="30"/>
  <c r="CW207" i="30"/>
  <c r="CX207" i="30"/>
  <c r="CY207" i="30"/>
  <c r="CZ207" i="30"/>
  <c r="DA207" i="30"/>
  <c r="DB207" i="30"/>
  <c r="DC207" i="30"/>
  <c r="DD207" i="30"/>
  <c r="DE207" i="30"/>
  <c r="DF207" i="30"/>
  <c r="DG207" i="30"/>
  <c r="DH207" i="30"/>
  <c r="A208" i="30"/>
  <c r="B208" i="30"/>
  <c r="C208" i="30"/>
  <c r="D208" i="30"/>
  <c r="E208" i="30"/>
  <c r="F208" i="30"/>
  <c r="G208" i="30"/>
  <c r="H208" i="30"/>
  <c r="I208" i="30"/>
  <c r="J208" i="30"/>
  <c r="K208" i="30"/>
  <c r="L208" i="30"/>
  <c r="M208" i="30"/>
  <c r="N208" i="30"/>
  <c r="O208" i="30"/>
  <c r="P208" i="30"/>
  <c r="Q208" i="30"/>
  <c r="R208" i="30"/>
  <c r="S208" i="30"/>
  <c r="T208" i="30"/>
  <c r="U208" i="30"/>
  <c r="V208" i="30"/>
  <c r="W208" i="30"/>
  <c r="X208" i="30"/>
  <c r="Y208" i="30"/>
  <c r="Z208" i="30"/>
  <c r="AA208" i="30"/>
  <c r="AB208" i="30"/>
  <c r="AC208" i="30"/>
  <c r="AD208" i="30"/>
  <c r="AE208" i="30"/>
  <c r="AF208" i="30"/>
  <c r="AG208" i="30"/>
  <c r="AH208" i="30"/>
  <c r="AI208" i="30"/>
  <c r="AJ208" i="30"/>
  <c r="AK208" i="30"/>
  <c r="AL208" i="30"/>
  <c r="AM208" i="30"/>
  <c r="AN208" i="30"/>
  <c r="AO208" i="30"/>
  <c r="AP208" i="30"/>
  <c r="AQ208" i="30"/>
  <c r="AR208" i="30"/>
  <c r="AS208" i="30"/>
  <c r="AT208" i="30"/>
  <c r="AU208" i="30"/>
  <c r="AV208" i="30"/>
  <c r="AW208" i="30"/>
  <c r="AX208" i="30"/>
  <c r="AY208" i="30"/>
  <c r="AZ208" i="30"/>
  <c r="BA208" i="30"/>
  <c r="BB208" i="30"/>
  <c r="BC208" i="30"/>
  <c r="BD208" i="30"/>
  <c r="BE208" i="30"/>
  <c r="BF208" i="30"/>
  <c r="BG208" i="30"/>
  <c r="BH208" i="30"/>
  <c r="BI208" i="30"/>
  <c r="BJ208" i="30"/>
  <c r="BK208" i="30"/>
  <c r="BL208" i="30"/>
  <c r="BM208" i="30"/>
  <c r="BN208" i="30"/>
  <c r="BO208" i="30"/>
  <c r="BP208" i="30"/>
  <c r="BQ208" i="30"/>
  <c r="BR208" i="30"/>
  <c r="BS208" i="30"/>
  <c r="BT208" i="30"/>
  <c r="BU208" i="30"/>
  <c r="BV208" i="30"/>
  <c r="BW208" i="30"/>
  <c r="BX208" i="30"/>
  <c r="BY208" i="30"/>
  <c r="BZ208" i="30"/>
  <c r="CA208" i="30"/>
  <c r="CB208" i="30"/>
  <c r="CC208" i="30"/>
  <c r="CD208" i="30"/>
  <c r="CE208" i="30"/>
  <c r="CF208" i="30"/>
  <c r="CG208" i="30"/>
  <c r="CH208" i="30"/>
  <c r="CI208" i="30"/>
  <c r="CJ208" i="30"/>
  <c r="CK208" i="30"/>
  <c r="CL208" i="30"/>
  <c r="CM208" i="30"/>
  <c r="CN208" i="30"/>
  <c r="CO208" i="30"/>
  <c r="CP208" i="30"/>
  <c r="CQ208" i="30"/>
  <c r="CR208" i="30"/>
  <c r="CS208" i="30"/>
  <c r="CT208" i="30"/>
  <c r="CU208" i="30"/>
  <c r="CV208" i="30"/>
  <c r="CW208" i="30"/>
  <c r="CX208" i="30"/>
  <c r="CY208" i="30"/>
  <c r="CZ208" i="30"/>
  <c r="DA208" i="30"/>
  <c r="DB208" i="30"/>
  <c r="DC208" i="30"/>
  <c r="DD208" i="30"/>
  <c r="DE208" i="30"/>
  <c r="DF208" i="30"/>
  <c r="DG208" i="30"/>
  <c r="DH208" i="30"/>
  <c r="A209" i="30"/>
  <c r="B209" i="30"/>
  <c r="C209" i="30"/>
  <c r="D209" i="30"/>
  <c r="E209" i="30"/>
  <c r="F209" i="30"/>
  <c r="G209" i="30"/>
  <c r="H209" i="30"/>
  <c r="I209" i="30"/>
  <c r="J209" i="30"/>
  <c r="K209" i="30"/>
  <c r="L209" i="30"/>
  <c r="M209" i="30"/>
  <c r="N209" i="30"/>
  <c r="O209" i="30"/>
  <c r="P209" i="30"/>
  <c r="Q209" i="30"/>
  <c r="R209" i="30"/>
  <c r="S209" i="30"/>
  <c r="T209" i="30"/>
  <c r="U209" i="30"/>
  <c r="V209" i="30"/>
  <c r="W209" i="30"/>
  <c r="X209" i="30"/>
  <c r="Y209" i="30"/>
  <c r="Z209" i="30"/>
  <c r="AA209" i="30"/>
  <c r="AB209" i="30"/>
  <c r="AC209" i="30"/>
  <c r="AD209" i="30"/>
  <c r="AE209" i="30"/>
  <c r="AF209" i="30"/>
  <c r="AG209" i="30"/>
  <c r="AH209" i="30"/>
  <c r="AI209" i="30"/>
  <c r="AJ209" i="30"/>
  <c r="AK209" i="30"/>
  <c r="AL209" i="30"/>
  <c r="AM209" i="30"/>
  <c r="AN209" i="30"/>
  <c r="AO209" i="30"/>
  <c r="AP209" i="30"/>
  <c r="AQ209" i="30"/>
  <c r="AR209" i="30"/>
  <c r="AS209" i="30"/>
  <c r="AT209" i="30"/>
  <c r="AU209" i="30"/>
  <c r="AV209" i="30"/>
  <c r="AW209" i="30"/>
  <c r="AX209" i="30"/>
  <c r="AY209" i="30"/>
  <c r="AZ209" i="30"/>
  <c r="BA209" i="30"/>
  <c r="BB209" i="30"/>
  <c r="BC209" i="30"/>
  <c r="BD209" i="30"/>
  <c r="BE209" i="30"/>
  <c r="BF209" i="30"/>
  <c r="BG209" i="30"/>
  <c r="BH209" i="30"/>
  <c r="BI209" i="30"/>
  <c r="BJ209" i="30"/>
  <c r="BK209" i="30"/>
  <c r="BL209" i="30"/>
  <c r="BM209" i="30"/>
  <c r="BN209" i="30"/>
  <c r="BO209" i="30"/>
  <c r="BP209" i="30"/>
  <c r="BQ209" i="30"/>
  <c r="BR209" i="30"/>
  <c r="BS209" i="30"/>
  <c r="BT209" i="30"/>
  <c r="BU209" i="30"/>
  <c r="BV209" i="30"/>
  <c r="BW209" i="30"/>
  <c r="BX209" i="30"/>
  <c r="BY209" i="30"/>
  <c r="BZ209" i="30"/>
  <c r="CA209" i="30"/>
  <c r="CB209" i="30"/>
  <c r="CC209" i="30"/>
  <c r="CD209" i="30"/>
  <c r="CE209" i="30"/>
  <c r="CF209" i="30"/>
  <c r="CG209" i="30"/>
  <c r="CH209" i="30"/>
  <c r="CI209" i="30"/>
  <c r="CJ209" i="30"/>
  <c r="CK209" i="30"/>
  <c r="CL209" i="30"/>
  <c r="CM209" i="30"/>
  <c r="CN209" i="30"/>
  <c r="CO209" i="30"/>
  <c r="CP209" i="30"/>
  <c r="CQ209" i="30"/>
  <c r="CR209" i="30"/>
  <c r="CS209" i="30"/>
  <c r="CT209" i="30"/>
  <c r="CU209" i="30"/>
  <c r="CV209" i="30"/>
  <c r="CW209" i="30"/>
  <c r="CX209" i="30"/>
  <c r="CY209" i="30"/>
  <c r="CZ209" i="30"/>
  <c r="DA209" i="30"/>
  <c r="DB209" i="30"/>
  <c r="DC209" i="30"/>
  <c r="DD209" i="30"/>
  <c r="DE209" i="30"/>
  <c r="DF209" i="30"/>
  <c r="DG209" i="30"/>
  <c r="DH209" i="30"/>
  <c r="A210" i="30"/>
  <c r="B210" i="30"/>
  <c r="C210" i="30"/>
  <c r="D210" i="30"/>
  <c r="E210" i="30"/>
  <c r="F210" i="30"/>
  <c r="G210" i="30"/>
  <c r="H210" i="30"/>
  <c r="I210" i="30"/>
  <c r="J210" i="30"/>
  <c r="K210" i="30"/>
  <c r="L210" i="30"/>
  <c r="M210" i="30"/>
  <c r="N210" i="30"/>
  <c r="O210" i="30"/>
  <c r="P210" i="30"/>
  <c r="Q210" i="30"/>
  <c r="R210" i="30"/>
  <c r="S210" i="30"/>
  <c r="T210" i="30"/>
  <c r="U210" i="30"/>
  <c r="V210" i="30"/>
  <c r="W210" i="30"/>
  <c r="X210" i="30"/>
  <c r="Y210" i="30"/>
  <c r="Z210" i="30"/>
  <c r="AA210" i="30"/>
  <c r="AB210" i="30"/>
  <c r="AC210" i="30"/>
  <c r="AD210" i="30"/>
  <c r="AE210" i="30"/>
  <c r="AF210" i="30"/>
  <c r="AG210" i="30"/>
  <c r="AH210" i="30"/>
  <c r="AI210" i="30"/>
  <c r="AJ210" i="30"/>
  <c r="AK210" i="30"/>
  <c r="AL210" i="30"/>
  <c r="AM210" i="30"/>
  <c r="AN210" i="30"/>
  <c r="AO210" i="30"/>
  <c r="AP210" i="30"/>
  <c r="AQ210" i="30"/>
  <c r="AR210" i="30"/>
  <c r="AS210" i="30"/>
  <c r="AT210" i="30"/>
  <c r="AU210" i="30"/>
  <c r="AV210" i="30"/>
  <c r="AW210" i="30"/>
  <c r="AX210" i="30"/>
  <c r="AY210" i="30"/>
  <c r="AZ210" i="30"/>
  <c r="BA210" i="30"/>
  <c r="BB210" i="30"/>
  <c r="BC210" i="30"/>
  <c r="BD210" i="30"/>
  <c r="BE210" i="30"/>
  <c r="BF210" i="30"/>
  <c r="BG210" i="30"/>
  <c r="BH210" i="30"/>
  <c r="BI210" i="30"/>
  <c r="BJ210" i="30"/>
  <c r="BK210" i="30"/>
  <c r="BL210" i="30"/>
  <c r="BM210" i="30"/>
  <c r="BN210" i="30"/>
  <c r="BO210" i="30"/>
  <c r="BP210" i="30"/>
  <c r="BQ210" i="30"/>
  <c r="BR210" i="30"/>
  <c r="BS210" i="30"/>
  <c r="BT210" i="30"/>
  <c r="BU210" i="30"/>
  <c r="BV210" i="30"/>
  <c r="BW210" i="30"/>
  <c r="BX210" i="30"/>
  <c r="BY210" i="30"/>
  <c r="BZ210" i="30"/>
  <c r="CA210" i="30"/>
  <c r="CB210" i="30"/>
  <c r="CC210" i="30"/>
  <c r="CD210" i="30"/>
  <c r="CE210" i="30"/>
  <c r="CF210" i="30"/>
  <c r="CG210" i="30"/>
  <c r="CH210" i="30"/>
  <c r="CI210" i="30"/>
  <c r="CJ210" i="30"/>
  <c r="CK210" i="30"/>
  <c r="CL210" i="30"/>
  <c r="CM210" i="30"/>
  <c r="CN210" i="30"/>
  <c r="CO210" i="30"/>
  <c r="CP210" i="30"/>
  <c r="CQ210" i="30"/>
  <c r="CR210" i="30"/>
  <c r="CS210" i="30"/>
  <c r="CT210" i="30"/>
  <c r="CU210" i="30"/>
  <c r="CV210" i="30"/>
  <c r="CW210" i="30"/>
  <c r="CX210" i="30"/>
  <c r="CY210" i="30"/>
  <c r="CZ210" i="30"/>
  <c r="DA210" i="30"/>
  <c r="DB210" i="30"/>
  <c r="DC210" i="30"/>
  <c r="DD210" i="30"/>
  <c r="DE210" i="30"/>
  <c r="DF210" i="30"/>
  <c r="DG210" i="30"/>
  <c r="DH210" i="30"/>
  <c r="A211" i="30"/>
  <c r="B211" i="30"/>
  <c r="C211" i="30"/>
  <c r="D211" i="30"/>
  <c r="E211" i="30"/>
  <c r="F211" i="30"/>
  <c r="G211" i="30"/>
  <c r="H211" i="30"/>
  <c r="I211" i="30"/>
  <c r="J211" i="30"/>
  <c r="K211" i="30"/>
  <c r="L211" i="30"/>
  <c r="M211" i="30"/>
  <c r="N211" i="30"/>
  <c r="O211" i="30"/>
  <c r="P211" i="30"/>
  <c r="Q211" i="30"/>
  <c r="R211" i="30"/>
  <c r="S211" i="30"/>
  <c r="T211" i="30"/>
  <c r="U211" i="30"/>
  <c r="V211" i="30"/>
  <c r="W211" i="30"/>
  <c r="X211" i="30"/>
  <c r="Y211" i="30"/>
  <c r="Z211" i="30"/>
  <c r="AA211" i="30"/>
  <c r="AB211" i="30"/>
  <c r="AC211" i="30"/>
  <c r="AD211" i="30"/>
  <c r="AE211" i="30"/>
  <c r="AF211" i="30"/>
  <c r="AG211" i="30"/>
  <c r="AH211" i="30"/>
  <c r="AI211" i="30"/>
  <c r="AJ211" i="30"/>
  <c r="AK211" i="30"/>
  <c r="AL211" i="30"/>
  <c r="AM211" i="30"/>
  <c r="AN211" i="30"/>
  <c r="AO211" i="30"/>
  <c r="AP211" i="30"/>
  <c r="AQ211" i="30"/>
  <c r="AR211" i="30"/>
  <c r="AS211" i="30"/>
  <c r="AT211" i="30"/>
  <c r="AU211" i="30"/>
  <c r="AV211" i="30"/>
  <c r="AW211" i="30"/>
  <c r="AX211" i="30"/>
  <c r="AY211" i="30"/>
  <c r="AZ211" i="30"/>
  <c r="BA211" i="30"/>
  <c r="BB211" i="30"/>
  <c r="BC211" i="30"/>
  <c r="BD211" i="30"/>
  <c r="BE211" i="30"/>
  <c r="BF211" i="30"/>
  <c r="BG211" i="30"/>
  <c r="BH211" i="30"/>
  <c r="BI211" i="30"/>
  <c r="BJ211" i="30"/>
  <c r="BK211" i="30"/>
  <c r="BL211" i="30"/>
  <c r="BM211" i="30"/>
  <c r="BN211" i="30"/>
  <c r="BO211" i="30"/>
  <c r="BP211" i="30"/>
  <c r="BQ211" i="30"/>
  <c r="BR211" i="30"/>
  <c r="BS211" i="30"/>
  <c r="BT211" i="30"/>
  <c r="BU211" i="30"/>
  <c r="BV211" i="30"/>
  <c r="BW211" i="30"/>
  <c r="BX211" i="30"/>
  <c r="BY211" i="30"/>
  <c r="BZ211" i="30"/>
  <c r="CA211" i="30"/>
  <c r="CB211" i="30"/>
  <c r="CC211" i="30"/>
  <c r="CD211" i="30"/>
  <c r="CE211" i="30"/>
  <c r="CF211" i="30"/>
  <c r="CG211" i="30"/>
  <c r="CH211" i="30"/>
  <c r="CI211" i="30"/>
  <c r="CJ211" i="30"/>
  <c r="CK211" i="30"/>
  <c r="CL211" i="30"/>
  <c r="CM211" i="30"/>
  <c r="CN211" i="30"/>
  <c r="CO211" i="30"/>
  <c r="CP211" i="30"/>
  <c r="CQ211" i="30"/>
  <c r="CR211" i="30"/>
  <c r="CS211" i="30"/>
  <c r="CT211" i="30"/>
  <c r="CU211" i="30"/>
  <c r="CV211" i="30"/>
  <c r="CW211" i="30"/>
  <c r="CX211" i="30"/>
  <c r="CY211" i="30"/>
  <c r="CZ211" i="30"/>
  <c r="DA211" i="30"/>
  <c r="DB211" i="30"/>
  <c r="DC211" i="30"/>
  <c r="DD211" i="30"/>
  <c r="DE211" i="30"/>
  <c r="DF211" i="30"/>
  <c r="DG211" i="30"/>
  <c r="DH211" i="30"/>
  <c r="A212" i="30"/>
  <c r="B212" i="30"/>
  <c r="C212" i="30"/>
  <c r="D212" i="30"/>
  <c r="E212" i="30"/>
  <c r="F212" i="30"/>
  <c r="G212" i="30"/>
  <c r="H212" i="30"/>
  <c r="I212" i="30"/>
  <c r="J212" i="30"/>
  <c r="K212" i="30"/>
  <c r="L212" i="30"/>
  <c r="M212" i="30"/>
  <c r="N212" i="30"/>
  <c r="O212" i="30"/>
  <c r="P212" i="30"/>
  <c r="Q212" i="30"/>
  <c r="R212" i="30"/>
  <c r="S212" i="30"/>
  <c r="T212" i="30"/>
  <c r="U212" i="30"/>
  <c r="V212" i="30"/>
  <c r="W212" i="30"/>
  <c r="X212" i="30"/>
  <c r="Y212" i="30"/>
  <c r="Z212" i="30"/>
  <c r="AA212" i="30"/>
  <c r="AB212" i="30"/>
  <c r="AC212" i="30"/>
  <c r="AD212" i="30"/>
  <c r="AE212" i="30"/>
  <c r="AF212" i="30"/>
  <c r="AG212" i="30"/>
  <c r="AH212" i="30"/>
  <c r="AI212" i="30"/>
  <c r="AJ212" i="30"/>
  <c r="AK212" i="30"/>
  <c r="AL212" i="30"/>
  <c r="AM212" i="30"/>
  <c r="AN212" i="30"/>
  <c r="AO212" i="30"/>
  <c r="AP212" i="30"/>
  <c r="AQ212" i="30"/>
  <c r="AR212" i="30"/>
  <c r="AS212" i="30"/>
  <c r="AT212" i="30"/>
  <c r="AU212" i="30"/>
  <c r="AV212" i="30"/>
  <c r="AW212" i="30"/>
  <c r="AX212" i="30"/>
  <c r="AY212" i="30"/>
  <c r="AZ212" i="30"/>
  <c r="BA212" i="30"/>
  <c r="BB212" i="30"/>
  <c r="BC212" i="30"/>
  <c r="BD212" i="30"/>
  <c r="BE212" i="30"/>
  <c r="BF212" i="30"/>
  <c r="BG212" i="30"/>
  <c r="BH212" i="30"/>
  <c r="BI212" i="30"/>
  <c r="BJ212" i="30"/>
  <c r="BK212" i="30"/>
  <c r="BL212" i="30"/>
  <c r="BM212" i="30"/>
  <c r="BN212" i="30"/>
  <c r="BO212" i="30"/>
  <c r="BP212" i="30"/>
  <c r="BQ212" i="30"/>
  <c r="BR212" i="30"/>
  <c r="BS212" i="30"/>
  <c r="BT212" i="30"/>
  <c r="BU212" i="30"/>
  <c r="BV212" i="30"/>
  <c r="BW212" i="30"/>
  <c r="BX212" i="30"/>
  <c r="BY212" i="30"/>
  <c r="BZ212" i="30"/>
  <c r="CA212" i="30"/>
  <c r="CB212" i="30"/>
  <c r="CC212" i="30"/>
  <c r="CD212" i="30"/>
  <c r="CE212" i="30"/>
  <c r="CF212" i="30"/>
  <c r="CG212" i="30"/>
  <c r="CH212" i="30"/>
  <c r="CI212" i="30"/>
  <c r="CJ212" i="30"/>
  <c r="CK212" i="30"/>
  <c r="CL212" i="30"/>
  <c r="CM212" i="30"/>
  <c r="CN212" i="30"/>
  <c r="CO212" i="30"/>
  <c r="CP212" i="30"/>
  <c r="CQ212" i="30"/>
  <c r="CR212" i="30"/>
  <c r="CS212" i="30"/>
  <c r="CT212" i="30"/>
  <c r="CU212" i="30"/>
  <c r="CV212" i="30"/>
  <c r="CW212" i="30"/>
  <c r="CX212" i="30"/>
  <c r="CY212" i="30"/>
  <c r="CZ212" i="30"/>
  <c r="DA212" i="30"/>
  <c r="DB212" i="30"/>
  <c r="DC212" i="30"/>
  <c r="DD212" i="30"/>
  <c r="DE212" i="30"/>
  <c r="DF212" i="30"/>
  <c r="DG212" i="30"/>
  <c r="DH212" i="30"/>
  <c r="A213" i="30"/>
  <c r="B213" i="30"/>
  <c r="C213" i="30"/>
  <c r="D213" i="30"/>
  <c r="E213" i="30"/>
  <c r="F213" i="30"/>
  <c r="G213" i="30"/>
  <c r="H213" i="30"/>
  <c r="I213" i="30"/>
  <c r="J213" i="30"/>
  <c r="K213" i="30"/>
  <c r="L213" i="30"/>
  <c r="M213" i="30"/>
  <c r="N213" i="30"/>
  <c r="O213" i="30"/>
  <c r="P213" i="30"/>
  <c r="Q213" i="30"/>
  <c r="R213" i="30"/>
  <c r="S213" i="30"/>
  <c r="T213" i="30"/>
  <c r="U213" i="30"/>
  <c r="V213" i="30"/>
  <c r="W213" i="30"/>
  <c r="X213" i="30"/>
  <c r="Y213" i="30"/>
  <c r="Z213" i="30"/>
  <c r="AA213" i="30"/>
  <c r="AB213" i="30"/>
  <c r="AC213" i="30"/>
  <c r="AD213" i="30"/>
  <c r="AE213" i="30"/>
  <c r="AF213" i="30"/>
  <c r="AG213" i="30"/>
  <c r="AH213" i="30"/>
  <c r="AI213" i="30"/>
  <c r="AJ213" i="30"/>
  <c r="AK213" i="30"/>
  <c r="AL213" i="30"/>
  <c r="AM213" i="30"/>
  <c r="AN213" i="30"/>
  <c r="AO213" i="30"/>
  <c r="AP213" i="30"/>
  <c r="AQ213" i="30"/>
  <c r="AR213" i="30"/>
  <c r="AS213" i="30"/>
  <c r="AT213" i="30"/>
  <c r="AU213" i="30"/>
  <c r="AV213" i="30"/>
  <c r="AW213" i="30"/>
  <c r="AX213" i="30"/>
  <c r="AY213" i="30"/>
  <c r="AZ213" i="30"/>
  <c r="BA213" i="30"/>
  <c r="BB213" i="30"/>
  <c r="BC213" i="30"/>
  <c r="BD213" i="30"/>
  <c r="BE213" i="30"/>
  <c r="BF213" i="30"/>
  <c r="BG213" i="30"/>
  <c r="BH213" i="30"/>
  <c r="BI213" i="30"/>
  <c r="BJ213" i="30"/>
  <c r="BK213" i="30"/>
  <c r="BL213" i="30"/>
  <c r="BM213" i="30"/>
  <c r="BN213" i="30"/>
  <c r="BO213" i="30"/>
  <c r="BP213" i="30"/>
  <c r="BQ213" i="30"/>
  <c r="BR213" i="30"/>
  <c r="BS213" i="30"/>
  <c r="BT213" i="30"/>
  <c r="BU213" i="30"/>
  <c r="BV213" i="30"/>
  <c r="BW213" i="30"/>
  <c r="BX213" i="30"/>
  <c r="BY213" i="30"/>
  <c r="BZ213" i="30"/>
  <c r="CA213" i="30"/>
  <c r="CB213" i="30"/>
  <c r="CC213" i="30"/>
  <c r="CD213" i="30"/>
  <c r="CE213" i="30"/>
  <c r="CF213" i="30"/>
  <c r="CG213" i="30"/>
  <c r="CH213" i="30"/>
  <c r="CI213" i="30"/>
  <c r="CJ213" i="30"/>
  <c r="CK213" i="30"/>
  <c r="CL213" i="30"/>
  <c r="CM213" i="30"/>
  <c r="CN213" i="30"/>
  <c r="CO213" i="30"/>
  <c r="CP213" i="30"/>
  <c r="CQ213" i="30"/>
  <c r="CR213" i="30"/>
  <c r="CS213" i="30"/>
  <c r="CT213" i="30"/>
  <c r="CU213" i="30"/>
  <c r="CV213" i="30"/>
  <c r="CW213" i="30"/>
  <c r="CX213" i="30"/>
  <c r="CY213" i="30"/>
  <c r="CZ213" i="30"/>
  <c r="DA213" i="30"/>
  <c r="DB213" i="30"/>
  <c r="DC213" i="30"/>
  <c r="DD213" i="30"/>
  <c r="DE213" i="30"/>
  <c r="DF213" i="30"/>
  <c r="DG213" i="30"/>
  <c r="DH213" i="30"/>
  <c r="A214" i="30"/>
  <c r="B214" i="30"/>
  <c r="C214" i="30"/>
  <c r="D214" i="30"/>
  <c r="E214" i="30"/>
  <c r="F214" i="30"/>
  <c r="G214" i="30"/>
  <c r="H214" i="30"/>
  <c r="I214" i="30"/>
  <c r="J214" i="30"/>
  <c r="K214" i="30"/>
  <c r="L214" i="30"/>
  <c r="M214" i="30"/>
  <c r="N214" i="30"/>
  <c r="O214" i="30"/>
  <c r="P214" i="30"/>
  <c r="Q214" i="30"/>
  <c r="R214" i="30"/>
  <c r="S214" i="30"/>
  <c r="T214" i="30"/>
  <c r="U214" i="30"/>
  <c r="V214" i="30"/>
  <c r="W214" i="30"/>
  <c r="X214" i="30"/>
  <c r="Y214" i="30"/>
  <c r="Z214" i="30"/>
  <c r="AA214" i="30"/>
  <c r="AB214" i="30"/>
  <c r="AC214" i="30"/>
  <c r="AD214" i="30"/>
  <c r="AE214" i="30"/>
  <c r="AF214" i="30"/>
  <c r="AG214" i="30"/>
  <c r="AH214" i="30"/>
  <c r="AI214" i="30"/>
  <c r="AJ214" i="30"/>
  <c r="AK214" i="30"/>
  <c r="AL214" i="30"/>
  <c r="AM214" i="30"/>
  <c r="AN214" i="30"/>
  <c r="AO214" i="30"/>
  <c r="AP214" i="30"/>
  <c r="AQ214" i="30"/>
  <c r="AR214" i="30"/>
  <c r="AS214" i="30"/>
  <c r="AT214" i="30"/>
  <c r="AU214" i="30"/>
  <c r="AV214" i="30"/>
  <c r="AW214" i="30"/>
  <c r="AX214" i="30"/>
  <c r="AY214" i="30"/>
  <c r="AZ214" i="30"/>
  <c r="BA214" i="30"/>
  <c r="BB214" i="30"/>
  <c r="BC214" i="30"/>
  <c r="BD214" i="30"/>
  <c r="BE214" i="30"/>
  <c r="BF214" i="30"/>
  <c r="BG214" i="30"/>
  <c r="BH214" i="30"/>
  <c r="BI214" i="30"/>
  <c r="BJ214" i="30"/>
  <c r="BK214" i="30"/>
  <c r="BL214" i="30"/>
  <c r="BM214" i="30"/>
  <c r="BN214" i="30"/>
  <c r="BO214" i="30"/>
  <c r="BP214" i="30"/>
  <c r="BQ214" i="30"/>
  <c r="BR214" i="30"/>
  <c r="BS214" i="30"/>
  <c r="BT214" i="30"/>
  <c r="BU214" i="30"/>
  <c r="BV214" i="30"/>
  <c r="BW214" i="30"/>
  <c r="BX214" i="30"/>
  <c r="BY214" i="30"/>
  <c r="BZ214" i="30"/>
  <c r="CA214" i="30"/>
  <c r="CB214" i="30"/>
  <c r="CC214" i="30"/>
  <c r="CD214" i="30"/>
  <c r="CE214" i="30"/>
  <c r="CF214" i="30"/>
  <c r="CG214" i="30"/>
  <c r="CH214" i="30"/>
  <c r="CI214" i="30"/>
  <c r="CJ214" i="30"/>
  <c r="CK214" i="30"/>
  <c r="CL214" i="30"/>
  <c r="CM214" i="30"/>
  <c r="CN214" i="30"/>
  <c r="CO214" i="30"/>
  <c r="CP214" i="30"/>
  <c r="CQ214" i="30"/>
  <c r="CR214" i="30"/>
  <c r="CS214" i="30"/>
  <c r="CT214" i="30"/>
  <c r="CU214" i="30"/>
  <c r="CV214" i="30"/>
  <c r="CW214" i="30"/>
  <c r="CX214" i="30"/>
  <c r="CY214" i="30"/>
  <c r="CZ214" i="30"/>
  <c r="DA214" i="30"/>
  <c r="DB214" i="30"/>
  <c r="DC214" i="30"/>
  <c r="DD214" i="30"/>
  <c r="DE214" i="30"/>
  <c r="DF214" i="30"/>
  <c r="DG214" i="30"/>
  <c r="DH214" i="30"/>
  <c r="A215" i="30"/>
  <c r="B215" i="30"/>
  <c r="C215" i="30"/>
  <c r="D215" i="30"/>
  <c r="E215" i="30"/>
  <c r="F215" i="30"/>
  <c r="G215" i="30"/>
  <c r="H215" i="30"/>
  <c r="I215" i="30"/>
  <c r="J215" i="30"/>
  <c r="K215" i="30"/>
  <c r="L215" i="30"/>
  <c r="M215" i="30"/>
  <c r="N215" i="30"/>
  <c r="O215" i="30"/>
  <c r="P215" i="30"/>
  <c r="Q215" i="30"/>
  <c r="R215" i="30"/>
  <c r="S215" i="30"/>
  <c r="T215" i="30"/>
  <c r="U215" i="30"/>
  <c r="V215" i="30"/>
  <c r="W215" i="30"/>
  <c r="X215" i="30"/>
  <c r="Y215" i="30"/>
  <c r="Z215" i="30"/>
  <c r="AA215" i="30"/>
  <c r="AB215" i="30"/>
  <c r="AC215" i="30"/>
  <c r="AD215" i="30"/>
  <c r="AE215" i="30"/>
  <c r="AF215" i="30"/>
  <c r="AG215" i="30"/>
  <c r="AH215" i="30"/>
  <c r="AI215" i="30"/>
  <c r="AJ215" i="30"/>
  <c r="AK215" i="30"/>
  <c r="AL215" i="30"/>
  <c r="AM215" i="30"/>
  <c r="AN215" i="30"/>
  <c r="AO215" i="30"/>
  <c r="AP215" i="30"/>
  <c r="AQ215" i="30"/>
  <c r="AR215" i="30"/>
  <c r="AS215" i="30"/>
  <c r="AT215" i="30"/>
  <c r="AU215" i="30"/>
  <c r="AV215" i="30"/>
  <c r="AW215" i="30"/>
  <c r="AX215" i="30"/>
  <c r="AY215" i="30"/>
  <c r="AZ215" i="30"/>
  <c r="BA215" i="30"/>
  <c r="BB215" i="30"/>
  <c r="BC215" i="30"/>
  <c r="BD215" i="30"/>
  <c r="BE215" i="30"/>
  <c r="BF215" i="30"/>
  <c r="BG215" i="30"/>
  <c r="BH215" i="30"/>
  <c r="BI215" i="30"/>
  <c r="BJ215" i="30"/>
  <c r="BK215" i="30"/>
  <c r="BL215" i="30"/>
  <c r="BM215" i="30"/>
  <c r="BN215" i="30"/>
  <c r="BO215" i="30"/>
  <c r="BP215" i="30"/>
  <c r="BQ215" i="30"/>
  <c r="BR215" i="30"/>
  <c r="BS215" i="30"/>
  <c r="BT215" i="30"/>
  <c r="BU215" i="30"/>
  <c r="BV215" i="30"/>
  <c r="BW215" i="30"/>
  <c r="BX215" i="30"/>
  <c r="BY215" i="30"/>
  <c r="BZ215" i="30"/>
  <c r="CA215" i="30"/>
  <c r="CB215" i="30"/>
  <c r="CC215" i="30"/>
  <c r="CD215" i="30"/>
  <c r="CE215" i="30"/>
  <c r="CF215" i="30"/>
  <c r="CG215" i="30"/>
  <c r="CH215" i="30"/>
  <c r="CI215" i="30"/>
  <c r="CJ215" i="30"/>
  <c r="CK215" i="30"/>
  <c r="CL215" i="30"/>
  <c r="CM215" i="30"/>
  <c r="CN215" i="30"/>
  <c r="CO215" i="30"/>
  <c r="CP215" i="30"/>
  <c r="CQ215" i="30"/>
  <c r="CR215" i="30"/>
  <c r="CS215" i="30"/>
  <c r="CT215" i="30"/>
  <c r="CU215" i="30"/>
  <c r="CV215" i="30"/>
  <c r="CW215" i="30"/>
  <c r="CX215" i="30"/>
  <c r="CY215" i="30"/>
  <c r="CZ215" i="30"/>
  <c r="DA215" i="30"/>
  <c r="DB215" i="30"/>
  <c r="DC215" i="30"/>
  <c r="DD215" i="30"/>
  <c r="DE215" i="30"/>
  <c r="DF215" i="30"/>
  <c r="DG215" i="30"/>
  <c r="DH215" i="30"/>
  <c r="A216" i="30"/>
  <c r="B216" i="30"/>
  <c r="C216" i="30"/>
  <c r="D216" i="30"/>
  <c r="E216" i="30"/>
  <c r="F216" i="30"/>
  <c r="G216" i="30"/>
  <c r="H216" i="30"/>
  <c r="I216" i="30"/>
  <c r="J216" i="30"/>
  <c r="K216" i="30"/>
  <c r="L216" i="30"/>
  <c r="M216" i="30"/>
  <c r="N216" i="30"/>
  <c r="O216" i="30"/>
  <c r="P216" i="30"/>
  <c r="Q216" i="30"/>
  <c r="R216" i="30"/>
  <c r="S216" i="30"/>
  <c r="T216" i="30"/>
  <c r="U216" i="30"/>
  <c r="V216" i="30"/>
  <c r="W216" i="30"/>
  <c r="X216" i="30"/>
  <c r="Y216" i="30"/>
  <c r="Z216" i="30"/>
  <c r="AA216" i="30"/>
  <c r="AB216" i="30"/>
  <c r="AC216" i="30"/>
  <c r="AD216" i="30"/>
  <c r="AE216" i="30"/>
  <c r="AF216" i="30"/>
  <c r="AG216" i="30"/>
  <c r="AH216" i="30"/>
  <c r="AI216" i="30"/>
  <c r="AJ216" i="30"/>
  <c r="AK216" i="30"/>
  <c r="AL216" i="30"/>
  <c r="AM216" i="30"/>
  <c r="AN216" i="30"/>
  <c r="AO216" i="30"/>
  <c r="AP216" i="30"/>
  <c r="AQ216" i="30"/>
  <c r="AR216" i="30"/>
  <c r="AS216" i="30"/>
  <c r="AT216" i="30"/>
  <c r="AU216" i="30"/>
  <c r="AV216" i="30"/>
  <c r="AW216" i="30"/>
  <c r="AX216" i="30"/>
  <c r="AY216" i="30"/>
  <c r="AZ216" i="30"/>
  <c r="BA216" i="30"/>
  <c r="BB216" i="30"/>
  <c r="BC216" i="30"/>
  <c r="BD216" i="30"/>
  <c r="BE216" i="30"/>
  <c r="BF216" i="30"/>
  <c r="BG216" i="30"/>
  <c r="BH216" i="30"/>
  <c r="BI216" i="30"/>
  <c r="BJ216" i="30"/>
  <c r="BK216" i="30"/>
  <c r="BL216" i="30"/>
  <c r="BM216" i="30"/>
  <c r="BN216" i="30"/>
  <c r="BO216" i="30"/>
  <c r="BP216" i="30"/>
  <c r="BQ216" i="30"/>
  <c r="BR216" i="30"/>
  <c r="BS216" i="30"/>
  <c r="BT216" i="30"/>
  <c r="BU216" i="30"/>
  <c r="BV216" i="30"/>
  <c r="BW216" i="30"/>
  <c r="BX216" i="30"/>
  <c r="BY216" i="30"/>
  <c r="BZ216" i="30"/>
  <c r="CA216" i="30"/>
  <c r="CB216" i="30"/>
  <c r="CC216" i="30"/>
  <c r="CD216" i="30"/>
  <c r="CE216" i="30"/>
  <c r="CF216" i="30"/>
  <c r="CG216" i="30"/>
  <c r="CH216" i="30"/>
  <c r="CI216" i="30"/>
  <c r="CJ216" i="30"/>
  <c r="CK216" i="30"/>
  <c r="CL216" i="30"/>
  <c r="CM216" i="30"/>
  <c r="CN216" i="30"/>
  <c r="CO216" i="30"/>
  <c r="CP216" i="30"/>
  <c r="CQ216" i="30"/>
  <c r="CR216" i="30"/>
  <c r="CS216" i="30"/>
  <c r="CT216" i="30"/>
  <c r="CU216" i="30"/>
  <c r="CV216" i="30"/>
  <c r="CW216" i="30"/>
  <c r="CX216" i="30"/>
  <c r="CY216" i="30"/>
  <c r="CZ216" i="30"/>
  <c r="DA216" i="30"/>
  <c r="DB216" i="30"/>
  <c r="DC216" i="30"/>
  <c r="DD216" i="30"/>
  <c r="DE216" i="30"/>
  <c r="DF216" i="30"/>
  <c r="DG216" i="30"/>
  <c r="DH216" i="30"/>
  <c r="A217" i="30"/>
  <c r="B217" i="30"/>
  <c r="C217" i="30"/>
  <c r="D217" i="30"/>
  <c r="E217" i="30"/>
  <c r="F217" i="30"/>
  <c r="G217" i="30"/>
  <c r="H217" i="30"/>
  <c r="I217" i="30"/>
  <c r="J217" i="30"/>
  <c r="K217" i="30"/>
  <c r="L217" i="30"/>
  <c r="M217" i="30"/>
  <c r="N217" i="30"/>
  <c r="O217" i="30"/>
  <c r="P217" i="30"/>
  <c r="Q217" i="30"/>
  <c r="R217" i="30"/>
  <c r="S217" i="30"/>
  <c r="T217" i="30"/>
  <c r="U217" i="30"/>
  <c r="V217" i="30"/>
  <c r="W217" i="30"/>
  <c r="X217" i="30"/>
  <c r="Y217" i="30"/>
  <c r="Z217" i="30"/>
  <c r="AA217" i="30"/>
  <c r="AB217" i="30"/>
  <c r="AC217" i="30"/>
  <c r="AD217" i="30"/>
  <c r="AE217" i="30"/>
  <c r="AF217" i="30"/>
  <c r="AG217" i="30"/>
  <c r="AH217" i="30"/>
  <c r="AI217" i="30"/>
  <c r="AJ217" i="30"/>
  <c r="AK217" i="30"/>
  <c r="AL217" i="30"/>
  <c r="AM217" i="30"/>
  <c r="AN217" i="30"/>
  <c r="AO217" i="30"/>
  <c r="AP217" i="30"/>
  <c r="AQ217" i="30"/>
  <c r="AR217" i="30"/>
  <c r="AS217" i="30"/>
  <c r="AT217" i="30"/>
  <c r="AU217" i="30"/>
  <c r="AV217" i="30"/>
  <c r="AW217" i="30"/>
  <c r="AX217" i="30"/>
  <c r="AY217" i="30"/>
  <c r="AZ217" i="30"/>
  <c r="BA217" i="30"/>
  <c r="BB217" i="30"/>
  <c r="BC217" i="30"/>
  <c r="BD217" i="30"/>
  <c r="BE217" i="30"/>
  <c r="BF217" i="30"/>
  <c r="BG217" i="30"/>
  <c r="BH217" i="30"/>
  <c r="BI217" i="30"/>
  <c r="BJ217" i="30"/>
  <c r="BK217" i="30"/>
  <c r="BL217" i="30"/>
  <c r="BM217" i="30"/>
  <c r="BN217" i="30"/>
  <c r="BO217" i="30"/>
  <c r="BP217" i="30"/>
  <c r="BQ217" i="30"/>
  <c r="BR217" i="30"/>
  <c r="BS217" i="30"/>
  <c r="BT217" i="30"/>
  <c r="BU217" i="30"/>
  <c r="BV217" i="30"/>
  <c r="BW217" i="30"/>
  <c r="BX217" i="30"/>
  <c r="BY217" i="30"/>
  <c r="BZ217" i="30"/>
  <c r="CA217" i="30"/>
  <c r="CB217" i="30"/>
  <c r="CC217" i="30"/>
  <c r="CD217" i="30"/>
  <c r="CE217" i="30"/>
  <c r="CF217" i="30"/>
  <c r="CG217" i="30"/>
  <c r="CH217" i="30"/>
  <c r="CI217" i="30"/>
  <c r="CJ217" i="30"/>
  <c r="CK217" i="30"/>
  <c r="CL217" i="30"/>
  <c r="CM217" i="30"/>
  <c r="CN217" i="30"/>
  <c r="CO217" i="30"/>
  <c r="CP217" i="30"/>
  <c r="CQ217" i="30"/>
  <c r="CR217" i="30"/>
  <c r="CS217" i="30"/>
  <c r="CT217" i="30"/>
  <c r="CU217" i="30"/>
  <c r="CV217" i="30"/>
  <c r="CW217" i="30"/>
  <c r="CX217" i="30"/>
  <c r="CY217" i="30"/>
  <c r="CZ217" i="30"/>
  <c r="DA217" i="30"/>
  <c r="DB217" i="30"/>
  <c r="DC217" i="30"/>
  <c r="DD217" i="30"/>
  <c r="DE217" i="30"/>
  <c r="DF217" i="30"/>
  <c r="DG217" i="30"/>
  <c r="DH217" i="30"/>
  <c r="A218" i="30"/>
  <c r="B218" i="30"/>
  <c r="C218" i="30"/>
  <c r="D218" i="30"/>
  <c r="E218" i="30"/>
  <c r="F218" i="30"/>
  <c r="G218" i="30"/>
  <c r="H218" i="30"/>
  <c r="I218" i="30"/>
  <c r="J218" i="30"/>
  <c r="K218" i="30"/>
  <c r="L218" i="30"/>
  <c r="M218" i="30"/>
  <c r="N218" i="30"/>
  <c r="O218" i="30"/>
  <c r="P218" i="30"/>
  <c r="Q218" i="30"/>
  <c r="R218" i="30"/>
  <c r="S218" i="30"/>
  <c r="T218" i="30"/>
  <c r="U218" i="30"/>
  <c r="V218" i="30"/>
  <c r="W218" i="30"/>
  <c r="X218" i="30"/>
  <c r="Y218" i="30"/>
  <c r="Z218" i="30"/>
  <c r="AA218" i="30"/>
  <c r="AB218" i="30"/>
  <c r="AC218" i="30"/>
  <c r="AD218" i="30"/>
  <c r="AE218" i="30"/>
  <c r="AF218" i="30"/>
  <c r="AG218" i="30"/>
  <c r="AH218" i="30"/>
  <c r="AI218" i="30"/>
  <c r="AJ218" i="30"/>
  <c r="AK218" i="30"/>
  <c r="AL218" i="30"/>
  <c r="AM218" i="30"/>
  <c r="AN218" i="30"/>
  <c r="AO218" i="30"/>
  <c r="AP218" i="30"/>
  <c r="AQ218" i="30"/>
  <c r="AR218" i="30"/>
  <c r="AS218" i="30"/>
  <c r="AT218" i="30"/>
  <c r="AU218" i="30"/>
  <c r="AV218" i="30"/>
  <c r="AW218" i="30"/>
  <c r="AX218" i="30"/>
  <c r="AY218" i="30"/>
  <c r="AZ218" i="30"/>
  <c r="BA218" i="30"/>
  <c r="BB218" i="30"/>
  <c r="BC218" i="30"/>
  <c r="BD218" i="30"/>
  <c r="BE218" i="30"/>
  <c r="BF218" i="30"/>
  <c r="BG218" i="30"/>
  <c r="BH218" i="30"/>
  <c r="BI218" i="30"/>
  <c r="BJ218" i="30"/>
  <c r="BK218" i="30"/>
  <c r="BL218" i="30"/>
  <c r="BM218" i="30"/>
  <c r="BN218" i="30"/>
  <c r="BO218" i="30"/>
  <c r="BP218" i="30"/>
  <c r="BQ218" i="30"/>
  <c r="BR218" i="30"/>
  <c r="BS218" i="30"/>
  <c r="BT218" i="30"/>
  <c r="BU218" i="30"/>
  <c r="BV218" i="30"/>
  <c r="BW218" i="30"/>
  <c r="BX218" i="30"/>
  <c r="BY218" i="30"/>
  <c r="BZ218" i="30"/>
  <c r="CA218" i="30"/>
  <c r="CB218" i="30"/>
  <c r="CC218" i="30"/>
  <c r="CD218" i="30"/>
  <c r="CE218" i="30"/>
  <c r="CF218" i="30"/>
  <c r="CG218" i="30"/>
  <c r="CH218" i="30"/>
  <c r="CI218" i="30"/>
  <c r="CJ218" i="30"/>
  <c r="CK218" i="30"/>
  <c r="CL218" i="30"/>
  <c r="CM218" i="30"/>
  <c r="CN218" i="30"/>
  <c r="CO218" i="30"/>
  <c r="CP218" i="30"/>
  <c r="CQ218" i="30"/>
  <c r="CR218" i="30"/>
  <c r="CS218" i="30"/>
  <c r="CT218" i="30"/>
  <c r="CU218" i="30"/>
  <c r="CV218" i="30"/>
  <c r="CW218" i="30"/>
  <c r="CX218" i="30"/>
  <c r="CY218" i="30"/>
  <c r="CZ218" i="30"/>
  <c r="DA218" i="30"/>
  <c r="DB218" i="30"/>
  <c r="DC218" i="30"/>
  <c r="DD218" i="30"/>
  <c r="DE218" i="30"/>
  <c r="DF218" i="30"/>
  <c r="DG218" i="30"/>
  <c r="DH218" i="30"/>
  <c r="A219" i="30"/>
  <c r="B219" i="30"/>
  <c r="C219" i="30"/>
  <c r="D219" i="30"/>
  <c r="E219" i="30"/>
  <c r="F219" i="30"/>
  <c r="G219" i="30"/>
  <c r="H219" i="30"/>
  <c r="I219" i="30"/>
  <c r="J219" i="30"/>
  <c r="K219" i="30"/>
  <c r="L219" i="30"/>
  <c r="M219" i="30"/>
  <c r="N219" i="30"/>
  <c r="O219" i="30"/>
  <c r="P219" i="30"/>
  <c r="Q219" i="30"/>
  <c r="R219" i="30"/>
  <c r="S219" i="30"/>
  <c r="T219" i="30"/>
  <c r="U219" i="30"/>
  <c r="V219" i="30"/>
  <c r="W219" i="30"/>
  <c r="X219" i="30"/>
  <c r="Y219" i="30"/>
  <c r="Z219" i="30"/>
  <c r="AA219" i="30"/>
  <c r="AB219" i="30"/>
  <c r="AC219" i="30"/>
  <c r="AD219" i="30"/>
  <c r="AE219" i="30"/>
  <c r="AF219" i="30"/>
  <c r="AG219" i="30"/>
  <c r="AH219" i="30"/>
  <c r="AI219" i="30"/>
  <c r="AJ219" i="30"/>
  <c r="AK219" i="30"/>
  <c r="AL219" i="30"/>
  <c r="AM219" i="30"/>
  <c r="AN219" i="30"/>
  <c r="AO219" i="30"/>
  <c r="AP219" i="30"/>
  <c r="AQ219" i="30"/>
  <c r="AR219" i="30"/>
  <c r="AS219" i="30"/>
  <c r="AT219" i="30"/>
  <c r="AU219" i="30"/>
  <c r="AV219" i="30"/>
  <c r="AW219" i="30"/>
  <c r="AX219" i="30"/>
  <c r="AY219" i="30"/>
  <c r="AZ219" i="30"/>
  <c r="BA219" i="30"/>
  <c r="BB219" i="30"/>
  <c r="BC219" i="30"/>
  <c r="BD219" i="30"/>
  <c r="BE219" i="30"/>
  <c r="BF219" i="30"/>
  <c r="BG219" i="30"/>
  <c r="BH219" i="30"/>
  <c r="BI219" i="30"/>
  <c r="BJ219" i="30"/>
  <c r="BK219" i="30"/>
  <c r="BL219" i="30"/>
  <c r="BM219" i="30"/>
  <c r="BN219" i="30"/>
  <c r="BO219" i="30"/>
  <c r="BP219" i="30"/>
  <c r="BQ219" i="30"/>
  <c r="BR219" i="30"/>
  <c r="BS219" i="30"/>
  <c r="BT219" i="30"/>
  <c r="BU219" i="30"/>
  <c r="BV219" i="30"/>
  <c r="BW219" i="30"/>
  <c r="BX219" i="30"/>
  <c r="BY219" i="30"/>
  <c r="BZ219" i="30"/>
  <c r="CA219" i="30"/>
  <c r="CB219" i="30"/>
  <c r="CC219" i="30"/>
  <c r="CD219" i="30"/>
  <c r="CE219" i="30"/>
  <c r="CF219" i="30"/>
  <c r="CG219" i="30"/>
  <c r="CH219" i="30"/>
  <c r="CI219" i="30"/>
  <c r="CJ219" i="30"/>
  <c r="CK219" i="30"/>
  <c r="CL219" i="30"/>
  <c r="CM219" i="30"/>
  <c r="CN219" i="30"/>
  <c r="CO219" i="30"/>
  <c r="CP219" i="30"/>
  <c r="CQ219" i="30"/>
  <c r="CR219" i="30"/>
  <c r="CS219" i="30"/>
  <c r="CT219" i="30"/>
  <c r="CU219" i="30"/>
  <c r="CV219" i="30"/>
  <c r="CW219" i="30"/>
  <c r="CX219" i="30"/>
  <c r="CY219" i="30"/>
  <c r="CZ219" i="30"/>
  <c r="DA219" i="30"/>
  <c r="DB219" i="30"/>
  <c r="DC219" i="30"/>
  <c r="DD219" i="30"/>
  <c r="DE219" i="30"/>
  <c r="DF219" i="30"/>
  <c r="DG219" i="30"/>
  <c r="DH219" i="30"/>
  <c r="A220" i="30"/>
  <c r="B220" i="30"/>
  <c r="C220" i="30"/>
  <c r="D220" i="30"/>
  <c r="E220" i="30"/>
  <c r="F220" i="30"/>
  <c r="G220" i="30"/>
  <c r="H220" i="30"/>
  <c r="I220" i="30"/>
  <c r="J220" i="30"/>
  <c r="K220" i="30"/>
  <c r="L220" i="30"/>
  <c r="M220" i="30"/>
  <c r="N220" i="30"/>
  <c r="O220" i="30"/>
  <c r="P220" i="30"/>
  <c r="Q220" i="30"/>
  <c r="R220" i="30"/>
  <c r="S220" i="30"/>
  <c r="T220" i="30"/>
  <c r="U220" i="30"/>
  <c r="V220" i="30"/>
  <c r="W220" i="30"/>
  <c r="X220" i="30"/>
  <c r="Y220" i="30"/>
  <c r="Z220" i="30"/>
  <c r="AA220" i="30"/>
  <c r="AB220" i="30"/>
  <c r="AC220" i="30"/>
  <c r="AD220" i="30"/>
  <c r="AE220" i="30"/>
  <c r="AF220" i="30"/>
  <c r="AG220" i="30"/>
  <c r="AH220" i="30"/>
  <c r="AI220" i="30"/>
  <c r="AJ220" i="30"/>
  <c r="AK220" i="30"/>
  <c r="AL220" i="30"/>
  <c r="AM220" i="30"/>
  <c r="AN220" i="30"/>
  <c r="AO220" i="30"/>
  <c r="AP220" i="30"/>
  <c r="AQ220" i="30"/>
  <c r="AR220" i="30"/>
  <c r="AS220" i="30"/>
  <c r="AT220" i="30"/>
  <c r="AU220" i="30"/>
  <c r="AV220" i="30"/>
  <c r="AW220" i="30"/>
  <c r="AX220" i="30"/>
  <c r="AY220" i="30"/>
  <c r="AZ220" i="30"/>
  <c r="BA220" i="30"/>
  <c r="BB220" i="30"/>
  <c r="BC220" i="30"/>
  <c r="BD220" i="30"/>
  <c r="BE220" i="30"/>
  <c r="BF220" i="30"/>
  <c r="BG220" i="30"/>
  <c r="BH220" i="30"/>
  <c r="BI220" i="30"/>
  <c r="BJ220" i="30"/>
  <c r="BK220" i="30"/>
  <c r="BL220" i="30"/>
  <c r="BM220" i="30"/>
  <c r="BN220" i="30"/>
  <c r="BO220" i="30"/>
  <c r="BP220" i="30"/>
  <c r="BQ220" i="30"/>
  <c r="BR220" i="30"/>
  <c r="BS220" i="30"/>
  <c r="BT220" i="30"/>
  <c r="BU220" i="30"/>
  <c r="BV220" i="30"/>
  <c r="BW220" i="30"/>
  <c r="BX220" i="30"/>
  <c r="BY220" i="30"/>
  <c r="BZ220" i="30"/>
  <c r="CA220" i="30"/>
  <c r="CB220" i="30"/>
  <c r="CC220" i="30"/>
  <c r="CD220" i="30"/>
  <c r="CE220" i="30"/>
  <c r="CF220" i="30"/>
  <c r="CG220" i="30"/>
  <c r="CH220" i="30"/>
  <c r="CI220" i="30"/>
  <c r="CJ220" i="30"/>
  <c r="CK220" i="30"/>
  <c r="CL220" i="30"/>
  <c r="CM220" i="30"/>
  <c r="CN220" i="30"/>
  <c r="CO220" i="30"/>
  <c r="CP220" i="30"/>
  <c r="CQ220" i="30"/>
  <c r="CR220" i="30"/>
  <c r="CS220" i="30"/>
  <c r="CT220" i="30"/>
  <c r="CU220" i="30"/>
  <c r="CV220" i="30"/>
  <c r="CW220" i="30"/>
  <c r="CX220" i="30"/>
  <c r="CY220" i="30"/>
  <c r="CZ220" i="30"/>
  <c r="DA220" i="30"/>
  <c r="DB220" i="30"/>
  <c r="DC220" i="30"/>
  <c r="DD220" i="30"/>
  <c r="DE220" i="30"/>
  <c r="DF220" i="30"/>
  <c r="DG220" i="30"/>
  <c r="DH220" i="30"/>
  <c r="A221" i="30"/>
  <c r="B221" i="30"/>
  <c r="C221" i="30"/>
  <c r="D221" i="30"/>
  <c r="E221" i="30"/>
  <c r="F221" i="30"/>
  <c r="G221" i="30"/>
  <c r="H221" i="30"/>
  <c r="I221" i="30"/>
  <c r="J221" i="30"/>
  <c r="K221" i="30"/>
  <c r="L221" i="30"/>
  <c r="M221" i="30"/>
  <c r="N221" i="30"/>
  <c r="O221" i="30"/>
  <c r="P221" i="30"/>
  <c r="Q221" i="30"/>
  <c r="R221" i="30"/>
  <c r="S221" i="30"/>
  <c r="T221" i="30"/>
  <c r="U221" i="30"/>
  <c r="V221" i="30"/>
  <c r="W221" i="30"/>
  <c r="X221" i="30"/>
  <c r="Y221" i="30"/>
  <c r="Z221" i="30"/>
  <c r="AA221" i="30"/>
  <c r="AB221" i="30"/>
  <c r="AC221" i="30"/>
  <c r="AD221" i="30"/>
  <c r="AE221" i="30"/>
  <c r="AF221" i="30"/>
  <c r="AG221" i="30"/>
  <c r="AH221" i="30"/>
  <c r="AI221" i="30"/>
  <c r="AJ221" i="30"/>
  <c r="AK221" i="30"/>
  <c r="AL221" i="30"/>
  <c r="AM221" i="30"/>
  <c r="AN221" i="30"/>
  <c r="AO221" i="30"/>
  <c r="AP221" i="30"/>
  <c r="AQ221" i="30"/>
  <c r="AR221" i="30"/>
  <c r="AS221" i="30"/>
  <c r="AT221" i="30"/>
  <c r="AU221" i="30"/>
  <c r="AV221" i="30"/>
  <c r="AW221" i="30"/>
  <c r="AX221" i="30"/>
  <c r="AY221" i="30"/>
  <c r="AZ221" i="30"/>
  <c r="BA221" i="30"/>
  <c r="BB221" i="30"/>
  <c r="BC221" i="30"/>
  <c r="BD221" i="30"/>
  <c r="BE221" i="30"/>
  <c r="BF221" i="30"/>
  <c r="BG221" i="30"/>
  <c r="BH221" i="30"/>
  <c r="BI221" i="30"/>
  <c r="BJ221" i="30"/>
  <c r="BK221" i="30"/>
  <c r="BL221" i="30"/>
  <c r="BM221" i="30"/>
  <c r="BN221" i="30"/>
  <c r="BO221" i="30"/>
  <c r="BP221" i="30"/>
  <c r="BQ221" i="30"/>
  <c r="BR221" i="30"/>
  <c r="BS221" i="30"/>
  <c r="BT221" i="30"/>
  <c r="BU221" i="30"/>
  <c r="BV221" i="30"/>
  <c r="BW221" i="30"/>
  <c r="BX221" i="30"/>
  <c r="BY221" i="30"/>
  <c r="BZ221" i="30"/>
  <c r="CA221" i="30"/>
  <c r="CB221" i="30"/>
  <c r="CC221" i="30"/>
  <c r="CD221" i="30"/>
  <c r="CE221" i="30"/>
  <c r="CF221" i="30"/>
  <c r="CG221" i="30"/>
  <c r="CH221" i="30"/>
  <c r="CI221" i="30"/>
  <c r="CJ221" i="30"/>
  <c r="CK221" i="30"/>
  <c r="CL221" i="30"/>
  <c r="CM221" i="30"/>
  <c r="CN221" i="30"/>
  <c r="CO221" i="30"/>
  <c r="CP221" i="30"/>
  <c r="CQ221" i="30"/>
  <c r="CR221" i="30"/>
  <c r="CS221" i="30"/>
  <c r="CT221" i="30"/>
  <c r="CU221" i="30"/>
  <c r="CV221" i="30"/>
  <c r="CW221" i="30"/>
  <c r="CX221" i="30"/>
  <c r="CY221" i="30"/>
  <c r="CZ221" i="30"/>
  <c r="DA221" i="30"/>
  <c r="DB221" i="30"/>
  <c r="DC221" i="30"/>
  <c r="DD221" i="30"/>
  <c r="DE221" i="30"/>
  <c r="DF221" i="30"/>
  <c r="DG221" i="30"/>
  <c r="DH221" i="30"/>
  <c r="A222" i="30"/>
  <c r="B222" i="30"/>
  <c r="C222" i="30"/>
  <c r="D222" i="30"/>
  <c r="E222" i="30"/>
  <c r="F222" i="30"/>
  <c r="G222" i="30"/>
  <c r="H222" i="30"/>
  <c r="I222" i="30"/>
  <c r="J222" i="30"/>
  <c r="K222" i="30"/>
  <c r="L222" i="30"/>
  <c r="M222" i="30"/>
  <c r="N222" i="30"/>
  <c r="O222" i="30"/>
  <c r="P222" i="30"/>
  <c r="Q222" i="30"/>
  <c r="R222" i="30"/>
  <c r="S222" i="30"/>
  <c r="T222" i="30"/>
  <c r="U222" i="30"/>
  <c r="V222" i="30"/>
  <c r="W222" i="30"/>
  <c r="X222" i="30"/>
  <c r="Y222" i="30"/>
  <c r="Z222" i="30"/>
  <c r="AA222" i="30"/>
  <c r="AB222" i="30"/>
  <c r="AC222" i="30"/>
  <c r="AD222" i="30"/>
  <c r="AE222" i="30"/>
  <c r="AF222" i="30"/>
  <c r="AG222" i="30"/>
  <c r="AH222" i="30"/>
  <c r="AI222" i="30"/>
  <c r="AJ222" i="30"/>
  <c r="AK222" i="30"/>
  <c r="AL222" i="30"/>
  <c r="AM222" i="30"/>
  <c r="AN222" i="30"/>
  <c r="AO222" i="30"/>
  <c r="AP222" i="30"/>
  <c r="AQ222" i="30"/>
  <c r="AR222" i="30"/>
  <c r="AS222" i="30"/>
  <c r="AT222" i="30"/>
  <c r="AU222" i="30"/>
  <c r="AV222" i="30"/>
  <c r="AW222" i="30"/>
  <c r="AX222" i="30"/>
  <c r="AY222" i="30"/>
  <c r="AZ222" i="30"/>
  <c r="BA222" i="30"/>
  <c r="BB222" i="30"/>
  <c r="BC222" i="30"/>
  <c r="BD222" i="30"/>
  <c r="BE222" i="30"/>
  <c r="BF222" i="30"/>
  <c r="BG222" i="30"/>
  <c r="BH222" i="30"/>
  <c r="BI222" i="30"/>
  <c r="BJ222" i="30"/>
  <c r="BK222" i="30"/>
  <c r="BL222" i="30"/>
  <c r="BM222" i="30"/>
  <c r="BN222" i="30"/>
  <c r="BO222" i="30"/>
  <c r="BP222" i="30"/>
  <c r="BQ222" i="30"/>
  <c r="BR222" i="30"/>
  <c r="BS222" i="30"/>
  <c r="BT222" i="30"/>
  <c r="BU222" i="30"/>
  <c r="BV222" i="30"/>
  <c r="BW222" i="30"/>
  <c r="BX222" i="30"/>
  <c r="BY222" i="30"/>
  <c r="BZ222" i="30"/>
  <c r="CA222" i="30"/>
  <c r="CB222" i="30"/>
  <c r="CC222" i="30"/>
  <c r="CD222" i="30"/>
  <c r="CE222" i="30"/>
  <c r="CF222" i="30"/>
  <c r="CG222" i="30"/>
  <c r="CH222" i="30"/>
  <c r="CI222" i="30"/>
  <c r="CJ222" i="30"/>
  <c r="CK222" i="30"/>
  <c r="CL222" i="30"/>
  <c r="CM222" i="30"/>
  <c r="CN222" i="30"/>
  <c r="CO222" i="30"/>
  <c r="CP222" i="30"/>
  <c r="CQ222" i="30"/>
  <c r="CR222" i="30"/>
  <c r="CS222" i="30"/>
  <c r="CT222" i="30"/>
  <c r="CU222" i="30"/>
  <c r="CV222" i="30"/>
  <c r="CW222" i="30"/>
  <c r="CX222" i="30"/>
  <c r="CY222" i="30"/>
  <c r="CZ222" i="30"/>
  <c r="DA222" i="30"/>
  <c r="DB222" i="30"/>
  <c r="DC222" i="30"/>
  <c r="DD222" i="30"/>
  <c r="DE222" i="30"/>
  <c r="DF222" i="30"/>
  <c r="DG222" i="30"/>
  <c r="DH222" i="30"/>
  <c r="A223" i="30"/>
  <c r="B223" i="30"/>
  <c r="C223" i="30"/>
  <c r="D223" i="30"/>
  <c r="E223" i="30"/>
  <c r="F223" i="30"/>
  <c r="G223" i="30"/>
  <c r="H223" i="30"/>
  <c r="I223" i="30"/>
  <c r="J223" i="30"/>
  <c r="K223" i="30"/>
  <c r="L223" i="30"/>
  <c r="M223" i="30"/>
  <c r="N223" i="30"/>
  <c r="O223" i="30"/>
  <c r="P223" i="30"/>
  <c r="Q223" i="30"/>
  <c r="R223" i="30"/>
  <c r="S223" i="30"/>
  <c r="T223" i="30"/>
  <c r="U223" i="30"/>
  <c r="V223" i="30"/>
  <c r="W223" i="30"/>
  <c r="X223" i="30"/>
  <c r="Y223" i="30"/>
  <c r="Z223" i="30"/>
  <c r="AA223" i="30"/>
  <c r="AB223" i="30"/>
  <c r="AC223" i="30"/>
  <c r="AD223" i="30"/>
  <c r="AE223" i="30"/>
  <c r="AF223" i="30"/>
  <c r="AG223" i="30"/>
  <c r="AH223" i="30"/>
  <c r="AI223" i="30"/>
  <c r="AJ223" i="30"/>
  <c r="AK223" i="30"/>
  <c r="AL223" i="30"/>
  <c r="AM223" i="30"/>
  <c r="AN223" i="30"/>
  <c r="AO223" i="30"/>
  <c r="AP223" i="30"/>
  <c r="AQ223" i="30"/>
  <c r="AR223" i="30"/>
  <c r="AS223" i="30"/>
  <c r="AT223" i="30"/>
  <c r="AU223" i="30"/>
  <c r="AV223" i="30"/>
  <c r="AW223" i="30"/>
  <c r="AX223" i="30"/>
  <c r="AY223" i="30"/>
  <c r="AZ223" i="30"/>
  <c r="BA223" i="30"/>
  <c r="BB223" i="30"/>
  <c r="BC223" i="30"/>
  <c r="BD223" i="30"/>
  <c r="BE223" i="30"/>
  <c r="BF223" i="30"/>
  <c r="BG223" i="30"/>
  <c r="BH223" i="30"/>
  <c r="BI223" i="30"/>
  <c r="BJ223" i="30"/>
  <c r="BK223" i="30"/>
  <c r="BL223" i="30"/>
  <c r="BM223" i="30"/>
  <c r="BN223" i="30"/>
  <c r="BO223" i="30"/>
  <c r="BP223" i="30"/>
  <c r="BQ223" i="30"/>
  <c r="BR223" i="30"/>
  <c r="BS223" i="30"/>
  <c r="BT223" i="30"/>
  <c r="BU223" i="30"/>
  <c r="BV223" i="30"/>
  <c r="BW223" i="30"/>
  <c r="BX223" i="30"/>
  <c r="BY223" i="30"/>
  <c r="BZ223" i="30"/>
  <c r="CA223" i="30"/>
  <c r="CB223" i="30"/>
  <c r="CC223" i="30"/>
  <c r="CD223" i="30"/>
  <c r="CE223" i="30"/>
  <c r="CF223" i="30"/>
  <c r="CG223" i="30"/>
  <c r="CH223" i="30"/>
  <c r="CI223" i="30"/>
  <c r="CJ223" i="30"/>
  <c r="CK223" i="30"/>
  <c r="CL223" i="30"/>
  <c r="CM223" i="30"/>
  <c r="CN223" i="30"/>
  <c r="CO223" i="30"/>
  <c r="CP223" i="30"/>
  <c r="CQ223" i="30"/>
  <c r="CR223" i="30"/>
  <c r="CS223" i="30"/>
  <c r="CT223" i="30"/>
  <c r="CU223" i="30"/>
  <c r="CV223" i="30"/>
  <c r="CW223" i="30"/>
  <c r="CX223" i="30"/>
  <c r="CY223" i="30"/>
  <c r="CZ223" i="30"/>
  <c r="DA223" i="30"/>
  <c r="DB223" i="30"/>
  <c r="DC223" i="30"/>
  <c r="DD223" i="30"/>
  <c r="DE223" i="30"/>
  <c r="DF223" i="30"/>
  <c r="DG223" i="30"/>
  <c r="DH223" i="30"/>
  <c r="A224" i="30"/>
  <c r="B224" i="30"/>
  <c r="C224" i="30"/>
  <c r="D224" i="30"/>
  <c r="E224" i="30"/>
  <c r="F224" i="30"/>
  <c r="G224" i="30"/>
  <c r="H224" i="30"/>
  <c r="I224" i="30"/>
  <c r="J224" i="30"/>
  <c r="K224" i="30"/>
  <c r="L224" i="30"/>
  <c r="M224" i="30"/>
  <c r="N224" i="30"/>
  <c r="O224" i="30"/>
  <c r="P224" i="30"/>
  <c r="Q224" i="30"/>
  <c r="R224" i="30"/>
  <c r="S224" i="30"/>
  <c r="T224" i="30"/>
  <c r="U224" i="30"/>
  <c r="V224" i="30"/>
  <c r="W224" i="30"/>
  <c r="X224" i="30"/>
  <c r="Y224" i="30"/>
  <c r="Z224" i="30"/>
  <c r="AA224" i="30"/>
  <c r="AB224" i="30"/>
  <c r="AC224" i="30"/>
  <c r="AD224" i="30"/>
  <c r="AE224" i="30"/>
  <c r="AF224" i="30"/>
  <c r="AG224" i="30"/>
  <c r="AH224" i="30"/>
  <c r="AI224" i="30"/>
  <c r="AJ224" i="30"/>
  <c r="AK224" i="30"/>
  <c r="AL224" i="30"/>
  <c r="AM224" i="30"/>
  <c r="AN224" i="30"/>
  <c r="AO224" i="30"/>
  <c r="AP224" i="30"/>
  <c r="AQ224" i="30"/>
  <c r="AR224" i="30"/>
  <c r="AS224" i="30"/>
  <c r="AT224" i="30"/>
  <c r="AU224" i="30"/>
  <c r="AV224" i="30"/>
  <c r="AW224" i="30"/>
  <c r="AX224" i="30"/>
  <c r="AY224" i="30"/>
  <c r="AZ224" i="30"/>
  <c r="BA224" i="30"/>
  <c r="BB224" i="30"/>
  <c r="BC224" i="30"/>
  <c r="BD224" i="30"/>
  <c r="BE224" i="30"/>
  <c r="BF224" i="30"/>
  <c r="BG224" i="30"/>
  <c r="BH224" i="30"/>
  <c r="BI224" i="30"/>
  <c r="BJ224" i="30"/>
  <c r="BK224" i="30"/>
  <c r="BL224" i="30"/>
  <c r="BM224" i="30"/>
  <c r="BN224" i="30"/>
  <c r="BO224" i="30"/>
  <c r="BP224" i="30"/>
  <c r="BQ224" i="30"/>
  <c r="BR224" i="30"/>
  <c r="BS224" i="30"/>
  <c r="BT224" i="30"/>
  <c r="BU224" i="30"/>
  <c r="BV224" i="30"/>
  <c r="BW224" i="30"/>
  <c r="BX224" i="30"/>
  <c r="BY224" i="30"/>
  <c r="BZ224" i="30"/>
  <c r="CA224" i="30"/>
  <c r="CB224" i="30"/>
  <c r="CC224" i="30"/>
  <c r="CD224" i="30"/>
  <c r="CE224" i="30"/>
  <c r="CF224" i="30"/>
  <c r="CG224" i="30"/>
  <c r="CH224" i="30"/>
  <c r="CI224" i="30"/>
  <c r="CJ224" i="30"/>
  <c r="CK224" i="30"/>
  <c r="CL224" i="30"/>
  <c r="CM224" i="30"/>
  <c r="CN224" i="30"/>
  <c r="CO224" i="30"/>
  <c r="CP224" i="30"/>
  <c r="CQ224" i="30"/>
  <c r="CR224" i="30"/>
  <c r="CS224" i="30"/>
  <c r="CT224" i="30"/>
  <c r="CU224" i="30"/>
  <c r="CV224" i="30"/>
  <c r="CW224" i="30"/>
  <c r="CX224" i="30"/>
  <c r="CY224" i="30"/>
  <c r="CZ224" i="30"/>
  <c r="DA224" i="30"/>
  <c r="DB224" i="30"/>
  <c r="DC224" i="30"/>
  <c r="DD224" i="30"/>
  <c r="DE224" i="30"/>
  <c r="DF224" i="30"/>
  <c r="DG224" i="30"/>
  <c r="DH224" i="30"/>
  <c r="A225" i="30"/>
  <c r="B225" i="30"/>
  <c r="C225" i="30"/>
  <c r="D225" i="30"/>
  <c r="E225" i="30"/>
  <c r="F225" i="30"/>
  <c r="G225" i="30"/>
  <c r="H225" i="30"/>
  <c r="I225" i="30"/>
  <c r="J225" i="30"/>
  <c r="K225" i="30"/>
  <c r="L225" i="30"/>
  <c r="M225" i="30"/>
  <c r="N225" i="30"/>
  <c r="O225" i="30"/>
  <c r="P225" i="30"/>
  <c r="Q225" i="30"/>
  <c r="R225" i="30"/>
  <c r="S225" i="30"/>
  <c r="T225" i="30"/>
  <c r="U225" i="30"/>
  <c r="V225" i="30"/>
  <c r="W225" i="30"/>
  <c r="X225" i="30"/>
  <c r="Y225" i="30"/>
  <c r="Z225" i="30"/>
  <c r="AA225" i="30"/>
  <c r="AB225" i="30"/>
  <c r="AC225" i="30"/>
  <c r="AD225" i="30"/>
  <c r="AE225" i="30"/>
  <c r="AF225" i="30"/>
  <c r="AG225" i="30"/>
  <c r="AH225" i="30"/>
  <c r="AI225" i="30"/>
  <c r="AJ225" i="30"/>
  <c r="AK225" i="30"/>
  <c r="AL225" i="30"/>
  <c r="AM225" i="30"/>
  <c r="AN225" i="30"/>
  <c r="AO225" i="30"/>
  <c r="AP225" i="30"/>
  <c r="AQ225" i="30"/>
  <c r="AR225" i="30"/>
  <c r="AS225" i="30"/>
  <c r="AT225" i="30"/>
  <c r="AU225" i="30"/>
  <c r="AV225" i="30"/>
  <c r="AW225" i="30"/>
  <c r="AX225" i="30"/>
  <c r="AY225" i="30"/>
  <c r="AZ225" i="30"/>
  <c r="BA225" i="30"/>
  <c r="BB225" i="30"/>
  <c r="BC225" i="30"/>
  <c r="BD225" i="30"/>
  <c r="BE225" i="30"/>
  <c r="BF225" i="30"/>
  <c r="BG225" i="30"/>
  <c r="BH225" i="30"/>
  <c r="BI225" i="30"/>
  <c r="BJ225" i="30"/>
  <c r="BK225" i="30"/>
  <c r="BL225" i="30"/>
  <c r="BM225" i="30"/>
  <c r="BN225" i="30"/>
  <c r="BO225" i="30"/>
  <c r="BP225" i="30"/>
  <c r="BQ225" i="30"/>
  <c r="BR225" i="30"/>
  <c r="BS225" i="30"/>
  <c r="BT225" i="30"/>
  <c r="BU225" i="30"/>
  <c r="BV225" i="30"/>
  <c r="BW225" i="30"/>
  <c r="BX225" i="30"/>
  <c r="BY225" i="30"/>
  <c r="BZ225" i="30"/>
  <c r="CA225" i="30"/>
  <c r="CB225" i="30"/>
  <c r="CC225" i="30"/>
  <c r="CD225" i="30"/>
  <c r="CE225" i="30"/>
  <c r="CF225" i="30"/>
  <c r="CG225" i="30"/>
  <c r="CH225" i="30"/>
  <c r="CI225" i="30"/>
  <c r="CJ225" i="30"/>
  <c r="CK225" i="30"/>
  <c r="CL225" i="30"/>
  <c r="CM225" i="30"/>
  <c r="CN225" i="30"/>
  <c r="CO225" i="30"/>
  <c r="CP225" i="30"/>
  <c r="CQ225" i="30"/>
  <c r="CR225" i="30"/>
  <c r="CS225" i="30"/>
  <c r="CT225" i="30"/>
  <c r="CU225" i="30"/>
  <c r="CV225" i="30"/>
  <c r="CW225" i="30"/>
  <c r="CX225" i="30"/>
  <c r="CY225" i="30"/>
  <c r="CZ225" i="30"/>
  <c r="DA225" i="30"/>
  <c r="DB225" i="30"/>
  <c r="DC225" i="30"/>
  <c r="DD225" i="30"/>
  <c r="DE225" i="30"/>
  <c r="DF225" i="30"/>
  <c r="DG225" i="30"/>
  <c r="DH225" i="30"/>
  <c r="A226" i="30"/>
  <c r="B226" i="30"/>
  <c r="C226" i="30"/>
  <c r="D226" i="30"/>
  <c r="E226" i="30"/>
  <c r="F226" i="30"/>
  <c r="G226" i="30"/>
  <c r="H226" i="30"/>
  <c r="I226" i="30"/>
  <c r="J226" i="30"/>
  <c r="K226" i="30"/>
  <c r="L226" i="30"/>
  <c r="M226" i="30"/>
  <c r="N226" i="30"/>
  <c r="O226" i="30"/>
  <c r="P226" i="30"/>
  <c r="Q226" i="30"/>
  <c r="R226" i="30"/>
  <c r="S226" i="30"/>
  <c r="T226" i="30"/>
  <c r="U226" i="30"/>
  <c r="V226" i="30"/>
  <c r="W226" i="30"/>
  <c r="X226" i="30"/>
  <c r="Y226" i="30"/>
  <c r="Z226" i="30"/>
  <c r="AA226" i="30"/>
  <c r="AB226" i="30"/>
  <c r="AC226" i="30"/>
  <c r="AD226" i="30"/>
  <c r="AE226" i="30"/>
  <c r="AF226" i="30"/>
  <c r="AG226" i="30"/>
  <c r="AH226" i="30"/>
  <c r="AI226" i="30"/>
  <c r="AJ226" i="30"/>
  <c r="AK226" i="30"/>
  <c r="AL226" i="30"/>
  <c r="AM226" i="30"/>
  <c r="AN226" i="30"/>
  <c r="AO226" i="30"/>
  <c r="AP226" i="30"/>
  <c r="AQ226" i="30"/>
  <c r="AR226" i="30"/>
  <c r="AS226" i="30"/>
  <c r="AT226" i="30"/>
  <c r="AU226" i="30"/>
  <c r="AV226" i="30"/>
  <c r="AW226" i="30"/>
  <c r="AX226" i="30"/>
  <c r="AY226" i="30"/>
  <c r="AZ226" i="30"/>
  <c r="BA226" i="30"/>
  <c r="BB226" i="30"/>
  <c r="BC226" i="30"/>
  <c r="BD226" i="30"/>
  <c r="BE226" i="30"/>
  <c r="BF226" i="30"/>
  <c r="BG226" i="30"/>
  <c r="BH226" i="30"/>
  <c r="BI226" i="30"/>
  <c r="BJ226" i="30"/>
  <c r="BK226" i="30"/>
  <c r="BL226" i="30"/>
  <c r="BM226" i="30"/>
  <c r="BN226" i="30"/>
  <c r="BO226" i="30"/>
  <c r="BP226" i="30"/>
  <c r="BQ226" i="30"/>
  <c r="BR226" i="30"/>
  <c r="BS226" i="30"/>
  <c r="BT226" i="30"/>
  <c r="BU226" i="30"/>
  <c r="BV226" i="30"/>
  <c r="BW226" i="30"/>
  <c r="BX226" i="30"/>
  <c r="BY226" i="30"/>
  <c r="BZ226" i="30"/>
  <c r="CA226" i="30"/>
  <c r="CB226" i="30"/>
  <c r="CC226" i="30"/>
  <c r="CD226" i="30"/>
  <c r="CE226" i="30"/>
  <c r="CF226" i="30"/>
  <c r="CG226" i="30"/>
  <c r="CH226" i="30"/>
  <c r="CI226" i="30"/>
  <c r="CJ226" i="30"/>
  <c r="CK226" i="30"/>
  <c r="CL226" i="30"/>
  <c r="CM226" i="30"/>
  <c r="CN226" i="30"/>
  <c r="CO226" i="30"/>
  <c r="CP226" i="30"/>
  <c r="CQ226" i="30"/>
  <c r="CR226" i="30"/>
  <c r="CS226" i="30"/>
  <c r="CT226" i="30"/>
  <c r="CU226" i="30"/>
  <c r="CV226" i="30"/>
  <c r="CW226" i="30"/>
  <c r="CX226" i="30"/>
  <c r="CY226" i="30"/>
  <c r="CZ226" i="30"/>
  <c r="DA226" i="30"/>
  <c r="DB226" i="30"/>
  <c r="DC226" i="30"/>
  <c r="DD226" i="30"/>
  <c r="DE226" i="30"/>
  <c r="DF226" i="30"/>
  <c r="DG226" i="30"/>
  <c r="DH226" i="30"/>
  <c r="A227" i="30"/>
  <c r="B227" i="30"/>
  <c r="C227" i="30"/>
  <c r="D227" i="30"/>
  <c r="E227" i="30"/>
  <c r="F227" i="30"/>
  <c r="G227" i="30"/>
  <c r="H227" i="30"/>
  <c r="I227" i="30"/>
  <c r="J227" i="30"/>
  <c r="K227" i="30"/>
  <c r="L227" i="30"/>
  <c r="M227" i="30"/>
  <c r="N227" i="30"/>
  <c r="O227" i="30"/>
  <c r="P227" i="30"/>
  <c r="Q227" i="30"/>
  <c r="R227" i="30"/>
  <c r="S227" i="30"/>
  <c r="T227" i="30"/>
  <c r="U227" i="30"/>
  <c r="V227" i="30"/>
  <c r="W227" i="30"/>
  <c r="X227" i="30"/>
  <c r="Y227" i="30"/>
  <c r="Z227" i="30"/>
  <c r="AA227" i="30"/>
  <c r="AB227" i="30"/>
  <c r="AC227" i="30"/>
  <c r="AD227" i="30"/>
  <c r="AE227" i="30"/>
  <c r="AF227" i="30"/>
  <c r="AG227" i="30"/>
  <c r="AH227" i="30"/>
  <c r="AI227" i="30"/>
  <c r="AJ227" i="30"/>
  <c r="AK227" i="30"/>
  <c r="AL227" i="30"/>
  <c r="AM227" i="30"/>
  <c r="AN227" i="30"/>
  <c r="AO227" i="30"/>
  <c r="AP227" i="30"/>
  <c r="AQ227" i="30"/>
  <c r="AR227" i="30"/>
  <c r="AS227" i="30"/>
  <c r="AT227" i="30"/>
  <c r="AU227" i="30"/>
  <c r="AV227" i="30"/>
  <c r="AW227" i="30"/>
  <c r="AX227" i="30"/>
  <c r="AY227" i="30"/>
  <c r="AZ227" i="30"/>
  <c r="BA227" i="30"/>
  <c r="BB227" i="30"/>
  <c r="BC227" i="30"/>
  <c r="BD227" i="30"/>
  <c r="BE227" i="30"/>
  <c r="BF227" i="30"/>
  <c r="BG227" i="30"/>
  <c r="BH227" i="30"/>
  <c r="BI227" i="30"/>
  <c r="BJ227" i="30"/>
  <c r="BK227" i="30"/>
  <c r="BL227" i="30"/>
  <c r="BM227" i="30"/>
  <c r="BN227" i="30"/>
  <c r="BO227" i="30"/>
  <c r="BP227" i="30"/>
  <c r="BQ227" i="30"/>
  <c r="BR227" i="30"/>
  <c r="BS227" i="30"/>
  <c r="BT227" i="30"/>
  <c r="BU227" i="30"/>
  <c r="BV227" i="30"/>
  <c r="BW227" i="30"/>
  <c r="BX227" i="30"/>
  <c r="BY227" i="30"/>
  <c r="BZ227" i="30"/>
  <c r="CA227" i="30"/>
  <c r="CB227" i="30"/>
  <c r="CC227" i="30"/>
  <c r="CD227" i="30"/>
  <c r="CE227" i="30"/>
  <c r="CF227" i="30"/>
  <c r="CG227" i="30"/>
  <c r="CH227" i="30"/>
  <c r="CI227" i="30"/>
  <c r="CJ227" i="30"/>
  <c r="CK227" i="30"/>
  <c r="CL227" i="30"/>
  <c r="CM227" i="30"/>
  <c r="CN227" i="30"/>
  <c r="CO227" i="30"/>
  <c r="CP227" i="30"/>
  <c r="CQ227" i="30"/>
  <c r="CR227" i="30"/>
  <c r="CS227" i="30"/>
  <c r="CT227" i="30"/>
  <c r="CU227" i="30"/>
  <c r="CV227" i="30"/>
  <c r="CW227" i="30"/>
  <c r="CX227" i="30"/>
  <c r="CY227" i="30"/>
  <c r="CZ227" i="30"/>
  <c r="DA227" i="30"/>
  <c r="DB227" i="30"/>
  <c r="DC227" i="30"/>
  <c r="DD227" i="30"/>
  <c r="DE227" i="30"/>
  <c r="DF227" i="30"/>
  <c r="DG227" i="30"/>
  <c r="DH227" i="30"/>
  <c r="A228" i="30"/>
  <c r="B228" i="30"/>
  <c r="C228" i="30"/>
  <c r="D228" i="30"/>
  <c r="E228" i="30"/>
  <c r="F228" i="30"/>
  <c r="G228" i="30"/>
  <c r="H228" i="30"/>
  <c r="I228" i="30"/>
  <c r="J228" i="30"/>
  <c r="K228" i="30"/>
  <c r="L228" i="30"/>
  <c r="M228" i="30"/>
  <c r="N228" i="30"/>
  <c r="O228" i="30"/>
  <c r="P228" i="30"/>
  <c r="Q228" i="30"/>
  <c r="R228" i="30"/>
  <c r="S228" i="30"/>
  <c r="T228" i="30"/>
  <c r="U228" i="30"/>
  <c r="V228" i="30"/>
  <c r="W228" i="30"/>
  <c r="X228" i="30"/>
  <c r="Y228" i="30"/>
  <c r="Z228" i="30"/>
  <c r="AA228" i="30"/>
  <c r="AB228" i="30"/>
  <c r="AC228" i="30"/>
  <c r="AD228" i="30"/>
  <c r="AE228" i="30"/>
  <c r="AF228" i="30"/>
  <c r="AG228" i="30"/>
  <c r="AH228" i="30"/>
  <c r="AI228" i="30"/>
  <c r="AJ228" i="30"/>
  <c r="AK228" i="30"/>
  <c r="AL228" i="30"/>
  <c r="AM228" i="30"/>
  <c r="AN228" i="30"/>
  <c r="AO228" i="30"/>
  <c r="AP228" i="30"/>
  <c r="AQ228" i="30"/>
  <c r="AR228" i="30"/>
  <c r="AS228" i="30"/>
  <c r="AT228" i="30"/>
  <c r="AU228" i="30"/>
  <c r="AV228" i="30"/>
  <c r="AW228" i="30"/>
  <c r="AX228" i="30"/>
  <c r="AY228" i="30"/>
  <c r="AZ228" i="30"/>
  <c r="BA228" i="30"/>
  <c r="BB228" i="30"/>
  <c r="BC228" i="30"/>
  <c r="BD228" i="30"/>
  <c r="BE228" i="30"/>
  <c r="BF228" i="30"/>
  <c r="BG228" i="30"/>
  <c r="BH228" i="30"/>
  <c r="BI228" i="30"/>
  <c r="BJ228" i="30"/>
  <c r="BK228" i="30"/>
  <c r="BL228" i="30"/>
  <c r="BM228" i="30"/>
  <c r="BN228" i="30"/>
  <c r="BO228" i="30"/>
  <c r="BP228" i="30"/>
  <c r="BQ228" i="30"/>
  <c r="BR228" i="30"/>
  <c r="BS228" i="30"/>
  <c r="BT228" i="30"/>
  <c r="BU228" i="30"/>
  <c r="BV228" i="30"/>
  <c r="BW228" i="30"/>
  <c r="BX228" i="30"/>
  <c r="BY228" i="30"/>
  <c r="BZ228" i="30"/>
  <c r="CA228" i="30"/>
  <c r="CB228" i="30"/>
  <c r="CC228" i="30"/>
  <c r="CD228" i="30"/>
  <c r="CE228" i="30"/>
  <c r="CF228" i="30"/>
  <c r="CG228" i="30"/>
  <c r="CH228" i="30"/>
  <c r="CI228" i="30"/>
  <c r="CJ228" i="30"/>
  <c r="CK228" i="30"/>
  <c r="CL228" i="30"/>
  <c r="CM228" i="30"/>
  <c r="CN228" i="30"/>
  <c r="CO228" i="30"/>
  <c r="CP228" i="30"/>
  <c r="CQ228" i="30"/>
  <c r="CR228" i="30"/>
  <c r="CS228" i="30"/>
  <c r="CT228" i="30"/>
  <c r="CU228" i="30"/>
  <c r="CV228" i="30"/>
  <c r="CW228" i="30"/>
  <c r="CX228" i="30"/>
  <c r="CY228" i="30"/>
  <c r="CZ228" i="30"/>
  <c r="DA228" i="30"/>
  <c r="DB228" i="30"/>
  <c r="DC228" i="30"/>
  <c r="DD228" i="30"/>
  <c r="DE228" i="30"/>
  <c r="DF228" i="30"/>
  <c r="DG228" i="30"/>
  <c r="DH228" i="30"/>
  <c r="A229" i="30"/>
  <c r="B229" i="30"/>
  <c r="C229" i="30"/>
  <c r="D229" i="30"/>
  <c r="E229" i="30"/>
  <c r="F229" i="30"/>
  <c r="G229" i="30"/>
  <c r="H229" i="30"/>
  <c r="I229" i="30"/>
  <c r="J229" i="30"/>
  <c r="K229" i="30"/>
  <c r="L229" i="30"/>
  <c r="M229" i="30"/>
  <c r="N229" i="30"/>
  <c r="O229" i="30"/>
  <c r="P229" i="30"/>
  <c r="Q229" i="30"/>
  <c r="R229" i="30"/>
  <c r="S229" i="30"/>
  <c r="T229" i="30"/>
  <c r="U229" i="30"/>
  <c r="V229" i="30"/>
  <c r="W229" i="30"/>
  <c r="X229" i="30"/>
  <c r="Y229" i="30"/>
  <c r="Z229" i="30"/>
  <c r="AA229" i="30"/>
  <c r="AB229" i="30"/>
  <c r="AC229" i="30"/>
  <c r="AD229" i="30"/>
  <c r="AE229" i="30"/>
  <c r="AF229" i="30"/>
  <c r="AG229" i="30"/>
  <c r="AH229" i="30"/>
  <c r="AI229" i="30"/>
  <c r="AJ229" i="30"/>
  <c r="AK229" i="30"/>
  <c r="AL229" i="30"/>
  <c r="AM229" i="30"/>
  <c r="AN229" i="30"/>
  <c r="AO229" i="30"/>
  <c r="AP229" i="30"/>
  <c r="AQ229" i="30"/>
  <c r="AR229" i="30"/>
  <c r="AS229" i="30"/>
  <c r="AT229" i="30"/>
  <c r="AU229" i="30"/>
  <c r="AV229" i="30"/>
  <c r="AW229" i="30"/>
  <c r="AX229" i="30"/>
  <c r="AY229" i="30"/>
  <c r="AZ229" i="30"/>
  <c r="BA229" i="30"/>
  <c r="BB229" i="30"/>
  <c r="BC229" i="30"/>
  <c r="BD229" i="30"/>
  <c r="BE229" i="30"/>
  <c r="BF229" i="30"/>
  <c r="BG229" i="30"/>
  <c r="BH229" i="30"/>
  <c r="BI229" i="30"/>
  <c r="BJ229" i="30"/>
  <c r="BK229" i="30"/>
  <c r="BL229" i="30"/>
  <c r="BM229" i="30"/>
  <c r="BN229" i="30"/>
  <c r="BO229" i="30"/>
  <c r="BP229" i="30"/>
  <c r="BQ229" i="30"/>
  <c r="BR229" i="30"/>
  <c r="BS229" i="30"/>
  <c r="BT229" i="30"/>
  <c r="BU229" i="30"/>
  <c r="BV229" i="30"/>
  <c r="BW229" i="30"/>
  <c r="BX229" i="30"/>
  <c r="BY229" i="30"/>
  <c r="BZ229" i="30"/>
  <c r="CA229" i="30"/>
  <c r="CB229" i="30"/>
  <c r="CC229" i="30"/>
  <c r="CD229" i="30"/>
  <c r="CE229" i="30"/>
  <c r="CF229" i="30"/>
  <c r="CG229" i="30"/>
  <c r="CH229" i="30"/>
  <c r="CI229" i="30"/>
  <c r="CJ229" i="30"/>
  <c r="CK229" i="30"/>
  <c r="CL229" i="30"/>
  <c r="CM229" i="30"/>
  <c r="CN229" i="30"/>
  <c r="CO229" i="30"/>
  <c r="CP229" i="30"/>
  <c r="CQ229" i="30"/>
  <c r="CR229" i="30"/>
  <c r="CS229" i="30"/>
  <c r="CT229" i="30"/>
  <c r="CU229" i="30"/>
  <c r="CV229" i="30"/>
  <c r="CW229" i="30"/>
  <c r="CX229" i="30"/>
  <c r="CY229" i="30"/>
  <c r="CZ229" i="30"/>
  <c r="DA229" i="30"/>
  <c r="DB229" i="30"/>
  <c r="DC229" i="30"/>
  <c r="DD229" i="30"/>
  <c r="DE229" i="30"/>
  <c r="DF229" i="30"/>
  <c r="DG229" i="30"/>
  <c r="DH229" i="30"/>
  <c r="A230" i="30"/>
  <c r="B230" i="30"/>
  <c r="C230" i="30"/>
  <c r="D230" i="30"/>
  <c r="E230" i="30"/>
  <c r="F230" i="30"/>
  <c r="G230" i="30"/>
  <c r="H230" i="30"/>
  <c r="I230" i="30"/>
  <c r="J230" i="30"/>
  <c r="K230" i="30"/>
  <c r="L230" i="30"/>
  <c r="M230" i="30"/>
  <c r="N230" i="30"/>
  <c r="O230" i="30"/>
  <c r="P230" i="30"/>
  <c r="Q230" i="30"/>
  <c r="R230" i="30"/>
  <c r="S230" i="30"/>
  <c r="T230" i="30"/>
  <c r="U230" i="30"/>
  <c r="V230" i="30"/>
  <c r="W230" i="30"/>
  <c r="X230" i="30"/>
  <c r="Y230" i="30"/>
  <c r="Z230" i="30"/>
  <c r="AA230" i="30"/>
  <c r="AB230" i="30"/>
  <c r="AC230" i="30"/>
  <c r="AD230" i="30"/>
  <c r="AE230" i="30"/>
  <c r="AF230" i="30"/>
  <c r="AG230" i="30"/>
  <c r="AH230" i="30"/>
  <c r="AI230" i="30"/>
  <c r="AJ230" i="30"/>
  <c r="AK230" i="30"/>
  <c r="AL230" i="30"/>
  <c r="AM230" i="30"/>
  <c r="AN230" i="30"/>
  <c r="AO230" i="30"/>
  <c r="AP230" i="30"/>
  <c r="AQ230" i="30"/>
  <c r="AR230" i="30"/>
  <c r="AS230" i="30"/>
  <c r="AT230" i="30"/>
  <c r="AU230" i="30"/>
  <c r="AV230" i="30"/>
  <c r="AW230" i="30"/>
  <c r="AX230" i="30"/>
  <c r="AY230" i="30"/>
  <c r="AZ230" i="30"/>
  <c r="BA230" i="30"/>
  <c r="BB230" i="30"/>
  <c r="BC230" i="30"/>
  <c r="BD230" i="30"/>
  <c r="BE230" i="30"/>
  <c r="BF230" i="30"/>
  <c r="BG230" i="30"/>
  <c r="BH230" i="30"/>
  <c r="BI230" i="30"/>
  <c r="BJ230" i="30"/>
  <c r="BK230" i="30"/>
  <c r="BL230" i="30"/>
  <c r="BM230" i="30"/>
  <c r="BN230" i="30"/>
  <c r="BO230" i="30"/>
  <c r="BP230" i="30"/>
  <c r="BQ230" i="30"/>
  <c r="BR230" i="30"/>
  <c r="BS230" i="30"/>
  <c r="BT230" i="30"/>
  <c r="BU230" i="30"/>
  <c r="BV230" i="30"/>
  <c r="BW230" i="30"/>
  <c r="BX230" i="30"/>
  <c r="BY230" i="30"/>
  <c r="BZ230" i="30"/>
  <c r="CA230" i="30"/>
  <c r="CB230" i="30"/>
  <c r="CC230" i="30"/>
  <c r="CD230" i="30"/>
  <c r="CE230" i="30"/>
  <c r="CF230" i="30"/>
  <c r="CG230" i="30"/>
  <c r="CH230" i="30"/>
  <c r="CI230" i="30"/>
  <c r="CJ230" i="30"/>
  <c r="CK230" i="30"/>
  <c r="CL230" i="30"/>
  <c r="CM230" i="30"/>
  <c r="CN230" i="30"/>
  <c r="CO230" i="30"/>
  <c r="CP230" i="30"/>
  <c r="CQ230" i="30"/>
  <c r="CR230" i="30"/>
  <c r="CS230" i="30"/>
  <c r="CT230" i="30"/>
  <c r="CU230" i="30"/>
  <c r="CV230" i="30"/>
  <c r="CW230" i="30"/>
  <c r="CX230" i="30"/>
  <c r="CY230" i="30"/>
  <c r="CZ230" i="30"/>
  <c r="DA230" i="30"/>
  <c r="DB230" i="30"/>
  <c r="DC230" i="30"/>
  <c r="DD230" i="30"/>
  <c r="DE230" i="30"/>
  <c r="DF230" i="30"/>
  <c r="DG230" i="30"/>
  <c r="DH230" i="30"/>
  <c r="A231" i="30"/>
  <c r="B231" i="30"/>
  <c r="C231" i="30"/>
  <c r="D231" i="30"/>
  <c r="E231" i="30"/>
  <c r="F231" i="30"/>
  <c r="G231" i="30"/>
  <c r="H231" i="30"/>
  <c r="I231" i="30"/>
  <c r="J231" i="30"/>
  <c r="K231" i="30"/>
  <c r="L231" i="30"/>
  <c r="M231" i="30"/>
  <c r="N231" i="30"/>
  <c r="O231" i="30"/>
  <c r="P231" i="30"/>
  <c r="Q231" i="30"/>
  <c r="R231" i="30"/>
  <c r="S231" i="30"/>
  <c r="T231" i="30"/>
  <c r="U231" i="30"/>
  <c r="V231" i="30"/>
  <c r="W231" i="30"/>
  <c r="X231" i="30"/>
  <c r="Y231" i="30"/>
  <c r="Z231" i="30"/>
  <c r="AA231" i="30"/>
  <c r="AB231" i="30"/>
  <c r="AC231" i="30"/>
  <c r="AD231" i="30"/>
  <c r="AE231" i="30"/>
  <c r="AF231" i="30"/>
  <c r="AG231" i="30"/>
  <c r="AH231" i="30"/>
  <c r="AI231" i="30"/>
  <c r="AJ231" i="30"/>
  <c r="AK231" i="30"/>
  <c r="AL231" i="30"/>
  <c r="AM231" i="30"/>
  <c r="AN231" i="30"/>
  <c r="AO231" i="30"/>
  <c r="AP231" i="30"/>
  <c r="AQ231" i="30"/>
  <c r="AR231" i="30"/>
  <c r="AS231" i="30"/>
  <c r="AT231" i="30"/>
  <c r="AU231" i="30"/>
  <c r="AV231" i="30"/>
  <c r="AW231" i="30"/>
  <c r="AX231" i="30"/>
  <c r="AY231" i="30"/>
  <c r="AZ231" i="30"/>
  <c r="BA231" i="30"/>
  <c r="BB231" i="30"/>
  <c r="BC231" i="30"/>
  <c r="BD231" i="30"/>
  <c r="BE231" i="30"/>
  <c r="BF231" i="30"/>
  <c r="BG231" i="30"/>
  <c r="BH231" i="30"/>
  <c r="BI231" i="30"/>
  <c r="BJ231" i="30"/>
  <c r="BK231" i="30"/>
  <c r="BL231" i="30"/>
  <c r="BM231" i="30"/>
  <c r="BN231" i="30"/>
  <c r="BO231" i="30"/>
  <c r="BP231" i="30"/>
  <c r="BQ231" i="30"/>
  <c r="BR231" i="30"/>
  <c r="BS231" i="30"/>
  <c r="BT231" i="30"/>
  <c r="BU231" i="30"/>
  <c r="BV231" i="30"/>
  <c r="BW231" i="30"/>
  <c r="BX231" i="30"/>
  <c r="BY231" i="30"/>
  <c r="BZ231" i="30"/>
  <c r="CA231" i="30"/>
  <c r="CB231" i="30"/>
  <c r="CC231" i="30"/>
  <c r="CD231" i="30"/>
  <c r="CE231" i="30"/>
  <c r="CF231" i="30"/>
  <c r="CG231" i="30"/>
  <c r="CH231" i="30"/>
  <c r="CI231" i="30"/>
  <c r="CJ231" i="30"/>
  <c r="CK231" i="30"/>
  <c r="CL231" i="30"/>
  <c r="CM231" i="30"/>
  <c r="CN231" i="30"/>
  <c r="CO231" i="30"/>
  <c r="CP231" i="30"/>
  <c r="CQ231" i="30"/>
  <c r="CR231" i="30"/>
  <c r="CS231" i="30"/>
  <c r="CT231" i="30"/>
  <c r="CU231" i="30"/>
  <c r="CV231" i="30"/>
  <c r="CW231" i="30"/>
  <c r="CX231" i="30"/>
  <c r="CY231" i="30"/>
  <c r="CZ231" i="30"/>
  <c r="DA231" i="30"/>
  <c r="DB231" i="30"/>
  <c r="DC231" i="30"/>
  <c r="DD231" i="30"/>
  <c r="DE231" i="30"/>
  <c r="DF231" i="30"/>
  <c r="DG231" i="30"/>
  <c r="DH231" i="30"/>
  <c r="A232" i="30"/>
  <c r="B232" i="30"/>
  <c r="C232" i="30"/>
  <c r="D232" i="30"/>
  <c r="E232" i="30"/>
  <c r="F232" i="30"/>
  <c r="G232" i="30"/>
  <c r="H232" i="30"/>
  <c r="I232" i="30"/>
  <c r="J232" i="30"/>
  <c r="K232" i="30"/>
  <c r="L232" i="30"/>
  <c r="M232" i="30"/>
  <c r="N232" i="30"/>
  <c r="O232" i="30"/>
  <c r="P232" i="30"/>
  <c r="Q232" i="30"/>
  <c r="R232" i="30"/>
  <c r="S232" i="30"/>
  <c r="T232" i="30"/>
  <c r="U232" i="30"/>
  <c r="V232" i="30"/>
  <c r="W232" i="30"/>
  <c r="X232" i="30"/>
  <c r="Y232" i="30"/>
  <c r="Z232" i="30"/>
  <c r="AA232" i="30"/>
  <c r="AB232" i="30"/>
  <c r="AC232" i="30"/>
  <c r="AD232" i="30"/>
  <c r="AE232" i="30"/>
  <c r="AF232" i="30"/>
  <c r="AG232" i="30"/>
  <c r="AH232" i="30"/>
  <c r="AI232" i="30"/>
  <c r="AJ232" i="30"/>
  <c r="AK232" i="30"/>
  <c r="AL232" i="30"/>
  <c r="AM232" i="30"/>
  <c r="AN232" i="30"/>
  <c r="AO232" i="30"/>
  <c r="AP232" i="30"/>
  <c r="AQ232" i="30"/>
  <c r="AR232" i="30"/>
  <c r="AS232" i="30"/>
  <c r="AT232" i="30"/>
  <c r="AU232" i="30"/>
  <c r="AV232" i="30"/>
  <c r="AW232" i="30"/>
  <c r="AX232" i="30"/>
  <c r="AY232" i="30"/>
  <c r="AZ232" i="30"/>
  <c r="BA232" i="30"/>
  <c r="BB232" i="30"/>
  <c r="BC232" i="30"/>
  <c r="BD232" i="30"/>
  <c r="BE232" i="30"/>
  <c r="BF232" i="30"/>
  <c r="BG232" i="30"/>
  <c r="BH232" i="30"/>
  <c r="BI232" i="30"/>
  <c r="BJ232" i="30"/>
  <c r="BK232" i="30"/>
  <c r="BL232" i="30"/>
  <c r="BM232" i="30"/>
  <c r="BN232" i="30"/>
  <c r="BO232" i="30"/>
  <c r="BP232" i="30"/>
  <c r="BQ232" i="30"/>
  <c r="BR232" i="30"/>
  <c r="BS232" i="30"/>
  <c r="BT232" i="30"/>
  <c r="BU232" i="30"/>
  <c r="BV232" i="30"/>
  <c r="BW232" i="30"/>
  <c r="BX232" i="30"/>
  <c r="BY232" i="30"/>
  <c r="BZ232" i="30"/>
  <c r="CA232" i="30"/>
  <c r="CB232" i="30"/>
  <c r="CC232" i="30"/>
  <c r="CD232" i="30"/>
  <c r="CE232" i="30"/>
  <c r="CF232" i="30"/>
  <c r="CG232" i="30"/>
  <c r="CH232" i="30"/>
  <c r="CI232" i="30"/>
  <c r="CJ232" i="30"/>
  <c r="CK232" i="30"/>
  <c r="CL232" i="30"/>
  <c r="CM232" i="30"/>
  <c r="CN232" i="30"/>
  <c r="CO232" i="30"/>
  <c r="CP232" i="30"/>
  <c r="CQ232" i="30"/>
  <c r="CR232" i="30"/>
  <c r="CS232" i="30"/>
  <c r="CT232" i="30"/>
  <c r="CU232" i="30"/>
  <c r="CV232" i="30"/>
  <c r="CW232" i="30"/>
  <c r="CX232" i="30"/>
  <c r="CY232" i="30"/>
  <c r="CZ232" i="30"/>
  <c r="DA232" i="30"/>
  <c r="DB232" i="30"/>
  <c r="DC232" i="30"/>
  <c r="DD232" i="30"/>
  <c r="DE232" i="30"/>
  <c r="DF232" i="30"/>
  <c r="DG232" i="30"/>
  <c r="DH232" i="30"/>
  <c r="A233" i="30"/>
  <c r="B233" i="30"/>
  <c r="C233" i="30"/>
  <c r="D233" i="30"/>
  <c r="E233" i="30"/>
  <c r="F233" i="30"/>
  <c r="G233" i="30"/>
  <c r="H233" i="30"/>
  <c r="I233" i="30"/>
  <c r="J233" i="30"/>
  <c r="K233" i="30"/>
  <c r="L233" i="30"/>
  <c r="M233" i="30"/>
  <c r="N233" i="30"/>
  <c r="O233" i="30"/>
  <c r="P233" i="30"/>
  <c r="Q233" i="30"/>
  <c r="R233" i="30"/>
  <c r="S233" i="30"/>
  <c r="T233" i="30"/>
  <c r="U233" i="30"/>
  <c r="V233" i="30"/>
  <c r="W233" i="30"/>
  <c r="X233" i="30"/>
  <c r="Y233" i="30"/>
  <c r="Z233" i="30"/>
  <c r="AA233" i="30"/>
  <c r="AB233" i="30"/>
  <c r="AC233" i="30"/>
  <c r="AD233" i="30"/>
  <c r="AE233" i="30"/>
  <c r="AF233" i="30"/>
  <c r="AG233" i="30"/>
  <c r="AH233" i="30"/>
  <c r="AI233" i="30"/>
  <c r="AJ233" i="30"/>
  <c r="AK233" i="30"/>
  <c r="AL233" i="30"/>
  <c r="AM233" i="30"/>
  <c r="AN233" i="30"/>
  <c r="AO233" i="30"/>
  <c r="AP233" i="30"/>
  <c r="AQ233" i="30"/>
  <c r="AR233" i="30"/>
  <c r="AS233" i="30"/>
  <c r="AT233" i="30"/>
  <c r="AU233" i="30"/>
  <c r="AV233" i="30"/>
  <c r="AW233" i="30"/>
  <c r="AX233" i="30"/>
  <c r="AY233" i="30"/>
  <c r="AZ233" i="30"/>
  <c r="BA233" i="30"/>
  <c r="BB233" i="30"/>
  <c r="BC233" i="30"/>
  <c r="BD233" i="30"/>
  <c r="BE233" i="30"/>
  <c r="BF233" i="30"/>
  <c r="BG233" i="30"/>
  <c r="BH233" i="30"/>
  <c r="BI233" i="30"/>
  <c r="BJ233" i="30"/>
  <c r="BK233" i="30"/>
  <c r="BL233" i="30"/>
  <c r="BM233" i="30"/>
  <c r="BN233" i="30"/>
  <c r="BO233" i="30"/>
  <c r="BP233" i="30"/>
  <c r="BQ233" i="30"/>
  <c r="BR233" i="30"/>
  <c r="BS233" i="30"/>
  <c r="BT233" i="30"/>
  <c r="BU233" i="30"/>
  <c r="BV233" i="30"/>
  <c r="BW233" i="30"/>
  <c r="BX233" i="30"/>
  <c r="BY233" i="30"/>
  <c r="BZ233" i="30"/>
  <c r="CA233" i="30"/>
  <c r="CB233" i="30"/>
  <c r="CC233" i="30"/>
  <c r="CD233" i="30"/>
  <c r="CE233" i="30"/>
  <c r="CF233" i="30"/>
  <c r="CG233" i="30"/>
  <c r="CH233" i="30"/>
  <c r="CI233" i="30"/>
  <c r="CJ233" i="30"/>
  <c r="CK233" i="30"/>
  <c r="CL233" i="30"/>
  <c r="CM233" i="30"/>
  <c r="CN233" i="30"/>
  <c r="CO233" i="30"/>
  <c r="CP233" i="30"/>
  <c r="CQ233" i="30"/>
  <c r="CR233" i="30"/>
  <c r="CS233" i="30"/>
  <c r="CT233" i="30"/>
  <c r="CU233" i="30"/>
  <c r="CV233" i="30"/>
  <c r="CW233" i="30"/>
  <c r="CX233" i="30"/>
  <c r="CY233" i="30"/>
  <c r="CZ233" i="30"/>
  <c r="DA233" i="30"/>
  <c r="DB233" i="30"/>
  <c r="DC233" i="30"/>
  <c r="DD233" i="30"/>
  <c r="DE233" i="30"/>
  <c r="DF233" i="30"/>
  <c r="DG233" i="30"/>
  <c r="DH233" i="30"/>
  <c r="A234" i="30"/>
  <c r="B234" i="30"/>
  <c r="C234" i="30"/>
  <c r="D234" i="30"/>
  <c r="E234" i="30"/>
  <c r="F234" i="30"/>
  <c r="G234" i="30"/>
  <c r="H234" i="30"/>
  <c r="I234" i="30"/>
  <c r="J234" i="30"/>
  <c r="K234" i="30"/>
  <c r="L234" i="30"/>
  <c r="M234" i="30"/>
  <c r="N234" i="30"/>
  <c r="O234" i="30"/>
  <c r="P234" i="30"/>
  <c r="Q234" i="30"/>
  <c r="R234" i="30"/>
  <c r="S234" i="30"/>
  <c r="T234" i="30"/>
  <c r="U234" i="30"/>
  <c r="V234" i="30"/>
  <c r="W234" i="30"/>
  <c r="X234" i="30"/>
  <c r="Y234" i="30"/>
  <c r="Z234" i="30"/>
  <c r="AA234" i="30"/>
  <c r="AB234" i="30"/>
  <c r="AC234" i="30"/>
  <c r="AD234" i="30"/>
  <c r="AE234" i="30"/>
  <c r="AF234" i="30"/>
  <c r="AG234" i="30"/>
  <c r="AH234" i="30"/>
  <c r="AI234" i="30"/>
  <c r="AJ234" i="30"/>
  <c r="AK234" i="30"/>
  <c r="AL234" i="30"/>
  <c r="AM234" i="30"/>
  <c r="AN234" i="30"/>
  <c r="AO234" i="30"/>
  <c r="AP234" i="30"/>
  <c r="AQ234" i="30"/>
  <c r="AR234" i="30"/>
  <c r="AS234" i="30"/>
  <c r="AT234" i="30"/>
  <c r="AU234" i="30"/>
  <c r="AV234" i="30"/>
  <c r="AW234" i="30"/>
  <c r="AX234" i="30"/>
  <c r="AY234" i="30"/>
  <c r="AZ234" i="30"/>
  <c r="BA234" i="30"/>
  <c r="BB234" i="30"/>
  <c r="BC234" i="30"/>
  <c r="BD234" i="30"/>
  <c r="BE234" i="30"/>
  <c r="BF234" i="30"/>
  <c r="BG234" i="30"/>
  <c r="BH234" i="30"/>
  <c r="BI234" i="30"/>
  <c r="BJ234" i="30"/>
  <c r="BK234" i="30"/>
  <c r="BL234" i="30"/>
  <c r="BM234" i="30"/>
  <c r="BN234" i="30"/>
  <c r="BO234" i="30"/>
  <c r="BP234" i="30"/>
  <c r="BQ234" i="30"/>
  <c r="BR234" i="30"/>
  <c r="BS234" i="30"/>
  <c r="BT234" i="30"/>
  <c r="BU234" i="30"/>
  <c r="BV234" i="30"/>
  <c r="BW234" i="30"/>
  <c r="BX234" i="30"/>
  <c r="BY234" i="30"/>
  <c r="BZ234" i="30"/>
  <c r="CA234" i="30"/>
  <c r="CB234" i="30"/>
  <c r="CC234" i="30"/>
  <c r="CD234" i="30"/>
  <c r="CE234" i="30"/>
  <c r="CF234" i="30"/>
  <c r="CG234" i="30"/>
  <c r="CH234" i="30"/>
  <c r="CI234" i="30"/>
  <c r="CJ234" i="30"/>
  <c r="CK234" i="30"/>
  <c r="CL234" i="30"/>
  <c r="CM234" i="30"/>
  <c r="CN234" i="30"/>
  <c r="CO234" i="30"/>
  <c r="CP234" i="30"/>
  <c r="CQ234" i="30"/>
  <c r="CR234" i="30"/>
  <c r="CS234" i="30"/>
  <c r="CT234" i="30"/>
  <c r="CU234" i="30"/>
  <c r="CV234" i="30"/>
  <c r="CW234" i="30"/>
  <c r="CX234" i="30"/>
  <c r="CY234" i="30"/>
  <c r="CZ234" i="30"/>
  <c r="DA234" i="30"/>
  <c r="DB234" i="30"/>
  <c r="DC234" i="30"/>
  <c r="DD234" i="30"/>
  <c r="DE234" i="30"/>
  <c r="DF234" i="30"/>
  <c r="DG234" i="30"/>
  <c r="DH234" i="30"/>
  <c r="A235" i="30"/>
  <c r="B235" i="30"/>
  <c r="C235" i="30"/>
  <c r="D235" i="30"/>
  <c r="E235" i="30"/>
  <c r="F235" i="30"/>
  <c r="G235" i="30"/>
  <c r="H235" i="30"/>
  <c r="I235" i="30"/>
  <c r="J235" i="30"/>
  <c r="K235" i="30"/>
  <c r="L235" i="30"/>
  <c r="M235" i="30"/>
  <c r="N235" i="30"/>
  <c r="O235" i="30"/>
  <c r="P235" i="30"/>
  <c r="Q235" i="30"/>
  <c r="R235" i="30"/>
  <c r="S235" i="30"/>
  <c r="T235" i="30"/>
  <c r="U235" i="30"/>
  <c r="V235" i="30"/>
  <c r="W235" i="30"/>
  <c r="X235" i="30"/>
  <c r="Y235" i="30"/>
  <c r="Z235" i="30"/>
  <c r="AA235" i="30"/>
  <c r="AB235" i="30"/>
  <c r="AC235" i="30"/>
  <c r="AD235" i="30"/>
  <c r="AE235" i="30"/>
  <c r="AF235" i="30"/>
  <c r="AG235" i="30"/>
  <c r="AH235" i="30"/>
  <c r="AI235" i="30"/>
  <c r="AJ235" i="30"/>
  <c r="AK235" i="30"/>
  <c r="AL235" i="30"/>
  <c r="AM235" i="30"/>
  <c r="AN235" i="30"/>
  <c r="AO235" i="30"/>
  <c r="AP235" i="30"/>
  <c r="AQ235" i="30"/>
  <c r="AR235" i="30"/>
  <c r="AS235" i="30"/>
  <c r="AT235" i="30"/>
  <c r="AU235" i="30"/>
  <c r="AV235" i="30"/>
  <c r="AW235" i="30"/>
  <c r="AX235" i="30"/>
  <c r="AY235" i="30"/>
  <c r="AZ235" i="30"/>
  <c r="BA235" i="30"/>
  <c r="BB235" i="30"/>
  <c r="BC235" i="30"/>
  <c r="BD235" i="30"/>
  <c r="BE235" i="30"/>
  <c r="BF235" i="30"/>
  <c r="BG235" i="30"/>
  <c r="BH235" i="30"/>
  <c r="BI235" i="30"/>
  <c r="BJ235" i="30"/>
  <c r="BK235" i="30"/>
  <c r="BL235" i="30"/>
  <c r="BM235" i="30"/>
  <c r="BN235" i="30"/>
  <c r="BO235" i="30"/>
  <c r="BP235" i="30"/>
  <c r="BQ235" i="30"/>
  <c r="BR235" i="30"/>
  <c r="BS235" i="30"/>
  <c r="BT235" i="30"/>
  <c r="BU235" i="30"/>
  <c r="BV235" i="30"/>
  <c r="BW235" i="30"/>
  <c r="BX235" i="30"/>
  <c r="BY235" i="30"/>
  <c r="BZ235" i="30"/>
  <c r="CA235" i="30"/>
  <c r="CB235" i="30"/>
  <c r="CC235" i="30"/>
  <c r="CD235" i="30"/>
  <c r="CE235" i="30"/>
  <c r="CF235" i="30"/>
  <c r="CG235" i="30"/>
  <c r="CH235" i="30"/>
  <c r="CI235" i="30"/>
  <c r="CJ235" i="30"/>
  <c r="CK235" i="30"/>
  <c r="CL235" i="30"/>
  <c r="CM235" i="30"/>
  <c r="CN235" i="30"/>
  <c r="CO235" i="30"/>
  <c r="CP235" i="30"/>
  <c r="CQ235" i="30"/>
  <c r="CR235" i="30"/>
  <c r="CS235" i="30"/>
  <c r="CT235" i="30"/>
  <c r="CU235" i="30"/>
  <c r="CV235" i="30"/>
  <c r="CW235" i="30"/>
  <c r="CX235" i="30"/>
  <c r="CY235" i="30"/>
  <c r="CZ235" i="30"/>
  <c r="DA235" i="30"/>
  <c r="DB235" i="30"/>
  <c r="DC235" i="30"/>
  <c r="DD235" i="30"/>
  <c r="DE235" i="30"/>
  <c r="DF235" i="30"/>
  <c r="DG235" i="30"/>
  <c r="DH235" i="30"/>
  <c r="A236" i="30"/>
  <c r="B236" i="30"/>
  <c r="C236" i="30"/>
  <c r="D236" i="30"/>
  <c r="E236" i="30"/>
  <c r="F236" i="30"/>
  <c r="G236" i="30"/>
  <c r="H236" i="30"/>
  <c r="I236" i="30"/>
  <c r="J236" i="30"/>
  <c r="K236" i="30"/>
  <c r="L236" i="30"/>
  <c r="M236" i="30"/>
  <c r="N236" i="30"/>
  <c r="O236" i="30"/>
  <c r="P236" i="30"/>
  <c r="Q236" i="30"/>
  <c r="R236" i="30"/>
  <c r="S236" i="30"/>
  <c r="T236" i="30"/>
  <c r="U236" i="30"/>
  <c r="V236" i="30"/>
  <c r="W236" i="30"/>
  <c r="X236" i="30"/>
  <c r="Y236" i="30"/>
  <c r="Z236" i="30"/>
  <c r="AA236" i="30"/>
  <c r="AB236" i="30"/>
  <c r="AC236" i="30"/>
  <c r="AD236" i="30"/>
  <c r="AE236" i="30"/>
  <c r="AF236" i="30"/>
  <c r="AG236" i="30"/>
  <c r="AH236" i="30"/>
  <c r="AI236" i="30"/>
  <c r="AJ236" i="30"/>
  <c r="AK236" i="30"/>
  <c r="AL236" i="30"/>
  <c r="AM236" i="30"/>
  <c r="AN236" i="30"/>
  <c r="AO236" i="30"/>
  <c r="AP236" i="30"/>
  <c r="AQ236" i="30"/>
  <c r="AR236" i="30"/>
  <c r="AS236" i="30"/>
  <c r="AT236" i="30"/>
  <c r="AU236" i="30"/>
  <c r="AV236" i="30"/>
  <c r="AW236" i="30"/>
  <c r="AX236" i="30"/>
  <c r="AY236" i="30"/>
  <c r="AZ236" i="30"/>
  <c r="BA236" i="30"/>
  <c r="BB236" i="30"/>
  <c r="BC236" i="30"/>
  <c r="BD236" i="30"/>
  <c r="BE236" i="30"/>
  <c r="BF236" i="30"/>
  <c r="BG236" i="30"/>
  <c r="BH236" i="30"/>
  <c r="BI236" i="30"/>
  <c r="BJ236" i="30"/>
  <c r="BK236" i="30"/>
  <c r="BL236" i="30"/>
  <c r="BM236" i="30"/>
  <c r="BN236" i="30"/>
  <c r="BO236" i="30"/>
  <c r="BP236" i="30"/>
  <c r="BQ236" i="30"/>
  <c r="BR236" i="30"/>
  <c r="BS236" i="30"/>
  <c r="BT236" i="30"/>
  <c r="BU236" i="30"/>
  <c r="BV236" i="30"/>
  <c r="BW236" i="30"/>
  <c r="BX236" i="30"/>
  <c r="BY236" i="30"/>
  <c r="BZ236" i="30"/>
  <c r="CA236" i="30"/>
  <c r="CB236" i="30"/>
  <c r="CC236" i="30"/>
  <c r="CD236" i="30"/>
  <c r="CE236" i="30"/>
  <c r="CF236" i="30"/>
  <c r="CG236" i="30"/>
  <c r="CH236" i="30"/>
  <c r="CI236" i="30"/>
  <c r="CJ236" i="30"/>
  <c r="CK236" i="30"/>
  <c r="CL236" i="30"/>
  <c r="CM236" i="30"/>
  <c r="CN236" i="30"/>
  <c r="CO236" i="30"/>
  <c r="CP236" i="30"/>
  <c r="CQ236" i="30"/>
  <c r="CR236" i="30"/>
  <c r="CS236" i="30"/>
  <c r="CT236" i="30"/>
  <c r="CU236" i="30"/>
  <c r="CV236" i="30"/>
  <c r="CW236" i="30"/>
  <c r="CX236" i="30"/>
  <c r="CY236" i="30"/>
  <c r="CZ236" i="30"/>
  <c r="DA236" i="30"/>
  <c r="DB236" i="30"/>
  <c r="DC236" i="30"/>
  <c r="DD236" i="30"/>
  <c r="DE236" i="30"/>
  <c r="DF236" i="30"/>
  <c r="DG236" i="30"/>
  <c r="DH236" i="30"/>
  <c r="A237" i="30"/>
  <c r="B237" i="30"/>
  <c r="C237" i="30"/>
  <c r="D237" i="30"/>
  <c r="E237" i="30"/>
  <c r="F237" i="30"/>
  <c r="G237" i="30"/>
  <c r="H237" i="30"/>
  <c r="I237" i="30"/>
  <c r="J237" i="30"/>
  <c r="K237" i="30"/>
  <c r="L237" i="30"/>
  <c r="M237" i="30"/>
  <c r="N237" i="30"/>
  <c r="O237" i="30"/>
  <c r="P237" i="30"/>
  <c r="Q237" i="30"/>
  <c r="R237" i="30"/>
  <c r="S237" i="30"/>
  <c r="T237" i="30"/>
  <c r="U237" i="30"/>
  <c r="V237" i="30"/>
  <c r="W237" i="30"/>
  <c r="X237" i="30"/>
  <c r="Y237" i="30"/>
  <c r="Z237" i="30"/>
  <c r="AA237" i="30"/>
  <c r="AB237" i="30"/>
  <c r="AC237" i="30"/>
  <c r="AD237" i="30"/>
  <c r="AE237" i="30"/>
  <c r="AF237" i="30"/>
  <c r="AG237" i="30"/>
  <c r="AH237" i="30"/>
  <c r="AI237" i="30"/>
  <c r="AJ237" i="30"/>
  <c r="AK237" i="30"/>
  <c r="AL237" i="30"/>
  <c r="AM237" i="30"/>
  <c r="AN237" i="30"/>
  <c r="AO237" i="30"/>
  <c r="AP237" i="30"/>
  <c r="AQ237" i="30"/>
  <c r="AR237" i="30"/>
  <c r="AS237" i="30"/>
  <c r="AT237" i="30"/>
  <c r="AU237" i="30"/>
  <c r="AV237" i="30"/>
  <c r="AW237" i="30"/>
  <c r="AX237" i="30"/>
  <c r="AY237" i="30"/>
  <c r="AZ237" i="30"/>
  <c r="BA237" i="30"/>
  <c r="BB237" i="30"/>
  <c r="BC237" i="30"/>
  <c r="BD237" i="30"/>
  <c r="BE237" i="30"/>
  <c r="BF237" i="30"/>
  <c r="BG237" i="30"/>
  <c r="BH237" i="30"/>
  <c r="BI237" i="30"/>
  <c r="BJ237" i="30"/>
  <c r="BK237" i="30"/>
  <c r="BL237" i="30"/>
  <c r="BM237" i="30"/>
  <c r="BN237" i="30"/>
  <c r="BO237" i="30"/>
  <c r="BP237" i="30"/>
  <c r="BQ237" i="30"/>
  <c r="BR237" i="30"/>
  <c r="BS237" i="30"/>
  <c r="BT237" i="30"/>
  <c r="BU237" i="30"/>
  <c r="BV237" i="30"/>
  <c r="BW237" i="30"/>
  <c r="BX237" i="30"/>
  <c r="BY237" i="30"/>
  <c r="BZ237" i="30"/>
  <c r="CA237" i="30"/>
  <c r="CB237" i="30"/>
  <c r="CC237" i="30"/>
  <c r="CD237" i="30"/>
  <c r="CE237" i="30"/>
  <c r="CF237" i="30"/>
  <c r="CG237" i="30"/>
  <c r="CH237" i="30"/>
  <c r="CI237" i="30"/>
  <c r="CJ237" i="30"/>
  <c r="CK237" i="30"/>
  <c r="CL237" i="30"/>
  <c r="CM237" i="30"/>
  <c r="CN237" i="30"/>
  <c r="CO237" i="30"/>
  <c r="CP237" i="30"/>
  <c r="CQ237" i="30"/>
  <c r="CR237" i="30"/>
  <c r="CS237" i="30"/>
  <c r="CT237" i="30"/>
  <c r="CU237" i="30"/>
  <c r="CV237" i="30"/>
  <c r="CW237" i="30"/>
  <c r="CX237" i="30"/>
  <c r="CY237" i="30"/>
  <c r="CZ237" i="30"/>
  <c r="DA237" i="30"/>
  <c r="DB237" i="30"/>
  <c r="DC237" i="30"/>
  <c r="DD237" i="30"/>
  <c r="DE237" i="30"/>
  <c r="DF237" i="30"/>
  <c r="DG237" i="30"/>
  <c r="DH237" i="30"/>
  <c r="A238" i="30"/>
  <c r="B238" i="30"/>
  <c r="C238" i="30"/>
  <c r="D238" i="30"/>
  <c r="E238" i="30"/>
  <c r="F238" i="30"/>
  <c r="G238" i="30"/>
  <c r="H238" i="30"/>
  <c r="I238" i="30"/>
  <c r="J238" i="30"/>
  <c r="K238" i="30"/>
  <c r="L238" i="30"/>
  <c r="M238" i="30"/>
  <c r="N238" i="30"/>
  <c r="O238" i="30"/>
  <c r="P238" i="30"/>
  <c r="Q238" i="30"/>
  <c r="R238" i="30"/>
  <c r="S238" i="30"/>
  <c r="T238" i="30"/>
  <c r="U238" i="30"/>
  <c r="V238" i="30"/>
  <c r="W238" i="30"/>
  <c r="X238" i="30"/>
  <c r="Y238" i="30"/>
  <c r="Z238" i="30"/>
  <c r="AA238" i="30"/>
  <c r="AB238" i="30"/>
  <c r="AC238" i="30"/>
  <c r="AD238" i="30"/>
  <c r="AE238" i="30"/>
  <c r="AF238" i="30"/>
  <c r="AG238" i="30"/>
  <c r="AH238" i="30"/>
  <c r="AI238" i="30"/>
  <c r="AJ238" i="30"/>
  <c r="AK238" i="30"/>
  <c r="AL238" i="30"/>
  <c r="AM238" i="30"/>
  <c r="AN238" i="30"/>
  <c r="AO238" i="30"/>
  <c r="AP238" i="30"/>
  <c r="AQ238" i="30"/>
  <c r="AR238" i="30"/>
  <c r="AS238" i="30"/>
  <c r="AT238" i="30"/>
  <c r="AU238" i="30"/>
  <c r="AV238" i="30"/>
  <c r="AW238" i="30"/>
  <c r="AX238" i="30"/>
  <c r="AY238" i="30"/>
  <c r="AZ238" i="30"/>
  <c r="BA238" i="30"/>
  <c r="BB238" i="30"/>
  <c r="BC238" i="30"/>
  <c r="BD238" i="30"/>
  <c r="BE238" i="30"/>
  <c r="BF238" i="30"/>
  <c r="BG238" i="30"/>
  <c r="BH238" i="30"/>
  <c r="BI238" i="30"/>
  <c r="BJ238" i="30"/>
  <c r="BK238" i="30"/>
  <c r="BL238" i="30"/>
  <c r="BM238" i="30"/>
  <c r="BN238" i="30"/>
  <c r="BO238" i="30"/>
  <c r="BP238" i="30"/>
  <c r="BQ238" i="30"/>
  <c r="BR238" i="30"/>
  <c r="BS238" i="30"/>
  <c r="BT238" i="30"/>
  <c r="BU238" i="30"/>
  <c r="BV238" i="30"/>
  <c r="BW238" i="30"/>
  <c r="BX238" i="30"/>
  <c r="BY238" i="30"/>
  <c r="BZ238" i="30"/>
  <c r="CA238" i="30"/>
  <c r="CB238" i="30"/>
  <c r="CC238" i="30"/>
  <c r="CD238" i="30"/>
  <c r="CE238" i="30"/>
  <c r="CF238" i="30"/>
  <c r="CG238" i="30"/>
  <c r="CH238" i="30"/>
  <c r="CI238" i="30"/>
  <c r="CJ238" i="30"/>
  <c r="CK238" i="30"/>
  <c r="CL238" i="30"/>
  <c r="CM238" i="30"/>
  <c r="CN238" i="30"/>
  <c r="CO238" i="30"/>
  <c r="CP238" i="30"/>
  <c r="CQ238" i="30"/>
  <c r="CR238" i="30"/>
  <c r="CS238" i="30"/>
  <c r="CT238" i="30"/>
  <c r="CU238" i="30"/>
  <c r="CV238" i="30"/>
  <c r="CW238" i="30"/>
  <c r="CX238" i="30"/>
  <c r="CY238" i="30"/>
  <c r="CZ238" i="30"/>
  <c r="DA238" i="30"/>
  <c r="DB238" i="30"/>
  <c r="DC238" i="30"/>
  <c r="DD238" i="30"/>
  <c r="DE238" i="30"/>
  <c r="DF238" i="30"/>
  <c r="DG238" i="30"/>
  <c r="DH238" i="30"/>
  <c r="A239" i="30"/>
  <c r="B239" i="30"/>
  <c r="C239" i="30"/>
  <c r="D239" i="30"/>
  <c r="E239" i="30"/>
  <c r="F239" i="30"/>
  <c r="G239" i="30"/>
  <c r="H239" i="30"/>
  <c r="I239" i="30"/>
  <c r="J239" i="30"/>
  <c r="K239" i="30"/>
  <c r="L239" i="30"/>
  <c r="M239" i="30"/>
  <c r="N239" i="30"/>
  <c r="O239" i="30"/>
  <c r="P239" i="30"/>
  <c r="Q239" i="30"/>
  <c r="R239" i="30"/>
  <c r="S239" i="30"/>
  <c r="T239" i="30"/>
  <c r="U239" i="30"/>
  <c r="V239" i="30"/>
  <c r="W239" i="30"/>
  <c r="X239" i="30"/>
  <c r="Y239" i="30"/>
  <c r="Z239" i="30"/>
  <c r="AA239" i="30"/>
  <c r="AB239" i="30"/>
  <c r="AC239" i="30"/>
  <c r="AD239" i="30"/>
  <c r="AE239" i="30"/>
  <c r="AF239" i="30"/>
  <c r="AG239" i="30"/>
  <c r="AH239" i="30"/>
  <c r="AI239" i="30"/>
  <c r="AJ239" i="30"/>
  <c r="AK239" i="30"/>
  <c r="AL239" i="30"/>
  <c r="AM239" i="30"/>
  <c r="AN239" i="30"/>
  <c r="AO239" i="30"/>
  <c r="AP239" i="30"/>
  <c r="AQ239" i="30"/>
  <c r="AR239" i="30"/>
  <c r="AS239" i="30"/>
  <c r="AT239" i="30"/>
  <c r="AU239" i="30"/>
  <c r="AV239" i="30"/>
  <c r="AW239" i="30"/>
  <c r="AX239" i="30"/>
  <c r="AY239" i="30"/>
  <c r="AZ239" i="30"/>
  <c r="BA239" i="30"/>
  <c r="BB239" i="30"/>
  <c r="BC239" i="30"/>
  <c r="BD239" i="30"/>
  <c r="BE239" i="30"/>
  <c r="BF239" i="30"/>
  <c r="BG239" i="30"/>
  <c r="BH239" i="30"/>
  <c r="BI239" i="30"/>
  <c r="BJ239" i="30"/>
  <c r="BK239" i="30"/>
  <c r="BL239" i="30"/>
  <c r="BM239" i="30"/>
  <c r="BN239" i="30"/>
  <c r="BO239" i="30"/>
  <c r="BP239" i="30"/>
  <c r="BQ239" i="30"/>
  <c r="BR239" i="30"/>
  <c r="BS239" i="30"/>
  <c r="BT239" i="30"/>
  <c r="BU239" i="30"/>
  <c r="BV239" i="30"/>
  <c r="BW239" i="30"/>
  <c r="BX239" i="30"/>
  <c r="BY239" i="30"/>
  <c r="BZ239" i="30"/>
  <c r="CA239" i="30"/>
  <c r="CB239" i="30"/>
  <c r="CC239" i="30"/>
  <c r="CD239" i="30"/>
  <c r="CE239" i="30"/>
  <c r="CF239" i="30"/>
  <c r="CG239" i="30"/>
  <c r="CH239" i="30"/>
  <c r="CI239" i="30"/>
  <c r="CJ239" i="30"/>
  <c r="CK239" i="30"/>
  <c r="CL239" i="30"/>
  <c r="CM239" i="30"/>
  <c r="CN239" i="30"/>
  <c r="CO239" i="30"/>
  <c r="CP239" i="30"/>
  <c r="CQ239" i="30"/>
  <c r="CR239" i="30"/>
  <c r="CS239" i="30"/>
  <c r="CT239" i="30"/>
  <c r="CU239" i="30"/>
  <c r="CV239" i="30"/>
  <c r="CW239" i="30"/>
  <c r="CX239" i="30"/>
  <c r="CY239" i="30"/>
  <c r="CZ239" i="30"/>
  <c r="DA239" i="30"/>
  <c r="DB239" i="30"/>
  <c r="DC239" i="30"/>
  <c r="DD239" i="30"/>
  <c r="DE239" i="30"/>
  <c r="DF239" i="30"/>
  <c r="DG239" i="30"/>
  <c r="DH239" i="30"/>
  <c r="A240" i="30"/>
  <c r="B240" i="30"/>
  <c r="C240" i="30"/>
  <c r="D240" i="30"/>
  <c r="E240" i="30"/>
  <c r="F240" i="30"/>
  <c r="G240" i="30"/>
  <c r="H240" i="30"/>
  <c r="I240" i="30"/>
  <c r="J240" i="30"/>
  <c r="K240" i="30"/>
  <c r="L240" i="30"/>
  <c r="M240" i="30"/>
  <c r="N240" i="30"/>
  <c r="O240" i="30"/>
  <c r="P240" i="30"/>
  <c r="Q240" i="30"/>
  <c r="R240" i="30"/>
  <c r="S240" i="30"/>
  <c r="T240" i="30"/>
  <c r="U240" i="30"/>
  <c r="V240" i="30"/>
  <c r="W240" i="30"/>
  <c r="X240" i="30"/>
  <c r="Y240" i="30"/>
  <c r="Z240" i="30"/>
  <c r="AA240" i="30"/>
  <c r="AB240" i="30"/>
  <c r="AC240" i="30"/>
  <c r="AD240" i="30"/>
  <c r="AE240" i="30"/>
  <c r="AF240" i="30"/>
  <c r="AG240" i="30"/>
  <c r="AH240" i="30"/>
  <c r="AI240" i="30"/>
  <c r="AJ240" i="30"/>
  <c r="AK240" i="30"/>
  <c r="AL240" i="30"/>
  <c r="AM240" i="30"/>
  <c r="AN240" i="30"/>
  <c r="AO240" i="30"/>
  <c r="AP240" i="30"/>
  <c r="AQ240" i="30"/>
  <c r="AR240" i="30"/>
  <c r="AS240" i="30"/>
  <c r="AT240" i="30"/>
  <c r="AU240" i="30"/>
  <c r="AV240" i="30"/>
  <c r="AW240" i="30"/>
  <c r="AX240" i="30"/>
  <c r="AY240" i="30"/>
  <c r="AZ240" i="30"/>
  <c r="BA240" i="30"/>
  <c r="BB240" i="30"/>
  <c r="BC240" i="30"/>
  <c r="BD240" i="30"/>
  <c r="BE240" i="30"/>
  <c r="BF240" i="30"/>
  <c r="BG240" i="30"/>
  <c r="BH240" i="30"/>
  <c r="BI240" i="30"/>
  <c r="BJ240" i="30"/>
  <c r="BK240" i="30"/>
  <c r="BL240" i="30"/>
  <c r="BM240" i="30"/>
  <c r="BN240" i="30"/>
  <c r="BO240" i="30"/>
  <c r="BP240" i="30"/>
  <c r="BQ240" i="30"/>
  <c r="BR240" i="30"/>
  <c r="BS240" i="30"/>
  <c r="BT240" i="30"/>
  <c r="BU240" i="30"/>
  <c r="BV240" i="30"/>
  <c r="BW240" i="30"/>
  <c r="BX240" i="30"/>
  <c r="BY240" i="30"/>
  <c r="BZ240" i="30"/>
  <c r="CA240" i="30"/>
  <c r="CB240" i="30"/>
  <c r="CC240" i="30"/>
  <c r="CD240" i="30"/>
  <c r="CE240" i="30"/>
  <c r="CF240" i="30"/>
  <c r="CG240" i="30"/>
  <c r="CH240" i="30"/>
  <c r="CI240" i="30"/>
  <c r="CJ240" i="30"/>
  <c r="CK240" i="30"/>
  <c r="CL240" i="30"/>
  <c r="CM240" i="30"/>
  <c r="CN240" i="30"/>
  <c r="CO240" i="30"/>
  <c r="CP240" i="30"/>
  <c r="CQ240" i="30"/>
  <c r="CR240" i="30"/>
  <c r="CS240" i="30"/>
  <c r="CT240" i="30"/>
  <c r="CU240" i="30"/>
  <c r="CV240" i="30"/>
  <c r="CW240" i="30"/>
  <c r="CX240" i="30"/>
  <c r="CY240" i="30"/>
  <c r="CZ240" i="30"/>
  <c r="DA240" i="30"/>
  <c r="DB240" i="30"/>
  <c r="DC240" i="30"/>
  <c r="DD240" i="30"/>
  <c r="DE240" i="30"/>
  <c r="DF240" i="30"/>
  <c r="DG240" i="30"/>
  <c r="DH240" i="30"/>
  <c r="A241" i="30"/>
  <c r="B241" i="30"/>
  <c r="C241" i="30"/>
  <c r="D241" i="30"/>
  <c r="E241" i="30"/>
  <c r="F241" i="30"/>
  <c r="G241" i="30"/>
  <c r="H241" i="30"/>
  <c r="I241" i="30"/>
  <c r="J241" i="30"/>
  <c r="K241" i="30"/>
  <c r="L241" i="30"/>
  <c r="M241" i="30"/>
  <c r="N241" i="30"/>
  <c r="O241" i="30"/>
  <c r="P241" i="30"/>
  <c r="Q241" i="30"/>
  <c r="R241" i="30"/>
  <c r="S241" i="30"/>
  <c r="T241" i="30"/>
  <c r="U241" i="30"/>
  <c r="V241" i="30"/>
  <c r="W241" i="30"/>
  <c r="X241" i="30"/>
  <c r="Y241" i="30"/>
  <c r="Z241" i="30"/>
  <c r="AA241" i="30"/>
  <c r="AB241" i="30"/>
  <c r="AC241" i="30"/>
  <c r="AD241" i="30"/>
  <c r="AE241" i="30"/>
  <c r="AF241" i="30"/>
  <c r="AG241" i="30"/>
  <c r="AH241" i="30"/>
  <c r="AI241" i="30"/>
  <c r="AJ241" i="30"/>
  <c r="AK241" i="30"/>
  <c r="AL241" i="30"/>
  <c r="AM241" i="30"/>
  <c r="AN241" i="30"/>
  <c r="AO241" i="30"/>
  <c r="AP241" i="30"/>
  <c r="AQ241" i="30"/>
  <c r="AR241" i="30"/>
  <c r="AS241" i="30"/>
  <c r="AT241" i="30"/>
  <c r="AU241" i="30"/>
  <c r="AV241" i="30"/>
  <c r="AW241" i="30"/>
  <c r="AX241" i="30"/>
  <c r="AY241" i="30"/>
  <c r="AZ241" i="30"/>
  <c r="BA241" i="30"/>
  <c r="BB241" i="30"/>
  <c r="BC241" i="30"/>
  <c r="BD241" i="30"/>
  <c r="BE241" i="30"/>
  <c r="BF241" i="30"/>
  <c r="BG241" i="30"/>
  <c r="BH241" i="30"/>
  <c r="BI241" i="30"/>
  <c r="BJ241" i="30"/>
  <c r="BK241" i="30"/>
  <c r="BL241" i="30"/>
  <c r="BM241" i="30"/>
  <c r="BN241" i="30"/>
  <c r="BO241" i="30"/>
  <c r="BP241" i="30"/>
  <c r="BQ241" i="30"/>
  <c r="BR241" i="30"/>
  <c r="BS241" i="30"/>
  <c r="BT241" i="30"/>
  <c r="BU241" i="30"/>
  <c r="BV241" i="30"/>
  <c r="BW241" i="30"/>
  <c r="BX241" i="30"/>
  <c r="BY241" i="30"/>
  <c r="BZ241" i="30"/>
  <c r="CA241" i="30"/>
  <c r="CB241" i="30"/>
  <c r="CC241" i="30"/>
  <c r="CD241" i="30"/>
  <c r="CE241" i="30"/>
  <c r="CF241" i="30"/>
  <c r="CG241" i="30"/>
  <c r="CH241" i="30"/>
  <c r="CI241" i="30"/>
  <c r="CJ241" i="30"/>
  <c r="CK241" i="30"/>
  <c r="CL241" i="30"/>
  <c r="CM241" i="30"/>
  <c r="CN241" i="30"/>
  <c r="CO241" i="30"/>
  <c r="CP241" i="30"/>
  <c r="CQ241" i="30"/>
  <c r="CR241" i="30"/>
  <c r="CS241" i="30"/>
  <c r="CT241" i="30"/>
  <c r="CU241" i="30"/>
  <c r="CV241" i="30"/>
  <c r="CW241" i="30"/>
  <c r="CX241" i="30"/>
  <c r="CY241" i="30"/>
  <c r="CZ241" i="30"/>
  <c r="DA241" i="30"/>
  <c r="DB241" i="30"/>
  <c r="DC241" i="30"/>
  <c r="DD241" i="30"/>
  <c r="DE241" i="30"/>
  <c r="DF241" i="30"/>
  <c r="DG241" i="30"/>
  <c r="DH241" i="30"/>
  <c r="A242" i="30"/>
  <c r="B242" i="30"/>
  <c r="C242" i="30"/>
  <c r="D242" i="30"/>
  <c r="E242" i="30"/>
  <c r="F242" i="30"/>
  <c r="G242" i="30"/>
  <c r="H242" i="30"/>
  <c r="I242" i="30"/>
  <c r="J242" i="30"/>
  <c r="K242" i="30"/>
  <c r="L242" i="30"/>
  <c r="M242" i="30"/>
  <c r="N242" i="30"/>
  <c r="O242" i="30"/>
  <c r="P242" i="30"/>
  <c r="Q242" i="30"/>
  <c r="R242" i="30"/>
  <c r="S242" i="30"/>
  <c r="T242" i="30"/>
  <c r="U242" i="30"/>
  <c r="V242" i="30"/>
  <c r="W242" i="30"/>
  <c r="X242" i="30"/>
  <c r="Y242" i="30"/>
  <c r="Z242" i="30"/>
  <c r="AA242" i="30"/>
  <c r="AB242" i="30"/>
  <c r="AC242" i="30"/>
  <c r="AD242" i="30"/>
  <c r="AE242" i="30"/>
  <c r="AF242" i="30"/>
  <c r="AG242" i="30"/>
  <c r="AH242" i="30"/>
  <c r="AI242" i="30"/>
  <c r="AJ242" i="30"/>
  <c r="AK242" i="30"/>
  <c r="AL242" i="30"/>
  <c r="AM242" i="30"/>
  <c r="AN242" i="30"/>
  <c r="AO242" i="30"/>
  <c r="AP242" i="30"/>
  <c r="AQ242" i="30"/>
  <c r="AR242" i="30"/>
  <c r="AS242" i="30"/>
  <c r="AT242" i="30"/>
  <c r="AU242" i="30"/>
  <c r="AV242" i="30"/>
  <c r="AW242" i="30"/>
  <c r="AX242" i="30"/>
  <c r="AY242" i="30"/>
  <c r="AZ242" i="30"/>
  <c r="BA242" i="30"/>
  <c r="BB242" i="30"/>
  <c r="BC242" i="30"/>
  <c r="BD242" i="30"/>
  <c r="BE242" i="30"/>
  <c r="BF242" i="30"/>
  <c r="BG242" i="30"/>
  <c r="BH242" i="30"/>
  <c r="BI242" i="30"/>
  <c r="BJ242" i="30"/>
  <c r="BK242" i="30"/>
  <c r="BL242" i="30"/>
  <c r="BM242" i="30"/>
  <c r="BN242" i="30"/>
  <c r="BO242" i="30"/>
  <c r="BP242" i="30"/>
  <c r="BQ242" i="30"/>
  <c r="BR242" i="30"/>
  <c r="BS242" i="30"/>
  <c r="BT242" i="30"/>
  <c r="BU242" i="30"/>
  <c r="BV242" i="30"/>
  <c r="BW242" i="30"/>
  <c r="BX242" i="30"/>
  <c r="BY242" i="30"/>
  <c r="BZ242" i="30"/>
  <c r="CA242" i="30"/>
  <c r="CB242" i="30"/>
  <c r="CC242" i="30"/>
  <c r="CD242" i="30"/>
  <c r="CE242" i="30"/>
  <c r="CF242" i="30"/>
  <c r="CG242" i="30"/>
  <c r="CH242" i="30"/>
  <c r="CI242" i="30"/>
  <c r="CJ242" i="30"/>
  <c r="CK242" i="30"/>
  <c r="CL242" i="30"/>
  <c r="CM242" i="30"/>
  <c r="CN242" i="30"/>
  <c r="CO242" i="30"/>
  <c r="CP242" i="30"/>
  <c r="CQ242" i="30"/>
  <c r="CR242" i="30"/>
  <c r="CS242" i="30"/>
  <c r="CT242" i="30"/>
  <c r="CU242" i="30"/>
  <c r="CV242" i="30"/>
  <c r="CW242" i="30"/>
  <c r="CX242" i="30"/>
  <c r="CY242" i="30"/>
  <c r="CZ242" i="30"/>
  <c r="DA242" i="30"/>
  <c r="DB242" i="30"/>
  <c r="DC242" i="30"/>
  <c r="DD242" i="30"/>
  <c r="DE242" i="30"/>
  <c r="DF242" i="30"/>
  <c r="DG242" i="30"/>
  <c r="DH242" i="30"/>
  <c r="A243" i="30"/>
  <c r="B243" i="30"/>
  <c r="C243" i="30"/>
  <c r="D243" i="30"/>
  <c r="E243" i="30"/>
  <c r="F243" i="30"/>
  <c r="G243" i="30"/>
  <c r="H243" i="30"/>
  <c r="I243" i="30"/>
  <c r="J243" i="30"/>
  <c r="K243" i="30"/>
  <c r="L243" i="30"/>
  <c r="M243" i="30"/>
  <c r="N243" i="30"/>
  <c r="O243" i="30"/>
  <c r="P243" i="30"/>
  <c r="Q243" i="30"/>
  <c r="R243" i="30"/>
  <c r="S243" i="30"/>
  <c r="T243" i="30"/>
  <c r="U243" i="30"/>
  <c r="V243" i="30"/>
  <c r="W243" i="30"/>
  <c r="X243" i="30"/>
  <c r="Y243" i="30"/>
  <c r="Z243" i="30"/>
  <c r="AA243" i="30"/>
  <c r="AB243" i="30"/>
  <c r="AC243" i="30"/>
  <c r="AD243" i="30"/>
  <c r="AE243" i="30"/>
  <c r="AF243" i="30"/>
  <c r="AG243" i="30"/>
  <c r="AH243" i="30"/>
  <c r="AI243" i="30"/>
  <c r="AJ243" i="30"/>
  <c r="AK243" i="30"/>
  <c r="AL243" i="30"/>
  <c r="AM243" i="30"/>
  <c r="AN243" i="30"/>
  <c r="AO243" i="30"/>
  <c r="AP243" i="30"/>
  <c r="AQ243" i="30"/>
  <c r="AR243" i="30"/>
  <c r="AS243" i="30"/>
  <c r="AT243" i="30"/>
  <c r="AU243" i="30"/>
  <c r="AV243" i="30"/>
  <c r="AW243" i="30"/>
  <c r="AX243" i="30"/>
  <c r="AY243" i="30"/>
  <c r="AZ243" i="30"/>
  <c r="BA243" i="30"/>
  <c r="BB243" i="30"/>
  <c r="BC243" i="30"/>
  <c r="BD243" i="30"/>
  <c r="BE243" i="30"/>
  <c r="BF243" i="30"/>
  <c r="BG243" i="30"/>
  <c r="BH243" i="30"/>
  <c r="BI243" i="30"/>
  <c r="BJ243" i="30"/>
  <c r="BK243" i="30"/>
  <c r="BL243" i="30"/>
  <c r="BM243" i="30"/>
  <c r="BN243" i="30"/>
  <c r="BO243" i="30"/>
  <c r="BP243" i="30"/>
  <c r="BQ243" i="30"/>
  <c r="BR243" i="30"/>
  <c r="BS243" i="30"/>
  <c r="BT243" i="30"/>
  <c r="BU243" i="30"/>
  <c r="BV243" i="30"/>
  <c r="BW243" i="30"/>
  <c r="BX243" i="30"/>
  <c r="BY243" i="30"/>
  <c r="BZ243" i="30"/>
  <c r="CA243" i="30"/>
  <c r="CB243" i="30"/>
  <c r="CC243" i="30"/>
  <c r="CD243" i="30"/>
  <c r="CE243" i="30"/>
  <c r="CF243" i="30"/>
  <c r="CG243" i="30"/>
  <c r="CH243" i="30"/>
  <c r="CI243" i="30"/>
  <c r="CJ243" i="30"/>
  <c r="CK243" i="30"/>
  <c r="CL243" i="30"/>
  <c r="CM243" i="30"/>
  <c r="CN243" i="30"/>
  <c r="CO243" i="30"/>
  <c r="CP243" i="30"/>
  <c r="CQ243" i="30"/>
  <c r="CR243" i="30"/>
  <c r="CS243" i="30"/>
  <c r="CT243" i="30"/>
  <c r="CU243" i="30"/>
  <c r="CV243" i="30"/>
  <c r="CW243" i="30"/>
  <c r="CX243" i="30"/>
  <c r="CY243" i="30"/>
  <c r="CZ243" i="30"/>
  <c r="DA243" i="30"/>
  <c r="DB243" i="30"/>
  <c r="DC243" i="30"/>
  <c r="DD243" i="30"/>
  <c r="DE243" i="30"/>
  <c r="DF243" i="30"/>
  <c r="DG243" i="30"/>
  <c r="DH243" i="30"/>
  <c r="A244" i="30"/>
  <c r="B244" i="30"/>
  <c r="C244" i="30"/>
  <c r="D244" i="30"/>
  <c r="E244" i="30"/>
  <c r="F244" i="30"/>
  <c r="G244" i="30"/>
  <c r="H244" i="30"/>
  <c r="I244" i="30"/>
  <c r="J244" i="30"/>
  <c r="K244" i="30"/>
  <c r="L244" i="30"/>
  <c r="M244" i="30"/>
  <c r="N244" i="30"/>
  <c r="O244" i="30"/>
  <c r="P244" i="30"/>
  <c r="Q244" i="30"/>
  <c r="R244" i="30"/>
  <c r="S244" i="30"/>
  <c r="T244" i="30"/>
  <c r="U244" i="30"/>
  <c r="V244" i="30"/>
  <c r="W244" i="30"/>
  <c r="X244" i="30"/>
  <c r="Y244" i="30"/>
  <c r="Z244" i="30"/>
  <c r="AA244" i="30"/>
  <c r="AB244" i="30"/>
  <c r="AC244" i="30"/>
  <c r="AD244" i="30"/>
  <c r="AE244" i="30"/>
  <c r="AF244" i="30"/>
  <c r="AG244" i="30"/>
  <c r="AH244" i="30"/>
  <c r="AI244" i="30"/>
  <c r="AJ244" i="30"/>
  <c r="AK244" i="30"/>
  <c r="AL244" i="30"/>
  <c r="AM244" i="30"/>
  <c r="AN244" i="30"/>
  <c r="AO244" i="30"/>
  <c r="AP244" i="30"/>
  <c r="AQ244" i="30"/>
  <c r="AR244" i="30"/>
  <c r="AS244" i="30"/>
  <c r="AT244" i="30"/>
  <c r="AU244" i="30"/>
  <c r="AV244" i="30"/>
  <c r="AW244" i="30"/>
  <c r="AX244" i="30"/>
  <c r="AY244" i="30"/>
  <c r="AZ244" i="30"/>
  <c r="BA244" i="30"/>
  <c r="BB244" i="30"/>
  <c r="BC244" i="30"/>
  <c r="BD244" i="30"/>
  <c r="BE244" i="30"/>
  <c r="BF244" i="30"/>
  <c r="BG244" i="30"/>
  <c r="BH244" i="30"/>
  <c r="BI244" i="30"/>
  <c r="BJ244" i="30"/>
  <c r="BK244" i="30"/>
  <c r="BL244" i="30"/>
  <c r="BM244" i="30"/>
  <c r="BN244" i="30"/>
  <c r="BO244" i="30"/>
  <c r="BP244" i="30"/>
  <c r="BQ244" i="30"/>
  <c r="BR244" i="30"/>
  <c r="BS244" i="30"/>
  <c r="BT244" i="30"/>
  <c r="BU244" i="30"/>
  <c r="BV244" i="30"/>
  <c r="BW244" i="30"/>
  <c r="BX244" i="30"/>
  <c r="BY244" i="30"/>
  <c r="BZ244" i="30"/>
  <c r="CA244" i="30"/>
  <c r="CB244" i="30"/>
  <c r="CC244" i="30"/>
  <c r="CD244" i="30"/>
  <c r="CE244" i="30"/>
  <c r="CF244" i="30"/>
  <c r="CG244" i="30"/>
  <c r="CH244" i="30"/>
  <c r="CI244" i="30"/>
  <c r="CJ244" i="30"/>
  <c r="CK244" i="30"/>
  <c r="CL244" i="30"/>
  <c r="CM244" i="30"/>
  <c r="CN244" i="30"/>
  <c r="CO244" i="30"/>
  <c r="CP244" i="30"/>
  <c r="CQ244" i="30"/>
  <c r="CR244" i="30"/>
  <c r="CS244" i="30"/>
  <c r="CT244" i="30"/>
  <c r="CU244" i="30"/>
  <c r="CV244" i="30"/>
  <c r="CW244" i="30"/>
  <c r="CX244" i="30"/>
  <c r="CY244" i="30"/>
  <c r="CZ244" i="30"/>
  <c r="DA244" i="30"/>
  <c r="DB244" i="30"/>
  <c r="DC244" i="30"/>
  <c r="DD244" i="30"/>
  <c r="DE244" i="30"/>
  <c r="DF244" i="30"/>
  <c r="DG244" i="30"/>
  <c r="DH244" i="30"/>
  <c r="A245" i="30"/>
  <c r="B245" i="30"/>
  <c r="C245" i="30"/>
  <c r="D245" i="30"/>
  <c r="E245" i="30"/>
  <c r="F245" i="30"/>
  <c r="G245" i="30"/>
  <c r="H245" i="30"/>
  <c r="I245" i="30"/>
  <c r="J245" i="30"/>
  <c r="K245" i="30"/>
  <c r="L245" i="30"/>
  <c r="M245" i="30"/>
  <c r="N245" i="30"/>
  <c r="O245" i="30"/>
  <c r="P245" i="30"/>
  <c r="Q245" i="30"/>
  <c r="R245" i="30"/>
  <c r="S245" i="30"/>
  <c r="T245" i="30"/>
  <c r="U245" i="30"/>
  <c r="V245" i="30"/>
  <c r="W245" i="30"/>
  <c r="X245" i="30"/>
  <c r="Y245" i="30"/>
  <c r="Z245" i="30"/>
  <c r="AA245" i="30"/>
  <c r="AB245" i="30"/>
  <c r="AC245" i="30"/>
  <c r="AD245" i="30"/>
  <c r="AE245" i="30"/>
  <c r="AF245" i="30"/>
  <c r="AG245" i="30"/>
  <c r="AH245" i="30"/>
  <c r="AI245" i="30"/>
  <c r="AJ245" i="30"/>
  <c r="AK245" i="30"/>
  <c r="AL245" i="30"/>
  <c r="AM245" i="30"/>
  <c r="AN245" i="30"/>
  <c r="AO245" i="30"/>
  <c r="AP245" i="30"/>
  <c r="AQ245" i="30"/>
  <c r="AR245" i="30"/>
  <c r="AS245" i="30"/>
  <c r="AT245" i="30"/>
  <c r="AU245" i="30"/>
  <c r="AV245" i="30"/>
  <c r="AW245" i="30"/>
  <c r="AX245" i="30"/>
  <c r="AY245" i="30"/>
  <c r="AZ245" i="30"/>
  <c r="BA245" i="30"/>
  <c r="BB245" i="30"/>
  <c r="BC245" i="30"/>
  <c r="BD245" i="30"/>
  <c r="BE245" i="30"/>
  <c r="BF245" i="30"/>
  <c r="BG245" i="30"/>
  <c r="BH245" i="30"/>
  <c r="BI245" i="30"/>
  <c r="BJ245" i="30"/>
  <c r="BK245" i="30"/>
  <c r="BL245" i="30"/>
  <c r="BM245" i="30"/>
  <c r="BN245" i="30"/>
  <c r="BO245" i="30"/>
  <c r="BP245" i="30"/>
  <c r="BQ245" i="30"/>
  <c r="BR245" i="30"/>
  <c r="BS245" i="30"/>
  <c r="BT245" i="30"/>
  <c r="BU245" i="30"/>
  <c r="BV245" i="30"/>
  <c r="BW245" i="30"/>
  <c r="BX245" i="30"/>
  <c r="BY245" i="30"/>
  <c r="BZ245" i="30"/>
  <c r="CA245" i="30"/>
  <c r="CB245" i="30"/>
  <c r="CC245" i="30"/>
  <c r="CD245" i="30"/>
  <c r="CE245" i="30"/>
  <c r="CF245" i="30"/>
  <c r="CG245" i="30"/>
  <c r="CH245" i="30"/>
  <c r="CI245" i="30"/>
  <c r="CJ245" i="30"/>
  <c r="CK245" i="30"/>
  <c r="CL245" i="30"/>
  <c r="CM245" i="30"/>
  <c r="CN245" i="30"/>
  <c r="CO245" i="30"/>
  <c r="CP245" i="30"/>
  <c r="CQ245" i="30"/>
  <c r="CR245" i="30"/>
  <c r="CS245" i="30"/>
  <c r="CT245" i="30"/>
  <c r="CU245" i="30"/>
  <c r="CV245" i="30"/>
  <c r="CW245" i="30"/>
  <c r="CX245" i="30"/>
  <c r="CY245" i="30"/>
  <c r="CZ245" i="30"/>
  <c r="DA245" i="30"/>
  <c r="DB245" i="30"/>
  <c r="DC245" i="30"/>
  <c r="DD245" i="30"/>
  <c r="DE245" i="30"/>
  <c r="DF245" i="30"/>
  <c r="DG245" i="30"/>
  <c r="DH245" i="30"/>
  <c r="A246" i="30"/>
  <c r="B246" i="30"/>
  <c r="C246" i="30"/>
  <c r="D246" i="30"/>
  <c r="E246" i="30"/>
  <c r="F246" i="30"/>
  <c r="G246" i="30"/>
  <c r="H246" i="30"/>
  <c r="I246" i="30"/>
  <c r="J246" i="30"/>
  <c r="K246" i="30"/>
  <c r="L246" i="30"/>
  <c r="M246" i="30"/>
  <c r="N246" i="30"/>
  <c r="O246" i="30"/>
  <c r="P246" i="30"/>
  <c r="Q246" i="30"/>
  <c r="R246" i="30"/>
  <c r="S246" i="30"/>
  <c r="T246" i="30"/>
  <c r="U246" i="30"/>
  <c r="V246" i="30"/>
  <c r="W246" i="30"/>
  <c r="X246" i="30"/>
  <c r="Y246" i="30"/>
  <c r="Z246" i="30"/>
  <c r="AA246" i="30"/>
  <c r="AB246" i="30"/>
  <c r="AC246" i="30"/>
  <c r="AD246" i="30"/>
  <c r="AE246" i="30"/>
  <c r="AF246" i="30"/>
  <c r="AG246" i="30"/>
  <c r="AH246" i="30"/>
  <c r="AI246" i="30"/>
  <c r="AJ246" i="30"/>
  <c r="AK246" i="30"/>
  <c r="AL246" i="30"/>
  <c r="AM246" i="30"/>
  <c r="AN246" i="30"/>
  <c r="AO246" i="30"/>
  <c r="AP246" i="30"/>
  <c r="AQ246" i="30"/>
  <c r="AR246" i="30"/>
  <c r="AS246" i="30"/>
  <c r="AT246" i="30"/>
  <c r="AU246" i="30"/>
  <c r="AV246" i="30"/>
  <c r="AW246" i="30"/>
  <c r="AX246" i="30"/>
  <c r="AY246" i="30"/>
  <c r="AZ246" i="30"/>
  <c r="BA246" i="30"/>
  <c r="BB246" i="30"/>
  <c r="BC246" i="30"/>
  <c r="BD246" i="30"/>
  <c r="BE246" i="30"/>
  <c r="BF246" i="30"/>
  <c r="BG246" i="30"/>
  <c r="BH246" i="30"/>
  <c r="BI246" i="30"/>
  <c r="BJ246" i="30"/>
  <c r="BK246" i="30"/>
  <c r="BL246" i="30"/>
  <c r="BM246" i="30"/>
  <c r="BN246" i="30"/>
  <c r="BO246" i="30"/>
  <c r="BP246" i="30"/>
  <c r="BQ246" i="30"/>
  <c r="BR246" i="30"/>
  <c r="BS246" i="30"/>
  <c r="BT246" i="30"/>
  <c r="BU246" i="30"/>
  <c r="BV246" i="30"/>
  <c r="BW246" i="30"/>
  <c r="BX246" i="30"/>
  <c r="BY246" i="30"/>
  <c r="BZ246" i="30"/>
  <c r="CA246" i="30"/>
  <c r="CB246" i="30"/>
  <c r="CC246" i="30"/>
  <c r="CD246" i="30"/>
  <c r="CE246" i="30"/>
  <c r="CF246" i="30"/>
  <c r="CG246" i="30"/>
  <c r="CH246" i="30"/>
  <c r="CI246" i="30"/>
  <c r="CJ246" i="30"/>
  <c r="CK246" i="30"/>
  <c r="CL246" i="30"/>
  <c r="CM246" i="30"/>
  <c r="CN246" i="30"/>
  <c r="CO246" i="30"/>
  <c r="CP246" i="30"/>
  <c r="CQ246" i="30"/>
  <c r="CR246" i="30"/>
  <c r="CS246" i="30"/>
  <c r="CT246" i="30"/>
  <c r="CU246" i="30"/>
  <c r="CV246" i="30"/>
  <c r="CW246" i="30"/>
  <c r="CX246" i="30"/>
  <c r="CY246" i="30"/>
  <c r="CZ246" i="30"/>
  <c r="DA246" i="30"/>
  <c r="DB246" i="30"/>
  <c r="DC246" i="30"/>
  <c r="DD246" i="30"/>
  <c r="DE246" i="30"/>
  <c r="DF246" i="30"/>
  <c r="DG246" i="30"/>
  <c r="DH246" i="30"/>
  <c r="A247" i="30"/>
  <c r="B247" i="30"/>
  <c r="C247" i="30"/>
  <c r="D247" i="30"/>
  <c r="E247" i="30"/>
  <c r="F247" i="30"/>
  <c r="G247" i="30"/>
  <c r="H247" i="30"/>
  <c r="I247" i="30"/>
  <c r="J247" i="30"/>
  <c r="K247" i="30"/>
  <c r="L247" i="30"/>
  <c r="M247" i="30"/>
  <c r="N247" i="30"/>
  <c r="O247" i="30"/>
  <c r="P247" i="30"/>
  <c r="Q247" i="30"/>
  <c r="R247" i="30"/>
  <c r="S247" i="30"/>
  <c r="T247" i="30"/>
  <c r="U247" i="30"/>
  <c r="V247" i="30"/>
  <c r="W247" i="30"/>
  <c r="X247" i="30"/>
  <c r="Y247" i="30"/>
  <c r="Z247" i="30"/>
  <c r="AA247" i="30"/>
  <c r="AB247" i="30"/>
  <c r="AC247" i="30"/>
  <c r="AD247" i="30"/>
  <c r="AE247" i="30"/>
  <c r="AF247" i="30"/>
  <c r="AG247" i="30"/>
  <c r="AH247" i="30"/>
  <c r="AI247" i="30"/>
  <c r="AJ247" i="30"/>
  <c r="AK247" i="30"/>
  <c r="AL247" i="30"/>
  <c r="AM247" i="30"/>
  <c r="AN247" i="30"/>
  <c r="AO247" i="30"/>
  <c r="AP247" i="30"/>
  <c r="AQ247" i="30"/>
  <c r="AR247" i="30"/>
  <c r="AS247" i="30"/>
  <c r="AT247" i="30"/>
  <c r="AU247" i="30"/>
  <c r="AV247" i="30"/>
  <c r="AW247" i="30"/>
  <c r="AX247" i="30"/>
  <c r="AY247" i="30"/>
  <c r="AZ247" i="30"/>
  <c r="BA247" i="30"/>
  <c r="BB247" i="30"/>
  <c r="BC247" i="30"/>
  <c r="BD247" i="30"/>
  <c r="BE247" i="30"/>
  <c r="BF247" i="30"/>
  <c r="BG247" i="30"/>
  <c r="BH247" i="30"/>
  <c r="BI247" i="30"/>
  <c r="BJ247" i="30"/>
  <c r="BK247" i="30"/>
  <c r="BL247" i="30"/>
  <c r="BM247" i="30"/>
  <c r="BN247" i="30"/>
  <c r="BO247" i="30"/>
  <c r="BP247" i="30"/>
  <c r="BQ247" i="30"/>
  <c r="BR247" i="30"/>
  <c r="BS247" i="30"/>
  <c r="BT247" i="30"/>
  <c r="BU247" i="30"/>
  <c r="BV247" i="30"/>
  <c r="BW247" i="30"/>
  <c r="BX247" i="30"/>
  <c r="BY247" i="30"/>
  <c r="BZ247" i="30"/>
  <c r="CA247" i="30"/>
  <c r="CB247" i="30"/>
  <c r="CC247" i="30"/>
  <c r="CD247" i="30"/>
  <c r="CE247" i="30"/>
  <c r="CF247" i="30"/>
  <c r="CG247" i="30"/>
  <c r="CH247" i="30"/>
  <c r="CI247" i="30"/>
  <c r="CJ247" i="30"/>
  <c r="CK247" i="30"/>
  <c r="CL247" i="30"/>
  <c r="CM247" i="30"/>
  <c r="CN247" i="30"/>
  <c r="CO247" i="30"/>
  <c r="CP247" i="30"/>
  <c r="CQ247" i="30"/>
  <c r="CR247" i="30"/>
  <c r="CS247" i="30"/>
  <c r="CT247" i="30"/>
  <c r="CU247" i="30"/>
  <c r="CV247" i="30"/>
  <c r="CW247" i="30"/>
  <c r="CX247" i="30"/>
  <c r="CY247" i="30"/>
  <c r="CZ247" i="30"/>
  <c r="DA247" i="30"/>
  <c r="DB247" i="30"/>
  <c r="DC247" i="30"/>
  <c r="DD247" i="30"/>
  <c r="DE247" i="30"/>
  <c r="DF247" i="30"/>
  <c r="DG247" i="30"/>
  <c r="DH247" i="30"/>
  <c r="A248" i="30"/>
  <c r="B248" i="30"/>
  <c r="C248" i="30"/>
  <c r="D248" i="30"/>
  <c r="E248" i="30"/>
  <c r="F248" i="30"/>
  <c r="G248" i="30"/>
  <c r="H248" i="30"/>
  <c r="I248" i="30"/>
  <c r="J248" i="30"/>
  <c r="K248" i="30"/>
  <c r="L248" i="30"/>
  <c r="M248" i="30"/>
  <c r="N248" i="30"/>
  <c r="O248" i="30"/>
  <c r="P248" i="30"/>
  <c r="Q248" i="30"/>
  <c r="R248" i="30"/>
  <c r="S248" i="30"/>
  <c r="T248" i="30"/>
  <c r="U248" i="30"/>
  <c r="V248" i="30"/>
  <c r="W248" i="30"/>
  <c r="X248" i="30"/>
  <c r="Y248" i="30"/>
  <c r="Z248" i="30"/>
  <c r="AA248" i="30"/>
  <c r="AB248" i="30"/>
  <c r="AC248" i="30"/>
  <c r="AD248" i="30"/>
  <c r="AE248" i="30"/>
  <c r="AF248" i="30"/>
  <c r="AG248" i="30"/>
  <c r="AH248" i="30"/>
  <c r="AI248" i="30"/>
  <c r="AJ248" i="30"/>
  <c r="AK248" i="30"/>
  <c r="AL248" i="30"/>
  <c r="AM248" i="30"/>
  <c r="AN248" i="30"/>
  <c r="AO248" i="30"/>
  <c r="AP248" i="30"/>
  <c r="AQ248" i="30"/>
  <c r="AR248" i="30"/>
  <c r="AS248" i="30"/>
  <c r="AT248" i="30"/>
  <c r="AU248" i="30"/>
  <c r="AV248" i="30"/>
  <c r="AW248" i="30"/>
  <c r="AX248" i="30"/>
  <c r="AY248" i="30"/>
  <c r="AZ248" i="30"/>
  <c r="BA248" i="30"/>
  <c r="BB248" i="30"/>
  <c r="BC248" i="30"/>
  <c r="BD248" i="30"/>
  <c r="BE248" i="30"/>
  <c r="BF248" i="30"/>
  <c r="BG248" i="30"/>
  <c r="BH248" i="30"/>
  <c r="BI248" i="30"/>
  <c r="BJ248" i="30"/>
  <c r="BK248" i="30"/>
  <c r="BL248" i="30"/>
  <c r="BM248" i="30"/>
  <c r="BN248" i="30"/>
  <c r="BO248" i="30"/>
  <c r="BP248" i="30"/>
  <c r="BQ248" i="30"/>
  <c r="BR248" i="30"/>
  <c r="BS248" i="30"/>
  <c r="BT248" i="30"/>
  <c r="BU248" i="30"/>
  <c r="BV248" i="30"/>
  <c r="BW248" i="30"/>
  <c r="BX248" i="30"/>
  <c r="BY248" i="30"/>
  <c r="BZ248" i="30"/>
  <c r="CA248" i="30"/>
  <c r="CB248" i="30"/>
  <c r="CC248" i="30"/>
  <c r="CD248" i="30"/>
  <c r="CE248" i="30"/>
  <c r="CF248" i="30"/>
  <c r="CG248" i="30"/>
  <c r="CH248" i="30"/>
  <c r="CI248" i="30"/>
  <c r="CJ248" i="30"/>
  <c r="CK248" i="30"/>
  <c r="CL248" i="30"/>
  <c r="CM248" i="30"/>
  <c r="CN248" i="30"/>
  <c r="CO248" i="30"/>
  <c r="CP248" i="30"/>
  <c r="CQ248" i="30"/>
  <c r="CR248" i="30"/>
  <c r="CS248" i="30"/>
  <c r="CT248" i="30"/>
  <c r="CU248" i="30"/>
  <c r="CV248" i="30"/>
  <c r="CW248" i="30"/>
  <c r="CX248" i="30"/>
  <c r="CY248" i="30"/>
  <c r="CZ248" i="30"/>
  <c r="DA248" i="30"/>
  <c r="DB248" i="30"/>
  <c r="DC248" i="30"/>
  <c r="DD248" i="30"/>
  <c r="DE248" i="30"/>
  <c r="DF248" i="30"/>
  <c r="DG248" i="30"/>
  <c r="DH248" i="30"/>
  <c r="A249" i="30"/>
  <c r="B249" i="30"/>
  <c r="C249" i="30"/>
  <c r="D249" i="30"/>
  <c r="E249" i="30"/>
  <c r="F249" i="30"/>
  <c r="G249" i="30"/>
  <c r="H249" i="30"/>
  <c r="I249" i="30"/>
  <c r="J249" i="30"/>
  <c r="K249" i="30"/>
  <c r="L249" i="30"/>
  <c r="M249" i="30"/>
  <c r="N249" i="30"/>
  <c r="O249" i="30"/>
  <c r="P249" i="30"/>
  <c r="Q249" i="30"/>
  <c r="R249" i="30"/>
  <c r="S249" i="30"/>
  <c r="T249" i="30"/>
  <c r="U249" i="30"/>
  <c r="V249" i="30"/>
  <c r="W249" i="30"/>
  <c r="X249" i="30"/>
  <c r="Y249" i="30"/>
  <c r="Z249" i="30"/>
  <c r="AA249" i="30"/>
  <c r="AB249" i="30"/>
  <c r="AC249" i="30"/>
  <c r="AD249" i="30"/>
  <c r="AE249" i="30"/>
  <c r="AF249" i="30"/>
  <c r="AG249" i="30"/>
  <c r="AH249" i="30"/>
  <c r="AI249" i="30"/>
  <c r="AJ249" i="30"/>
  <c r="AK249" i="30"/>
  <c r="AL249" i="30"/>
  <c r="AM249" i="30"/>
  <c r="AN249" i="30"/>
  <c r="AO249" i="30"/>
  <c r="AP249" i="30"/>
  <c r="AQ249" i="30"/>
  <c r="AR249" i="30"/>
  <c r="AS249" i="30"/>
  <c r="AT249" i="30"/>
  <c r="AU249" i="30"/>
  <c r="AV249" i="30"/>
  <c r="AW249" i="30"/>
  <c r="AX249" i="30"/>
  <c r="AY249" i="30"/>
  <c r="AZ249" i="30"/>
  <c r="BA249" i="30"/>
  <c r="BB249" i="30"/>
  <c r="BC249" i="30"/>
  <c r="BD249" i="30"/>
  <c r="BE249" i="30"/>
  <c r="BF249" i="30"/>
  <c r="BG249" i="30"/>
  <c r="BH249" i="30"/>
  <c r="BI249" i="30"/>
  <c r="BJ249" i="30"/>
  <c r="BK249" i="30"/>
  <c r="BL249" i="30"/>
  <c r="BM249" i="30"/>
  <c r="BN249" i="30"/>
  <c r="BO249" i="30"/>
  <c r="BP249" i="30"/>
  <c r="BQ249" i="30"/>
  <c r="BR249" i="30"/>
  <c r="BS249" i="30"/>
  <c r="BT249" i="30"/>
  <c r="BU249" i="30"/>
  <c r="BV249" i="30"/>
  <c r="BW249" i="30"/>
  <c r="BX249" i="30"/>
  <c r="BY249" i="30"/>
  <c r="BZ249" i="30"/>
  <c r="CA249" i="30"/>
  <c r="CB249" i="30"/>
  <c r="CC249" i="30"/>
  <c r="CD249" i="30"/>
  <c r="CE249" i="30"/>
  <c r="CF249" i="30"/>
  <c r="CG249" i="30"/>
  <c r="CH249" i="30"/>
  <c r="CI249" i="30"/>
  <c r="CJ249" i="30"/>
  <c r="CK249" i="30"/>
  <c r="CL249" i="30"/>
  <c r="CM249" i="30"/>
  <c r="CN249" i="30"/>
  <c r="CO249" i="30"/>
  <c r="CP249" i="30"/>
  <c r="CQ249" i="30"/>
  <c r="CR249" i="30"/>
  <c r="CS249" i="30"/>
  <c r="CT249" i="30"/>
  <c r="CU249" i="30"/>
  <c r="CV249" i="30"/>
  <c r="CW249" i="30"/>
  <c r="CX249" i="30"/>
  <c r="CY249" i="30"/>
  <c r="CZ249" i="30"/>
  <c r="DA249" i="30"/>
  <c r="DB249" i="30"/>
  <c r="DC249" i="30"/>
  <c r="DD249" i="30"/>
  <c r="DE249" i="30"/>
  <c r="DF249" i="30"/>
  <c r="DG249" i="30"/>
  <c r="DH249" i="30"/>
  <c r="A250" i="30"/>
  <c r="B250" i="30"/>
  <c r="C250" i="30"/>
  <c r="D250" i="30"/>
  <c r="E250" i="30"/>
  <c r="F250" i="30"/>
  <c r="G250" i="30"/>
  <c r="H250" i="30"/>
  <c r="I250" i="30"/>
  <c r="J250" i="30"/>
  <c r="K250" i="30"/>
  <c r="L250" i="30"/>
  <c r="M250" i="30"/>
  <c r="N250" i="30"/>
  <c r="O250" i="30"/>
  <c r="P250" i="30"/>
  <c r="Q250" i="30"/>
  <c r="R250" i="30"/>
  <c r="S250" i="30"/>
  <c r="T250" i="30"/>
  <c r="U250" i="30"/>
  <c r="V250" i="30"/>
  <c r="W250" i="30"/>
  <c r="X250" i="30"/>
  <c r="Y250" i="30"/>
  <c r="Z250" i="30"/>
  <c r="AA250" i="30"/>
  <c r="AB250" i="30"/>
  <c r="AC250" i="30"/>
  <c r="AD250" i="30"/>
  <c r="AE250" i="30"/>
  <c r="AF250" i="30"/>
  <c r="AG250" i="30"/>
  <c r="AH250" i="30"/>
  <c r="AI250" i="30"/>
  <c r="AJ250" i="30"/>
  <c r="AK250" i="30"/>
  <c r="AL250" i="30"/>
  <c r="AM250" i="30"/>
  <c r="AN250" i="30"/>
  <c r="AO250" i="30"/>
  <c r="AP250" i="30"/>
  <c r="AQ250" i="30"/>
  <c r="AR250" i="30"/>
  <c r="AS250" i="30"/>
  <c r="AT250" i="30"/>
  <c r="AU250" i="30"/>
  <c r="AV250" i="30"/>
  <c r="AW250" i="30"/>
  <c r="AX250" i="30"/>
  <c r="AY250" i="30"/>
  <c r="AZ250" i="30"/>
  <c r="BA250" i="30"/>
  <c r="BB250" i="30"/>
  <c r="BC250" i="30"/>
  <c r="BD250" i="30"/>
  <c r="BE250" i="30"/>
  <c r="BF250" i="30"/>
  <c r="BG250" i="30"/>
  <c r="BH250" i="30"/>
  <c r="BI250" i="30"/>
  <c r="BJ250" i="30"/>
  <c r="BK250" i="30"/>
  <c r="BL250" i="30"/>
  <c r="BM250" i="30"/>
  <c r="BN250" i="30"/>
  <c r="BO250" i="30"/>
  <c r="BP250" i="30"/>
  <c r="BQ250" i="30"/>
  <c r="BR250" i="30"/>
  <c r="BS250" i="30"/>
  <c r="BT250" i="30"/>
  <c r="BU250" i="30"/>
  <c r="BV250" i="30"/>
  <c r="BW250" i="30"/>
  <c r="BX250" i="30"/>
  <c r="BY250" i="30"/>
  <c r="BZ250" i="30"/>
  <c r="CA250" i="30"/>
  <c r="CB250" i="30"/>
  <c r="CC250" i="30"/>
  <c r="CD250" i="30"/>
  <c r="CE250" i="30"/>
  <c r="CF250" i="30"/>
  <c r="CG250" i="30"/>
  <c r="CH250" i="30"/>
  <c r="CI250" i="30"/>
  <c r="CJ250" i="30"/>
  <c r="CK250" i="30"/>
  <c r="CL250" i="30"/>
  <c r="CM250" i="30"/>
  <c r="CN250" i="30"/>
  <c r="CO250" i="30"/>
  <c r="CP250" i="30"/>
  <c r="CQ250" i="30"/>
  <c r="CR250" i="30"/>
  <c r="CS250" i="30"/>
  <c r="CT250" i="30"/>
  <c r="CU250" i="30"/>
  <c r="CV250" i="30"/>
  <c r="CW250" i="30"/>
  <c r="CX250" i="30"/>
  <c r="CY250" i="30"/>
  <c r="CZ250" i="30"/>
  <c r="DA250" i="30"/>
  <c r="DB250" i="30"/>
  <c r="DC250" i="30"/>
  <c r="DD250" i="30"/>
  <c r="DE250" i="30"/>
  <c r="DF250" i="30"/>
  <c r="DG250" i="30"/>
  <c r="DH250" i="30"/>
  <c r="A251" i="30"/>
  <c r="B251" i="30"/>
  <c r="C251" i="30"/>
  <c r="D251" i="30"/>
  <c r="E251" i="30"/>
  <c r="F251" i="30"/>
  <c r="G251" i="30"/>
  <c r="H251" i="30"/>
  <c r="I251" i="30"/>
  <c r="J251" i="30"/>
  <c r="K251" i="30"/>
  <c r="L251" i="30"/>
  <c r="M251" i="30"/>
  <c r="N251" i="30"/>
  <c r="O251" i="30"/>
  <c r="P251" i="30"/>
  <c r="Q251" i="30"/>
  <c r="R251" i="30"/>
  <c r="S251" i="30"/>
  <c r="T251" i="30"/>
  <c r="U251" i="30"/>
  <c r="V251" i="30"/>
  <c r="W251" i="30"/>
  <c r="X251" i="30"/>
  <c r="Y251" i="30"/>
  <c r="Z251" i="30"/>
  <c r="AA251" i="30"/>
  <c r="AB251" i="30"/>
  <c r="AC251" i="30"/>
  <c r="AD251" i="30"/>
  <c r="AE251" i="30"/>
  <c r="AF251" i="30"/>
  <c r="AG251" i="30"/>
  <c r="AH251" i="30"/>
  <c r="AI251" i="30"/>
  <c r="AJ251" i="30"/>
  <c r="AK251" i="30"/>
  <c r="AL251" i="30"/>
  <c r="AM251" i="30"/>
  <c r="AN251" i="30"/>
  <c r="AO251" i="30"/>
  <c r="AP251" i="30"/>
  <c r="AQ251" i="30"/>
  <c r="AR251" i="30"/>
  <c r="AS251" i="30"/>
  <c r="AT251" i="30"/>
  <c r="AU251" i="30"/>
  <c r="AV251" i="30"/>
  <c r="AW251" i="30"/>
  <c r="AX251" i="30"/>
  <c r="AY251" i="30"/>
  <c r="AZ251" i="30"/>
  <c r="BA251" i="30"/>
  <c r="BB251" i="30"/>
  <c r="BC251" i="30"/>
  <c r="BD251" i="30"/>
  <c r="BE251" i="30"/>
  <c r="BF251" i="30"/>
  <c r="BG251" i="30"/>
  <c r="BH251" i="30"/>
  <c r="BI251" i="30"/>
  <c r="BJ251" i="30"/>
  <c r="BK251" i="30"/>
  <c r="BL251" i="30"/>
  <c r="BM251" i="30"/>
  <c r="BN251" i="30"/>
  <c r="BO251" i="30"/>
  <c r="BP251" i="30"/>
  <c r="BQ251" i="30"/>
  <c r="BR251" i="30"/>
  <c r="BS251" i="30"/>
  <c r="BT251" i="30"/>
  <c r="BU251" i="30"/>
  <c r="BV251" i="30"/>
  <c r="BW251" i="30"/>
  <c r="BX251" i="30"/>
  <c r="BY251" i="30"/>
  <c r="BZ251" i="30"/>
  <c r="CA251" i="30"/>
  <c r="CB251" i="30"/>
  <c r="CC251" i="30"/>
  <c r="CD251" i="30"/>
  <c r="CE251" i="30"/>
  <c r="CF251" i="30"/>
  <c r="CG251" i="30"/>
  <c r="CH251" i="30"/>
  <c r="CI251" i="30"/>
  <c r="CJ251" i="30"/>
  <c r="CK251" i="30"/>
  <c r="CL251" i="30"/>
  <c r="CM251" i="30"/>
  <c r="CN251" i="30"/>
  <c r="CO251" i="30"/>
  <c r="CP251" i="30"/>
  <c r="CQ251" i="30"/>
  <c r="CR251" i="30"/>
  <c r="CS251" i="30"/>
  <c r="CT251" i="30"/>
  <c r="CU251" i="30"/>
  <c r="CV251" i="30"/>
  <c r="CW251" i="30"/>
  <c r="CX251" i="30"/>
  <c r="CY251" i="30"/>
  <c r="CZ251" i="30"/>
  <c r="DA251" i="30"/>
  <c r="DB251" i="30"/>
  <c r="DC251" i="30"/>
  <c r="DD251" i="30"/>
  <c r="DE251" i="30"/>
  <c r="DF251" i="30"/>
  <c r="DG251" i="30"/>
  <c r="DH251" i="30"/>
  <c r="A252" i="30"/>
  <c r="B252" i="30"/>
  <c r="C252" i="30"/>
  <c r="D252" i="30"/>
  <c r="E252" i="30"/>
  <c r="F252" i="30"/>
  <c r="G252" i="30"/>
  <c r="H252" i="30"/>
  <c r="I252" i="30"/>
  <c r="J252" i="30"/>
  <c r="K252" i="30"/>
  <c r="L252" i="30"/>
  <c r="M252" i="30"/>
  <c r="N252" i="30"/>
  <c r="O252" i="30"/>
  <c r="P252" i="30"/>
  <c r="Q252" i="30"/>
  <c r="R252" i="30"/>
  <c r="S252" i="30"/>
  <c r="T252" i="30"/>
  <c r="U252" i="30"/>
  <c r="V252" i="30"/>
  <c r="W252" i="30"/>
  <c r="X252" i="30"/>
  <c r="Y252" i="30"/>
  <c r="Z252" i="30"/>
  <c r="AA252" i="30"/>
  <c r="AB252" i="30"/>
  <c r="AC252" i="30"/>
  <c r="AD252" i="30"/>
  <c r="AE252" i="30"/>
  <c r="AF252" i="30"/>
  <c r="AG252" i="30"/>
  <c r="AH252" i="30"/>
  <c r="AI252" i="30"/>
  <c r="AJ252" i="30"/>
  <c r="AK252" i="30"/>
  <c r="AL252" i="30"/>
  <c r="AM252" i="30"/>
  <c r="AN252" i="30"/>
  <c r="AO252" i="30"/>
  <c r="AP252" i="30"/>
  <c r="AQ252" i="30"/>
  <c r="AR252" i="30"/>
  <c r="AS252" i="30"/>
  <c r="AT252" i="30"/>
  <c r="AU252" i="30"/>
  <c r="AV252" i="30"/>
  <c r="AW252" i="30"/>
  <c r="AX252" i="30"/>
  <c r="AY252" i="30"/>
  <c r="AZ252" i="30"/>
  <c r="BA252" i="30"/>
  <c r="BB252" i="30"/>
  <c r="BC252" i="30"/>
  <c r="BD252" i="30"/>
  <c r="BE252" i="30"/>
  <c r="BF252" i="30"/>
  <c r="BG252" i="30"/>
  <c r="BH252" i="30"/>
  <c r="BI252" i="30"/>
  <c r="BJ252" i="30"/>
  <c r="BK252" i="30"/>
  <c r="BL252" i="30"/>
  <c r="BM252" i="30"/>
  <c r="BN252" i="30"/>
  <c r="BO252" i="30"/>
  <c r="BP252" i="30"/>
  <c r="BQ252" i="30"/>
  <c r="BR252" i="30"/>
  <c r="BS252" i="30"/>
  <c r="BT252" i="30"/>
  <c r="BU252" i="30"/>
  <c r="BV252" i="30"/>
  <c r="BW252" i="30"/>
  <c r="BX252" i="30"/>
  <c r="BY252" i="30"/>
  <c r="BZ252" i="30"/>
  <c r="CA252" i="30"/>
  <c r="CB252" i="30"/>
  <c r="CC252" i="30"/>
  <c r="CD252" i="30"/>
  <c r="CE252" i="30"/>
  <c r="CF252" i="30"/>
  <c r="CG252" i="30"/>
  <c r="CH252" i="30"/>
  <c r="CI252" i="30"/>
  <c r="CJ252" i="30"/>
  <c r="CK252" i="30"/>
  <c r="CL252" i="30"/>
  <c r="CM252" i="30"/>
  <c r="CN252" i="30"/>
  <c r="CO252" i="30"/>
  <c r="CP252" i="30"/>
  <c r="CQ252" i="30"/>
  <c r="CR252" i="30"/>
  <c r="CS252" i="30"/>
  <c r="CT252" i="30"/>
  <c r="CU252" i="30"/>
  <c r="CV252" i="30"/>
  <c r="CW252" i="30"/>
  <c r="CX252" i="30"/>
  <c r="CY252" i="30"/>
  <c r="CZ252" i="30"/>
  <c r="DA252" i="30"/>
  <c r="DB252" i="30"/>
  <c r="DC252" i="30"/>
  <c r="DD252" i="30"/>
  <c r="DE252" i="30"/>
  <c r="DF252" i="30"/>
  <c r="DG252" i="30"/>
  <c r="DH252" i="30"/>
  <c r="A253" i="30"/>
  <c r="B253" i="30"/>
  <c r="C253" i="30"/>
  <c r="D253" i="30"/>
  <c r="E253" i="30"/>
  <c r="F253" i="30"/>
  <c r="G253" i="30"/>
  <c r="H253" i="30"/>
  <c r="I253" i="30"/>
  <c r="J253" i="30"/>
  <c r="K253" i="30"/>
  <c r="L253" i="30"/>
  <c r="M253" i="30"/>
  <c r="N253" i="30"/>
  <c r="O253" i="30"/>
  <c r="P253" i="30"/>
  <c r="Q253" i="30"/>
  <c r="R253" i="30"/>
  <c r="S253" i="30"/>
  <c r="T253" i="30"/>
  <c r="U253" i="30"/>
  <c r="V253" i="30"/>
  <c r="W253" i="30"/>
  <c r="X253" i="30"/>
  <c r="Y253" i="30"/>
  <c r="Z253" i="30"/>
  <c r="AA253" i="30"/>
  <c r="AB253" i="30"/>
  <c r="AC253" i="30"/>
  <c r="AD253" i="30"/>
  <c r="AE253" i="30"/>
  <c r="AF253" i="30"/>
  <c r="AG253" i="30"/>
  <c r="AH253" i="30"/>
  <c r="AI253" i="30"/>
  <c r="AJ253" i="30"/>
  <c r="AK253" i="30"/>
  <c r="AL253" i="30"/>
  <c r="AM253" i="30"/>
  <c r="AN253" i="30"/>
  <c r="AO253" i="30"/>
  <c r="AP253" i="30"/>
  <c r="AQ253" i="30"/>
  <c r="AR253" i="30"/>
  <c r="AS253" i="30"/>
  <c r="AT253" i="30"/>
  <c r="AU253" i="30"/>
  <c r="AV253" i="30"/>
  <c r="AW253" i="30"/>
  <c r="AX253" i="30"/>
  <c r="AY253" i="30"/>
  <c r="AZ253" i="30"/>
  <c r="BA253" i="30"/>
  <c r="BB253" i="30"/>
  <c r="BC253" i="30"/>
  <c r="BD253" i="30"/>
  <c r="BE253" i="30"/>
  <c r="BF253" i="30"/>
  <c r="BG253" i="30"/>
  <c r="BH253" i="30"/>
  <c r="BI253" i="30"/>
  <c r="BJ253" i="30"/>
  <c r="BK253" i="30"/>
  <c r="BL253" i="30"/>
  <c r="BM253" i="30"/>
  <c r="BN253" i="30"/>
  <c r="BO253" i="30"/>
  <c r="BP253" i="30"/>
  <c r="BQ253" i="30"/>
  <c r="BR253" i="30"/>
  <c r="BS253" i="30"/>
  <c r="BT253" i="30"/>
  <c r="BU253" i="30"/>
  <c r="BV253" i="30"/>
  <c r="BW253" i="30"/>
  <c r="BX253" i="30"/>
  <c r="BY253" i="30"/>
  <c r="BZ253" i="30"/>
  <c r="CA253" i="30"/>
  <c r="CB253" i="30"/>
  <c r="CC253" i="30"/>
  <c r="CD253" i="30"/>
  <c r="CE253" i="30"/>
  <c r="CF253" i="30"/>
  <c r="CG253" i="30"/>
  <c r="CH253" i="30"/>
  <c r="CI253" i="30"/>
  <c r="CJ253" i="30"/>
  <c r="CK253" i="30"/>
  <c r="CL253" i="30"/>
  <c r="CM253" i="30"/>
  <c r="CN253" i="30"/>
  <c r="CO253" i="30"/>
  <c r="CP253" i="30"/>
  <c r="CQ253" i="30"/>
  <c r="CR253" i="30"/>
  <c r="CS253" i="30"/>
  <c r="CT253" i="30"/>
  <c r="CU253" i="30"/>
  <c r="CV253" i="30"/>
  <c r="CW253" i="30"/>
  <c r="CX253" i="30"/>
  <c r="CY253" i="30"/>
  <c r="CZ253" i="30"/>
  <c r="DA253" i="30"/>
  <c r="DB253" i="30"/>
  <c r="DC253" i="30"/>
  <c r="DD253" i="30"/>
  <c r="DE253" i="30"/>
  <c r="DF253" i="30"/>
  <c r="DG253" i="30"/>
  <c r="DH253" i="30"/>
  <c r="A254" i="30"/>
  <c r="B254" i="30"/>
  <c r="C254" i="30"/>
  <c r="D254" i="30"/>
  <c r="E254" i="30"/>
  <c r="F254" i="30"/>
  <c r="G254" i="30"/>
  <c r="H254" i="30"/>
  <c r="I254" i="30"/>
  <c r="J254" i="30"/>
  <c r="K254" i="30"/>
  <c r="L254" i="30"/>
  <c r="M254" i="30"/>
  <c r="N254" i="30"/>
  <c r="O254" i="30"/>
  <c r="P254" i="30"/>
  <c r="Q254" i="30"/>
  <c r="R254" i="30"/>
  <c r="S254" i="30"/>
  <c r="T254" i="30"/>
  <c r="U254" i="30"/>
  <c r="V254" i="30"/>
  <c r="W254" i="30"/>
  <c r="X254" i="30"/>
  <c r="Y254" i="30"/>
  <c r="Z254" i="30"/>
  <c r="AA254" i="30"/>
  <c r="AB254" i="30"/>
  <c r="AC254" i="30"/>
  <c r="AD254" i="30"/>
  <c r="AE254" i="30"/>
  <c r="AF254" i="30"/>
  <c r="AG254" i="30"/>
  <c r="AH254" i="30"/>
  <c r="AI254" i="30"/>
  <c r="AJ254" i="30"/>
  <c r="AK254" i="30"/>
  <c r="AL254" i="30"/>
  <c r="AM254" i="30"/>
  <c r="AN254" i="30"/>
  <c r="AO254" i="30"/>
  <c r="AP254" i="30"/>
  <c r="AQ254" i="30"/>
  <c r="AR254" i="30"/>
  <c r="AS254" i="30"/>
  <c r="AT254" i="30"/>
  <c r="AU254" i="30"/>
  <c r="AV254" i="30"/>
  <c r="AW254" i="30"/>
  <c r="AX254" i="30"/>
  <c r="AY254" i="30"/>
  <c r="AZ254" i="30"/>
  <c r="BA254" i="30"/>
  <c r="BB254" i="30"/>
  <c r="BC254" i="30"/>
  <c r="BD254" i="30"/>
  <c r="BE254" i="30"/>
  <c r="BF254" i="30"/>
  <c r="BG254" i="30"/>
  <c r="BH254" i="30"/>
  <c r="BI254" i="30"/>
  <c r="BJ254" i="30"/>
  <c r="BK254" i="30"/>
  <c r="BL254" i="30"/>
  <c r="BM254" i="30"/>
  <c r="BN254" i="30"/>
  <c r="BO254" i="30"/>
  <c r="BP254" i="30"/>
  <c r="BQ254" i="30"/>
  <c r="BR254" i="30"/>
  <c r="BS254" i="30"/>
  <c r="BT254" i="30"/>
  <c r="BU254" i="30"/>
  <c r="BV254" i="30"/>
  <c r="BW254" i="30"/>
  <c r="BX254" i="30"/>
  <c r="BY254" i="30"/>
  <c r="BZ254" i="30"/>
  <c r="CA254" i="30"/>
  <c r="CB254" i="30"/>
  <c r="CC254" i="30"/>
  <c r="CD254" i="30"/>
  <c r="CE254" i="30"/>
  <c r="CF254" i="30"/>
  <c r="CG254" i="30"/>
  <c r="CH254" i="30"/>
  <c r="CI254" i="30"/>
  <c r="CJ254" i="30"/>
  <c r="CK254" i="30"/>
  <c r="CL254" i="30"/>
  <c r="CM254" i="30"/>
  <c r="CN254" i="30"/>
  <c r="CO254" i="30"/>
  <c r="CP254" i="30"/>
  <c r="CQ254" i="30"/>
  <c r="CR254" i="30"/>
  <c r="CS254" i="30"/>
  <c r="CT254" i="30"/>
  <c r="CU254" i="30"/>
  <c r="CV254" i="30"/>
  <c r="CW254" i="30"/>
  <c r="CX254" i="30"/>
  <c r="CY254" i="30"/>
  <c r="CZ254" i="30"/>
  <c r="DA254" i="30"/>
  <c r="DB254" i="30"/>
  <c r="DC254" i="30"/>
  <c r="DD254" i="30"/>
  <c r="DE254" i="30"/>
  <c r="DF254" i="30"/>
  <c r="DG254" i="30"/>
  <c r="DH254" i="30"/>
  <c r="A255" i="30"/>
  <c r="B255" i="30"/>
  <c r="C255" i="30"/>
  <c r="D255" i="30"/>
  <c r="E255" i="30"/>
  <c r="F255" i="30"/>
  <c r="G255" i="30"/>
  <c r="H255" i="30"/>
  <c r="I255" i="30"/>
  <c r="J255" i="30"/>
  <c r="K255" i="30"/>
  <c r="L255" i="30"/>
  <c r="M255" i="30"/>
  <c r="N255" i="30"/>
  <c r="O255" i="30"/>
  <c r="P255" i="30"/>
  <c r="Q255" i="30"/>
  <c r="R255" i="30"/>
  <c r="S255" i="30"/>
  <c r="T255" i="30"/>
  <c r="U255" i="30"/>
  <c r="V255" i="30"/>
  <c r="W255" i="30"/>
  <c r="X255" i="30"/>
  <c r="Y255" i="30"/>
  <c r="Z255" i="30"/>
  <c r="AA255" i="30"/>
  <c r="AB255" i="30"/>
  <c r="AC255" i="30"/>
  <c r="AD255" i="30"/>
  <c r="AE255" i="30"/>
  <c r="AF255" i="30"/>
  <c r="AG255" i="30"/>
  <c r="AH255" i="30"/>
  <c r="AI255" i="30"/>
  <c r="AJ255" i="30"/>
  <c r="AK255" i="30"/>
  <c r="AL255" i="30"/>
  <c r="AM255" i="30"/>
  <c r="AN255" i="30"/>
  <c r="AO255" i="30"/>
  <c r="AP255" i="30"/>
  <c r="AQ255" i="30"/>
  <c r="AR255" i="30"/>
  <c r="AS255" i="30"/>
  <c r="AT255" i="30"/>
  <c r="AU255" i="30"/>
  <c r="AV255" i="30"/>
  <c r="AW255" i="30"/>
  <c r="AX255" i="30"/>
  <c r="AY255" i="30"/>
  <c r="AZ255" i="30"/>
  <c r="BA255" i="30"/>
  <c r="BB255" i="30"/>
  <c r="BC255" i="30"/>
  <c r="BD255" i="30"/>
  <c r="BE255" i="30"/>
  <c r="BF255" i="30"/>
  <c r="BG255" i="30"/>
  <c r="BH255" i="30"/>
  <c r="BI255" i="30"/>
  <c r="BJ255" i="30"/>
  <c r="BK255" i="30"/>
  <c r="BL255" i="30"/>
  <c r="BM255" i="30"/>
  <c r="BN255" i="30"/>
  <c r="BO255" i="30"/>
  <c r="BP255" i="30"/>
  <c r="BQ255" i="30"/>
  <c r="BR255" i="30"/>
  <c r="BS255" i="30"/>
  <c r="BT255" i="30"/>
  <c r="BU255" i="30"/>
  <c r="BV255" i="30"/>
  <c r="BW255" i="30"/>
  <c r="BX255" i="30"/>
  <c r="BY255" i="30"/>
  <c r="BZ255" i="30"/>
  <c r="CA255" i="30"/>
  <c r="CB255" i="30"/>
  <c r="CC255" i="30"/>
  <c r="CD255" i="30"/>
  <c r="CE255" i="30"/>
  <c r="CF255" i="30"/>
  <c r="CG255" i="30"/>
  <c r="CH255" i="30"/>
  <c r="CI255" i="30"/>
  <c r="CJ255" i="30"/>
  <c r="CK255" i="30"/>
  <c r="CL255" i="30"/>
  <c r="CM255" i="30"/>
  <c r="CN255" i="30"/>
  <c r="CO255" i="30"/>
  <c r="CP255" i="30"/>
  <c r="CQ255" i="30"/>
  <c r="CR255" i="30"/>
  <c r="CS255" i="30"/>
  <c r="CT255" i="30"/>
  <c r="CU255" i="30"/>
  <c r="CV255" i="30"/>
  <c r="CW255" i="30"/>
  <c r="CX255" i="30"/>
  <c r="CY255" i="30"/>
  <c r="CZ255" i="30"/>
  <c r="DA255" i="30"/>
  <c r="DB255" i="30"/>
  <c r="DC255" i="30"/>
  <c r="DD255" i="30"/>
  <c r="DE255" i="30"/>
  <c r="DF255" i="30"/>
  <c r="DG255" i="30"/>
  <c r="DH255" i="30"/>
  <c r="A256" i="30"/>
  <c r="B256" i="30"/>
  <c r="C256" i="30"/>
  <c r="D256" i="30"/>
  <c r="E256" i="30"/>
  <c r="F256" i="30"/>
  <c r="G256" i="30"/>
  <c r="H256" i="30"/>
  <c r="I256" i="30"/>
  <c r="J256" i="30"/>
  <c r="K256" i="30"/>
  <c r="L256" i="30"/>
  <c r="M256" i="30"/>
  <c r="N256" i="30"/>
  <c r="O256" i="30"/>
  <c r="P256" i="30"/>
  <c r="Q256" i="30"/>
  <c r="R256" i="30"/>
  <c r="S256" i="30"/>
  <c r="T256" i="30"/>
  <c r="U256" i="30"/>
  <c r="V256" i="30"/>
  <c r="W256" i="30"/>
  <c r="X256" i="30"/>
  <c r="Y256" i="30"/>
  <c r="Z256" i="30"/>
  <c r="AA256" i="30"/>
  <c r="AB256" i="30"/>
  <c r="AC256" i="30"/>
  <c r="AD256" i="30"/>
  <c r="AE256" i="30"/>
  <c r="AF256" i="30"/>
  <c r="AG256" i="30"/>
  <c r="AH256" i="30"/>
  <c r="AI256" i="30"/>
  <c r="AJ256" i="30"/>
  <c r="AK256" i="30"/>
  <c r="AL256" i="30"/>
  <c r="AM256" i="30"/>
  <c r="AN256" i="30"/>
  <c r="AO256" i="30"/>
  <c r="AP256" i="30"/>
  <c r="AQ256" i="30"/>
  <c r="AR256" i="30"/>
  <c r="AS256" i="30"/>
  <c r="AT256" i="30"/>
  <c r="AU256" i="30"/>
  <c r="AV256" i="30"/>
  <c r="AW256" i="30"/>
  <c r="AX256" i="30"/>
  <c r="AY256" i="30"/>
  <c r="AZ256" i="30"/>
  <c r="BA256" i="30"/>
  <c r="BB256" i="30"/>
  <c r="BC256" i="30"/>
  <c r="BD256" i="30"/>
  <c r="BE256" i="30"/>
  <c r="BF256" i="30"/>
  <c r="BG256" i="30"/>
  <c r="BH256" i="30"/>
  <c r="BI256" i="30"/>
  <c r="BJ256" i="30"/>
  <c r="BK256" i="30"/>
  <c r="BL256" i="30"/>
  <c r="BM256" i="30"/>
  <c r="BN256" i="30"/>
  <c r="BO256" i="30"/>
  <c r="BP256" i="30"/>
  <c r="BQ256" i="30"/>
  <c r="BR256" i="30"/>
  <c r="BS256" i="30"/>
  <c r="BT256" i="30"/>
  <c r="BU256" i="30"/>
  <c r="BV256" i="30"/>
  <c r="BW256" i="30"/>
  <c r="BX256" i="30"/>
  <c r="BY256" i="30"/>
  <c r="BZ256" i="30"/>
  <c r="CA256" i="30"/>
  <c r="CB256" i="30"/>
  <c r="CC256" i="30"/>
  <c r="CD256" i="30"/>
  <c r="CE256" i="30"/>
  <c r="CF256" i="30"/>
  <c r="CG256" i="30"/>
  <c r="CH256" i="30"/>
  <c r="CI256" i="30"/>
  <c r="CJ256" i="30"/>
  <c r="CK256" i="30"/>
  <c r="CL256" i="30"/>
  <c r="CM256" i="30"/>
  <c r="CN256" i="30"/>
  <c r="CO256" i="30"/>
  <c r="CP256" i="30"/>
  <c r="CQ256" i="30"/>
  <c r="CR256" i="30"/>
  <c r="CS256" i="30"/>
  <c r="CT256" i="30"/>
  <c r="CU256" i="30"/>
  <c r="CV256" i="30"/>
  <c r="CW256" i="30"/>
  <c r="CX256" i="30"/>
  <c r="CY256" i="30"/>
  <c r="CZ256" i="30"/>
  <c r="DA256" i="30"/>
  <c r="DB256" i="30"/>
  <c r="DC256" i="30"/>
  <c r="DD256" i="30"/>
  <c r="DE256" i="30"/>
  <c r="DF256" i="30"/>
  <c r="DG256" i="30"/>
  <c r="DH256" i="30"/>
  <c r="A257" i="30"/>
  <c r="B257" i="30"/>
  <c r="C257" i="30"/>
  <c r="D257" i="30"/>
  <c r="E257" i="30"/>
  <c r="F257" i="30"/>
  <c r="G257" i="30"/>
  <c r="H257" i="30"/>
  <c r="I257" i="30"/>
  <c r="J257" i="30"/>
  <c r="K257" i="30"/>
  <c r="L257" i="30"/>
  <c r="M257" i="30"/>
  <c r="N257" i="30"/>
  <c r="O257" i="30"/>
  <c r="P257" i="30"/>
  <c r="Q257" i="30"/>
  <c r="R257" i="30"/>
  <c r="S257" i="30"/>
  <c r="T257" i="30"/>
  <c r="U257" i="30"/>
  <c r="V257" i="30"/>
  <c r="W257" i="30"/>
  <c r="X257" i="30"/>
  <c r="Y257" i="30"/>
  <c r="Z257" i="30"/>
  <c r="AA257" i="30"/>
  <c r="AB257" i="30"/>
  <c r="AC257" i="30"/>
  <c r="AD257" i="30"/>
  <c r="AE257" i="30"/>
  <c r="AF257" i="30"/>
  <c r="AG257" i="30"/>
  <c r="AH257" i="30"/>
  <c r="AI257" i="30"/>
  <c r="AJ257" i="30"/>
  <c r="AK257" i="30"/>
  <c r="AL257" i="30"/>
  <c r="AM257" i="30"/>
  <c r="AN257" i="30"/>
  <c r="AO257" i="30"/>
  <c r="AP257" i="30"/>
  <c r="AQ257" i="30"/>
  <c r="AR257" i="30"/>
  <c r="AS257" i="30"/>
  <c r="AT257" i="30"/>
  <c r="AU257" i="30"/>
  <c r="AV257" i="30"/>
  <c r="AW257" i="30"/>
  <c r="AX257" i="30"/>
  <c r="AY257" i="30"/>
  <c r="AZ257" i="30"/>
  <c r="BA257" i="30"/>
  <c r="BB257" i="30"/>
  <c r="BC257" i="30"/>
  <c r="BD257" i="30"/>
  <c r="BE257" i="30"/>
  <c r="BF257" i="30"/>
  <c r="BG257" i="30"/>
  <c r="BH257" i="30"/>
  <c r="BI257" i="30"/>
  <c r="BJ257" i="30"/>
  <c r="BK257" i="30"/>
  <c r="BL257" i="30"/>
  <c r="BM257" i="30"/>
  <c r="BN257" i="30"/>
  <c r="BO257" i="30"/>
  <c r="BP257" i="30"/>
  <c r="BQ257" i="30"/>
  <c r="BR257" i="30"/>
  <c r="BS257" i="30"/>
  <c r="BT257" i="30"/>
  <c r="BU257" i="30"/>
  <c r="BV257" i="30"/>
  <c r="BW257" i="30"/>
  <c r="BX257" i="30"/>
  <c r="BY257" i="30"/>
  <c r="BZ257" i="30"/>
  <c r="CA257" i="30"/>
  <c r="CB257" i="30"/>
  <c r="CC257" i="30"/>
  <c r="CD257" i="30"/>
  <c r="CE257" i="30"/>
  <c r="CF257" i="30"/>
  <c r="CG257" i="30"/>
  <c r="CH257" i="30"/>
  <c r="CI257" i="30"/>
  <c r="CJ257" i="30"/>
  <c r="CK257" i="30"/>
  <c r="CL257" i="30"/>
  <c r="CM257" i="30"/>
  <c r="CN257" i="30"/>
  <c r="CO257" i="30"/>
  <c r="CP257" i="30"/>
  <c r="CQ257" i="30"/>
  <c r="CR257" i="30"/>
  <c r="CS257" i="30"/>
  <c r="CT257" i="30"/>
  <c r="CU257" i="30"/>
  <c r="CV257" i="30"/>
  <c r="CW257" i="30"/>
  <c r="CX257" i="30"/>
  <c r="CY257" i="30"/>
  <c r="CZ257" i="30"/>
  <c r="DA257" i="30"/>
  <c r="DB257" i="30"/>
  <c r="DC257" i="30"/>
  <c r="DD257" i="30"/>
  <c r="DE257" i="30"/>
  <c r="DF257" i="30"/>
  <c r="DG257" i="30"/>
  <c r="DH257" i="30"/>
  <c r="A258" i="30"/>
  <c r="B258" i="30"/>
  <c r="C258" i="30"/>
  <c r="D258" i="30"/>
  <c r="E258" i="30"/>
  <c r="F258" i="30"/>
  <c r="G258" i="30"/>
  <c r="H258" i="30"/>
  <c r="I258" i="30"/>
  <c r="J258" i="30"/>
  <c r="K258" i="30"/>
  <c r="L258" i="30"/>
  <c r="M258" i="30"/>
  <c r="N258" i="30"/>
  <c r="O258" i="30"/>
  <c r="P258" i="30"/>
  <c r="Q258" i="30"/>
  <c r="R258" i="30"/>
  <c r="S258" i="30"/>
  <c r="T258" i="30"/>
  <c r="U258" i="30"/>
  <c r="V258" i="30"/>
  <c r="W258" i="30"/>
  <c r="X258" i="30"/>
  <c r="Y258" i="30"/>
  <c r="Z258" i="30"/>
  <c r="AA258" i="30"/>
  <c r="AB258" i="30"/>
  <c r="AC258" i="30"/>
  <c r="AD258" i="30"/>
  <c r="AE258" i="30"/>
  <c r="AF258" i="30"/>
  <c r="AG258" i="30"/>
  <c r="AH258" i="30"/>
  <c r="AI258" i="30"/>
  <c r="AJ258" i="30"/>
  <c r="AK258" i="30"/>
  <c r="AL258" i="30"/>
  <c r="AM258" i="30"/>
  <c r="AN258" i="30"/>
  <c r="AO258" i="30"/>
  <c r="AP258" i="30"/>
  <c r="AQ258" i="30"/>
  <c r="AR258" i="30"/>
  <c r="AS258" i="30"/>
  <c r="AT258" i="30"/>
  <c r="AU258" i="30"/>
  <c r="AV258" i="30"/>
  <c r="AW258" i="30"/>
  <c r="AX258" i="30"/>
  <c r="AY258" i="30"/>
  <c r="AZ258" i="30"/>
  <c r="BA258" i="30"/>
  <c r="BB258" i="30"/>
  <c r="BC258" i="30"/>
  <c r="BD258" i="30"/>
  <c r="BE258" i="30"/>
  <c r="BF258" i="30"/>
  <c r="BG258" i="30"/>
  <c r="BH258" i="30"/>
  <c r="BI258" i="30"/>
  <c r="BJ258" i="30"/>
  <c r="BK258" i="30"/>
  <c r="BL258" i="30"/>
  <c r="BM258" i="30"/>
  <c r="BN258" i="30"/>
  <c r="BO258" i="30"/>
  <c r="BP258" i="30"/>
  <c r="BQ258" i="30"/>
  <c r="BR258" i="30"/>
  <c r="BS258" i="30"/>
  <c r="BT258" i="30"/>
  <c r="BU258" i="30"/>
  <c r="BV258" i="30"/>
  <c r="BW258" i="30"/>
  <c r="BX258" i="30"/>
  <c r="BY258" i="30"/>
  <c r="BZ258" i="30"/>
  <c r="CA258" i="30"/>
  <c r="CB258" i="30"/>
  <c r="CC258" i="30"/>
  <c r="CD258" i="30"/>
  <c r="CE258" i="30"/>
  <c r="CF258" i="30"/>
  <c r="CG258" i="30"/>
  <c r="CH258" i="30"/>
  <c r="CI258" i="30"/>
  <c r="CJ258" i="30"/>
  <c r="CK258" i="30"/>
  <c r="CL258" i="30"/>
  <c r="CM258" i="30"/>
  <c r="CN258" i="30"/>
  <c r="CO258" i="30"/>
  <c r="CP258" i="30"/>
  <c r="CQ258" i="30"/>
  <c r="CR258" i="30"/>
  <c r="CS258" i="30"/>
  <c r="CT258" i="30"/>
  <c r="CU258" i="30"/>
  <c r="CV258" i="30"/>
  <c r="CW258" i="30"/>
  <c r="CX258" i="30"/>
  <c r="CY258" i="30"/>
  <c r="CZ258" i="30"/>
  <c r="DA258" i="30"/>
  <c r="DB258" i="30"/>
  <c r="DC258" i="30"/>
  <c r="DD258" i="30"/>
  <c r="DE258" i="30"/>
  <c r="DF258" i="30"/>
  <c r="DG258" i="30"/>
  <c r="DH258" i="30"/>
  <c r="A259" i="30"/>
  <c r="B259" i="30"/>
  <c r="C259" i="30"/>
  <c r="D259" i="30"/>
  <c r="E259" i="30"/>
  <c r="F259" i="30"/>
  <c r="G259" i="30"/>
  <c r="H259" i="30"/>
  <c r="I259" i="30"/>
  <c r="J259" i="30"/>
  <c r="K259" i="30"/>
  <c r="L259" i="30"/>
  <c r="M259" i="30"/>
  <c r="N259" i="30"/>
  <c r="O259" i="30"/>
  <c r="P259" i="30"/>
  <c r="Q259" i="30"/>
  <c r="R259" i="30"/>
  <c r="S259" i="30"/>
  <c r="T259" i="30"/>
  <c r="U259" i="30"/>
  <c r="V259" i="30"/>
  <c r="W259" i="30"/>
  <c r="X259" i="30"/>
  <c r="Y259" i="30"/>
  <c r="Z259" i="30"/>
  <c r="AA259" i="30"/>
  <c r="AB259" i="30"/>
  <c r="AC259" i="30"/>
  <c r="AD259" i="30"/>
  <c r="AE259" i="30"/>
  <c r="AF259" i="30"/>
  <c r="AG259" i="30"/>
  <c r="AH259" i="30"/>
  <c r="AI259" i="30"/>
  <c r="AJ259" i="30"/>
  <c r="AK259" i="30"/>
  <c r="AL259" i="30"/>
  <c r="AM259" i="30"/>
  <c r="AN259" i="30"/>
  <c r="AO259" i="30"/>
  <c r="AP259" i="30"/>
  <c r="AQ259" i="30"/>
  <c r="AR259" i="30"/>
  <c r="AS259" i="30"/>
  <c r="AT259" i="30"/>
  <c r="AU259" i="30"/>
  <c r="AV259" i="30"/>
  <c r="AW259" i="30"/>
  <c r="AX259" i="30"/>
  <c r="AY259" i="30"/>
  <c r="AZ259" i="30"/>
  <c r="BA259" i="30"/>
  <c r="BB259" i="30"/>
  <c r="BC259" i="30"/>
  <c r="BD259" i="30"/>
  <c r="BE259" i="30"/>
  <c r="BF259" i="30"/>
  <c r="BG259" i="30"/>
  <c r="BH259" i="30"/>
  <c r="BI259" i="30"/>
  <c r="BJ259" i="30"/>
  <c r="BK259" i="30"/>
  <c r="BL259" i="30"/>
  <c r="BM259" i="30"/>
  <c r="BN259" i="30"/>
  <c r="BO259" i="30"/>
  <c r="BP259" i="30"/>
  <c r="BQ259" i="30"/>
  <c r="BR259" i="30"/>
  <c r="BS259" i="30"/>
  <c r="BT259" i="30"/>
  <c r="BU259" i="30"/>
  <c r="BV259" i="30"/>
  <c r="BW259" i="30"/>
  <c r="BX259" i="30"/>
  <c r="BY259" i="30"/>
  <c r="BZ259" i="30"/>
  <c r="CA259" i="30"/>
  <c r="CB259" i="30"/>
  <c r="CC259" i="30"/>
  <c r="CD259" i="30"/>
  <c r="CE259" i="30"/>
  <c r="CF259" i="30"/>
  <c r="CG259" i="30"/>
  <c r="CH259" i="30"/>
  <c r="CI259" i="30"/>
  <c r="CJ259" i="30"/>
  <c r="CK259" i="30"/>
  <c r="CL259" i="30"/>
  <c r="CM259" i="30"/>
  <c r="CN259" i="30"/>
  <c r="CO259" i="30"/>
  <c r="CP259" i="30"/>
  <c r="CQ259" i="30"/>
  <c r="CR259" i="30"/>
  <c r="CS259" i="30"/>
  <c r="CT259" i="30"/>
  <c r="CU259" i="30"/>
  <c r="CV259" i="30"/>
  <c r="CW259" i="30"/>
  <c r="CX259" i="30"/>
  <c r="CY259" i="30"/>
  <c r="CZ259" i="30"/>
  <c r="DA259" i="30"/>
  <c r="DB259" i="30"/>
  <c r="DC259" i="30"/>
  <c r="DD259" i="30"/>
  <c r="DE259" i="30"/>
  <c r="DF259" i="30"/>
  <c r="DG259" i="30"/>
  <c r="DH259" i="30"/>
  <c r="A260" i="30"/>
  <c r="B260" i="30"/>
  <c r="C260" i="30"/>
  <c r="D260" i="30"/>
  <c r="E260" i="30"/>
  <c r="F260" i="30"/>
  <c r="G260" i="30"/>
  <c r="H260" i="30"/>
  <c r="I260" i="30"/>
  <c r="J260" i="30"/>
  <c r="K260" i="30"/>
  <c r="L260" i="30"/>
  <c r="M260" i="30"/>
  <c r="N260" i="30"/>
  <c r="O260" i="30"/>
  <c r="P260" i="30"/>
  <c r="Q260" i="30"/>
  <c r="R260" i="30"/>
  <c r="S260" i="30"/>
  <c r="T260" i="30"/>
  <c r="U260" i="30"/>
  <c r="V260" i="30"/>
  <c r="W260" i="30"/>
  <c r="X260" i="30"/>
  <c r="Y260" i="30"/>
  <c r="Z260" i="30"/>
  <c r="AA260" i="30"/>
  <c r="AB260" i="30"/>
  <c r="AC260" i="30"/>
  <c r="AD260" i="30"/>
  <c r="AE260" i="30"/>
  <c r="AF260" i="30"/>
  <c r="AG260" i="30"/>
  <c r="AH260" i="30"/>
  <c r="AI260" i="30"/>
  <c r="AJ260" i="30"/>
  <c r="AK260" i="30"/>
  <c r="AL260" i="30"/>
  <c r="AM260" i="30"/>
  <c r="AN260" i="30"/>
  <c r="AO260" i="30"/>
  <c r="AP260" i="30"/>
  <c r="AQ260" i="30"/>
  <c r="AR260" i="30"/>
  <c r="AS260" i="30"/>
  <c r="AT260" i="30"/>
  <c r="AU260" i="30"/>
  <c r="AV260" i="30"/>
  <c r="AW260" i="30"/>
  <c r="AX260" i="30"/>
  <c r="AY260" i="30"/>
  <c r="AZ260" i="30"/>
  <c r="BA260" i="30"/>
  <c r="BB260" i="30"/>
  <c r="BC260" i="30"/>
  <c r="BD260" i="30"/>
  <c r="BE260" i="30"/>
  <c r="BF260" i="30"/>
  <c r="BG260" i="30"/>
  <c r="BH260" i="30"/>
  <c r="BI260" i="30"/>
  <c r="BJ260" i="30"/>
  <c r="BK260" i="30"/>
  <c r="BL260" i="30"/>
  <c r="BM260" i="30"/>
  <c r="BN260" i="30"/>
  <c r="BO260" i="30"/>
  <c r="BP260" i="30"/>
  <c r="BQ260" i="30"/>
  <c r="BR260" i="30"/>
  <c r="BS260" i="30"/>
  <c r="BT260" i="30"/>
  <c r="BU260" i="30"/>
  <c r="BV260" i="30"/>
  <c r="BW260" i="30"/>
  <c r="BX260" i="30"/>
  <c r="BY260" i="30"/>
  <c r="BZ260" i="30"/>
  <c r="CA260" i="30"/>
  <c r="CB260" i="30"/>
  <c r="CC260" i="30"/>
  <c r="CD260" i="30"/>
  <c r="CE260" i="30"/>
  <c r="CF260" i="30"/>
  <c r="CG260" i="30"/>
  <c r="CH260" i="30"/>
  <c r="CI260" i="30"/>
  <c r="CJ260" i="30"/>
  <c r="CK260" i="30"/>
  <c r="CL260" i="30"/>
  <c r="CM260" i="30"/>
  <c r="CN260" i="30"/>
  <c r="CO260" i="30"/>
  <c r="CP260" i="30"/>
  <c r="CQ260" i="30"/>
  <c r="CR260" i="30"/>
  <c r="CS260" i="30"/>
  <c r="CT260" i="30"/>
  <c r="CU260" i="30"/>
  <c r="CV260" i="30"/>
  <c r="CW260" i="30"/>
  <c r="CX260" i="30"/>
  <c r="CY260" i="30"/>
  <c r="CZ260" i="30"/>
  <c r="DA260" i="30"/>
  <c r="DB260" i="30"/>
  <c r="DC260" i="30"/>
  <c r="DD260" i="30"/>
  <c r="DE260" i="30"/>
  <c r="DF260" i="30"/>
  <c r="DG260" i="30"/>
  <c r="DH260" i="30"/>
  <c r="A261" i="30"/>
  <c r="B261" i="30"/>
  <c r="C261" i="30"/>
  <c r="D261" i="30"/>
  <c r="E261" i="30"/>
  <c r="F261" i="30"/>
  <c r="G261" i="30"/>
  <c r="H261" i="30"/>
  <c r="I261" i="30"/>
  <c r="J261" i="30"/>
  <c r="K261" i="30"/>
  <c r="L261" i="30"/>
  <c r="M261" i="30"/>
  <c r="N261" i="30"/>
  <c r="O261" i="30"/>
  <c r="P261" i="30"/>
  <c r="Q261" i="30"/>
  <c r="R261" i="30"/>
  <c r="S261" i="30"/>
  <c r="T261" i="30"/>
  <c r="U261" i="30"/>
  <c r="V261" i="30"/>
  <c r="W261" i="30"/>
  <c r="X261" i="30"/>
  <c r="Y261" i="30"/>
  <c r="Z261" i="30"/>
  <c r="AA261" i="30"/>
  <c r="AB261" i="30"/>
  <c r="AC261" i="30"/>
  <c r="AD261" i="30"/>
  <c r="AE261" i="30"/>
  <c r="AF261" i="30"/>
  <c r="AG261" i="30"/>
  <c r="AH261" i="30"/>
  <c r="AI261" i="30"/>
  <c r="AJ261" i="30"/>
  <c r="AK261" i="30"/>
  <c r="AL261" i="30"/>
  <c r="AM261" i="30"/>
  <c r="AN261" i="30"/>
  <c r="AO261" i="30"/>
  <c r="AP261" i="30"/>
  <c r="AQ261" i="30"/>
  <c r="AR261" i="30"/>
  <c r="AS261" i="30"/>
  <c r="AT261" i="30"/>
  <c r="AU261" i="30"/>
  <c r="AV261" i="30"/>
  <c r="AW261" i="30"/>
  <c r="AX261" i="30"/>
  <c r="AY261" i="30"/>
  <c r="AZ261" i="30"/>
  <c r="BA261" i="30"/>
  <c r="BB261" i="30"/>
  <c r="BC261" i="30"/>
  <c r="BD261" i="30"/>
  <c r="BE261" i="30"/>
  <c r="BF261" i="30"/>
  <c r="BG261" i="30"/>
  <c r="BH261" i="30"/>
  <c r="BI261" i="30"/>
  <c r="BJ261" i="30"/>
  <c r="BK261" i="30"/>
  <c r="BL261" i="30"/>
  <c r="BM261" i="30"/>
  <c r="BN261" i="30"/>
  <c r="BO261" i="30"/>
  <c r="BP261" i="30"/>
  <c r="BQ261" i="30"/>
  <c r="BR261" i="30"/>
  <c r="BS261" i="30"/>
  <c r="BT261" i="30"/>
  <c r="BU261" i="30"/>
  <c r="BV261" i="30"/>
  <c r="BW261" i="30"/>
  <c r="BX261" i="30"/>
  <c r="BY261" i="30"/>
  <c r="BZ261" i="30"/>
  <c r="CA261" i="30"/>
  <c r="CB261" i="30"/>
  <c r="CC261" i="30"/>
  <c r="CD261" i="30"/>
  <c r="CE261" i="30"/>
  <c r="CF261" i="30"/>
  <c r="CG261" i="30"/>
  <c r="CH261" i="30"/>
  <c r="CI261" i="30"/>
  <c r="CJ261" i="30"/>
  <c r="CK261" i="30"/>
  <c r="CL261" i="30"/>
  <c r="CM261" i="30"/>
  <c r="CN261" i="30"/>
  <c r="CO261" i="30"/>
  <c r="CP261" i="30"/>
  <c r="CQ261" i="30"/>
  <c r="CR261" i="30"/>
  <c r="CS261" i="30"/>
  <c r="CT261" i="30"/>
  <c r="CU261" i="30"/>
  <c r="CV261" i="30"/>
  <c r="CW261" i="30"/>
  <c r="CX261" i="30"/>
  <c r="CY261" i="30"/>
  <c r="CZ261" i="30"/>
  <c r="DA261" i="30"/>
  <c r="DB261" i="30"/>
  <c r="DC261" i="30"/>
  <c r="DD261" i="30"/>
  <c r="DE261" i="30"/>
  <c r="DF261" i="30"/>
  <c r="DG261" i="30"/>
  <c r="DH261" i="30"/>
  <c r="A262" i="30"/>
  <c r="B262" i="30"/>
  <c r="C262" i="30"/>
  <c r="D262" i="30"/>
  <c r="E262" i="30"/>
  <c r="F262" i="30"/>
  <c r="G262" i="30"/>
  <c r="H262" i="30"/>
  <c r="I262" i="30"/>
  <c r="J262" i="30"/>
  <c r="K262" i="30"/>
  <c r="L262" i="30"/>
  <c r="M262" i="30"/>
  <c r="N262" i="30"/>
  <c r="O262" i="30"/>
  <c r="P262" i="30"/>
  <c r="Q262" i="30"/>
  <c r="R262" i="30"/>
  <c r="S262" i="30"/>
  <c r="T262" i="30"/>
  <c r="U262" i="30"/>
  <c r="V262" i="30"/>
  <c r="W262" i="30"/>
  <c r="X262" i="30"/>
  <c r="Y262" i="30"/>
  <c r="Z262" i="30"/>
  <c r="AA262" i="30"/>
  <c r="AB262" i="30"/>
  <c r="AC262" i="30"/>
  <c r="AD262" i="30"/>
  <c r="AE262" i="30"/>
  <c r="AF262" i="30"/>
  <c r="AG262" i="30"/>
  <c r="AH262" i="30"/>
  <c r="AI262" i="30"/>
  <c r="AJ262" i="30"/>
  <c r="AK262" i="30"/>
  <c r="AL262" i="30"/>
  <c r="AM262" i="30"/>
  <c r="AN262" i="30"/>
  <c r="AO262" i="30"/>
  <c r="AP262" i="30"/>
  <c r="AQ262" i="30"/>
  <c r="AR262" i="30"/>
  <c r="AS262" i="30"/>
  <c r="AT262" i="30"/>
  <c r="AU262" i="30"/>
  <c r="AV262" i="30"/>
  <c r="AW262" i="30"/>
  <c r="AX262" i="30"/>
  <c r="AY262" i="30"/>
  <c r="AZ262" i="30"/>
  <c r="BA262" i="30"/>
  <c r="BB262" i="30"/>
  <c r="BC262" i="30"/>
  <c r="BD262" i="30"/>
  <c r="BE262" i="30"/>
  <c r="BF262" i="30"/>
  <c r="BG262" i="30"/>
  <c r="BH262" i="30"/>
  <c r="BI262" i="30"/>
  <c r="BJ262" i="30"/>
  <c r="BK262" i="30"/>
  <c r="BL262" i="30"/>
  <c r="BM262" i="30"/>
  <c r="BN262" i="30"/>
  <c r="BO262" i="30"/>
  <c r="BP262" i="30"/>
  <c r="BQ262" i="30"/>
  <c r="BR262" i="30"/>
  <c r="BS262" i="30"/>
  <c r="BT262" i="30"/>
  <c r="BU262" i="30"/>
  <c r="BV262" i="30"/>
  <c r="BW262" i="30"/>
  <c r="BX262" i="30"/>
  <c r="BY262" i="30"/>
  <c r="BZ262" i="30"/>
  <c r="CA262" i="30"/>
  <c r="CB262" i="30"/>
  <c r="CC262" i="30"/>
  <c r="CD262" i="30"/>
  <c r="CE262" i="30"/>
  <c r="CF262" i="30"/>
  <c r="CG262" i="30"/>
  <c r="CH262" i="30"/>
  <c r="CI262" i="30"/>
  <c r="CJ262" i="30"/>
  <c r="CK262" i="30"/>
  <c r="CL262" i="30"/>
  <c r="CM262" i="30"/>
  <c r="CN262" i="30"/>
  <c r="CO262" i="30"/>
  <c r="CP262" i="30"/>
  <c r="CQ262" i="30"/>
  <c r="CR262" i="30"/>
  <c r="CS262" i="30"/>
  <c r="CT262" i="30"/>
  <c r="CU262" i="30"/>
  <c r="CV262" i="30"/>
  <c r="CW262" i="30"/>
  <c r="CX262" i="30"/>
  <c r="CY262" i="30"/>
  <c r="CZ262" i="30"/>
  <c r="DA262" i="30"/>
  <c r="DB262" i="30"/>
  <c r="DC262" i="30"/>
  <c r="DD262" i="30"/>
  <c r="DE262" i="30"/>
  <c r="DF262" i="30"/>
  <c r="DG262" i="30"/>
  <c r="DH262" i="30"/>
  <c r="A263" i="30"/>
  <c r="B263" i="30"/>
  <c r="C263" i="30"/>
  <c r="D263" i="30"/>
  <c r="E263" i="30"/>
  <c r="F263" i="30"/>
  <c r="G263" i="30"/>
  <c r="H263" i="30"/>
  <c r="I263" i="30"/>
  <c r="J263" i="30"/>
  <c r="K263" i="30"/>
  <c r="L263" i="30"/>
  <c r="M263" i="30"/>
  <c r="N263" i="30"/>
  <c r="O263" i="30"/>
  <c r="P263" i="30"/>
  <c r="Q263" i="30"/>
  <c r="R263" i="30"/>
  <c r="S263" i="30"/>
  <c r="T263" i="30"/>
  <c r="U263" i="30"/>
  <c r="V263" i="30"/>
  <c r="W263" i="30"/>
  <c r="X263" i="30"/>
  <c r="Y263" i="30"/>
  <c r="Z263" i="30"/>
  <c r="AA263" i="30"/>
  <c r="AB263" i="30"/>
  <c r="AC263" i="30"/>
  <c r="AD263" i="30"/>
  <c r="AE263" i="30"/>
  <c r="AF263" i="30"/>
  <c r="AG263" i="30"/>
  <c r="AH263" i="30"/>
  <c r="AI263" i="30"/>
  <c r="AJ263" i="30"/>
  <c r="AK263" i="30"/>
  <c r="AL263" i="30"/>
  <c r="AM263" i="30"/>
  <c r="AN263" i="30"/>
  <c r="AO263" i="30"/>
  <c r="AP263" i="30"/>
  <c r="AQ263" i="30"/>
  <c r="AR263" i="30"/>
  <c r="AS263" i="30"/>
  <c r="AT263" i="30"/>
  <c r="AU263" i="30"/>
  <c r="AV263" i="30"/>
  <c r="AW263" i="30"/>
  <c r="AX263" i="30"/>
  <c r="AY263" i="30"/>
  <c r="AZ263" i="30"/>
  <c r="BA263" i="30"/>
  <c r="BB263" i="30"/>
  <c r="BC263" i="30"/>
  <c r="BD263" i="30"/>
  <c r="BE263" i="30"/>
  <c r="BF263" i="30"/>
  <c r="BG263" i="30"/>
  <c r="BH263" i="30"/>
  <c r="BI263" i="30"/>
  <c r="BJ263" i="30"/>
  <c r="BK263" i="30"/>
  <c r="BL263" i="30"/>
  <c r="BM263" i="30"/>
  <c r="BN263" i="30"/>
  <c r="BO263" i="30"/>
  <c r="BP263" i="30"/>
  <c r="BQ263" i="30"/>
  <c r="BR263" i="30"/>
  <c r="BS263" i="30"/>
  <c r="BT263" i="30"/>
  <c r="BU263" i="30"/>
  <c r="BV263" i="30"/>
  <c r="BW263" i="30"/>
  <c r="BX263" i="30"/>
  <c r="BY263" i="30"/>
  <c r="BZ263" i="30"/>
  <c r="CA263" i="30"/>
  <c r="CB263" i="30"/>
  <c r="CC263" i="30"/>
  <c r="CD263" i="30"/>
  <c r="CE263" i="30"/>
  <c r="CF263" i="30"/>
  <c r="CG263" i="30"/>
  <c r="CH263" i="30"/>
  <c r="CI263" i="30"/>
  <c r="CJ263" i="30"/>
  <c r="CK263" i="30"/>
  <c r="CL263" i="30"/>
  <c r="CM263" i="30"/>
  <c r="CN263" i="30"/>
  <c r="CO263" i="30"/>
  <c r="CP263" i="30"/>
  <c r="CQ263" i="30"/>
  <c r="CR263" i="30"/>
  <c r="CS263" i="30"/>
  <c r="CT263" i="30"/>
  <c r="CU263" i="30"/>
  <c r="CV263" i="30"/>
  <c r="CW263" i="30"/>
  <c r="CX263" i="30"/>
  <c r="CY263" i="30"/>
  <c r="CZ263" i="30"/>
  <c r="DA263" i="30"/>
  <c r="DB263" i="30"/>
  <c r="DC263" i="30"/>
  <c r="DD263" i="30"/>
  <c r="DE263" i="30"/>
  <c r="DF263" i="30"/>
  <c r="DG263" i="30"/>
  <c r="DH263" i="30"/>
  <c r="A264" i="30"/>
  <c r="B264" i="30"/>
  <c r="C264" i="30"/>
  <c r="D264" i="30"/>
  <c r="E264" i="30"/>
  <c r="F264" i="30"/>
  <c r="G264" i="30"/>
  <c r="H264" i="30"/>
  <c r="I264" i="30"/>
  <c r="J264" i="30"/>
  <c r="K264" i="30"/>
  <c r="L264" i="30"/>
  <c r="M264" i="30"/>
  <c r="N264" i="30"/>
  <c r="O264" i="30"/>
  <c r="P264" i="30"/>
  <c r="Q264" i="30"/>
  <c r="R264" i="30"/>
  <c r="S264" i="30"/>
  <c r="T264" i="30"/>
  <c r="U264" i="30"/>
  <c r="V264" i="30"/>
  <c r="W264" i="30"/>
  <c r="X264" i="30"/>
  <c r="Y264" i="30"/>
  <c r="Z264" i="30"/>
  <c r="AA264" i="30"/>
  <c r="AB264" i="30"/>
  <c r="AC264" i="30"/>
  <c r="AD264" i="30"/>
  <c r="AE264" i="30"/>
  <c r="AF264" i="30"/>
  <c r="AG264" i="30"/>
  <c r="AH264" i="30"/>
  <c r="AI264" i="30"/>
  <c r="AJ264" i="30"/>
  <c r="AK264" i="30"/>
  <c r="AL264" i="30"/>
  <c r="AM264" i="30"/>
  <c r="AN264" i="30"/>
  <c r="AO264" i="30"/>
  <c r="AP264" i="30"/>
  <c r="AQ264" i="30"/>
  <c r="AR264" i="30"/>
  <c r="AS264" i="30"/>
  <c r="AT264" i="30"/>
  <c r="AU264" i="30"/>
  <c r="AV264" i="30"/>
  <c r="AW264" i="30"/>
  <c r="AX264" i="30"/>
  <c r="AY264" i="30"/>
  <c r="AZ264" i="30"/>
  <c r="BA264" i="30"/>
  <c r="BB264" i="30"/>
  <c r="BC264" i="30"/>
  <c r="BD264" i="30"/>
  <c r="BE264" i="30"/>
  <c r="BF264" i="30"/>
  <c r="BG264" i="30"/>
  <c r="BH264" i="30"/>
  <c r="BI264" i="30"/>
  <c r="BJ264" i="30"/>
  <c r="BK264" i="30"/>
  <c r="BL264" i="30"/>
  <c r="BM264" i="30"/>
  <c r="BN264" i="30"/>
  <c r="BO264" i="30"/>
  <c r="BP264" i="30"/>
  <c r="BQ264" i="30"/>
  <c r="BR264" i="30"/>
  <c r="BS264" i="30"/>
  <c r="BT264" i="30"/>
  <c r="BU264" i="30"/>
  <c r="BV264" i="30"/>
  <c r="BW264" i="30"/>
  <c r="BX264" i="30"/>
  <c r="BY264" i="30"/>
  <c r="BZ264" i="30"/>
  <c r="CA264" i="30"/>
  <c r="CB264" i="30"/>
  <c r="CC264" i="30"/>
  <c r="CD264" i="30"/>
  <c r="CE264" i="30"/>
  <c r="CF264" i="30"/>
  <c r="CG264" i="30"/>
  <c r="CH264" i="30"/>
  <c r="CI264" i="30"/>
  <c r="CJ264" i="30"/>
  <c r="CK264" i="30"/>
  <c r="CL264" i="30"/>
  <c r="CM264" i="30"/>
  <c r="CN264" i="30"/>
  <c r="CO264" i="30"/>
  <c r="CP264" i="30"/>
  <c r="CQ264" i="30"/>
  <c r="CR264" i="30"/>
  <c r="CS264" i="30"/>
  <c r="CT264" i="30"/>
  <c r="CU264" i="30"/>
  <c r="CV264" i="30"/>
  <c r="CW264" i="30"/>
  <c r="CX264" i="30"/>
  <c r="CY264" i="30"/>
  <c r="CZ264" i="30"/>
  <c r="DA264" i="30"/>
  <c r="DB264" i="30"/>
  <c r="DC264" i="30"/>
  <c r="DD264" i="30"/>
  <c r="DE264" i="30"/>
  <c r="DF264" i="30"/>
  <c r="DG264" i="30"/>
  <c r="DH264" i="30"/>
  <c r="A265" i="30"/>
  <c r="B265" i="30"/>
  <c r="C265" i="30"/>
  <c r="D265" i="30"/>
  <c r="E265" i="30"/>
  <c r="F265" i="30"/>
  <c r="G265" i="30"/>
  <c r="H265" i="30"/>
  <c r="I265" i="30"/>
  <c r="J265" i="30"/>
  <c r="K265" i="30"/>
  <c r="L265" i="30"/>
  <c r="M265" i="30"/>
  <c r="N265" i="30"/>
  <c r="O265" i="30"/>
  <c r="P265" i="30"/>
  <c r="Q265" i="30"/>
  <c r="R265" i="30"/>
  <c r="S265" i="30"/>
  <c r="T265" i="30"/>
  <c r="U265" i="30"/>
  <c r="V265" i="30"/>
  <c r="W265" i="30"/>
  <c r="X265" i="30"/>
  <c r="Y265" i="30"/>
  <c r="Z265" i="30"/>
  <c r="AA265" i="30"/>
  <c r="AB265" i="30"/>
  <c r="AC265" i="30"/>
  <c r="AD265" i="30"/>
  <c r="AE265" i="30"/>
  <c r="AF265" i="30"/>
  <c r="AG265" i="30"/>
  <c r="AH265" i="30"/>
  <c r="AI265" i="30"/>
  <c r="AJ265" i="30"/>
  <c r="AK265" i="30"/>
  <c r="AL265" i="30"/>
  <c r="AM265" i="30"/>
  <c r="AN265" i="30"/>
  <c r="AO265" i="30"/>
  <c r="AP265" i="30"/>
  <c r="AQ265" i="30"/>
  <c r="AR265" i="30"/>
  <c r="AS265" i="30"/>
  <c r="AT265" i="30"/>
  <c r="AU265" i="30"/>
  <c r="AV265" i="30"/>
  <c r="AW265" i="30"/>
  <c r="AX265" i="30"/>
  <c r="AY265" i="30"/>
  <c r="AZ265" i="30"/>
  <c r="BA265" i="30"/>
  <c r="BB265" i="30"/>
  <c r="BC265" i="30"/>
  <c r="BD265" i="30"/>
  <c r="BE265" i="30"/>
  <c r="BF265" i="30"/>
  <c r="BG265" i="30"/>
  <c r="BH265" i="30"/>
  <c r="BI265" i="30"/>
  <c r="BJ265" i="30"/>
  <c r="BK265" i="30"/>
  <c r="BL265" i="30"/>
  <c r="BM265" i="30"/>
  <c r="BN265" i="30"/>
  <c r="BO265" i="30"/>
  <c r="BP265" i="30"/>
  <c r="BQ265" i="30"/>
  <c r="BR265" i="30"/>
  <c r="BS265" i="30"/>
  <c r="BT265" i="30"/>
  <c r="BU265" i="30"/>
  <c r="BV265" i="30"/>
  <c r="BW265" i="30"/>
  <c r="BX265" i="30"/>
  <c r="BY265" i="30"/>
  <c r="BZ265" i="30"/>
  <c r="CA265" i="30"/>
  <c r="CB265" i="30"/>
  <c r="CC265" i="30"/>
  <c r="CD265" i="30"/>
  <c r="CE265" i="30"/>
  <c r="CF265" i="30"/>
  <c r="CG265" i="30"/>
  <c r="CH265" i="30"/>
  <c r="CI265" i="30"/>
  <c r="CJ265" i="30"/>
  <c r="CK265" i="30"/>
  <c r="CL265" i="30"/>
  <c r="CM265" i="30"/>
  <c r="CN265" i="30"/>
  <c r="CO265" i="30"/>
  <c r="CP265" i="30"/>
  <c r="CQ265" i="30"/>
  <c r="CR265" i="30"/>
  <c r="CS265" i="30"/>
  <c r="CT265" i="30"/>
  <c r="CU265" i="30"/>
  <c r="CV265" i="30"/>
  <c r="CW265" i="30"/>
  <c r="CX265" i="30"/>
  <c r="CY265" i="30"/>
  <c r="CZ265" i="30"/>
  <c r="DA265" i="30"/>
  <c r="DB265" i="30"/>
  <c r="DC265" i="30"/>
  <c r="DD265" i="30"/>
  <c r="DE265" i="30"/>
  <c r="DF265" i="30"/>
  <c r="DG265" i="30"/>
  <c r="DH265" i="30"/>
  <c r="A266" i="30"/>
  <c r="B266" i="30"/>
  <c r="C266" i="30"/>
  <c r="D266" i="30"/>
  <c r="E266" i="30"/>
  <c r="F266" i="30"/>
  <c r="G266" i="30"/>
  <c r="H266" i="30"/>
  <c r="I266" i="30"/>
  <c r="J266" i="30"/>
  <c r="K266" i="30"/>
  <c r="L266" i="30"/>
  <c r="M266" i="30"/>
  <c r="N266" i="30"/>
  <c r="O266" i="30"/>
  <c r="P266" i="30"/>
  <c r="Q266" i="30"/>
  <c r="R266" i="30"/>
  <c r="S266" i="30"/>
  <c r="T266" i="30"/>
  <c r="U266" i="30"/>
  <c r="V266" i="30"/>
  <c r="W266" i="30"/>
  <c r="X266" i="30"/>
  <c r="Y266" i="30"/>
  <c r="Z266" i="30"/>
  <c r="AA266" i="30"/>
  <c r="AB266" i="30"/>
  <c r="AC266" i="30"/>
  <c r="AD266" i="30"/>
  <c r="AE266" i="30"/>
  <c r="AF266" i="30"/>
  <c r="AG266" i="30"/>
  <c r="AH266" i="30"/>
  <c r="AI266" i="30"/>
  <c r="AJ266" i="30"/>
  <c r="AK266" i="30"/>
  <c r="AL266" i="30"/>
  <c r="AM266" i="30"/>
  <c r="AN266" i="30"/>
  <c r="AO266" i="30"/>
  <c r="AP266" i="30"/>
  <c r="AQ266" i="30"/>
  <c r="AR266" i="30"/>
  <c r="AS266" i="30"/>
  <c r="AT266" i="30"/>
  <c r="AU266" i="30"/>
  <c r="AV266" i="30"/>
  <c r="AW266" i="30"/>
  <c r="AX266" i="30"/>
  <c r="AY266" i="30"/>
  <c r="AZ266" i="30"/>
  <c r="BA266" i="30"/>
  <c r="BB266" i="30"/>
  <c r="BC266" i="30"/>
  <c r="BD266" i="30"/>
  <c r="BE266" i="30"/>
  <c r="BF266" i="30"/>
  <c r="BG266" i="30"/>
  <c r="BH266" i="30"/>
  <c r="BI266" i="30"/>
  <c r="BJ266" i="30"/>
  <c r="BK266" i="30"/>
  <c r="BL266" i="30"/>
  <c r="BM266" i="30"/>
  <c r="BN266" i="30"/>
  <c r="BO266" i="30"/>
  <c r="BP266" i="30"/>
  <c r="BQ266" i="30"/>
  <c r="BR266" i="30"/>
  <c r="BS266" i="30"/>
  <c r="BT266" i="30"/>
  <c r="BU266" i="30"/>
  <c r="BV266" i="30"/>
  <c r="BW266" i="30"/>
  <c r="BX266" i="30"/>
  <c r="BY266" i="30"/>
  <c r="BZ266" i="30"/>
  <c r="CA266" i="30"/>
  <c r="CB266" i="30"/>
  <c r="CC266" i="30"/>
  <c r="CD266" i="30"/>
  <c r="CE266" i="30"/>
  <c r="CF266" i="30"/>
  <c r="CG266" i="30"/>
  <c r="CH266" i="30"/>
  <c r="CI266" i="30"/>
  <c r="CJ266" i="30"/>
  <c r="CK266" i="30"/>
  <c r="CL266" i="30"/>
  <c r="CM266" i="30"/>
  <c r="CN266" i="30"/>
  <c r="CO266" i="30"/>
  <c r="CP266" i="30"/>
  <c r="CQ266" i="30"/>
  <c r="CR266" i="30"/>
  <c r="CS266" i="30"/>
  <c r="CT266" i="30"/>
  <c r="CU266" i="30"/>
  <c r="CV266" i="30"/>
  <c r="CW266" i="30"/>
  <c r="CX266" i="30"/>
  <c r="CY266" i="30"/>
  <c r="CZ266" i="30"/>
  <c r="DA266" i="30"/>
  <c r="DB266" i="30"/>
  <c r="DC266" i="30"/>
  <c r="DD266" i="30"/>
  <c r="DE266" i="30"/>
  <c r="DF266" i="30"/>
  <c r="DG266" i="30"/>
  <c r="DH266" i="30"/>
  <c r="A267" i="30"/>
  <c r="B267" i="30"/>
  <c r="C267" i="30"/>
  <c r="D267" i="30"/>
  <c r="E267" i="30"/>
  <c r="F267" i="30"/>
  <c r="G267" i="30"/>
  <c r="H267" i="30"/>
  <c r="I267" i="30"/>
  <c r="J267" i="30"/>
  <c r="K267" i="30"/>
  <c r="L267" i="30"/>
  <c r="M267" i="30"/>
  <c r="N267" i="30"/>
  <c r="O267" i="30"/>
  <c r="P267" i="30"/>
  <c r="Q267" i="30"/>
  <c r="R267" i="30"/>
  <c r="S267" i="30"/>
  <c r="T267" i="30"/>
  <c r="U267" i="30"/>
  <c r="V267" i="30"/>
  <c r="W267" i="30"/>
  <c r="X267" i="30"/>
  <c r="Y267" i="30"/>
  <c r="Z267" i="30"/>
  <c r="AA267" i="30"/>
  <c r="AB267" i="30"/>
  <c r="AC267" i="30"/>
  <c r="AD267" i="30"/>
  <c r="AE267" i="30"/>
  <c r="AF267" i="30"/>
  <c r="AG267" i="30"/>
  <c r="AH267" i="30"/>
  <c r="AI267" i="30"/>
  <c r="AJ267" i="30"/>
  <c r="AK267" i="30"/>
  <c r="AL267" i="30"/>
  <c r="AM267" i="30"/>
  <c r="AN267" i="30"/>
  <c r="AO267" i="30"/>
  <c r="AP267" i="30"/>
  <c r="AQ267" i="30"/>
  <c r="AR267" i="30"/>
  <c r="AS267" i="30"/>
  <c r="AT267" i="30"/>
  <c r="AU267" i="30"/>
  <c r="AV267" i="30"/>
  <c r="AW267" i="30"/>
  <c r="AX267" i="30"/>
  <c r="AY267" i="30"/>
  <c r="AZ267" i="30"/>
  <c r="BA267" i="30"/>
  <c r="BB267" i="30"/>
  <c r="BC267" i="30"/>
  <c r="BD267" i="30"/>
  <c r="BE267" i="30"/>
  <c r="BF267" i="30"/>
  <c r="BG267" i="30"/>
  <c r="BH267" i="30"/>
  <c r="BI267" i="30"/>
  <c r="BJ267" i="30"/>
  <c r="BK267" i="30"/>
  <c r="BL267" i="30"/>
  <c r="BM267" i="30"/>
  <c r="BN267" i="30"/>
  <c r="BO267" i="30"/>
  <c r="BP267" i="30"/>
  <c r="BQ267" i="30"/>
  <c r="BR267" i="30"/>
  <c r="BS267" i="30"/>
  <c r="BT267" i="30"/>
  <c r="BU267" i="30"/>
  <c r="BV267" i="30"/>
  <c r="BW267" i="30"/>
  <c r="BX267" i="30"/>
  <c r="BY267" i="30"/>
  <c r="BZ267" i="30"/>
  <c r="CA267" i="30"/>
  <c r="CB267" i="30"/>
  <c r="CC267" i="30"/>
  <c r="CD267" i="30"/>
  <c r="CE267" i="30"/>
  <c r="CF267" i="30"/>
  <c r="CG267" i="30"/>
  <c r="CH267" i="30"/>
  <c r="CI267" i="30"/>
  <c r="CJ267" i="30"/>
  <c r="CK267" i="30"/>
  <c r="CL267" i="30"/>
  <c r="CM267" i="30"/>
  <c r="CN267" i="30"/>
  <c r="CO267" i="30"/>
  <c r="CP267" i="30"/>
  <c r="CQ267" i="30"/>
  <c r="CR267" i="30"/>
  <c r="CS267" i="30"/>
  <c r="CT267" i="30"/>
  <c r="CU267" i="30"/>
  <c r="CV267" i="30"/>
  <c r="CW267" i="30"/>
  <c r="CX267" i="30"/>
  <c r="CY267" i="30"/>
  <c r="CZ267" i="30"/>
  <c r="DA267" i="30"/>
  <c r="DB267" i="30"/>
  <c r="DC267" i="30"/>
  <c r="DD267" i="30"/>
  <c r="DE267" i="30"/>
  <c r="DF267" i="30"/>
  <c r="DG267" i="30"/>
  <c r="DH267" i="30"/>
  <c r="A268" i="30"/>
  <c r="B268" i="30"/>
  <c r="C268" i="30"/>
  <c r="D268" i="30"/>
  <c r="E268" i="30"/>
  <c r="F268" i="30"/>
  <c r="G268" i="30"/>
  <c r="H268" i="30"/>
  <c r="I268" i="30"/>
  <c r="J268" i="30"/>
  <c r="K268" i="30"/>
  <c r="L268" i="30"/>
  <c r="M268" i="30"/>
  <c r="N268" i="30"/>
  <c r="O268" i="30"/>
  <c r="P268" i="30"/>
  <c r="Q268" i="30"/>
  <c r="R268" i="30"/>
  <c r="S268" i="30"/>
  <c r="T268" i="30"/>
  <c r="U268" i="30"/>
  <c r="V268" i="30"/>
  <c r="W268" i="30"/>
  <c r="X268" i="30"/>
  <c r="Y268" i="30"/>
  <c r="Z268" i="30"/>
  <c r="AA268" i="30"/>
  <c r="AB268" i="30"/>
  <c r="AC268" i="30"/>
  <c r="AD268" i="30"/>
  <c r="AE268" i="30"/>
  <c r="AF268" i="30"/>
  <c r="AG268" i="30"/>
  <c r="AH268" i="30"/>
  <c r="AI268" i="30"/>
  <c r="AJ268" i="30"/>
  <c r="AK268" i="30"/>
  <c r="AL268" i="30"/>
  <c r="AM268" i="30"/>
  <c r="AN268" i="30"/>
  <c r="AO268" i="30"/>
  <c r="AP268" i="30"/>
  <c r="AQ268" i="30"/>
  <c r="AR268" i="30"/>
  <c r="AS268" i="30"/>
  <c r="AT268" i="30"/>
  <c r="AU268" i="30"/>
  <c r="AV268" i="30"/>
  <c r="AW268" i="30"/>
  <c r="AX268" i="30"/>
  <c r="AY268" i="30"/>
  <c r="AZ268" i="30"/>
  <c r="BA268" i="30"/>
  <c r="BB268" i="30"/>
  <c r="BC268" i="30"/>
  <c r="BD268" i="30"/>
  <c r="BE268" i="30"/>
  <c r="BF268" i="30"/>
  <c r="BG268" i="30"/>
  <c r="BH268" i="30"/>
  <c r="BI268" i="30"/>
  <c r="BJ268" i="30"/>
  <c r="BK268" i="30"/>
  <c r="BL268" i="30"/>
  <c r="BM268" i="30"/>
  <c r="BN268" i="30"/>
  <c r="BO268" i="30"/>
  <c r="BP268" i="30"/>
  <c r="BQ268" i="30"/>
  <c r="BR268" i="30"/>
  <c r="BS268" i="30"/>
  <c r="BT268" i="30"/>
  <c r="BU268" i="30"/>
  <c r="BV268" i="30"/>
  <c r="BW268" i="30"/>
  <c r="BX268" i="30"/>
  <c r="BY268" i="30"/>
  <c r="BZ268" i="30"/>
  <c r="CA268" i="30"/>
  <c r="CB268" i="30"/>
  <c r="CC268" i="30"/>
  <c r="CD268" i="30"/>
  <c r="CE268" i="30"/>
  <c r="CF268" i="30"/>
  <c r="CG268" i="30"/>
  <c r="CH268" i="30"/>
  <c r="CI268" i="30"/>
  <c r="CJ268" i="30"/>
  <c r="CK268" i="30"/>
  <c r="CL268" i="30"/>
  <c r="CM268" i="30"/>
  <c r="CN268" i="30"/>
  <c r="CO268" i="30"/>
  <c r="CP268" i="30"/>
  <c r="CQ268" i="30"/>
  <c r="CR268" i="30"/>
  <c r="CS268" i="30"/>
  <c r="CT268" i="30"/>
  <c r="CU268" i="30"/>
  <c r="CV268" i="30"/>
  <c r="CW268" i="30"/>
  <c r="CX268" i="30"/>
  <c r="CY268" i="30"/>
  <c r="CZ268" i="30"/>
  <c r="DA268" i="30"/>
  <c r="DB268" i="30"/>
  <c r="DC268" i="30"/>
  <c r="DD268" i="30"/>
  <c r="DE268" i="30"/>
  <c r="DF268" i="30"/>
  <c r="DG268" i="30"/>
  <c r="DH268" i="30"/>
  <c r="A269" i="30"/>
  <c r="B269" i="30"/>
  <c r="C269" i="30"/>
  <c r="D269" i="30"/>
  <c r="E269" i="30"/>
  <c r="F269" i="30"/>
  <c r="G269" i="30"/>
  <c r="H269" i="30"/>
  <c r="I269" i="30"/>
  <c r="J269" i="30"/>
  <c r="K269" i="30"/>
  <c r="L269" i="30"/>
  <c r="M269" i="30"/>
  <c r="N269" i="30"/>
  <c r="O269" i="30"/>
  <c r="P269" i="30"/>
  <c r="Q269" i="30"/>
  <c r="R269" i="30"/>
  <c r="S269" i="30"/>
  <c r="T269" i="30"/>
  <c r="U269" i="30"/>
  <c r="V269" i="30"/>
  <c r="W269" i="30"/>
  <c r="X269" i="30"/>
  <c r="Y269" i="30"/>
  <c r="Z269" i="30"/>
  <c r="AA269" i="30"/>
  <c r="AB269" i="30"/>
  <c r="AC269" i="30"/>
  <c r="AD269" i="30"/>
  <c r="AE269" i="30"/>
  <c r="AF269" i="30"/>
  <c r="AG269" i="30"/>
  <c r="AH269" i="30"/>
  <c r="AI269" i="30"/>
  <c r="AJ269" i="30"/>
  <c r="AK269" i="30"/>
  <c r="AL269" i="30"/>
  <c r="AM269" i="30"/>
  <c r="AN269" i="30"/>
  <c r="AO269" i="30"/>
  <c r="AP269" i="30"/>
  <c r="AQ269" i="30"/>
  <c r="AR269" i="30"/>
  <c r="AS269" i="30"/>
  <c r="AT269" i="30"/>
  <c r="AU269" i="30"/>
  <c r="AV269" i="30"/>
  <c r="AW269" i="30"/>
  <c r="AX269" i="30"/>
  <c r="AY269" i="30"/>
  <c r="AZ269" i="30"/>
  <c r="BA269" i="30"/>
  <c r="BB269" i="30"/>
  <c r="BC269" i="30"/>
  <c r="BD269" i="30"/>
  <c r="BE269" i="30"/>
  <c r="BF269" i="30"/>
  <c r="BG269" i="30"/>
  <c r="BH269" i="30"/>
  <c r="BI269" i="30"/>
  <c r="BJ269" i="30"/>
  <c r="BK269" i="30"/>
  <c r="BL269" i="30"/>
  <c r="BM269" i="30"/>
  <c r="BN269" i="30"/>
  <c r="BO269" i="30"/>
  <c r="BP269" i="30"/>
  <c r="BQ269" i="30"/>
  <c r="BR269" i="30"/>
  <c r="BS269" i="30"/>
  <c r="BT269" i="30"/>
  <c r="BU269" i="30"/>
  <c r="BV269" i="30"/>
  <c r="BW269" i="30"/>
  <c r="BX269" i="30"/>
  <c r="BY269" i="30"/>
  <c r="BZ269" i="30"/>
  <c r="CA269" i="30"/>
  <c r="CB269" i="30"/>
  <c r="CC269" i="30"/>
  <c r="CD269" i="30"/>
  <c r="CE269" i="30"/>
  <c r="CF269" i="30"/>
  <c r="CG269" i="30"/>
  <c r="CH269" i="30"/>
  <c r="CI269" i="30"/>
  <c r="CJ269" i="30"/>
  <c r="CK269" i="30"/>
  <c r="CL269" i="30"/>
  <c r="CM269" i="30"/>
  <c r="CN269" i="30"/>
  <c r="CO269" i="30"/>
  <c r="CP269" i="30"/>
  <c r="CQ269" i="30"/>
  <c r="CR269" i="30"/>
  <c r="CS269" i="30"/>
  <c r="CT269" i="30"/>
  <c r="CU269" i="30"/>
  <c r="CV269" i="30"/>
  <c r="CW269" i="30"/>
  <c r="CX269" i="30"/>
  <c r="CY269" i="30"/>
  <c r="CZ269" i="30"/>
  <c r="DA269" i="30"/>
  <c r="DB269" i="30"/>
  <c r="DC269" i="30"/>
  <c r="DD269" i="30"/>
  <c r="DE269" i="30"/>
  <c r="DF269" i="30"/>
  <c r="DG269" i="30"/>
  <c r="DH269" i="30"/>
  <c r="A270" i="30"/>
  <c r="B270" i="30"/>
  <c r="C270" i="30"/>
  <c r="D270" i="30"/>
  <c r="E270" i="30"/>
  <c r="F270" i="30"/>
  <c r="G270" i="30"/>
  <c r="H270" i="30"/>
  <c r="I270" i="30"/>
  <c r="J270" i="30"/>
  <c r="K270" i="30"/>
  <c r="L270" i="30"/>
  <c r="M270" i="30"/>
  <c r="N270" i="30"/>
  <c r="O270" i="30"/>
  <c r="P270" i="30"/>
  <c r="Q270" i="30"/>
  <c r="R270" i="30"/>
  <c r="S270" i="30"/>
  <c r="T270" i="30"/>
  <c r="U270" i="30"/>
  <c r="V270" i="30"/>
  <c r="W270" i="30"/>
  <c r="X270" i="30"/>
  <c r="Y270" i="30"/>
  <c r="Z270" i="30"/>
  <c r="AA270" i="30"/>
  <c r="AB270" i="30"/>
  <c r="AC270" i="30"/>
  <c r="AD270" i="30"/>
  <c r="AE270" i="30"/>
  <c r="AF270" i="30"/>
  <c r="AG270" i="30"/>
  <c r="AH270" i="30"/>
  <c r="AI270" i="30"/>
  <c r="AJ270" i="30"/>
  <c r="AK270" i="30"/>
  <c r="AL270" i="30"/>
  <c r="AM270" i="30"/>
  <c r="AN270" i="30"/>
  <c r="AO270" i="30"/>
  <c r="AP270" i="30"/>
  <c r="AQ270" i="30"/>
  <c r="AR270" i="30"/>
  <c r="AS270" i="30"/>
  <c r="AT270" i="30"/>
  <c r="AU270" i="30"/>
  <c r="AV270" i="30"/>
  <c r="AW270" i="30"/>
  <c r="AX270" i="30"/>
  <c r="AY270" i="30"/>
  <c r="AZ270" i="30"/>
  <c r="BA270" i="30"/>
  <c r="BB270" i="30"/>
  <c r="BC270" i="30"/>
  <c r="BD270" i="30"/>
  <c r="BE270" i="30"/>
  <c r="BF270" i="30"/>
  <c r="BG270" i="30"/>
  <c r="BH270" i="30"/>
  <c r="BI270" i="30"/>
  <c r="BJ270" i="30"/>
  <c r="BK270" i="30"/>
  <c r="BL270" i="30"/>
  <c r="BM270" i="30"/>
  <c r="BN270" i="30"/>
  <c r="BO270" i="30"/>
  <c r="BP270" i="30"/>
  <c r="BQ270" i="30"/>
  <c r="BR270" i="30"/>
  <c r="BS270" i="30"/>
  <c r="BT270" i="30"/>
  <c r="BU270" i="30"/>
  <c r="BV270" i="30"/>
  <c r="BW270" i="30"/>
  <c r="BX270" i="30"/>
  <c r="BY270" i="30"/>
  <c r="BZ270" i="30"/>
  <c r="CA270" i="30"/>
  <c r="CB270" i="30"/>
  <c r="CC270" i="30"/>
  <c r="CD270" i="30"/>
  <c r="CE270" i="30"/>
  <c r="CF270" i="30"/>
  <c r="CG270" i="30"/>
  <c r="CH270" i="30"/>
  <c r="CI270" i="30"/>
  <c r="CJ270" i="30"/>
  <c r="CK270" i="30"/>
  <c r="CL270" i="30"/>
  <c r="CM270" i="30"/>
  <c r="CN270" i="30"/>
  <c r="CO270" i="30"/>
  <c r="CP270" i="30"/>
  <c r="CQ270" i="30"/>
  <c r="CR270" i="30"/>
  <c r="CS270" i="30"/>
  <c r="CT270" i="30"/>
  <c r="CU270" i="30"/>
  <c r="CV270" i="30"/>
  <c r="CW270" i="30"/>
  <c r="CX270" i="30"/>
  <c r="CY270" i="30"/>
  <c r="CZ270" i="30"/>
  <c r="DA270" i="30"/>
  <c r="DB270" i="30"/>
  <c r="DC270" i="30"/>
  <c r="DD270" i="30"/>
  <c r="DE270" i="30"/>
  <c r="DF270" i="30"/>
  <c r="DG270" i="30"/>
  <c r="DH270" i="30"/>
  <c r="A271" i="30"/>
  <c r="B271" i="30"/>
  <c r="C271" i="30"/>
  <c r="D271" i="30"/>
  <c r="E271" i="30"/>
  <c r="F271" i="30"/>
  <c r="G271" i="30"/>
  <c r="H271" i="30"/>
  <c r="I271" i="30"/>
  <c r="J271" i="30"/>
  <c r="K271" i="30"/>
  <c r="L271" i="30"/>
  <c r="M271" i="30"/>
  <c r="N271" i="30"/>
  <c r="O271" i="30"/>
  <c r="P271" i="30"/>
  <c r="Q271" i="30"/>
  <c r="R271" i="30"/>
  <c r="S271" i="30"/>
  <c r="T271" i="30"/>
  <c r="U271" i="30"/>
  <c r="V271" i="30"/>
  <c r="W271" i="30"/>
  <c r="X271" i="30"/>
  <c r="Y271" i="30"/>
  <c r="Z271" i="30"/>
  <c r="AA271" i="30"/>
  <c r="AB271" i="30"/>
  <c r="AC271" i="30"/>
  <c r="AD271" i="30"/>
  <c r="AE271" i="30"/>
  <c r="AF271" i="30"/>
  <c r="AG271" i="30"/>
  <c r="AH271" i="30"/>
  <c r="AI271" i="30"/>
  <c r="AJ271" i="30"/>
  <c r="AK271" i="30"/>
  <c r="AL271" i="30"/>
  <c r="AM271" i="30"/>
  <c r="AN271" i="30"/>
  <c r="AO271" i="30"/>
  <c r="AP271" i="30"/>
  <c r="AQ271" i="30"/>
  <c r="AR271" i="30"/>
  <c r="AS271" i="30"/>
  <c r="AT271" i="30"/>
  <c r="AU271" i="30"/>
  <c r="AV271" i="30"/>
  <c r="AW271" i="30"/>
  <c r="AX271" i="30"/>
  <c r="AY271" i="30"/>
  <c r="AZ271" i="30"/>
  <c r="BA271" i="30"/>
  <c r="BB271" i="30"/>
  <c r="BC271" i="30"/>
  <c r="BD271" i="30"/>
  <c r="BE271" i="30"/>
  <c r="BF271" i="30"/>
  <c r="BG271" i="30"/>
  <c r="BH271" i="30"/>
  <c r="BI271" i="30"/>
  <c r="BJ271" i="30"/>
  <c r="BK271" i="30"/>
  <c r="BL271" i="30"/>
  <c r="BM271" i="30"/>
  <c r="BN271" i="30"/>
  <c r="BO271" i="30"/>
  <c r="BP271" i="30"/>
  <c r="BQ271" i="30"/>
  <c r="BR271" i="30"/>
  <c r="BS271" i="30"/>
  <c r="BT271" i="30"/>
  <c r="BU271" i="30"/>
  <c r="BV271" i="30"/>
  <c r="BW271" i="30"/>
  <c r="BX271" i="30"/>
  <c r="BY271" i="30"/>
  <c r="BZ271" i="30"/>
  <c r="CA271" i="30"/>
  <c r="CB271" i="30"/>
  <c r="CC271" i="30"/>
  <c r="CD271" i="30"/>
  <c r="CE271" i="30"/>
  <c r="CF271" i="30"/>
  <c r="CG271" i="30"/>
  <c r="CH271" i="30"/>
  <c r="CI271" i="30"/>
  <c r="CJ271" i="30"/>
  <c r="CK271" i="30"/>
  <c r="CL271" i="30"/>
  <c r="CM271" i="30"/>
  <c r="CN271" i="30"/>
  <c r="CO271" i="30"/>
  <c r="CP271" i="30"/>
  <c r="CQ271" i="30"/>
  <c r="CR271" i="30"/>
  <c r="CS271" i="30"/>
  <c r="CT271" i="30"/>
  <c r="CU271" i="30"/>
  <c r="CV271" i="30"/>
  <c r="CW271" i="30"/>
  <c r="CX271" i="30"/>
  <c r="CY271" i="30"/>
  <c r="CZ271" i="30"/>
  <c r="DA271" i="30"/>
  <c r="DB271" i="30"/>
  <c r="DC271" i="30"/>
  <c r="DD271" i="30"/>
  <c r="DE271" i="30"/>
  <c r="DF271" i="30"/>
  <c r="DG271" i="30"/>
  <c r="DH271" i="30"/>
  <c r="A272" i="30"/>
  <c r="B272" i="30"/>
  <c r="C272" i="30"/>
  <c r="D272" i="30"/>
  <c r="E272" i="30"/>
  <c r="F272" i="30"/>
  <c r="G272" i="30"/>
  <c r="H272" i="30"/>
  <c r="I272" i="30"/>
  <c r="J272" i="30"/>
  <c r="K272" i="30"/>
  <c r="L272" i="30"/>
  <c r="M272" i="30"/>
  <c r="N272" i="30"/>
  <c r="O272" i="30"/>
  <c r="P272" i="30"/>
  <c r="Q272" i="30"/>
  <c r="R272" i="30"/>
  <c r="S272" i="30"/>
  <c r="T272" i="30"/>
  <c r="U272" i="30"/>
  <c r="V272" i="30"/>
  <c r="W272" i="30"/>
  <c r="X272" i="30"/>
  <c r="Y272" i="30"/>
  <c r="Z272" i="30"/>
  <c r="AA272" i="30"/>
  <c r="AB272" i="30"/>
  <c r="AC272" i="30"/>
  <c r="AD272" i="30"/>
  <c r="AE272" i="30"/>
  <c r="AF272" i="30"/>
  <c r="AG272" i="30"/>
  <c r="AH272" i="30"/>
  <c r="AI272" i="30"/>
  <c r="AJ272" i="30"/>
  <c r="AK272" i="30"/>
  <c r="AL272" i="30"/>
  <c r="AM272" i="30"/>
  <c r="AN272" i="30"/>
  <c r="AO272" i="30"/>
  <c r="AP272" i="30"/>
  <c r="AQ272" i="30"/>
  <c r="AR272" i="30"/>
  <c r="AS272" i="30"/>
  <c r="AT272" i="30"/>
  <c r="AU272" i="30"/>
  <c r="AV272" i="30"/>
  <c r="AW272" i="30"/>
  <c r="AX272" i="30"/>
  <c r="AY272" i="30"/>
  <c r="AZ272" i="30"/>
  <c r="BA272" i="30"/>
  <c r="BB272" i="30"/>
  <c r="BC272" i="30"/>
  <c r="BD272" i="30"/>
  <c r="BE272" i="30"/>
  <c r="BF272" i="30"/>
  <c r="BG272" i="30"/>
  <c r="BH272" i="30"/>
  <c r="BI272" i="30"/>
  <c r="BJ272" i="30"/>
  <c r="BK272" i="30"/>
  <c r="BL272" i="30"/>
  <c r="BM272" i="30"/>
  <c r="BN272" i="30"/>
  <c r="BO272" i="30"/>
  <c r="BP272" i="30"/>
  <c r="BQ272" i="30"/>
  <c r="BR272" i="30"/>
  <c r="BS272" i="30"/>
  <c r="BT272" i="30"/>
  <c r="BU272" i="30"/>
  <c r="BV272" i="30"/>
  <c r="BW272" i="30"/>
  <c r="BX272" i="30"/>
  <c r="BY272" i="30"/>
  <c r="BZ272" i="30"/>
  <c r="CA272" i="30"/>
  <c r="CB272" i="30"/>
  <c r="CC272" i="30"/>
  <c r="CD272" i="30"/>
  <c r="CE272" i="30"/>
  <c r="CF272" i="30"/>
  <c r="CG272" i="30"/>
  <c r="CH272" i="30"/>
  <c r="CI272" i="30"/>
  <c r="CJ272" i="30"/>
  <c r="CK272" i="30"/>
  <c r="CL272" i="30"/>
  <c r="CM272" i="30"/>
  <c r="CN272" i="30"/>
  <c r="CO272" i="30"/>
  <c r="CP272" i="30"/>
  <c r="CQ272" i="30"/>
  <c r="CR272" i="30"/>
  <c r="CS272" i="30"/>
  <c r="CT272" i="30"/>
  <c r="CU272" i="30"/>
  <c r="CV272" i="30"/>
  <c r="CW272" i="30"/>
  <c r="CX272" i="30"/>
  <c r="CY272" i="30"/>
  <c r="CZ272" i="30"/>
  <c r="DA272" i="30"/>
  <c r="DB272" i="30"/>
  <c r="DC272" i="30"/>
  <c r="DD272" i="30"/>
  <c r="DE272" i="30"/>
  <c r="DF272" i="30"/>
  <c r="DG272" i="30"/>
  <c r="DH272" i="30"/>
  <c r="A273" i="30"/>
  <c r="B273" i="30"/>
  <c r="C273" i="30"/>
  <c r="D273" i="30"/>
  <c r="E273" i="30"/>
  <c r="F273" i="30"/>
  <c r="G273" i="30"/>
  <c r="H273" i="30"/>
  <c r="I273" i="30"/>
  <c r="J273" i="30"/>
  <c r="K273" i="30"/>
  <c r="L273" i="30"/>
  <c r="M273" i="30"/>
  <c r="N273" i="30"/>
  <c r="O273" i="30"/>
  <c r="P273" i="30"/>
  <c r="Q273" i="30"/>
  <c r="R273" i="30"/>
  <c r="S273" i="30"/>
  <c r="T273" i="30"/>
  <c r="U273" i="30"/>
  <c r="V273" i="30"/>
  <c r="W273" i="30"/>
  <c r="X273" i="30"/>
  <c r="Y273" i="30"/>
  <c r="Z273" i="30"/>
  <c r="AA273" i="30"/>
  <c r="AB273" i="30"/>
  <c r="AC273" i="30"/>
  <c r="AD273" i="30"/>
  <c r="AE273" i="30"/>
  <c r="AF273" i="30"/>
  <c r="AG273" i="30"/>
  <c r="AH273" i="30"/>
  <c r="AI273" i="30"/>
  <c r="AJ273" i="30"/>
  <c r="AK273" i="30"/>
  <c r="AL273" i="30"/>
  <c r="AM273" i="30"/>
  <c r="AN273" i="30"/>
  <c r="AO273" i="30"/>
  <c r="AP273" i="30"/>
  <c r="AQ273" i="30"/>
  <c r="AR273" i="30"/>
  <c r="AS273" i="30"/>
  <c r="AT273" i="30"/>
  <c r="AU273" i="30"/>
  <c r="AV273" i="30"/>
  <c r="AW273" i="30"/>
  <c r="AX273" i="30"/>
  <c r="AY273" i="30"/>
  <c r="AZ273" i="30"/>
  <c r="BA273" i="30"/>
  <c r="BB273" i="30"/>
  <c r="BC273" i="30"/>
  <c r="BD273" i="30"/>
  <c r="BE273" i="30"/>
  <c r="BF273" i="30"/>
  <c r="BG273" i="30"/>
  <c r="BH273" i="30"/>
  <c r="BI273" i="30"/>
  <c r="BJ273" i="30"/>
  <c r="BK273" i="30"/>
  <c r="BL273" i="30"/>
  <c r="BM273" i="30"/>
  <c r="BN273" i="30"/>
  <c r="BO273" i="30"/>
  <c r="BP273" i="30"/>
  <c r="BQ273" i="30"/>
  <c r="BR273" i="30"/>
  <c r="BS273" i="30"/>
  <c r="BT273" i="30"/>
  <c r="BU273" i="30"/>
  <c r="BV273" i="30"/>
  <c r="BW273" i="30"/>
  <c r="BX273" i="30"/>
  <c r="BY273" i="30"/>
  <c r="BZ273" i="30"/>
  <c r="CA273" i="30"/>
  <c r="CB273" i="30"/>
  <c r="CC273" i="30"/>
  <c r="CD273" i="30"/>
  <c r="CE273" i="30"/>
  <c r="CF273" i="30"/>
  <c r="CG273" i="30"/>
  <c r="CH273" i="30"/>
  <c r="CI273" i="30"/>
  <c r="CJ273" i="30"/>
  <c r="CK273" i="30"/>
  <c r="CL273" i="30"/>
  <c r="CM273" i="30"/>
  <c r="CN273" i="30"/>
  <c r="CO273" i="30"/>
  <c r="CP273" i="30"/>
  <c r="CQ273" i="30"/>
  <c r="CR273" i="30"/>
  <c r="CS273" i="30"/>
  <c r="CT273" i="30"/>
  <c r="CU273" i="30"/>
  <c r="CV273" i="30"/>
  <c r="CW273" i="30"/>
  <c r="CX273" i="30"/>
  <c r="CY273" i="30"/>
  <c r="CZ273" i="30"/>
  <c r="DA273" i="30"/>
  <c r="DB273" i="30"/>
  <c r="DC273" i="30"/>
  <c r="DD273" i="30"/>
  <c r="DE273" i="30"/>
  <c r="DF273" i="30"/>
  <c r="DG273" i="30"/>
  <c r="DH273" i="30"/>
  <c r="A274" i="30"/>
  <c r="B274" i="30"/>
  <c r="C274" i="30"/>
  <c r="D274" i="30"/>
  <c r="E274" i="30"/>
  <c r="F274" i="30"/>
  <c r="G274" i="30"/>
  <c r="H274" i="30"/>
  <c r="I274" i="30"/>
  <c r="J274" i="30"/>
  <c r="K274" i="30"/>
  <c r="L274" i="30"/>
  <c r="M274" i="30"/>
  <c r="N274" i="30"/>
  <c r="O274" i="30"/>
  <c r="P274" i="30"/>
  <c r="Q274" i="30"/>
  <c r="R274" i="30"/>
  <c r="S274" i="30"/>
  <c r="T274" i="30"/>
  <c r="U274" i="30"/>
  <c r="V274" i="30"/>
  <c r="W274" i="30"/>
  <c r="X274" i="30"/>
  <c r="Y274" i="30"/>
  <c r="Z274" i="30"/>
  <c r="AA274" i="30"/>
  <c r="AB274" i="30"/>
  <c r="AC274" i="30"/>
  <c r="AD274" i="30"/>
  <c r="AE274" i="30"/>
  <c r="AF274" i="30"/>
  <c r="AG274" i="30"/>
  <c r="AH274" i="30"/>
  <c r="AI274" i="30"/>
  <c r="AJ274" i="30"/>
  <c r="AK274" i="30"/>
  <c r="AL274" i="30"/>
  <c r="AM274" i="30"/>
  <c r="AN274" i="30"/>
  <c r="AO274" i="30"/>
  <c r="AP274" i="30"/>
  <c r="AQ274" i="30"/>
  <c r="AR274" i="30"/>
  <c r="AS274" i="30"/>
  <c r="AT274" i="30"/>
  <c r="AU274" i="30"/>
  <c r="AV274" i="30"/>
  <c r="AW274" i="30"/>
  <c r="AX274" i="30"/>
  <c r="AY274" i="30"/>
  <c r="AZ274" i="30"/>
  <c r="BA274" i="30"/>
  <c r="BB274" i="30"/>
  <c r="BC274" i="30"/>
  <c r="BD274" i="30"/>
  <c r="BE274" i="30"/>
  <c r="BF274" i="30"/>
  <c r="BG274" i="30"/>
  <c r="BH274" i="30"/>
  <c r="BI274" i="30"/>
  <c r="BJ274" i="30"/>
  <c r="BK274" i="30"/>
  <c r="BL274" i="30"/>
  <c r="BM274" i="30"/>
  <c r="BN274" i="30"/>
  <c r="BO274" i="30"/>
  <c r="BP274" i="30"/>
  <c r="BQ274" i="30"/>
  <c r="BR274" i="30"/>
  <c r="BS274" i="30"/>
  <c r="BT274" i="30"/>
  <c r="BU274" i="30"/>
  <c r="BV274" i="30"/>
  <c r="BW274" i="30"/>
  <c r="BX274" i="30"/>
  <c r="BY274" i="30"/>
  <c r="BZ274" i="30"/>
  <c r="CA274" i="30"/>
  <c r="CB274" i="30"/>
  <c r="CC274" i="30"/>
  <c r="CD274" i="30"/>
  <c r="CE274" i="30"/>
  <c r="CF274" i="30"/>
  <c r="CG274" i="30"/>
  <c r="CH274" i="30"/>
  <c r="CI274" i="30"/>
  <c r="CJ274" i="30"/>
  <c r="CK274" i="30"/>
  <c r="CL274" i="30"/>
  <c r="CM274" i="30"/>
  <c r="CN274" i="30"/>
  <c r="CO274" i="30"/>
  <c r="CP274" i="30"/>
  <c r="CQ274" i="30"/>
  <c r="CR274" i="30"/>
  <c r="CS274" i="30"/>
  <c r="CT274" i="30"/>
  <c r="CU274" i="30"/>
  <c r="CV274" i="30"/>
  <c r="CW274" i="30"/>
  <c r="CX274" i="30"/>
  <c r="CY274" i="30"/>
  <c r="CZ274" i="30"/>
  <c r="DA274" i="30"/>
  <c r="DB274" i="30"/>
  <c r="DC274" i="30"/>
  <c r="DD274" i="30"/>
  <c r="DE274" i="30"/>
  <c r="DF274" i="30"/>
  <c r="DG274" i="30"/>
  <c r="DH274" i="30"/>
  <c r="DI3" i="30"/>
  <c r="DH3" i="30"/>
  <c r="DG2" i="30" s="1"/>
  <c r="DB2" i="30"/>
  <c r="DC2" i="30" s="1"/>
  <c r="CZ2" i="30"/>
  <c r="DA2" i="30" s="1"/>
  <c r="CX2" i="30"/>
  <c r="CY2" i="30" s="1"/>
  <c r="CV2" i="30"/>
  <c r="CW2" i="30" s="1"/>
  <c r="CT2" i="30"/>
  <c r="CU2" i="30" s="1"/>
  <c r="CR2" i="30"/>
  <c r="CS2" i="30" s="1"/>
  <c r="CP2" i="30"/>
  <c r="CQ2" i="30" s="1"/>
  <c r="CN2" i="30"/>
  <c r="CO2" i="30" s="1"/>
  <c r="CL2" i="30"/>
  <c r="CM2" i="30" s="1"/>
  <c r="CM151" i="30" s="1"/>
  <c r="CJ2" i="30"/>
  <c r="CK2" i="30" s="1"/>
  <c r="CK151" i="30" s="1"/>
  <c r="CH2" i="30"/>
  <c r="CI2" i="30" s="1"/>
  <c r="CI151" i="30" s="1"/>
  <c r="CF2" i="30"/>
  <c r="CG2" i="30" s="1"/>
  <c r="CG151" i="30" s="1"/>
  <c r="CA2" i="30"/>
  <c r="CB2" i="30" s="1"/>
  <c r="CB151" i="30" s="1"/>
  <c r="BY2" i="30"/>
  <c r="BZ2" i="30" s="1"/>
  <c r="BZ151" i="30" s="1"/>
  <c r="BW2" i="30"/>
  <c r="BX2" i="30" s="1"/>
  <c r="BX151" i="30" s="1"/>
  <c r="BU2" i="30"/>
  <c r="BV2" i="30" s="1"/>
  <c r="BV151" i="30" s="1"/>
  <c r="BS2" i="30"/>
  <c r="BT2" i="30" s="1"/>
  <c r="BT151" i="30" s="1"/>
  <c r="BQ2" i="30"/>
  <c r="BR2" i="30" s="1"/>
  <c r="BR151" i="30" s="1"/>
  <c r="BO2" i="30"/>
  <c r="BP2" i="30" s="1"/>
  <c r="BP151" i="30" s="1"/>
  <c r="BM2" i="30"/>
  <c r="BN2" i="30" s="1"/>
  <c r="BN151" i="30" s="1"/>
  <c r="BK2" i="30"/>
  <c r="BL2" i="30" s="1"/>
  <c r="BL151" i="30" s="1"/>
  <c r="BI2" i="30"/>
  <c r="BJ2" i="30" s="1"/>
  <c r="BJ151" i="30" s="1"/>
  <c r="BG2" i="30"/>
  <c r="BH2" i="30" s="1"/>
  <c r="BH151" i="30" s="1"/>
  <c r="BE2" i="30"/>
  <c r="BE151" i="30" s="1"/>
  <c r="AZ2" i="30"/>
  <c r="BA2" i="30" s="1"/>
  <c r="BA151" i="30" s="1"/>
  <c r="AX2" i="30"/>
  <c r="AX151" i="30" s="1"/>
  <c r="AV2" i="30"/>
  <c r="AW2" i="30" s="1"/>
  <c r="AW151" i="30" s="1"/>
  <c r="AT2" i="30"/>
  <c r="AU2" i="30" s="1"/>
  <c r="AU151" i="30" s="1"/>
  <c r="AR2" i="30"/>
  <c r="AS2" i="30" s="1"/>
  <c r="AS151" i="30" s="1"/>
  <c r="AP2" i="30"/>
  <c r="AQ2" i="30" s="1"/>
  <c r="AQ151" i="30" s="1"/>
  <c r="AN2" i="30"/>
  <c r="AO2" i="30" s="1"/>
  <c r="AO151" i="30" s="1"/>
  <c r="AL2" i="30"/>
  <c r="AM2" i="30" s="1"/>
  <c r="AM151" i="30" s="1"/>
  <c r="AJ2" i="30"/>
  <c r="AK2" i="30" s="1"/>
  <c r="AK151" i="30" s="1"/>
  <c r="AH2" i="30"/>
  <c r="AI2" i="30" s="1"/>
  <c r="AI151" i="30" s="1"/>
  <c r="AF2" i="30"/>
  <c r="AF151" i="30" s="1"/>
  <c r="AD2" i="30"/>
  <c r="AE2" i="30" s="1"/>
  <c r="AE151" i="30" s="1"/>
  <c r="Y2" i="30"/>
  <c r="Z2" i="30" s="1"/>
  <c r="Z151" i="30" s="1"/>
  <c r="W2" i="30"/>
  <c r="X2" i="30" s="1"/>
  <c r="X151" i="30" s="1"/>
  <c r="U2" i="30"/>
  <c r="V2" i="30" s="1"/>
  <c r="V151" i="30" s="1"/>
  <c r="S2" i="30"/>
  <c r="T2" i="30" s="1"/>
  <c r="T151" i="30" s="1"/>
  <c r="Q2" i="30"/>
  <c r="R2" i="30" s="1"/>
  <c r="R151" i="30" s="1"/>
  <c r="O2" i="30"/>
  <c r="P2" i="30" s="1"/>
  <c r="P151" i="30" s="1"/>
  <c r="M2" i="30"/>
  <c r="N2" i="30" s="1"/>
  <c r="N151" i="30" s="1"/>
  <c r="K2" i="30"/>
  <c r="L2" i="30" s="1"/>
  <c r="L151" i="30" s="1"/>
  <c r="I2" i="30"/>
  <c r="I151" i="30" s="1"/>
  <c r="G2" i="30"/>
  <c r="H2" i="30" s="1"/>
  <c r="H151" i="30" s="1"/>
  <c r="E2" i="30"/>
  <c r="F2" i="30" s="1"/>
  <c r="F151" i="30" s="1"/>
  <c r="C2" i="30"/>
  <c r="C151" i="30" s="1"/>
  <c r="AG2" i="30" l="1"/>
  <c r="AG151" i="30" s="1"/>
  <c r="CL151" i="30"/>
  <c r="AT151" i="30"/>
  <c r="AZ151" i="30"/>
  <c r="CA151" i="30"/>
  <c r="AD151" i="30"/>
  <c r="Y151" i="30"/>
  <c r="BY151" i="30"/>
  <c r="AL151" i="30"/>
  <c r="AN151" i="30"/>
  <c r="AV151" i="30"/>
  <c r="AH151" i="30"/>
  <c r="AP151" i="30"/>
  <c r="AJ151" i="30"/>
  <c r="AR151" i="30"/>
  <c r="E151" i="30"/>
  <c r="M151" i="30"/>
  <c r="U151" i="30"/>
  <c r="J2" i="30"/>
  <c r="J151" i="30" s="1"/>
  <c r="G151" i="30"/>
  <c r="O151" i="30"/>
  <c r="W151" i="30"/>
  <c r="Q151" i="30"/>
  <c r="K151" i="30"/>
  <c r="S151" i="30"/>
  <c r="CJ151" i="30"/>
  <c r="CF151" i="30"/>
  <c r="CH151" i="30"/>
  <c r="BU151" i="30"/>
  <c r="BW151" i="30"/>
  <c r="BK151" i="30"/>
  <c r="BS151" i="30"/>
  <c r="BM151" i="30"/>
  <c r="BG151" i="30"/>
  <c r="BO151" i="30"/>
  <c r="BI151" i="30"/>
  <c r="BQ151" i="30"/>
  <c r="CW154" i="30"/>
  <c r="CY154" i="30"/>
  <c r="DA154" i="30"/>
  <c r="DC154" i="30"/>
  <c r="CS154" i="30"/>
  <c r="CU154" i="30"/>
  <c r="DH151" i="30"/>
  <c r="AY2" i="30"/>
  <c r="AY151" i="30" s="1"/>
  <c r="CZ154" i="30"/>
  <c r="DH152" i="30"/>
  <c r="CX154" i="30"/>
  <c r="CV154" i="30"/>
  <c r="BF2" i="30"/>
  <c r="BF151" i="30" s="1"/>
  <c r="DB154" i="30"/>
  <c r="CT154" i="30"/>
  <c r="DG151" i="30" l="1"/>
  <c r="CR154" i="30"/>
  <c r="Q371" i="31" l="1"/>
  <c r="I371" i="31"/>
  <c r="P371" i="31"/>
  <c r="H371" i="31"/>
  <c r="O371" i="31"/>
  <c r="G371" i="31"/>
  <c r="N371" i="31"/>
  <c r="F371" i="31"/>
  <c r="M371" i="31"/>
  <c r="J371" i="31"/>
  <c r="L371" i="31"/>
  <c r="K371" i="31"/>
  <c r="Q361" i="31"/>
  <c r="I361" i="31"/>
  <c r="P361" i="31"/>
  <c r="H361" i="31"/>
  <c r="O361" i="31"/>
  <c r="G361" i="31"/>
  <c r="N361" i="31"/>
  <c r="F361" i="31"/>
  <c r="J361" i="31"/>
  <c r="M361" i="31"/>
  <c r="K361" i="31"/>
  <c r="L361" i="31"/>
  <c r="Q363" i="31"/>
  <c r="I363" i="31"/>
  <c r="P363" i="31"/>
  <c r="H363" i="31"/>
  <c r="O363" i="31"/>
  <c r="G363" i="31"/>
  <c r="J363" i="31"/>
  <c r="N363" i="31"/>
  <c r="F363" i="31"/>
  <c r="K363" i="31"/>
  <c r="M363" i="31"/>
  <c r="L363" i="31"/>
  <c r="Q421" i="31"/>
  <c r="I421" i="31"/>
  <c r="P421" i="31"/>
  <c r="H421" i="31"/>
  <c r="O421" i="31"/>
  <c r="G421" i="31"/>
  <c r="K421" i="31"/>
  <c r="N421" i="31"/>
  <c r="F421" i="31"/>
  <c r="J421" i="31"/>
  <c r="M421" i="31"/>
  <c r="L421" i="31"/>
  <c r="Q370" i="31"/>
  <c r="I370" i="31"/>
  <c r="P370" i="31"/>
  <c r="H370" i="31"/>
  <c r="O370" i="31"/>
  <c r="G370" i="31"/>
  <c r="N370" i="31"/>
  <c r="F370" i="31"/>
  <c r="M370" i="31"/>
  <c r="L370" i="31"/>
  <c r="K370" i="31"/>
  <c r="J370" i="31"/>
  <c r="Q360" i="31"/>
  <c r="I360" i="31"/>
  <c r="P360" i="31"/>
  <c r="H360" i="31"/>
  <c r="O360" i="31"/>
  <c r="G360" i="31"/>
  <c r="N360" i="31"/>
  <c r="F360" i="31"/>
  <c r="M360" i="31"/>
  <c r="L360" i="31"/>
  <c r="K360" i="31"/>
  <c r="J360" i="31"/>
  <c r="Q362" i="31"/>
  <c r="I362" i="31"/>
  <c r="P362" i="31"/>
  <c r="H362" i="31"/>
  <c r="O362" i="31"/>
  <c r="G362" i="31"/>
  <c r="N362" i="31"/>
  <c r="F362" i="31"/>
  <c r="M362" i="31"/>
  <c r="L362" i="31"/>
  <c r="K362" i="31"/>
  <c r="J362" i="31"/>
  <c r="Q420" i="31"/>
  <c r="I420" i="31"/>
  <c r="P420" i="31"/>
  <c r="H420" i="31"/>
  <c r="O420" i="31"/>
  <c r="G420" i="31"/>
  <c r="N420" i="31"/>
  <c r="F420" i="31"/>
  <c r="M420" i="31"/>
  <c r="L420" i="31"/>
  <c r="K420" i="31"/>
  <c r="J420" i="31"/>
  <c r="Q1177" i="31"/>
  <c r="I1177" i="31"/>
  <c r="M1176" i="31"/>
  <c r="Q1175" i="31"/>
  <c r="I1175" i="31"/>
  <c r="M1174" i="31"/>
  <c r="Q1173" i="31"/>
  <c r="I1173" i="31"/>
  <c r="M1172" i="31"/>
  <c r="Q1171" i="31"/>
  <c r="I1171" i="31"/>
  <c r="M1170" i="31"/>
  <c r="Q1169" i="31"/>
  <c r="I1169" i="31"/>
  <c r="M1168" i="31"/>
  <c r="Q1167" i="31"/>
  <c r="I1167" i="31"/>
  <c r="M1166" i="31"/>
  <c r="Q1165" i="31"/>
  <c r="I1165" i="31"/>
  <c r="M1164" i="31"/>
  <c r="Q1163" i="31"/>
  <c r="I1163" i="31"/>
  <c r="M1162" i="31"/>
  <c r="Q1161" i="31"/>
  <c r="I1161" i="31"/>
  <c r="M1160" i="31"/>
  <c r="Q1159" i="31"/>
  <c r="I1159" i="31"/>
  <c r="M1158" i="31"/>
  <c r="Q1157" i="31"/>
  <c r="I1157" i="31"/>
  <c r="M1156" i="31"/>
  <c r="Q1155" i="31"/>
  <c r="I1155" i="31"/>
  <c r="M1154" i="31"/>
  <c r="Q1153" i="31"/>
  <c r="I1153" i="31"/>
  <c r="M1152" i="31"/>
  <c r="Q1151" i="31"/>
  <c r="I1151" i="31"/>
  <c r="M1150" i="31"/>
  <c r="Q1149" i="31"/>
  <c r="I1149" i="31"/>
  <c r="M1148" i="31"/>
  <c r="Q1147" i="31"/>
  <c r="I1147" i="31"/>
  <c r="M1146" i="31"/>
  <c r="Q1145" i="31"/>
  <c r="I1145" i="31"/>
  <c r="M1144" i="31"/>
  <c r="Q1143" i="31"/>
  <c r="I1143" i="31"/>
  <c r="M1142" i="31"/>
  <c r="Q1141" i="31"/>
  <c r="I1141" i="31"/>
  <c r="M1140" i="31"/>
  <c r="Q1139" i="31"/>
  <c r="I1139" i="31"/>
  <c r="M1138" i="31"/>
  <c r="Q1137" i="31"/>
  <c r="P1177" i="31"/>
  <c r="H1177" i="31"/>
  <c r="L1176" i="31"/>
  <c r="P1175" i="31"/>
  <c r="H1175" i="31"/>
  <c r="L1174" i="31"/>
  <c r="P1173" i="31"/>
  <c r="H1173" i="31"/>
  <c r="L1172" i="31"/>
  <c r="P1171" i="31"/>
  <c r="H1171" i="31"/>
  <c r="L1170" i="31"/>
  <c r="P1169" i="31"/>
  <c r="H1169" i="31"/>
  <c r="L1168" i="31"/>
  <c r="P1167" i="31"/>
  <c r="O1177" i="31"/>
  <c r="G1177" i="31"/>
  <c r="K1176" i="31"/>
  <c r="O1175" i="31"/>
  <c r="G1175" i="31"/>
  <c r="K1174" i="31"/>
  <c r="O1173" i="31"/>
  <c r="G1173" i="31"/>
  <c r="K1172" i="31"/>
  <c r="O1171" i="31"/>
  <c r="G1171" i="31"/>
  <c r="K1170" i="31"/>
  <c r="O1169" i="31"/>
  <c r="G1169" i="31"/>
  <c r="K1168" i="31"/>
  <c r="O1167" i="31"/>
  <c r="N1177" i="31"/>
  <c r="F1177" i="31"/>
  <c r="J1176" i="31"/>
  <c r="N1175" i="31"/>
  <c r="F1175" i="31"/>
  <c r="J1174" i="31"/>
  <c r="N1173" i="31"/>
  <c r="F1173" i="31"/>
  <c r="J1172" i="31"/>
  <c r="N1171" i="31"/>
  <c r="F1171" i="31"/>
  <c r="J1170" i="31"/>
  <c r="N1169" i="31"/>
  <c r="F1169" i="31"/>
  <c r="J1168" i="31"/>
  <c r="N1167" i="31"/>
  <c r="M1177" i="31"/>
  <c r="Q1176" i="31"/>
  <c r="I1176" i="31"/>
  <c r="M1175" i="31"/>
  <c r="Q1174" i="31"/>
  <c r="I1174" i="31"/>
  <c r="M1173" i="31"/>
  <c r="Q1172" i="31"/>
  <c r="I1172" i="31"/>
  <c r="M1171" i="31"/>
  <c r="Q1170" i="31"/>
  <c r="I1170" i="31"/>
  <c r="M1169" i="31"/>
  <c r="Q1168" i="31"/>
  <c r="I1168" i="31"/>
  <c r="M1167" i="31"/>
  <c r="L1177" i="31"/>
  <c r="P1176" i="31"/>
  <c r="H1176" i="31"/>
  <c r="L1175" i="31"/>
  <c r="P1174" i="31"/>
  <c r="H1174" i="31"/>
  <c r="L1173" i="31"/>
  <c r="P1172" i="31"/>
  <c r="H1172" i="31"/>
  <c r="L1171" i="31"/>
  <c r="P1170" i="31"/>
  <c r="H1170" i="31"/>
  <c r="L1169" i="31"/>
  <c r="P1168" i="31"/>
  <c r="H1168" i="31"/>
  <c r="L1167" i="31"/>
  <c r="K1177" i="31"/>
  <c r="O1176" i="31"/>
  <c r="G1176" i="31"/>
  <c r="K1175" i="31"/>
  <c r="O1174" i="31"/>
  <c r="G1174" i="31"/>
  <c r="K1173" i="31"/>
  <c r="O1172" i="31"/>
  <c r="G1172" i="31"/>
  <c r="K1171" i="31"/>
  <c r="O1170" i="31"/>
  <c r="G1170" i="31"/>
  <c r="K1169" i="31"/>
  <c r="O1168" i="31"/>
  <c r="G1168" i="31"/>
  <c r="K1167" i="31"/>
  <c r="O1166" i="31"/>
  <c r="G1166" i="31"/>
  <c r="K1165" i="31"/>
  <c r="O1164" i="31"/>
  <c r="G1164" i="31"/>
  <c r="K1163" i="31"/>
  <c r="O1162" i="31"/>
  <c r="G1162" i="31"/>
  <c r="K1161" i="31"/>
  <c r="O1160" i="31"/>
  <c r="G1160" i="31"/>
  <c r="K1159" i="31"/>
  <c r="O1158" i="31"/>
  <c r="G1158" i="31"/>
  <c r="K1157" i="31"/>
  <c r="O1156" i="31"/>
  <c r="G1156" i="31"/>
  <c r="K1155" i="31"/>
  <c r="O1154" i="31"/>
  <c r="G1154" i="31"/>
  <c r="K1153" i="31"/>
  <c r="O1152" i="31"/>
  <c r="G1152" i="31"/>
  <c r="K1151" i="31"/>
  <c r="O1150" i="31"/>
  <c r="G1150" i="31"/>
  <c r="K1149" i="31"/>
  <c r="O1148" i="31"/>
  <c r="G1148" i="31"/>
  <c r="K1147" i="31"/>
  <c r="O1146" i="31"/>
  <c r="G1146" i="31"/>
  <c r="K1145" i="31"/>
  <c r="O1144" i="31"/>
  <c r="G1144" i="31"/>
  <c r="K1143" i="31"/>
  <c r="O1142" i="31"/>
  <c r="G1142" i="31"/>
  <c r="K1141" i="31"/>
  <c r="O1140" i="31"/>
  <c r="G1140" i="31"/>
  <c r="K1139" i="31"/>
  <c r="O1138" i="31"/>
  <c r="G1138" i="31"/>
  <c r="K1137" i="31"/>
  <c r="O1136" i="31"/>
  <c r="G1136" i="31"/>
  <c r="K1135" i="31"/>
  <c r="O1134" i="31"/>
  <c r="G1134" i="31"/>
  <c r="K1133" i="31"/>
  <c r="O1132" i="31"/>
  <c r="G1132" i="31"/>
  <c r="K1131" i="31"/>
  <c r="O1130" i="31"/>
  <c r="G1130" i="31"/>
  <c r="K1129" i="31"/>
  <c r="O1128" i="31"/>
  <c r="G1128" i="31"/>
  <c r="K1127" i="31"/>
  <c r="O1126" i="31"/>
  <c r="G1126" i="31"/>
  <c r="K1125" i="31"/>
  <c r="O1124" i="31"/>
  <c r="G1124" i="31"/>
  <c r="K1123" i="31"/>
  <c r="O1122" i="31"/>
  <c r="G1122" i="31"/>
  <c r="K1121" i="31"/>
  <c r="J1177" i="31"/>
  <c r="N1176" i="31"/>
  <c r="F1176" i="31"/>
  <c r="J1175" i="31"/>
  <c r="N1174" i="31"/>
  <c r="F1174" i="31"/>
  <c r="J1173" i="31"/>
  <c r="N1172" i="31"/>
  <c r="F1172" i="31"/>
  <c r="J1171" i="31"/>
  <c r="N1170" i="31"/>
  <c r="F1170" i="31"/>
  <c r="J1169" i="31"/>
  <c r="N1168" i="31"/>
  <c r="F1168" i="31"/>
  <c r="J1167" i="31"/>
  <c r="H1167" i="31"/>
  <c r="J1166" i="31"/>
  <c r="L1165" i="31"/>
  <c r="L1164" i="31"/>
  <c r="N1163" i="31"/>
  <c r="P1162" i="31"/>
  <c r="P1161" i="31"/>
  <c r="F1161" i="31"/>
  <c r="H1160" i="31"/>
  <c r="H1159" i="31"/>
  <c r="J1158" i="31"/>
  <c r="L1157" i="31"/>
  <c r="L1156" i="31"/>
  <c r="N1155" i="31"/>
  <c r="P1154" i="31"/>
  <c r="P1153" i="31"/>
  <c r="F1153" i="31"/>
  <c r="H1152" i="31"/>
  <c r="H1151" i="31"/>
  <c r="J1150" i="31"/>
  <c r="L1149" i="31"/>
  <c r="L1148" i="31"/>
  <c r="N1147" i="31"/>
  <c r="P1146" i="31"/>
  <c r="P1145" i="31"/>
  <c r="F1145" i="31"/>
  <c r="H1144" i="31"/>
  <c r="H1143" i="31"/>
  <c r="J1142" i="31"/>
  <c r="L1141" i="31"/>
  <c r="L1140" i="31"/>
  <c r="N1139" i="31"/>
  <c r="P1138" i="31"/>
  <c r="P1137" i="31"/>
  <c r="G1137" i="31"/>
  <c r="J1136" i="31"/>
  <c r="M1135" i="31"/>
  <c r="P1134" i="31"/>
  <c r="F1134" i="31"/>
  <c r="I1133" i="31"/>
  <c r="L1132" i="31"/>
  <c r="O1131" i="31"/>
  <c r="F1131" i="31"/>
  <c r="I1130" i="31"/>
  <c r="L1129" i="31"/>
  <c r="N1128" i="31"/>
  <c r="Q1127" i="31"/>
  <c r="H1127" i="31"/>
  <c r="K1126" i="31"/>
  <c r="N1125" i="31"/>
  <c r="Q1124" i="31"/>
  <c r="H1124" i="31"/>
  <c r="J1123" i="31"/>
  <c r="M1122" i="31"/>
  <c r="P1121" i="31"/>
  <c r="G1121" i="31"/>
  <c r="K1120" i="31"/>
  <c r="O1119" i="31"/>
  <c r="G1119" i="31"/>
  <c r="K1118" i="31"/>
  <c r="O1117" i="31"/>
  <c r="G1117" i="31"/>
  <c r="K1116" i="31"/>
  <c r="O1115" i="31"/>
  <c r="G1115" i="31"/>
  <c r="K1114" i="31"/>
  <c r="O1113" i="31"/>
  <c r="G1113" i="31"/>
  <c r="K1112" i="31"/>
  <c r="O1111" i="31"/>
  <c r="G1111" i="31"/>
  <c r="K1110" i="31"/>
  <c r="O1109" i="31"/>
  <c r="G1109" i="31"/>
  <c r="K1108" i="31"/>
  <c r="O1107" i="31"/>
  <c r="G1107" i="31"/>
  <c r="K1106" i="31"/>
  <c r="O1105" i="31"/>
  <c r="G1105" i="31"/>
  <c r="K1104" i="31"/>
  <c r="O1103" i="31"/>
  <c r="G1103" i="31"/>
  <c r="G1167" i="31"/>
  <c r="I1166" i="31"/>
  <c r="J1165" i="31"/>
  <c r="K1164" i="31"/>
  <c r="M1163" i="31"/>
  <c r="N1162" i="31"/>
  <c r="O1161" i="31"/>
  <c r="Q1160" i="31"/>
  <c r="F1160" i="31"/>
  <c r="G1159" i="31"/>
  <c r="I1158" i="31"/>
  <c r="J1157" i="31"/>
  <c r="K1156" i="31"/>
  <c r="M1155" i="31"/>
  <c r="N1154" i="31"/>
  <c r="O1153" i="31"/>
  <c r="Q1152" i="31"/>
  <c r="F1152" i="31"/>
  <c r="G1151" i="31"/>
  <c r="I1150" i="31"/>
  <c r="J1149" i="31"/>
  <c r="K1148" i="31"/>
  <c r="M1147" i="31"/>
  <c r="N1146" i="31"/>
  <c r="O1145" i="31"/>
  <c r="Q1144" i="31"/>
  <c r="F1144" i="31"/>
  <c r="G1143" i="31"/>
  <c r="I1142" i="31"/>
  <c r="J1141" i="31"/>
  <c r="K1140" i="31"/>
  <c r="M1139" i="31"/>
  <c r="N1138" i="31"/>
  <c r="O1137" i="31"/>
  <c r="F1137" i="31"/>
  <c r="I1136" i="31"/>
  <c r="L1135" i="31"/>
  <c r="N1134" i="31"/>
  <c r="Q1133" i="31"/>
  <c r="H1133" i="31"/>
  <c r="K1132" i="31"/>
  <c r="N1131" i="31"/>
  <c r="Q1130" i="31"/>
  <c r="H1130" i="31"/>
  <c r="J1129" i="31"/>
  <c r="M1128" i="31"/>
  <c r="P1127" i="31"/>
  <c r="G1127" i="31"/>
  <c r="J1126" i="31"/>
  <c r="M1125" i="31"/>
  <c r="P1124" i="31"/>
  <c r="F1124" i="31"/>
  <c r="I1123" i="31"/>
  <c r="L1122" i="31"/>
  <c r="O1121" i="31"/>
  <c r="F1121" i="31"/>
  <c r="J1120" i="31"/>
  <c r="N1119" i="31"/>
  <c r="F1119" i="31"/>
  <c r="J1118" i="31"/>
  <c r="N1117" i="31"/>
  <c r="F1117" i="31"/>
  <c r="J1116" i="31"/>
  <c r="N1115" i="31"/>
  <c r="F1115" i="31"/>
  <c r="J1114" i="31"/>
  <c r="N1113" i="31"/>
  <c r="F1113" i="31"/>
  <c r="J1112" i="31"/>
  <c r="N1111" i="31"/>
  <c r="F1111" i="31"/>
  <c r="J1110" i="31"/>
  <c r="N1109" i="31"/>
  <c r="F1109" i="31"/>
  <c r="J1108" i="31"/>
  <c r="N1107" i="31"/>
  <c r="F1107" i="31"/>
  <c r="J1106" i="31"/>
  <c r="N1105" i="31"/>
  <c r="F1105" i="31"/>
  <c r="J1104" i="31"/>
  <c r="N1103" i="31"/>
  <c r="F1103" i="31"/>
  <c r="J1102" i="31"/>
  <c r="N1101" i="31"/>
  <c r="F1167" i="31"/>
  <c r="H1166" i="31"/>
  <c r="H1165" i="31"/>
  <c r="J1164" i="31"/>
  <c r="L1163" i="31"/>
  <c r="L1162" i="31"/>
  <c r="N1161" i="31"/>
  <c r="P1160" i="31"/>
  <c r="P1159" i="31"/>
  <c r="F1159" i="31"/>
  <c r="H1158" i="31"/>
  <c r="H1157" i="31"/>
  <c r="J1156" i="31"/>
  <c r="L1155" i="31"/>
  <c r="L1154" i="31"/>
  <c r="N1153" i="31"/>
  <c r="P1152" i="31"/>
  <c r="P1151" i="31"/>
  <c r="F1151" i="31"/>
  <c r="H1150" i="31"/>
  <c r="H1149" i="31"/>
  <c r="J1148" i="31"/>
  <c r="L1147" i="31"/>
  <c r="L1146" i="31"/>
  <c r="N1145" i="31"/>
  <c r="P1144" i="31"/>
  <c r="P1143" i="31"/>
  <c r="F1143" i="31"/>
  <c r="H1142" i="31"/>
  <c r="H1141" i="31"/>
  <c r="J1140" i="31"/>
  <c r="L1139" i="31"/>
  <c r="L1138" i="31"/>
  <c r="N1137" i="31"/>
  <c r="Q1136" i="31"/>
  <c r="H1136" i="31"/>
  <c r="J1135" i="31"/>
  <c r="M1134" i="31"/>
  <c r="P1133" i="31"/>
  <c r="G1133" i="31"/>
  <c r="J1132" i="31"/>
  <c r="M1131" i="31"/>
  <c r="P1130" i="31"/>
  <c r="F1130" i="31"/>
  <c r="I1129" i="31"/>
  <c r="L1128" i="31"/>
  <c r="O1127" i="31"/>
  <c r="F1127" i="31"/>
  <c r="I1126" i="31"/>
  <c r="L1125" i="31"/>
  <c r="N1124" i="31"/>
  <c r="Q1123" i="31"/>
  <c r="H1123" i="31"/>
  <c r="K1122" i="31"/>
  <c r="N1121" i="31"/>
  <c r="Q1120" i="31"/>
  <c r="I1120" i="31"/>
  <c r="M1119" i="31"/>
  <c r="Q1118" i="31"/>
  <c r="I1118" i="31"/>
  <c r="M1117" i="31"/>
  <c r="Q1116" i="31"/>
  <c r="I1116" i="31"/>
  <c r="M1115" i="31"/>
  <c r="Q1114" i="31"/>
  <c r="I1114" i="31"/>
  <c r="M1113" i="31"/>
  <c r="Q1112" i="31"/>
  <c r="I1112" i="31"/>
  <c r="M1111" i="31"/>
  <c r="Q1110" i="31"/>
  <c r="I1110" i="31"/>
  <c r="M1109" i="31"/>
  <c r="Q1108" i="31"/>
  <c r="I1108" i="31"/>
  <c r="M1107" i="31"/>
  <c r="Q1106" i="31"/>
  <c r="I1106" i="31"/>
  <c r="M1105" i="31"/>
  <c r="Q1104" i="31"/>
  <c r="I1104" i="31"/>
  <c r="M1103" i="31"/>
  <c r="Q1102" i="31"/>
  <c r="Q1166" i="31"/>
  <c r="F1166" i="31"/>
  <c r="G1165" i="31"/>
  <c r="I1164" i="31"/>
  <c r="J1163" i="31"/>
  <c r="K1162" i="31"/>
  <c r="M1161" i="31"/>
  <c r="N1160" i="31"/>
  <c r="O1159" i="31"/>
  <c r="Q1158" i="31"/>
  <c r="F1158" i="31"/>
  <c r="G1157" i="31"/>
  <c r="I1156" i="31"/>
  <c r="J1155" i="31"/>
  <c r="K1154" i="31"/>
  <c r="M1153" i="31"/>
  <c r="N1152" i="31"/>
  <c r="O1151" i="31"/>
  <c r="Q1150" i="31"/>
  <c r="F1150" i="31"/>
  <c r="G1149" i="31"/>
  <c r="I1148" i="31"/>
  <c r="J1147" i="31"/>
  <c r="K1146" i="31"/>
  <c r="M1145" i="31"/>
  <c r="N1144" i="31"/>
  <c r="O1143" i="31"/>
  <c r="Q1142" i="31"/>
  <c r="F1142" i="31"/>
  <c r="G1141" i="31"/>
  <c r="I1140" i="31"/>
  <c r="J1139" i="31"/>
  <c r="K1138" i="31"/>
  <c r="M1137" i="31"/>
  <c r="P1136" i="31"/>
  <c r="F1136" i="31"/>
  <c r="I1135" i="31"/>
  <c r="L1134" i="31"/>
  <c r="O1133" i="31"/>
  <c r="F1133" i="31"/>
  <c r="I1132" i="31"/>
  <c r="L1131" i="31"/>
  <c r="N1130" i="31"/>
  <c r="Q1129" i="31"/>
  <c r="H1129" i="31"/>
  <c r="K1128" i="31"/>
  <c r="N1127" i="31"/>
  <c r="Q1126" i="31"/>
  <c r="H1126" i="31"/>
  <c r="J1125" i="31"/>
  <c r="M1124" i="31"/>
  <c r="P1123" i="31"/>
  <c r="G1123" i="31"/>
  <c r="J1122" i="31"/>
  <c r="M1121" i="31"/>
  <c r="P1120" i="31"/>
  <c r="H1120" i="31"/>
  <c r="L1119" i="31"/>
  <c r="P1118" i="31"/>
  <c r="H1118" i="31"/>
  <c r="L1117" i="31"/>
  <c r="P1116" i="31"/>
  <c r="H1116" i="31"/>
  <c r="L1115" i="31"/>
  <c r="P1114" i="31"/>
  <c r="H1114" i="31"/>
  <c r="L1113" i="31"/>
  <c r="P1112" i="31"/>
  <c r="H1112" i="31"/>
  <c r="L1111" i="31"/>
  <c r="P1110" i="31"/>
  <c r="H1110" i="31"/>
  <c r="L1109" i="31"/>
  <c r="P1108" i="31"/>
  <c r="H1108" i="31"/>
  <c r="L1107" i="31"/>
  <c r="P1106" i="31"/>
  <c r="H1106" i="31"/>
  <c r="L1105" i="31"/>
  <c r="P1104" i="31"/>
  <c r="H1104" i="31"/>
  <c r="L1103" i="31"/>
  <c r="P1102" i="31"/>
  <c r="H1102" i="31"/>
  <c r="L1101" i="31"/>
  <c r="P1166" i="31"/>
  <c r="P1165" i="31"/>
  <c r="F1165" i="31"/>
  <c r="H1164" i="31"/>
  <c r="H1163" i="31"/>
  <c r="J1162" i="31"/>
  <c r="L1161" i="31"/>
  <c r="L1160" i="31"/>
  <c r="N1159" i="31"/>
  <c r="P1158" i="31"/>
  <c r="P1157" i="31"/>
  <c r="F1157" i="31"/>
  <c r="H1156" i="31"/>
  <c r="H1155" i="31"/>
  <c r="J1154" i="31"/>
  <c r="L1153" i="31"/>
  <c r="L1152" i="31"/>
  <c r="N1151" i="31"/>
  <c r="P1150" i="31"/>
  <c r="P1149" i="31"/>
  <c r="F1149" i="31"/>
  <c r="H1148" i="31"/>
  <c r="H1147" i="31"/>
  <c r="J1146" i="31"/>
  <c r="L1145" i="31"/>
  <c r="L1144" i="31"/>
  <c r="N1143" i="31"/>
  <c r="P1142" i="31"/>
  <c r="P1141" i="31"/>
  <c r="F1141" i="31"/>
  <c r="H1140" i="31"/>
  <c r="H1139" i="31"/>
  <c r="J1138" i="31"/>
  <c r="L1137" i="31"/>
  <c r="N1136" i="31"/>
  <c r="Q1135" i="31"/>
  <c r="H1135" i="31"/>
  <c r="K1134" i="31"/>
  <c r="N1133" i="31"/>
  <c r="Q1132" i="31"/>
  <c r="H1132" i="31"/>
  <c r="J1131" i="31"/>
  <c r="M1130" i="31"/>
  <c r="P1129" i="31"/>
  <c r="G1129" i="31"/>
  <c r="J1128" i="31"/>
  <c r="M1127" i="31"/>
  <c r="P1126" i="31"/>
  <c r="F1126" i="31"/>
  <c r="I1125" i="31"/>
  <c r="L1124" i="31"/>
  <c r="O1123" i="31"/>
  <c r="F1123" i="31"/>
  <c r="I1122" i="31"/>
  <c r="L1121" i="31"/>
  <c r="O1120" i="31"/>
  <c r="G1120" i="31"/>
  <c r="K1119" i="31"/>
  <c r="O1118" i="31"/>
  <c r="G1118" i="31"/>
  <c r="K1117" i="31"/>
  <c r="O1116" i="31"/>
  <c r="G1116" i="31"/>
  <c r="K1115" i="31"/>
  <c r="O1114" i="31"/>
  <c r="G1114" i="31"/>
  <c r="K1113" i="31"/>
  <c r="O1112" i="31"/>
  <c r="G1112" i="31"/>
  <c r="K1111" i="31"/>
  <c r="O1110" i="31"/>
  <c r="G1110" i="31"/>
  <c r="K1109" i="31"/>
  <c r="O1108" i="31"/>
  <c r="G1108" i="31"/>
  <c r="K1107" i="31"/>
  <c r="O1106" i="31"/>
  <c r="G1106" i="31"/>
  <c r="K1105" i="31"/>
  <c r="O1104" i="31"/>
  <c r="G1104" i="31"/>
  <c r="K1103" i="31"/>
  <c r="O1102" i="31"/>
  <c r="N1166" i="31"/>
  <c r="O1165" i="31"/>
  <c r="Q1164" i="31"/>
  <c r="F1164" i="31"/>
  <c r="G1163" i="31"/>
  <c r="I1162" i="31"/>
  <c r="J1161" i="31"/>
  <c r="K1160" i="31"/>
  <c r="M1159" i="31"/>
  <c r="N1158" i="31"/>
  <c r="O1157" i="31"/>
  <c r="Q1156" i="31"/>
  <c r="F1156" i="31"/>
  <c r="G1155" i="31"/>
  <c r="I1154" i="31"/>
  <c r="J1153" i="31"/>
  <c r="K1152" i="31"/>
  <c r="M1151" i="31"/>
  <c r="N1150" i="31"/>
  <c r="O1149" i="31"/>
  <c r="Q1148" i="31"/>
  <c r="F1148" i="31"/>
  <c r="G1147" i="31"/>
  <c r="I1146" i="31"/>
  <c r="J1145" i="31"/>
  <c r="K1144" i="31"/>
  <c r="M1143" i="31"/>
  <c r="N1142" i="31"/>
  <c r="O1141" i="31"/>
  <c r="Q1140" i="31"/>
  <c r="F1140" i="31"/>
  <c r="G1139" i="31"/>
  <c r="I1138" i="31"/>
  <c r="J1137" i="31"/>
  <c r="M1136" i="31"/>
  <c r="P1135" i="31"/>
  <c r="G1135" i="31"/>
  <c r="J1134" i="31"/>
  <c r="M1133" i="31"/>
  <c r="P1132" i="31"/>
  <c r="F1132" i="31"/>
  <c r="I1131" i="31"/>
  <c r="L1130" i="31"/>
  <c r="O1129" i="31"/>
  <c r="F1129" i="31"/>
  <c r="I1128" i="31"/>
  <c r="L1127" i="31"/>
  <c r="N1126" i="31"/>
  <c r="Q1125" i="31"/>
  <c r="H1125" i="31"/>
  <c r="K1124" i="31"/>
  <c r="N1123" i="31"/>
  <c r="Q1122" i="31"/>
  <c r="H1122" i="31"/>
  <c r="J1121" i="31"/>
  <c r="N1120" i="31"/>
  <c r="F1120" i="31"/>
  <c r="J1119" i="31"/>
  <c r="N1118" i="31"/>
  <c r="F1118" i="31"/>
  <c r="J1117" i="31"/>
  <c r="N1116" i="31"/>
  <c r="F1116" i="31"/>
  <c r="J1115" i="31"/>
  <c r="N1114" i="31"/>
  <c r="F1114" i="31"/>
  <c r="J1113" i="31"/>
  <c r="N1112" i="31"/>
  <c r="F1112" i="31"/>
  <c r="J1111" i="31"/>
  <c r="N1110" i="31"/>
  <c r="F1110" i="31"/>
  <c r="J1109" i="31"/>
  <c r="N1108" i="31"/>
  <c r="F1108" i="31"/>
  <c r="J1107" i="31"/>
  <c r="N1106" i="31"/>
  <c r="F1106" i="31"/>
  <c r="J1105" i="31"/>
  <c r="N1104" i="31"/>
  <c r="F1104" i="31"/>
  <c r="J1103" i="31"/>
  <c r="N1102" i="31"/>
  <c r="F1102" i="31"/>
  <c r="J1101" i="31"/>
  <c r="L1166" i="31"/>
  <c r="N1165" i="31"/>
  <c r="P1164" i="31"/>
  <c r="P1163" i="31"/>
  <c r="F1163" i="31"/>
  <c r="H1162" i="31"/>
  <c r="H1161" i="31"/>
  <c r="J1160" i="31"/>
  <c r="L1159" i="31"/>
  <c r="L1158" i="31"/>
  <c r="N1157" i="31"/>
  <c r="P1156" i="31"/>
  <c r="P1155" i="31"/>
  <c r="F1155" i="31"/>
  <c r="H1154" i="31"/>
  <c r="H1153" i="31"/>
  <c r="J1152" i="31"/>
  <c r="L1151" i="31"/>
  <c r="L1150" i="31"/>
  <c r="N1149" i="31"/>
  <c r="P1148" i="31"/>
  <c r="P1147" i="31"/>
  <c r="F1147" i="31"/>
  <c r="H1146" i="31"/>
  <c r="H1145" i="31"/>
  <c r="J1144" i="31"/>
  <c r="L1143" i="31"/>
  <c r="L1142" i="31"/>
  <c r="N1141" i="31"/>
  <c r="P1140" i="31"/>
  <c r="P1139" i="31"/>
  <c r="F1139" i="31"/>
  <c r="H1138" i="31"/>
  <c r="I1137" i="31"/>
  <c r="L1136" i="31"/>
  <c r="O1135" i="31"/>
  <c r="F1135" i="31"/>
  <c r="I1134" i="31"/>
  <c r="L1133" i="31"/>
  <c r="N1132" i="31"/>
  <c r="Q1131" i="31"/>
  <c r="H1131" i="31"/>
  <c r="K1130" i="31"/>
  <c r="N1129" i="31"/>
  <c r="Q1128" i="31"/>
  <c r="H1128" i="31"/>
  <c r="J1127" i="31"/>
  <c r="M1126" i="31"/>
  <c r="P1125" i="31"/>
  <c r="G1125" i="31"/>
  <c r="J1124" i="31"/>
  <c r="M1123" i="31"/>
  <c r="P1122" i="31"/>
  <c r="F1122" i="31"/>
  <c r="I1121" i="31"/>
  <c r="M1120" i="31"/>
  <c r="Q1119" i="31"/>
  <c r="I1119" i="31"/>
  <c r="M1118" i="31"/>
  <c r="Q1117" i="31"/>
  <c r="I1117" i="31"/>
  <c r="M1116" i="31"/>
  <c r="Q1115" i="31"/>
  <c r="I1115" i="31"/>
  <c r="M1114" i="31"/>
  <c r="Q1113" i="31"/>
  <c r="I1113" i="31"/>
  <c r="M1112" i="31"/>
  <c r="Q1111" i="31"/>
  <c r="I1111" i="31"/>
  <c r="M1110" i="31"/>
  <c r="Q1109" i="31"/>
  <c r="I1109" i="31"/>
  <c r="M1108" i="31"/>
  <c r="Q1107" i="31"/>
  <c r="I1107" i="31"/>
  <c r="M1106" i="31"/>
  <c r="Q1105" i="31"/>
  <c r="I1105" i="31"/>
  <c r="M1104" i="31"/>
  <c r="Q1103" i="31"/>
  <c r="I1103" i="31"/>
  <c r="M1102" i="31"/>
  <c r="Q1101" i="31"/>
  <c r="K1166" i="31"/>
  <c r="J1159" i="31"/>
  <c r="I1152" i="31"/>
  <c r="G1145" i="31"/>
  <c r="F1138" i="31"/>
  <c r="P1131" i="31"/>
  <c r="O1125" i="31"/>
  <c r="P1119" i="31"/>
  <c r="L1114" i="31"/>
  <c r="H1109" i="31"/>
  <c r="P1103" i="31"/>
  <c r="M1101" i="31"/>
  <c r="O1100" i="31"/>
  <c r="G1100" i="31"/>
  <c r="K1099" i="31"/>
  <c r="O1098" i="31"/>
  <c r="G1098" i="31"/>
  <c r="K1097" i="31"/>
  <c r="O1096" i="31"/>
  <c r="G1096" i="31"/>
  <c r="K1095" i="31"/>
  <c r="O1094" i="31"/>
  <c r="G1094" i="31"/>
  <c r="K1093" i="31"/>
  <c r="O1092" i="31"/>
  <c r="G1092" i="31"/>
  <c r="K1091" i="31"/>
  <c r="O1090" i="31"/>
  <c r="G1090" i="31"/>
  <c r="K1089" i="31"/>
  <c r="O1088" i="31"/>
  <c r="G1088" i="31"/>
  <c r="K1087" i="31"/>
  <c r="O1086" i="31"/>
  <c r="G1086" i="31"/>
  <c r="K1085" i="31"/>
  <c r="O1084" i="31"/>
  <c r="G1084" i="31"/>
  <c r="K1083" i="31"/>
  <c r="O1082" i="31"/>
  <c r="G1082" i="31"/>
  <c r="K1081" i="31"/>
  <c r="O1080" i="31"/>
  <c r="G1080" i="31"/>
  <c r="K1079" i="31"/>
  <c r="O1078" i="31"/>
  <c r="G1078" i="31"/>
  <c r="K1077" i="31"/>
  <c r="O1076" i="31"/>
  <c r="G1076" i="31"/>
  <c r="K1075" i="31"/>
  <c r="O1074" i="31"/>
  <c r="G1074" i="31"/>
  <c r="K1073" i="31"/>
  <c r="O1072" i="31"/>
  <c r="G1072" i="31"/>
  <c r="K1071" i="31"/>
  <c r="O1070" i="31"/>
  <c r="G1070" i="31"/>
  <c r="K1069" i="31"/>
  <c r="O1068" i="31"/>
  <c r="G1068" i="31"/>
  <c r="K1067" i="31"/>
  <c r="O1066" i="31"/>
  <c r="G1066" i="31"/>
  <c r="K1065" i="31"/>
  <c r="O1064" i="31"/>
  <c r="G1064" i="31"/>
  <c r="K1063" i="31"/>
  <c r="O1062" i="31"/>
  <c r="G1062" i="31"/>
  <c r="K1061" i="31"/>
  <c r="O1060" i="31"/>
  <c r="G1060" i="31"/>
  <c r="K1059" i="31"/>
  <c r="O1058" i="31"/>
  <c r="G1058" i="31"/>
  <c r="K1057" i="31"/>
  <c r="O1056" i="31"/>
  <c r="G1056" i="31"/>
  <c r="K1055" i="31"/>
  <c r="M1165" i="31"/>
  <c r="K1158" i="31"/>
  <c r="J1151" i="31"/>
  <c r="I1144" i="31"/>
  <c r="H1137" i="31"/>
  <c r="G1131" i="31"/>
  <c r="F1125" i="31"/>
  <c r="H1119" i="31"/>
  <c r="P1113" i="31"/>
  <c r="L1108" i="31"/>
  <c r="H1103" i="31"/>
  <c r="K1101" i="31"/>
  <c r="N1100" i="31"/>
  <c r="F1100" i="31"/>
  <c r="J1099" i="31"/>
  <c r="N1098" i="31"/>
  <c r="F1098" i="31"/>
  <c r="J1097" i="31"/>
  <c r="N1096" i="31"/>
  <c r="F1096" i="31"/>
  <c r="J1095" i="31"/>
  <c r="N1094" i="31"/>
  <c r="F1094" i="31"/>
  <c r="J1093" i="31"/>
  <c r="N1092" i="31"/>
  <c r="F1092" i="31"/>
  <c r="J1091" i="31"/>
  <c r="N1090" i="31"/>
  <c r="F1090" i="31"/>
  <c r="J1089" i="31"/>
  <c r="N1088" i="31"/>
  <c r="F1088" i="31"/>
  <c r="J1087" i="31"/>
  <c r="N1086" i="31"/>
  <c r="F1086" i="31"/>
  <c r="J1085" i="31"/>
  <c r="N1084" i="31"/>
  <c r="F1084" i="31"/>
  <c r="J1083" i="31"/>
  <c r="N1082" i="31"/>
  <c r="F1082" i="31"/>
  <c r="J1081" i="31"/>
  <c r="N1080" i="31"/>
  <c r="F1080" i="31"/>
  <c r="J1079" i="31"/>
  <c r="N1078" i="31"/>
  <c r="F1078" i="31"/>
  <c r="J1077" i="31"/>
  <c r="N1076" i="31"/>
  <c r="F1076" i="31"/>
  <c r="J1075" i="31"/>
  <c r="N1074" i="31"/>
  <c r="F1074" i="31"/>
  <c r="J1073" i="31"/>
  <c r="N1072" i="31"/>
  <c r="F1072" i="31"/>
  <c r="J1071" i="31"/>
  <c r="N1070" i="31"/>
  <c r="F1070" i="31"/>
  <c r="J1069" i="31"/>
  <c r="N1068" i="31"/>
  <c r="F1068" i="31"/>
  <c r="J1067" i="31"/>
  <c r="N1066" i="31"/>
  <c r="F1066" i="31"/>
  <c r="J1065" i="31"/>
  <c r="N1064" i="31"/>
  <c r="F1064" i="31"/>
  <c r="J1063" i="31"/>
  <c r="N1062" i="31"/>
  <c r="F1062" i="31"/>
  <c r="J1061" i="31"/>
  <c r="N1060" i="31"/>
  <c r="F1060" i="31"/>
  <c r="J1059" i="31"/>
  <c r="N1058" i="31"/>
  <c r="F1058" i="31"/>
  <c r="J1057" i="31"/>
  <c r="N1056" i="31"/>
  <c r="F1056" i="31"/>
  <c r="J1055" i="31"/>
  <c r="N1054" i="31"/>
  <c r="F1054" i="31"/>
  <c r="J1053" i="31"/>
  <c r="N1052" i="31"/>
  <c r="N1164" i="31"/>
  <c r="M1157" i="31"/>
  <c r="K1150" i="31"/>
  <c r="J1143" i="31"/>
  <c r="K1136" i="31"/>
  <c r="J1130" i="31"/>
  <c r="I1124" i="31"/>
  <c r="L1118" i="31"/>
  <c r="H1113" i="31"/>
  <c r="P1107" i="31"/>
  <c r="L1102" i="31"/>
  <c r="I1101" i="31"/>
  <c r="M1100" i="31"/>
  <c r="Q1099" i="31"/>
  <c r="I1099" i="31"/>
  <c r="M1098" i="31"/>
  <c r="Q1097" i="31"/>
  <c r="I1097" i="31"/>
  <c r="M1096" i="31"/>
  <c r="Q1095" i="31"/>
  <c r="I1095" i="31"/>
  <c r="M1094" i="31"/>
  <c r="Q1093" i="31"/>
  <c r="I1093" i="31"/>
  <c r="M1092" i="31"/>
  <c r="Q1091" i="31"/>
  <c r="I1091" i="31"/>
  <c r="M1090" i="31"/>
  <c r="Q1089" i="31"/>
  <c r="I1089" i="31"/>
  <c r="M1088" i="31"/>
  <c r="Q1087" i="31"/>
  <c r="I1087" i="31"/>
  <c r="M1086" i="31"/>
  <c r="Q1085" i="31"/>
  <c r="I1085" i="31"/>
  <c r="M1084" i="31"/>
  <c r="Q1083" i="31"/>
  <c r="I1083" i="31"/>
  <c r="M1082" i="31"/>
  <c r="Q1081" i="31"/>
  <c r="I1081" i="31"/>
  <c r="M1080" i="31"/>
  <c r="Q1079" i="31"/>
  <c r="I1079" i="31"/>
  <c r="M1078" i="31"/>
  <c r="Q1077" i="31"/>
  <c r="I1077" i="31"/>
  <c r="M1076" i="31"/>
  <c r="Q1075" i="31"/>
  <c r="I1075" i="31"/>
  <c r="M1074" i="31"/>
  <c r="Q1073" i="31"/>
  <c r="I1073" i="31"/>
  <c r="M1072" i="31"/>
  <c r="Q1071" i="31"/>
  <c r="I1071" i="31"/>
  <c r="M1070" i="31"/>
  <c r="Q1069" i="31"/>
  <c r="I1069" i="31"/>
  <c r="M1068" i="31"/>
  <c r="Q1067" i="31"/>
  <c r="I1067" i="31"/>
  <c r="M1066" i="31"/>
  <c r="Q1065" i="31"/>
  <c r="I1065" i="31"/>
  <c r="M1064" i="31"/>
  <c r="Q1063" i="31"/>
  <c r="I1063" i="31"/>
  <c r="M1062" i="31"/>
  <c r="Q1061" i="31"/>
  <c r="I1061" i="31"/>
  <c r="M1060" i="31"/>
  <c r="Q1059" i="31"/>
  <c r="I1059" i="31"/>
  <c r="M1058" i="31"/>
  <c r="O1163" i="31"/>
  <c r="N1156" i="31"/>
  <c r="M1149" i="31"/>
  <c r="K1142" i="31"/>
  <c r="N1135" i="31"/>
  <c r="M1129" i="31"/>
  <c r="L1123" i="31"/>
  <c r="P1117" i="31"/>
  <c r="L1112" i="31"/>
  <c r="H1107" i="31"/>
  <c r="K1102" i="31"/>
  <c r="H1101" i="31"/>
  <c r="L1100" i="31"/>
  <c r="P1099" i="31"/>
  <c r="H1099" i="31"/>
  <c r="L1098" i="31"/>
  <c r="P1097" i="31"/>
  <c r="H1097" i="31"/>
  <c r="L1096" i="31"/>
  <c r="P1095" i="31"/>
  <c r="H1095" i="31"/>
  <c r="L1094" i="31"/>
  <c r="P1093" i="31"/>
  <c r="H1093" i="31"/>
  <c r="L1092" i="31"/>
  <c r="P1091" i="31"/>
  <c r="H1091" i="31"/>
  <c r="L1090" i="31"/>
  <c r="P1089" i="31"/>
  <c r="H1089" i="31"/>
  <c r="L1088" i="31"/>
  <c r="P1087" i="31"/>
  <c r="H1087" i="31"/>
  <c r="L1086" i="31"/>
  <c r="P1085" i="31"/>
  <c r="H1085" i="31"/>
  <c r="L1084" i="31"/>
  <c r="P1083" i="31"/>
  <c r="H1083" i="31"/>
  <c r="L1082" i="31"/>
  <c r="P1081" i="31"/>
  <c r="H1081" i="31"/>
  <c r="L1080" i="31"/>
  <c r="P1079" i="31"/>
  <c r="H1079" i="31"/>
  <c r="L1078" i="31"/>
  <c r="P1077" i="31"/>
  <c r="H1077" i="31"/>
  <c r="L1076" i="31"/>
  <c r="P1075" i="31"/>
  <c r="H1075" i="31"/>
  <c r="L1074" i="31"/>
  <c r="P1073" i="31"/>
  <c r="H1073" i="31"/>
  <c r="L1072" i="31"/>
  <c r="P1071" i="31"/>
  <c r="H1071" i="31"/>
  <c r="L1070" i="31"/>
  <c r="P1069" i="31"/>
  <c r="H1069" i="31"/>
  <c r="L1068" i="31"/>
  <c r="P1067" i="31"/>
  <c r="H1067" i="31"/>
  <c r="L1066" i="31"/>
  <c r="P1065" i="31"/>
  <c r="H1065" i="31"/>
  <c r="L1064" i="31"/>
  <c r="P1063" i="31"/>
  <c r="H1063" i="31"/>
  <c r="L1062" i="31"/>
  <c r="P1061" i="31"/>
  <c r="H1061" i="31"/>
  <c r="L1060" i="31"/>
  <c r="P1059" i="31"/>
  <c r="Q1162" i="31"/>
  <c r="O1155" i="31"/>
  <c r="N1148" i="31"/>
  <c r="M1141" i="31"/>
  <c r="Q1134" i="31"/>
  <c r="P1128" i="31"/>
  <c r="N1122" i="31"/>
  <c r="H1117" i="31"/>
  <c r="P1111" i="31"/>
  <c r="L1106" i="31"/>
  <c r="I1102" i="31"/>
  <c r="G1101" i="31"/>
  <c r="K1100" i="31"/>
  <c r="O1099" i="31"/>
  <c r="G1099" i="31"/>
  <c r="K1098" i="31"/>
  <c r="O1097" i="31"/>
  <c r="G1097" i="31"/>
  <c r="K1096" i="31"/>
  <c r="O1095" i="31"/>
  <c r="G1095" i="31"/>
  <c r="K1094" i="31"/>
  <c r="O1093" i="31"/>
  <c r="G1093" i="31"/>
  <c r="K1092" i="31"/>
  <c r="O1091" i="31"/>
  <c r="G1091" i="31"/>
  <c r="K1090" i="31"/>
  <c r="O1089" i="31"/>
  <c r="G1089" i="31"/>
  <c r="K1088" i="31"/>
  <c r="O1087" i="31"/>
  <c r="G1087" i="31"/>
  <c r="K1086" i="31"/>
  <c r="O1085" i="31"/>
  <c r="G1085" i="31"/>
  <c r="K1084" i="31"/>
  <c r="O1083" i="31"/>
  <c r="G1083" i="31"/>
  <c r="K1082" i="31"/>
  <c r="O1081" i="31"/>
  <c r="G1081" i="31"/>
  <c r="K1080" i="31"/>
  <c r="O1079" i="31"/>
  <c r="G1079" i="31"/>
  <c r="K1078" i="31"/>
  <c r="O1077" i="31"/>
  <c r="G1077" i="31"/>
  <c r="K1076" i="31"/>
  <c r="O1075" i="31"/>
  <c r="G1075" i="31"/>
  <c r="K1074" i="31"/>
  <c r="O1073" i="31"/>
  <c r="G1073" i="31"/>
  <c r="K1072" i="31"/>
  <c r="O1071" i="31"/>
  <c r="G1071" i="31"/>
  <c r="K1070" i="31"/>
  <c r="O1069" i="31"/>
  <c r="G1069" i="31"/>
  <c r="K1068" i="31"/>
  <c r="O1067" i="31"/>
  <c r="G1067" i="31"/>
  <c r="K1066" i="31"/>
  <c r="O1065" i="31"/>
  <c r="G1065" i="31"/>
  <c r="K1064" i="31"/>
  <c r="O1063" i="31"/>
  <c r="G1063" i="31"/>
  <c r="K1062" i="31"/>
  <c r="O1061" i="31"/>
  <c r="G1061" i="31"/>
  <c r="K1060" i="31"/>
  <c r="O1059" i="31"/>
  <c r="G1059" i="31"/>
  <c r="K1058" i="31"/>
  <c r="O1057" i="31"/>
  <c r="G1057" i="31"/>
  <c r="K1056" i="31"/>
  <c r="F1162" i="31"/>
  <c r="Q1154" i="31"/>
  <c r="O1147" i="31"/>
  <c r="N1140" i="31"/>
  <c r="H1134" i="31"/>
  <c r="F1128" i="31"/>
  <c r="Q1121" i="31"/>
  <c r="L1116" i="31"/>
  <c r="H1111" i="31"/>
  <c r="P1105" i="31"/>
  <c r="G1102" i="31"/>
  <c r="F1101" i="31"/>
  <c r="J1100" i="31"/>
  <c r="N1099" i="31"/>
  <c r="F1099" i="31"/>
  <c r="J1098" i="31"/>
  <c r="N1097" i="31"/>
  <c r="F1097" i="31"/>
  <c r="J1096" i="31"/>
  <c r="N1095" i="31"/>
  <c r="F1095" i="31"/>
  <c r="J1094" i="31"/>
  <c r="N1093" i="31"/>
  <c r="F1093" i="31"/>
  <c r="J1092" i="31"/>
  <c r="N1091" i="31"/>
  <c r="F1091" i="31"/>
  <c r="J1090" i="31"/>
  <c r="N1089" i="31"/>
  <c r="F1089" i="31"/>
  <c r="J1088" i="31"/>
  <c r="N1087" i="31"/>
  <c r="F1087" i="31"/>
  <c r="J1086" i="31"/>
  <c r="N1085" i="31"/>
  <c r="F1085" i="31"/>
  <c r="J1084" i="31"/>
  <c r="N1083" i="31"/>
  <c r="F1083" i="31"/>
  <c r="J1082" i="31"/>
  <c r="N1081" i="31"/>
  <c r="F1081" i="31"/>
  <c r="J1080" i="31"/>
  <c r="N1079" i="31"/>
  <c r="F1079" i="31"/>
  <c r="J1078" i="31"/>
  <c r="N1077" i="31"/>
  <c r="F1077" i="31"/>
  <c r="J1076" i="31"/>
  <c r="N1075" i="31"/>
  <c r="F1075" i="31"/>
  <c r="J1074" i="31"/>
  <c r="N1073" i="31"/>
  <c r="F1073" i="31"/>
  <c r="J1072" i="31"/>
  <c r="N1071" i="31"/>
  <c r="F1071" i="31"/>
  <c r="J1070" i="31"/>
  <c r="N1069" i="31"/>
  <c r="F1069" i="31"/>
  <c r="J1068" i="31"/>
  <c r="N1067" i="31"/>
  <c r="F1067" i="31"/>
  <c r="J1066" i="31"/>
  <c r="N1065" i="31"/>
  <c r="F1065" i="31"/>
  <c r="J1064" i="31"/>
  <c r="N1063" i="31"/>
  <c r="F1063" i="31"/>
  <c r="J1062" i="31"/>
  <c r="N1061" i="31"/>
  <c r="F1061" i="31"/>
  <c r="J1060" i="31"/>
  <c r="N1059" i="31"/>
  <c r="F1059" i="31"/>
  <c r="J1058" i="31"/>
  <c r="N1057" i="31"/>
  <c r="F1057" i="31"/>
  <c r="J1056" i="31"/>
  <c r="N1055" i="31"/>
  <c r="F1055" i="31"/>
  <c r="J1054" i="31"/>
  <c r="N1053" i="31"/>
  <c r="F1053" i="31"/>
  <c r="J1052" i="31"/>
  <c r="G1161" i="31"/>
  <c r="F1154" i="31"/>
  <c r="Q1146" i="31"/>
  <c r="O1139" i="31"/>
  <c r="J1133" i="31"/>
  <c r="I1127" i="31"/>
  <c r="H1121" i="31"/>
  <c r="P1115" i="31"/>
  <c r="L1110" i="31"/>
  <c r="H1105" i="31"/>
  <c r="P1101" i="31"/>
  <c r="Q1100" i="31"/>
  <c r="I1100" i="31"/>
  <c r="M1099" i="31"/>
  <c r="Q1098" i="31"/>
  <c r="I1098" i="31"/>
  <c r="M1097" i="31"/>
  <c r="Q1096" i="31"/>
  <c r="I1096" i="31"/>
  <c r="M1095" i="31"/>
  <c r="Q1094" i="31"/>
  <c r="I1094" i="31"/>
  <c r="M1093" i="31"/>
  <c r="Q1092" i="31"/>
  <c r="I1092" i="31"/>
  <c r="M1091" i="31"/>
  <c r="Q1090" i="31"/>
  <c r="I1090" i="31"/>
  <c r="M1089" i="31"/>
  <c r="Q1088" i="31"/>
  <c r="I1088" i="31"/>
  <c r="M1087" i="31"/>
  <c r="Q1086" i="31"/>
  <c r="I1086" i="31"/>
  <c r="M1085" i="31"/>
  <c r="Q1084" i="31"/>
  <c r="I1084" i="31"/>
  <c r="M1083" i="31"/>
  <c r="Q1082" i="31"/>
  <c r="I1082" i="31"/>
  <c r="M1081" i="31"/>
  <c r="Q1080" i="31"/>
  <c r="I1080" i="31"/>
  <c r="M1079" i="31"/>
  <c r="Q1078" i="31"/>
  <c r="I1078" i="31"/>
  <c r="M1077" i="31"/>
  <c r="Q1076" i="31"/>
  <c r="I1076" i="31"/>
  <c r="M1075" i="31"/>
  <c r="Q1074" i="31"/>
  <c r="I1074" i="31"/>
  <c r="M1073" i="31"/>
  <c r="Q1072" i="31"/>
  <c r="I1072" i="31"/>
  <c r="M1071" i="31"/>
  <c r="Q1070" i="31"/>
  <c r="I1070" i="31"/>
  <c r="M1069" i="31"/>
  <c r="Q1068" i="31"/>
  <c r="I1068" i="31"/>
  <c r="M1067" i="31"/>
  <c r="Q1066" i="31"/>
  <c r="I1066" i="31"/>
  <c r="M1065" i="31"/>
  <c r="Q1064" i="31"/>
  <c r="I1064" i="31"/>
  <c r="M1063" i="31"/>
  <c r="Q1062" i="31"/>
  <c r="I1062" i="31"/>
  <c r="M1061" i="31"/>
  <c r="Q1060" i="31"/>
  <c r="I1060" i="31"/>
  <c r="M1059" i="31"/>
  <c r="Q1058" i="31"/>
  <c r="I1058" i="31"/>
  <c r="M1057" i="31"/>
  <c r="Q1056" i="31"/>
  <c r="I1056" i="31"/>
  <c r="M1055" i="31"/>
  <c r="Q1054" i="31"/>
  <c r="I1054" i="31"/>
  <c r="M1053" i="31"/>
  <c r="Q1052" i="31"/>
  <c r="I1160" i="31"/>
  <c r="P1109" i="31"/>
  <c r="L1097" i="31"/>
  <c r="H1092" i="31"/>
  <c r="P1086" i="31"/>
  <c r="L1081" i="31"/>
  <c r="H1076" i="31"/>
  <c r="P1070" i="31"/>
  <c r="L1065" i="31"/>
  <c r="H1060" i="31"/>
  <c r="L1057" i="31"/>
  <c r="P1055" i="31"/>
  <c r="M1054" i="31"/>
  <c r="L1053" i="31"/>
  <c r="L1052" i="31"/>
  <c r="O1051" i="31"/>
  <c r="G1051" i="31"/>
  <c r="K1050" i="31"/>
  <c r="O1049" i="31"/>
  <c r="G1049" i="31"/>
  <c r="K1048" i="31"/>
  <c r="O1047" i="31"/>
  <c r="G1047" i="31"/>
  <c r="K1046" i="31"/>
  <c r="O1045" i="31"/>
  <c r="G1045" i="31"/>
  <c r="K1044" i="31"/>
  <c r="O1043" i="31"/>
  <c r="G1043" i="31"/>
  <c r="K1042" i="31"/>
  <c r="O1041" i="31"/>
  <c r="G1041" i="31"/>
  <c r="K1040" i="31"/>
  <c r="O1039" i="31"/>
  <c r="G1039" i="31"/>
  <c r="K1038" i="31"/>
  <c r="O1037" i="31"/>
  <c r="G1037" i="31"/>
  <c r="K1036" i="31"/>
  <c r="O1035" i="31"/>
  <c r="G1035" i="31"/>
  <c r="K1034" i="31"/>
  <c r="O1033" i="31"/>
  <c r="G1033" i="31"/>
  <c r="K1032" i="31"/>
  <c r="O1031" i="31"/>
  <c r="G1031" i="31"/>
  <c r="K1030" i="31"/>
  <c r="O1029" i="31"/>
  <c r="G1029" i="31"/>
  <c r="K1028" i="31"/>
  <c r="O1027" i="31"/>
  <c r="G1027" i="31"/>
  <c r="K1026" i="31"/>
  <c r="O1025" i="31"/>
  <c r="G1025" i="31"/>
  <c r="K1024" i="31"/>
  <c r="O1023" i="31"/>
  <c r="G1023" i="31"/>
  <c r="K1022" i="31"/>
  <c r="O1021" i="31"/>
  <c r="G1021" i="31"/>
  <c r="K1020" i="31"/>
  <c r="O1019" i="31"/>
  <c r="G1019" i="31"/>
  <c r="K1018" i="31"/>
  <c r="O1017" i="31"/>
  <c r="G1017" i="31"/>
  <c r="K1016" i="31"/>
  <c r="O1015" i="31"/>
  <c r="G1015" i="31"/>
  <c r="K1014" i="31"/>
  <c r="O1013" i="31"/>
  <c r="G1013" i="31"/>
  <c r="K1012" i="31"/>
  <c r="O1011" i="31"/>
  <c r="G1011" i="31"/>
  <c r="K1010" i="31"/>
  <c r="O1009" i="31"/>
  <c r="G1009" i="31"/>
  <c r="K1008" i="31"/>
  <c r="O1007" i="31"/>
  <c r="G1153" i="31"/>
  <c r="L1104" i="31"/>
  <c r="P1096" i="31"/>
  <c r="L1091" i="31"/>
  <c r="H1086" i="31"/>
  <c r="P1080" i="31"/>
  <c r="L1075" i="31"/>
  <c r="H1070" i="31"/>
  <c r="P1064" i="31"/>
  <c r="L1059" i="31"/>
  <c r="I1057" i="31"/>
  <c r="O1055" i="31"/>
  <c r="L1054" i="31"/>
  <c r="K1053" i="31"/>
  <c r="K1052" i="31"/>
  <c r="N1051" i="31"/>
  <c r="F1051" i="31"/>
  <c r="J1050" i="31"/>
  <c r="N1049" i="31"/>
  <c r="F1049" i="31"/>
  <c r="J1048" i="31"/>
  <c r="N1047" i="31"/>
  <c r="F1047" i="31"/>
  <c r="J1046" i="31"/>
  <c r="N1045" i="31"/>
  <c r="F1045" i="31"/>
  <c r="J1044" i="31"/>
  <c r="N1043" i="31"/>
  <c r="F1043" i="31"/>
  <c r="J1042" i="31"/>
  <c r="N1041" i="31"/>
  <c r="F1041" i="31"/>
  <c r="J1040" i="31"/>
  <c r="N1039" i="31"/>
  <c r="F1039" i="31"/>
  <c r="J1038" i="31"/>
  <c r="N1037" i="31"/>
  <c r="F1037" i="31"/>
  <c r="J1036" i="31"/>
  <c r="N1035" i="31"/>
  <c r="F1035" i="31"/>
  <c r="J1034" i="31"/>
  <c r="N1033" i="31"/>
  <c r="F1033" i="31"/>
  <c r="J1032" i="31"/>
  <c r="N1031" i="31"/>
  <c r="F1031" i="31"/>
  <c r="J1030" i="31"/>
  <c r="N1029" i="31"/>
  <c r="F1029" i="31"/>
  <c r="J1028" i="31"/>
  <c r="N1027" i="31"/>
  <c r="F1027" i="31"/>
  <c r="J1026" i="31"/>
  <c r="N1025" i="31"/>
  <c r="F1025" i="31"/>
  <c r="J1024" i="31"/>
  <c r="N1023" i="31"/>
  <c r="F1023" i="31"/>
  <c r="J1022" i="31"/>
  <c r="N1021" i="31"/>
  <c r="F1021" i="31"/>
  <c r="J1020" i="31"/>
  <c r="N1019" i="31"/>
  <c r="F1019" i="31"/>
  <c r="J1018" i="31"/>
  <c r="N1017" i="31"/>
  <c r="F1017" i="31"/>
  <c r="J1016" i="31"/>
  <c r="N1015" i="31"/>
  <c r="F1015" i="31"/>
  <c r="J1014" i="31"/>
  <c r="N1013" i="31"/>
  <c r="F1013" i="31"/>
  <c r="J1012" i="31"/>
  <c r="N1011" i="31"/>
  <c r="F1011" i="31"/>
  <c r="J1010" i="31"/>
  <c r="N1009" i="31"/>
  <c r="F1009" i="31"/>
  <c r="J1008" i="31"/>
  <c r="N1007" i="31"/>
  <c r="F1007" i="31"/>
  <c r="J1006" i="31"/>
  <c r="N1005" i="31"/>
  <c r="F1005" i="31"/>
  <c r="J1004" i="31"/>
  <c r="F1146" i="31"/>
  <c r="O1101" i="31"/>
  <c r="H1096" i="31"/>
  <c r="P1090" i="31"/>
  <c r="L1085" i="31"/>
  <c r="H1080" i="31"/>
  <c r="P1074" i="31"/>
  <c r="L1069" i="31"/>
  <c r="H1064" i="31"/>
  <c r="H1059" i="31"/>
  <c r="H1057" i="31"/>
  <c r="L1055" i="31"/>
  <c r="K1054" i="31"/>
  <c r="I1053" i="31"/>
  <c r="I1052" i="31"/>
  <c r="M1051" i="31"/>
  <c r="Q1050" i="31"/>
  <c r="I1050" i="31"/>
  <c r="M1049" i="31"/>
  <c r="Q1048" i="31"/>
  <c r="I1048" i="31"/>
  <c r="M1047" i="31"/>
  <c r="Q1046" i="31"/>
  <c r="I1046" i="31"/>
  <c r="M1045" i="31"/>
  <c r="Q1044" i="31"/>
  <c r="I1044" i="31"/>
  <c r="M1043" i="31"/>
  <c r="Q1042" i="31"/>
  <c r="I1042" i="31"/>
  <c r="M1041" i="31"/>
  <c r="Q1040" i="31"/>
  <c r="I1040" i="31"/>
  <c r="M1039" i="31"/>
  <c r="Q1038" i="31"/>
  <c r="I1038" i="31"/>
  <c r="M1037" i="31"/>
  <c r="Q1036" i="31"/>
  <c r="I1036" i="31"/>
  <c r="M1035" i="31"/>
  <c r="Q1034" i="31"/>
  <c r="I1034" i="31"/>
  <c r="M1033" i="31"/>
  <c r="Q1032" i="31"/>
  <c r="I1032" i="31"/>
  <c r="M1031" i="31"/>
  <c r="Q1030" i="31"/>
  <c r="I1030" i="31"/>
  <c r="M1029" i="31"/>
  <c r="Q1028" i="31"/>
  <c r="I1028" i="31"/>
  <c r="M1027" i="31"/>
  <c r="Q1026" i="31"/>
  <c r="I1026" i="31"/>
  <c r="M1025" i="31"/>
  <c r="Q1024" i="31"/>
  <c r="I1024" i="31"/>
  <c r="M1023" i="31"/>
  <c r="Q1022" i="31"/>
  <c r="I1022" i="31"/>
  <c r="M1021" i="31"/>
  <c r="Q1020" i="31"/>
  <c r="I1020" i="31"/>
  <c r="M1019" i="31"/>
  <c r="Q1018" i="31"/>
  <c r="I1018" i="31"/>
  <c r="M1017" i="31"/>
  <c r="Q1016" i="31"/>
  <c r="I1016" i="31"/>
  <c r="M1015" i="31"/>
  <c r="Q1014" i="31"/>
  <c r="I1014" i="31"/>
  <c r="M1013" i="31"/>
  <c r="Q1012" i="31"/>
  <c r="I1012" i="31"/>
  <c r="M1011" i="31"/>
  <c r="Q1010" i="31"/>
  <c r="I1010" i="31"/>
  <c r="M1009" i="31"/>
  <c r="Q1008" i="31"/>
  <c r="Q1138" i="31"/>
  <c r="P1100" i="31"/>
  <c r="L1095" i="31"/>
  <c r="H1090" i="31"/>
  <c r="P1084" i="31"/>
  <c r="L1079" i="31"/>
  <c r="H1074" i="31"/>
  <c r="P1068" i="31"/>
  <c r="L1063" i="31"/>
  <c r="P1058" i="31"/>
  <c r="P1056" i="31"/>
  <c r="I1055" i="31"/>
  <c r="H1054" i="31"/>
  <c r="H1053" i="31"/>
  <c r="H1052" i="31"/>
  <c r="L1051" i="31"/>
  <c r="P1050" i="31"/>
  <c r="H1050" i="31"/>
  <c r="L1049" i="31"/>
  <c r="P1048" i="31"/>
  <c r="H1048" i="31"/>
  <c r="L1047" i="31"/>
  <c r="P1046" i="31"/>
  <c r="H1046" i="31"/>
  <c r="L1045" i="31"/>
  <c r="P1044" i="31"/>
  <c r="H1044" i="31"/>
  <c r="L1043" i="31"/>
  <c r="P1042" i="31"/>
  <c r="H1042" i="31"/>
  <c r="L1041" i="31"/>
  <c r="P1040" i="31"/>
  <c r="H1040" i="31"/>
  <c r="L1039" i="31"/>
  <c r="P1038" i="31"/>
  <c r="H1038" i="31"/>
  <c r="L1037" i="31"/>
  <c r="P1036" i="31"/>
  <c r="H1036" i="31"/>
  <c r="L1035" i="31"/>
  <c r="P1034" i="31"/>
  <c r="H1034" i="31"/>
  <c r="L1033" i="31"/>
  <c r="P1032" i="31"/>
  <c r="H1032" i="31"/>
  <c r="L1031" i="31"/>
  <c r="P1030" i="31"/>
  <c r="H1030" i="31"/>
  <c r="L1029" i="31"/>
  <c r="P1028" i="31"/>
  <c r="H1028" i="31"/>
  <c r="L1027" i="31"/>
  <c r="P1026" i="31"/>
  <c r="H1026" i="31"/>
  <c r="L1025" i="31"/>
  <c r="P1024" i="31"/>
  <c r="H1024" i="31"/>
  <c r="L1023" i="31"/>
  <c r="P1022" i="31"/>
  <c r="H1022" i="31"/>
  <c r="L1021" i="31"/>
  <c r="P1020" i="31"/>
  <c r="H1020" i="31"/>
  <c r="L1019" i="31"/>
  <c r="P1018" i="31"/>
  <c r="H1018" i="31"/>
  <c r="L1017" i="31"/>
  <c r="P1016" i="31"/>
  <c r="H1016" i="31"/>
  <c r="L1015" i="31"/>
  <c r="P1014" i="31"/>
  <c r="H1014" i="31"/>
  <c r="L1013" i="31"/>
  <c r="P1012" i="31"/>
  <c r="H1012" i="31"/>
  <c r="L1011" i="31"/>
  <c r="P1010" i="31"/>
  <c r="H1010" i="31"/>
  <c r="L1009" i="31"/>
  <c r="P1008" i="31"/>
  <c r="M1132" i="31"/>
  <c r="H1100" i="31"/>
  <c r="P1094" i="31"/>
  <c r="L1089" i="31"/>
  <c r="H1084" i="31"/>
  <c r="P1078" i="31"/>
  <c r="L1073" i="31"/>
  <c r="H1068" i="31"/>
  <c r="P1062" i="31"/>
  <c r="L1058" i="31"/>
  <c r="M1056" i="31"/>
  <c r="H1055" i="31"/>
  <c r="G1054" i="31"/>
  <c r="G1053" i="31"/>
  <c r="G1052" i="31"/>
  <c r="K1051" i="31"/>
  <c r="O1050" i="31"/>
  <c r="G1050" i="31"/>
  <c r="K1049" i="31"/>
  <c r="O1048" i="31"/>
  <c r="G1048" i="31"/>
  <c r="K1047" i="31"/>
  <c r="O1046" i="31"/>
  <c r="G1046" i="31"/>
  <c r="K1045" i="31"/>
  <c r="O1044" i="31"/>
  <c r="G1044" i="31"/>
  <c r="K1043" i="31"/>
  <c r="O1042" i="31"/>
  <c r="G1042" i="31"/>
  <c r="K1041" i="31"/>
  <c r="O1040" i="31"/>
  <c r="G1040" i="31"/>
  <c r="K1039" i="31"/>
  <c r="O1038" i="31"/>
  <c r="G1038" i="31"/>
  <c r="K1037" i="31"/>
  <c r="O1036" i="31"/>
  <c r="G1036" i="31"/>
  <c r="K1035" i="31"/>
  <c r="O1034" i="31"/>
  <c r="G1034" i="31"/>
  <c r="K1033" i="31"/>
  <c r="O1032" i="31"/>
  <c r="G1032" i="31"/>
  <c r="K1031" i="31"/>
  <c r="O1030" i="31"/>
  <c r="G1030" i="31"/>
  <c r="K1029" i="31"/>
  <c r="O1028" i="31"/>
  <c r="G1028" i="31"/>
  <c r="K1027" i="31"/>
  <c r="O1026" i="31"/>
  <c r="G1026" i="31"/>
  <c r="K1025" i="31"/>
  <c r="O1024" i="31"/>
  <c r="G1024" i="31"/>
  <c r="K1023" i="31"/>
  <c r="O1022" i="31"/>
  <c r="G1022" i="31"/>
  <c r="K1021" i="31"/>
  <c r="O1020" i="31"/>
  <c r="G1020" i="31"/>
  <c r="K1019" i="31"/>
  <c r="O1018" i="31"/>
  <c r="G1018" i="31"/>
  <c r="K1017" i="31"/>
  <c r="O1016" i="31"/>
  <c r="G1016" i="31"/>
  <c r="K1015" i="31"/>
  <c r="O1014" i="31"/>
  <c r="G1014" i="31"/>
  <c r="K1013" i="31"/>
  <c r="O1012" i="31"/>
  <c r="G1012" i="31"/>
  <c r="K1011" i="31"/>
  <c r="O1010" i="31"/>
  <c r="G1010" i="31"/>
  <c r="K1009" i="31"/>
  <c r="O1008" i="31"/>
  <c r="G1008" i="31"/>
  <c r="K1007" i="31"/>
  <c r="O1006" i="31"/>
  <c r="G1006" i="31"/>
  <c r="K1005" i="31"/>
  <c r="L1126" i="31"/>
  <c r="L1099" i="31"/>
  <c r="H1094" i="31"/>
  <c r="P1088" i="31"/>
  <c r="L1083" i="31"/>
  <c r="H1078" i="31"/>
  <c r="P1072" i="31"/>
  <c r="L1067" i="31"/>
  <c r="H1062" i="31"/>
  <c r="H1058" i="31"/>
  <c r="L1056" i="31"/>
  <c r="G1055" i="31"/>
  <c r="Q1053" i="31"/>
  <c r="P1052" i="31"/>
  <c r="F1052" i="31"/>
  <c r="J1051" i="31"/>
  <c r="N1050" i="31"/>
  <c r="F1050" i="31"/>
  <c r="J1049" i="31"/>
  <c r="N1048" i="31"/>
  <c r="F1048" i="31"/>
  <c r="J1047" i="31"/>
  <c r="N1046" i="31"/>
  <c r="F1046" i="31"/>
  <c r="J1045" i="31"/>
  <c r="N1044" i="31"/>
  <c r="F1044" i="31"/>
  <c r="J1043" i="31"/>
  <c r="N1042" i="31"/>
  <c r="F1042" i="31"/>
  <c r="J1041" i="31"/>
  <c r="N1040" i="31"/>
  <c r="F1040" i="31"/>
  <c r="J1039" i="31"/>
  <c r="N1038" i="31"/>
  <c r="F1038" i="31"/>
  <c r="J1037" i="31"/>
  <c r="N1036" i="31"/>
  <c r="F1036" i="31"/>
  <c r="J1035" i="31"/>
  <c r="N1034" i="31"/>
  <c r="F1034" i="31"/>
  <c r="J1033" i="31"/>
  <c r="N1032" i="31"/>
  <c r="F1032" i="31"/>
  <c r="J1031" i="31"/>
  <c r="N1030" i="31"/>
  <c r="F1030" i="31"/>
  <c r="J1029" i="31"/>
  <c r="N1028" i="31"/>
  <c r="F1028" i="31"/>
  <c r="J1027" i="31"/>
  <c r="N1026" i="31"/>
  <c r="F1026" i="31"/>
  <c r="J1025" i="31"/>
  <c r="N1024" i="31"/>
  <c r="F1024" i="31"/>
  <c r="J1023" i="31"/>
  <c r="N1022" i="31"/>
  <c r="F1022" i="31"/>
  <c r="J1021" i="31"/>
  <c r="N1020" i="31"/>
  <c r="F1020" i="31"/>
  <c r="J1019" i="31"/>
  <c r="N1018" i="31"/>
  <c r="F1018" i="31"/>
  <c r="J1017" i="31"/>
  <c r="N1016" i="31"/>
  <c r="F1016" i="31"/>
  <c r="J1015" i="31"/>
  <c r="N1014" i="31"/>
  <c r="F1014" i="31"/>
  <c r="J1013" i="31"/>
  <c r="N1012" i="31"/>
  <c r="F1012" i="31"/>
  <c r="J1011" i="31"/>
  <c r="N1010" i="31"/>
  <c r="F1010" i="31"/>
  <c r="J1009" i="31"/>
  <c r="N1008" i="31"/>
  <c r="F1008" i="31"/>
  <c r="J1007" i="31"/>
  <c r="N1006" i="31"/>
  <c r="F1006" i="31"/>
  <c r="J1005" i="31"/>
  <c r="N1004" i="31"/>
  <c r="L1120" i="31"/>
  <c r="P1098" i="31"/>
  <c r="L1093" i="31"/>
  <c r="H1088" i="31"/>
  <c r="P1082" i="31"/>
  <c r="L1077" i="31"/>
  <c r="H1072" i="31"/>
  <c r="P1066" i="31"/>
  <c r="L1061" i="31"/>
  <c r="Q1057" i="31"/>
  <c r="H1056" i="31"/>
  <c r="P1054" i="31"/>
  <c r="P1053" i="31"/>
  <c r="O1052" i="31"/>
  <c r="Q1051" i="31"/>
  <c r="I1051" i="31"/>
  <c r="M1050" i="31"/>
  <c r="Q1049" i="31"/>
  <c r="I1049" i="31"/>
  <c r="M1048" i="31"/>
  <c r="Q1047" i="31"/>
  <c r="I1047" i="31"/>
  <c r="M1046" i="31"/>
  <c r="Q1045" i="31"/>
  <c r="I1045" i="31"/>
  <c r="M1044" i="31"/>
  <c r="Q1043" i="31"/>
  <c r="I1043" i="31"/>
  <c r="M1042" i="31"/>
  <c r="Q1041" i="31"/>
  <c r="I1041" i="31"/>
  <c r="M1040" i="31"/>
  <c r="Q1039" i="31"/>
  <c r="I1039" i="31"/>
  <c r="M1038" i="31"/>
  <c r="Q1037" i="31"/>
  <c r="I1037" i="31"/>
  <c r="M1036" i="31"/>
  <c r="Q1035" i="31"/>
  <c r="I1035" i="31"/>
  <c r="M1034" i="31"/>
  <c r="Q1033" i="31"/>
  <c r="I1033" i="31"/>
  <c r="M1032" i="31"/>
  <c r="Q1031" i="31"/>
  <c r="I1031" i="31"/>
  <c r="M1030" i="31"/>
  <c r="Q1029" i="31"/>
  <c r="I1029" i="31"/>
  <c r="M1028" i="31"/>
  <c r="Q1027" i="31"/>
  <c r="I1027" i="31"/>
  <c r="M1026" i="31"/>
  <c r="Q1025" i="31"/>
  <c r="I1025" i="31"/>
  <c r="M1024" i="31"/>
  <c r="Q1023" i="31"/>
  <c r="I1023" i="31"/>
  <c r="M1022" i="31"/>
  <c r="Q1021" i="31"/>
  <c r="I1021" i="31"/>
  <c r="M1020" i="31"/>
  <c r="Q1019" i="31"/>
  <c r="I1019" i="31"/>
  <c r="M1018" i="31"/>
  <c r="Q1017" i="31"/>
  <c r="I1017" i="31"/>
  <c r="M1016" i="31"/>
  <c r="Q1015" i="31"/>
  <c r="I1015" i="31"/>
  <c r="M1014" i="31"/>
  <c r="Q1013" i="31"/>
  <c r="I1013" i="31"/>
  <c r="M1012" i="31"/>
  <c r="Q1011" i="31"/>
  <c r="I1011" i="31"/>
  <c r="M1010" i="31"/>
  <c r="Q1009" i="31"/>
  <c r="I1009" i="31"/>
  <c r="M1008" i="31"/>
  <c r="Q1007" i="31"/>
  <c r="I1007" i="31"/>
  <c r="M1006" i="31"/>
  <c r="Q1005" i="31"/>
  <c r="H1115" i="31"/>
  <c r="P1060" i="31"/>
  <c r="L1050" i="31"/>
  <c r="H1045" i="31"/>
  <c r="P1039" i="31"/>
  <c r="L1034" i="31"/>
  <c r="H1029" i="31"/>
  <c r="P1023" i="31"/>
  <c r="L1018" i="31"/>
  <c r="H1013" i="31"/>
  <c r="I1008" i="31"/>
  <c r="P1006" i="31"/>
  <c r="L1005" i="31"/>
  <c r="L1004" i="31"/>
  <c r="O1003" i="31"/>
  <c r="G1003" i="31"/>
  <c r="K1002" i="31"/>
  <c r="O1001" i="31"/>
  <c r="G1001" i="31"/>
  <c r="K1000" i="31"/>
  <c r="O999" i="31"/>
  <c r="G999" i="31"/>
  <c r="K998" i="31"/>
  <c r="O997" i="31"/>
  <c r="G997" i="31"/>
  <c r="K996" i="31"/>
  <c r="O995" i="31"/>
  <c r="G995" i="31"/>
  <c r="K994" i="31"/>
  <c r="O993" i="31"/>
  <c r="G993" i="31"/>
  <c r="K992" i="31"/>
  <c r="O991" i="31"/>
  <c r="G991" i="31"/>
  <c r="K990" i="31"/>
  <c r="O989" i="31"/>
  <c r="G989" i="31"/>
  <c r="K988" i="31"/>
  <c r="O987" i="31"/>
  <c r="G987" i="31"/>
  <c r="K986" i="31"/>
  <c r="O985" i="31"/>
  <c r="G985" i="31"/>
  <c r="K984" i="31"/>
  <c r="O983" i="31"/>
  <c r="G983" i="31"/>
  <c r="K982" i="31"/>
  <c r="O981" i="31"/>
  <c r="G981" i="31"/>
  <c r="K980" i="31"/>
  <c r="O979" i="31"/>
  <c r="G979" i="31"/>
  <c r="K978" i="31"/>
  <c r="O977" i="31"/>
  <c r="G977" i="31"/>
  <c r="K976" i="31"/>
  <c r="O975" i="31"/>
  <c r="G975" i="31"/>
  <c r="K974" i="31"/>
  <c r="O973" i="31"/>
  <c r="G973" i="31"/>
  <c r="K972" i="31"/>
  <c r="O971" i="31"/>
  <c r="G971" i="31"/>
  <c r="K970" i="31"/>
  <c r="O969" i="31"/>
  <c r="G969" i="31"/>
  <c r="K968" i="31"/>
  <c r="O967" i="31"/>
  <c r="G967" i="31"/>
  <c r="K966" i="31"/>
  <c r="O965" i="31"/>
  <c r="G965" i="31"/>
  <c r="K964" i="31"/>
  <c r="O963" i="31"/>
  <c r="G963" i="31"/>
  <c r="K962" i="31"/>
  <c r="O961" i="31"/>
  <c r="G961" i="31"/>
  <c r="K960" i="31"/>
  <c r="O959" i="31"/>
  <c r="G959" i="31"/>
  <c r="K958" i="31"/>
  <c r="O957" i="31"/>
  <c r="G957" i="31"/>
  <c r="H1098" i="31"/>
  <c r="P1057" i="31"/>
  <c r="P1049" i="31"/>
  <c r="L1044" i="31"/>
  <c r="H1039" i="31"/>
  <c r="P1033" i="31"/>
  <c r="L1028" i="31"/>
  <c r="H1023" i="31"/>
  <c r="P1017" i="31"/>
  <c r="L1012" i="31"/>
  <c r="H1008" i="31"/>
  <c r="L1006" i="31"/>
  <c r="I1005" i="31"/>
  <c r="K1004" i="31"/>
  <c r="N1003" i="31"/>
  <c r="F1003" i="31"/>
  <c r="J1002" i="31"/>
  <c r="N1001" i="31"/>
  <c r="F1001" i="31"/>
  <c r="J1000" i="31"/>
  <c r="N999" i="31"/>
  <c r="F999" i="31"/>
  <c r="J998" i="31"/>
  <c r="N997" i="31"/>
  <c r="F997" i="31"/>
  <c r="J996" i="31"/>
  <c r="N995" i="31"/>
  <c r="F995" i="31"/>
  <c r="J994" i="31"/>
  <c r="N993" i="31"/>
  <c r="F993" i="31"/>
  <c r="J992" i="31"/>
  <c r="N991" i="31"/>
  <c r="F991" i="31"/>
  <c r="J990" i="31"/>
  <c r="N989" i="31"/>
  <c r="F989" i="31"/>
  <c r="J988" i="31"/>
  <c r="N987" i="31"/>
  <c r="F987" i="31"/>
  <c r="J986" i="31"/>
  <c r="N985" i="31"/>
  <c r="F985" i="31"/>
  <c r="J984" i="31"/>
  <c r="N983" i="31"/>
  <c r="F983" i="31"/>
  <c r="J982" i="31"/>
  <c r="N981" i="31"/>
  <c r="F981" i="31"/>
  <c r="J980" i="31"/>
  <c r="N979" i="31"/>
  <c r="F979" i="31"/>
  <c r="J978" i="31"/>
  <c r="N977" i="31"/>
  <c r="F977" i="31"/>
  <c r="J976" i="31"/>
  <c r="N975" i="31"/>
  <c r="F975" i="31"/>
  <c r="J974" i="31"/>
  <c r="N973" i="31"/>
  <c r="F973" i="31"/>
  <c r="J972" i="31"/>
  <c r="N971" i="31"/>
  <c r="F971" i="31"/>
  <c r="J970" i="31"/>
  <c r="N969" i="31"/>
  <c r="F969" i="31"/>
  <c r="J968" i="31"/>
  <c r="N967" i="31"/>
  <c r="F967" i="31"/>
  <c r="J966" i="31"/>
  <c r="N965" i="31"/>
  <c r="F965" i="31"/>
  <c r="J964" i="31"/>
  <c r="N963" i="31"/>
  <c r="F963" i="31"/>
  <c r="J962" i="31"/>
  <c r="N961" i="31"/>
  <c r="F961" i="31"/>
  <c r="J960" i="31"/>
  <c r="N959" i="31"/>
  <c r="F959" i="31"/>
  <c r="J958" i="31"/>
  <c r="N957" i="31"/>
  <c r="F957" i="31"/>
  <c r="J956" i="31"/>
  <c r="N955" i="31"/>
  <c r="F955" i="31"/>
  <c r="J954" i="31"/>
  <c r="N953" i="31"/>
  <c r="F953" i="31"/>
  <c r="J952" i="31"/>
  <c r="P1092" i="31"/>
  <c r="Q1055" i="31"/>
  <c r="H1049" i="31"/>
  <c r="P1043" i="31"/>
  <c r="L1038" i="31"/>
  <c r="H1033" i="31"/>
  <c r="P1027" i="31"/>
  <c r="L1022" i="31"/>
  <c r="H1017" i="31"/>
  <c r="P1011" i="31"/>
  <c r="P1007" i="31"/>
  <c r="K1006" i="31"/>
  <c r="H1005" i="31"/>
  <c r="I1004" i="31"/>
  <c r="M1003" i="31"/>
  <c r="Q1002" i="31"/>
  <c r="I1002" i="31"/>
  <c r="M1001" i="31"/>
  <c r="Q1000" i="31"/>
  <c r="I1000" i="31"/>
  <c r="M999" i="31"/>
  <c r="Q998" i="31"/>
  <c r="I998" i="31"/>
  <c r="M997" i="31"/>
  <c r="Q996" i="31"/>
  <c r="I996" i="31"/>
  <c r="M995" i="31"/>
  <c r="Q994" i="31"/>
  <c r="I994" i="31"/>
  <c r="M993" i="31"/>
  <c r="Q992" i="31"/>
  <c r="I992" i="31"/>
  <c r="M991" i="31"/>
  <c r="Q990" i="31"/>
  <c r="I990" i="31"/>
  <c r="M989" i="31"/>
  <c r="Q988" i="31"/>
  <c r="I988" i="31"/>
  <c r="M987" i="31"/>
  <c r="Q986" i="31"/>
  <c r="I986" i="31"/>
  <c r="M985" i="31"/>
  <c r="Q984" i="31"/>
  <c r="I984" i="31"/>
  <c r="M983" i="31"/>
  <c r="Q982" i="31"/>
  <c r="I982" i="31"/>
  <c r="M981" i="31"/>
  <c r="Q980" i="31"/>
  <c r="I980" i="31"/>
  <c r="M979" i="31"/>
  <c r="Q978" i="31"/>
  <c r="I978" i="31"/>
  <c r="M977" i="31"/>
  <c r="Q976" i="31"/>
  <c r="I976" i="31"/>
  <c r="M975" i="31"/>
  <c r="Q974" i="31"/>
  <c r="I974" i="31"/>
  <c r="M973" i="31"/>
  <c r="Q972" i="31"/>
  <c r="I972" i="31"/>
  <c r="M971" i="31"/>
  <c r="Q970" i="31"/>
  <c r="I970" i="31"/>
  <c r="M969" i="31"/>
  <c r="Q968" i="31"/>
  <c r="I968" i="31"/>
  <c r="M967" i="31"/>
  <c r="Q966" i="31"/>
  <c r="I966" i="31"/>
  <c r="M965" i="31"/>
  <c r="Q964" i="31"/>
  <c r="I964" i="31"/>
  <c r="M963" i="31"/>
  <c r="Q962" i="31"/>
  <c r="I962" i="31"/>
  <c r="M961" i="31"/>
  <c r="Q960" i="31"/>
  <c r="I960" i="31"/>
  <c r="M959" i="31"/>
  <c r="Q958" i="31"/>
  <c r="I958" i="31"/>
  <c r="M957" i="31"/>
  <c r="Q956" i="31"/>
  <c r="L1087" i="31"/>
  <c r="O1054" i="31"/>
  <c r="L1048" i="31"/>
  <c r="H1043" i="31"/>
  <c r="P1037" i="31"/>
  <c r="L1032" i="31"/>
  <c r="H1027" i="31"/>
  <c r="P1021" i="31"/>
  <c r="L1016" i="31"/>
  <c r="H1011" i="31"/>
  <c r="M1007" i="31"/>
  <c r="I1006" i="31"/>
  <c r="G1005" i="31"/>
  <c r="H1004" i="31"/>
  <c r="L1003" i="31"/>
  <c r="P1002" i="31"/>
  <c r="H1002" i="31"/>
  <c r="L1001" i="31"/>
  <c r="P1000" i="31"/>
  <c r="H1000" i="31"/>
  <c r="L999" i="31"/>
  <c r="P998" i="31"/>
  <c r="H998" i="31"/>
  <c r="L997" i="31"/>
  <c r="P996" i="31"/>
  <c r="H996" i="31"/>
  <c r="L995" i="31"/>
  <c r="P994" i="31"/>
  <c r="H994" i="31"/>
  <c r="L993" i="31"/>
  <c r="P992" i="31"/>
  <c r="H992" i="31"/>
  <c r="L991" i="31"/>
  <c r="P990" i="31"/>
  <c r="H990" i="31"/>
  <c r="L989" i="31"/>
  <c r="P988" i="31"/>
  <c r="H988" i="31"/>
  <c r="L987" i="31"/>
  <c r="P986" i="31"/>
  <c r="H986" i="31"/>
  <c r="L985" i="31"/>
  <c r="P984" i="31"/>
  <c r="H984" i="31"/>
  <c r="L983" i="31"/>
  <c r="P982" i="31"/>
  <c r="H982" i="31"/>
  <c r="L981" i="31"/>
  <c r="P980" i="31"/>
  <c r="H980" i="31"/>
  <c r="L979" i="31"/>
  <c r="P978" i="31"/>
  <c r="H978" i="31"/>
  <c r="L977" i="31"/>
  <c r="P976" i="31"/>
  <c r="H976" i="31"/>
  <c r="L975" i="31"/>
  <c r="P974" i="31"/>
  <c r="H974" i="31"/>
  <c r="L973" i="31"/>
  <c r="P972" i="31"/>
  <c r="H972" i="31"/>
  <c r="L971" i="31"/>
  <c r="P970" i="31"/>
  <c r="H970" i="31"/>
  <c r="L969" i="31"/>
  <c r="P968" i="31"/>
  <c r="H968" i="31"/>
  <c r="L967" i="31"/>
  <c r="P966" i="31"/>
  <c r="H966" i="31"/>
  <c r="L965" i="31"/>
  <c r="P964" i="31"/>
  <c r="H964" i="31"/>
  <c r="L963" i="31"/>
  <c r="P962" i="31"/>
  <c r="H962" i="31"/>
  <c r="L961" i="31"/>
  <c r="P960" i="31"/>
  <c r="H960" i="31"/>
  <c r="L959" i="31"/>
  <c r="P958" i="31"/>
  <c r="H1082" i="31"/>
  <c r="O1053" i="31"/>
  <c r="P1047" i="31"/>
  <c r="L1042" i="31"/>
  <c r="H1037" i="31"/>
  <c r="P1031" i="31"/>
  <c r="L1026" i="31"/>
  <c r="H1021" i="31"/>
  <c r="P1015" i="31"/>
  <c r="L1010" i="31"/>
  <c r="L1007" i="31"/>
  <c r="H1006" i="31"/>
  <c r="Q1004" i="31"/>
  <c r="G1004" i="31"/>
  <c r="K1003" i="31"/>
  <c r="O1002" i="31"/>
  <c r="G1002" i="31"/>
  <c r="K1001" i="31"/>
  <c r="O1000" i="31"/>
  <c r="G1000" i="31"/>
  <c r="K999" i="31"/>
  <c r="O998" i="31"/>
  <c r="G998" i="31"/>
  <c r="K997" i="31"/>
  <c r="O996" i="31"/>
  <c r="G996" i="31"/>
  <c r="K995" i="31"/>
  <c r="O994" i="31"/>
  <c r="G994" i="31"/>
  <c r="K993" i="31"/>
  <c r="O992" i="31"/>
  <c r="G992" i="31"/>
  <c r="K991" i="31"/>
  <c r="O990" i="31"/>
  <c r="G990" i="31"/>
  <c r="K989" i="31"/>
  <c r="O988" i="31"/>
  <c r="G988" i="31"/>
  <c r="K987" i="31"/>
  <c r="O986" i="31"/>
  <c r="G986" i="31"/>
  <c r="K985" i="31"/>
  <c r="O984" i="31"/>
  <c r="G984" i="31"/>
  <c r="K983" i="31"/>
  <c r="O982" i="31"/>
  <c r="G982" i="31"/>
  <c r="K981" i="31"/>
  <c r="O980" i="31"/>
  <c r="G980" i="31"/>
  <c r="K979" i="31"/>
  <c r="O978" i="31"/>
  <c r="G978" i="31"/>
  <c r="K977" i="31"/>
  <c r="O976" i="31"/>
  <c r="G976" i="31"/>
  <c r="K975" i="31"/>
  <c r="O974" i="31"/>
  <c r="G974" i="31"/>
  <c r="K973" i="31"/>
  <c r="O972" i="31"/>
  <c r="G972" i="31"/>
  <c r="K971" i="31"/>
  <c r="O970" i="31"/>
  <c r="G970" i="31"/>
  <c r="K969" i="31"/>
  <c r="O968" i="31"/>
  <c r="G968" i="31"/>
  <c r="K967" i="31"/>
  <c r="O966" i="31"/>
  <c r="G966" i="31"/>
  <c r="K965" i="31"/>
  <c r="O964" i="31"/>
  <c r="G964" i="31"/>
  <c r="K963" i="31"/>
  <c r="O962" i="31"/>
  <c r="G962" i="31"/>
  <c r="K961" i="31"/>
  <c r="O960" i="31"/>
  <c r="G960" i="31"/>
  <c r="K959" i="31"/>
  <c r="O958" i="31"/>
  <c r="G958" i="31"/>
  <c r="K957" i="31"/>
  <c r="O956" i="31"/>
  <c r="G956" i="31"/>
  <c r="K955" i="31"/>
  <c r="O954" i="31"/>
  <c r="P1076" i="31"/>
  <c r="M1052" i="31"/>
  <c r="H1047" i="31"/>
  <c r="P1041" i="31"/>
  <c r="L1036" i="31"/>
  <c r="H1031" i="31"/>
  <c r="P1025" i="31"/>
  <c r="L1020" i="31"/>
  <c r="H1015" i="31"/>
  <c r="P1009" i="31"/>
  <c r="H1007" i="31"/>
  <c r="P1005" i="31"/>
  <c r="P1004" i="31"/>
  <c r="F1004" i="31"/>
  <c r="J1003" i="31"/>
  <c r="N1002" i="31"/>
  <c r="F1002" i="31"/>
  <c r="J1001" i="31"/>
  <c r="N1000" i="31"/>
  <c r="F1000" i="31"/>
  <c r="J999" i="31"/>
  <c r="N998" i="31"/>
  <c r="F998" i="31"/>
  <c r="J997" i="31"/>
  <c r="N996" i="31"/>
  <c r="F996" i="31"/>
  <c r="J995" i="31"/>
  <c r="N994" i="31"/>
  <c r="F994" i="31"/>
  <c r="J993" i="31"/>
  <c r="N992" i="31"/>
  <c r="F992" i="31"/>
  <c r="J991" i="31"/>
  <c r="N990" i="31"/>
  <c r="F990" i="31"/>
  <c r="J989" i="31"/>
  <c r="N988" i="31"/>
  <c r="F988" i="31"/>
  <c r="J987" i="31"/>
  <c r="N986" i="31"/>
  <c r="F986" i="31"/>
  <c r="J985" i="31"/>
  <c r="N984" i="31"/>
  <c r="F984" i="31"/>
  <c r="J983" i="31"/>
  <c r="N982" i="31"/>
  <c r="F982" i="31"/>
  <c r="J981" i="31"/>
  <c r="N980" i="31"/>
  <c r="F980" i="31"/>
  <c r="J979" i="31"/>
  <c r="N978" i="31"/>
  <c r="F978" i="31"/>
  <c r="J977" i="31"/>
  <c r="N976" i="31"/>
  <c r="F976" i="31"/>
  <c r="J975" i="31"/>
  <c r="N974" i="31"/>
  <c r="F974" i="31"/>
  <c r="J973" i="31"/>
  <c r="N972" i="31"/>
  <c r="F972" i="31"/>
  <c r="J971" i="31"/>
  <c r="N970" i="31"/>
  <c r="F970" i="31"/>
  <c r="J969" i="31"/>
  <c r="N968" i="31"/>
  <c r="F968" i="31"/>
  <c r="J967" i="31"/>
  <c r="N966" i="31"/>
  <c r="F966" i="31"/>
  <c r="J965" i="31"/>
  <c r="N964" i="31"/>
  <c r="F964" i="31"/>
  <c r="J963" i="31"/>
  <c r="N962" i="31"/>
  <c r="F962" i="31"/>
  <c r="J961" i="31"/>
  <c r="N960" i="31"/>
  <c r="F960" i="31"/>
  <c r="J959" i="31"/>
  <c r="N958" i="31"/>
  <c r="F958" i="31"/>
  <c r="J957" i="31"/>
  <c r="N956" i="31"/>
  <c r="F956" i="31"/>
  <c r="J955" i="31"/>
  <c r="N954" i="31"/>
  <c r="F954" i="31"/>
  <c r="J953" i="31"/>
  <c r="N952" i="31"/>
  <c r="F952" i="31"/>
  <c r="J951" i="31"/>
  <c r="N950" i="31"/>
  <c r="F950" i="31"/>
  <c r="L1071" i="31"/>
  <c r="P1051" i="31"/>
  <c r="L1046" i="31"/>
  <c r="H1041" i="31"/>
  <c r="P1035" i="31"/>
  <c r="L1030" i="31"/>
  <c r="H1025" i="31"/>
  <c r="P1019" i="31"/>
  <c r="L1014" i="31"/>
  <c r="H1009" i="31"/>
  <c r="G1007" i="31"/>
  <c r="O1005" i="31"/>
  <c r="O1004" i="31"/>
  <c r="Q1003" i="31"/>
  <c r="I1003" i="31"/>
  <c r="M1002" i="31"/>
  <c r="Q1001" i="31"/>
  <c r="I1001" i="31"/>
  <c r="M1000" i="31"/>
  <c r="Q999" i="31"/>
  <c r="I999" i="31"/>
  <c r="M998" i="31"/>
  <c r="Q997" i="31"/>
  <c r="I997" i="31"/>
  <c r="M996" i="31"/>
  <c r="Q995" i="31"/>
  <c r="I995" i="31"/>
  <c r="M994" i="31"/>
  <c r="Q993" i="31"/>
  <c r="I993" i="31"/>
  <c r="M992" i="31"/>
  <c r="Q991" i="31"/>
  <c r="I991" i="31"/>
  <c r="M990" i="31"/>
  <c r="Q989" i="31"/>
  <c r="I989" i="31"/>
  <c r="M988" i="31"/>
  <c r="Q987" i="31"/>
  <c r="I987" i="31"/>
  <c r="M986" i="31"/>
  <c r="Q985" i="31"/>
  <c r="I985" i="31"/>
  <c r="M984" i="31"/>
  <c r="Q983" i="31"/>
  <c r="I983" i="31"/>
  <c r="M982" i="31"/>
  <c r="Q981" i="31"/>
  <c r="I981" i="31"/>
  <c r="M980" i="31"/>
  <c r="Q979" i="31"/>
  <c r="I979" i="31"/>
  <c r="M978" i="31"/>
  <c r="Q977" i="31"/>
  <c r="I977" i="31"/>
  <c r="M976" i="31"/>
  <c r="Q975" i="31"/>
  <c r="I975" i="31"/>
  <c r="M974" i="31"/>
  <c r="Q973" i="31"/>
  <c r="I973" i="31"/>
  <c r="M972" i="31"/>
  <c r="Q971" i="31"/>
  <c r="I971" i="31"/>
  <c r="M970" i="31"/>
  <c r="Q969" i="31"/>
  <c r="I969" i="31"/>
  <c r="M968" i="31"/>
  <c r="Q967" i="31"/>
  <c r="I967" i="31"/>
  <c r="M966" i="31"/>
  <c r="Q965" i="31"/>
  <c r="I965" i="31"/>
  <c r="M964" i="31"/>
  <c r="Q963" i="31"/>
  <c r="I963" i="31"/>
  <c r="M962" i="31"/>
  <c r="Q961" i="31"/>
  <c r="I961" i="31"/>
  <c r="M960" i="31"/>
  <c r="Q959" i="31"/>
  <c r="I959" i="31"/>
  <c r="M958" i="31"/>
  <c r="Q957" i="31"/>
  <c r="I957" i="31"/>
  <c r="M956" i="31"/>
  <c r="Q955" i="31"/>
  <c r="I955" i="31"/>
  <c r="H1066" i="31"/>
  <c r="P1013" i="31"/>
  <c r="P1001" i="31"/>
  <c r="L996" i="31"/>
  <c r="H991" i="31"/>
  <c r="P985" i="31"/>
  <c r="L980" i="31"/>
  <c r="H975" i="31"/>
  <c r="P969" i="31"/>
  <c r="L964" i="31"/>
  <c r="H959" i="31"/>
  <c r="K956" i="31"/>
  <c r="G955" i="31"/>
  <c r="G954" i="31"/>
  <c r="H953" i="31"/>
  <c r="I952" i="31"/>
  <c r="L951" i="31"/>
  <c r="O950" i="31"/>
  <c r="Q949" i="31"/>
  <c r="I949" i="31"/>
  <c r="M948" i="31"/>
  <c r="Q947" i="31"/>
  <c r="I947" i="31"/>
  <c r="M946" i="31"/>
  <c r="Q945" i="31"/>
  <c r="I945" i="31"/>
  <c r="M944" i="31"/>
  <c r="Q943" i="31"/>
  <c r="I943" i="31"/>
  <c r="M942" i="31"/>
  <c r="Q941" i="31"/>
  <c r="I941" i="31"/>
  <c r="M940" i="31"/>
  <c r="Q939" i="31"/>
  <c r="I939" i="31"/>
  <c r="M938" i="31"/>
  <c r="Q937" i="31"/>
  <c r="I937" i="31"/>
  <c r="M936" i="31"/>
  <c r="Q935" i="31"/>
  <c r="I935" i="31"/>
  <c r="M934" i="31"/>
  <c r="Q933" i="31"/>
  <c r="I933" i="31"/>
  <c r="M932" i="31"/>
  <c r="Q931" i="31"/>
  <c r="I931" i="31"/>
  <c r="M930" i="31"/>
  <c r="Q929" i="31"/>
  <c r="I929" i="31"/>
  <c r="M928" i="31"/>
  <c r="Q927" i="31"/>
  <c r="I927" i="31"/>
  <c r="M926" i="31"/>
  <c r="Q925" i="31"/>
  <c r="I925" i="31"/>
  <c r="M924" i="31"/>
  <c r="Q923" i="31"/>
  <c r="I923" i="31"/>
  <c r="M922" i="31"/>
  <c r="Q921" i="31"/>
  <c r="I921" i="31"/>
  <c r="M920" i="31"/>
  <c r="Q919" i="31"/>
  <c r="I919" i="31"/>
  <c r="M918" i="31"/>
  <c r="Q917" i="31"/>
  <c r="I917" i="31"/>
  <c r="M916" i="31"/>
  <c r="Q915" i="31"/>
  <c r="I915" i="31"/>
  <c r="M914" i="31"/>
  <c r="Q913" i="31"/>
  <c r="I913" i="31"/>
  <c r="M912" i="31"/>
  <c r="Q911" i="31"/>
  <c r="I911" i="31"/>
  <c r="M910" i="31"/>
  <c r="Q909" i="31"/>
  <c r="I909" i="31"/>
  <c r="M908" i="31"/>
  <c r="H1051" i="31"/>
  <c r="L1008" i="31"/>
  <c r="H1001" i="31"/>
  <c r="P995" i="31"/>
  <c r="L990" i="31"/>
  <c r="H985" i="31"/>
  <c r="P979" i="31"/>
  <c r="L974" i="31"/>
  <c r="H969" i="31"/>
  <c r="P963" i="31"/>
  <c r="L958" i="31"/>
  <c r="I956" i="31"/>
  <c r="Q954" i="31"/>
  <c r="Q953" i="31"/>
  <c r="G953" i="31"/>
  <c r="H952" i="31"/>
  <c r="K951" i="31"/>
  <c r="M950" i="31"/>
  <c r="P949" i="31"/>
  <c r="H949" i="31"/>
  <c r="L948" i="31"/>
  <c r="P947" i="31"/>
  <c r="H947" i="31"/>
  <c r="L946" i="31"/>
  <c r="P945" i="31"/>
  <c r="H945" i="31"/>
  <c r="L944" i="31"/>
  <c r="P943" i="31"/>
  <c r="H943" i="31"/>
  <c r="L942" i="31"/>
  <c r="P941" i="31"/>
  <c r="H941" i="31"/>
  <c r="L940" i="31"/>
  <c r="P939" i="31"/>
  <c r="H939" i="31"/>
  <c r="L938" i="31"/>
  <c r="P937" i="31"/>
  <c r="H937" i="31"/>
  <c r="L936" i="31"/>
  <c r="P935" i="31"/>
  <c r="H935" i="31"/>
  <c r="L934" i="31"/>
  <c r="P933" i="31"/>
  <c r="H933" i="31"/>
  <c r="L932" i="31"/>
  <c r="P931" i="31"/>
  <c r="H931" i="31"/>
  <c r="L930" i="31"/>
  <c r="P929" i="31"/>
  <c r="H929" i="31"/>
  <c r="L928" i="31"/>
  <c r="P927" i="31"/>
  <c r="H927" i="31"/>
  <c r="L926" i="31"/>
  <c r="P925" i="31"/>
  <c r="H925" i="31"/>
  <c r="L924" i="31"/>
  <c r="P923" i="31"/>
  <c r="H923" i="31"/>
  <c r="L922" i="31"/>
  <c r="P921" i="31"/>
  <c r="H921" i="31"/>
  <c r="L920" i="31"/>
  <c r="P919" i="31"/>
  <c r="H919" i="31"/>
  <c r="L918" i="31"/>
  <c r="P1045" i="31"/>
  <c r="Q1006" i="31"/>
  <c r="L1000" i="31"/>
  <c r="H995" i="31"/>
  <c r="P989" i="31"/>
  <c r="L984" i="31"/>
  <c r="H979" i="31"/>
  <c r="P973" i="31"/>
  <c r="L968" i="31"/>
  <c r="H963" i="31"/>
  <c r="H958" i="31"/>
  <c r="H956" i="31"/>
  <c r="P954" i="31"/>
  <c r="P953" i="31"/>
  <c r="Q952" i="31"/>
  <c r="G952" i="31"/>
  <c r="I951" i="31"/>
  <c r="L950" i="31"/>
  <c r="O949" i="31"/>
  <c r="G949" i="31"/>
  <c r="K948" i="31"/>
  <c r="O947" i="31"/>
  <c r="G947" i="31"/>
  <c r="K946" i="31"/>
  <c r="O945" i="31"/>
  <c r="G945" i="31"/>
  <c r="K944" i="31"/>
  <c r="O943" i="31"/>
  <c r="G943" i="31"/>
  <c r="K942" i="31"/>
  <c r="O941" i="31"/>
  <c r="G941" i="31"/>
  <c r="K940" i="31"/>
  <c r="O939" i="31"/>
  <c r="G939" i="31"/>
  <c r="K938" i="31"/>
  <c r="O937" i="31"/>
  <c r="G937" i="31"/>
  <c r="K936" i="31"/>
  <c r="O935" i="31"/>
  <c r="G935" i="31"/>
  <c r="K934" i="31"/>
  <c r="O933" i="31"/>
  <c r="G933" i="31"/>
  <c r="K932" i="31"/>
  <c r="O931" i="31"/>
  <c r="G931" i="31"/>
  <c r="K930" i="31"/>
  <c r="O929" i="31"/>
  <c r="G929" i="31"/>
  <c r="K928" i="31"/>
  <c r="O927" i="31"/>
  <c r="G927" i="31"/>
  <c r="K926" i="31"/>
  <c r="O925" i="31"/>
  <c r="G925" i="31"/>
  <c r="K924" i="31"/>
  <c r="O923" i="31"/>
  <c r="G923" i="31"/>
  <c r="K922" i="31"/>
  <c r="O921" i="31"/>
  <c r="G921" i="31"/>
  <c r="K920" i="31"/>
  <c r="O919" i="31"/>
  <c r="G919" i="31"/>
  <c r="K918" i="31"/>
  <c r="O917" i="31"/>
  <c r="G917" i="31"/>
  <c r="K916" i="31"/>
  <c r="O915" i="31"/>
  <c r="G915" i="31"/>
  <c r="K914" i="31"/>
  <c r="O913" i="31"/>
  <c r="G913" i="31"/>
  <c r="L1040" i="31"/>
  <c r="M1005" i="31"/>
  <c r="P999" i="31"/>
  <c r="L994" i="31"/>
  <c r="H989" i="31"/>
  <c r="P983" i="31"/>
  <c r="L978" i="31"/>
  <c r="H973" i="31"/>
  <c r="P967" i="31"/>
  <c r="L962" i="31"/>
  <c r="P957" i="31"/>
  <c r="P955" i="31"/>
  <c r="M954" i="31"/>
  <c r="O953" i="31"/>
  <c r="P952" i="31"/>
  <c r="Q951" i="31"/>
  <c r="H951" i="31"/>
  <c r="K950" i="31"/>
  <c r="N949" i="31"/>
  <c r="F949" i="31"/>
  <c r="J948" i="31"/>
  <c r="N947" i="31"/>
  <c r="F947" i="31"/>
  <c r="J946" i="31"/>
  <c r="N945" i="31"/>
  <c r="F945" i="31"/>
  <c r="J944" i="31"/>
  <c r="N943" i="31"/>
  <c r="F943" i="31"/>
  <c r="J942" i="31"/>
  <c r="N941" i="31"/>
  <c r="F941" i="31"/>
  <c r="J940" i="31"/>
  <c r="N939" i="31"/>
  <c r="F939" i="31"/>
  <c r="J938" i="31"/>
  <c r="N937" i="31"/>
  <c r="F937" i="31"/>
  <c r="J936" i="31"/>
  <c r="N935" i="31"/>
  <c r="F935" i="31"/>
  <c r="J934" i="31"/>
  <c r="N933" i="31"/>
  <c r="F933" i="31"/>
  <c r="J932" i="31"/>
  <c r="N931" i="31"/>
  <c r="F931" i="31"/>
  <c r="J930" i="31"/>
  <c r="N929" i="31"/>
  <c r="F929" i="31"/>
  <c r="J928" i="31"/>
  <c r="N927" i="31"/>
  <c r="F927" i="31"/>
  <c r="J926" i="31"/>
  <c r="N925" i="31"/>
  <c r="F925" i="31"/>
  <c r="J924" i="31"/>
  <c r="N923" i="31"/>
  <c r="F923" i="31"/>
  <c r="J922" i="31"/>
  <c r="N921" i="31"/>
  <c r="F921" i="31"/>
  <c r="J920" i="31"/>
  <c r="N919" i="31"/>
  <c r="F919" i="31"/>
  <c r="J918" i="31"/>
  <c r="N917" i="31"/>
  <c r="F917" i="31"/>
  <c r="J916" i="31"/>
  <c r="N915" i="31"/>
  <c r="F915" i="31"/>
  <c r="J914" i="31"/>
  <c r="N913" i="31"/>
  <c r="F913" i="31"/>
  <c r="J912" i="31"/>
  <c r="N911" i="31"/>
  <c r="F911" i="31"/>
  <c r="J910" i="31"/>
  <c r="N909" i="31"/>
  <c r="F909" i="31"/>
  <c r="J908" i="31"/>
  <c r="N907" i="31"/>
  <c r="F907" i="31"/>
  <c r="J906" i="31"/>
  <c r="N905" i="31"/>
  <c r="H1035" i="31"/>
  <c r="M1004" i="31"/>
  <c r="H999" i="31"/>
  <c r="P993" i="31"/>
  <c r="L988" i="31"/>
  <c r="H983" i="31"/>
  <c r="P977" i="31"/>
  <c r="L972" i="31"/>
  <c r="H967" i="31"/>
  <c r="P961" i="31"/>
  <c r="L957" i="31"/>
  <c r="O955" i="31"/>
  <c r="L954" i="31"/>
  <c r="M953" i="31"/>
  <c r="O952" i="31"/>
  <c r="P951" i="31"/>
  <c r="G951" i="31"/>
  <c r="J950" i="31"/>
  <c r="M949" i="31"/>
  <c r="Q948" i="31"/>
  <c r="I948" i="31"/>
  <c r="M947" i="31"/>
  <c r="Q946" i="31"/>
  <c r="I946" i="31"/>
  <c r="M945" i="31"/>
  <c r="Q944" i="31"/>
  <c r="I944" i="31"/>
  <c r="M943" i="31"/>
  <c r="Q942" i="31"/>
  <c r="I942" i="31"/>
  <c r="M941" i="31"/>
  <c r="Q940" i="31"/>
  <c r="I940" i="31"/>
  <c r="M939" i="31"/>
  <c r="Q938" i="31"/>
  <c r="I938" i="31"/>
  <c r="M937" i="31"/>
  <c r="Q936" i="31"/>
  <c r="I936" i="31"/>
  <c r="M935" i="31"/>
  <c r="Q934" i="31"/>
  <c r="I934" i="31"/>
  <c r="M933" i="31"/>
  <c r="Q932" i="31"/>
  <c r="I932" i="31"/>
  <c r="M931" i="31"/>
  <c r="Q930" i="31"/>
  <c r="I930" i="31"/>
  <c r="M929" i="31"/>
  <c r="Q928" i="31"/>
  <c r="I928" i="31"/>
  <c r="M927" i="31"/>
  <c r="Q926" i="31"/>
  <c r="I926" i="31"/>
  <c r="M925" i="31"/>
  <c r="Q924" i="31"/>
  <c r="I924" i="31"/>
  <c r="M923" i="31"/>
  <c r="Q922" i="31"/>
  <c r="I922" i="31"/>
  <c r="M921" i="31"/>
  <c r="Q920" i="31"/>
  <c r="I920" i="31"/>
  <c r="M919" i="31"/>
  <c r="Q918" i="31"/>
  <c r="I918" i="31"/>
  <c r="M917" i="31"/>
  <c r="Q916" i="31"/>
  <c r="I916" i="31"/>
  <c r="M915" i="31"/>
  <c r="Q914" i="31"/>
  <c r="I914" i="31"/>
  <c r="M913" i="31"/>
  <c r="Q912" i="31"/>
  <c r="I912" i="31"/>
  <c r="M911" i="31"/>
  <c r="Q910" i="31"/>
  <c r="I910" i="31"/>
  <c r="M909" i="31"/>
  <c r="Q908" i="31"/>
  <c r="I908" i="31"/>
  <c r="M907" i="31"/>
  <c r="P1029" i="31"/>
  <c r="P1003" i="31"/>
  <c r="L998" i="31"/>
  <c r="H993" i="31"/>
  <c r="P987" i="31"/>
  <c r="L982" i="31"/>
  <c r="H977" i="31"/>
  <c r="P971" i="31"/>
  <c r="L966" i="31"/>
  <c r="H961" i="31"/>
  <c r="H957" i="31"/>
  <c r="M955" i="31"/>
  <c r="K954" i="31"/>
  <c r="L953" i="31"/>
  <c r="M952" i="31"/>
  <c r="O951" i="31"/>
  <c r="F951" i="31"/>
  <c r="I950" i="31"/>
  <c r="L949" i="31"/>
  <c r="P948" i="31"/>
  <c r="H948" i="31"/>
  <c r="L947" i="31"/>
  <c r="P946" i="31"/>
  <c r="H946" i="31"/>
  <c r="L945" i="31"/>
  <c r="P944" i="31"/>
  <c r="H944" i="31"/>
  <c r="L943" i="31"/>
  <c r="P942" i="31"/>
  <c r="H942" i="31"/>
  <c r="L941" i="31"/>
  <c r="P940" i="31"/>
  <c r="H940" i="31"/>
  <c r="L939" i="31"/>
  <c r="P938" i="31"/>
  <c r="H938" i="31"/>
  <c r="L937" i="31"/>
  <c r="P936" i="31"/>
  <c r="H936" i="31"/>
  <c r="L935" i="31"/>
  <c r="P934" i="31"/>
  <c r="H934" i="31"/>
  <c r="L933" i="31"/>
  <c r="P932" i="31"/>
  <c r="H932" i="31"/>
  <c r="L931" i="31"/>
  <c r="P930" i="31"/>
  <c r="H930" i="31"/>
  <c r="L929" i="31"/>
  <c r="P928" i="31"/>
  <c r="H928" i="31"/>
  <c r="L927" i="31"/>
  <c r="P926" i="31"/>
  <c r="H926" i="31"/>
  <c r="L925" i="31"/>
  <c r="P924" i="31"/>
  <c r="H924" i="31"/>
  <c r="L923" i="31"/>
  <c r="P922" i="31"/>
  <c r="H922" i="31"/>
  <c r="L921" i="31"/>
  <c r="P920" i="31"/>
  <c r="H920" i="31"/>
  <c r="L919" i="31"/>
  <c r="P918" i="31"/>
  <c r="H918" i="31"/>
  <c r="L917" i="31"/>
  <c r="P916" i="31"/>
  <c r="H916" i="31"/>
  <c r="L915" i="31"/>
  <c r="P914" i="31"/>
  <c r="H914" i="31"/>
  <c r="L913" i="31"/>
  <c r="P912" i="31"/>
  <c r="H912" i="31"/>
  <c r="L911" i="31"/>
  <c r="P910" i="31"/>
  <c r="H910" i="31"/>
  <c r="L909" i="31"/>
  <c r="P908" i="31"/>
  <c r="H908" i="31"/>
  <c r="L907" i="31"/>
  <c r="P906" i="31"/>
  <c r="L1024" i="31"/>
  <c r="H1003" i="31"/>
  <c r="P997" i="31"/>
  <c r="L992" i="31"/>
  <c r="H987" i="31"/>
  <c r="P981" i="31"/>
  <c r="L976" i="31"/>
  <c r="H971" i="31"/>
  <c r="P965" i="31"/>
  <c r="L960" i="31"/>
  <c r="P956" i="31"/>
  <c r="L955" i="31"/>
  <c r="I954" i="31"/>
  <c r="K953" i="31"/>
  <c r="L952" i="31"/>
  <c r="N951" i="31"/>
  <c r="Q950" i="31"/>
  <c r="H950" i="31"/>
  <c r="K949" i="31"/>
  <c r="O948" i="31"/>
  <c r="G948" i="31"/>
  <c r="K947" i="31"/>
  <c r="O946" i="31"/>
  <c r="G946" i="31"/>
  <c r="K945" i="31"/>
  <c r="O944" i="31"/>
  <c r="G944" i="31"/>
  <c r="K943" i="31"/>
  <c r="O942" i="31"/>
  <c r="G942" i="31"/>
  <c r="K941" i="31"/>
  <c r="O940" i="31"/>
  <c r="G940" i="31"/>
  <c r="K939" i="31"/>
  <c r="O938" i="31"/>
  <c r="G938" i="31"/>
  <c r="K937" i="31"/>
  <c r="O936" i="31"/>
  <c r="G936" i="31"/>
  <c r="K935" i="31"/>
  <c r="O934" i="31"/>
  <c r="G934" i="31"/>
  <c r="K933" i="31"/>
  <c r="O932" i="31"/>
  <c r="G932" i="31"/>
  <c r="K931" i="31"/>
  <c r="O930" i="31"/>
  <c r="G930" i="31"/>
  <c r="K929" i="31"/>
  <c r="O928" i="31"/>
  <c r="G928" i="31"/>
  <c r="K927" i="31"/>
  <c r="O926" i="31"/>
  <c r="G926" i="31"/>
  <c r="K925" i="31"/>
  <c r="O924" i="31"/>
  <c r="G924" i="31"/>
  <c r="K923" i="31"/>
  <c r="O922" i="31"/>
  <c r="G922" i="31"/>
  <c r="K921" i="31"/>
  <c r="O920" i="31"/>
  <c r="G920" i="31"/>
  <c r="K919" i="31"/>
  <c r="O918" i="31"/>
  <c r="G918" i="31"/>
  <c r="K917" i="31"/>
  <c r="O916" i="31"/>
  <c r="G916" i="31"/>
  <c r="K915" i="31"/>
  <c r="O914" i="31"/>
  <c r="G914" i="31"/>
  <c r="K913" i="31"/>
  <c r="O912" i="31"/>
  <c r="G912" i="31"/>
  <c r="K911" i="31"/>
  <c r="O910" i="31"/>
  <c r="G910" i="31"/>
  <c r="K909" i="31"/>
  <c r="O908" i="31"/>
  <c r="G908" i="31"/>
  <c r="K907" i="31"/>
  <c r="H1019" i="31"/>
  <c r="H965" i="31"/>
  <c r="P950" i="31"/>
  <c r="J945" i="31"/>
  <c r="F940" i="31"/>
  <c r="N934" i="31"/>
  <c r="J929" i="31"/>
  <c r="F924" i="31"/>
  <c r="N918" i="31"/>
  <c r="P915" i="31"/>
  <c r="H913" i="31"/>
  <c r="H911" i="31"/>
  <c r="J909" i="31"/>
  <c r="P907" i="31"/>
  <c r="N906" i="31"/>
  <c r="Q905" i="31"/>
  <c r="H905" i="31"/>
  <c r="L904" i="31"/>
  <c r="P903" i="31"/>
  <c r="H903" i="31"/>
  <c r="L902" i="31"/>
  <c r="P901" i="31"/>
  <c r="H901" i="31"/>
  <c r="L900" i="31"/>
  <c r="P899" i="31"/>
  <c r="H899" i="31"/>
  <c r="L898" i="31"/>
  <c r="P897" i="31"/>
  <c r="H897" i="31"/>
  <c r="L896" i="31"/>
  <c r="P895" i="31"/>
  <c r="H895" i="31"/>
  <c r="L894" i="31"/>
  <c r="P893" i="31"/>
  <c r="H893" i="31"/>
  <c r="L892" i="31"/>
  <c r="P891" i="31"/>
  <c r="H891" i="31"/>
  <c r="L890" i="31"/>
  <c r="P889" i="31"/>
  <c r="H889" i="31"/>
  <c r="L888" i="31"/>
  <c r="P887" i="31"/>
  <c r="H887" i="31"/>
  <c r="L886" i="31"/>
  <c r="P885" i="31"/>
  <c r="H885" i="31"/>
  <c r="L884" i="31"/>
  <c r="P883" i="31"/>
  <c r="H883" i="31"/>
  <c r="L882" i="31"/>
  <c r="P881" i="31"/>
  <c r="H881" i="31"/>
  <c r="L880" i="31"/>
  <c r="P879" i="31"/>
  <c r="H879" i="31"/>
  <c r="L878" i="31"/>
  <c r="P877" i="31"/>
  <c r="H877" i="31"/>
  <c r="L876" i="31"/>
  <c r="P875" i="31"/>
  <c r="H875" i="31"/>
  <c r="L874" i="31"/>
  <c r="P873" i="31"/>
  <c r="H873" i="31"/>
  <c r="L872" i="31"/>
  <c r="P871" i="31"/>
  <c r="H871" i="31"/>
  <c r="L870" i="31"/>
  <c r="P869" i="31"/>
  <c r="H869" i="31"/>
  <c r="L868" i="31"/>
  <c r="P867" i="31"/>
  <c r="H867" i="31"/>
  <c r="L866" i="31"/>
  <c r="L1002" i="31"/>
  <c r="P959" i="31"/>
  <c r="G950" i="31"/>
  <c r="N944" i="31"/>
  <c r="J939" i="31"/>
  <c r="F934" i="31"/>
  <c r="N928" i="31"/>
  <c r="J923" i="31"/>
  <c r="F918" i="31"/>
  <c r="J915" i="31"/>
  <c r="N912" i="31"/>
  <c r="G911" i="31"/>
  <c r="H909" i="31"/>
  <c r="O907" i="31"/>
  <c r="M906" i="31"/>
  <c r="P905" i="31"/>
  <c r="G905" i="31"/>
  <c r="K904" i="31"/>
  <c r="O903" i="31"/>
  <c r="G903" i="31"/>
  <c r="K902" i="31"/>
  <c r="O901" i="31"/>
  <c r="G901" i="31"/>
  <c r="K900" i="31"/>
  <c r="O899" i="31"/>
  <c r="G899" i="31"/>
  <c r="K898" i="31"/>
  <c r="O897" i="31"/>
  <c r="G897" i="31"/>
  <c r="K896" i="31"/>
  <c r="O895" i="31"/>
  <c r="G895" i="31"/>
  <c r="K894" i="31"/>
  <c r="O893" i="31"/>
  <c r="G893" i="31"/>
  <c r="K892" i="31"/>
  <c r="O891" i="31"/>
  <c r="G891" i="31"/>
  <c r="K890" i="31"/>
  <c r="O889" i="31"/>
  <c r="G889" i="31"/>
  <c r="K888" i="31"/>
  <c r="O887" i="31"/>
  <c r="G887" i="31"/>
  <c r="K886" i="31"/>
  <c r="O885" i="31"/>
  <c r="G885" i="31"/>
  <c r="K884" i="31"/>
  <c r="O883" i="31"/>
  <c r="G883" i="31"/>
  <c r="K882" i="31"/>
  <c r="O881" i="31"/>
  <c r="G881" i="31"/>
  <c r="K880" i="31"/>
  <c r="O879" i="31"/>
  <c r="G879" i="31"/>
  <c r="K878" i="31"/>
  <c r="O877" i="31"/>
  <c r="G877" i="31"/>
  <c r="K876" i="31"/>
  <c r="O875" i="31"/>
  <c r="G875" i="31"/>
  <c r="K874" i="31"/>
  <c r="O873" i="31"/>
  <c r="G873" i="31"/>
  <c r="K872" i="31"/>
  <c r="O871" i="31"/>
  <c r="G871" i="31"/>
  <c r="K870" i="31"/>
  <c r="O869" i="31"/>
  <c r="G869" i="31"/>
  <c r="K868" i="31"/>
  <c r="O867" i="31"/>
  <c r="G867" i="31"/>
  <c r="K866" i="31"/>
  <c r="O865" i="31"/>
  <c r="G865" i="31"/>
  <c r="K864" i="31"/>
  <c r="O863" i="31"/>
  <c r="G863" i="31"/>
  <c r="K862" i="31"/>
  <c r="H997" i="31"/>
  <c r="L956" i="31"/>
  <c r="J949" i="31"/>
  <c r="F944" i="31"/>
  <c r="N938" i="31"/>
  <c r="J933" i="31"/>
  <c r="F928" i="31"/>
  <c r="N922" i="31"/>
  <c r="P917" i="31"/>
  <c r="H915" i="31"/>
  <c r="L912" i="31"/>
  <c r="N910" i="31"/>
  <c r="G909" i="31"/>
  <c r="J907" i="31"/>
  <c r="L906" i="31"/>
  <c r="O905" i="31"/>
  <c r="F905" i="31"/>
  <c r="J904" i="31"/>
  <c r="N903" i="31"/>
  <c r="F903" i="31"/>
  <c r="J902" i="31"/>
  <c r="N901" i="31"/>
  <c r="F901" i="31"/>
  <c r="J900" i="31"/>
  <c r="N899" i="31"/>
  <c r="F899" i="31"/>
  <c r="J898" i="31"/>
  <c r="N897" i="31"/>
  <c r="F897" i="31"/>
  <c r="J896" i="31"/>
  <c r="N895" i="31"/>
  <c r="F895" i="31"/>
  <c r="J894" i="31"/>
  <c r="N893" i="31"/>
  <c r="F893" i="31"/>
  <c r="J892" i="31"/>
  <c r="N891" i="31"/>
  <c r="F891" i="31"/>
  <c r="J890" i="31"/>
  <c r="N889" i="31"/>
  <c r="F889" i="31"/>
  <c r="J888" i="31"/>
  <c r="N887" i="31"/>
  <c r="F887" i="31"/>
  <c r="J886" i="31"/>
  <c r="N885" i="31"/>
  <c r="F885" i="31"/>
  <c r="J884" i="31"/>
  <c r="N883" i="31"/>
  <c r="F883" i="31"/>
  <c r="J882" i="31"/>
  <c r="N881" i="31"/>
  <c r="F881" i="31"/>
  <c r="J880" i="31"/>
  <c r="N879" i="31"/>
  <c r="F879" i="31"/>
  <c r="J878" i="31"/>
  <c r="N877" i="31"/>
  <c r="F877" i="31"/>
  <c r="J876" i="31"/>
  <c r="N875" i="31"/>
  <c r="F875" i="31"/>
  <c r="J874" i="31"/>
  <c r="N873" i="31"/>
  <c r="F873" i="31"/>
  <c r="J872" i="31"/>
  <c r="N871" i="31"/>
  <c r="F871" i="31"/>
  <c r="J870" i="31"/>
  <c r="N869" i="31"/>
  <c r="F869" i="31"/>
  <c r="J868" i="31"/>
  <c r="N867" i="31"/>
  <c r="F867" i="31"/>
  <c r="J866" i="31"/>
  <c r="N865" i="31"/>
  <c r="F865" i="31"/>
  <c r="J864" i="31"/>
  <c r="N863" i="31"/>
  <c r="F863" i="31"/>
  <c r="J862" i="31"/>
  <c r="N861" i="31"/>
  <c r="F861" i="31"/>
  <c r="J860" i="31"/>
  <c r="N859" i="31"/>
  <c r="P991" i="31"/>
  <c r="H955" i="31"/>
  <c r="N948" i="31"/>
  <c r="J943" i="31"/>
  <c r="F938" i="31"/>
  <c r="N932" i="31"/>
  <c r="J927" i="31"/>
  <c r="F922" i="31"/>
  <c r="J917" i="31"/>
  <c r="N914" i="31"/>
  <c r="K912" i="31"/>
  <c r="L910" i="31"/>
  <c r="N908" i="31"/>
  <c r="I907" i="31"/>
  <c r="K906" i="31"/>
  <c r="M905" i="31"/>
  <c r="Q904" i="31"/>
  <c r="I904" i="31"/>
  <c r="M903" i="31"/>
  <c r="Q902" i="31"/>
  <c r="I902" i="31"/>
  <c r="M901" i="31"/>
  <c r="Q900" i="31"/>
  <c r="I900" i="31"/>
  <c r="M899" i="31"/>
  <c r="Q898" i="31"/>
  <c r="I898" i="31"/>
  <c r="M897" i="31"/>
  <c r="Q896" i="31"/>
  <c r="I896" i="31"/>
  <c r="M895" i="31"/>
  <c r="Q894" i="31"/>
  <c r="I894" i="31"/>
  <c r="M893" i="31"/>
  <c r="Q892" i="31"/>
  <c r="I892" i="31"/>
  <c r="M891" i="31"/>
  <c r="Q890" i="31"/>
  <c r="I890" i="31"/>
  <c r="M889" i="31"/>
  <c r="Q888" i="31"/>
  <c r="I888" i="31"/>
  <c r="M887" i="31"/>
  <c r="Q886" i="31"/>
  <c r="I886" i="31"/>
  <c r="M885" i="31"/>
  <c r="Q884" i="31"/>
  <c r="I884" i="31"/>
  <c r="M883" i="31"/>
  <c r="Q882" i="31"/>
  <c r="I882" i="31"/>
  <c r="M881" i="31"/>
  <c r="Q880" i="31"/>
  <c r="I880" i="31"/>
  <c r="M879" i="31"/>
  <c r="Q878" i="31"/>
  <c r="I878" i="31"/>
  <c r="M877" i="31"/>
  <c r="Q876" i="31"/>
  <c r="I876" i="31"/>
  <c r="M875" i="31"/>
  <c r="Q874" i="31"/>
  <c r="I874" i="31"/>
  <c r="M873" i="31"/>
  <c r="Q872" i="31"/>
  <c r="I872" i="31"/>
  <c r="M871" i="31"/>
  <c r="Q870" i="31"/>
  <c r="I870" i="31"/>
  <c r="M869" i="31"/>
  <c r="Q868" i="31"/>
  <c r="I868" i="31"/>
  <c r="M867" i="31"/>
  <c r="Q866" i="31"/>
  <c r="I866" i="31"/>
  <c r="M865" i="31"/>
  <c r="Q864" i="31"/>
  <c r="I864" i="31"/>
  <c r="M863" i="31"/>
  <c r="Q862" i="31"/>
  <c r="L986" i="31"/>
  <c r="H954" i="31"/>
  <c r="F948" i="31"/>
  <c r="N942" i="31"/>
  <c r="J937" i="31"/>
  <c r="F932" i="31"/>
  <c r="N926" i="31"/>
  <c r="J921" i="31"/>
  <c r="H917" i="31"/>
  <c r="L914" i="31"/>
  <c r="F912" i="31"/>
  <c r="K910" i="31"/>
  <c r="L908" i="31"/>
  <c r="H907" i="31"/>
  <c r="I906" i="31"/>
  <c r="L905" i="31"/>
  <c r="P904" i="31"/>
  <c r="H904" i="31"/>
  <c r="L903" i="31"/>
  <c r="P902" i="31"/>
  <c r="H902" i="31"/>
  <c r="L901" i="31"/>
  <c r="P900" i="31"/>
  <c r="H900" i="31"/>
  <c r="L899" i="31"/>
  <c r="P898" i="31"/>
  <c r="H898" i="31"/>
  <c r="L897" i="31"/>
  <c r="P896" i="31"/>
  <c r="H896" i="31"/>
  <c r="L895" i="31"/>
  <c r="P894" i="31"/>
  <c r="H894" i="31"/>
  <c r="L893" i="31"/>
  <c r="P892" i="31"/>
  <c r="H892" i="31"/>
  <c r="L891" i="31"/>
  <c r="P890" i="31"/>
  <c r="H890" i="31"/>
  <c r="L889" i="31"/>
  <c r="P888" i="31"/>
  <c r="H888" i="31"/>
  <c r="L887" i="31"/>
  <c r="P886" i="31"/>
  <c r="H886" i="31"/>
  <c r="L885" i="31"/>
  <c r="P884" i="31"/>
  <c r="H884" i="31"/>
  <c r="L883" i="31"/>
  <c r="P882" i="31"/>
  <c r="H882" i="31"/>
  <c r="L881" i="31"/>
  <c r="P880" i="31"/>
  <c r="H880" i="31"/>
  <c r="L879" i="31"/>
  <c r="P878" i="31"/>
  <c r="H878" i="31"/>
  <c r="L877" i="31"/>
  <c r="P876" i="31"/>
  <c r="H876" i="31"/>
  <c r="L875" i="31"/>
  <c r="P874" i="31"/>
  <c r="H874" i="31"/>
  <c r="L873" i="31"/>
  <c r="P872" i="31"/>
  <c r="H872" i="31"/>
  <c r="L871" i="31"/>
  <c r="P870" i="31"/>
  <c r="H870" i="31"/>
  <c r="L869" i="31"/>
  <c r="P868" i="31"/>
  <c r="H868" i="31"/>
  <c r="L867" i="31"/>
  <c r="P866" i="31"/>
  <c r="H866" i="31"/>
  <c r="L865" i="31"/>
  <c r="P864" i="31"/>
  <c r="H981" i="31"/>
  <c r="I953" i="31"/>
  <c r="J947" i="31"/>
  <c r="F942" i="31"/>
  <c r="N936" i="31"/>
  <c r="J931" i="31"/>
  <c r="F926" i="31"/>
  <c r="N920" i="31"/>
  <c r="N916" i="31"/>
  <c r="F914" i="31"/>
  <c r="P911" i="31"/>
  <c r="F910" i="31"/>
  <c r="K908" i="31"/>
  <c r="G907" i="31"/>
  <c r="H906" i="31"/>
  <c r="K905" i="31"/>
  <c r="O904" i="31"/>
  <c r="G904" i="31"/>
  <c r="K903" i="31"/>
  <c r="O902" i="31"/>
  <c r="G902" i="31"/>
  <c r="K901" i="31"/>
  <c r="O900" i="31"/>
  <c r="G900" i="31"/>
  <c r="K899" i="31"/>
  <c r="O898" i="31"/>
  <c r="G898" i="31"/>
  <c r="K897" i="31"/>
  <c r="O896" i="31"/>
  <c r="G896" i="31"/>
  <c r="K895" i="31"/>
  <c r="O894" i="31"/>
  <c r="G894" i="31"/>
  <c r="K893" i="31"/>
  <c r="O892" i="31"/>
  <c r="G892" i="31"/>
  <c r="K891" i="31"/>
  <c r="O890" i="31"/>
  <c r="G890" i="31"/>
  <c r="K889" i="31"/>
  <c r="O888" i="31"/>
  <c r="G888" i="31"/>
  <c r="K887" i="31"/>
  <c r="O886" i="31"/>
  <c r="G886" i="31"/>
  <c r="K885" i="31"/>
  <c r="O884" i="31"/>
  <c r="G884" i="31"/>
  <c r="K883" i="31"/>
  <c r="O882" i="31"/>
  <c r="G882" i="31"/>
  <c r="K881" i="31"/>
  <c r="O880" i="31"/>
  <c r="G880" i="31"/>
  <c r="K879" i="31"/>
  <c r="O878" i="31"/>
  <c r="G878" i="31"/>
  <c r="K877" i="31"/>
  <c r="O876" i="31"/>
  <c r="G876" i="31"/>
  <c r="K875" i="31"/>
  <c r="O874" i="31"/>
  <c r="G874" i="31"/>
  <c r="K873" i="31"/>
  <c r="O872" i="31"/>
  <c r="G872" i="31"/>
  <c r="K871" i="31"/>
  <c r="P975" i="31"/>
  <c r="K952" i="31"/>
  <c r="N946" i="31"/>
  <c r="J941" i="31"/>
  <c r="F936" i="31"/>
  <c r="N930" i="31"/>
  <c r="J925" i="31"/>
  <c r="F920" i="31"/>
  <c r="L916" i="31"/>
  <c r="P913" i="31"/>
  <c r="O911" i="31"/>
  <c r="P909" i="31"/>
  <c r="F908" i="31"/>
  <c r="Q906" i="31"/>
  <c r="G906" i="31"/>
  <c r="J905" i="31"/>
  <c r="N904" i="31"/>
  <c r="F904" i="31"/>
  <c r="J903" i="31"/>
  <c r="N902" i="31"/>
  <c r="F902" i="31"/>
  <c r="J901" i="31"/>
  <c r="N900" i="31"/>
  <c r="F900" i="31"/>
  <c r="J899" i="31"/>
  <c r="N898" i="31"/>
  <c r="F898" i="31"/>
  <c r="J897" i="31"/>
  <c r="N896" i="31"/>
  <c r="F896" i="31"/>
  <c r="J895" i="31"/>
  <c r="N894" i="31"/>
  <c r="F894" i="31"/>
  <c r="J893" i="31"/>
  <c r="N892" i="31"/>
  <c r="F892" i="31"/>
  <c r="J891" i="31"/>
  <c r="N890" i="31"/>
  <c r="F890" i="31"/>
  <c r="J889" i="31"/>
  <c r="N888" i="31"/>
  <c r="F888" i="31"/>
  <c r="J887" i="31"/>
  <c r="N886" i="31"/>
  <c r="F886" i="31"/>
  <c r="J885" i="31"/>
  <c r="N884" i="31"/>
  <c r="F884" i="31"/>
  <c r="J883" i="31"/>
  <c r="N882" i="31"/>
  <c r="F882" i="31"/>
  <c r="J881" i="31"/>
  <c r="N880" i="31"/>
  <c r="F880" i="31"/>
  <c r="J879" i="31"/>
  <c r="N878" i="31"/>
  <c r="F878" i="31"/>
  <c r="J877" i="31"/>
  <c r="N876" i="31"/>
  <c r="F876" i="31"/>
  <c r="J875" i="31"/>
  <c r="N874" i="31"/>
  <c r="F874" i="31"/>
  <c r="J873" i="31"/>
  <c r="N872" i="31"/>
  <c r="F872" i="31"/>
  <c r="J871" i="31"/>
  <c r="N870" i="31"/>
  <c r="F870" i="31"/>
  <c r="J869" i="31"/>
  <c r="N868" i="31"/>
  <c r="F868" i="31"/>
  <c r="J867" i="31"/>
  <c r="N866" i="31"/>
  <c r="F866" i="31"/>
  <c r="J865" i="31"/>
  <c r="N864" i="31"/>
  <c r="F864" i="31"/>
  <c r="J863" i="31"/>
  <c r="N862" i="31"/>
  <c r="F862" i="31"/>
  <c r="J861" i="31"/>
  <c r="N860" i="31"/>
  <c r="F860" i="31"/>
  <c r="J859" i="31"/>
  <c r="N858" i="31"/>
  <c r="F858" i="31"/>
  <c r="J857" i="31"/>
  <c r="N856" i="31"/>
  <c r="F856" i="31"/>
  <c r="L970" i="31"/>
  <c r="F916" i="31"/>
  <c r="M904" i="31"/>
  <c r="I899" i="31"/>
  <c r="Q893" i="31"/>
  <c r="M888" i="31"/>
  <c r="I883" i="31"/>
  <c r="Q877" i="31"/>
  <c r="M872" i="31"/>
  <c r="I869" i="31"/>
  <c r="M866" i="31"/>
  <c r="M864" i="31"/>
  <c r="I863" i="31"/>
  <c r="G862" i="31"/>
  <c r="H861" i="31"/>
  <c r="I860" i="31"/>
  <c r="K859" i="31"/>
  <c r="M858" i="31"/>
  <c r="P857" i="31"/>
  <c r="G857" i="31"/>
  <c r="J856" i="31"/>
  <c r="M855" i="31"/>
  <c r="Q854" i="31"/>
  <c r="I854" i="31"/>
  <c r="M853" i="31"/>
  <c r="Q852" i="31"/>
  <c r="I852" i="31"/>
  <c r="M851" i="31"/>
  <c r="Q850" i="31"/>
  <c r="I850" i="31"/>
  <c r="M849" i="31"/>
  <c r="Q848" i="31"/>
  <c r="I848" i="31"/>
  <c r="M847" i="31"/>
  <c r="Q846" i="31"/>
  <c r="I846" i="31"/>
  <c r="M845" i="31"/>
  <c r="Q844" i="31"/>
  <c r="I844" i="31"/>
  <c r="M843" i="31"/>
  <c r="Q842" i="31"/>
  <c r="I842" i="31"/>
  <c r="M841" i="31"/>
  <c r="Q840" i="31"/>
  <c r="I840" i="31"/>
  <c r="M839" i="31"/>
  <c r="Q838" i="31"/>
  <c r="I838" i="31"/>
  <c r="M837" i="31"/>
  <c r="Q836" i="31"/>
  <c r="I836" i="31"/>
  <c r="M835" i="31"/>
  <c r="Q834" i="31"/>
  <c r="I834" i="31"/>
  <c r="M833" i="31"/>
  <c r="Q832" i="31"/>
  <c r="I832" i="31"/>
  <c r="M831" i="31"/>
  <c r="Q830" i="31"/>
  <c r="I830" i="31"/>
  <c r="M829" i="31"/>
  <c r="Q828" i="31"/>
  <c r="I828" i="31"/>
  <c r="M827" i="31"/>
  <c r="Q826" i="31"/>
  <c r="I826" i="31"/>
  <c r="M825" i="31"/>
  <c r="Q824" i="31"/>
  <c r="I824" i="31"/>
  <c r="M823" i="31"/>
  <c r="Q822" i="31"/>
  <c r="I822" i="31"/>
  <c r="M821" i="31"/>
  <c r="Q820" i="31"/>
  <c r="I820" i="31"/>
  <c r="M819" i="31"/>
  <c r="Q818" i="31"/>
  <c r="I818" i="31"/>
  <c r="M817" i="31"/>
  <c r="Q816" i="31"/>
  <c r="I816" i="31"/>
  <c r="M815" i="31"/>
  <c r="Q814" i="31"/>
  <c r="I814" i="31"/>
  <c r="M813" i="31"/>
  <c r="Q812" i="31"/>
  <c r="I812" i="31"/>
  <c r="M811" i="31"/>
  <c r="Q810" i="31"/>
  <c r="I810" i="31"/>
  <c r="M809" i="31"/>
  <c r="Q808" i="31"/>
  <c r="I808" i="31"/>
  <c r="M807" i="31"/>
  <c r="Q806" i="31"/>
  <c r="I806" i="31"/>
  <c r="M805" i="31"/>
  <c r="Q804" i="31"/>
  <c r="I804" i="31"/>
  <c r="M803" i="31"/>
  <c r="Q802" i="31"/>
  <c r="I802" i="31"/>
  <c r="M801" i="31"/>
  <c r="Q800" i="31"/>
  <c r="I800" i="31"/>
  <c r="M799" i="31"/>
  <c r="Q798" i="31"/>
  <c r="I798" i="31"/>
  <c r="M797" i="31"/>
  <c r="Q796" i="31"/>
  <c r="I796" i="31"/>
  <c r="M795" i="31"/>
  <c r="Q794" i="31"/>
  <c r="I794" i="31"/>
  <c r="M793" i="31"/>
  <c r="Q792" i="31"/>
  <c r="I792" i="31"/>
  <c r="M791" i="31"/>
  <c r="Q790" i="31"/>
  <c r="I790" i="31"/>
  <c r="M789" i="31"/>
  <c r="Q788" i="31"/>
  <c r="I788" i="31"/>
  <c r="M787" i="31"/>
  <c r="Q786" i="31"/>
  <c r="I786" i="31"/>
  <c r="M785" i="31"/>
  <c r="Q784" i="31"/>
  <c r="M951" i="31"/>
  <c r="J913" i="31"/>
  <c r="Q903" i="31"/>
  <c r="M898" i="31"/>
  <c r="I893" i="31"/>
  <c r="Q887" i="31"/>
  <c r="M882" i="31"/>
  <c r="I877" i="31"/>
  <c r="Q871" i="31"/>
  <c r="O868" i="31"/>
  <c r="G866" i="31"/>
  <c r="L864" i="31"/>
  <c r="H863" i="31"/>
  <c r="Q861" i="31"/>
  <c r="G861" i="31"/>
  <c r="H860" i="31"/>
  <c r="I859" i="31"/>
  <c r="L858" i="31"/>
  <c r="O857" i="31"/>
  <c r="F857" i="31"/>
  <c r="I856" i="31"/>
  <c r="L855" i="31"/>
  <c r="P854" i="31"/>
  <c r="H854" i="31"/>
  <c r="L853" i="31"/>
  <c r="P852" i="31"/>
  <c r="H852" i="31"/>
  <c r="L851" i="31"/>
  <c r="P850" i="31"/>
  <c r="H850" i="31"/>
  <c r="L849" i="31"/>
  <c r="P848" i="31"/>
  <c r="H848" i="31"/>
  <c r="L847" i="31"/>
  <c r="P846" i="31"/>
  <c r="H846" i="31"/>
  <c r="L845" i="31"/>
  <c r="P844" i="31"/>
  <c r="H844" i="31"/>
  <c r="L843" i="31"/>
  <c r="P842" i="31"/>
  <c r="H842" i="31"/>
  <c r="L841" i="31"/>
  <c r="P840" i="31"/>
  <c r="H840" i="31"/>
  <c r="L839" i="31"/>
  <c r="P838" i="31"/>
  <c r="H838" i="31"/>
  <c r="L837" i="31"/>
  <c r="P836" i="31"/>
  <c r="H836" i="31"/>
  <c r="L835" i="31"/>
  <c r="P834" i="31"/>
  <c r="H834" i="31"/>
  <c r="L833" i="31"/>
  <c r="P832" i="31"/>
  <c r="H832" i="31"/>
  <c r="L831" i="31"/>
  <c r="P830" i="31"/>
  <c r="H830" i="31"/>
  <c r="L829" i="31"/>
  <c r="P828" i="31"/>
  <c r="H828" i="31"/>
  <c r="L827" i="31"/>
  <c r="P826" i="31"/>
  <c r="H826" i="31"/>
  <c r="L825" i="31"/>
  <c r="P824" i="31"/>
  <c r="H824" i="31"/>
  <c r="L823" i="31"/>
  <c r="P822" i="31"/>
  <c r="H822" i="31"/>
  <c r="L821" i="31"/>
  <c r="P820" i="31"/>
  <c r="H820" i="31"/>
  <c r="L819" i="31"/>
  <c r="P818" i="31"/>
  <c r="H818" i="31"/>
  <c r="L817" i="31"/>
  <c r="P816" i="31"/>
  <c r="H816" i="31"/>
  <c r="L815" i="31"/>
  <c r="P814" i="31"/>
  <c r="H814" i="31"/>
  <c r="L813" i="31"/>
  <c r="P812" i="31"/>
  <c r="H812" i="31"/>
  <c r="L811" i="31"/>
  <c r="P810" i="31"/>
  <c r="H810" i="31"/>
  <c r="L809" i="31"/>
  <c r="P808" i="31"/>
  <c r="H808" i="31"/>
  <c r="L807" i="31"/>
  <c r="P806" i="31"/>
  <c r="H806" i="31"/>
  <c r="L805" i="31"/>
  <c r="P804" i="31"/>
  <c r="H804" i="31"/>
  <c r="L803" i="31"/>
  <c r="P802" i="31"/>
  <c r="H802" i="31"/>
  <c r="L801" i="31"/>
  <c r="P800" i="31"/>
  <c r="H800" i="31"/>
  <c r="L799" i="31"/>
  <c r="P798" i="31"/>
  <c r="H798" i="31"/>
  <c r="L797" i="31"/>
  <c r="P796" i="31"/>
  <c r="H796" i="31"/>
  <c r="L795" i="31"/>
  <c r="P794" i="31"/>
  <c r="H794" i="31"/>
  <c r="L793" i="31"/>
  <c r="P792" i="31"/>
  <c r="H792" i="31"/>
  <c r="L791" i="31"/>
  <c r="P790" i="31"/>
  <c r="H790" i="31"/>
  <c r="L789" i="31"/>
  <c r="P788" i="31"/>
  <c r="F946" i="31"/>
  <c r="J911" i="31"/>
  <c r="I903" i="31"/>
  <c r="Q897" i="31"/>
  <c r="M892" i="31"/>
  <c r="I887" i="31"/>
  <c r="Q881" i="31"/>
  <c r="M876" i="31"/>
  <c r="I871" i="31"/>
  <c r="M868" i="31"/>
  <c r="Q865" i="31"/>
  <c r="H864" i="31"/>
  <c r="P862" i="31"/>
  <c r="P861" i="31"/>
  <c r="Q860" i="31"/>
  <c r="G860" i="31"/>
  <c r="H859" i="31"/>
  <c r="K858" i="31"/>
  <c r="N857" i="31"/>
  <c r="Q856" i="31"/>
  <c r="H856" i="31"/>
  <c r="K855" i="31"/>
  <c r="O854" i="31"/>
  <c r="G854" i="31"/>
  <c r="K853" i="31"/>
  <c r="O852" i="31"/>
  <c r="G852" i="31"/>
  <c r="K851" i="31"/>
  <c r="O850" i="31"/>
  <c r="G850" i="31"/>
  <c r="K849" i="31"/>
  <c r="O848" i="31"/>
  <c r="G848" i="31"/>
  <c r="K847" i="31"/>
  <c r="O846" i="31"/>
  <c r="G846" i="31"/>
  <c r="K845" i="31"/>
  <c r="O844" i="31"/>
  <c r="G844" i="31"/>
  <c r="K843" i="31"/>
  <c r="O842" i="31"/>
  <c r="G842" i="31"/>
  <c r="K841" i="31"/>
  <c r="O840" i="31"/>
  <c r="G840" i="31"/>
  <c r="K839" i="31"/>
  <c r="O838" i="31"/>
  <c r="G838" i="31"/>
  <c r="K837" i="31"/>
  <c r="O836" i="31"/>
  <c r="G836" i="31"/>
  <c r="K835" i="31"/>
  <c r="O834" i="31"/>
  <c r="G834" i="31"/>
  <c r="K833" i="31"/>
  <c r="O832" i="31"/>
  <c r="G832" i="31"/>
  <c r="K831" i="31"/>
  <c r="O830" i="31"/>
  <c r="G830" i="31"/>
  <c r="K829" i="31"/>
  <c r="O828" i="31"/>
  <c r="G828" i="31"/>
  <c r="K827" i="31"/>
  <c r="O826" i="31"/>
  <c r="G826" i="31"/>
  <c r="K825" i="31"/>
  <c r="O824" i="31"/>
  <c r="G824" i="31"/>
  <c r="K823" i="31"/>
  <c r="O822" i="31"/>
  <c r="G822" i="31"/>
  <c r="K821" i="31"/>
  <c r="O820" i="31"/>
  <c r="G820" i="31"/>
  <c r="K819" i="31"/>
  <c r="O818" i="31"/>
  <c r="G818" i="31"/>
  <c r="K817" i="31"/>
  <c r="O816" i="31"/>
  <c r="G816" i="31"/>
  <c r="K815" i="31"/>
  <c r="O814" i="31"/>
  <c r="G814" i="31"/>
  <c r="K813" i="31"/>
  <c r="O812" i="31"/>
  <c r="G812" i="31"/>
  <c r="K811" i="31"/>
  <c r="O810" i="31"/>
  <c r="G810" i="31"/>
  <c r="K809" i="31"/>
  <c r="O808" i="31"/>
  <c r="G808" i="31"/>
  <c r="K807" i="31"/>
  <c r="O806" i="31"/>
  <c r="G806" i="31"/>
  <c r="K805" i="31"/>
  <c r="O804" i="31"/>
  <c r="G804" i="31"/>
  <c r="K803" i="31"/>
  <c r="O802" i="31"/>
  <c r="G802" i="31"/>
  <c r="K801" i="31"/>
  <c r="O800" i="31"/>
  <c r="G800" i="31"/>
  <c r="K799" i="31"/>
  <c r="O798" i="31"/>
  <c r="G798" i="31"/>
  <c r="K797" i="31"/>
  <c r="O796" i="31"/>
  <c r="G796" i="31"/>
  <c r="K795" i="31"/>
  <c r="O794" i="31"/>
  <c r="G794" i="31"/>
  <c r="K793" i="31"/>
  <c r="O792" i="31"/>
  <c r="G792" i="31"/>
  <c r="K791" i="31"/>
  <c r="O790" i="31"/>
  <c r="G790" i="31"/>
  <c r="K789" i="31"/>
  <c r="O788" i="31"/>
  <c r="G788" i="31"/>
  <c r="K787" i="31"/>
  <c r="N940" i="31"/>
  <c r="O909" i="31"/>
  <c r="M902" i="31"/>
  <c r="I897" i="31"/>
  <c r="Q891" i="31"/>
  <c r="M886" i="31"/>
  <c r="I881" i="31"/>
  <c r="Q875" i="31"/>
  <c r="O870" i="31"/>
  <c r="G868" i="31"/>
  <c r="P865" i="31"/>
  <c r="G864" i="31"/>
  <c r="O862" i="31"/>
  <c r="O861" i="31"/>
  <c r="P860" i="31"/>
  <c r="Q859" i="31"/>
  <c r="G859" i="31"/>
  <c r="J858" i="31"/>
  <c r="M857" i="31"/>
  <c r="P856" i="31"/>
  <c r="G856" i="31"/>
  <c r="J855" i="31"/>
  <c r="N854" i="31"/>
  <c r="F854" i="31"/>
  <c r="J853" i="31"/>
  <c r="N852" i="31"/>
  <c r="F852" i="31"/>
  <c r="J851" i="31"/>
  <c r="N850" i="31"/>
  <c r="F850" i="31"/>
  <c r="J849" i="31"/>
  <c r="N848" i="31"/>
  <c r="F848" i="31"/>
  <c r="J847" i="31"/>
  <c r="N846" i="31"/>
  <c r="F846" i="31"/>
  <c r="J845" i="31"/>
  <c r="N844" i="31"/>
  <c r="F844" i="31"/>
  <c r="J843" i="31"/>
  <c r="N842" i="31"/>
  <c r="F842" i="31"/>
  <c r="J841" i="31"/>
  <c r="N840" i="31"/>
  <c r="F840" i="31"/>
  <c r="J839" i="31"/>
  <c r="N838" i="31"/>
  <c r="F838" i="31"/>
  <c r="J837" i="31"/>
  <c r="N836" i="31"/>
  <c r="F836" i="31"/>
  <c r="J835" i="31"/>
  <c r="N834" i="31"/>
  <c r="F834" i="31"/>
  <c r="J833" i="31"/>
  <c r="N832" i="31"/>
  <c r="F832" i="31"/>
  <c r="J831" i="31"/>
  <c r="N830" i="31"/>
  <c r="F830" i="31"/>
  <c r="J829" i="31"/>
  <c r="N828" i="31"/>
  <c r="F828" i="31"/>
  <c r="J827" i="31"/>
  <c r="N826" i="31"/>
  <c r="F826" i="31"/>
  <c r="J825" i="31"/>
  <c r="N824" i="31"/>
  <c r="F824" i="31"/>
  <c r="J823" i="31"/>
  <c r="N822" i="31"/>
  <c r="F822" i="31"/>
  <c r="J821" i="31"/>
  <c r="N820" i="31"/>
  <c r="F820" i="31"/>
  <c r="J819" i="31"/>
  <c r="N818" i="31"/>
  <c r="F818" i="31"/>
  <c r="J817" i="31"/>
  <c r="N816" i="31"/>
  <c r="F816" i="31"/>
  <c r="J815" i="31"/>
  <c r="N814" i="31"/>
  <c r="F814" i="31"/>
  <c r="J813" i="31"/>
  <c r="N812" i="31"/>
  <c r="F812" i="31"/>
  <c r="J811" i="31"/>
  <c r="N810" i="31"/>
  <c r="F810" i="31"/>
  <c r="J809" i="31"/>
  <c r="N808" i="31"/>
  <c r="F808" i="31"/>
  <c r="J807" i="31"/>
  <c r="N806" i="31"/>
  <c r="F806" i="31"/>
  <c r="J805" i="31"/>
  <c r="N804" i="31"/>
  <c r="F804" i="31"/>
  <c r="J803" i="31"/>
  <c r="N802" i="31"/>
  <c r="F802" i="31"/>
  <c r="J801" i="31"/>
  <c r="N800" i="31"/>
  <c r="F800" i="31"/>
  <c r="J799" i="31"/>
  <c r="N798" i="31"/>
  <c r="F798" i="31"/>
  <c r="J797" i="31"/>
  <c r="N796" i="31"/>
  <c r="F796" i="31"/>
  <c r="J795" i="31"/>
  <c r="N794" i="31"/>
  <c r="F794" i="31"/>
  <c r="J793" i="31"/>
  <c r="N792" i="31"/>
  <c r="F792" i="31"/>
  <c r="J791" i="31"/>
  <c r="N790" i="31"/>
  <c r="F790" i="31"/>
  <c r="J789" i="31"/>
  <c r="N788" i="31"/>
  <c r="F788" i="31"/>
  <c r="J787" i="31"/>
  <c r="N786" i="31"/>
  <c r="F786" i="31"/>
  <c r="J785" i="31"/>
  <c r="N784" i="31"/>
  <c r="F784" i="31"/>
  <c r="J783" i="31"/>
  <c r="N782" i="31"/>
  <c r="F782" i="31"/>
  <c r="J781" i="31"/>
  <c r="N780" i="31"/>
  <c r="F780" i="31"/>
  <c r="J935" i="31"/>
  <c r="Q907" i="31"/>
  <c r="Q901" i="31"/>
  <c r="M896" i="31"/>
  <c r="I891" i="31"/>
  <c r="Q885" i="31"/>
  <c r="M880" i="31"/>
  <c r="I875" i="31"/>
  <c r="M870" i="31"/>
  <c r="Q867" i="31"/>
  <c r="K865" i="31"/>
  <c r="Q863" i="31"/>
  <c r="M862" i="31"/>
  <c r="M861" i="31"/>
  <c r="O860" i="31"/>
  <c r="P859" i="31"/>
  <c r="F859" i="31"/>
  <c r="I858" i="31"/>
  <c r="L857" i="31"/>
  <c r="O856" i="31"/>
  <c r="Q855" i="31"/>
  <c r="I855" i="31"/>
  <c r="M854" i="31"/>
  <c r="Q853" i="31"/>
  <c r="I853" i="31"/>
  <c r="M852" i="31"/>
  <c r="Q851" i="31"/>
  <c r="I851" i="31"/>
  <c r="M850" i="31"/>
  <c r="Q849" i="31"/>
  <c r="I849" i="31"/>
  <c r="M848" i="31"/>
  <c r="Q847" i="31"/>
  <c r="I847" i="31"/>
  <c r="M846" i="31"/>
  <c r="Q845" i="31"/>
  <c r="I845" i="31"/>
  <c r="M844" i="31"/>
  <c r="Q843" i="31"/>
  <c r="I843" i="31"/>
  <c r="M842" i="31"/>
  <c r="Q841" i="31"/>
  <c r="I841" i="31"/>
  <c r="M840" i="31"/>
  <c r="Q839" i="31"/>
  <c r="I839" i="31"/>
  <c r="M838" i="31"/>
  <c r="Q837" i="31"/>
  <c r="I837" i="31"/>
  <c r="M836" i="31"/>
  <c r="Q835" i="31"/>
  <c r="I835" i="31"/>
  <c r="M834" i="31"/>
  <c r="Q833" i="31"/>
  <c r="I833" i="31"/>
  <c r="M832" i="31"/>
  <c r="Q831" i="31"/>
  <c r="I831" i="31"/>
  <c r="M830" i="31"/>
  <c r="Q829" i="31"/>
  <c r="I829" i="31"/>
  <c r="M828" i="31"/>
  <c r="Q827" i="31"/>
  <c r="I827" i="31"/>
  <c r="M826" i="31"/>
  <c r="Q825" i="31"/>
  <c r="I825" i="31"/>
  <c r="M824" i="31"/>
  <c r="Q823" i="31"/>
  <c r="I823" i="31"/>
  <c r="M822" i="31"/>
  <c r="Q821" i="31"/>
  <c r="I821" i="31"/>
  <c r="M820" i="31"/>
  <c r="Q819" i="31"/>
  <c r="I819" i="31"/>
  <c r="M818" i="31"/>
  <c r="Q817" i="31"/>
  <c r="I817" i="31"/>
  <c r="M816" i="31"/>
  <c r="Q815" i="31"/>
  <c r="I815" i="31"/>
  <c r="M814" i="31"/>
  <c r="Q813" i="31"/>
  <c r="I813" i="31"/>
  <c r="M812" i="31"/>
  <c r="Q811" i="31"/>
  <c r="I811" i="31"/>
  <c r="M810" i="31"/>
  <c r="Q809" i="31"/>
  <c r="I809" i="31"/>
  <c r="M808" i="31"/>
  <c r="Q807" i="31"/>
  <c r="I807" i="31"/>
  <c r="M806" i="31"/>
  <c r="Q805" i="31"/>
  <c r="I805" i="31"/>
  <c r="M804" i="31"/>
  <c r="Q803" i="31"/>
  <c r="I803" i="31"/>
  <c r="M802" i="31"/>
  <c r="Q801" i="31"/>
  <c r="I801" i="31"/>
  <c r="M800" i="31"/>
  <c r="Q799" i="31"/>
  <c r="I799" i="31"/>
  <c r="M798" i="31"/>
  <c r="Q797" i="31"/>
  <c r="I797" i="31"/>
  <c r="M796" i="31"/>
  <c r="Q795" i="31"/>
  <c r="I795" i="31"/>
  <c r="M794" i="31"/>
  <c r="Q793" i="31"/>
  <c r="I793" i="31"/>
  <c r="M792" i="31"/>
  <c r="Q791" i="31"/>
  <c r="I791" i="31"/>
  <c r="M790" i="31"/>
  <c r="Q789" i="31"/>
  <c r="I789" i="31"/>
  <c r="F930" i="31"/>
  <c r="O906" i="31"/>
  <c r="I901" i="31"/>
  <c r="Q895" i="31"/>
  <c r="M890" i="31"/>
  <c r="I885" i="31"/>
  <c r="Q879" i="31"/>
  <c r="M874" i="31"/>
  <c r="G870" i="31"/>
  <c r="K867" i="31"/>
  <c r="I865" i="31"/>
  <c r="P863" i="31"/>
  <c r="L862" i="31"/>
  <c r="L861" i="31"/>
  <c r="M860" i="31"/>
  <c r="O859" i="31"/>
  <c r="Q858" i="31"/>
  <c r="H858" i="31"/>
  <c r="K857" i="31"/>
  <c r="M856" i="31"/>
  <c r="P855" i="31"/>
  <c r="H855" i="31"/>
  <c r="L854" i="31"/>
  <c r="P853" i="31"/>
  <c r="H853" i="31"/>
  <c r="L852" i="31"/>
  <c r="P851" i="31"/>
  <c r="H851" i="31"/>
  <c r="L850" i="31"/>
  <c r="P849" i="31"/>
  <c r="H849" i="31"/>
  <c r="L848" i="31"/>
  <c r="P847" i="31"/>
  <c r="H847" i="31"/>
  <c r="L846" i="31"/>
  <c r="P845" i="31"/>
  <c r="H845" i="31"/>
  <c r="L844" i="31"/>
  <c r="P843" i="31"/>
  <c r="H843" i="31"/>
  <c r="L842" i="31"/>
  <c r="P841" i="31"/>
  <c r="H841" i="31"/>
  <c r="L840" i="31"/>
  <c r="P839" i="31"/>
  <c r="H839" i="31"/>
  <c r="L838" i="31"/>
  <c r="P837" i="31"/>
  <c r="H837" i="31"/>
  <c r="L836" i="31"/>
  <c r="P835" i="31"/>
  <c r="H835" i="31"/>
  <c r="L834" i="31"/>
  <c r="P833" i="31"/>
  <c r="H833" i="31"/>
  <c r="L832" i="31"/>
  <c r="P831" i="31"/>
  <c r="H831" i="31"/>
  <c r="L830" i="31"/>
  <c r="P829" i="31"/>
  <c r="H829" i="31"/>
  <c r="L828" i="31"/>
  <c r="P827" i="31"/>
  <c r="H827" i="31"/>
  <c r="L826" i="31"/>
  <c r="P825" i="31"/>
  <c r="H825" i="31"/>
  <c r="L824" i="31"/>
  <c r="P823" i="31"/>
  <c r="H823" i="31"/>
  <c r="L822" i="31"/>
  <c r="P821" i="31"/>
  <c r="H821" i="31"/>
  <c r="L820" i="31"/>
  <c r="P819" i="31"/>
  <c r="H819" i="31"/>
  <c r="L818" i="31"/>
  <c r="P817" i="31"/>
  <c r="H817" i="31"/>
  <c r="L816" i="31"/>
  <c r="P815" i="31"/>
  <c r="H815" i="31"/>
  <c r="L814" i="31"/>
  <c r="P813" i="31"/>
  <c r="H813" i="31"/>
  <c r="L812" i="31"/>
  <c r="P811" i="31"/>
  <c r="H811" i="31"/>
  <c r="L810" i="31"/>
  <c r="P809" i="31"/>
  <c r="H809" i="31"/>
  <c r="L808" i="31"/>
  <c r="P807" i="31"/>
  <c r="H807" i="31"/>
  <c r="L806" i="31"/>
  <c r="P805" i="31"/>
  <c r="H805" i="31"/>
  <c r="L804" i="31"/>
  <c r="P803" i="31"/>
  <c r="H803" i="31"/>
  <c r="L802" i="31"/>
  <c r="P801" i="31"/>
  <c r="H801" i="31"/>
  <c r="L800" i="31"/>
  <c r="P799" i="31"/>
  <c r="H799" i="31"/>
  <c r="N924" i="31"/>
  <c r="F906" i="31"/>
  <c r="M900" i="31"/>
  <c r="I895" i="31"/>
  <c r="Q889" i="31"/>
  <c r="M884" i="31"/>
  <c r="I879" i="31"/>
  <c r="Q873" i="31"/>
  <c r="Q869" i="31"/>
  <c r="I867" i="31"/>
  <c r="H865" i="31"/>
  <c r="L863" i="31"/>
  <c r="I862" i="31"/>
  <c r="K861" i="31"/>
  <c r="L860" i="31"/>
  <c r="M859" i="31"/>
  <c r="P858" i="31"/>
  <c r="G858" i="31"/>
  <c r="I857" i="31"/>
  <c r="L856" i="31"/>
  <c r="O855" i="31"/>
  <c r="G855" i="31"/>
  <c r="K854" i="31"/>
  <c r="O853" i="31"/>
  <c r="G853" i="31"/>
  <c r="K852" i="31"/>
  <c r="O851" i="31"/>
  <c r="G851" i="31"/>
  <c r="K850" i="31"/>
  <c r="O849" i="31"/>
  <c r="G849" i="31"/>
  <c r="K848" i="31"/>
  <c r="O847" i="31"/>
  <c r="G847" i="31"/>
  <c r="K846" i="31"/>
  <c r="O845" i="31"/>
  <c r="G845" i="31"/>
  <c r="K844" i="31"/>
  <c r="O843" i="31"/>
  <c r="G843" i="31"/>
  <c r="K842" i="31"/>
  <c r="O841" i="31"/>
  <c r="G841" i="31"/>
  <c r="K840" i="31"/>
  <c r="O839" i="31"/>
  <c r="G839" i="31"/>
  <c r="K838" i="31"/>
  <c r="O837" i="31"/>
  <c r="G837" i="31"/>
  <c r="K836" i="31"/>
  <c r="O835" i="31"/>
  <c r="G835" i="31"/>
  <c r="K834" i="31"/>
  <c r="O833" i="31"/>
  <c r="G833" i="31"/>
  <c r="K832" i="31"/>
  <c r="O831" i="31"/>
  <c r="G831" i="31"/>
  <c r="K830" i="31"/>
  <c r="O829" i="31"/>
  <c r="G829" i="31"/>
  <c r="K828" i="31"/>
  <c r="O827" i="31"/>
  <c r="G827" i="31"/>
  <c r="K826" i="31"/>
  <c r="O825" i="31"/>
  <c r="G825" i="31"/>
  <c r="K824" i="31"/>
  <c r="O823" i="31"/>
  <c r="G823" i="31"/>
  <c r="K822" i="31"/>
  <c r="O821" i="31"/>
  <c r="G821" i="31"/>
  <c r="K820" i="31"/>
  <c r="O819" i="31"/>
  <c r="G819" i="31"/>
  <c r="K818" i="31"/>
  <c r="O817" i="31"/>
  <c r="G817" i="31"/>
  <c r="K816" i="31"/>
  <c r="O815" i="31"/>
  <c r="G815" i="31"/>
  <c r="K814" i="31"/>
  <c r="O813" i="31"/>
  <c r="G813" i="31"/>
  <c r="K812" i="31"/>
  <c r="O811" i="31"/>
  <c r="G811" i="31"/>
  <c r="K810" i="31"/>
  <c r="O809" i="31"/>
  <c r="G809" i="31"/>
  <c r="K808" i="31"/>
  <c r="O807" i="31"/>
  <c r="G807" i="31"/>
  <c r="K806" i="31"/>
  <c r="O805" i="31"/>
  <c r="G805" i="31"/>
  <c r="K804" i="31"/>
  <c r="O803" i="31"/>
  <c r="G803" i="31"/>
  <c r="K802" i="31"/>
  <c r="O801" i="31"/>
  <c r="G801" i="31"/>
  <c r="K800" i="31"/>
  <c r="O799" i="31"/>
  <c r="G799" i="31"/>
  <c r="K798" i="31"/>
  <c r="O797" i="31"/>
  <c r="G797" i="31"/>
  <c r="K796" i="31"/>
  <c r="O795" i="31"/>
  <c r="G795" i="31"/>
  <c r="K794" i="31"/>
  <c r="O793" i="31"/>
  <c r="G793" i="31"/>
  <c r="K792" i="31"/>
  <c r="O791" i="31"/>
  <c r="G791" i="31"/>
  <c r="K790" i="31"/>
  <c r="O789" i="31"/>
  <c r="G789" i="31"/>
  <c r="K788" i="31"/>
  <c r="O787" i="31"/>
  <c r="G787" i="31"/>
  <c r="K786" i="31"/>
  <c r="O785" i="31"/>
  <c r="G785" i="31"/>
  <c r="K784" i="31"/>
  <c r="O783" i="31"/>
  <c r="G783" i="31"/>
  <c r="K782" i="31"/>
  <c r="O781" i="31"/>
  <c r="G781" i="31"/>
  <c r="K780" i="31"/>
  <c r="J919" i="31"/>
  <c r="I905" i="31"/>
  <c r="Q899" i="31"/>
  <c r="M894" i="31"/>
  <c r="I889" i="31"/>
  <c r="Q883" i="31"/>
  <c r="M878" i="31"/>
  <c r="I873" i="31"/>
  <c r="K869" i="31"/>
  <c r="O866" i="31"/>
  <c r="O864" i="31"/>
  <c r="K863" i="31"/>
  <c r="H862" i="31"/>
  <c r="I861" i="31"/>
  <c r="K860" i="31"/>
  <c r="L859" i="31"/>
  <c r="O858" i="31"/>
  <c r="Q857" i="31"/>
  <c r="H857" i="31"/>
  <c r="K856" i="31"/>
  <c r="N855" i="31"/>
  <c r="F855" i="31"/>
  <c r="J854" i="31"/>
  <c r="N853" i="31"/>
  <c r="F853" i="31"/>
  <c r="J852" i="31"/>
  <c r="N851" i="31"/>
  <c r="F851" i="31"/>
  <c r="J850" i="31"/>
  <c r="N849" i="31"/>
  <c r="F849" i="31"/>
  <c r="J848" i="31"/>
  <c r="N847" i="31"/>
  <c r="F847" i="31"/>
  <c r="J846" i="31"/>
  <c r="N845" i="31"/>
  <c r="F845" i="31"/>
  <c r="J844" i="31"/>
  <c r="N843" i="31"/>
  <c r="F843" i="31"/>
  <c r="J842" i="31"/>
  <c r="N841" i="31"/>
  <c r="F841" i="31"/>
  <c r="J840" i="31"/>
  <c r="N839" i="31"/>
  <c r="F839" i="31"/>
  <c r="J838" i="31"/>
  <c r="N837" i="31"/>
  <c r="F837" i="31"/>
  <c r="J836" i="31"/>
  <c r="N835" i="31"/>
  <c r="F835" i="31"/>
  <c r="J834" i="31"/>
  <c r="N833" i="31"/>
  <c r="F833" i="31"/>
  <c r="J832" i="31"/>
  <c r="N831" i="31"/>
  <c r="F831" i="31"/>
  <c r="J830" i="31"/>
  <c r="N829" i="31"/>
  <c r="F829" i="31"/>
  <c r="J828" i="31"/>
  <c r="N827" i="31"/>
  <c r="F827" i="31"/>
  <c r="J826" i="31"/>
  <c r="N825" i="31"/>
  <c r="F825" i="31"/>
  <c r="J824" i="31"/>
  <c r="N823" i="31"/>
  <c r="F823" i="31"/>
  <c r="J822" i="31"/>
  <c r="N821" i="31"/>
  <c r="F821" i="31"/>
  <c r="J820" i="31"/>
  <c r="N819" i="31"/>
  <c r="F819" i="31"/>
  <c r="J818" i="31"/>
  <c r="N817" i="31"/>
  <c r="F817" i="31"/>
  <c r="J816" i="31"/>
  <c r="N815" i="31"/>
  <c r="F815" i="31"/>
  <c r="J814" i="31"/>
  <c r="N813" i="31"/>
  <c r="F813" i="31"/>
  <c r="J812" i="31"/>
  <c r="F807" i="31"/>
  <c r="N801" i="31"/>
  <c r="N797" i="31"/>
  <c r="F795" i="31"/>
  <c r="J792" i="31"/>
  <c r="N789" i="31"/>
  <c r="P787" i="31"/>
  <c r="M786" i="31"/>
  <c r="L785" i="31"/>
  <c r="L784" i="31"/>
  <c r="M783" i="31"/>
  <c r="O782" i="31"/>
  <c r="P781" i="31"/>
  <c r="Q780" i="31"/>
  <c r="G780" i="31"/>
  <c r="J779" i="31"/>
  <c r="N778" i="31"/>
  <c r="F778" i="31"/>
  <c r="J777" i="31"/>
  <c r="N776" i="31"/>
  <c r="F776" i="31"/>
  <c r="J775" i="31"/>
  <c r="N774" i="31"/>
  <c r="F774" i="31"/>
  <c r="J773" i="31"/>
  <c r="N772" i="31"/>
  <c r="F772" i="31"/>
  <c r="J771" i="31"/>
  <c r="N770" i="31"/>
  <c r="F770" i="31"/>
  <c r="J769" i="31"/>
  <c r="N768" i="31"/>
  <c r="F768" i="31"/>
  <c r="J767" i="31"/>
  <c r="N766" i="31"/>
  <c r="F766" i="31"/>
  <c r="J765" i="31"/>
  <c r="N764" i="31"/>
  <c r="F764" i="31"/>
  <c r="J763" i="31"/>
  <c r="N762" i="31"/>
  <c r="F762" i="31"/>
  <c r="J761" i="31"/>
  <c r="N760" i="31"/>
  <c r="F760" i="31"/>
  <c r="J759" i="31"/>
  <c r="N758" i="31"/>
  <c r="F758" i="31"/>
  <c r="J757" i="31"/>
  <c r="N756" i="31"/>
  <c r="F756" i="31"/>
  <c r="J755" i="31"/>
  <c r="N754" i="31"/>
  <c r="F754" i="31"/>
  <c r="J753" i="31"/>
  <c r="N752" i="31"/>
  <c r="F752" i="31"/>
  <c r="J751" i="31"/>
  <c r="N750" i="31"/>
  <c r="F750" i="31"/>
  <c r="J749" i="31"/>
  <c r="N748" i="31"/>
  <c r="F748" i="31"/>
  <c r="J747" i="31"/>
  <c r="N746" i="31"/>
  <c r="F746" i="31"/>
  <c r="J745" i="31"/>
  <c r="N744" i="31"/>
  <c r="F744" i="31"/>
  <c r="J743" i="31"/>
  <c r="N742" i="31"/>
  <c r="F742" i="31"/>
  <c r="J741" i="31"/>
  <c r="N740" i="31"/>
  <c r="F740" i="31"/>
  <c r="J739" i="31"/>
  <c r="N738" i="31"/>
  <c r="F738" i="31"/>
  <c r="J737" i="31"/>
  <c r="N736" i="31"/>
  <c r="F736" i="31"/>
  <c r="J735" i="31"/>
  <c r="N734" i="31"/>
  <c r="F734" i="31"/>
  <c r="J733" i="31"/>
  <c r="N732" i="31"/>
  <c r="F732" i="31"/>
  <c r="J731" i="31"/>
  <c r="N730" i="31"/>
  <c r="F730" i="31"/>
  <c r="J729" i="31"/>
  <c r="N728" i="31"/>
  <c r="F728" i="31"/>
  <c r="J727" i="31"/>
  <c r="N726" i="31"/>
  <c r="F726" i="31"/>
  <c r="J725" i="31"/>
  <c r="N724" i="31"/>
  <c r="F724" i="31"/>
  <c r="J723" i="31"/>
  <c r="N722" i="31"/>
  <c r="F722" i="31"/>
  <c r="J721" i="31"/>
  <c r="N720" i="31"/>
  <c r="F720" i="31"/>
  <c r="J719" i="31"/>
  <c r="N718" i="31"/>
  <c r="F718" i="31"/>
  <c r="J717" i="31"/>
  <c r="N716" i="31"/>
  <c r="F716" i="31"/>
  <c r="J715" i="31"/>
  <c r="N714" i="31"/>
  <c r="F714" i="31"/>
  <c r="J713" i="31"/>
  <c r="N712" i="31"/>
  <c r="F712" i="31"/>
  <c r="J711" i="31"/>
  <c r="N710" i="31"/>
  <c r="F710" i="31"/>
  <c r="J709" i="31"/>
  <c r="N708" i="31"/>
  <c r="F708" i="31"/>
  <c r="J707" i="31"/>
  <c r="N706" i="31"/>
  <c r="F706" i="31"/>
  <c r="J705" i="31"/>
  <c r="N704" i="31"/>
  <c r="F704" i="31"/>
  <c r="J703" i="31"/>
  <c r="N702" i="31"/>
  <c r="F702" i="31"/>
  <c r="J701" i="31"/>
  <c r="N700" i="31"/>
  <c r="F700" i="31"/>
  <c r="J699" i="31"/>
  <c r="N698" i="31"/>
  <c r="F698" i="31"/>
  <c r="J697" i="31"/>
  <c r="N696" i="31"/>
  <c r="F696" i="31"/>
  <c r="J695" i="31"/>
  <c r="N694" i="31"/>
  <c r="F694" i="31"/>
  <c r="J693" i="31"/>
  <c r="N692" i="31"/>
  <c r="F692" i="31"/>
  <c r="J691" i="31"/>
  <c r="N690" i="31"/>
  <c r="F690" i="31"/>
  <c r="J689" i="31"/>
  <c r="N688" i="31"/>
  <c r="F688" i="31"/>
  <c r="J687" i="31"/>
  <c r="N686" i="31"/>
  <c r="F686" i="31"/>
  <c r="J685" i="31"/>
  <c r="N684" i="31"/>
  <c r="F684" i="31"/>
  <c r="J683" i="31"/>
  <c r="N682" i="31"/>
  <c r="F682" i="31"/>
  <c r="J681" i="31"/>
  <c r="N680" i="31"/>
  <c r="F680" i="31"/>
  <c r="J679" i="31"/>
  <c r="N678" i="31"/>
  <c r="F678" i="31"/>
  <c r="J677" i="31"/>
  <c r="N811" i="31"/>
  <c r="J806" i="31"/>
  <c r="F801" i="31"/>
  <c r="H797" i="31"/>
  <c r="L794" i="31"/>
  <c r="P791" i="31"/>
  <c r="H789" i="31"/>
  <c r="N787" i="31"/>
  <c r="L786" i="31"/>
  <c r="K785" i="31"/>
  <c r="J784" i="31"/>
  <c r="L783" i="31"/>
  <c r="M782" i="31"/>
  <c r="N781" i="31"/>
  <c r="P780" i="31"/>
  <c r="Q779" i="31"/>
  <c r="I779" i="31"/>
  <c r="M778" i="31"/>
  <c r="Q777" i="31"/>
  <c r="I777" i="31"/>
  <c r="M776" i="31"/>
  <c r="Q775" i="31"/>
  <c r="I775" i="31"/>
  <c r="M774" i="31"/>
  <c r="Q773" i="31"/>
  <c r="I773" i="31"/>
  <c r="M772" i="31"/>
  <c r="Q771" i="31"/>
  <c r="I771" i="31"/>
  <c r="M770" i="31"/>
  <c r="Q769" i="31"/>
  <c r="I769" i="31"/>
  <c r="M768" i="31"/>
  <c r="Q767" i="31"/>
  <c r="I767" i="31"/>
  <c r="M766" i="31"/>
  <c r="Q765" i="31"/>
  <c r="I765" i="31"/>
  <c r="M764" i="31"/>
  <c r="Q763" i="31"/>
  <c r="I763" i="31"/>
  <c r="M762" i="31"/>
  <c r="Q761" i="31"/>
  <c r="I761" i="31"/>
  <c r="M760" i="31"/>
  <c r="Q759" i="31"/>
  <c r="I759" i="31"/>
  <c r="M758" i="31"/>
  <c r="Q757" i="31"/>
  <c r="I757" i="31"/>
  <c r="M756" i="31"/>
  <c r="Q755" i="31"/>
  <c r="I755" i="31"/>
  <c r="M754" i="31"/>
  <c r="Q753" i="31"/>
  <c r="I753" i="31"/>
  <c r="M752" i="31"/>
  <c r="Q751" i="31"/>
  <c r="I751" i="31"/>
  <c r="M750" i="31"/>
  <c r="Q749" i="31"/>
  <c r="I749" i="31"/>
  <c r="M748" i="31"/>
  <c r="Q747" i="31"/>
  <c r="I747" i="31"/>
  <c r="M746" i="31"/>
  <c r="Q745" i="31"/>
  <c r="I745" i="31"/>
  <c r="M744" i="31"/>
  <c r="Q743" i="31"/>
  <c r="I743" i="31"/>
  <c r="M742" i="31"/>
  <c r="Q741" i="31"/>
  <c r="I741" i="31"/>
  <c r="M740" i="31"/>
  <c r="Q739" i="31"/>
  <c r="I739" i="31"/>
  <c r="M738" i="31"/>
  <c r="Q737" i="31"/>
  <c r="I737" i="31"/>
  <c r="M736" i="31"/>
  <c r="Q735" i="31"/>
  <c r="I735" i="31"/>
  <c r="M734" i="31"/>
  <c r="Q733" i="31"/>
  <c r="I733" i="31"/>
  <c r="M732" i="31"/>
  <c r="Q731" i="31"/>
  <c r="I731" i="31"/>
  <c r="M730" i="31"/>
  <c r="Q729" i="31"/>
  <c r="I729" i="31"/>
  <c r="M728" i="31"/>
  <c r="Q727" i="31"/>
  <c r="I727" i="31"/>
  <c r="M726" i="31"/>
  <c r="Q725" i="31"/>
  <c r="I725" i="31"/>
  <c r="M724" i="31"/>
  <c r="Q723" i="31"/>
  <c r="I723" i="31"/>
  <c r="M722" i="31"/>
  <c r="Q721" i="31"/>
  <c r="I721" i="31"/>
  <c r="M720" i="31"/>
  <c r="Q719" i="31"/>
  <c r="I719" i="31"/>
  <c r="M718" i="31"/>
  <c r="Q717" i="31"/>
  <c r="I717" i="31"/>
  <c r="M716" i="31"/>
  <c r="Q715" i="31"/>
  <c r="I715" i="31"/>
  <c r="M714" i="31"/>
  <c r="Q713" i="31"/>
  <c r="I713" i="31"/>
  <c r="M712" i="31"/>
  <c r="Q711" i="31"/>
  <c r="I711" i="31"/>
  <c r="M710" i="31"/>
  <c r="Q709" i="31"/>
  <c r="I709" i="31"/>
  <c r="M708" i="31"/>
  <c r="Q707" i="31"/>
  <c r="I707" i="31"/>
  <c r="M706" i="31"/>
  <c r="Q705" i="31"/>
  <c r="I705" i="31"/>
  <c r="M704" i="31"/>
  <c r="Q703" i="31"/>
  <c r="I703" i="31"/>
  <c r="M702" i="31"/>
  <c r="Q701" i="31"/>
  <c r="I701" i="31"/>
  <c r="M700" i="31"/>
  <c r="Q699" i="31"/>
  <c r="I699" i="31"/>
  <c r="M698" i="31"/>
  <c r="Q697" i="31"/>
  <c r="I697" i="31"/>
  <c r="M696" i="31"/>
  <c r="Q695" i="31"/>
  <c r="I695" i="31"/>
  <c r="M694" i="31"/>
  <c r="Q693" i="31"/>
  <c r="I693" i="31"/>
  <c r="M692" i="31"/>
  <c r="Q691" i="31"/>
  <c r="I691" i="31"/>
  <c r="M690" i="31"/>
  <c r="Q689" i="31"/>
  <c r="I689" i="31"/>
  <c r="F811" i="31"/>
  <c r="N805" i="31"/>
  <c r="J800" i="31"/>
  <c r="F797" i="31"/>
  <c r="J794" i="31"/>
  <c r="N791" i="31"/>
  <c r="F789" i="31"/>
  <c r="L787" i="31"/>
  <c r="J786" i="31"/>
  <c r="I785" i="31"/>
  <c r="I784" i="31"/>
  <c r="K783" i="31"/>
  <c r="L782" i="31"/>
  <c r="M781" i="31"/>
  <c r="O780" i="31"/>
  <c r="P779" i="31"/>
  <c r="H779" i="31"/>
  <c r="L778" i="31"/>
  <c r="P777" i="31"/>
  <c r="H777" i="31"/>
  <c r="L776" i="31"/>
  <c r="P775" i="31"/>
  <c r="H775" i="31"/>
  <c r="L774" i="31"/>
  <c r="P773" i="31"/>
  <c r="H773" i="31"/>
  <c r="L772" i="31"/>
  <c r="P771" i="31"/>
  <c r="H771" i="31"/>
  <c r="L770" i="31"/>
  <c r="P769" i="31"/>
  <c r="H769" i="31"/>
  <c r="L768" i="31"/>
  <c r="P767" i="31"/>
  <c r="H767" i="31"/>
  <c r="L766" i="31"/>
  <c r="P765" i="31"/>
  <c r="H765" i="31"/>
  <c r="L764" i="31"/>
  <c r="P763" i="31"/>
  <c r="H763" i="31"/>
  <c r="L762" i="31"/>
  <c r="P761" i="31"/>
  <c r="H761" i="31"/>
  <c r="L760" i="31"/>
  <c r="P759" i="31"/>
  <c r="H759" i="31"/>
  <c r="L758" i="31"/>
  <c r="P757" i="31"/>
  <c r="H757" i="31"/>
  <c r="L756" i="31"/>
  <c r="P755" i="31"/>
  <c r="H755" i="31"/>
  <c r="L754" i="31"/>
  <c r="P753" i="31"/>
  <c r="H753" i="31"/>
  <c r="L752" i="31"/>
  <c r="P751" i="31"/>
  <c r="H751" i="31"/>
  <c r="L750" i="31"/>
  <c r="P749" i="31"/>
  <c r="H749" i="31"/>
  <c r="L748" i="31"/>
  <c r="P747" i="31"/>
  <c r="H747" i="31"/>
  <c r="L746" i="31"/>
  <c r="P745" i="31"/>
  <c r="H745" i="31"/>
  <c r="L744" i="31"/>
  <c r="P743" i="31"/>
  <c r="H743" i="31"/>
  <c r="L742" i="31"/>
  <c r="P741" i="31"/>
  <c r="H741" i="31"/>
  <c r="L740" i="31"/>
  <c r="P739" i="31"/>
  <c r="H739" i="31"/>
  <c r="L738" i="31"/>
  <c r="P737" i="31"/>
  <c r="H737" i="31"/>
  <c r="L736" i="31"/>
  <c r="P735" i="31"/>
  <c r="H735" i="31"/>
  <c r="L734" i="31"/>
  <c r="P733" i="31"/>
  <c r="H733" i="31"/>
  <c r="L732" i="31"/>
  <c r="P731" i="31"/>
  <c r="H731" i="31"/>
  <c r="L730" i="31"/>
  <c r="P729" i="31"/>
  <c r="H729" i="31"/>
  <c r="L728" i="31"/>
  <c r="P727" i="31"/>
  <c r="H727" i="31"/>
  <c r="L726" i="31"/>
  <c r="P725" i="31"/>
  <c r="H725" i="31"/>
  <c r="L724" i="31"/>
  <c r="P723" i="31"/>
  <c r="H723" i="31"/>
  <c r="L722" i="31"/>
  <c r="P721" i="31"/>
  <c r="H721" i="31"/>
  <c r="L720" i="31"/>
  <c r="P719" i="31"/>
  <c r="H719" i="31"/>
  <c r="L718" i="31"/>
  <c r="P717" i="31"/>
  <c r="H717" i="31"/>
  <c r="L716" i="31"/>
  <c r="P715" i="31"/>
  <c r="H715" i="31"/>
  <c r="L714" i="31"/>
  <c r="P713" i="31"/>
  <c r="H713" i="31"/>
  <c r="L712" i="31"/>
  <c r="P711" i="31"/>
  <c r="H711" i="31"/>
  <c r="L710" i="31"/>
  <c r="P709" i="31"/>
  <c r="H709" i="31"/>
  <c r="L708" i="31"/>
  <c r="P707" i="31"/>
  <c r="H707" i="31"/>
  <c r="L706" i="31"/>
  <c r="P705" i="31"/>
  <c r="H705" i="31"/>
  <c r="L704" i="31"/>
  <c r="P703" i="31"/>
  <c r="H703" i="31"/>
  <c r="L702" i="31"/>
  <c r="P701" i="31"/>
  <c r="H701" i="31"/>
  <c r="L700" i="31"/>
  <c r="P699" i="31"/>
  <c r="H699" i="31"/>
  <c r="L698" i="31"/>
  <c r="P697" i="31"/>
  <c r="H697" i="31"/>
  <c r="L696" i="31"/>
  <c r="P695" i="31"/>
  <c r="H695" i="31"/>
  <c r="L694" i="31"/>
  <c r="P693" i="31"/>
  <c r="H693" i="31"/>
  <c r="J810" i="31"/>
  <c r="F805" i="31"/>
  <c r="N799" i="31"/>
  <c r="L796" i="31"/>
  <c r="P793" i="31"/>
  <c r="H791" i="31"/>
  <c r="M788" i="31"/>
  <c r="I787" i="31"/>
  <c r="H786" i="31"/>
  <c r="H785" i="31"/>
  <c r="H784" i="31"/>
  <c r="I783" i="31"/>
  <c r="J782" i="31"/>
  <c r="L781" i="31"/>
  <c r="M780" i="31"/>
  <c r="O779" i="31"/>
  <c r="G779" i="31"/>
  <c r="K778" i="31"/>
  <c r="O777" i="31"/>
  <c r="G777" i="31"/>
  <c r="K776" i="31"/>
  <c r="O775" i="31"/>
  <c r="G775" i="31"/>
  <c r="K774" i="31"/>
  <c r="O773" i="31"/>
  <c r="G773" i="31"/>
  <c r="K772" i="31"/>
  <c r="O771" i="31"/>
  <c r="G771" i="31"/>
  <c r="K770" i="31"/>
  <c r="O769" i="31"/>
  <c r="G769" i="31"/>
  <c r="K768" i="31"/>
  <c r="O767" i="31"/>
  <c r="G767" i="31"/>
  <c r="K766" i="31"/>
  <c r="O765" i="31"/>
  <c r="G765" i="31"/>
  <c r="K764" i="31"/>
  <c r="O763" i="31"/>
  <c r="G763" i="31"/>
  <c r="K762" i="31"/>
  <c r="O761" i="31"/>
  <c r="G761" i="31"/>
  <c r="K760" i="31"/>
  <c r="O759" i="31"/>
  <c r="G759" i="31"/>
  <c r="K758" i="31"/>
  <c r="O757" i="31"/>
  <c r="G757" i="31"/>
  <c r="K756" i="31"/>
  <c r="O755" i="31"/>
  <c r="G755" i="31"/>
  <c r="K754" i="31"/>
  <c r="O753" i="31"/>
  <c r="G753" i="31"/>
  <c r="K752" i="31"/>
  <c r="O751" i="31"/>
  <c r="G751" i="31"/>
  <c r="K750" i="31"/>
  <c r="O749" i="31"/>
  <c r="G749" i="31"/>
  <c r="K748" i="31"/>
  <c r="O747" i="31"/>
  <c r="G747" i="31"/>
  <c r="K746" i="31"/>
  <c r="O745" i="31"/>
  <c r="G745" i="31"/>
  <c r="K744" i="31"/>
  <c r="O743" i="31"/>
  <c r="G743" i="31"/>
  <c r="K742" i="31"/>
  <c r="O741" i="31"/>
  <c r="G741" i="31"/>
  <c r="K740" i="31"/>
  <c r="O739" i="31"/>
  <c r="G739" i="31"/>
  <c r="K738" i="31"/>
  <c r="O737" i="31"/>
  <c r="G737" i="31"/>
  <c r="K736" i="31"/>
  <c r="O735" i="31"/>
  <c r="G735" i="31"/>
  <c r="K734" i="31"/>
  <c r="O733" i="31"/>
  <c r="G733" i="31"/>
  <c r="K732" i="31"/>
  <c r="O731" i="31"/>
  <c r="G731" i="31"/>
  <c r="K730" i="31"/>
  <c r="O729" i="31"/>
  <c r="G729" i="31"/>
  <c r="K728" i="31"/>
  <c r="O727" i="31"/>
  <c r="G727" i="31"/>
  <c r="K726" i="31"/>
  <c r="O725" i="31"/>
  <c r="G725" i="31"/>
  <c r="K724" i="31"/>
  <c r="O723" i="31"/>
  <c r="G723" i="31"/>
  <c r="K722" i="31"/>
  <c r="O721" i="31"/>
  <c r="G721" i="31"/>
  <c r="K720" i="31"/>
  <c r="O719" i="31"/>
  <c r="G719" i="31"/>
  <c r="K718" i="31"/>
  <c r="O717" i="31"/>
  <c r="G717" i="31"/>
  <c r="K716" i="31"/>
  <c r="O715" i="31"/>
  <c r="G715" i="31"/>
  <c r="K714" i="31"/>
  <c r="O713" i="31"/>
  <c r="G713" i="31"/>
  <c r="K712" i="31"/>
  <c r="O711" i="31"/>
  <c r="G711" i="31"/>
  <c r="K710" i="31"/>
  <c r="O709" i="31"/>
  <c r="G709" i="31"/>
  <c r="K708" i="31"/>
  <c r="O707" i="31"/>
  <c r="G707" i="31"/>
  <c r="K706" i="31"/>
  <c r="O705" i="31"/>
  <c r="G705" i="31"/>
  <c r="K704" i="31"/>
  <c r="O703" i="31"/>
  <c r="G703" i="31"/>
  <c r="K702" i="31"/>
  <c r="O701" i="31"/>
  <c r="G701" i="31"/>
  <c r="K700" i="31"/>
  <c r="O699" i="31"/>
  <c r="G699" i="31"/>
  <c r="K698" i="31"/>
  <c r="O697" i="31"/>
  <c r="G697" i="31"/>
  <c r="K696" i="31"/>
  <c r="O695" i="31"/>
  <c r="G695" i="31"/>
  <c r="K694" i="31"/>
  <c r="O693" i="31"/>
  <c r="G693" i="31"/>
  <c r="K692" i="31"/>
  <c r="O691" i="31"/>
  <c r="G691" i="31"/>
  <c r="K690" i="31"/>
  <c r="O689" i="31"/>
  <c r="G689" i="31"/>
  <c r="K688" i="31"/>
  <c r="O687" i="31"/>
  <c r="G687" i="31"/>
  <c r="K686" i="31"/>
  <c r="O685" i="31"/>
  <c r="G685" i="31"/>
  <c r="K684" i="31"/>
  <c r="O683" i="31"/>
  <c r="N809" i="31"/>
  <c r="J804" i="31"/>
  <c r="F799" i="31"/>
  <c r="J796" i="31"/>
  <c r="N793" i="31"/>
  <c r="F791" i="31"/>
  <c r="L788" i="31"/>
  <c r="H787" i="31"/>
  <c r="G786" i="31"/>
  <c r="F785" i="31"/>
  <c r="G784" i="31"/>
  <c r="H783" i="31"/>
  <c r="I782" i="31"/>
  <c r="K781" i="31"/>
  <c r="L780" i="31"/>
  <c r="N779" i="31"/>
  <c r="F779" i="31"/>
  <c r="J778" i="31"/>
  <c r="N777" i="31"/>
  <c r="F777" i="31"/>
  <c r="J776" i="31"/>
  <c r="N775" i="31"/>
  <c r="F775" i="31"/>
  <c r="J774" i="31"/>
  <c r="N773" i="31"/>
  <c r="F773" i="31"/>
  <c r="J772" i="31"/>
  <c r="N771" i="31"/>
  <c r="F771" i="31"/>
  <c r="J770" i="31"/>
  <c r="N769" i="31"/>
  <c r="F769" i="31"/>
  <c r="J768" i="31"/>
  <c r="N767" i="31"/>
  <c r="F767" i="31"/>
  <c r="J766" i="31"/>
  <c r="N765" i="31"/>
  <c r="F765" i="31"/>
  <c r="J764" i="31"/>
  <c r="N763" i="31"/>
  <c r="F763" i="31"/>
  <c r="J762" i="31"/>
  <c r="N761" i="31"/>
  <c r="F761" i="31"/>
  <c r="J760" i="31"/>
  <c r="N759" i="31"/>
  <c r="F759" i="31"/>
  <c r="J758" i="31"/>
  <c r="N757" i="31"/>
  <c r="F757" i="31"/>
  <c r="J756" i="31"/>
  <c r="N755" i="31"/>
  <c r="F755" i="31"/>
  <c r="J754" i="31"/>
  <c r="N753" i="31"/>
  <c r="F753" i="31"/>
  <c r="J752" i="31"/>
  <c r="N751" i="31"/>
  <c r="F751" i="31"/>
  <c r="J750" i="31"/>
  <c r="N749" i="31"/>
  <c r="F749" i="31"/>
  <c r="J748" i="31"/>
  <c r="N747" i="31"/>
  <c r="F747" i="31"/>
  <c r="J746" i="31"/>
  <c r="N745" i="31"/>
  <c r="F745" i="31"/>
  <c r="J744" i="31"/>
  <c r="N743" i="31"/>
  <c r="F743" i="31"/>
  <c r="J742" i="31"/>
  <c r="N741" i="31"/>
  <c r="F741" i="31"/>
  <c r="J740" i="31"/>
  <c r="N739" i="31"/>
  <c r="F739" i="31"/>
  <c r="J738" i="31"/>
  <c r="N737" i="31"/>
  <c r="F737" i="31"/>
  <c r="J736" i="31"/>
  <c r="N735" i="31"/>
  <c r="F735" i="31"/>
  <c r="J734" i="31"/>
  <c r="N733" i="31"/>
  <c r="F733" i="31"/>
  <c r="J732" i="31"/>
  <c r="N731" i="31"/>
  <c r="F731" i="31"/>
  <c r="J730" i="31"/>
  <c r="N729" i="31"/>
  <c r="F729" i="31"/>
  <c r="J728" i="31"/>
  <c r="N727" i="31"/>
  <c r="F727" i="31"/>
  <c r="J726" i="31"/>
  <c r="N725" i="31"/>
  <c r="F725" i="31"/>
  <c r="J724" i="31"/>
  <c r="N723" i="31"/>
  <c r="F723" i="31"/>
  <c r="J722" i="31"/>
  <c r="N721" i="31"/>
  <c r="F721" i="31"/>
  <c r="J720" i="31"/>
  <c r="N719" i="31"/>
  <c r="F719" i="31"/>
  <c r="J718" i="31"/>
  <c r="N717" i="31"/>
  <c r="F717" i="31"/>
  <c r="J716" i="31"/>
  <c r="N715" i="31"/>
  <c r="F715" i="31"/>
  <c r="J714" i="31"/>
  <c r="N713" i="31"/>
  <c r="F713" i="31"/>
  <c r="J712" i="31"/>
  <c r="N711" i="31"/>
  <c r="F711" i="31"/>
  <c r="J710" i="31"/>
  <c r="N709" i="31"/>
  <c r="F709" i="31"/>
  <c r="J708" i="31"/>
  <c r="N707" i="31"/>
  <c r="F707" i="31"/>
  <c r="J706" i="31"/>
  <c r="N705" i="31"/>
  <c r="F705" i="31"/>
  <c r="J704" i="31"/>
  <c r="N703" i="31"/>
  <c r="F703" i="31"/>
  <c r="J702" i="31"/>
  <c r="N701" i="31"/>
  <c r="F701" i="31"/>
  <c r="J700" i="31"/>
  <c r="N699" i="31"/>
  <c r="F699" i="31"/>
  <c r="J698" i="31"/>
  <c r="N697" i="31"/>
  <c r="F697" i="31"/>
  <c r="J696" i="31"/>
  <c r="N695" i="31"/>
  <c r="F695" i="31"/>
  <c r="J694" i="31"/>
  <c r="N693" i="31"/>
  <c r="F693" i="31"/>
  <c r="J692" i="31"/>
  <c r="N691" i="31"/>
  <c r="F691" i="31"/>
  <c r="J690" i="31"/>
  <c r="N689" i="31"/>
  <c r="F689" i="31"/>
  <c r="J688" i="31"/>
  <c r="N687" i="31"/>
  <c r="F687" i="31"/>
  <c r="J686" i="31"/>
  <c r="N685" i="31"/>
  <c r="F685" i="31"/>
  <c r="J684" i="31"/>
  <c r="N683" i="31"/>
  <c r="F683" i="31"/>
  <c r="J682" i="31"/>
  <c r="N681" i="31"/>
  <c r="F681" i="31"/>
  <c r="J680" i="31"/>
  <c r="N679" i="31"/>
  <c r="F679" i="31"/>
  <c r="F809" i="31"/>
  <c r="N803" i="31"/>
  <c r="L798" i="31"/>
  <c r="P795" i="31"/>
  <c r="H793" i="31"/>
  <c r="L790" i="31"/>
  <c r="J788" i="31"/>
  <c r="F787" i="31"/>
  <c r="Q785" i="31"/>
  <c r="P784" i="31"/>
  <c r="Q783" i="31"/>
  <c r="F783" i="31"/>
  <c r="H782" i="31"/>
  <c r="I781" i="31"/>
  <c r="J780" i="31"/>
  <c r="M779" i="31"/>
  <c r="Q778" i="31"/>
  <c r="I778" i="31"/>
  <c r="M777" i="31"/>
  <c r="Q776" i="31"/>
  <c r="I776" i="31"/>
  <c r="M775" i="31"/>
  <c r="Q774" i="31"/>
  <c r="I774" i="31"/>
  <c r="M773" i="31"/>
  <c r="Q772" i="31"/>
  <c r="I772" i="31"/>
  <c r="M771" i="31"/>
  <c r="Q770" i="31"/>
  <c r="I770" i="31"/>
  <c r="M769" i="31"/>
  <c r="Q768" i="31"/>
  <c r="I768" i="31"/>
  <c r="M767" i="31"/>
  <c r="Q766" i="31"/>
  <c r="I766" i="31"/>
  <c r="M765" i="31"/>
  <c r="Q764" i="31"/>
  <c r="I764" i="31"/>
  <c r="M763" i="31"/>
  <c r="Q762" i="31"/>
  <c r="I762" i="31"/>
  <c r="M761" i="31"/>
  <c r="Q760" i="31"/>
  <c r="I760" i="31"/>
  <c r="M759" i="31"/>
  <c r="Q758" i="31"/>
  <c r="I758" i="31"/>
  <c r="M757" i="31"/>
  <c r="Q756" i="31"/>
  <c r="I756" i="31"/>
  <c r="M755" i="31"/>
  <c r="Q754" i="31"/>
  <c r="I754" i="31"/>
  <c r="M753" i="31"/>
  <c r="Q752" i="31"/>
  <c r="I752" i="31"/>
  <c r="M751" i="31"/>
  <c r="Q750" i="31"/>
  <c r="I750" i="31"/>
  <c r="M749" i="31"/>
  <c r="Q748" i="31"/>
  <c r="I748" i="31"/>
  <c r="M747" i="31"/>
  <c r="Q746" i="31"/>
  <c r="I746" i="31"/>
  <c r="M745" i="31"/>
  <c r="Q744" i="31"/>
  <c r="I744" i="31"/>
  <c r="M743" i="31"/>
  <c r="Q742" i="31"/>
  <c r="I742" i="31"/>
  <c r="M741" i="31"/>
  <c r="Q740" i="31"/>
  <c r="I740" i="31"/>
  <c r="M739" i="31"/>
  <c r="Q738" i="31"/>
  <c r="I738" i="31"/>
  <c r="M737" i="31"/>
  <c r="Q736" i="31"/>
  <c r="I736" i="31"/>
  <c r="M735" i="31"/>
  <c r="Q734" i="31"/>
  <c r="I734" i="31"/>
  <c r="M733" i="31"/>
  <c r="Q732" i="31"/>
  <c r="I732" i="31"/>
  <c r="M731" i="31"/>
  <c r="Q730" i="31"/>
  <c r="I730" i="31"/>
  <c r="M729" i="31"/>
  <c r="Q728" i="31"/>
  <c r="I728" i="31"/>
  <c r="M727" i="31"/>
  <c r="Q726" i="31"/>
  <c r="I726" i="31"/>
  <c r="M725" i="31"/>
  <c r="Q724" i="31"/>
  <c r="I724" i="31"/>
  <c r="M723" i="31"/>
  <c r="Q722" i="31"/>
  <c r="I722" i="31"/>
  <c r="M721" i="31"/>
  <c r="Q720" i="31"/>
  <c r="I720" i="31"/>
  <c r="M719" i="31"/>
  <c r="Q718" i="31"/>
  <c r="I718" i="31"/>
  <c r="M717" i="31"/>
  <c r="Q716" i="31"/>
  <c r="I716" i="31"/>
  <c r="M715" i="31"/>
  <c r="Q714" i="31"/>
  <c r="I714" i="31"/>
  <c r="M713" i="31"/>
  <c r="Q712" i="31"/>
  <c r="I712" i="31"/>
  <c r="M711" i="31"/>
  <c r="Q710" i="31"/>
  <c r="I710" i="31"/>
  <c r="M709" i="31"/>
  <c r="Q708" i="31"/>
  <c r="I708" i="31"/>
  <c r="M707" i="31"/>
  <c r="Q706" i="31"/>
  <c r="I706" i="31"/>
  <c r="M705" i="31"/>
  <c r="Q704" i="31"/>
  <c r="I704" i="31"/>
  <c r="M703" i="31"/>
  <c r="Q702" i="31"/>
  <c r="I702" i="31"/>
  <c r="M701" i="31"/>
  <c r="Q700" i="31"/>
  <c r="I700" i="31"/>
  <c r="M699" i="31"/>
  <c r="Q698" i="31"/>
  <c r="I698" i="31"/>
  <c r="M697" i="31"/>
  <c r="Q696" i="31"/>
  <c r="I696" i="31"/>
  <c r="M695" i="31"/>
  <c r="Q694" i="31"/>
  <c r="I694" i="31"/>
  <c r="M693" i="31"/>
  <c r="Q692" i="31"/>
  <c r="I692" i="31"/>
  <c r="M691" i="31"/>
  <c r="Q690" i="31"/>
  <c r="I690" i="31"/>
  <c r="M689" i="31"/>
  <c r="Q688" i="31"/>
  <c r="I688" i="31"/>
  <c r="M687" i="31"/>
  <c r="Q686" i="31"/>
  <c r="I686" i="31"/>
  <c r="M685" i="31"/>
  <c r="Q684" i="31"/>
  <c r="I684" i="31"/>
  <c r="M683" i="31"/>
  <c r="J808" i="31"/>
  <c r="F803" i="31"/>
  <c r="J798" i="31"/>
  <c r="N795" i="31"/>
  <c r="F793" i="31"/>
  <c r="J790" i="31"/>
  <c r="H788" i="31"/>
  <c r="P786" i="31"/>
  <c r="P785" i="31"/>
  <c r="O784" i="31"/>
  <c r="P783" i="31"/>
  <c r="Q782" i="31"/>
  <c r="G782" i="31"/>
  <c r="H781" i="31"/>
  <c r="I780" i="31"/>
  <c r="L779" i="31"/>
  <c r="P778" i="31"/>
  <c r="H778" i="31"/>
  <c r="L777" i="31"/>
  <c r="P776" i="31"/>
  <c r="H776" i="31"/>
  <c r="L775" i="31"/>
  <c r="P774" i="31"/>
  <c r="H774" i="31"/>
  <c r="L773" i="31"/>
  <c r="P772" i="31"/>
  <c r="H772" i="31"/>
  <c r="L771" i="31"/>
  <c r="P770" i="31"/>
  <c r="H770" i="31"/>
  <c r="L769" i="31"/>
  <c r="P768" i="31"/>
  <c r="H768" i="31"/>
  <c r="L767" i="31"/>
  <c r="P766" i="31"/>
  <c r="H766" i="31"/>
  <c r="L765" i="31"/>
  <c r="P764" i="31"/>
  <c r="H764" i="31"/>
  <c r="L763" i="31"/>
  <c r="P762" i="31"/>
  <c r="H762" i="31"/>
  <c r="L761" i="31"/>
  <c r="P760" i="31"/>
  <c r="H760" i="31"/>
  <c r="L759" i="31"/>
  <c r="P758" i="31"/>
  <c r="H758" i="31"/>
  <c r="L757" i="31"/>
  <c r="P756" i="31"/>
  <c r="H756" i="31"/>
  <c r="L755" i="31"/>
  <c r="P754" i="31"/>
  <c r="H754" i="31"/>
  <c r="L753" i="31"/>
  <c r="P752" i="31"/>
  <c r="H752" i="31"/>
  <c r="L751" i="31"/>
  <c r="P750" i="31"/>
  <c r="H750" i="31"/>
  <c r="L749" i="31"/>
  <c r="P748" i="31"/>
  <c r="H748" i="31"/>
  <c r="L747" i="31"/>
  <c r="P746" i="31"/>
  <c r="H746" i="31"/>
  <c r="L745" i="31"/>
  <c r="P744" i="31"/>
  <c r="H744" i="31"/>
  <c r="L743" i="31"/>
  <c r="P742" i="31"/>
  <c r="H742" i="31"/>
  <c r="L741" i="31"/>
  <c r="P740" i="31"/>
  <c r="H740" i="31"/>
  <c r="L739" i="31"/>
  <c r="P738" i="31"/>
  <c r="H738" i="31"/>
  <c r="L737" i="31"/>
  <c r="P736" i="31"/>
  <c r="H736" i="31"/>
  <c r="L735" i="31"/>
  <c r="P734" i="31"/>
  <c r="H734" i="31"/>
  <c r="L733" i="31"/>
  <c r="P732" i="31"/>
  <c r="H732" i="31"/>
  <c r="L731" i="31"/>
  <c r="P730" i="31"/>
  <c r="H730" i="31"/>
  <c r="L729" i="31"/>
  <c r="P728" i="31"/>
  <c r="H728" i="31"/>
  <c r="L727" i="31"/>
  <c r="P726" i="31"/>
  <c r="H726" i="31"/>
  <c r="L725" i="31"/>
  <c r="P724" i="31"/>
  <c r="H724" i="31"/>
  <c r="L723" i="31"/>
  <c r="P722" i="31"/>
  <c r="H722" i="31"/>
  <c r="L721" i="31"/>
  <c r="P720" i="31"/>
  <c r="H720" i="31"/>
  <c r="L719" i="31"/>
  <c r="P718" i="31"/>
  <c r="H718" i="31"/>
  <c r="L717" i="31"/>
  <c r="P716" i="31"/>
  <c r="H716" i="31"/>
  <c r="L715" i="31"/>
  <c r="P714" i="31"/>
  <c r="H714" i="31"/>
  <c r="L713" i="31"/>
  <c r="P712" i="31"/>
  <c r="H712" i="31"/>
  <c r="L711" i="31"/>
  <c r="P710" i="31"/>
  <c r="H710" i="31"/>
  <c r="L709" i="31"/>
  <c r="P708" i="31"/>
  <c r="H708" i="31"/>
  <c r="L707" i="31"/>
  <c r="P706" i="31"/>
  <c r="H706" i="31"/>
  <c r="L705" i="31"/>
  <c r="P704" i="31"/>
  <c r="H704" i="31"/>
  <c r="L703" i="31"/>
  <c r="P702" i="31"/>
  <c r="H702" i="31"/>
  <c r="L701" i="31"/>
  <c r="P700" i="31"/>
  <c r="H700" i="31"/>
  <c r="L699" i="31"/>
  <c r="P698" i="31"/>
  <c r="H698" i="31"/>
  <c r="L697" i="31"/>
  <c r="P696" i="31"/>
  <c r="H696" i="31"/>
  <c r="L695" i="31"/>
  <c r="P694" i="31"/>
  <c r="H694" i="31"/>
  <c r="L693" i="31"/>
  <c r="P692" i="31"/>
  <c r="H692" i="31"/>
  <c r="L691" i="31"/>
  <c r="P690" i="31"/>
  <c r="H690" i="31"/>
  <c r="L689" i="31"/>
  <c r="P688" i="31"/>
  <c r="H688" i="31"/>
  <c r="L687" i="31"/>
  <c r="P686" i="31"/>
  <c r="N807" i="31"/>
  <c r="J802" i="31"/>
  <c r="P797" i="31"/>
  <c r="H795" i="31"/>
  <c r="L792" i="31"/>
  <c r="P789" i="31"/>
  <c r="Q787" i="31"/>
  <c r="O786" i="31"/>
  <c r="N785" i="31"/>
  <c r="M784" i="31"/>
  <c r="N783" i="31"/>
  <c r="P782" i="31"/>
  <c r="Q781" i="31"/>
  <c r="F781" i="31"/>
  <c r="H780" i="31"/>
  <c r="K779" i="31"/>
  <c r="O778" i="31"/>
  <c r="G778" i="31"/>
  <c r="K777" i="31"/>
  <c r="O776" i="31"/>
  <c r="G776" i="31"/>
  <c r="K775" i="31"/>
  <c r="O774" i="31"/>
  <c r="G774" i="31"/>
  <c r="K773" i="31"/>
  <c r="O772" i="31"/>
  <c r="G772" i="31"/>
  <c r="K771" i="31"/>
  <c r="O770" i="31"/>
  <c r="G770" i="31"/>
  <c r="K769" i="31"/>
  <c r="O768" i="31"/>
  <c r="G768" i="31"/>
  <c r="K767" i="31"/>
  <c r="O766" i="31"/>
  <c r="G766" i="31"/>
  <c r="K765" i="31"/>
  <c r="O764" i="31"/>
  <c r="G764" i="31"/>
  <c r="K763" i="31"/>
  <c r="O762" i="31"/>
  <c r="G762" i="31"/>
  <c r="K761" i="31"/>
  <c r="O760" i="31"/>
  <c r="G760" i="31"/>
  <c r="K759" i="31"/>
  <c r="O758" i="31"/>
  <c r="G758" i="31"/>
  <c r="K757" i="31"/>
  <c r="O756" i="31"/>
  <c r="G756" i="31"/>
  <c r="K755" i="31"/>
  <c r="O754" i="31"/>
  <c r="G754" i="31"/>
  <c r="K753" i="31"/>
  <c r="O752" i="31"/>
  <c r="G752" i="31"/>
  <c r="K751" i="31"/>
  <c r="O750" i="31"/>
  <c r="G750" i="31"/>
  <c r="K749" i="31"/>
  <c r="O748" i="31"/>
  <c r="G748" i="31"/>
  <c r="K747" i="31"/>
  <c r="O746" i="31"/>
  <c r="G746" i="31"/>
  <c r="K745" i="31"/>
  <c r="O744" i="31"/>
  <c r="G744" i="31"/>
  <c r="K743" i="31"/>
  <c r="O742" i="31"/>
  <c r="G742" i="31"/>
  <c r="K741" i="31"/>
  <c r="O740" i="31"/>
  <c r="G740" i="31"/>
  <c r="K739" i="31"/>
  <c r="O738" i="31"/>
  <c r="G738" i="31"/>
  <c r="K737" i="31"/>
  <c r="O736" i="31"/>
  <c r="G736" i="31"/>
  <c r="K735" i="31"/>
  <c r="O734" i="31"/>
  <c r="G734" i="31"/>
  <c r="K733" i="31"/>
  <c r="O732" i="31"/>
  <c r="G732" i="31"/>
  <c r="K731" i="31"/>
  <c r="O730" i="31"/>
  <c r="G730" i="31"/>
  <c r="K729" i="31"/>
  <c r="O728" i="31"/>
  <c r="G728" i="31"/>
  <c r="K727" i="31"/>
  <c r="O726" i="31"/>
  <c r="G726" i="31"/>
  <c r="K725" i="31"/>
  <c r="O724" i="31"/>
  <c r="G724" i="31"/>
  <c r="K723" i="31"/>
  <c r="O722" i="31"/>
  <c r="G722" i="31"/>
  <c r="K721" i="31"/>
  <c r="O720" i="31"/>
  <c r="G720" i="31"/>
  <c r="K719" i="31"/>
  <c r="O718" i="31"/>
  <c r="G718" i="31"/>
  <c r="K717" i="31"/>
  <c r="O716" i="31"/>
  <c r="G716" i="31"/>
  <c r="K715" i="31"/>
  <c r="O714" i="31"/>
  <c r="G714" i="31"/>
  <c r="K713" i="31"/>
  <c r="O712" i="31"/>
  <c r="G712" i="31"/>
  <c r="K711" i="31"/>
  <c r="O710" i="31"/>
  <c r="G710" i="31"/>
  <c r="K709" i="31"/>
  <c r="O708" i="31"/>
  <c r="G708" i="31"/>
  <c r="K707" i="31"/>
  <c r="O706" i="31"/>
  <c r="G706" i="31"/>
  <c r="K705" i="31"/>
  <c r="O704" i="31"/>
  <c r="G704" i="31"/>
  <c r="K703" i="31"/>
  <c r="O702" i="31"/>
  <c r="G702" i="31"/>
  <c r="K701" i="31"/>
  <c r="O700" i="31"/>
  <c r="G700" i="31"/>
  <c r="K699" i="31"/>
  <c r="O698" i="31"/>
  <c r="G698" i="31"/>
  <c r="K697" i="31"/>
  <c r="O696" i="31"/>
  <c r="G696" i="31"/>
  <c r="K695" i="31"/>
  <c r="O694" i="31"/>
  <c r="G694" i="31"/>
  <c r="K693" i="31"/>
  <c r="O692" i="31"/>
  <c r="G692" i="31"/>
  <c r="K691" i="31"/>
  <c r="O690" i="31"/>
  <c r="G690" i="31"/>
  <c r="K689" i="31"/>
  <c r="O688" i="31"/>
  <c r="G688" i="31"/>
  <c r="K687" i="31"/>
  <c r="O686" i="31"/>
  <c r="G686" i="31"/>
  <c r="K685" i="31"/>
  <c r="O684" i="31"/>
  <c r="G684" i="31"/>
  <c r="K683" i="31"/>
  <c r="O682" i="31"/>
  <c r="G682" i="31"/>
  <c r="K681" i="31"/>
  <c r="O680" i="31"/>
  <c r="G680" i="31"/>
  <c r="K679" i="31"/>
  <c r="L692" i="31"/>
  <c r="Q687" i="31"/>
  <c r="P685" i="31"/>
  <c r="Q683" i="31"/>
  <c r="M682" i="31"/>
  <c r="M681" i="31"/>
  <c r="L680" i="31"/>
  <c r="L679" i="31"/>
  <c r="L678" i="31"/>
  <c r="O677" i="31"/>
  <c r="F677" i="31"/>
  <c r="J676" i="31"/>
  <c r="N675" i="31"/>
  <c r="F675" i="31"/>
  <c r="J674" i="31"/>
  <c r="N673" i="31"/>
  <c r="F673" i="31"/>
  <c r="J672" i="31"/>
  <c r="N671" i="31"/>
  <c r="F671" i="31"/>
  <c r="J670" i="31"/>
  <c r="N669" i="31"/>
  <c r="F669" i="31"/>
  <c r="J668" i="31"/>
  <c r="N667" i="31"/>
  <c r="F667" i="31"/>
  <c r="J666" i="31"/>
  <c r="N665" i="31"/>
  <c r="F665" i="31"/>
  <c r="J664" i="31"/>
  <c r="N663" i="31"/>
  <c r="F663" i="31"/>
  <c r="J662" i="31"/>
  <c r="N661" i="31"/>
  <c r="F661" i="31"/>
  <c r="J660" i="31"/>
  <c r="N659" i="31"/>
  <c r="F659" i="31"/>
  <c r="J658" i="31"/>
  <c r="N657" i="31"/>
  <c r="F657" i="31"/>
  <c r="J656" i="31"/>
  <c r="N655" i="31"/>
  <c r="F655" i="31"/>
  <c r="J654" i="31"/>
  <c r="N653" i="31"/>
  <c r="F653" i="31"/>
  <c r="J652" i="31"/>
  <c r="N651" i="31"/>
  <c r="F651" i="31"/>
  <c r="J650" i="31"/>
  <c r="N649" i="31"/>
  <c r="F649" i="31"/>
  <c r="J648" i="31"/>
  <c r="N647" i="31"/>
  <c r="F647" i="31"/>
  <c r="J646" i="31"/>
  <c r="N645" i="31"/>
  <c r="F645" i="31"/>
  <c r="J644" i="31"/>
  <c r="N643" i="31"/>
  <c r="F643" i="31"/>
  <c r="J642" i="31"/>
  <c r="N641" i="31"/>
  <c r="F641" i="31"/>
  <c r="J640" i="31"/>
  <c r="N639" i="31"/>
  <c r="F639" i="31"/>
  <c r="J638" i="31"/>
  <c r="N637" i="31"/>
  <c r="F637" i="31"/>
  <c r="J636" i="31"/>
  <c r="N635" i="31"/>
  <c r="F635" i="31"/>
  <c r="J634" i="31"/>
  <c r="N633" i="31"/>
  <c r="F633" i="31"/>
  <c r="J632" i="31"/>
  <c r="N631" i="31"/>
  <c r="F631" i="31"/>
  <c r="J630" i="31"/>
  <c r="N629" i="31"/>
  <c r="F629" i="31"/>
  <c r="J628" i="31"/>
  <c r="N627" i="31"/>
  <c r="F627" i="31"/>
  <c r="J626" i="31"/>
  <c r="N625" i="31"/>
  <c r="F625" i="31"/>
  <c r="J624" i="31"/>
  <c r="N623" i="31"/>
  <c r="F623" i="31"/>
  <c r="J622" i="31"/>
  <c r="N621" i="31"/>
  <c r="F621" i="31"/>
  <c r="J620" i="31"/>
  <c r="N619" i="31"/>
  <c r="F619" i="31"/>
  <c r="J618" i="31"/>
  <c r="N617" i="31"/>
  <c r="F617" i="31"/>
  <c r="J616" i="31"/>
  <c r="N615" i="31"/>
  <c r="F615" i="31"/>
  <c r="J614" i="31"/>
  <c r="N613" i="31"/>
  <c r="F613" i="31"/>
  <c r="J612" i="31"/>
  <c r="N611" i="31"/>
  <c r="F611" i="31"/>
  <c r="J610" i="31"/>
  <c r="N609" i="31"/>
  <c r="F609" i="31"/>
  <c r="J608" i="31"/>
  <c r="N607" i="31"/>
  <c r="F607" i="31"/>
  <c r="J606" i="31"/>
  <c r="N605" i="31"/>
  <c r="F605" i="31"/>
  <c r="J604" i="31"/>
  <c r="N603" i="31"/>
  <c r="F603" i="31"/>
  <c r="J602" i="31"/>
  <c r="N601" i="31"/>
  <c r="F601" i="31"/>
  <c r="J600" i="31"/>
  <c r="N599" i="31"/>
  <c r="F599" i="31"/>
  <c r="J598" i="31"/>
  <c r="N597" i="31"/>
  <c r="F597" i="31"/>
  <c r="J596" i="31"/>
  <c r="N595" i="31"/>
  <c r="F595" i="31"/>
  <c r="J594" i="31"/>
  <c r="N593" i="31"/>
  <c r="F593" i="31"/>
  <c r="J592" i="31"/>
  <c r="N591" i="31"/>
  <c r="F591" i="31"/>
  <c r="J590" i="31"/>
  <c r="N589" i="31"/>
  <c r="F589" i="31"/>
  <c r="J588" i="31"/>
  <c r="N587" i="31"/>
  <c r="F587" i="31"/>
  <c r="J586" i="31"/>
  <c r="N585" i="31"/>
  <c r="F585" i="31"/>
  <c r="J584" i="31"/>
  <c r="N583" i="31"/>
  <c r="F583" i="31"/>
  <c r="J582" i="31"/>
  <c r="N581" i="31"/>
  <c r="F581" i="31"/>
  <c r="J580" i="31"/>
  <c r="N579" i="31"/>
  <c r="F579" i="31"/>
  <c r="J578" i="31"/>
  <c r="N577" i="31"/>
  <c r="F577" i="31"/>
  <c r="J576" i="31"/>
  <c r="N575" i="31"/>
  <c r="F575" i="31"/>
  <c r="J574" i="31"/>
  <c r="N573" i="31"/>
  <c r="F573" i="31"/>
  <c r="J572" i="31"/>
  <c r="N571" i="31"/>
  <c r="P691" i="31"/>
  <c r="P687" i="31"/>
  <c r="L685" i="31"/>
  <c r="P683" i="31"/>
  <c r="L682" i="31"/>
  <c r="L681" i="31"/>
  <c r="K680" i="31"/>
  <c r="I679" i="31"/>
  <c r="K678" i="31"/>
  <c r="N677" i="31"/>
  <c r="Q676" i="31"/>
  <c r="I676" i="31"/>
  <c r="M675" i="31"/>
  <c r="Q674" i="31"/>
  <c r="I674" i="31"/>
  <c r="M673" i="31"/>
  <c r="Q672" i="31"/>
  <c r="I672" i="31"/>
  <c r="M671" i="31"/>
  <c r="Q670" i="31"/>
  <c r="I670" i="31"/>
  <c r="M669" i="31"/>
  <c r="Q668" i="31"/>
  <c r="I668" i="31"/>
  <c r="M667" i="31"/>
  <c r="Q666" i="31"/>
  <c r="I666" i="31"/>
  <c r="M665" i="31"/>
  <c r="Q664" i="31"/>
  <c r="I664" i="31"/>
  <c r="M663" i="31"/>
  <c r="Q662" i="31"/>
  <c r="I662" i="31"/>
  <c r="M661" i="31"/>
  <c r="Q660" i="31"/>
  <c r="I660" i="31"/>
  <c r="M659" i="31"/>
  <c r="Q658" i="31"/>
  <c r="I658" i="31"/>
  <c r="M657" i="31"/>
  <c r="Q656" i="31"/>
  <c r="I656" i="31"/>
  <c r="M655" i="31"/>
  <c r="Q654" i="31"/>
  <c r="I654" i="31"/>
  <c r="M653" i="31"/>
  <c r="Q652" i="31"/>
  <c r="I652" i="31"/>
  <c r="M651" i="31"/>
  <c r="Q650" i="31"/>
  <c r="I650" i="31"/>
  <c r="M649" i="31"/>
  <c r="Q648" i="31"/>
  <c r="I648" i="31"/>
  <c r="M647" i="31"/>
  <c r="Q646" i="31"/>
  <c r="I646" i="31"/>
  <c r="M645" i="31"/>
  <c r="Q644" i="31"/>
  <c r="I644" i="31"/>
  <c r="M643" i="31"/>
  <c r="Q642" i="31"/>
  <c r="I642" i="31"/>
  <c r="M641" i="31"/>
  <c r="Q640" i="31"/>
  <c r="I640" i="31"/>
  <c r="M639" i="31"/>
  <c r="Q638" i="31"/>
  <c r="I638" i="31"/>
  <c r="M637" i="31"/>
  <c r="Q636" i="31"/>
  <c r="I636" i="31"/>
  <c r="M635" i="31"/>
  <c r="Q634" i="31"/>
  <c r="I634" i="31"/>
  <c r="M633" i="31"/>
  <c r="Q632" i="31"/>
  <c r="I632" i="31"/>
  <c r="M631" i="31"/>
  <c r="Q630" i="31"/>
  <c r="I630" i="31"/>
  <c r="M629" i="31"/>
  <c r="Q628" i="31"/>
  <c r="I628" i="31"/>
  <c r="M627" i="31"/>
  <c r="Q626" i="31"/>
  <c r="I626" i="31"/>
  <c r="M625" i="31"/>
  <c r="Q624" i="31"/>
  <c r="I624" i="31"/>
  <c r="M623" i="31"/>
  <c r="Q622" i="31"/>
  <c r="I622" i="31"/>
  <c r="M621" i="31"/>
  <c r="Q620" i="31"/>
  <c r="I620" i="31"/>
  <c r="M619" i="31"/>
  <c r="Q618" i="31"/>
  <c r="I618" i="31"/>
  <c r="M617" i="31"/>
  <c r="Q616" i="31"/>
  <c r="I616" i="31"/>
  <c r="M615" i="31"/>
  <c r="Q614" i="31"/>
  <c r="I614" i="31"/>
  <c r="M613" i="31"/>
  <c r="Q612" i="31"/>
  <c r="I612" i="31"/>
  <c r="M611" i="31"/>
  <c r="Q610" i="31"/>
  <c r="I610" i="31"/>
  <c r="M609" i="31"/>
  <c r="Q608" i="31"/>
  <c r="I608" i="31"/>
  <c r="M607" i="31"/>
  <c r="Q606" i="31"/>
  <c r="I606" i="31"/>
  <c r="M605" i="31"/>
  <c r="Q604" i="31"/>
  <c r="I604" i="31"/>
  <c r="M603" i="31"/>
  <c r="Q602" i="31"/>
  <c r="I602" i="31"/>
  <c r="M601" i="31"/>
  <c r="Q600" i="31"/>
  <c r="I600" i="31"/>
  <c r="M599" i="31"/>
  <c r="Q598" i="31"/>
  <c r="I598" i="31"/>
  <c r="M597" i="31"/>
  <c r="Q596" i="31"/>
  <c r="I596" i="31"/>
  <c r="M595" i="31"/>
  <c r="Q594" i="31"/>
  <c r="I594" i="31"/>
  <c r="M593" i="31"/>
  <c r="Q592" i="31"/>
  <c r="I592" i="31"/>
  <c r="M591" i="31"/>
  <c r="Q590" i="31"/>
  <c r="I590" i="31"/>
  <c r="M589" i="31"/>
  <c r="Q588" i="31"/>
  <c r="I588" i="31"/>
  <c r="M587" i="31"/>
  <c r="Q586" i="31"/>
  <c r="I586" i="31"/>
  <c r="M585" i="31"/>
  <c r="Q584" i="31"/>
  <c r="I584" i="31"/>
  <c r="M583" i="31"/>
  <c r="Q582" i="31"/>
  <c r="I582" i="31"/>
  <c r="M581" i="31"/>
  <c r="Q580" i="31"/>
  <c r="I580" i="31"/>
  <c r="M579" i="31"/>
  <c r="Q578" i="31"/>
  <c r="H691" i="31"/>
  <c r="I687" i="31"/>
  <c r="I685" i="31"/>
  <c r="L683" i="31"/>
  <c r="K682" i="31"/>
  <c r="I681" i="31"/>
  <c r="I680" i="31"/>
  <c r="H679" i="31"/>
  <c r="J678" i="31"/>
  <c r="M677" i="31"/>
  <c r="P676" i="31"/>
  <c r="H676" i="31"/>
  <c r="L675" i="31"/>
  <c r="P674" i="31"/>
  <c r="H674" i="31"/>
  <c r="L673" i="31"/>
  <c r="P672" i="31"/>
  <c r="H672" i="31"/>
  <c r="L671" i="31"/>
  <c r="P670" i="31"/>
  <c r="H670" i="31"/>
  <c r="L669" i="31"/>
  <c r="P668" i="31"/>
  <c r="H668" i="31"/>
  <c r="L667" i="31"/>
  <c r="P666" i="31"/>
  <c r="H666" i="31"/>
  <c r="L665" i="31"/>
  <c r="P664" i="31"/>
  <c r="H664" i="31"/>
  <c r="L663" i="31"/>
  <c r="P662" i="31"/>
  <c r="H662" i="31"/>
  <c r="L661" i="31"/>
  <c r="P660" i="31"/>
  <c r="H660" i="31"/>
  <c r="L659" i="31"/>
  <c r="P658" i="31"/>
  <c r="H658" i="31"/>
  <c r="L657" i="31"/>
  <c r="P656" i="31"/>
  <c r="H656" i="31"/>
  <c r="L655" i="31"/>
  <c r="P654" i="31"/>
  <c r="H654" i="31"/>
  <c r="L653" i="31"/>
  <c r="P652" i="31"/>
  <c r="H652" i="31"/>
  <c r="L651" i="31"/>
  <c r="P650" i="31"/>
  <c r="H650" i="31"/>
  <c r="L649" i="31"/>
  <c r="P648" i="31"/>
  <c r="H648" i="31"/>
  <c r="L647" i="31"/>
  <c r="P646" i="31"/>
  <c r="H646" i="31"/>
  <c r="L645" i="31"/>
  <c r="P644" i="31"/>
  <c r="H644" i="31"/>
  <c r="L643" i="31"/>
  <c r="P642" i="31"/>
  <c r="H642" i="31"/>
  <c r="L641" i="31"/>
  <c r="P640" i="31"/>
  <c r="H640" i="31"/>
  <c r="L639" i="31"/>
  <c r="P638" i="31"/>
  <c r="H638" i="31"/>
  <c r="L637" i="31"/>
  <c r="P636" i="31"/>
  <c r="H636" i="31"/>
  <c r="L635" i="31"/>
  <c r="P634" i="31"/>
  <c r="H634" i="31"/>
  <c r="L633" i="31"/>
  <c r="P632" i="31"/>
  <c r="H632" i="31"/>
  <c r="L631" i="31"/>
  <c r="P630" i="31"/>
  <c r="H630" i="31"/>
  <c r="L629" i="31"/>
  <c r="P628" i="31"/>
  <c r="H628" i="31"/>
  <c r="L627" i="31"/>
  <c r="P626" i="31"/>
  <c r="H626" i="31"/>
  <c r="L625" i="31"/>
  <c r="P624" i="31"/>
  <c r="H624" i="31"/>
  <c r="L623" i="31"/>
  <c r="P622" i="31"/>
  <c r="H622" i="31"/>
  <c r="L621" i="31"/>
  <c r="P620" i="31"/>
  <c r="H620" i="31"/>
  <c r="L619" i="31"/>
  <c r="P618" i="31"/>
  <c r="H618" i="31"/>
  <c r="L617" i="31"/>
  <c r="P616" i="31"/>
  <c r="H616" i="31"/>
  <c r="L615" i="31"/>
  <c r="P614" i="31"/>
  <c r="H614" i="31"/>
  <c r="L613" i="31"/>
  <c r="P612" i="31"/>
  <c r="H612" i="31"/>
  <c r="L611" i="31"/>
  <c r="P610" i="31"/>
  <c r="H610" i="31"/>
  <c r="L609" i="31"/>
  <c r="P608" i="31"/>
  <c r="H608" i="31"/>
  <c r="L607" i="31"/>
  <c r="P606" i="31"/>
  <c r="H606" i="31"/>
  <c r="L605" i="31"/>
  <c r="P604" i="31"/>
  <c r="H604" i="31"/>
  <c r="L603" i="31"/>
  <c r="P602" i="31"/>
  <c r="H602" i="31"/>
  <c r="L601" i="31"/>
  <c r="P600" i="31"/>
  <c r="H600" i="31"/>
  <c r="L599" i="31"/>
  <c r="P598" i="31"/>
  <c r="H598" i="31"/>
  <c r="L597" i="31"/>
  <c r="P596" i="31"/>
  <c r="H596" i="31"/>
  <c r="L595" i="31"/>
  <c r="P594" i="31"/>
  <c r="H594" i="31"/>
  <c r="L593" i="31"/>
  <c r="P592" i="31"/>
  <c r="H592" i="31"/>
  <c r="L591" i="31"/>
  <c r="P590" i="31"/>
  <c r="H590" i="31"/>
  <c r="L589" i="31"/>
  <c r="P588" i="31"/>
  <c r="H588" i="31"/>
  <c r="L587" i="31"/>
  <c r="P586" i="31"/>
  <c r="H586" i="31"/>
  <c r="L585" i="31"/>
  <c r="P584" i="31"/>
  <c r="L690" i="31"/>
  <c r="H687" i="31"/>
  <c r="H685" i="31"/>
  <c r="I683" i="31"/>
  <c r="I682" i="31"/>
  <c r="H681" i="31"/>
  <c r="H680" i="31"/>
  <c r="G679" i="31"/>
  <c r="I678" i="31"/>
  <c r="L677" i="31"/>
  <c r="O676" i="31"/>
  <c r="G676" i="31"/>
  <c r="K675" i="31"/>
  <c r="O674" i="31"/>
  <c r="G674" i="31"/>
  <c r="K673" i="31"/>
  <c r="O672" i="31"/>
  <c r="G672" i="31"/>
  <c r="K671" i="31"/>
  <c r="O670" i="31"/>
  <c r="G670" i="31"/>
  <c r="K669" i="31"/>
  <c r="O668" i="31"/>
  <c r="G668" i="31"/>
  <c r="K667" i="31"/>
  <c r="O666" i="31"/>
  <c r="G666" i="31"/>
  <c r="K665" i="31"/>
  <c r="O664" i="31"/>
  <c r="G664" i="31"/>
  <c r="K663" i="31"/>
  <c r="O662" i="31"/>
  <c r="G662" i="31"/>
  <c r="K661" i="31"/>
  <c r="O660" i="31"/>
  <c r="G660" i="31"/>
  <c r="K659" i="31"/>
  <c r="O658" i="31"/>
  <c r="G658" i="31"/>
  <c r="K657" i="31"/>
  <c r="O656" i="31"/>
  <c r="G656" i="31"/>
  <c r="K655" i="31"/>
  <c r="O654" i="31"/>
  <c r="G654" i="31"/>
  <c r="K653" i="31"/>
  <c r="O652" i="31"/>
  <c r="G652" i="31"/>
  <c r="K651" i="31"/>
  <c r="O650" i="31"/>
  <c r="G650" i="31"/>
  <c r="K649" i="31"/>
  <c r="O648" i="31"/>
  <c r="G648" i="31"/>
  <c r="K647" i="31"/>
  <c r="O646" i="31"/>
  <c r="G646" i="31"/>
  <c r="K645" i="31"/>
  <c r="O644" i="31"/>
  <c r="G644" i="31"/>
  <c r="K643" i="31"/>
  <c r="O642" i="31"/>
  <c r="G642" i="31"/>
  <c r="K641" i="31"/>
  <c r="O640" i="31"/>
  <c r="G640" i="31"/>
  <c r="K639" i="31"/>
  <c r="O638" i="31"/>
  <c r="G638" i="31"/>
  <c r="K637" i="31"/>
  <c r="O636" i="31"/>
  <c r="G636" i="31"/>
  <c r="K635" i="31"/>
  <c r="O634" i="31"/>
  <c r="G634" i="31"/>
  <c r="K633" i="31"/>
  <c r="O632" i="31"/>
  <c r="G632" i="31"/>
  <c r="K631" i="31"/>
  <c r="O630" i="31"/>
  <c r="G630" i="31"/>
  <c r="K629" i="31"/>
  <c r="O628" i="31"/>
  <c r="G628" i="31"/>
  <c r="K627" i="31"/>
  <c r="O626" i="31"/>
  <c r="G626" i="31"/>
  <c r="K625" i="31"/>
  <c r="O624" i="31"/>
  <c r="G624" i="31"/>
  <c r="K623" i="31"/>
  <c r="O622" i="31"/>
  <c r="G622" i="31"/>
  <c r="K621" i="31"/>
  <c r="O620" i="31"/>
  <c r="G620" i="31"/>
  <c r="K619" i="31"/>
  <c r="O618" i="31"/>
  <c r="G618" i="31"/>
  <c r="K617" i="31"/>
  <c r="O616" i="31"/>
  <c r="G616" i="31"/>
  <c r="K615" i="31"/>
  <c r="O614" i="31"/>
  <c r="G614" i="31"/>
  <c r="K613" i="31"/>
  <c r="O612" i="31"/>
  <c r="G612" i="31"/>
  <c r="K611" i="31"/>
  <c r="O610" i="31"/>
  <c r="G610" i="31"/>
  <c r="K609" i="31"/>
  <c r="O608" i="31"/>
  <c r="G608" i="31"/>
  <c r="K607" i="31"/>
  <c r="O606" i="31"/>
  <c r="G606" i="31"/>
  <c r="K605" i="31"/>
  <c r="O604" i="31"/>
  <c r="G604" i="31"/>
  <c r="K603" i="31"/>
  <c r="O602" i="31"/>
  <c r="G602" i="31"/>
  <c r="K601" i="31"/>
  <c r="O600" i="31"/>
  <c r="G600" i="31"/>
  <c r="K599" i="31"/>
  <c r="O598" i="31"/>
  <c r="G598" i="31"/>
  <c r="K597" i="31"/>
  <c r="O596" i="31"/>
  <c r="G596" i="31"/>
  <c r="K595" i="31"/>
  <c r="O594" i="31"/>
  <c r="G594" i="31"/>
  <c r="K593" i="31"/>
  <c r="O592" i="31"/>
  <c r="G592" i="31"/>
  <c r="K591" i="31"/>
  <c r="O590" i="31"/>
  <c r="G590" i="31"/>
  <c r="K589" i="31"/>
  <c r="O588" i="31"/>
  <c r="G588" i="31"/>
  <c r="K587" i="31"/>
  <c r="O586" i="31"/>
  <c r="G586" i="31"/>
  <c r="K585" i="31"/>
  <c r="O584" i="31"/>
  <c r="G584" i="31"/>
  <c r="K583" i="31"/>
  <c r="O582" i="31"/>
  <c r="G582" i="31"/>
  <c r="K581" i="31"/>
  <c r="O580" i="31"/>
  <c r="G580" i="31"/>
  <c r="K579" i="31"/>
  <c r="O578" i="31"/>
  <c r="G578" i="31"/>
  <c r="K577" i="31"/>
  <c r="O576" i="31"/>
  <c r="G576" i="31"/>
  <c r="K575" i="31"/>
  <c r="O574" i="31"/>
  <c r="G574" i="31"/>
  <c r="K573" i="31"/>
  <c r="O572" i="31"/>
  <c r="G572" i="31"/>
  <c r="K571" i="31"/>
  <c r="O570" i="31"/>
  <c r="P689" i="31"/>
  <c r="M686" i="31"/>
  <c r="P684" i="31"/>
  <c r="H683" i="31"/>
  <c r="H682" i="31"/>
  <c r="G681" i="31"/>
  <c r="Q679" i="31"/>
  <c r="Q678" i="31"/>
  <c r="H678" i="31"/>
  <c r="K677" i="31"/>
  <c r="N676" i="31"/>
  <c r="F676" i="31"/>
  <c r="J675" i="31"/>
  <c r="N674" i="31"/>
  <c r="F674" i="31"/>
  <c r="J673" i="31"/>
  <c r="N672" i="31"/>
  <c r="F672" i="31"/>
  <c r="J671" i="31"/>
  <c r="N670" i="31"/>
  <c r="F670" i="31"/>
  <c r="J669" i="31"/>
  <c r="N668" i="31"/>
  <c r="F668" i="31"/>
  <c r="J667" i="31"/>
  <c r="N666" i="31"/>
  <c r="F666" i="31"/>
  <c r="J665" i="31"/>
  <c r="N664" i="31"/>
  <c r="F664" i="31"/>
  <c r="J663" i="31"/>
  <c r="N662" i="31"/>
  <c r="F662" i="31"/>
  <c r="J661" i="31"/>
  <c r="N660" i="31"/>
  <c r="F660" i="31"/>
  <c r="J659" i="31"/>
  <c r="N658" i="31"/>
  <c r="F658" i="31"/>
  <c r="J657" i="31"/>
  <c r="N656" i="31"/>
  <c r="F656" i="31"/>
  <c r="J655" i="31"/>
  <c r="N654" i="31"/>
  <c r="F654" i="31"/>
  <c r="J653" i="31"/>
  <c r="N652" i="31"/>
  <c r="F652" i="31"/>
  <c r="J651" i="31"/>
  <c r="N650" i="31"/>
  <c r="F650" i="31"/>
  <c r="J649" i="31"/>
  <c r="N648" i="31"/>
  <c r="F648" i="31"/>
  <c r="J647" i="31"/>
  <c r="N646" i="31"/>
  <c r="F646" i="31"/>
  <c r="J645" i="31"/>
  <c r="N644" i="31"/>
  <c r="F644" i="31"/>
  <c r="J643" i="31"/>
  <c r="N642" i="31"/>
  <c r="F642" i="31"/>
  <c r="J641" i="31"/>
  <c r="N640" i="31"/>
  <c r="F640" i="31"/>
  <c r="J639" i="31"/>
  <c r="N638" i="31"/>
  <c r="F638" i="31"/>
  <c r="J637" i="31"/>
  <c r="N636" i="31"/>
  <c r="F636" i="31"/>
  <c r="J635" i="31"/>
  <c r="N634" i="31"/>
  <c r="F634" i="31"/>
  <c r="J633" i="31"/>
  <c r="N632" i="31"/>
  <c r="F632" i="31"/>
  <c r="J631" i="31"/>
  <c r="N630" i="31"/>
  <c r="F630" i="31"/>
  <c r="J629" i="31"/>
  <c r="N628" i="31"/>
  <c r="F628" i="31"/>
  <c r="J627" i="31"/>
  <c r="N626" i="31"/>
  <c r="F626" i="31"/>
  <c r="J625" i="31"/>
  <c r="N624" i="31"/>
  <c r="F624" i="31"/>
  <c r="J623" i="31"/>
  <c r="N622" i="31"/>
  <c r="F622" i="31"/>
  <c r="J621" i="31"/>
  <c r="N620" i="31"/>
  <c r="F620" i="31"/>
  <c r="J619" i="31"/>
  <c r="N618" i="31"/>
  <c r="F618" i="31"/>
  <c r="J617" i="31"/>
  <c r="N616" i="31"/>
  <c r="F616" i="31"/>
  <c r="J615" i="31"/>
  <c r="N614" i="31"/>
  <c r="F614" i="31"/>
  <c r="J613" i="31"/>
  <c r="N612" i="31"/>
  <c r="F612" i="31"/>
  <c r="J611" i="31"/>
  <c r="N610" i="31"/>
  <c r="F610" i="31"/>
  <c r="J609" i="31"/>
  <c r="N608" i="31"/>
  <c r="F608" i="31"/>
  <c r="J607" i="31"/>
  <c r="N606" i="31"/>
  <c r="F606" i="31"/>
  <c r="J605" i="31"/>
  <c r="N604" i="31"/>
  <c r="F604" i="31"/>
  <c r="J603" i="31"/>
  <c r="N602" i="31"/>
  <c r="F602" i="31"/>
  <c r="J601" i="31"/>
  <c r="N600" i="31"/>
  <c r="F600" i="31"/>
  <c r="J599" i="31"/>
  <c r="N598" i="31"/>
  <c r="F598" i="31"/>
  <c r="J597" i="31"/>
  <c r="N596" i="31"/>
  <c r="F596" i="31"/>
  <c r="J595" i="31"/>
  <c r="N594" i="31"/>
  <c r="F594" i="31"/>
  <c r="J593" i="31"/>
  <c r="N592" i="31"/>
  <c r="F592" i="31"/>
  <c r="J591" i="31"/>
  <c r="N590" i="31"/>
  <c r="F590" i="31"/>
  <c r="J589" i="31"/>
  <c r="N588" i="31"/>
  <c r="F588" i="31"/>
  <c r="J587" i="31"/>
  <c r="N586" i="31"/>
  <c r="F586" i="31"/>
  <c r="J585" i="31"/>
  <c r="N584" i="31"/>
  <c r="F584" i="31"/>
  <c r="J583" i="31"/>
  <c r="N582" i="31"/>
  <c r="F582" i="31"/>
  <c r="J581" i="31"/>
  <c r="N580" i="31"/>
  <c r="F580" i="31"/>
  <c r="J579" i="31"/>
  <c r="N578" i="31"/>
  <c r="F578" i="31"/>
  <c r="J577" i="31"/>
  <c r="N576" i="31"/>
  <c r="F576" i="31"/>
  <c r="J575" i="31"/>
  <c r="N574" i="31"/>
  <c r="F574" i="31"/>
  <c r="J573" i="31"/>
  <c r="N572" i="31"/>
  <c r="F572" i="31"/>
  <c r="J571" i="31"/>
  <c r="N570" i="31"/>
  <c r="H689" i="31"/>
  <c r="L686" i="31"/>
  <c r="M684" i="31"/>
  <c r="G683" i="31"/>
  <c r="Q681" i="31"/>
  <c r="Q680" i="31"/>
  <c r="P679" i="31"/>
  <c r="P678" i="31"/>
  <c r="G678" i="31"/>
  <c r="I677" i="31"/>
  <c r="M676" i="31"/>
  <c r="Q675" i="31"/>
  <c r="I675" i="31"/>
  <c r="M674" i="31"/>
  <c r="Q673" i="31"/>
  <c r="I673" i="31"/>
  <c r="M672" i="31"/>
  <c r="Q671" i="31"/>
  <c r="I671" i="31"/>
  <c r="M670" i="31"/>
  <c r="Q669" i="31"/>
  <c r="I669" i="31"/>
  <c r="M668" i="31"/>
  <c r="Q667" i="31"/>
  <c r="I667" i="31"/>
  <c r="M666" i="31"/>
  <c r="Q665" i="31"/>
  <c r="I665" i="31"/>
  <c r="M664" i="31"/>
  <c r="Q663" i="31"/>
  <c r="I663" i="31"/>
  <c r="M662" i="31"/>
  <c r="Q661" i="31"/>
  <c r="I661" i="31"/>
  <c r="M660" i="31"/>
  <c r="Q659" i="31"/>
  <c r="I659" i="31"/>
  <c r="M658" i="31"/>
  <c r="Q657" i="31"/>
  <c r="I657" i="31"/>
  <c r="M656" i="31"/>
  <c r="Q655" i="31"/>
  <c r="I655" i="31"/>
  <c r="M654" i="31"/>
  <c r="Q653" i="31"/>
  <c r="I653" i="31"/>
  <c r="M652" i="31"/>
  <c r="Q651" i="31"/>
  <c r="I651" i="31"/>
  <c r="M650" i="31"/>
  <c r="Q649" i="31"/>
  <c r="I649" i="31"/>
  <c r="M648" i="31"/>
  <c r="Q647" i="31"/>
  <c r="I647" i="31"/>
  <c r="M646" i="31"/>
  <c r="Q645" i="31"/>
  <c r="I645" i="31"/>
  <c r="M644" i="31"/>
  <c r="Q643" i="31"/>
  <c r="I643" i="31"/>
  <c r="M642" i="31"/>
  <c r="Q641" i="31"/>
  <c r="I641" i="31"/>
  <c r="M640" i="31"/>
  <c r="Q639" i="31"/>
  <c r="I639" i="31"/>
  <c r="M638" i="31"/>
  <c r="Q637" i="31"/>
  <c r="I637" i="31"/>
  <c r="M636" i="31"/>
  <c r="Q635" i="31"/>
  <c r="I635" i="31"/>
  <c r="M634" i="31"/>
  <c r="Q633" i="31"/>
  <c r="I633" i="31"/>
  <c r="M632" i="31"/>
  <c r="Q631" i="31"/>
  <c r="I631" i="31"/>
  <c r="M630" i="31"/>
  <c r="Q629" i="31"/>
  <c r="I629" i="31"/>
  <c r="M628" i="31"/>
  <c r="Q627" i="31"/>
  <c r="I627" i="31"/>
  <c r="M626" i="31"/>
  <c r="Q625" i="31"/>
  <c r="I625" i="31"/>
  <c r="M624" i="31"/>
  <c r="Q623" i="31"/>
  <c r="I623" i="31"/>
  <c r="M622" i="31"/>
  <c r="Q621" i="31"/>
  <c r="I621" i="31"/>
  <c r="M620" i="31"/>
  <c r="Q619" i="31"/>
  <c r="I619" i="31"/>
  <c r="M618" i="31"/>
  <c r="Q617" i="31"/>
  <c r="I617" i="31"/>
  <c r="M616" i="31"/>
  <c r="Q615" i="31"/>
  <c r="I615" i="31"/>
  <c r="M614" i="31"/>
  <c r="Q613" i="31"/>
  <c r="I613" i="31"/>
  <c r="M612" i="31"/>
  <c r="Q611" i="31"/>
  <c r="I611" i="31"/>
  <c r="M610" i="31"/>
  <c r="Q609" i="31"/>
  <c r="I609" i="31"/>
  <c r="M608" i="31"/>
  <c r="Q607" i="31"/>
  <c r="I607" i="31"/>
  <c r="M606" i="31"/>
  <c r="Q605" i="31"/>
  <c r="I605" i="31"/>
  <c r="M604" i="31"/>
  <c r="Q603" i="31"/>
  <c r="I603" i="31"/>
  <c r="M602" i="31"/>
  <c r="Q601" i="31"/>
  <c r="I601" i="31"/>
  <c r="M600" i="31"/>
  <c r="Q599" i="31"/>
  <c r="I599" i="31"/>
  <c r="M598" i="31"/>
  <c r="Q597" i="31"/>
  <c r="I597" i="31"/>
  <c r="M596" i="31"/>
  <c r="Q595" i="31"/>
  <c r="I595" i="31"/>
  <c r="M594" i="31"/>
  <c r="Q593" i="31"/>
  <c r="I593" i="31"/>
  <c r="M592" i="31"/>
  <c r="Q591" i="31"/>
  <c r="I591" i="31"/>
  <c r="M590" i="31"/>
  <c r="Q589" i="31"/>
  <c r="I589" i="31"/>
  <c r="M588" i="31"/>
  <c r="Q587" i="31"/>
  <c r="I587" i="31"/>
  <c r="M586" i="31"/>
  <c r="Q585" i="31"/>
  <c r="I585" i="31"/>
  <c r="M584" i="31"/>
  <c r="Q583" i="31"/>
  <c r="I583" i="31"/>
  <c r="M582" i="31"/>
  <c r="Q581" i="31"/>
  <c r="I581" i="31"/>
  <c r="M688" i="31"/>
  <c r="H686" i="31"/>
  <c r="L684" i="31"/>
  <c r="Q682" i="31"/>
  <c r="P681" i="31"/>
  <c r="P680" i="31"/>
  <c r="O679" i="31"/>
  <c r="O678" i="31"/>
  <c r="Q677" i="31"/>
  <c r="H677" i="31"/>
  <c r="L676" i="31"/>
  <c r="P675" i="31"/>
  <c r="H675" i="31"/>
  <c r="L674" i="31"/>
  <c r="P673" i="31"/>
  <c r="H673" i="31"/>
  <c r="L672" i="31"/>
  <c r="P671" i="31"/>
  <c r="H671" i="31"/>
  <c r="L670" i="31"/>
  <c r="P669" i="31"/>
  <c r="H669" i="31"/>
  <c r="L668" i="31"/>
  <c r="P667" i="31"/>
  <c r="H667" i="31"/>
  <c r="L666" i="31"/>
  <c r="P665" i="31"/>
  <c r="H665" i="31"/>
  <c r="L664" i="31"/>
  <c r="P663" i="31"/>
  <c r="H663" i="31"/>
  <c r="L662" i="31"/>
  <c r="P661" i="31"/>
  <c r="H661" i="31"/>
  <c r="L660" i="31"/>
  <c r="P659" i="31"/>
  <c r="H659" i="31"/>
  <c r="L658" i="31"/>
  <c r="P657" i="31"/>
  <c r="H657" i="31"/>
  <c r="L656" i="31"/>
  <c r="P655" i="31"/>
  <c r="H655" i="31"/>
  <c r="L654" i="31"/>
  <c r="P653" i="31"/>
  <c r="H653" i="31"/>
  <c r="L652" i="31"/>
  <c r="P651" i="31"/>
  <c r="H651" i="31"/>
  <c r="L650" i="31"/>
  <c r="P649" i="31"/>
  <c r="H649" i="31"/>
  <c r="L648" i="31"/>
  <c r="P647" i="31"/>
  <c r="H647" i="31"/>
  <c r="L646" i="31"/>
  <c r="P645" i="31"/>
  <c r="H645" i="31"/>
  <c r="L644" i="31"/>
  <c r="P643" i="31"/>
  <c r="H643" i="31"/>
  <c r="L642" i="31"/>
  <c r="P641" i="31"/>
  <c r="H641" i="31"/>
  <c r="L640" i="31"/>
  <c r="P639" i="31"/>
  <c r="H639" i="31"/>
  <c r="L638" i="31"/>
  <c r="P637" i="31"/>
  <c r="H637" i="31"/>
  <c r="L636" i="31"/>
  <c r="P635" i="31"/>
  <c r="H635" i="31"/>
  <c r="L634" i="31"/>
  <c r="P633" i="31"/>
  <c r="H633" i="31"/>
  <c r="L632" i="31"/>
  <c r="P631" i="31"/>
  <c r="H631" i="31"/>
  <c r="L630" i="31"/>
  <c r="P629" i="31"/>
  <c r="H629" i="31"/>
  <c r="L628" i="31"/>
  <c r="P627" i="31"/>
  <c r="H627" i="31"/>
  <c r="L626" i="31"/>
  <c r="P625" i="31"/>
  <c r="H625" i="31"/>
  <c r="L624" i="31"/>
  <c r="P623" i="31"/>
  <c r="H623" i="31"/>
  <c r="L622" i="31"/>
  <c r="P621" i="31"/>
  <c r="H621" i="31"/>
  <c r="L620" i="31"/>
  <c r="P619" i="31"/>
  <c r="H619" i="31"/>
  <c r="L618" i="31"/>
  <c r="P617" i="31"/>
  <c r="H617" i="31"/>
  <c r="L616" i="31"/>
  <c r="P615" i="31"/>
  <c r="H615" i="31"/>
  <c r="L614" i="31"/>
  <c r="P613" i="31"/>
  <c r="H613" i="31"/>
  <c r="L612" i="31"/>
  <c r="P611" i="31"/>
  <c r="H611" i="31"/>
  <c r="L610" i="31"/>
  <c r="P609" i="31"/>
  <c r="H609" i="31"/>
  <c r="L608" i="31"/>
  <c r="P607" i="31"/>
  <c r="H607" i="31"/>
  <c r="L606" i="31"/>
  <c r="P605" i="31"/>
  <c r="H605" i="31"/>
  <c r="L604" i="31"/>
  <c r="P603" i="31"/>
  <c r="H603" i="31"/>
  <c r="L602" i="31"/>
  <c r="P601" i="31"/>
  <c r="H601" i="31"/>
  <c r="L600" i="31"/>
  <c r="P599" i="31"/>
  <c r="H599" i="31"/>
  <c r="L598" i="31"/>
  <c r="P597" i="31"/>
  <c r="H597" i="31"/>
  <c r="L596" i="31"/>
  <c r="P595" i="31"/>
  <c r="H595" i="31"/>
  <c r="L594" i="31"/>
  <c r="P593" i="31"/>
  <c r="H593" i="31"/>
  <c r="L592" i="31"/>
  <c r="P591" i="31"/>
  <c r="H591" i="31"/>
  <c r="L590" i="31"/>
  <c r="P589" i="31"/>
  <c r="H589" i="31"/>
  <c r="L588" i="31"/>
  <c r="P587" i="31"/>
  <c r="H587" i="31"/>
  <c r="L688" i="31"/>
  <c r="Q685" i="31"/>
  <c r="H684" i="31"/>
  <c r="P682" i="31"/>
  <c r="O681" i="31"/>
  <c r="M680" i="31"/>
  <c r="M679" i="31"/>
  <c r="M678" i="31"/>
  <c r="P677" i="31"/>
  <c r="G677" i="31"/>
  <c r="K676" i="31"/>
  <c r="O675" i="31"/>
  <c r="G675" i="31"/>
  <c r="K674" i="31"/>
  <c r="O673" i="31"/>
  <c r="G673" i="31"/>
  <c r="K672" i="31"/>
  <c r="O671" i="31"/>
  <c r="G671" i="31"/>
  <c r="K670" i="31"/>
  <c r="O669" i="31"/>
  <c r="G669" i="31"/>
  <c r="K668" i="31"/>
  <c r="O667" i="31"/>
  <c r="G667" i="31"/>
  <c r="K666" i="31"/>
  <c r="O665" i="31"/>
  <c r="G665" i="31"/>
  <c r="K664" i="31"/>
  <c r="O663" i="31"/>
  <c r="G663" i="31"/>
  <c r="K662" i="31"/>
  <c r="O661" i="31"/>
  <c r="G661" i="31"/>
  <c r="K660" i="31"/>
  <c r="O659" i="31"/>
  <c r="G659" i="31"/>
  <c r="K658" i="31"/>
  <c r="O657" i="31"/>
  <c r="G657" i="31"/>
  <c r="K656" i="31"/>
  <c r="O655" i="31"/>
  <c r="G655" i="31"/>
  <c r="K654" i="31"/>
  <c r="O653" i="31"/>
  <c r="G653" i="31"/>
  <c r="K652" i="31"/>
  <c r="O651" i="31"/>
  <c r="G651" i="31"/>
  <c r="K650" i="31"/>
  <c r="O649" i="31"/>
  <c r="G649" i="31"/>
  <c r="K648" i="31"/>
  <c r="O647" i="31"/>
  <c r="G647" i="31"/>
  <c r="K646" i="31"/>
  <c r="O645" i="31"/>
  <c r="G645" i="31"/>
  <c r="K644" i="31"/>
  <c r="O643" i="31"/>
  <c r="G643" i="31"/>
  <c r="K642" i="31"/>
  <c r="O641" i="31"/>
  <c r="G641" i="31"/>
  <c r="K640" i="31"/>
  <c r="O639" i="31"/>
  <c r="G639" i="31"/>
  <c r="K638" i="31"/>
  <c r="O637" i="31"/>
  <c r="G637" i="31"/>
  <c r="K636" i="31"/>
  <c r="O635" i="31"/>
  <c r="G635" i="31"/>
  <c r="K634" i="31"/>
  <c r="O633" i="31"/>
  <c r="G633" i="31"/>
  <c r="K632" i="31"/>
  <c r="O631" i="31"/>
  <c r="G631" i="31"/>
  <c r="K630" i="31"/>
  <c r="O629" i="31"/>
  <c r="G629" i="31"/>
  <c r="K628" i="31"/>
  <c r="O627" i="31"/>
  <c r="G627" i="31"/>
  <c r="K626" i="31"/>
  <c r="O625" i="31"/>
  <c r="G625" i="31"/>
  <c r="K624" i="31"/>
  <c r="O623" i="31"/>
  <c r="G623" i="31"/>
  <c r="K622" i="31"/>
  <c r="O621" i="31"/>
  <c r="G621" i="31"/>
  <c r="K620" i="31"/>
  <c r="O619" i="31"/>
  <c r="G619" i="31"/>
  <c r="K618" i="31"/>
  <c r="O617" i="31"/>
  <c r="G617" i="31"/>
  <c r="K616" i="31"/>
  <c r="O615" i="31"/>
  <c r="G615" i="31"/>
  <c r="K614" i="31"/>
  <c r="O613" i="31"/>
  <c r="G613" i="31"/>
  <c r="K612" i="31"/>
  <c r="O611" i="31"/>
  <c r="G611" i="31"/>
  <c r="K610" i="31"/>
  <c r="O609" i="31"/>
  <c r="G609" i="31"/>
  <c r="K608" i="31"/>
  <c r="O607" i="31"/>
  <c r="G607" i="31"/>
  <c r="K606" i="31"/>
  <c r="O605" i="31"/>
  <c r="G605" i="31"/>
  <c r="K604" i="31"/>
  <c r="O603" i="31"/>
  <c r="G603" i="31"/>
  <c r="K602" i="31"/>
  <c r="O601" i="31"/>
  <c r="G601" i="31"/>
  <c r="K600" i="31"/>
  <c r="O599" i="31"/>
  <c r="G599" i="31"/>
  <c r="K598" i="31"/>
  <c r="O597" i="31"/>
  <c r="G597" i="31"/>
  <c r="K596" i="31"/>
  <c r="O595" i="31"/>
  <c r="G595" i="31"/>
  <c r="K594" i="31"/>
  <c r="O593" i="31"/>
  <c r="G593" i="31"/>
  <c r="K592" i="31"/>
  <c r="O591" i="31"/>
  <c r="G591" i="31"/>
  <c r="K590" i="31"/>
  <c r="O589" i="31"/>
  <c r="G589" i="31"/>
  <c r="K588" i="31"/>
  <c r="O587" i="31"/>
  <c r="G587" i="31"/>
  <c r="K586" i="31"/>
  <c r="O585" i="31"/>
  <c r="G585" i="31"/>
  <c r="K584" i="31"/>
  <c r="O583" i="31"/>
  <c r="G583" i="31"/>
  <c r="K582" i="31"/>
  <c r="O581" i="31"/>
  <c r="G581" i="31"/>
  <c r="K580" i="31"/>
  <c r="O579" i="31"/>
  <c r="G579" i="31"/>
  <c r="K578" i="31"/>
  <c r="O577" i="31"/>
  <c r="G577" i="31"/>
  <c r="K576" i="31"/>
  <c r="L586" i="31"/>
  <c r="P582" i="31"/>
  <c r="L580" i="31"/>
  <c r="M578" i="31"/>
  <c r="I577" i="31"/>
  <c r="Q575" i="31"/>
  <c r="Q574" i="31"/>
  <c r="P573" i="31"/>
  <c r="P572" i="31"/>
  <c r="O571" i="31"/>
  <c r="P570" i="31"/>
  <c r="F570" i="31"/>
  <c r="J569" i="31"/>
  <c r="N568" i="31"/>
  <c r="F568" i="31"/>
  <c r="J567" i="31"/>
  <c r="N566" i="31"/>
  <c r="F566" i="31"/>
  <c r="J565" i="31"/>
  <c r="N564" i="31"/>
  <c r="F564" i="31"/>
  <c r="J563" i="31"/>
  <c r="N562" i="31"/>
  <c r="F562" i="31"/>
  <c r="J561" i="31"/>
  <c r="N560" i="31"/>
  <c r="F560" i="31"/>
  <c r="J559" i="31"/>
  <c r="N558" i="31"/>
  <c r="F558" i="31"/>
  <c r="J557" i="31"/>
  <c r="N556" i="31"/>
  <c r="F556" i="31"/>
  <c r="J555" i="31"/>
  <c r="N554" i="31"/>
  <c r="F554" i="31"/>
  <c r="J553" i="31"/>
  <c r="N552" i="31"/>
  <c r="F552" i="31"/>
  <c r="J551" i="31"/>
  <c r="N550" i="31"/>
  <c r="F550" i="31"/>
  <c r="J549" i="31"/>
  <c r="N548" i="31"/>
  <c r="F548" i="31"/>
  <c r="J547" i="31"/>
  <c r="N546" i="31"/>
  <c r="F546" i="31"/>
  <c r="J545" i="31"/>
  <c r="N544" i="31"/>
  <c r="F544" i="31"/>
  <c r="J543" i="31"/>
  <c r="N542" i="31"/>
  <c r="F542" i="31"/>
  <c r="J541" i="31"/>
  <c r="N540" i="31"/>
  <c r="F540" i="31"/>
  <c r="J539" i="31"/>
  <c r="N538" i="31"/>
  <c r="F538" i="31"/>
  <c r="J537" i="31"/>
  <c r="N536" i="31"/>
  <c r="F536" i="31"/>
  <c r="J535" i="31"/>
  <c r="N534" i="31"/>
  <c r="F534" i="31"/>
  <c r="J533" i="31"/>
  <c r="N532" i="31"/>
  <c r="F532" i="31"/>
  <c r="J531" i="31"/>
  <c r="N530" i="31"/>
  <c r="F530" i="31"/>
  <c r="J529" i="31"/>
  <c r="N528" i="31"/>
  <c r="F528" i="31"/>
  <c r="J527" i="31"/>
  <c r="N526" i="31"/>
  <c r="F526" i="31"/>
  <c r="J525" i="31"/>
  <c r="N524" i="31"/>
  <c r="F524" i="31"/>
  <c r="J523" i="31"/>
  <c r="N522" i="31"/>
  <c r="F522" i="31"/>
  <c r="J521" i="31"/>
  <c r="N520" i="31"/>
  <c r="F520" i="31"/>
  <c r="J519" i="31"/>
  <c r="N518" i="31"/>
  <c r="F518" i="31"/>
  <c r="J517" i="31"/>
  <c r="N516" i="31"/>
  <c r="F516" i="31"/>
  <c r="J515" i="31"/>
  <c r="N514" i="31"/>
  <c r="F514" i="31"/>
  <c r="J513" i="31"/>
  <c r="N512" i="31"/>
  <c r="F512" i="31"/>
  <c r="J511" i="31"/>
  <c r="N510" i="31"/>
  <c r="F510" i="31"/>
  <c r="J509" i="31"/>
  <c r="N508" i="31"/>
  <c r="F508" i="31"/>
  <c r="J507" i="31"/>
  <c r="N506" i="31"/>
  <c r="F506" i="31"/>
  <c r="J505" i="31"/>
  <c r="N504" i="31"/>
  <c r="F504" i="31"/>
  <c r="J503" i="31"/>
  <c r="N502" i="31"/>
  <c r="F502" i="31"/>
  <c r="J501" i="31"/>
  <c r="N500" i="31"/>
  <c r="F500" i="31"/>
  <c r="J499" i="31"/>
  <c r="N498" i="31"/>
  <c r="F498" i="31"/>
  <c r="J497" i="31"/>
  <c r="N496" i="31"/>
  <c r="F496" i="31"/>
  <c r="J495" i="31"/>
  <c r="N494" i="31"/>
  <c r="F494" i="31"/>
  <c r="J493" i="31"/>
  <c r="N492" i="31"/>
  <c r="F492" i="31"/>
  <c r="J491" i="31"/>
  <c r="N490" i="31"/>
  <c r="F490" i="31"/>
  <c r="J489" i="31"/>
  <c r="N488" i="31"/>
  <c r="F488" i="31"/>
  <c r="J487" i="31"/>
  <c r="N486" i="31"/>
  <c r="F486" i="31"/>
  <c r="J485" i="31"/>
  <c r="N484" i="31"/>
  <c r="F484" i="31"/>
  <c r="J483" i="31"/>
  <c r="N482" i="31"/>
  <c r="F482" i="31"/>
  <c r="J481" i="31"/>
  <c r="N480" i="31"/>
  <c r="F480" i="31"/>
  <c r="J479" i="31"/>
  <c r="N478" i="31"/>
  <c r="F478" i="31"/>
  <c r="J477" i="31"/>
  <c r="N476" i="31"/>
  <c r="F476" i="31"/>
  <c r="J475" i="31"/>
  <c r="N474" i="31"/>
  <c r="F474" i="31"/>
  <c r="J473" i="31"/>
  <c r="N472" i="31"/>
  <c r="F472" i="31"/>
  <c r="J471" i="31"/>
  <c r="N470" i="31"/>
  <c r="F470" i="31"/>
  <c r="J469" i="31"/>
  <c r="N468" i="31"/>
  <c r="P585" i="31"/>
  <c r="L582" i="31"/>
  <c r="H580" i="31"/>
  <c r="L578" i="31"/>
  <c r="H577" i="31"/>
  <c r="P575" i="31"/>
  <c r="P574" i="31"/>
  <c r="O573" i="31"/>
  <c r="M572" i="31"/>
  <c r="M571" i="31"/>
  <c r="M570" i="31"/>
  <c r="Q569" i="31"/>
  <c r="I569" i="31"/>
  <c r="M568" i="31"/>
  <c r="Q567" i="31"/>
  <c r="I567" i="31"/>
  <c r="M566" i="31"/>
  <c r="Q565" i="31"/>
  <c r="I565" i="31"/>
  <c r="M564" i="31"/>
  <c r="Q563" i="31"/>
  <c r="I563" i="31"/>
  <c r="M562" i="31"/>
  <c r="Q561" i="31"/>
  <c r="I561" i="31"/>
  <c r="M560" i="31"/>
  <c r="Q559" i="31"/>
  <c r="I559" i="31"/>
  <c r="M558" i="31"/>
  <c r="Q557" i="31"/>
  <c r="I557" i="31"/>
  <c r="M556" i="31"/>
  <c r="Q555" i="31"/>
  <c r="I555" i="31"/>
  <c r="M554" i="31"/>
  <c r="Q553" i="31"/>
  <c r="I553" i="31"/>
  <c r="M552" i="31"/>
  <c r="Q551" i="31"/>
  <c r="I551" i="31"/>
  <c r="M550" i="31"/>
  <c r="Q549" i="31"/>
  <c r="I549" i="31"/>
  <c r="M548" i="31"/>
  <c r="Q547" i="31"/>
  <c r="I547" i="31"/>
  <c r="M546" i="31"/>
  <c r="Q545" i="31"/>
  <c r="I545" i="31"/>
  <c r="M544" i="31"/>
  <c r="Q543" i="31"/>
  <c r="I543" i="31"/>
  <c r="M542" i="31"/>
  <c r="Q541" i="31"/>
  <c r="I541" i="31"/>
  <c r="M540" i="31"/>
  <c r="Q539" i="31"/>
  <c r="I539" i="31"/>
  <c r="M538" i="31"/>
  <c r="Q537" i="31"/>
  <c r="I537" i="31"/>
  <c r="M536" i="31"/>
  <c r="Q535" i="31"/>
  <c r="I535" i="31"/>
  <c r="M534" i="31"/>
  <c r="Q533" i="31"/>
  <c r="I533" i="31"/>
  <c r="M532" i="31"/>
  <c r="Q531" i="31"/>
  <c r="I531" i="31"/>
  <c r="M530" i="31"/>
  <c r="Q529" i="31"/>
  <c r="I529" i="31"/>
  <c r="M528" i="31"/>
  <c r="Q527" i="31"/>
  <c r="I527" i="31"/>
  <c r="M526" i="31"/>
  <c r="Q525" i="31"/>
  <c r="I525" i="31"/>
  <c r="M524" i="31"/>
  <c r="Q523" i="31"/>
  <c r="I523" i="31"/>
  <c r="M522" i="31"/>
  <c r="Q521" i="31"/>
  <c r="I521" i="31"/>
  <c r="M520" i="31"/>
  <c r="Q519" i="31"/>
  <c r="I519" i="31"/>
  <c r="M518" i="31"/>
  <c r="Q517" i="31"/>
  <c r="I517" i="31"/>
  <c r="M516" i="31"/>
  <c r="Q515" i="31"/>
  <c r="I515" i="31"/>
  <c r="M514" i="31"/>
  <c r="Q513" i="31"/>
  <c r="I513" i="31"/>
  <c r="M512" i="31"/>
  <c r="Q511" i="31"/>
  <c r="I511" i="31"/>
  <c r="M510" i="31"/>
  <c r="Q509" i="31"/>
  <c r="I509" i="31"/>
  <c r="M508" i="31"/>
  <c r="Q507" i="31"/>
  <c r="I507" i="31"/>
  <c r="M506" i="31"/>
  <c r="Q505" i="31"/>
  <c r="I505" i="31"/>
  <c r="M504" i="31"/>
  <c r="Q503" i="31"/>
  <c r="I503" i="31"/>
  <c r="M502" i="31"/>
  <c r="Q501" i="31"/>
  <c r="I501" i="31"/>
  <c r="M500" i="31"/>
  <c r="Q499" i="31"/>
  <c r="I499" i="31"/>
  <c r="M498" i="31"/>
  <c r="Q497" i="31"/>
  <c r="I497" i="31"/>
  <c r="M496" i="31"/>
  <c r="Q495" i="31"/>
  <c r="I495" i="31"/>
  <c r="M494" i="31"/>
  <c r="Q493" i="31"/>
  <c r="I493" i="31"/>
  <c r="M492" i="31"/>
  <c r="Q491" i="31"/>
  <c r="I491" i="31"/>
  <c r="M490" i="31"/>
  <c r="Q489" i="31"/>
  <c r="I489" i="31"/>
  <c r="M488" i="31"/>
  <c r="Q487" i="31"/>
  <c r="I487" i="31"/>
  <c r="M486" i="31"/>
  <c r="Q485" i="31"/>
  <c r="I485" i="31"/>
  <c r="M484" i="31"/>
  <c r="Q483" i="31"/>
  <c r="I483" i="31"/>
  <c r="M482" i="31"/>
  <c r="Q481" i="31"/>
  <c r="I481" i="31"/>
  <c r="M480" i="31"/>
  <c r="H585" i="31"/>
  <c r="H582" i="31"/>
  <c r="Q579" i="31"/>
  <c r="I578" i="31"/>
  <c r="Q576" i="31"/>
  <c r="O575" i="31"/>
  <c r="M574" i="31"/>
  <c r="M573" i="31"/>
  <c r="L572" i="31"/>
  <c r="L571" i="31"/>
  <c r="L570" i="31"/>
  <c r="P569" i="31"/>
  <c r="H569" i="31"/>
  <c r="L568" i="31"/>
  <c r="P567" i="31"/>
  <c r="H567" i="31"/>
  <c r="L566" i="31"/>
  <c r="P565" i="31"/>
  <c r="H565" i="31"/>
  <c r="L564" i="31"/>
  <c r="P563" i="31"/>
  <c r="H563" i="31"/>
  <c r="L562" i="31"/>
  <c r="P561" i="31"/>
  <c r="H561" i="31"/>
  <c r="L560" i="31"/>
  <c r="P559" i="31"/>
  <c r="H559" i="31"/>
  <c r="L558" i="31"/>
  <c r="P557" i="31"/>
  <c r="H557" i="31"/>
  <c r="L556" i="31"/>
  <c r="P555" i="31"/>
  <c r="H555" i="31"/>
  <c r="L554" i="31"/>
  <c r="P553" i="31"/>
  <c r="H553" i="31"/>
  <c r="L552" i="31"/>
  <c r="P551" i="31"/>
  <c r="H551" i="31"/>
  <c r="L550" i="31"/>
  <c r="P549" i="31"/>
  <c r="H549" i="31"/>
  <c r="L548" i="31"/>
  <c r="P547" i="31"/>
  <c r="H547" i="31"/>
  <c r="L546" i="31"/>
  <c r="P545" i="31"/>
  <c r="H545" i="31"/>
  <c r="L544" i="31"/>
  <c r="P543" i="31"/>
  <c r="H543" i="31"/>
  <c r="L542" i="31"/>
  <c r="P541" i="31"/>
  <c r="H541" i="31"/>
  <c r="L540" i="31"/>
  <c r="P539" i="31"/>
  <c r="H539" i="31"/>
  <c r="L538" i="31"/>
  <c r="P537" i="31"/>
  <c r="H537" i="31"/>
  <c r="L536" i="31"/>
  <c r="P535" i="31"/>
  <c r="H535" i="31"/>
  <c r="L534" i="31"/>
  <c r="P533" i="31"/>
  <c r="H533" i="31"/>
  <c r="L532" i="31"/>
  <c r="P531" i="31"/>
  <c r="H531" i="31"/>
  <c r="L530" i="31"/>
  <c r="P529" i="31"/>
  <c r="H529" i="31"/>
  <c r="L528" i="31"/>
  <c r="P527" i="31"/>
  <c r="H527" i="31"/>
  <c r="L526" i="31"/>
  <c r="P525" i="31"/>
  <c r="H525" i="31"/>
  <c r="L524" i="31"/>
  <c r="P523" i="31"/>
  <c r="H523" i="31"/>
  <c r="L522" i="31"/>
  <c r="P521" i="31"/>
  <c r="H521" i="31"/>
  <c r="L520" i="31"/>
  <c r="P519" i="31"/>
  <c r="H519" i="31"/>
  <c r="L518" i="31"/>
  <c r="P517" i="31"/>
  <c r="H517" i="31"/>
  <c r="L516" i="31"/>
  <c r="P515" i="31"/>
  <c r="H515" i="31"/>
  <c r="L514" i="31"/>
  <c r="P513" i="31"/>
  <c r="H513" i="31"/>
  <c r="L512" i="31"/>
  <c r="P511" i="31"/>
  <c r="H511" i="31"/>
  <c r="L510" i="31"/>
  <c r="P509" i="31"/>
  <c r="H509" i="31"/>
  <c r="L508" i="31"/>
  <c r="P507" i="31"/>
  <c r="H507" i="31"/>
  <c r="L506" i="31"/>
  <c r="P505" i="31"/>
  <c r="H505" i="31"/>
  <c r="L504" i="31"/>
  <c r="P503" i="31"/>
  <c r="H503" i="31"/>
  <c r="L502" i="31"/>
  <c r="P501" i="31"/>
  <c r="H501" i="31"/>
  <c r="L500" i="31"/>
  <c r="P499" i="31"/>
  <c r="H499" i="31"/>
  <c r="L498" i="31"/>
  <c r="P497" i="31"/>
  <c r="H497" i="31"/>
  <c r="L496" i="31"/>
  <c r="P495" i="31"/>
  <c r="H495" i="31"/>
  <c r="L494" i="31"/>
  <c r="P493" i="31"/>
  <c r="H493" i="31"/>
  <c r="L492" i="31"/>
  <c r="P491" i="31"/>
  <c r="H491" i="31"/>
  <c r="L490" i="31"/>
  <c r="P489" i="31"/>
  <c r="H489" i="31"/>
  <c r="L488" i="31"/>
  <c r="P487" i="31"/>
  <c r="H487" i="31"/>
  <c r="L486" i="31"/>
  <c r="L584" i="31"/>
  <c r="P581" i="31"/>
  <c r="P579" i="31"/>
  <c r="H578" i="31"/>
  <c r="P576" i="31"/>
  <c r="M575" i="31"/>
  <c r="L574" i="31"/>
  <c r="L573" i="31"/>
  <c r="K572" i="31"/>
  <c r="I571" i="31"/>
  <c r="K570" i="31"/>
  <c r="O569" i="31"/>
  <c r="G569" i="31"/>
  <c r="K568" i="31"/>
  <c r="O567" i="31"/>
  <c r="G567" i="31"/>
  <c r="K566" i="31"/>
  <c r="O565" i="31"/>
  <c r="G565" i="31"/>
  <c r="K564" i="31"/>
  <c r="O563" i="31"/>
  <c r="G563" i="31"/>
  <c r="K562" i="31"/>
  <c r="O561" i="31"/>
  <c r="G561" i="31"/>
  <c r="K560" i="31"/>
  <c r="O559" i="31"/>
  <c r="G559" i="31"/>
  <c r="K558" i="31"/>
  <c r="O557" i="31"/>
  <c r="G557" i="31"/>
  <c r="K556" i="31"/>
  <c r="O555" i="31"/>
  <c r="G555" i="31"/>
  <c r="K554" i="31"/>
  <c r="O553" i="31"/>
  <c r="G553" i="31"/>
  <c r="K552" i="31"/>
  <c r="O551" i="31"/>
  <c r="G551" i="31"/>
  <c r="K550" i="31"/>
  <c r="O549" i="31"/>
  <c r="G549" i="31"/>
  <c r="K548" i="31"/>
  <c r="O547" i="31"/>
  <c r="G547" i="31"/>
  <c r="K546" i="31"/>
  <c r="O545" i="31"/>
  <c r="G545" i="31"/>
  <c r="K544" i="31"/>
  <c r="O543" i="31"/>
  <c r="G543" i="31"/>
  <c r="K542" i="31"/>
  <c r="O541" i="31"/>
  <c r="G541" i="31"/>
  <c r="K540" i="31"/>
  <c r="O539" i="31"/>
  <c r="G539" i="31"/>
  <c r="K538" i="31"/>
  <c r="O537" i="31"/>
  <c r="G537" i="31"/>
  <c r="K536" i="31"/>
  <c r="O535" i="31"/>
  <c r="G535" i="31"/>
  <c r="K534" i="31"/>
  <c r="O533" i="31"/>
  <c r="G533" i="31"/>
  <c r="K532" i="31"/>
  <c r="O531" i="31"/>
  <c r="G531" i="31"/>
  <c r="K530" i="31"/>
  <c r="O529" i="31"/>
  <c r="G529" i="31"/>
  <c r="K528" i="31"/>
  <c r="O527" i="31"/>
  <c r="G527" i="31"/>
  <c r="K526" i="31"/>
  <c r="O525" i="31"/>
  <c r="G525" i="31"/>
  <c r="K524" i="31"/>
  <c r="O523" i="31"/>
  <c r="G523" i="31"/>
  <c r="K522" i="31"/>
  <c r="O521" i="31"/>
  <c r="G521" i="31"/>
  <c r="K520" i="31"/>
  <c r="O519" i="31"/>
  <c r="G519" i="31"/>
  <c r="K518" i="31"/>
  <c r="O517" i="31"/>
  <c r="G517" i="31"/>
  <c r="K516" i="31"/>
  <c r="O515" i="31"/>
  <c r="G515" i="31"/>
  <c r="K514" i="31"/>
  <c r="O513" i="31"/>
  <c r="G513" i="31"/>
  <c r="K512" i="31"/>
  <c r="O511" i="31"/>
  <c r="G511" i="31"/>
  <c r="K510" i="31"/>
  <c r="O509" i="31"/>
  <c r="G509" i="31"/>
  <c r="K508" i="31"/>
  <c r="O507" i="31"/>
  <c r="G507" i="31"/>
  <c r="K506" i="31"/>
  <c r="O505" i="31"/>
  <c r="G505" i="31"/>
  <c r="K504" i="31"/>
  <c r="O503" i="31"/>
  <c r="G503" i="31"/>
  <c r="K502" i="31"/>
  <c r="O501" i="31"/>
  <c r="G501" i="31"/>
  <c r="K500" i="31"/>
  <c r="O499" i="31"/>
  <c r="G499" i="31"/>
  <c r="K498" i="31"/>
  <c r="O497" i="31"/>
  <c r="G497" i="31"/>
  <c r="K496" i="31"/>
  <c r="O495" i="31"/>
  <c r="G495" i="31"/>
  <c r="K494" i="31"/>
  <c r="O493" i="31"/>
  <c r="G493" i="31"/>
  <c r="K492" i="31"/>
  <c r="O491" i="31"/>
  <c r="G491" i="31"/>
  <c r="K490" i="31"/>
  <c r="O489" i="31"/>
  <c r="G489" i="31"/>
  <c r="K488" i="31"/>
  <c r="O487" i="31"/>
  <c r="G487" i="31"/>
  <c r="K486" i="31"/>
  <c r="O485" i="31"/>
  <c r="G485" i="31"/>
  <c r="K484" i="31"/>
  <c r="O483" i="31"/>
  <c r="G483" i="31"/>
  <c r="K482" i="31"/>
  <c r="O481" i="31"/>
  <c r="G481" i="31"/>
  <c r="K480" i="31"/>
  <c r="O479" i="31"/>
  <c r="G479" i="31"/>
  <c r="K478" i="31"/>
  <c r="O477" i="31"/>
  <c r="G477" i="31"/>
  <c r="K476" i="31"/>
  <c r="O475" i="31"/>
  <c r="G475" i="31"/>
  <c r="K474" i="31"/>
  <c r="H584" i="31"/>
  <c r="L581" i="31"/>
  <c r="L579" i="31"/>
  <c r="Q577" i="31"/>
  <c r="M576" i="31"/>
  <c r="L575" i="31"/>
  <c r="K574" i="31"/>
  <c r="I573" i="31"/>
  <c r="I572" i="31"/>
  <c r="H571" i="31"/>
  <c r="J570" i="31"/>
  <c r="N569" i="31"/>
  <c r="F569" i="31"/>
  <c r="J568" i="31"/>
  <c r="N567" i="31"/>
  <c r="F567" i="31"/>
  <c r="J566" i="31"/>
  <c r="N565" i="31"/>
  <c r="F565" i="31"/>
  <c r="J564" i="31"/>
  <c r="N563" i="31"/>
  <c r="F563" i="31"/>
  <c r="J562" i="31"/>
  <c r="N561" i="31"/>
  <c r="F561" i="31"/>
  <c r="J560" i="31"/>
  <c r="N559" i="31"/>
  <c r="F559" i="31"/>
  <c r="J558" i="31"/>
  <c r="N557" i="31"/>
  <c r="F557" i="31"/>
  <c r="J556" i="31"/>
  <c r="N555" i="31"/>
  <c r="F555" i="31"/>
  <c r="J554" i="31"/>
  <c r="N553" i="31"/>
  <c r="F553" i="31"/>
  <c r="J552" i="31"/>
  <c r="N551" i="31"/>
  <c r="F551" i="31"/>
  <c r="J550" i="31"/>
  <c r="N549" i="31"/>
  <c r="F549" i="31"/>
  <c r="J548" i="31"/>
  <c r="N547" i="31"/>
  <c r="F547" i="31"/>
  <c r="J546" i="31"/>
  <c r="N545" i="31"/>
  <c r="F545" i="31"/>
  <c r="J544" i="31"/>
  <c r="N543" i="31"/>
  <c r="F543" i="31"/>
  <c r="J542" i="31"/>
  <c r="N541" i="31"/>
  <c r="F541" i="31"/>
  <c r="J540" i="31"/>
  <c r="N539" i="31"/>
  <c r="F539" i="31"/>
  <c r="J538" i="31"/>
  <c r="N537" i="31"/>
  <c r="F537" i="31"/>
  <c r="J536" i="31"/>
  <c r="N535" i="31"/>
  <c r="F535" i="31"/>
  <c r="J534" i="31"/>
  <c r="N533" i="31"/>
  <c r="F533" i="31"/>
  <c r="J532" i="31"/>
  <c r="N531" i="31"/>
  <c r="F531" i="31"/>
  <c r="J530" i="31"/>
  <c r="N529" i="31"/>
  <c r="F529" i="31"/>
  <c r="J528" i="31"/>
  <c r="N527" i="31"/>
  <c r="F527" i="31"/>
  <c r="J526" i="31"/>
  <c r="N525" i="31"/>
  <c r="F525" i="31"/>
  <c r="J524" i="31"/>
  <c r="N523" i="31"/>
  <c r="F523" i="31"/>
  <c r="J522" i="31"/>
  <c r="N521" i="31"/>
  <c r="F521" i="31"/>
  <c r="J520" i="31"/>
  <c r="N519" i="31"/>
  <c r="F519" i="31"/>
  <c r="J518" i="31"/>
  <c r="N517" i="31"/>
  <c r="F517" i="31"/>
  <c r="J516" i="31"/>
  <c r="N515" i="31"/>
  <c r="F515" i="31"/>
  <c r="J514" i="31"/>
  <c r="N513" i="31"/>
  <c r="F513" i="31"/>
  <c r="J512" i="31"/>
  <c r="N511" i="31"/>
  <c r="F511" i="31"/>
  <c r="J510" i="31"/>
  <c r="N509" i="31"/>
  <c r="F509" i="31"/>
  <c r="J508" i="31"/>
  <c r="N507" i="31"/>
  <c r="F507" i="31"/>
  <c r="J506" i="31"/>
  <c r="N505" i="31"/>
  <c r="F505" i="31"/>
  <c r="J504" i="31"/>
  <c r="N503" i="31"/>
  <c r="F503" i="31"/>
  <c r="J502" i="31"/>
  <c r="N501" i="31"/>
  <c r="F501" i="31"/>
  <c r="J500" i="31"/>
  <c r="N499" i="31"/>
  <c r="F499" i="31"/>
  <c r="J498" i="31"/>
  <c r="N497" i="31"/>
  <c r="F497" i="31"/>
  <c r="J496" i="31"/>
  <c r="N495" i="31"/>
  <c r="F495" i="31"/>
  <c r="J494" i="31"/>
  <c r="N493" i="31"/>
  <c r="F493" i="31"/>
  <c r="J492" i="31"/>
  <c r="N491" i="31"/>
  <c r="F491" i="31"/>
  <c r="J490" i="31"/>
  <c r="N489" i="31"/>
  <c r="F489" i="31"/>
  <c r="J488" i="31"/>
  <c r="N487" i="31"/>
  <c r="F487" i="31"/>
  <c r="J486" i="31"/>
  <c r="N485" i="31"/>
  <c r="F485" i="31"/>
  <c r="J484" i="31"/>
  <c r="N483" i="31"/>
  <c r="F483" i="31"/>
  <c r="J482" i="31"/>
  <c r="N481" i="31"/>
  <c r="F481" i="31"/>
  <c r="J480" i="31"/>
  <c r="N479" i="31"/>
  <c r="F479" i="31"/>
  <c r="J478" i="31"/>
  <c r="N477" i="31"/>
  <c r="F477" i="31"/>
  <c r="J476" i="31"/>
  <c r="N475" i="31"/>
  <c r="F475" i="31"/>
  <c r="J474" i="31"/>
  <c r="N473" i="31"/>
  <c r="F473" i="31"/>
  <c r="J472" i="31"/>
  <c r="N471" i="31"/>
  <c r="F471" i="31"/>
  <c r="J470" i="31"/>
  <c r="N469" i="31"/>
  <c r="F469" i="31"/>
  <c r="P583" i="31"/>
  <c r="H581" i="31"/>
  <c r="I579" i="31"/>
  <c r="P577" i="31"/>
  <c r="L576" i="31"/>
  <c r="I575" i="31"/>
  <c r="I574" i="31"/>
  <c r="H573" i="31"/>
  <c r="H572" i="31"/>
  <c r="G571" i="31"/>
  <c r="I570" i="31"/>
  <c r="M569" i="31"/>
  <c r="Q568" i="31"/>
  <c r="I568" i="31"/>
  <c r="M567" i="31"/>
  <c r="Q566" i="31"/>
  <c r="I566" i="31"/>
  <c r="M565" i="31"/>
  <c r="Q564" i="31"/>
  <c r="I564" i="31"/>
  <c r="M563" i="31"/>
  <c r="Q562" i="31"/>
  <c r="I562" i="31"/>
  <c r="M561" i="31"/>
  <c r="Q560" i="31"/>
  <c r="I560" i="31"/>
  <c r="M559" i="31"/>
  <c r="Q558" i="31"/>
  <c r="I558" i="31"/>
  <c r="M557" i="31"/>
  <c r="Q556" i="31"/>
  <c r="I556" i="31"/>
  <c r="M555" i="31"/>
  <c r="Q554" i="31"/>
  <c r="I554" i="31"/>
  <c r="M553" i="31"/>
  <c r="Q552" i="31"/>
  <c r="I552" i="31"/>
  <c r="M551" i="31"/>
  <c r="Q550" i="31"/>
  <c r="I550" i="31"/>
  <c r="M549" i="31"/>
  <c r="Q548" i="31"/>
  <c r="I548" i="31"/>
  <c r="M547" i="31"/>
  <c r="Q546" i="31"/>
  <c r="I546" i="31"/>
  <c r="M545" i="31"/>
  <c r="Q544" i="31"/>
  <c r="I544" i="31"/>
  <c r="M543" i="31"/>
  <c r="Q542" i="31"/>
  <c r="I542" i="31"/>
  <c r="M541" i="31"/>
  <c r="Q540" i="31"/>
  <c r="I540" i="31"/>
  <c r="M539" i="31"/>
  <c r="Q538" i="31"/>
  <c r="I538" i="31"/>
  <c r="M537" i="31"/>
  <c r="Q536" i="31"/>
  <c r="I536" i="31"/>
  <c r="M535" i="31"/>
  <c r="Q534" i="31"/>
  <c r="I534" i="31"/>
  <c r="M533" i="31"/>
  <c r="Q532" i="31"/>
  <c r="I532" i="31"/>
  <c r="M531" i="31"/>
  <c r="Q530" i="31"/>
  <c r="I530" i="31"/>
  <c r="M529" i="31"/>
  <c r="Q528" i="31"/>
  <c r="I528" i="31"/>
  <c r="M527" i="31"/>
  <c r="Q526" i="31"/>
  <c r="I526" i="31"/>
  <c r="M525" i="31"/>
  <c r="Q524" i="31"/>
  <c r="I524" i="31"/>
  <c r="M523" i="31"/>
  <c r="Q522" i="31"/>
  <c r="I522" i="31"/>
  <c r="M521" i="31"/>
  <c r="Q520" i="31"/>
  <c r="I520" i="31"/>
  <c r="M519" i="31"/>
  <c r="Q518" i="31"/>
  <c r="I518" i="31"/>
  <c r="M517" i="31"/>
  <c r="Q516" i="31"/>
  <c r="I516" i="31"/>
  <c r="M515" i="31"/>
  <c r="Q514" i="31"/>
  <c r="I514" i="31"/>
  <c r="M513" i="31"/>
  <c r="Q512" i="31"/>
  <c r="I512" i="31"/>
  <c r="M511" i="31"/>
  <c r="Q510" i="31"/>
  <c r="I510" i="31"/>
  <c r="M509" i="31"/>
  <c r="Q508" i="31"/>
  <c r="I508" i="31"/>
  <c r="M507" i="31"/>
  <c r="Q506" i="31"/>
  <c r="I506" i="31"/>
  <c r="M505" i="31"/>
  <c r="Q504" i="31"/>
  <c r="I504" i="31"/>
  <c r="M503" i="31"/>
  <c r="Q502" i="31"/>
  <c r="I502" i="31"/>
  <c r="M501" i="31"/>
  <c r="Q500" i="31"/>
  <c r="I500" i="31"/>
  <c r="M499" i="31"/>
  <c r="Q498" i="31"/>
  <c r="I498" i="31"/>
  <c r="M497" i="31"/>
  <c r="Q496" i="31"/>
  <c r="I496" i="31"/>
  <c r="M495" i="31"/>
  <c r="Q494" i="31"/>
  <c r="I494" i="31"/>
  <c r="M493" i="31"/>
  <c r="Q492" i="31"/>
  <c r="I492" i="31"/>
  <c r="M491" i="31"/>
  <c r="Q490" i="31"/>
  <c r="I490" i="31"/>
  <c r="M489" i="31"/>
  <c r="Q488" i="31"/>
  <c r="I488" i="31"/>
  <c r="M487" i="31"/>
  <c r="Q486" i="31"/>
  <c r="I486" i="31"/>
  <c r="M485" i="31"/>
  <c r="Q484" i="31"/>
  <c r="I484" i="31"/>
  <c r="M483" i="31"/>
  <c r="Q482" i="31"/>
  <c r="I482" i="31"/>
  <c r="M481" i="31"/>
  <c r="Q480" i="31"/>
  <c r="I480" i="31"/>
  <c r="M479" i="31"/>
  <c r="Q478" i="31"/>
  <c r="I478" i="31"/>
  <c r="M477" i="31"/>
  <c r="Q476" i="31"/>
  <c r="I476" i="31"/>
  <c r="M475" i="31"/>
  <c r="Q474" i="31"/>
  <c r="I474" i="31"/>
  <c r="L583" i="31"/>
  <c r="P580" i="31"/>
  <c r="H579" i="31"/>
  <c r="M577" i="31"/>
  <c r="I576" i="31"/>
  <c r="H575" i="31"/>
  <c r="H574" i="31"/>
  <c r="G573" i="31"/>
  <c r="Q571" i="31"/>
  <c r="F571" i="31"/>
  <c r="H570" i="31"/>
  <c r="L569" i="31"/>
  <c r="P568" i="31"/>
  <c r="H568" i="31"/>
  <c r="L567" i="31"/>
  <c r="P566" i="31"/>
  <c r="H566" i="31"/>
  <c r="L565" i="31"/>
  <c r="P564" i="31"/>
  <c r="H564" i="31"/>
  <c r="L563" i="31"/>
  <c r="P562" i="31"/>
  <c r="H562" i="31"/>
  <c r="L561" i="31"/>
  <c r="P560" i="31"/>
  <c r="H560" i="31"/>
  <c r="L559" i="31"/>
  <c r="P558" i="31"/>
  <c r="H558" i="31"/>
  <c r="L557" i="31"/>
  <c r="P556" i="31"/>
  <c r="H556" i="31"/>
  <c r="L555" i="31"/>
  <c r="P554" i="31"/>
  <c r="H554" i="31"/>
  <c r="L553" i="31"/>
  <c r="P552" i="31"/>
  <c r="H552" i="31"/>
  <c r="L551" i="31"/>
  <c r="P550" i="31"/>
  <c r="H550" i="31"/>
  <c r="L549" i="31"/>
  <c r="P548" i="31"/>
  <c r="H548" i="31"/>
  <c r="L547" i="31"/>
  <c r="P546" i="31"/>
  <c r="H546" i="31"/>
  <c r="L545" i="31"/>
  <c r="P544" i="31"/>
  <c r="H544" i="31"/>
  <c r="L543" i="31"/>
  <c r="P542" i="31"/>
  <c r="H542" i="31"/>
  <c r="L541" i="31"/>
  <c r="P540" i="31"/>
  <c r="H540" i="31"/>
  <c r="L539" i="31"/>
  <c r="P538" i="31"/>
  <c r="H538" i="31"/>
  <c r="L537" i="31"/>
  <c r="P536" i="31"/>
  <c r="H536" i="31"/>
  <c r="L535" i="31"/>
  <c r="P534" i="31"/>
  <c r="H534" i="31"/>
  <c r="L533" i="31"/>
  <c r="P532" i="31"/>
  <c r="H532" i="31"/>
  <c r="L531" i="31"/>
  <c r="P530" i="31"/>
  <c r="H530" i="31"/>
  <c r="L529" i="31"/>
  <c r="P528" i="31"/>
  <c r="H528" i="31"/>
  <c r="L527" i="31"/>
  <c r="P526" i="31"/>
  <c r="H526" i="31"/>
  <c r="L525" i="31"/>
  <c r="P524" i="31"/>
  <c r="H524" i="31"/>
  <c r="L523" i="31"/>
  <c r="P522" i="31"/>
  <c r="H522" i="31"/>
  <c r="L521" i="31"/>
  <c r="P520" i="31"/>
  <c r="H520" i="31"/>
  <c r="L519" i="31"/>
  <c r="P518" i="31"/>
  <c r="H518" i="31"/>
  <c r="L517" i="31"/>
  <c r="P516" i="31"/>
  <c r="H516" i="31"/>
  <c r="L515" i="31"/>
  <c r="P514" i="31"/>
  <c r="H514" i="31"/>
  <c r="L513" i="31"/>
  <c r="P512" i="31"/>
  <c r="H512" i="31"/>
  <c r="L511" i="31"/>
  <c r="P510" i="31"/>
  <c r="H510" i="31"/>
  <c r="L509" i="31"/>
  <c r="P508" i="31"/>
  <c r="H508" i="31"/>
  <c r="L507" i="31"/>
  <c r="P506" i="31"/>
  <c r="H506" i="31"/>
  <c r="L505" i="31"/>
  <c r="P504" i="31"/>
  <c r="H504" i="31"/>
  <c r="L503" i="31"/>
  <c r="P502" i="31"/>
  <c r="H502" i="31"/>
  <c r="L501" i="31"/>
  <c r="P500" i="31"/>
  <c r="H500" i="31"/>
  <c r="L499" i="31"/>
  <c r="P498" i="31"/>
  <c r="H498" i="31"/>
  <c r="L497" i="31"/>
  <c r="P496" i="31"/>
  <c r="H496" i="31"/>
  <c r="L495" i="31"/>
  <c r="P494" i="31"/>
  <c r="H494" i="31"/>
  <c r="L493" i="31"/>
  <c r="P492" i="31"/>
  <c r="H492" i="31"/>
  <c r="L491" i="31"/>
  <c r="P490" i="31"/>
  <c r="H490" i="31"/>
  <c r="L489" i="31"/>
  <c r="P488" i="31"/>
  <c r="H488" i="31"/>
  <c r="L487" i="31"/>
  <c r="P486" i="31"/>
  <c r="H486" i="31"/>
  <c r="L485" i="31"/>
  <c r="P484" i="31"/>
  <c r="H484" i="31"/>
  <c r="L483" i="31"/>
  <c r="P482" i="31"/>
  <c r="H482" i="31"/>
  <c r="L481" i="31"/>
  <c r="P480" i="31"/>
  <c r="H480" i="31"/>
  <c r="H583" i="31"/>
  <c r="M580" i="31"/>
  <c r="P578" i="31"/>
  <c r="L577" i="31"/>
  <c r="H576" i="31"/>
  <c r="G575" i="31"/>
  <c r="Q573" i="31"/>
  <c r="Q572" i="31"/>
  <c r="P571" i="31"/>
  <c r="Q570" i="31"/>
  <c r="G570" i="31"/>
  <c r="K569" i="31"/>
  <c r="O568" i="31"/>
  <c r="G568" i="31"/>
  <c r="K567" i="31"/>
  <c r="O566" i="31"/>
  <c r="G566" i="31"/>
  <c r="K565" i="31"/>
  <c r="O564" i="31"/>
  <c r="G564" i="31"/>
  <c r="K563" i="31"/>
  <c r="O562" i="31"/>
  <c r="G562" i="31"/>
  <c r="K561" i="31"/>
  <c r="O560" i="31"/>
  <c r="G560" i="31"/>
  <c r="K559" i="31"/>
  <c r="O558" i="31"/>
  <c r="G558" i="31"/>
  <c r="K557" i="31"/>
  <c r="O556" i="31"/>
  <c r="G556" i="31"/>
  <c r="K555" i="31"/>
  <c r="O554" i="31"/>
  <c r="G554" i="31"/>
  <c r="K553" i="31"/>
  <c r="O552" i="31"/>
  <c r="G552" i="31"/>
  <c r="K551" i="31"/>
  <c r="O550" i="31"/>
  <c r="G550" i="31"/>
  <c r="K549" i="31"/>
  <c r="O548" i="31"/>
  <c r="G548" i="31"/>
  <c r="K547" i="31"/>
  <c r="O546" i="31"/>
  <c r="G546" i="31"/>
  <c r="K545" i="31"/>
  <c r="O544" i="31"/>
  <c r="G544" i="31"/>
  <c r="K543" i="31"/>
  <c r="O542" i="31"/>
  <c r="G542" i="31"/>
  <c r="K541" i="31"/>
  <c r="O540" i="31"/>
  <c r="G540" i="31"/>
  <c r="K539" i="31"/>
  <c r="O538" i="31"/>
  <c r="G538" i="31"/>
  <c r="K537" i="31"/>
  <c r="O536" i="31"/>
  <c r="G536" i="31"/>
  <c r="K535" i="31"/>
  <c r="O534" i="31"/>
  <c r="G534" i="31"/>
  <c r="K533" i="31"/>
  <c r="O532" i="31"/>
  <c r="G532" i="31"/>
  <c r="K531" i="31"/>
  <c r="O530" i="31"/>
  <c r="G530" i="31"/>
  <c r="K529" i="31"/>
  <c r="O528" i="31"/>
  <c r="G528" i="31"/>
  <c r="K527" i="31"/>
  <c r="O526" i="31"/>
  <c r="G526" i="31"/>
  <c r="K525" i="31"/>
  <c r="O524" i="31"/>
  <c r="G524" i="31"/>
  <c r="K523" i="31"/>
  <c r="O522" i="31"/>
  <c r="G522" i="31"/>
  <c r="K521" i="31"/>
  <c r="O520" i="31"/>
  <c r="G520" i="31"/>
  <c r="K519" i="31"/>
  <c r="O518" i="31"/>
  <c r="G518" i="31"/>
  <c r="K517" i="31"/>
  <c r="O516" i="31"/>
  <c r="G516" i="31"/>
  <c r="K515" i="31"/>
  <c r="O514" i="31"/>
  <c r="G514" i="31"/>
  <c r="K513" i="31"/>
  <c r="O512" i="31"/>
  <c r="G512" i="31"/>
  <c r="K511" i="31"/>
  <c r="O510" i="31"/>
  <c r="G510" i="31"/>
  <c r="K509" i="31"/>
  <c r="O508" i="31"/>
  <c r="G508" i="31"/>
  <c r="K507" i="31"/>
  <c r="O506" i="31"/>
  <c r="G506" i="31"/>
  <c r="K505" i="31"/>
  <c r="O504" i="31"/>
  <c r="G504" i="31"/>
  <c r="K503" i="31"/>
  <c r="O502" i="31"/>
  <c r="G502" i="31"/>
  <c r="K501" i="31"/>
  <c r="O500" i="31"/>
  <c r="G500" i="31"/>
  <c r="K499" i="31"/>
  <c r="O498" i="31"/>
  <c r="G498" i="31"/>
  <c r="K497" i="31"/>
  <c r="O496" i="31"/>
  <c r="G496" i="31"/>
  <c r="K495" i="31"/>
  <c r="O494" i="31"/>
  <c r="G494" i="31"/>
  <c r="K493" i="31"/>
  <c r="O492" i="31"/>
  <c r="G492" i="31"/>
  <c r="K491" i="31"/>
  <c r="O490" i="31"/>
  <c r="G490" i="31"/>
  <c r="K489" i="31"/>
  <c r="O488" i="31"/>
  <c r="G488" i="31"/>
  <c r="K487" i="31"/>
  <c r="O486" i="31"/>
  <c r="G486" i="31"/>
  <c r="K485" i="31"/>
  <c r="O484" i="31"/>
  <c r="G484" i="31"/>
  <c r="K483" i="31"/>
  <c r="O482" i="31"/>
  <c r="G482" i="31"/>
  <c r="K481" i="31"/>
  <c r="O480" i="31"/>
  <c r="G480" i="31"/>
  <c r="K479" i="31"/>
  <c r="O478" i="31"/>
  <c r="G478" i="31"/>
  <c r="K477" i="31"/>
  <c r="O476" i="31"/>
  <c r="G476" i="31"/>
  <c r="K475" i="31"/>
  <c r="O474" i="31"/>
  <c r="G474" i="31"/>
  <c r="K473" i="31"/>
  <c r="O472" i="31"/>
  <c r="G472" i="31"/>
  <c r="K471" i="31"/>
  <c r="O470" i="31"/>
  <c r="G470" i="31"/>
  <c r="K469" i="31"/>
  <c r="O468" i="31"/>
  <c r="G468" i="31"/>
  <c r="K467" i="31"/>
  <c r="O466" i="31"/>
  <c r="G466" i="31"/>
  <c r="K465" i="31"/>
  <c r="O464" i="31"/>
  <c r="G464" i="31"/>
  <c r="P485" i="31"/>
  <c r="L480" i="31"/>
  <c r="L478" i="31"/>
  <c r="M476" i="31"/>
  <c r="P474" i="31"/>
  <c r="L473" i="31"/>
  <c r="K472" i="31"/>
  <c r="I471" i="31"/>
  <c r="I470" i="31"/>
  <c r="H469" i="31"/>
  <c r="I468" i="31"/>
  <c r="L467" i="31"/>
  <c r="N466" i="31"/>
  <c r="Q465" i="31"/>
  <c r="H465" i="31"/>
  <c r="K464" i="31"/>
  <c r="N463" i="31"/>
  <c r="F463" i="31"/>
  <c r="J462" i="31"/>
  <c r="N461" i="31"/>
  <c r="F461" i="31"/>
  <c r="J460" i="31"/>
  <c r="N459" i="31"/>
  <c r="F459" i="31"/>
  <c r="J458" i="31"/>
  <c r="N457" i="31"/>
  <c r="F457" i="31"/>
  <c r="J456" i="31"/>
  <c r="N455" i="31"/>
  <c r="F455" i="31"/>
  <c r="J454" i="31"/>
  <c r="N453" i="31"/>
  <c r="F453" i="31"/>
  <c r="J452" i="31"/>
  <c r="N451" i="31"/>
  <c r="F451" i="31"/>
  <c r="J450" i="31"/>
  <c r="N449" i="31"/>
  <c r="F449" i="31"/>
  <c r="J448" i="31"/>
  <c r="N447" i="31"/>
  <c r="F447" i="31"/>
  <c r="J446" i="31"/>
  <c r="N445" i="31"/>
  <c r="F445" i="31"/>
  <c r="J444" i="31"/>
  <c r="N443" i="31"/>
  <c r="F443" i="31"/>
  <c r="J442" i="31"/>
  <c r="N441" i="31"/>
  <c r="F441" i="31"/>
  <c r="J440" i="31"/>
  <c r="N439" i="31"/>
  <c r="F439" i="31"/>
  <c r="J438" i="31"/>
  <c r="N437" i="31"/>
  <c r="F437" i="31"/>
  <c r="J436" i="31"/>
  <c r="N73" i="31"/>
  <c r="F73" i="31"/>
  <c r="J72" i="31"/>
  <c r="N433" i="31"/>
  <c r="F433" i="31"/>
  <c r="J432" i="31"/>
  <c r="N431" i="31"/>
  <c r="F431" i="31"/>
  <c r="J430" i="31"/>
  <c r="N429" i="31"/>
  <c r="F429" i="31"/>
  <c r="J428" i="31"/>
  <c r="N427" i="31"/>
  <c r="F427" i="31"/>
  <c r="J426" i="31"/>
  <c r="N69" i="31"/>
  <c r="F69" i="31"/>
  <c r="J68" i="31"/>
  <c r="N423" i="31"/>
  <c r="F423" i="31"/>
  <c r="J422" i="31"/>
  <c r="N359" i="31"/>
  <c r="F359" i="31"/>
  <c r="J358" i="31"/>
  <c r="N411" i="31"/>
  <c r="F411" i="31"/>
  <c r="J410" i="31"/>
  <c r="N355" i="31"/>
  <c r="F355" i="31"/>
  <c r="J354" i="31"/>
  <c r="N407" i="31"/>
  <c r="F407" i="31"/>
  <c r="J406" i="31"/>
  <c r="N405" i="31"/>
  <c r="F405" i="31"/>
  <c r="J404" i="31"/>
  <c r="N403" i="31"/>
  <c r="F403" i="31"/>
  <c r="J402" i="31"/>
  <c r="N401" i="31"/>
  <c r="F401" i="31"/>
  <c r="J400" i="31"/>
  <c r="N399" i="31"/>
  <c r="F399" i="31"/>
  <c r="J398" i="31"/>
  <c r="N71" i="31"/>
  <c r="F71" i="31"/>
  <c r="J70" i="31"/>
  <c r="N235" i="31"/>
  <c r="F235" i="31"/>
  <c r="J234" i="31"/>
  <c r="N227" i="31"/>
  <c r="F227" i="31"/>
  <c r="J226" i="31"/>
  <c r="N275" i="31"/>
  <c r="F275" i="31"/>
  <c r="J274" i="31"/>
  <c r="N195" i="31"/>
  <c r="F195" i="31"/>
  <c r="J194" i="31"/>
  <c r="N103" i="31"/>
  <c r="F103" i="31"/>
  <c r="J102" i="31"/>
  <c r="N221" i="31"/>
  <c r="F221" i="31"/>
  <c r="J220" i="31"/>
  <c r="N143" i="31"/>
  <c r="F143" i="31"/>
  <c r="J142" i="31"/>
  <c r="N177" i="31"/>
  <c r="F177" i="31"/>
  <c r="J176" i="31"/>
  <c r="N379" i="31"/>
  <c r="F379" i="31"/>
  <c r="J378" i="31"/>
  <c r="N67" i="31"/>
  <c r="F67" i="31"/>
  <c r="J66" i="31"/>
  <c r="N65" i="31"/>
  <c r="F65" i="31"/>
  <c r="J64" i="31"/>
  <c r="N49" i="31"/>
  <c r="F49" i="31"/>
  <c r="J48" i="31"/>
  <c r="N53" i="31"/>
  <c r="F53" i="31"/>
  <c r="J52" i="31"/>
  <c r="N33" i="31"/>
  <c r="F33" i="31"/>
  <c r="J32" i="31"/>
  <c r="N35" i="31"/>
  <c r="F35" i="31"/>
  <c r="J34" i="31"/>
  <c r="N31" i="31"/>
  <c r="F31" i="31"/>
  <c r="J30" i="31"/>
  <c r="N19" i="31"/>
  <c r="F19" i="31"/>
  <c r="J18" i="31"/>
  <c r="N27" i="31"/>
  <c r="F27" i="31"/>
  <c r="J26" i="31"/>
  <c r="N17" i="31"/>
  <c r="F17" i="31"/>
  <c r="J16" i="31"/>
  <c r="N29" i="31"/>
  <c r="F29" i="31"/>
  <c r="J28" i="31"/>
  <c r="N61" i="31"/>
  <c r="F61" i="31"/>
  <c r="J60" i="31"/>
  <c r="N13" i="31"/>
  <c r="F13" i="31"/>
  <c r="H485" i="31"/>
  <c r="Q479" i="31"/>
  <c r="H478" i="31"/>
  <c r="L476" i="31"/>
  <c r="M474" i="31"/>
  <c r="I473" i="31"/>
  <c r="I472" i="31"/>
  <c r="H471" i="31"/>
  <c r="H470" i="31"/>
  <c r="G469" i="31"/>
  <c r="H468" i="31"/>
  <c r="J467" i="31"/>
  <c r="M466" i="31"/>
  <c r="P465" i="31"/>
  <c r="G465" i="31"/>
  <c r="J464" i="31"/>
  <c r="M463" i="31"/>
  <c r="Q462" i="31"/>
  <c r="I462" i="31"/>
  <c r="M461" i="31"/>
  <c r="Q460" i="31"/>
  <c r="I460" i="31"/>
  <c r="M459" i="31"/>
  <c r="Q458" i="31"/>
  <c r="I458" i="31"/>
  <c r="M457" i="31"/>
  <c r="Q456" i="31"/>
  <c r="I456" i="31"/>
  <c r="M455" i="31"/>
  <c r="Q454" i="31"/>
  <c r="I454" i="31"/>
  <c r="M453" i="31"/>
  <c r="Q452" i="31"/>
  <c r="I452" i="31"/>
  <c r="M451" i="31"/>
  <c r="Q450" i="31"/>
  <c r="I450" i="31"/>
  <c r="M449" i="31"/>
  <c r="Q448" i="31"/>
  <c r="I448" i="31"/>
  <c r="M447" i="31"/>
  <c r="Q446" i="31"/>
  <c r="I446" i="31"/>
  <c r="M445" i="31"/>
  <c r="Q444" i="31"/>
  <c r="I444" i="31"/>
  <c r="M443" i="31"/>
  <c r="Q442" i="31"/>
  <c r="I442" i="31"/>
  <c r="M441" i="31"/>
  <c r="Q440" i="31"/>
  <c r="I440" i="31"/>
  <c r="M439" i="31"/>
  <c r="Q438" i="31"/>
  <c r="I438" i="31"/>
  <c r="M437" i="31"/>
  <c r="Q436" i="31"/>
  <c r="I436" i="31"/>
  <c r="M73" i="31"/>
  <c r="Q72" i="31"/>
  <c r="I72" i="31"/>
  <c r="M433" i="31"/>
  <c r="Q432" i="31"/>
  <c r="I432" i="31"/>
  <c r="M431" i="31"/>
  <c r="Q430" i="31"/>
  <c r="I430" i="31"/>
  <c r="M429" i="31"/>
  <c r="Q428" i="31"/>
  <c r="I428" i="31"/>
  <c r="M427" i="31"/>
  <c r="Q426" i="31"/>
  <c r="I426" i="31"/>
  <c r="M69" i="31"/>
  <c r="Q68" i="31"/>
  <c r="I68" i="31"/>
  <c r="M423" i="31"/>
  <c r="Q422" i="31"/>
  <c r="I422" i="31"/>
  <c r="M359" i="31"/>
  <c r="Q358" i="31"/>
  <c r="I358" i="31"/>
  <c r="M411" i="31"/>
  <c r="Q410" i="31"/>
  <c r="I410" i="31"/>
  <c r="M355" i="31"/>
  <c r="Q354" i="31"/>
  <c r="I354" i="31"/>
  <c r="M407" i="31"/>
  <c r="Q406" i="31"/>
  <c r="I406" i="31"/>
  <c r="M405" i="31"/>
  <c r="Q404" i="31"/>
  <c r="I404" i="31"/>
  <c r="M403" i="31"/>
  <c r="Q402" i="31"/>
  <c r="I402" i="31"/>
  <c r="M401" i="31"/>
  <c r="Q400" i="31"/>
  <c r="I400" i="31"/>
  <c r="M399" i="31"/>
  <c r="Q398" i="31"/>
  <c r="I398" i="31"/>
  <c r="M71" i="31"/>
  <c r="Q70" i="31"/>
  <c r="I70" i="31"/>
  <c r="M235" i="31"/>
  <c r="Q234" i="31"/>
  <c r="I234" i="31"/>
  <c r="M227" i="31"/>
  <c r="Q226" i="31"/>
  <c r="I226" i="31"/>
  <c r="M275" i="31"/>
  <c r="Q274" i="31"/>
  <c r="I274" i="31"/>
  <c r="M195" i="31"/>
  <c r="Q194" i="31"/>
  <c r="I194" i="31"/>
  <c r="M103" i="31"/>
  <c r="Q102" i="31"/>
  <c r="I102" i="31"/>
  <c r="M221" i="31"/>
  <c r="Q220" i="31"/>
  <c r="I220" i="31"/>
  <c r="M143" i="31"/>
  <c r="Q142" i="31"/>
  <c r="I142" i="31"/>
  <c r="M177" i="31"/>
  <c r="Q176" i="31"/>
  <c r="I176" i="31"/>
  <c r="M379" i="31"/>
  <c r="Q378" i="31"/>
  <c r="I378" i="31"/>
  <c r="M67" i="31"/>
  <c r="Q66" i="31"/>
  <c r="I66" i="31"/>
  <c r="M65" i="31"/>
  <c r="Q64" i="31"/>
  <c r="I64" i="31"/>
  <c r="M49" i="31"/>
  <c r="Q48" i="31"/>
  <c r="I48" i="31"/>
  <c r="M53" i="31"/>
  <c r="Q52" i="31"/>
  <c r="I52" i="31"/>
  <c r="M33" i="31"/>
  <c r="Q32" i="31"/>
  <c r="I32" i="31"/>
  <c r="M35" i="31"/>
  <c r="Q34" i="31"/>
  <c r="I34" i="31"/>
  <c r="M31" i="31"/>
  <c r="Q30" i="31"/>
  <c r="I30" i="31"/>
  <c r="M19" i="31"/>
  <c r="Q18" i="31"/>
  <c r="I18" i="31"/>
  <c r="M27" i="31"/>
  <c r="Q26" i="31"/>
  <c r="I26" i="31"/>
  <c r="M17" i="31"/>
  <c r="Q16" i="31"/>
  <c r="I16" i="31"/>
  <c r="L484" i="31"/>
  <c r="P479" i="31"/>
  <c r="Q477" i="31"/>
  <c r="H476" i="31"/>
  <c r="L474" i="31"/>
  <c r="H473" i="31"/>
  <c r="H472" i="31"/>
  <c r="G471" i="31"/>
  <c r="Q469" i="31"/>
  <c r="Q468" i="31"/>
  <c r="F468" i="31"/>
  <c r="I467" i="31"/>
  <c r="L466" i="31"/>
  <c r="O465" i="31"/>
  <c r="F465" i="31"/>
  <c r="I464" i="31"/>
  <c r="L463" i="31"/>
  <c r="P462" i="31"/>
  <c r="H462" i="31"/>
  <c r="L461" i="31"/>
  <c r="P460" i="31"/>
  <c r="H460" i="31"/>
  <c r="L459" i="31"/>
  <c r="P458" i="31"/>
  <c r="H458" i="31"/>
  <c r="L457" i="31"/>
  <c r="P456" i="31"/>
  <c r="H456" i="31"/>
  <c r="L455" i="31"/>
  <c r="P454" i="31"/>
  <c r="H454" i="31"/>
  <c r="L453" i="31"/>
  <c r="P452" i="31"/>
  <c r="H452" i="31"/>
  <c r="L451" i="31"/>
  <c r="P450" i="31"/>
  <c r="H450" i="31"/>
  <c r="L449" i="31"/>
  <c r="P448" i="31"/>
  <c r="H448" i="31"/>
  <c r="L447" i="31"/>
  <c r="P446" i="31"/>
  <c r="H446" i="31"/>
  <c r="L445" i="31"/>
  <c r="P444" i="31"/>
  <c r="H444" i="31"/>
  <c r="L443" i="31"/>
  <c r="P442" i="31"/>
  <c r="H442" i="31"/>
  <c r="L441" i="31"/>
  <c r="P440" i="31"/>
  <c r="H440" i="31"/>
  <c r="L439" i="31"/>
  <c r="P438" i="31"/>
  <c r="H438" i="31"/>
  <c r="L437" i="31"/>
  <c r="P436" i="31"/>
  <c r="H436" i="31"/>
  <c r="L73" i="31"/>
  <c r="P72" i="31"/>
  <c r="H72" i="31"/>
  <c r="L433" i="31"/>
  <c r="P432" i="31"/>
  <c r="H432" i="31"/>
  <c r="L431" i="31"/>
  <c r="P430" i="31"/>
  <c r="H430" i="31"/>
  <c r="L429" i="31"/>
  <c r="P428" i="31"/>
  <c r="H428" i="31"/>
  <c r="L427" i="31"/>
  <c r="P426" i="31"/>
  <c r="H426" i="31"/>
  <c r="L69" i="31"/>
  <c r="P68" i="31"/>
  <c r="H68" i="31"/>
  <c r="L423" i="31"/>
  <c r="P422" i="31"/>
  <c r="H422" i="31"/>
  <c r="L359" i="31"/>
  <c r="P358" i="31"/>
  <c r="H358" i="31"/>
  <c r="L411" i="31"/>
  <c r="P410" i="31"/>
  <c r="H410" i="31"/>
  <c r="L355" i="31"/>
  <c r="P354" i="31"/>
  <c r="H354" i="31"/>
  <c r="L407" i="31"/>
  <c r="P406" i="31"/>
  <c r="H406" i="31"/>
  <c r="L405" i="31"/>
  <c r="P404" i="31"/>
  <c r="H404" i="31"/>
  <c r="L403" i="31"/>
  <c r="P402" i="31"/>
  <c r="H402" i="31"/>
  <c r="L401" i="31"/>
  <c r="P400" i="31"/>
  <c r="H400" i="31"/>
  <c r="L399" i="31"/>
  <c r="P398" i="31"/>
  <c r="H398" i="31"/>
  <c r="L71" i="31"/>
  <c r="P70" i="31"/>
  <c r="H70" i="31"/>
  <c r="L235" i="31"/>
  <c r="P234" i="31"/>
  <c r="H234" i="31"/>
  <c r="L227" i="31"/>
  <c r="P226" i="31"/>
  <c r="H226" i="31"/>
  <c r="L275" i="31"/>
  <c r="P274" i="31"/>
  <c r="H274" i="31"/>
  <c r="L195" i="31"/>
  <c r="P194" i="31"/>
  <c r="H194" i="31"/>
  <c r="L103" i="31"/>
  <c r="P102" i="31"/>
  <c r="H102" i="31"/>
  <c r="L221" i="31"/>
  <c r="P220" i="31"/>
  <c r="H220" i="31"/>
  <c r="L143" i="31"/>
  <c r="P142" i="31"/>
  <c r="H142" i="31"/>
  <c r="L177" i="31"/>
  <c r="P176" i="31"/>
  <c r="H176" i="31"/>
  <c r="L379" i="31"/>
  <c r="P378" i="31"/>
  <c r="H378" i="31"/>
  <c r="L67" i="31"/>
  <c r="P66" i="31"/>
  <c r="H66" i="31"/>
  <c r="L65" i="31"/>
  <c r="P64" i="31"/>
  <c r="H64" i="31"/>
  <c r="L49" i="31"/>
  <c r="P48" i="31"/>
  <c r="H48" i="31"/>
  <c r="L53" i="31"/>
  <c r="P52" i="31"/>
  <c r="H52" i="31"/>
  <c r="L33" i="31"/>
  <c r="P32" i="31"/>
  <c r="H32" i="31"/>
  <c r="L35" i="31"/>
  <c r="P34" i="31"/>
  <c r="H34" i="31"/>
  <c r="L31" i="31"/>
  <c r="P483" i="31"/>
  <c r="L479" i="31"/>
  <c r="P477" i="31"/>
  <c r="Q475" i="31"/>
  <c r="H474" i="31"/>
  <c r="G473" i="31"/>
  <c r="Q471" i="31"/>
  <c r="Q470" i="31"/>
  <c r="P469" i="31"/>
  <c r="P468" i="31"/>
  <c r="Q467" i="31"/>
  <c r="H467" i="31"/>
  <c r="K466" i="31"/>
  <c r="N465" i="31"/>
  <c r="Q464" i="31"/>
  <c r="H464" i="31"/>
  <c r="K463" i="31"/>
  <c r="O462" i="31"/>
  <c r="G462" i="31"/>
  <c r="K461" i="31"/>
  <c r="O460" i="31"/>
  <c r="G460" i="31"/>
  <c r="K459" i="31"/>
  <c r="O458" i="31"/>
  <c r="G458" i="31"/>
  <c r="K457" i="31"/>
  <c r="O456" i="31"/>
  <c r="G456" i="31"/>
  <c r="K455" i="31"/>
  <c r="O454" i="31"/>
  <c r="G454" i="31"/>
  <c r="K453" i="31"/>
  <c r="O452" i="31"/>
  <c r="G452" i="31"/>
  <c r="K451" i="31"/>
  <c r="O450" i="31"/>
  <c r="G450" i="31"/>
  <c r="K449" i="31"/>
  <c r="O448" i="31"/>
  <c r="G448" i="31"/>
  <c r="K447" i="31"/>
  <c r="O446" i="31"/>
  <c r="G446" i="31"/>
  <c r="K445" i="31"/>
  <c r="O444" i="31"/>
  <c r="G444" i="31"/>
  <c r="K443" i="31"/>
  <c r="O442" i="31"/>
  <c r="G442" i="31"/>
  <c r="K441" i="31"/>
  <c r="O440" i="31"/>
  <c r="G440" i="31"/>
  <c r="K439" i="31"/>
  <c r="O438" i="31"/>
  <c r="G438" i="31"/>
  <c r="K437" i="31"/>
  <c r="O436" i="31"/>
  <c r="G436" i="31"/>
  <c r="K73" i="31"/>
  <c r="O72" i="31"/>
  <c r="G72" i="31"/>
  <c r="K433" i="31"/>
  <c r="O432" i="31"/>
  <c r="G432" i="31"/>
  <c r="K431" i="31"/>
  <c r="O430" i="31"/>
  <c r="G430" i="31"/>
  <c r="K429" i="31"/>
  <c r="O428" i="31"/>
  <c r="G428" i="31"/>
  <c r="K427" i="31"/>
  <c r="O426" i="31"/>
  <c r="G426" i="31"/>
  <c r="K69" i="31"/>
  <c r="O68" i="31"/>
  <c r="G68" i="31"/>
  <c r="K423" i="31"/>
  <c r="O422" i="31"/>
  <c r="G422" i="31"/>
  <c r="K359" i="31"/>
  <c r="O358" i="31"/>
  <c r="G358" i="31"/>
  <c r="K411" i="31"/>
  <c r="O410" i="31"/>
  <c r="G410" i="31"/>
  <c r="K355" i="31"/>
  <c r="O354" i="31"/>
  <c r="G354" i="31"/>
  <c r="K407" i="31"/>
  <c r="O406" i="31"/>
  <c r="G406" i="31"/>
  <c r="K405" i="31"/>
  <c r="O404" i="31"/>
  <c r="G404" i="31"/>
  <c r="K403" i="31"/>
  <c r="O402" i="31"/>
  <c r="G402" i="31"/>
  <c r="K401" i="31"/>
  <c r="O400" i="31"/>
  <c r="G400" i="31"/>
  <c r="K399" i="31"/>
  <c r="O398" i="31"/>
  <c r="G398" i="31"/>
  <c r="K71" i="31"/>
  <c r="O70" i="31"/>
  <c r="G70" i="31"/>
  <c r="K235" i="31"/>
  <c r="O234" i="31"/>
  <c r="G234" i="31"/>
  <c r="K227" i="31"/>
  <c r="O226" i="31"/>
  <c r="G226" i="31"/>
  <c r="K275" i="31"/>
  <c r="O274" i="31"/>
  <c r="G274" i="31"/>
  <c r="K195" i="31"/>
  <c r="O194" i="31"/>
  <c r="G194" i="31"/>
  <c r="K103" i="31"/>
  <c r="O102" i="31"/>
  <c r="G102" i="31"/>
  <c r="K221" i="31"/>
  <c r="O220" i="31"/>
  <c r="G220" i="31"/>
  <c r="K143" i="31"/>
  <c r="O142" i="31"/>
  <c r="G142" i="31"/>
  <c r="K177" i="31"/>
  <c r="O176" i="31"/>
  <c r="G176" i="31"/>
  <c r="K379" i="31"/>
  <c r="O378" i="31"/>
  <c r="G378" i="31"/>
  <c r="K67" i="31"/>
  <c r="O66" i="31"/>
  <c r="G66" i="31"/>
  <c r="K65" i="31"/>
  <c r="O64" i="31"/>
  <c r="G64" i="31"/>
  <c r="K49" i="31"/>
  <c r="O48" i="31"/>
  <c r="G48" i="31"/>
  <c r="K53" i="31"/>
  <c r="O52" i="31"/>
  <c r="G52" i="31"/>
  <c r="K33" i="31"/>
  <c r="O32" i="31"/>
  <c r="G32" i="31"/>
  <c r="K35" i="31"/>
  <c r="O34" i="31"/>
  <c r="G34" i="31"/>
  <c r="K31" i="31"/>
  <c r="O30" i="31"/>
  <c r="G30" i="31"/>
  <c r="K19" i="31"/>
  <c r="O18" i="31"/>
  <c r="G18" i="31"/>
  <c r="K27" i="31"/>
  <c r="O26" i="31"/>
  <c r="G26" i="31"/>
  <c r="K17" i="31"/>
  <c r="O16" i="31"/>
  <c r="G16" i="31"/>
  <c r="K29" i="31"/>
  <c r="O28" i="31"/>
  <c r="G28" i="31"/>
  <c r="K61" i="31"/>
  <c r="O60" i="31"/>
  <c r="H483" i="31"/>
  <c r="I479" i="31"/>
  <c r="L477" i="31"/>
  <c r="P475" i="31"/>
  <c r="Q473" i="31"/>
  <c r="Q472" i="31"/>
  <c r="P471" i="31"/>
  <c r="P470" i="31"/>
  <c r="O469" i="31"/>
  <c r="M468" i="31"/>
  <c r="P467" i="31"/>
  <c r="G467" i="31"/>
  <c r="J466" i="31"/>
  <c r="M465" i="31"/>
  <c r="P464" i="31"/>
  <c r="F464" i="31"/>
  <c r="J463" i="31"/>
  <c r="N462" i="31"/>
  <c r="F462" i="31"/>
  <c r="J461" i="31"/>
  <c r="N460" i="31"/>
  <c r="F460" i="31"/>
  <c r="J459" i="31"/>
  <c r="N458" i="31"/>
  <c r="F458" i="31"/>
  <c r="J457" i="31"/>
  <c r="N456" i="31"/>
  <c r="F456" i="31"/>
  <c r="J455" i="31"/>
  <c r="N454" i="31"/>
  <c r="F454" i="31"/>
  <c r="J453" i="31"/>
  <c r="N452" i="31"/>
  <c r="F452" i="31"/>
  <c r="J451" i="31"/>
  <c r="N450" i="31"/>
  <c r="F450" i="31"/>
  <c r="J449" i="31"/>
  <c r="N448" i="31"/>
  <c r="F448" i="31"/>
  <c r="J447" i="31"/>
  <c r="N446" i="31"/>
  <c r="F446" i="31"/>
  <c r="J445" i="31"/>
  <c r="N444" i="31"/>
  <c r="F444" i="31"/>
  <c r="J443" i="31"/>
  <c r="N442" i="31"/>
  <c r="F442" i="31"/>
  <c r="J441" i="31"/>
  <c r="N440" i="31"/>
  <c r="F440" i="31"/>
  <c r="J439" i="31"/>
  <c r="N438" i="31"/>
  <c r="F438" i="31"/>
  <c r="J437" i="31"/>
  <c r="N436" i="31"/>
  <c r="F436" i="31"/>
  <c r="J73" i="31"/>
  <c r="N72" i="31"/>
  <c r="F72" i="31"/>
  <c r="J433" i="31"/>
  <c r="N432" i="31"/>
  <c r="F432" i="31"/>
  <c r="J431" i="31"/>
  <c r="N430" i="31"/>
  <c r="F430" i="31"/>
  <c r="J429" i="31"/>
  <c r="N428" i="31"/>
  <c r="F428" i="31"/>
  <c r="J427" i="31"/>
  <c r="N426" i="31"/>
  <c r="F426" i="31"/>
  <c r="J69" i="31"/>
  <c r="N68" i="31"/>
  <c r="F68" i="31"/>
  <c r="J423" i="31"/>
  <c r="N422" i="31"/>
  <c r="F422" i="31"/>
  <c r="J359" i="31"/>
  <c r="N358" i="31"/>
  <c r="F358" i="31"/>
  <c r="J411" i="31"/>
  <c r="N410" i="31"/>
  <c r="F410" i="31"/>
  <c r="J355" i="31"/>
  <c r="N354" i="31"/>
  <c r="F354" i="31"/>
  <c r="J407" i="31"/>
  <c r="N406" i="31"/>
  <c r="F406" i="31"/>
  <c r="J405" i="31"/>
  <c r="N404" i="31"/>
  <c r="F404" i="31"/>
  <c r="J403" i="31"/>
  <c r="N402" i="31"/>
  <c r="F402" i="31"/>
  <c r="J401" i="31"/>
  <c r="N400" i="31"/>
  <c r="F400" i="31"/>
  <c r="J399" i="31"/>
  <c r="N398" i="31"/>
  <c r="F398" i="31"/>
  <c r="J71" i="31"/>
  <c r="N70" i="31"/>
  <c r="F70" i="31"/>
  <c r="J235" i="31"/>
  <c r="N234" i="31"/>
  <c r="F234" i="31"/>
  <c r="J227" i="31"/>
  <c r="N226" i="31"/>
  <c r="F226" i="31"/>
  <c r="J275" i="31"/>
  <c r="N274" i="31"/>
  <c r="F274" i="31"/>
  <c r="J195" i="31"/>
  <c r="N194" i="31"/>
  <c r="F194" i="31"/>
  <c r="J103" i="31"/>
  <c r="N102" i="31"/>
  <c r="F102" i="31"/>
  <c r="J221" i="31"/>
  <c r="N220" i="31"/>
  <c r="F220" i="31"/>
  <c r="J143" i="31"/>
  <c r="N142" i="31"/>
  <c r="F142" i="31"/>
  <c r="J177" i="31"/>
  <c r="N176" i="31"/>
  <c r="F176" i="31"/>
  <c r="J379" i="31"/>
  <c r="N378" i="31"/>
  <c r="F378" i="31"/>
  <c r="J67" i="31"/>
  <c r="N66" i="31"/>
  <c r="F66" i="31"/>
  <c r="J65" i="31"/>
  <c r="N64" i="31"/>
  <c r="F64" i="31"/>
  <c r="J49" i="31"/>
  <c r="N48" i="31"/>
  <c r="F48" i="31"/>
  <c r="J53" i="31"/>
  <c r="N52" i="31"/>
  <c r="F52" i="31"/>
  <c r="J33" i="31"/>
  <c r="N32" i="31"/>
  <c r="F32" i="31"/>
  <c r="J35" i="31"/>
  <c r="N34" i="31"/>
  <c r="F34" i="31"/>
  <c r="J31" i="31"/>
  <c r="N30" i="31"/>
  <c r="F30" i="31"/>
  <c r="J19" i="31"/>
  <c r="N18" i="31"/>
  <c r="F18" i="31"/>
  <c r="J27" i="31"/>
  <c r="N26" i="31"/>
  <c r="F26" i="31"/>
  <c r="J17" i="31"/>
  <c r="N16" i="31"/>
  <c r="F16" i="31"/>
  <c r="J29" i="31"/>
  <c r="N28" i="31"/>
  <c r="F28" i="31"/>
  <c r="J61" i="31"/>
  <c r="N60" i="31"/>
  <c r="F60" i="31"/>
  <c r="J13" i="31"/>
  <c r="L482" i="31"/>
  <c r="H479" i="31"/>
  <c r="I477" i="31"/>
  <c r="L475" i="31"/>
  <c r="P473" i="31"/>
  <c r="P472" i="31"/>
  <c r="O471" i="31"/>
  <c r="M470" i="31"/>
  <c r="M469" i="31"/>
  <c r="L468" i="31"/>
  <c r="O467" i="31"/>
  <c r="F467" i="31"/>
  <c r="I466" i="31"/>
  <c r="L465" i="31"/>
  <c r="N464" i="31"/>
  <c r="Q463" i="31"/>
  <c r="I463" i="31"/>
  <c r="M462" i="31"/>
  <c r="Q461" i="31"/>
  <c r="I461" i="31"/>
  <c r="M460" i="31"/>
  <c r="Q459" i="31"/>
  <c r="I459" i="31"/>
  <c r="M458" i="31"/>
  <c r="Q457" i="31"/>
  <c r="I457" i="31"/>
  <c r="M456" i="31"/>
  <c r="Q455" i="31"/>
  <c r="I455" i="31"/>
  <c r="M454" i="31"/>
  <c r="Q453" i="31"/>
  <c r="I453" i="31"/>
  <c r="M452" i="31"/>
  <c r="Q451" i="31"/>
  <c r="I451" i="31"/>
  <c r="M450" i="31"/>
  <c r="Q449" i="31"/>
  <c r="I449" i="31"/>
  <c r="M448" i="31"/>
  <c r="Q447" i="31"/>
  <c r="I447" i="31"/>
  <c r="M446" i="31"/>
  <c r="Q445" i="31"/>
  <c r="I445" i="31"/>
  <c r="M444" i="31"/>
  <c r="Q443" i="31"/>
  <c r="I443" i="31"/>
  <c r="M442" i="31"/>
  <c r="Q441" i="31"/>
  <c r="I441" i="31"/>
  <c r="M440" i="31"/>
  <c r="Q439" i="31"/>
  <c r="I439" i="31"/>
  <c r="M438" i="31"/>
  <c r="Q437" i="31"/>
  <c r="I437" i="31"/>
  <c r="M436" i="31"/>
  <c r="Q73" i="31"/>
  <c r="I73" i="31"/>
  <c r="M72" i="31"/>
  <c r="Q433" i="31"/>
  <c r="I433" i="31"/>
  <c r="M432" i="31"/>
  <c r="Q431" i="31"/>
  <c r="I431" i="31"/>
  <c r="M430" i="31"/>
  <c r="Q429" i="31"/>
  <c r="I429" i="31"/>
  <c r="M428" i="31"/>
  <c r="Q427" i="31"/>
  <c r="I427" i="31"/>
  <c r="M426" i="31"/>
  <c r="Q69" i="31"/>
  <c r="I69" i="31"/>
  <c r="M68" i="31"/>
  <c r="Q423" i="31"/>
  <c r="I423" i="31"/>
  <c r="M422" i="31"/>
  <c r="Q359" i="31"/>
  <c r="I359" i="31"/>
  <c r="M358" i="31"/>
  <c r="Q411" i="31"/>
  <c r="I411" i="31"/>
  <c r="M410" i="31"/>
  <c r="Q355" i="31"/>
  <c r="I355" i="31"/>
  <c r="M354" i="31"/>
  <c r="Q407" i="31"/>
  <c r="I407" i="31"/>
  <c r="M406" i="31"/>
  <c r="Q405" i="31"/>
  <c r="I405" i="31"/>
  <c r="M404" i="31"/>
  <c r="Q403" i="31"/>
  <c r="I403" i="31"/>
  <c r="M402" i="31"/>
  <c r="Q401" i="31"/>
  <c r="I401" i="31"/>
  <c r="M400" i="31"/>
  <c r="Q399" i="31"/>
  <c r="I399" i="31"/>
  <c r="M398" i="31"/>
  <c r="Q71" i="31"/>
  <c r="I71" i="31"/>
  <c r="M70" i="31"/>
  <c r="Q235" i="31"/>
  <c r="I235" i="31"/>
  <c r="M234" i="31"/>
  <c r="Q227" i="31"/>
  <c r="I227" i="31"/>
  <c r="M226" i="31"/>
  <c r="Q275" i="31"/>
  <c r="I275" i="31"/>
  <c r="M274" i="31"/>
  <c r="Q195" i="31"/>
  <c r="I195" i="31"/>
  <c r="M194" i="31"/>
  <c r="Q103" i="31"/>
  <c r="I103" i="31"/>
  <c r="M102" i="31"/>
  <c r="Q221" i="31"/>
  <c r="I221" i="31"/>
  <c r="M220" i="31"/>
  <c r="Q143" i="31"/>
  <c r="I143" i="31"/>
  <c r="M142" i="31"/>
  <c r="Q177" i="31"/>
  <c r="I177" i="31"/>
  <c r="M176" i="31"/>
  <c r="Q379" i="31"/>
  <c r="I379" i="31"/>
  <c r="M378" i="31"/>
  <c r="Q67" i="31"/>
  <c r="I67" i="31"/>
  <c r="M66" i="31"/>
  <c r="Q65" i="31"/>
  <c r="I65" i="31"/>
  <c r="M64" i="31"/>
  <c r="Q49" i="31"/>
  <c r="I49" i="31"/>
  <c r="M48" i="31"/>
  <c r="Q53" i="31"/>
  <c r="I53" i="31"/>
  <c r="M52" i="31"/>
  <c r="Q33" i="31"/>
  <c r="I33" i="31"/>
  <c r="M32" i="31"/>
  <c r="Q35" i="31"/>
  <c r="I35" i="31"/>
  <c r="M34" i="31"/>
  <c r="Q31" i="31"/>
  <c r="I31" i="31"/>
  <c r="M30" i="31"/>
  <c r="Q19" i="31"/>
  <c r="I19" i="31"/>
  <c r="M18" i="31"/>
  <c r="Q27" i="31"/>
  <c r="I27" i="31"/>
  <c r="P481" i="31"/>
  <c r="P478" i="31"/>
  <c r="H477" i="31"/>
  <c r="I475" i="31"/>
  <c r="O473" i="31"/>
  <c r="M472" i="31"/>
  <c r="M471" i="31"/>
  <c r="L470" i="31"/>
  <c r="L469" i="31"/>
  <c r="K468" i="31"/>
  <c r="N467" i="31"/>
  <c r="Q466" i="31"/>
  <c r="H466" i="31"/>
  <c r="J465" i="31"/>
  <c r="M464" i="31"/>
  <c r="P463" i="31"/>
  <c r="H463" i="31"/>
  <c r="L462" i="31"/>
  <c r="P461" i="31"/>
  <c r="H461" i="31"/>
  <c r="L460" i="31"/>
  <c r="P459" i="31"/>
  <c r="H459" i="31"/>
  <c r="L458" i="31"/>
  <c r="P457" i="31"/>
  <c r="H457" i="31"/>
  <c r="L456" i="31"/>
  <c r="P455" i="31"/>
  <c r="H455" i="31"/>
  <c r="L454" i="31"/>
  <c r="P453" i="31"/>
  <c r="H453" i="31"/>
  <c r="L452" i="31"/>
  <c r="P451" i="31"/>
  <c r="H451" i="31"/>
  <c r="L450" i="31"/>
  <c r="P449" i="31"/>
  <c r="H449" i="31"/>
  <c r="L448" i="31"/>
  <c r="P447" i="31"/>
  <c r="H447" i="31"/>
  <c r="L446" i="31"/>
  <c r="P445" i="31"/>
  <c r="H445" i="31"/>
  <c r="L444" i="31"/>
  <c r="P443" i="31"/>
  <c r="H443" i="31"/>
  <c r="L442" i="31"/>
  <c r="P441" i="31"/>
  <c r="H441" i="31"/>
  <c r="L440" i="31"/>
  <c r="P439" i="31"/>
  <c r="H439" i="31"/>
  <c r="L438" i="31"/>
  <c r="P437" i="31"/>
  <c r="H437" i="31"/>
  <c r="L436" i="31"/>
  <c r="P73" i="31"/>
  <c r="H73" i="31"/>
  <c r="L72" i="31"/>
  <c r="P433" i="31"/>
  <c r="H433" i="31"/>
  <c r="L432" i="31"/>
  <c r="P431" i="31"/>
  <c r="H431" i="31"/>
  <c r="L430" i="31"/>
  <c r="P429" i="31"/>
  <c r="H429" i="31"/>
  <c r="L428" i="31"/>
  <c r="P427" i="31"/>
  <c r="H427" i="31"/>
  <c r="L426" i="31"/>
  <c r="P69" i="31"/>
  <c r="H69" i="31"/>
  <c r="L68" i="31"/>
  <c r="P423" i="31"/>
  <c r="H423" i="31"/>
  <c r="L422" i="31"/>
  <c r="P359" i="31"/>
  <c r="H359" i="31"/>
  <c r="L358" i="31"/>
  <c r="P411" i="31"/>
  <c r="H411" i="31"/>
  <c r="L410" i="31"/>
  <c r="P355" i="31"/>
  <c r="H355" i="31"/>
  <c r="L354" i="31"/>
  <c r="P407" i="31"/>
  <c r="H407" i="31"/>
  <c r="L406" i="31"/>
  <c r="P405" i="31"/>
  <c r="H405" i="31"/>
  <c r="L404" i="31"/>
  <c r="P403" i="31"/>
  <c r="H403" i="31"/>
  <c r="L402" i="31"/>
  <c r="P401" i="31"/>
  <c r="H401" i="31"/>
  <c r="L400" i="31"/>
  <c r="P399" i="31"/>
  <c r="H399" i="31"/>
  <c r="L398" i="31"/>
  <c r="P71" i="31"/>
  <c r="H71" i="31"/>
  <c r="L70" i="31"/>
  <c r="P235" i="31"/>
  <c r="H235" i="31"/>
  <c r="L234" i="31"/>
  <c r="P227" i="31"/>
  <c r="H227" i="31"/>
  <c r="L226" i="31"/>
  <c r="P275" i="31"/>
  <c r="H275" i="31"/>
  <c r="L274" i="31"/>
  <c r="P195" i="31"/>
  <c r="H195" i="31"/>
  <c r="L194" i="31"/>
  <c r="P103" i="31"/>
  <c r="H103" i="31"/>
  <c r="L102" i="31"/>
  <c r="P221" i="31"/>
  <c r="H221" i="31"/>
  <c r="L220" i="31"/>
  <c r="P143" i="31"/>
  <c r="H143" i="31"/>
  <c r="L142" i="31"/>
  <c r="P177" i="31"/>
  <c r="H177" i="31"/>
  <c r="L176" i="31"/>
  <c r="P379" i="31"/>
  <c r="H379" i="31"/>
  <c r="L378" i="31"/>
  <c r="P67" i="31"/>
  <c r="H67" i="31"/>
  <c r="L66" i="31"/>
  <c r="P65" i="31"/>
  <c r="H65" i="31"/>
  <c r="L64" i="31"/>
  <c r="P49" i="31"/>
  <c r="H49" i="31"/>
  <c r="L48" i="31"/>
  <c r="P53" i="31"/>
  <c r="H53" i="31"/>
  <c r="L52" i="31"/>
  <c r="P33" i="31"/>
  <c r="H33" i="31"/>
  <c r="L32" i="31"/>
  <c r="P35" i="31"/>
  <c r="H35" i="31"/>
  <c r="L34" i="31"/>
  <c r="P31" i="31"/>
  <c r="H481" i="31"/>
  <c r="M478" i="31"/>
  <c r="P476" i="31"/>
  <c r="H475" i="31"/>
  <c r="M473" i="31"/>
  <c r="L472" i="31"/>
  <c r="L471" i="31"/>
  <c r="K470" i="31"/>
  <c r="I469" i="31"/>
  <c r="J468" i="31"/>
  <c r="M467" i="31"/>
  <c r="P466" i="31"/>
  <c r="F466" i="31"/>
  <c r="I465" i="31"/>
  <c r="L464" i="31"/>
  <c r="O463" i="31"/>
  <c r="G463" i="31"/>
  <c r="K462" i="31"/>
  <c r="O461" i="31"/>
  <c r="G461" i="31"/>
  <c r="K460" i="31"/>
  <c r="O459" i="31"/>
  <c r="G459" i="31"/>
  <c r="K458" i="31"/>
  <c r="O457" i="31"/>
  <c r="G457" i="31"/>
  <c r="K456" i="31"/>
  <c r="O455" i="31"/>
  <c r="G455" i="31"/>
  <c r="K454" i="31"/>
  <c r="O453" i="31"/>
  <c r="G453" i="31"/>
  <c r="K452" i="31"/>
  <c r="O451" i="31"/>
  <c r="G451" i="31"/>
  <c r="K450" i="31"/>
  <c r="O449" i="31"/>
  <c r="G449" i="31"/>
  <c r="K448" i="31"/>
  <c r="O447" i="31"/>
  <c r="G447" i="31"/>
  <c r="K446" i="31"/>
  <c r="O445" i="31"/>
  <c r="G445" i="31"/>
  <c r="K444" i="31"/>
  <c r="O443" i="31"/>
  <c r="G443" i="31"/>
  <c r="K442" i="31"/>
  <c r="O441" i="31"/>
  <c r="G441" i="31"/>
  <c r="K440" i="31"/>
  <c r="O439" i="31"/>
  <c r="G439" i="31"/>
  <c r="K438" i="31"/>
  <c r="O437" i="31"/>
  <c r="G437" i="31"/>
  <c r="K436" i="31"/>
  <c r="O73" i="31"/>
  <c r="G73" i="31"/>
  <c r="K72" i="31"/>
  <c r="O433" i="31"/>
  <c r="G433" i="31"/>
  <c r="K432" i="31"/>
  <c r="O431" i="31"/>
  <c r="G431" i="31"/>
  <c r="K430" i="31"/>
  <c r="O429" i="31"/>
  <c r="G429" i="31"/>
  <c r="K428" i="31"/>
  <c r="O427" i="31"/>
  <c r="G427" i="31"/>
  <c r="K426" i="31"/>
  <c r="O69" i="31"/>
  <c r="G69" i="31"/>
  <c r="K68" i="31"/>
  <c r="O423" i="31"/>
  <c r="G423" i="31"/>
  <c r="K422" i="31"/>
  <c r="O359" i="31"/>
  <c r="G359" i="31"/>
  <c r="K358" i="31"/>
  <c r="O411" i="31"/>
  <c r="G411" i="31"/>
  <c r="K410" i="31"/>
  <c r="O355" i="31"/>
  <c r="G355" i="31"/>
  <c r="K354" i="31"/>
  <c r="O407" i="31"/>
  <c r="G407" i="31"/>
  <c r="K406" i="31"/>
  <c r="O405" i="31"/>
  <c r="G405" i="31"/>
  <c r="K404" i="31"/>
  <c r="O403" i="31"/>
  <c r="G403" i="31"/>
  <c r="K402" i="31"/>
  <c r="O401" i="31"/>
  <c r="G401" i="31"/>
  <c r="K400" i="31"/>
  <c r="O399" i="31"/>
  <c r="G399" i="31"/>
  <c r="K398" i="31"/>
  <c r="O71" i="31"/>
  <c r="G71" i="31"/>
  <c r="K70" i="31"/>
  <c r="O235" i="31"/>
  <c r="G235" i="31"/>
  <c r="K234" i="31"/>
  <c r="O227" i="31"/>
  <c r="G227" i="31"/>
  <c r="K226" i="31"/>
  <c r="O275" i="31"/>
  <c r="G275" i="31"/>
  <c r="K274" i="31"/>
  <c r="O195" i="31"/>
  <c r="G195" i="31"/>
  <c r="K194" i="31"/>
  <c r="O103" i="31"/>
  <c r="G103" i="31"/>
  <c r="K102" i="31"/>
  <c r="O221" i="31"/>
  <c r="G221" i="31"/>
  <c r="K220" i="31"/>
  <c r="O143" i="31"/>
  <c r="G143" i="31"/>
  <c r="K142" i="31"/>
  <c r="O177" i="31"/>
  <c r="G177" i="31"/>
  <c r="K176" i="31"/>
  <c r="O379" i="31"/>
  <c r="G379" i="31"/>
  <c r="K378" i="31"/>
  <c r="O67" i="31"/>
  <c r="G67" i="31"/>
  <c r="K66" i="31"/>
  <c r="O65" i="31"/>
  <c r="G65" i="31"/>
  <c r="K64" i="31"/>
  <c r="O49" i="31"/>
  <c r="G49" i="31"/>
  <c r="K48" i="31"/>
  <c r="O53" i="31"/>
  <c r="G53" i="31"/>
  <c r="K52" i="31"/>
  <c r="O33" i="31"/>
  <c r="G33" i="31"/>
  <c r="K32" i="31"/>
  <c r="O35" i="31"/>
  <c r="G35" i="31"/>
  <c r="K34" i="31"/>
  <c r="O31" i="31"/>
  <c r="G31" i="31"/>
  <c r="K30" i="31"/>
  <c r="O19" i="31"/>
  <c r="G19" i="31"/>
  <c r="K18" i="31"/>
  <c r="O27" i="31"/>
  <c r="G27" i="31"/>
  <c r="K26" i="31"/>
  <c r="O17" i="31"/>
  <c r="G17" i="31"/>
  <c r="K16" i="31"/>
  <c r="O29" i="31"/>
  <c r="G29" i="31"/>
  <c r="K28" i="31"/>
  <c r="O61" i="31"/>
  <c r="G61" i="31"/>
  <c r="H31" i="31"/>
  <c r="L18" i="31"/>
  <c r="H26" i="31"/>
  <c r="L16" i="31"/>
  <c r="Q28" i="31"/>
  <c r="M61" i="31"/>
  <c r="K60" i="31"/>
  <c r="L13" i="31"/>
  <c r="N12" i="31"/>
  <c r="F12" i="31"/>
  <c r="J25" i="31"/>
  <c r="N24" i="31"/>
  <c r="F24" i="31"/>
  <c r="J63" i="31"/>
  <c r="N62" i="31"/>
  <c r="F62" i="31"/>
  <c r="J45" i="31"/>
  <c r="N44" i="31"/>
  <c r="F44" i="31"/>
  <c r="J41" i="31"/>
  <c r="N40" i="31"/>
  <c r="F40" i="31"/>
  <c r="J39" i="31"/>
  <c r="N38" i="31"/>
  <c r="F38" i="31"/>
  <c r="J21" i="31"/>
  <c r="N20" i="31"/>
  <c r="F20" i="31"/>
  <c r="J11" i="31"/>
  <c r="N10" i="31"/>
  <c r="F10" i="31"/>
  <c r="J23" i="31"/>
  <c r="N22" i="31"/>
  <c r="F22" i="31"/>
  <c r="J43" i="31"/>
  <c r="N42" i="31"/>
  <c r="F42" i="31"/>
  <c r="J59" i="31"/>
  <c r="N58" i="31"/>
  <c r="F58" i="31"/>
  <c r="J37" i="31"/>
  <c r="N36" i="31"/>
  <c r="F36" i="31"/>
  <c r="J51" i="31"/>
  <c r="N50" i="31"/>
  <c r="F50" i="31"/>
  <c r="J47" i="31"/>
  <c r="N46" i="31"/>
  <c r="F46" i="31"/>
  <c r="J57" i="31"/>
  <c r="N56" i="31"/>
  <c r="F56" i="31"/>
  <c r="J55" i="31"/>
  <c r="N54" i="31"/>
  <c r="F54" i="31"/>
  <c r="J9" i="31"/>
  <c r="N8" i="31"/>
  <c r="F8" i="31"/>
  <c r="J15" i="31"/>
  <c r="N14" i="31"/>
  <c r="F14" i="31"/>
  <c r="J147" i="31"/>
  <c r="N146" i="31"/>
  <c r="F146" i="31"/>
  <c r="J315" i="31"/>
  <c r="N314" i="31"/>
  <c r="F314" i="31"/>
  <c r="J313" i="31"/>
  <c r="N312" i="31"/>
  <c r="F312" i="31"/>
  <c r="J311" i="31"/>
  <c r="N310" i="31"/>
  <c r="F310" i="31"/>
  <c r="J309" i="31"/>
  <c r="N308" i="31"/>
  <c r="F308" i="31"/>
  <c r="J307" i="31"/>
  <c r="N306" i="31"/>
  <c r="F306" i="31"/>
  <c r="J305" i="31"/>
  <c r="N304" i="31"/>
  <c r="F304" i="31"/>
  <c r="J303" i="31"/>
  <c r="N302" i="31"/>
  <c r="F302" i="31"/>
  <c r="J301" i="31"/>
  <c r="N300" i="31"/>
  <c r="F300" i="31"/>
  <c r="J299" i="31"/>
  <c r="N298" i="31"/>
  <c r="F298" i="31"/>
  <c r="J297" i="31"/>
  <c r="N296" i="31"/>
  <c r="F296" i="31"/>
  <c r="J295" i="31"/>
  <c r="N294" i="31"/>
  <c r="F294" i="31"/>
  <c r="J293" i="31"/>
  <c r="N292" i="31"/>
  <c r="F292" i="31"/>
  <c r="J291" i="31"/>
  <c r="N290" i="31"/>
  <c r="F290" i="31"/>
  <c r="J75" i="31"/>
  <c r="N74" i="31"/>
  <c r="F74" i="31"/>
  <c r="J287" i="31"/>
  <c r="N286" i="31"/>
  <c r="F286" i="31"/>
  <c r="J283" i="31"/>
  <c r="N282" i="31"/>
  <c r="F282" i="31"/>
  <c r="J353" i="31"/>
  <c r="N352" i="31"/>
  <c r="F352" i="31"/>
  <c r="J203" i="31"/>
  <c r="N202" i="31"/>
  <c r="F202" i="31"/>
  <c r="J351" i="31"/>
  <c r="N350" i="31"/>
  <c r="F350" i="31"/>
  <c r="J207" i="31"/>
  <c r="N206" i="31"/>
  <c r="F206" i="31"/>
  <c r="J253" i="31"/>
  <c r="N252" i="31"/>
  <c r="F252" i="31"/>
  <c r="J251" i="31"/>
  <c r="N250" i="31"/>
  <c r="F250" i="31"/>
  <c r="J245" i="31"/>
  <c r="N244" i="31"/>
  <c r="F244" i="31"/>
  <c r="J151" i="31"/>
  <c r="N150" i="31"/>
  <c r="F150" i="31"/>
  <c r="J237" i="31"/>
  <c r="N236" i="31"/>
  <c r="F236" i="31"/>
  <c r="J331" i="31"/>
  <c r="N330" i="31"/>
  <c r="F330" i="31"/>
  <c r="J257" i="31"/>
  <c r="N256" i="31"/>
  <c r="F256" i="31"/>
  <c r="J347" i="31"/>
  <c r="N346" i="31"/>
  <c r="F346" i="31"/>
  <c r="J289" i="31"/>
  <c r="N288" i="31"/>
  <c r="F288" i="31"/>
  <c r="J217" i="31"/>
  <c r="N216" i="31"/>
  <c r="F216" i="31"/>
  <c r="J325" i="31"/>
  <c r="N324" i="31"/>
  <c r="F324" i="31"/>
  <c r="J345" i="31"/>
  <c r="N344" i="31"/>
  <c r="F344" i="31"/>
  <c r="J225" i="31"/>
  <c r="N224" i="31"/>
  <c r="F224" i="31"/>
  <c r="J269" i="31"/>
  <c r="N268" i="31"/>
  <c r="F268" i="31"/>
  <c r="J127" i="31"/>
  <c r="N126" i="31"/>
  <c r="F126" i="31"/>
  <c r="J149" i="31"/>
  <c r="N148" i="31"/>
  <c r="F148" i="31"/>
  <c r="J199" i="31"/>
  <c r="N198" i="31"/>
  <c r="F198" i="31"/>
  <c r="J261" i="31"/>
  <c r="N260" i="31"/>
  <c r="F260" i="31"/>
  <c r="J349" i="31"/>
  <c r="N348" i="31"/>
  <c r="F348" i="31"/>
  <c r="P30" i="31"/>
  <c r="H18" i="31"/>
  <c r="Q17" i="31"/>
  <c r="H16" i="31"/>
  <c r="P28" i="31"/>
  <c r="L61" i="31"/>
  <c r="I60" i="31"/>
  <c r="K13" i="31"/>
  <c r="M12" i="31"/>
  <c r="Q25" i="31"/>
  <c r="I25" i="31"/>
  <c r="M24" i="31"/>
  <c r="Q63" i="31"/>
  <c r="I63" i="31"/>
  <c r="M62" i="31"/>
  <c r="Q45" i="31"/>
  <c r="I45" i="31"/>
  <c r="M44" i="31"/>
  <c r="Q41" i="31"/>
  <c r="I41" i="31"/>
  <c r="M40" i="31"/>
  <c r="Q39" i="31"/>
  <c r="I39" i="31"/>
  <c r="M38" i="31"/>
  <c r="Q21" i="31"/>
  <c r="I21" i="31"/>
  <c r="M20" i="31"/>
  <c r="Q11" i="31"/>
  <c r="I11" i="31"/>
  <c r="M10" i="31"/>
  <c r="Q23" i="31"/>
  <c r="I23" i="31"/>
  <c r="M22" i="31"/>
  <c r="Q43" i="31"/>
  <c r="I43" i="31"/>
  <c r="M42" i="31"/>
  <c r="Q59" i="31"/>
  <c r="I59" i="31"/>
  <c r="M58" i="31"/>
  <c r="Q37" i="31"/>
  <c r="I37" i="31"/>
  <c r="M36" i="31"/>
  <c r="Q51" i="31"/>
  <c r="I51" i="31"/>
  <c r="M50" i="31"/>
  <c r="Q47" i="31"/>
  <c r="I47" i="31"/>
  <c r="M46" i="31"/>
  <c r="Q57" i="31"/>
  <c r="I57" i="31"/>
  <c r="M56" i="31"/>
  <c r="Q55" i="31"/>
  <c r="I55" i="31"/>
  <c r="M54" i="31"/>
  <c r="Q9" i="31"/>
  <c r="I9" i="31"/>
  <c r="M8" i="31"/>
  <c r="Q15" i="31"/>
  <c r="I15" i="31"/>
  <c r="M14" i="31"/>
  <c r="Q147" i="31"/>
  <c r="I147" i="31"/>
  <c r="M146" i="31"/>
  <c r="Q315" i="31"/>
  <c r="I315" i="31"/>
  <c r="M314" i="31"/>
  <c r="Q313" i="31"/>
  <c r="I313" i="31"/>
  <c r="M312" i="31"/>
  <c r="Q311" i="31"/>
  <c r="I311" i="31"/>
  <c r="M310" i="31"/>
  <c r="Q309" i="31"/>
  <c r="I309" i="31"/>
  <c r="M308" i="31"/>
  <c r="Q307" i="31"/>
  <c r="I307" i="31"/>
  <c r="M306" i="31"/>
  <c r="Q305" i="31"/>
  <c r="I305" i="31"/>
  <c r="M304" i="31"/>
  <c r="Q303" i="31"/>
  <c r="I303" i="31"/>
  <c r="M302" i="31"/>
  <c r="Q301" i="31"/>
  <c r="I301" i="31"/>
  <c r="M300" i="31"/>
  <c r="Q299" i="31"/>
  <c r="I299" i="31"/>
  <c r="M298" i="31"/>
  <c r="Q297" i="31"/>
  <c r="I297" i="31"/>
  <c r="M296" i="31"/>
  <c r="Q295" i="31"/>
  <c r="I295" i="31"/>
  <c r="M294" i="31"/>
  <c r="Q293" i="31"/>
  <c r="I293" i="31"/>
  <c r="M292" i="31"/>
  <c r="Q291" i="31"/>
  <c r="I291" i="31"/>
  <c r="M290" i="31"/>
  <c r="Q75" i="31"/>
  <c r="I75" i="31"/>
  <c r="M74" i="31"/>
  <c r="Q287" i="31"/>
  <c r="I287" i="31"/>
  <c r="M286" i="31"/>
  <c r="Q283" i="31"/>
  <c r="I283" i="31"/>
  <c r="M282" i="31"/>
  <c r="Q353" i="31"/>
  <c r="I353" i="31"/>
  <c r="M352" i="31"/>
  <c r="Q203" i="31"/>
  <c r="I203" i="31"/>
  <c r="M202" i="31"/>
  <c r="Q351" i="31"/>
  <c r="I351" i="31"/>
  <c r="M350" i="31"/>
  <c r="Q207" i="31"/>
  <c r="I207" i="31"/>
  <c r="M206" i="31"/>
  <c r="Q253" i="31"/>
  <c r="I253" i="31"/>
  <c r="M252" i="31"/>
  <c r="Q251" i="31"/>
  <c r="I251" i="31"/>
  <c r="M250" i="31"/>
  <c r="Q245" i="31"/>
  <c r="I245" i="31"/>
  <c r="M244" i="31"/>
  <c r="Q151" i="31"/>
  <c r="I151" i="31"/>
  <c r="M150" i="31"/>
  <c r="Q237" i="31"/>
  <c r="I237" i="31"/>
  <c r="M236" i="31"/>
  <c r="Q331" i="31"/>
  <c r="I331" i="31"/>
  <c r="M330" i="31"/>
  <c r="Q257" i="31"/>
  <c r="I257" i="31"/>
  <c r="M256" i="31"/>
  <c r="Q347" i="31"/>
  <c r="I347" i="31"/>
  <c r="M346" i="31"/>
  <c r="Q289" i="31"/>
  <c r="I289" i="31"/>
  <c r="M288" i="31"/>
  <c r="Q217" i="31"/>
  <c r="I217" i="31"/>
  <c r="M216" i="31"/>
  <c r="Q325" i="31"/>
  <c r="I325" i="31"/>
  <c r="M324" i="31"/>
  <c r="Q345" i="31"/>
  <c r="I345" i="31"/>
  <c r="M344" i="31"/>
  <c r="Q225" i="31"/>
  <c r="I225" i="31"/>
  <c r="M224" i="31"/>
  <c r="Q269" i="31"/>
  <c r="L30" i="31"/>
  <c r="P27" i="31"/>
  <c r="P17" i="31"/>
  <c r="Q29" i="31"/>
  <c r="M28" i="31"/>
  <c r="I61" i="31"/>
  <c r="H60" i="31"/>
  <c r="I13" i="31"/>
  <c r="L12" i="31"/>
  <c r="P25" i="31"/>
  <c r="H25" i="31"/>
  <c r="L24" i="31"/>
  <c r="P63" i="31"/>
  <c r="H63" i="31"/>
  <c r="L62" i="31"/>
  <c r="P45" i="31"/>
  <c r="H45" i="31"/>
  <c r="L44" i="31"/>
  <c r="P41" i="31"/>
  <c r="H41" i="31"/>
  <c r="L40" i="31"/>
  <c r="P39" i="31"/>
  <c r="H39" i="31"/>
  <c r="L38" i="31"/>
  <c r="P21" i="31"/>
  <c r="H21" i="31"/>
  <c r="L20" i="31"/>
  <c r="P11" i="31"/>
  <c r="H11" i="31"/>
  <c r="L10" i="31"/>
  <c r="P23" i="31"/>
  <c r="H23" i="31"/>
  <c r="L22" i="31"/>
  <c r="P43" i="31"/>
  <c r="H43" i="31"/>
  <c r="L42" i="31"/>
  <c r="P59" i="31"/>
  <c r="H59" i="31"/>
  <c r="L58" i="31"/>
  <c r="P37" i="31"/>
  <c r="H37" i="31"/>
  <c r="L36" i="31"/>
  <c r="P51" i="31"/>
  <c r="H51" i="31"/>
  <c r="L50" i="31"/>
  <c r="P47" i="31"/>
  <c r="H47" i="31"/>
  <c r="L46" i="31"/>
  <c r="P57" i="31"/>
  <c r="H57" i="31"/>
  <c r="L56" i="31"/>
  <c r="P55" i="31"/>
  <c r="H55" i="31"/>
  <c r="L54" i="31"/>
  <c r="P9" i="31"/>
  <c r="H9" i="31"/>
  <c r="L8" i="31"/>
  <c r="P15" i="31"/>
  <c r="H15" i="31"/>
  <c r="L14" i="31"/>
  <c r="P147" i="31"/>
  <c r="H147" i="31"/>
  <c r="L146" i="31"/>
  <c r="P315" i="31"/>
  <c r="H315" i="31"/>
  <c r="L314" i="31"/>
  <c r="P313" i="31"/>
  <c r="H313" i="31"/>
  <c r="L312" i="31"/>
  <c r="P311" i="31"/>
  <c r="H311" i="31"/>
  <c r="L310" i="31"/>
  <c r="P309" i="31"/>
  <c r="H309" i="31"/>
  <c r="L308" i="31"/>
  <c r="P307" i="31"/>
  <c r="H307" i="31"/>
  <c r="L306" i="31"/>
  <c r="P305" i="31"/>
  <c r="H305" i="31"/>
  <c r="L304" i="31"/>
  <c r="P303" i="31"/>
  <c r="H303" i="31"/>
  <c r="L302" i="31"/>
  <c r="P301" i="31"/>
  <c r="H301" i="31"/>
  <c r="L300" i="31"/>
  <c r="P299" i="31"/>
  <c r="H299" i="31"/>
  <c r="L298" i="31"/>
  <c r="P297" i="31"/>
  <c r="H297" i="31"/>
  <c r="L296" i="31"/>
  <c r="P295" i="31"/>
  <c r="H295" i="31"/>
  <c r="L294" i="31"/>
  <c r="P293" i="31"/>
  <c r="H293" i="31"/>
  <c r="L292" i="31"/>
  <c r="P291" i="31"/>
  <c r="H291" i="31"/>
  <c r="L290" i="31"/>
  <c r="P75" i="31"/>
  <c r="H75" i="31"/>
  <c r="L74" i="31"/>
  <c r="P287" i="31"/>
  <c r="H287" i="31"/>
  <c r="L286" i="31"/>
  <c r="P283" i="31"/>
  <c r="H283" i="31"/>
  <c r="L282" i="31"/>
  <c r="P353" i="31"/>
  <c r="H353" i="31"/>
  <c r="L352" i="31"/>
  <c r="P203" i="31"/>
  <c r="H203" i="31"/>
  <c r="L202" i="31"/>
  <c r="P351" i="31"/>
  <c r="H351" i="31"/>
  <c r="L350" i="31"/>
  <c r="P207" i="31"/>
  <c r="H207" i="31"/>
  <c r="L206" i="31"/>
  <c r="P253" i="31"/>
  <c r="H253" i="31"/>
  <c r="L252" i="31"/>
  <c r="P251" i="31"/>
  <c r="H251" i="31"/>
  <c r="L250" i="31"/>
  <c r="P245" i="31"/>
  <c r="H245" i="31"/>
  <c r="L244" i="31"/>
  <c r="P151" i="31"/>
  <c r="H151" i="31"/>
  <c r="L150" i="31"/>
  <c r="P237" i="31"/>
  <c r="H237" i="31"/>
  <c r="L236" i="31"/>
  <c r="P331" i="31"/>
  <c r="H331" i="31"/>
  <c r="L330" i="31"/>
  <c r="P257" i="31"/>
  <c r="H257" i="31"/>
  <c r="L256" i="31"/>
  <c r="P347" i="31"/>
  <c r="H347" i="31"/>
  <c r="L346" i="31"/>
  <c r="P289" i="31"/>
  <c r="H289" i="31"/>
  <c r="L288" i="31"/>
  <c r="P217" i="31"/>
  <c r="H217" i="31"/>
  <c r="L216" i="31"/>
  <c r="P325" i="31"/>
  <c r="H325" i="31"/>
  <c r="H30" i="31"/>
  <c r="L27" i="31"/>
  <c r="L17" i="31"/>
  <c r="P29" i="31"/>
  <c r="L28" i="31"/>
  <c r="H61" i="31"/>
  <c r="G60" i="31"/>
  <c r="H13" i="31"/>
  <c r="K12" i="31"/>
  <c r="O25" i="31"/>
  <c r="G25" i="31"/>
  <c r="K24" i="31"/>
  <c r="O63" i="31"/>
  <c r="G63" i="31"/>
  <c r="K62" i="31"/>
  <c r="O45" i="31"/>
  <c r="G45" i="31"/>
  <c r="K44" i="31"/>
  <c r="O41" i="31"/>
  <c r="G41" i="31"/>
  <c r="K40" i="31"/>
  <c r="O39" i="31"/>
  <c r="G39" i="31"/>
  <c r="K38" i="31"/>
  <c r="O21" i="31"/>
  <c r="G21" i="31"/>
  <c r="K20" i="31"/>
  <c r="O11" i="31"/>
  <c r="G11" i="31"/>
  <c r="K10" i="31"/>
  <c r="O23" i="31"/>
  <c r="G23" i="31"/>
  <c r="K22" i="31"/>
  <c r="O43" i="31"/>
  <c r="G43" i="31"/>
  <c r="K42" i="31"/>
  <c r="O59" i="31"/>
  <c r="G59" i="31"/>
  <c r="K58" i="31"/>
  <c r="O37" i="31"/>
  <c r="G37" i="31"/>
  <c r="K36" i="31"/>
  <c r="O51" i="31"/>
  <c r="G51" i="31"/>
  <c r="K50" i="31"/>
  <c r="O47" i="31"/>
  <c r="G47" i="31"/>
  <c r="K46" i="31"/>
  <c r="O57" i="31"/>
  <c r="G57" i="31"/>
  <c r="K56" i="31"/>
  <c r="O55" i="31"/>
  <c r="G55" i="31"/>
  <c r="K54" i="31"/>
  <c r="O9" i="31"/>
  <c r="G9" i="31"/>
  <c r="K8" i="31"/>
  <c r="O15" i="31"/>
  <c r="G15" i="31"/>
  <c r="K14" i="31"/>
  <c r="O147" i="31"/>
  <c r="G147" i="31"/>
  <c r="K146" i="31"/>
  <c r="O315" i="31"/>
  <c r="G315" i="31"/>
  <c r="K314" i="31"/>
  <c r="O313" i="31"/>
  <c r="G313" i="31"/>
  <c r="K312" i="31"/>
  <c r="O311" i="31"/>
  <c r="G311" i="31"/>
  <c r="K310" i="31"/>
  <c r="O309" i="31"/>
  <c r="G309" i="31"/>
  <c r="K308" i="31"/>
  <c r="O307" i="31"/>
  <c r="G307" i="31"/>
  <c r="K306" i="31"/>
  <c r="O305" i="31"/>
  <c r="G305" i="31"/>
  <c r="K304" i="31"/>
  <c r="O303" i="31"/>
  <c r="G303" i="31"/>
  <c r="K302" i="31"/>
  <c r="O301" i="31"/>
  <c r="G301" i="31"/>
  <c r="K300" i="31"/>
  <c r="O299" i="31"/>
  <c r="G299" i="31"/>
  <c r="K298" i="31"/>
  <c r="O297" i="31"/>
  <c r="G297" i="31"/>
  <c r="K296" i="31"/>
  <c r="O295" i="31"/>
  <c r="G295" i="31"/>
  <c r="K294" i="31"/>
  <c r="O293" i="31"/>
  <c r="G293" i="31"/>
  <c r="K292" i="31"/>
  <c r="O291" i="31"/>
  <c r="G291" i="31"/>
  <c r="K290" i="31"/>
  <c r="O75" i="31"/>
  <c r="G75" i="31"/>
  <c r="K74" i="31"/>
  <c r="O287" i="31"/>
  <c r="G287" i="31"/>
  <c r="K286" i="31"/>
  <c r="O283" i="31"/>
  <c r="G283" i="31"/>
  <c r="K282" i="31"/>
  <c r="O353" i="31"/>
  <c r="G353" i="31"/>
  <c r="K352" i="31"/>
  <c r="O203" i="31"/>
  <c r="G203" i="31"/>
  <c r="K202" i="31"/>
  <c r="O351" i="31"/>
  <c r="G351" i="31"/>
  <c r="K350" i="31"/>
  <c r="O207" i="31"/>
  <c r="G207" i="31"/>
  <c r="K206" i="31"/>
  <c r="O253" i="31"/>
  <c r="G253" i="31"/>
  <c r="K252" i="31"/>
  <c r="O251" i="31"/>
  <c r="G251" i="31"/>
  <c r="K250" i="31"/>
  <c r="O245" i="31"/>
  <c r="G245" i="31"/>
  <c r="K244" i="31"/>
  <c r="O151" i="31"/>
  <c r="G151" i="31"/>
  <c r="K150" i="31"/>
  <c r="O237" i="31"/>
  <c r="G237" i="31"/>
  <c r="K236" i="31"/>
  <c r="O331" i="31"/>
  <c r="G331" i="31"/>
  <c r="K330" i="31"/>
  <c r="O257" i="31"/>
  <c r="G257" i="31"/>
  <c r="K256" i="31"/>
  <c r="O347" i="31"/>
  <c r="G347" i="31"/>
  <c r="K346" i="31"/>
  <c r="O289" i="31"/>
  <c r="G289" i="31"/>
  <c r="K288" i="31"/>
  <c r="O217" i="31"/>
  <c r="G217" i="31"/>
  <c r="K216" i="31"/>
  <c r="O325" i="31"/>
  <c r="G325" i="31"/>
  <c r="K324" i="31"/>
  <c r="O345" i="31"/>
  <c r="G345" i="31"/>
  <c r="K344" i="31"/>
  <c r="O225" i="31"/>
  <c r="G225" i="31"/>
  <c r="K224" i="31"/>
  <c r="O269" i="31"/>
  <c r="G269" i="31"/>
  <c r="K268" i="31"/>
  <c r="O127" i="31"/>
  <c r="G127" i="31"/>
  <c r="K126" i="31"/>
  <c r="O149" i="31"/>
  <c r="G149" i="31"/>
  <c r="K148" i="31"/>
  <c r="O199" i="31"/>
  <c r="G199" i="31"/>
  <c r="P19" i="31"/>
  <c r="H27" i="31"/>
  <c r="I17" i="31"/>
  <c r="M29" i="31"/>
  <c r="I28" i="31"/>
  <c r="Q60" i="31"/>
  <c r="Q13" i="31"/>
  <c r="G13" i="31"/>
  <c r="J12" i="31"/>
  <c r="N25" i="31"/>
  <c r="F25" i="31"/>
  <c r="J24" i="31"/>
  <c r="N63" i="31"/>
  <c r="F63" i="31"/>
  <c r="J62" i="31"/>
  <c r="N45" i="31"/>
  <c r="F45" i="31"/>
  <c r="J44" i="31"/>
  <c r="N41" i="31"/>
  <c r="F41" i="31"/>
  <c r="J40" i="31"/>
  <c r="N39" i="31"/>
  <c r="F39" i="31"/>
  <c r="J38" i="31"/>
  <c r="N21" i="31"/>
  <c r="F21" i="31"/>
  <c r="J20" i="31"/>
  <c r="N11" i="31"/>
  <c r="F11" i="31"/>
  <c r="J10" i="31"/>
  <c r="N23" i="31"/>
  <c r="F23" i="31"/>
  <c r="J22" i="31"/>
  <c r="N43" i="31"/>
  <c r="F43" i="31"/>
  <c r="J42" i="31"/>
  <c r="N59" i="31"/>
  <c r="F59" i="31"/>
  <c r="J58" i="31"/>
  <c r="N37" i="31"/>
  <c r="F37" i="31"/>
  <c r="J36" i="31"/>
  <c r="N51" i="31"/>
  <c r="F51" i="31"/>
  <c r="J50" i="31"/>
  <c r="N47" i="31"/>
  <c r="F47" i="31"/>
  <c r="J46" i="31"/>
  <c r="N57" i="31"/>
  <c r="F57" i="31"/>
  <c r="J56" i="31"/>
  <c r="N55" i="31"/>
  <c r="F55" i="31"/>
  <c r="J54" i="31"/>
  <c r="N9" i="31"/>
  <c r="F9" i="31"/>
  <c r="J8" i="31"/>
  <c r="N15" i="31"/>
  <c r="F15" i="31"/>
  <c r="J14" i="31"/>
  <c r="N147" i="31"/>
  <c r="F147" i="31"/>
  <c r="J146" i="31"/>
  <c r="N315" i="31"/>
  <c r="F315" i="31"/>
  <c r="J314" i="31"/>
  <c r="N313" i="31"/>
  <c r="F313" i="31"/>
  <c r="J312" i="31"/>
  <c r="N311" i="31"/>
  <c r="F311" i="31"/>
  <c r="J310" i="31"/>
  <c r="N309" i="31"/>
  <c r="F309" i="31"/>
  <c r="J308" i="31"/>
  <c r="N307" i="31"/>
  <c r="F307" i="31"/>
  <c r="J306" i="31"/>
  <c r="N305" i="31"/>
  <c r="F305" i="31"/>
  <c r="J304" i="31"/>
  <c r="N303" i="31"/>
  <c r="F303" i="31"/>
  <c r="J302" i="31"/>
  <c r="N301" i="31"/>
  <c r="F301" i="31"/>
  <c r="J300" i="31"/>
  <c r="N299" i="31"/>
  <c r="F299" i="31"/>
  <c r="J298" i="31"/>
  <c r="N297" i="31"/>
  <c r="F297" i="31"/>
  <c r="J296" i="31"/>
  <c r="N295" i="31"/>
  <c r="F295" i="31"/>
  <c r="J294" i="31"/>
  <c r="N293" i="31"/>
  <c r="F293" i="31"/>
  <c r="J292" i="31"/>
  <c r="N291" i="31"/>
  <c r="F291" i="31"/>
  <c r="J290" i="31"/>
  <c r="N75" i="31"/>
  <c r="F75" i="31"/>
  <c r="J74" i="31"/>
  <c r="N287" i="31"/>
  <c r="F287" i="31"/>
  <c r="J286" i="31"/>
  <c r="N283" i="31"/>
  <c r="F283" i="31"/>
  <c r="J282" i="31"/>
  <c r="N353" i="31"/>
  <c r="F353" i="31"/>
  <c r="J352" i="31"/>
  <c r="N203" i="31"/>
  <c r="F203" i="31"/>
  <c r="J202" i="31"/>
  <c r="N351" i="31"/>
  <c r="F351" i="31"/>
  <c r="J350" i="31"/>
  <c r="N207" i="31"/>
  <c r="F207" i="31"/>
  <c r="J206" i="31"/>
  <c r="N253" i="31"/>
  <c r="F253" i="31"/>
  <c r="J252" i="31"/>
  <c r="N251" i="31"/>
  <c r="F251" i="31"/>
  <c r="J250" i="31"/>
  <c r="N245" i="31"/>
  <c r="F245" i="31"/>
  <c r="J244" i="31"/>
  <c r="N151" i="31"/>
  <c r="F151" i="31"/>
  <c r="J150" i="31"/>
  <c r="N237" i="31"/>
  <c r="F237" i="31"/>
  <c r="J236" i="31"/>
  <c r="N331" i="31"/>
  <c r="F331" i="31"/>
  <c r="J330" i="31"/>
  <c r="N257" i="31"/>
  <c r="F257" i="31"/>
  <c r="J256" i="31"/>
  <c r="N347" i="31"/>
  <c r="F347" i="31"/>
  <c r="J346" i="31"/>
  <c r="N289" i="31"/>
  <c r="F289" i="31"/>
  <c r="J288" i="31"/>
  <c r="N217" i="31"/>
  <c r="F217" i="31"/>
  <c r="J216" i="31"/>
  <c r="N325" i="31"/>
  <c r="F325" i="31"/>
  <c r="J324" i="31"/>
  <c r="N345" i="31"/>
  <c r="F345" i="31"/>
  <c r="J344" i="31"/>
  <c r="N225" i="31"/>
  <c r="F225" i="31"/>
  <c r="J224" i="31"/>
  <c r="N269" i="31"/>
  <c r="F269" i="31"/>
  <c r="J268" i="31"/>
  <c r="N127" i="31"/>
  <c r="F127" i="31"/>
  <c r="J126" i="31"/>
  <c r="N149" i="31"/>
  <c r="F149" i="31"/>
  <c r="J148" i="31"/>
  <c r="N199" i="31"/>
  <c r="F199" i="31"/>
  <c r="J198" i="31"/>
  <c r="N261" i="31"/>
  <c r="F261" i="31"/>
  <c r="J260" i="31"/>
  <c r="N349" i="31"/>
  <c r="F349" i="31"/>
  <c r="J348" i="31"/>
  <c r="L19" i="31"/>
  <c r="P26" i="31"/>
  <c r="H17" i="31"/>
  <c r="L29" i="31"/>
  <c r="H28" i="31"/>
  <c r="P60" i="31"/>
  <c r="P13" i="31"/>
  <c r="Q12" i="31"/>
  <c r="I12" i="31"/>
  <c r="M25" i="31"/>
  <c r="Q24" i="31"/>
  <c r="I24" i="31"/>
  <c r="M63" i="31"/>
  <c r="Q62" i="31"/>
  <c r="I62" i="31"/>
  <c r="M45" i="31"/>
  <c r="Q44" i="31"/>
  <c r="I44" i="31"/>
  <c r="M41" i="31"/>
  <c r="Q40" i="31"/>
  <c r="I40" i="31"/>
  <c r="M39" i="31"/>
  <c r="Q38" i="31"/>
  <c r="I38" i="31"/>
  <c r="M21" i="31"/>
  <c r="Q20" i="31"/>
  <c r="I20" i="31"/>
  <c r="M11" i="31"/>
  <c r="Q10" i="31"/>
  <c r="I10" i="31"/>
  <c r="M23" i="31"/>
  <c r="Q22" i="31"/>
  <c r="I22" i="31"/>
  <c r="M43" i="31"/>
  <c r="Q42" i="31"/>
  <c r="I42" i="31"/>
  <c r="M59" i="31"/>
  <c r="Q58" i="31"/>
  <c r="I58" i="31"/>
  <c r="M37" i="31"/>
  <c r="Q36" i="31"/>
  <c r="I36" i="31"/>
  <c r="M51" i="31"/>
  <c r="Q50" i="31"/>
  <c r="I50" i="31"/>
  <c r="M47" i="31"/>
  <c r="Q46" i="31"/>
  <c r="I46" i="31"/>
  <c r="M57" i="31"/>
  <c r="Q56" i="31"/>
  <c r="I56" i="31"/>
  <c r="M55" i="31"/>
  <c r="Q54" i="31"/>
  <c r="I54" i="31"/>
  <c r="M9" i="31"/>
  <c r="Q8" i="31"/>
  <c r="I8" i="31"/>
  <c r="M15" i="31"/>
  <c r="Q14" i="31"/>
  <c r="I14" i="31"/>
  <c r="M147" i="31"/>
  <c r="Q146" i="31"/>
  <c r="I146" i="31"/>
  <c r="M315" i="31"/>
  <c r="Q314" i="31"/>
  <c r="I314" i="31"/>
  <c r="M313" i="31"/>
  <c r="Q312" i="31"/>
  <c r="I312" i="31"/>
  <c r="M311" i="31"/>
  <c r="Q310" i="31"/>
  <c r="I310" i="31"/>
  <c r="M309" i="31"/>
  <c r="Q308" i="31"/>
  <c r="I308" i="31"/>
  <c r="M307" i="31"/>
  <c r="Q306" i="31"/>
  <c r="I306" i="31"/>
  <c r="M305" i="31"/>
  <c r="Q304" i="31"/>
  <c r="I304" i="31"/>
  <c r="M303" i="31"/>
  <c r="Q302" i="31"/>
  <c r="I302" i="31"/>
  <c r="M301" i="31"/>
  <c r="Q300" i="31"/>
  <c r="I300" i="31"/>
  <c r="M299" i="31"/>
  <c r="Q298" i="31"/>
  <c r="I298" i="31"/>
  <c r="M297" i="31"/>
  <c r="Q296" i="31"/>
  <c r="I296" i="31"/>
  <c r="M295" i="31"/>
  <c r="Q294" i="31"/>
  <c r="I294" i="31"/>
  <c r="M293" i="31"/>
  <c r="Q292" i="31"/>
  <c r="I292" i="31"/>
  <c r="M291" i="31"/>
  <c r="Q290" i="31"/>
  <c r="I290" i="31"/>
  <c r="M75" i="31"/>
  <c r="Q74" i="31"/>
  <c r="I74" i="31"/>
  <c r="M287" i="31"/>
  <c r="Q286" i="31"/>
  <c r="I286" i="31"/>
  <c r="M283" i="31"/>
  <c r="Q282" i="31"/>
  <c r="I282" i="31"/>
  <c r="M353" i="31"/>
  <c r="Q352" i="31"/>
  <c r="I352" i="31"/>
  <c r="M203" i="31"/>
  <c r="Q202" i="31"/>
  <c r="I202" i="31"/>
  <c r="M351" i="31"/>
  <c r="Q350" i="31"/>
  <c r="I350" i="31"/>
  <c r="M207" i="31"/>
  <c r="Q206" i="31"/>
  <c r="I206" i="31"/>
  <c r="M253" i="31"/>
  <c r="Q252" i="31"/>
  <c r="I252" i="31"/>
  <c r="M251" i="31"/>
  <c r="Q250" i="31"/>
  <c r="I250" i="31"/>
  <c r="M245" i="31"/>
  <c r="Q244" i="31"/>
  <c r="I244" i="31"/>
  <c r="M151" i="31"/>
  <c r="Q150" i="31"/>
  <c r="I150" i="31"/>
  <c r="M237" i="31"/>
  <c r="Q236" i="31"/>
  <c r="I236" i="31"/>
  <c r="M331" i="31"/>
  <c r="Q330" i="31"/>
  <c r="I330" i="31"/>
  <c r="M257" i="31"/>
  <c r="Q256" i="31"/>
  <c r="I256" i="31"/>
  <c r="M347" i="31"/>
  <c r="Q346" i="31"/>
  <c r="I346" i="31"/>
  <c r="M289" i="31"/>
  <c r="Q288" i="31"/>
  <c r="I288" i="31"/>
  <c r="M217" i="31"/>
  <c r="Q216" i="31"/>
  <c r="I216" i="31"/>
  <c r="M325" i="31"/>
  <c r="Q324" i="31"/>
  <c r="I324" i="31"/>
  <c r="M345" i="31"/>
  <c r="Q344" i="31"/>
  <c r="I344" i="31"/>
  <c r="M225" i="31"/>
  <c r="Q224" i="31"/>
  <c r="I224" i="31"/>
  <c r="M269" i="31"/>
  <c r="Q268" i="31"/>
  <c r="I268" i="31"/>
  <c r="M127" i="31"/>
  <c r="Q126" i="31"/>
  <c r="I126" i="31"/>
  <c r="M149" i="31"/>
  <c r="Q148" i="31"/>
  <c r="H19" i="31"/>
  <c r="M26" i="31"/>
  <c r="P16" i="31"/>
  <c r="I29" i="31"/>
  <c r="Q61" i="31"/>
  <c r="M60" i="31"/>
  <c r="O13" i="31"/>
  <c r="P12" i="31"/>
  <c r="H12" i="31"/>
  <c r="L25" i="31"/>
  <c r="P24" i="31"/>
  <c r="H24" i="31"/>
  <c r="L63" i="31"/>
  <c r="P62" i="31"/>
  <c r="H62" i="31"/>
  <c r="L45" i="31"/>
  <c r="P44" i="31"/>
  <c r="H44" i="31"/>
  <c r="L41" i="31"/>
  <c r="P40" i="31"/>
  <c r="H40" i="31"/>
  <c r="L39" i="31"/>
  <c r="P38" i="31"/>
  <c r="H38" i="31"/>
  <c r="L21" i="31"/>
  <c r="P20" i="31"/>
  <c r="H20" i="31"/>
  <c r="L11" i="31"/>
  <c r="P10" i="31"/>
  <c r="H10" i="31"/>
  <c r="L23" i="31"/>
  <c r="P22" i="31"/>
  <c r="H22" i="31"/>
  <c r="L43" i="31"/>
  <c r="P42" i="31"/>
  <c r="H42" i="31"/>
  <c r="L59" i="31"/>
  <c r="P58" i="31"/>
  <c r="H58" i="31"/>
  <c r="L37" i="31"/>
  <c r="P36" i="31"/>
  <c r="H36" i="31"/>
  <c r="L51" i="31"/>
  <c r="P50" i="31"/>
  <c r="H50" i="31"/>
  <c r="L47" i="31"/>
  <c r="P46" i="31"/>
  <c r="H46" i="31"/>
  <c r="L57" i="31"/>
  <c r="P56" i="31"/>
  <c r="H56" i="31"/>
  <c r="L55" i="31"/>
  <c r="P54" i="31"/>
  <c r="H54" i="31"/>
  <c r="L9" i="31"/>
  <c r="P8" i="31"/>
  <c r="H8" i="31"/>
  <c r="L15" i="31"/>
  <c r="P14" i="31"/>
  <c r="H14" i="31"/>
  <c r="L147" i="31"/>
  <c r="P146" i="31"/>
  <c r="H146" i="31"/>
  <c r="L315" i="31"/>
  <c r="P314" i="31"/>
  <c r="H314" i="31"/>
  <c r="L313" i="31"/>
  <c r="P312" i="31"/>
  <c r="H312" i="31"/>
  <c r="L311" i="31"/>
  <c r="P310" i="31"/>
  <c r="H310" i="31"/>
  <c r="L309" i="31"/>
  <c r="P308" i="31"/>
  <c r="H308" i="31"/>
  <c r="L307" i="31"/>
  <c r="P306" i="31"/>
  <c r="H306" i="31"/>
  <c r="L305" i="31"/>
  <c r="P304" i="31"/>
  <c r="H304" i="31"/>
  <c r="L303" i="31"/>
  <c r="P302" i="31"/>
  <c r="H302" i="31"/>
  <c r="L301" i="31"/>
  <c r="P300" i="31"/>
  <c r="H300" i="31"/>
  <c r="L299" i="31"/>
  <c r="P298" i="31"/>
  <c r="H298" i="31"/>
  <c r="L297" i="31"/>
  <c r="P296" i="31"/>
  <c r="H296" i="31"/>
  <c r="L295" i="31"/>
  <c r="P294" i="31"/>
  <c r="H294" i="31"/>
  <c r="L293" i="31"/>
  <c r="P292" i="31"/>
  <c r="H292" i="31"/>
  <c r="L291" i="31"/>
  <c r="P290" i="31"/>
  <c r="H290" i="31"/>
  <c r="L75" i="31"/>
  <c r="P74" i="31"/>
  <c r="H74" i="31"/>
  <c r="L287" i="31"/>
  <c r="P286" i="31"/>
  <c r="H286" i="31"/>
  <c r="L283" i="31"/>
  <c r="P282" i="31"/>
  <c r="H282" i="31"/>
  <c r="L353" i="31"/>
  <c r="P352" i="31"/>
  <c r="H352" i="31"/>
  <c r="L203" i="31"/>
  <c r="P202" i="31"/>
  <c r="H202" i="31"/>
  <c r="L351" i="31"/>
  <c r="P350" i="31"/>
  <c r="H350" i="31"/>
  <c r="L207" i="31"/>
  <c r="P206" i="31"/>
  <c r="H206" i="31"/>
  <c r="L253" i="31"/>
  <c r="P252" i="31"/>
  <c r="H252" i="31"/>
  <c r="L251" i="31"/>
  <c r="P250" i="31"/>
  <c r="H250" i="31"/>
  <c r="L245" i="31"/>
  <c r="P244" i="31"/>
  <c r="H244" i="31"/>
  <c r="L151" i="31"/>
  <c r="P150" i="31"/>
  <c r="H150" i="31"/>
  <c r="L237" i="31"/>
  <c r="P236" i="31"/>
  <c r="H236" i="31"/>
  <c r="L331" i="31"/>
  <c r="P330" i="31"/>
  <c r="H330" i="31"/>
  <c r="L257" i="31"/>
  <c r="P256" i="31"/>
  <c r="H256" i="31"/>
  <c r="L347" i="31"/>
  <c r="P346" i="31"/>
  <c r="H346" i="31"/>
  <c r="L289" i="31"/>
  <c r="P288" i="31"/>
  <c r="H288" i="31"/>
  <c r="L217" i="31"/>
  <c r="P216" i="31"/>
  <c r="H216" i="31"/>
  <c r="L325" i="31"/>
  <c r="P324" i="31"/>
  <c r="H324" i="31"/>
  <c r="L345" i="31"/>
  <c r="P344" i="31"/>
  <c r="H344" i="31"/>
  <c r="L225" i="31"/>
  <c r="P224" i="31"/>
  <c r="H224" i="31"/>
  <c r="L269" i="31"/>
  <c r="P268" i="31"/>
  <c r="H268" i="31"/>
  <c r="L127" i="31"/>
  <c r="P18" i="31"/>
  <c r="L26" i="31"/>
  <c r="M16" i="31"/>
  <c r="H29" i="31"/>
  <c r="P61" i="31"/>
  <c r="L60" i="31"/>
  <c r="M13" i="31"/>
  <c r="O12" i="31"/>
  <c r="G12" i="31"/>
  <c r="K25" i="31"/>
  <c r="O24" i="31"/>
  <c r="G24" i="31"/>
  <c r="K63" i="31"/>
  <c r="O62" i="31"/>
  <c r="G62" i="31"/>
  <c r="K45" i="31"/>
  <c r="O44" i="31"/>
  <c r="G44" i="31"/>
  <c r="K41" i="31"/>
  <c r="O40" i="31"/>
  <c r="G40" i="31"/>
  <c r="K39" i="31"/>
  <c r="O38" i="31"/>
  <c r="G38" i="31"/>
  <c r="K21" i="31"/>
  <c r="O20" i="31"/>
  <c r="G20" i="31"/>
  <c r="K11" i="31"/>
  <c r="O10" i="31"/>
  <c r="G10" i="31"/>
  <c r="K23" i="31"/>
  <c r="O22" i="31"/>
  <c r="G22" i="31"/>
  <c r="K43" i="31"/>
  <c r="O42" i="31"/>
  <c r="G42" i="31"/>
  <c r="K59" i="31"/>
  <c r="O58" i="31"/>
  <c r="G58" i="31"/>
  <c r="K37" i="31"/>
  <c r="O36" i="31"/>
  <c r="G36" i="31"/>
  <c r="K51" i="31"/>
  <c r="O50" i="31"/>
  <c r="G50" i="31"/>
  <c r="K47" i="31"/>
  <c r="O46" i="31"/>
  <c r="G46" i="31"/>
  <c r="K57" i="31"/>
  <c r="O56" i="31"/>
  <c r="G56" i="31"/>
  <c r="K55" i="31"/>
  <c r="O54" i="31"/>
  <c r="G54" i="31"/>
  <c r="K9" i="31"/>
  <c r="O8" i="31"/>
  <c r="G8" i="31"/>
  <c r="K15" i="31"/>
  <c r="O14" i="31"/>
  <c r="G14" i="31"/>
  <c r="K147" i="31"/>
  <c r="O146" i="31"/>
  <c r="G146" i="31"/>
  <c r="K315" i="31"/>
  <c r="O314" i="31"/>
  <c r="G314" i="31"/>
  <c r="K313" i="31"/>
  <c r="O312" i="31"/>
  <c r="G312" i="31"/>
  <c r="K311" i="31"/>
  <c r="O310" i="31"/>
  <c r="G310" i="31"/>
  <c r="K309" i="31"/>
  <c r="O308" i="31"/>
  <c r="G308" i="31"/>
  <c r="K307" i="31"/>
  <c r="O306" i="31"/>
  <c r="G306" i="31"/>
  <c r="K305" i="31"/>
  <c r="O304" i="31"/>
  <c r="G304" i="31"/>
  <c r="K303" i="31"/>
  <c r="O302" i="31"/>
  <c r="G302" i="31"/>
  <c r="K301" i="31"/>
  <c r="O300" i="31"/>
  <c r="G300" i="31"/>
  <c r="K299" i="31"/>
  <c r="O298" i="31"/>
  <c r="G298" i="31"/>
  <c r="K297" i="31"/>
  <c r="O296" i="31"/>
  <c r="G296" i="31"/>
  <c r="K295" i="31"/>
  <c r="O294" i="31"/>
  <c r="G294" i="31"/>
  <c r="K293" i="31"/>
  <c r="O292" i="31"/>
  <c r="G292" i="31"/>
  <c r="K291" i="31"/>
  <c r="O290" i="31"/>
  <c r="G290" i="31"/>
  <c r="K75" i="31"/>
  <c r="O74" i="31"/>
  <c r="G74" i="31"/>
  <c r="K287" i="31"/>
  <c r="O286" i="31"/>
  <c r="G286" i="31"/>
  <c r="K283" i="31"/>
  <c r="O282" i="31"/>
  <c r="G282" i="31"/>
  <c r="K353" i="31"/>
  <c r="O352" i="31"/>
  <c r="G352" i="31"/>
  <c r="K203" i="31"/>
  <c r="O202" i="31"/>
  <c r="G202" i="31"/>
  <c r="K351" i="31"/>
  <c r="O350" i="31"/>
  <c r="G350" i="31"/>
  <c r="K207" i="31"/>
  <c r="O206" i="31"/>
  <c r="G206" i="31"/>
  <c r="K253" i="31"/>
  <c r="O252" i="31"/>
  <c r="G252" i="31"/>
  <c r="K251" i="31"/>
  <c r="O250" i="31"/>
  <c r="G250" i="31"/>
  <c r="K245" i="31"/>
  <c r="O244" i="31"/>
  <c r="G244" i="31"/>
  <c r="K151" i="31"/>
  <c r="O150" i="31"/>
  <c r="G150" i="31"/>
  <c r="K237" i="31"/>
  <c r="O236" i="31"/>
  <c r="G236" i="31"/>
  <c r="K331" i="31"/>
  <c r="O330" i="31"/>
  <c r="G330" i="31"/>
  <c r="K257" i="31"/>
  <c r="O256" i="31"/>
  <c r="G256" i="31"/>
  <c r="K347" i="31"/>
  <c r="O346" i="31"/>
  <c r="G346" i="31"/>
  <c r="K289" i="31"/>
  <c r="O288" i="31"/>
  <c r="G288" i="31"/>
  <c r="K217" i="31"/>
  <c r="O216" i="31"/>
  <c r="G216" i="31"/>
  <c r="K325" i="31"/>
  <c r="O324" i="31"/>
  <c r="G324" i="31"/>
  <c r="K345" i="31"/>
  <c r="O344" i="31"/>
  <c r="G344" i="31"/>
  <c r="K225" i="31"/>
  <c r="O224" i="31"/>
  <c r="G224" i="31"/>
  <c r="K269" i="31"/>
  <c r="O268" i="31"/>
  <c r="G268" i="31"/>
  <c r="K127" i="31"/>
  <c r="O126" i="31"/>
  <c r="G126" i="31"/>
  <c r="K149" i="31"/>
  <c r="O148" i="31"/>
  <c r="G148" i="31"/>
  <c r="K199" i="31"/>
  <c r="O198" i="31"/>
  <c r="G198" i="31"/>
  <c r="K261" i="31"/>
  <c r="O260" i="31"/>
  <c r="G260" i="31"/>
  <c r="K349" i="31"/>
  <c r="L324" i="31"/>
  <c r="I269" i="31"/>
  <c r="P126" i="31"/>
  <c r="H149" i="31"/>
  <c r="M199" i="31"/>
  <c r="K198" i="31"/>
  <c r="I261" i="31"/>
  <c r="I260" i="31"/>
  <c r="H349" i="31"/>
  <c r="I348" i="31"/>
  <c r="L187" i="31"/>
  <c r="P186" i="31"/>
  <c r="H186" i="31"/>
  <c r="L107" i="31"/>
  <c r="P106" i="31"/>
  <c r="H106" i="31"/>
  <c r="L231" i="31"/>
  <c r="P230" i="31"/>
  <c r="H230" i="31"/>
  <c r="L111" i="31"/>
  <c r="P110" i="31"/>
  <c r="H110" i="31"/>
  <c r="L223" i="31"/>
  <c r="P222" i="31"/>
  <c r="H222" i="31"/>
  <c r="L201" i="31"/>
  <c r="P200" i="31"/>
  <c r="H200" i="31"/>
  <c r="L161" i="31"/>
  <c r="P160" i="31"/>
  <c r="H160" i="31"/>
  <c r="L115" i="31"/>
  <c r="P114" i="31"/>
  <c r="H114" i="31"/>
  <c r="L339" i="31"/>
  <c r="P338" i="31"/>
  <c r="H338" i="31"/>
  <c r="L333" i="31"/>
  <c r="P332" i="31"/>
  <c r="H332" i="31"/>
  <c r="L337" i="31"/>
  <c r="P336" i="31"/>
  <c r="H336" i="31"/>
  <c r="L215" i="31"/>
  <c r="P214" i="31"/>
  <c r="H214" i="31"/>
  <c r="L213" i="31"/>
  <c r="P212" i="31"/>
  <c r="H212" i="31"/>
  <c r="L211" i="31"/>
  <c r="P210" i="31"/>
  <c r="H210" i="31"/>
  <c r="L109" i="31"/>
  <c r="P108" i="31"/>
  <c r="H108" i="31"/>
  <c r="L239" i="31"/>
  <c r="P238" i="31"/>
  <c r="H238" i="31"/>
  <c r="L77" i="31"/>
  <c r="P76" i="31"/>
  <c r="H76" i="31"/>
  <c r="L197" i="31"/>
  <c r="P196" i="31"/>
  <c r="H196" i="31"/>
  <c r="L255" i="31"/>
  <c r="P254" i="31"/>
  <c r="H254" i="31"/>
  <c r="L85" i="31"/>
  <c r="P84" i="31"/>
  <c r="H84" i="31"/>
  <c r="L131" i="31"/>
  <c r="P130" i="31"/>
  <c r="H130" i="31"/>
  <c r="L335" i="31"/>
  <c r="P334" i="31"/>
  <c r="H334" i="31"/>
  <c r="L155" i="31"/>
  <c r="P154" i="31"/>
  <c r="H154" i="31"/>
  <c r="L169" i="31"/>
  <c r="P168" i="31"/>
  <c r="H168" i="31"/>
  <c r="L133" i="31"/>
  <c r="P132" i="31"/>
  <c r="H132" i="31"/>
  <c r="L243" i="31"/>
  <c r="P242" i="31"/>
  <c r="H242" i="31"/>
  <c r="L241" i="31"/>
  <c r="P240" i="31"/>
  <c r="H240" i="31"/>
  <c r="L137" i="31"/>
  <c r="P136" i="31"/>
  <c r="H136" i="31"/>
  <c r="L145" i="31"/>
  <c r="P144" i="31"/>
  <c r="H144" i="31"/>
  <c r="L191" i="31"/>
  <c r="P190" i="31"/>
  <c r="H190" i="31"/>
  <c r="L267" i="31"/>
  <c r="P266" i="31"/>
  <c r="H266" i="31"/>
  <c r="L171" i="31"/>
  <c r="P170" i="31"/>
  <c r="H170" i="31"/>
  <c r="L101" i="31"/>
  <c r="P100" i="31"/>
  <c r="H100" i="31"/>
  <c r="L249" i="31"/>
  <c r="P248" i="31"/>
  <c r="H248" i="31"/>
  <c r="L167" i="31"/>
  <c r="P166" i="31"/>
  <c r="H166" i="31"/>
  <c r="L247" i="31"/>
  <c r="P246" i="31"/>
  <c r="H246" i="31"/>
  <c r="L181" i="31"/>
  <c r="P180" i="31"/>
  <c r="H180" i="31"/>
  <c r="L327" i="31"/>
  <c r="P326" i="31"/>
  <c r="H326" i="31"/>
  <c r="L179" i="31"/>
  <c r="P178" i="31"/>
  <c r="H178" i="31"/>
  <c r="L119" i="31"/>
  <c r="P118" i="31"/>
  <c r="H118" i="31"/>
  <c r="L233" i="31"/>
  <c r="P232" i="31"/>
  <c r="H232" i="31"/>
  <c r="L329" i="31"/>
  <c r="P328" i="31"/>
  <c r="H328" i="31"/>
  <c r="L163" i="31"/>
  <c r="P162" i="31"/>
  <c r="H162" i="31"/>
  <c r="L209" i="31"/>
  <c r="P208" i="31"/>
  <c r="H208" i="31"/>
  <c r="L121" i="31"/>
  <c r="P120" i="31"/>
  <c r="H120" i="31"/>
  <c r="L343" i="31"/>
  <c r="P342" i="31"/>
  <c r="H342" i="31"/>
  <c r="L323" i="31"/>
  <c r="P322" i="31"/>
  <c r="H322" i="31"/>
  <c r="L165" i="31"/>
  <c r="P164" i="31"/>
  <c r="H164" i="31"/>
  <c r="L173" i="31"/>
  <c r="P172" i="31"/>
  <c r="H172" i="31"/>
  <c r="L185" i="31"/>
  <c r="P345" i="31"/>
  <c r="H269" i="31"/>
  <c r="M126" i="31"/>
  <c r="P148" i="31"/>
  <c r="L199" i="31"/>
  <c r="I198" i="31"/>
  <c r="H261" i="31"/>
  <c r="H260" i="31"/>
  <c r="G349" i="31"/>
  <c r="H348" i="31"/>
  <c r="K187" i="31"/>
  <c r="O186" i="31"/>
  <c r="G186" i="31"/>
  <c r="K107" i="31"/>
  <c r="O106" i="31"/>
  <c r="G106" i="31"/>
  <c r="K231" i="31"/>
  <c r="O230" i="31"/>
  <c r="G230" i="31"/>
  <c r="K111" i="31"/>
  <c r="O110" i="31"/>
  <c r="G110" i="31"/>
  <c r="K223" i="31"/>
  <c r="O222" i="31"/>
  <c r="G222" i="31"/>
  <c r="K201" i="31"/>
  <c r="O200" i="31"/>
  <c r="G200" i="31"/>
  <c r="K161" i="31"/>
  <c r="O160" i="31"/>
  <c r="G160" i="31"/>
  <c r="K115" i="31"/>
  <c r="O114" i="31"/>
  <c r="G114" i="31"/>
  <c r="K339" i="31"/>
  <c r="O338" i="31"/>
  <c r="G338" i="31"/>
  <c r="K333" i="31"/>
  <c r="O332" i="31"/>
  <c r="G332" i="31"/>
  <c r="K337" i="31"/>
  <c r="O336" i="31"/>
  <c r="G336" i="31"/>
  <c r="K215" i="31"/>
  <c r="O214" i="31"/>
  <c r="G214" i="31"/>
  <c r="K213" i="31"/>
  <c r="O212" i="31"/>
  <c r="G212" i="31"/>
  <c r="K211" i="31"/>
  <c r="O210" i="31"/>
  <c r="G210" i="31"/>
  <c r="K109" i="31"/>
  <c r="O108" i="31"/>
  <c r="G108" i="31"/>
  <c r="K239" i="31"/>
  <c r="O238" i="31"/>
  <c r="G238" i="31"/>
  <c r="K77" i="31"/>
  <c r="O76" i="31"/>
  <c r="G76" i="31"/>
  <c r="K197" i="31"/>
  <c r="O196" i="31"/>
  <c r="G196" i="31"/>
  <c r="K255" i="31"/>
  <c r="O254" i="31"/>
  <c r="G254" i="31"/>
  <c r="K85" i="31"/>
  <c r="O84" i="31"/>
  <c r="G84" i="31"/>
  <c r="K131" i="31"/>
  <c r="O130" i="31"/>
  <c r="G130" i="31"/>
  <c r="K335" i="31"/>
  <c r="O334" i="31"/>
  <c r="G334" i="31"/>
  <c r="K155" i="31"/>
  <c r="O154" i="31"/>
  <c r="G154" i="31"/>
  <c r="K169" i="31"/>
  <c r="O168" i="31"/>
  <c r="G168" i="31"/>
  <c r="K133" i="31"/>
  <c r="O132" i="31"/>
  <c r="G132" i="31"/>
  <c r="K243" i="31"/>
  <c r="O242" i="31"/>
  <c r="G242" i="31"/>
  <c r="K241" i="31"/>
  <c r="O240" i="31"/>
  <c r="G240" i="31"/>
  <c r="K137" i="31"/>
  <c r="O136" i="31"/>
  <c r="G136" i="31"/>
  <c r="K145" i="31"/>
  <c r="O144" i="31"/>
  <c r="G144" i="31"/>
  <c r="K191" i="31"/>
  <c r="O190" i="31"/>
  <c r="G190" i="31"/>
  <c r="K267" i="31"/>
  <c r="O266" i="31"/>
  <c r="G266" i="31"/>
  <c r="K171" i="31"/>
  <c r="O170" i="31"/>
  <c r="G170" i="31"/>
  <c r="K101" i="31"/>
  <c r="O100" i="31"/>
  <c r="G100" i="31"/>
  <c r="K249" i="31"/>
  <c r="O248" i="31"/>
  <c r="G248" i="31"/>
  <c r="K167" i="31"/>
  <c r="O166" i="31"/>
  <c r="G166" i="31"/>
  <c r="K247" i="31"/>
  <c r="O246" i="31"/>
  <c r="G246" i="31"/>
  <c r="K181" i="31"/>
  <c r="O180" i="31"/>
  <c r="G180" i="31"/>
  <c r="K327" i="31"/>
  <c r="O326" i="31"/>
  <c r="G326" i="31"/>
  <c r="K179" i="31"/>
  <c r="O178" i="31"/>
  <c r="G178" i="31"/>
  <c r="K119" i="31"/>
  <c r="O118" i="31"/>
  <c r="G118" i="31"/>
  <c r="K233" i="31"/>
  <c r="O232" i="31"/>
  <c r="G232" i="31"/>
  <c r="K329" i="31"/>
  <c r="O328" i="31"/>
  <c r="G328" i="31"/>
  <c r="K163" i="31"/>
  <c r="O162" i="31"/>
  <c r="G162" i="31"/>
  <c r="K209" i="31"/>
  <c r="O208" i="31"/>
  <c r="G208" i="31"/>
  <c r="K121" i="31"/>
  <c r="O120" i="31"/>
  <c r="G120" i="31"/>
  <c r="K343" i="31"/>
  <c r="O342" i="31"/>
  <c r="G342" i="31"/>
  <c r="K323" i="31"/>
  <c r="O322" i="31"/>
  <c r="G322" i="31"/>
  <c r="K165" i="31"/>
  <c r="O164" i="31"/>
  <c r="G164" i="31"/>
  <c r="K173" i="31"/>
  <c r="O172" i="31"/>
  <c r="G172" i="31"/>
  <c r="K185" i="31"/>
  <c r="O184" i="31"/>
  <c r="G184" i="31"/>
  <c r="K113" i="31"/>
  <c r="O112" i="31"/>
  <c r="G112" i="31"/>
  <c r="K219" i="31"/>
  <c r="O218" i="31"/>
  <c r="G218" i="31"/>
  <c r="H345" i="31"/>
  <c r="M268" i="31"/>
  <c r="L126" i="31"/>
  <c r="M148" i="31"/>
  <c r="I199" i="31"/>
  <c r="H198" i="31"/>
  <c r="G261" i="31"/>
  <c r="Q349" i="31"/>
  <c r="Q348" i="31"/>
  <c r="G348" i="31"/>
  <c r="J187" i="31"/>
  <c r="N186" i="31"/>
  <c r="F186" i="31"/>
  <c r="J107" i="31"/>
  <c r="N106" i="31"/>
  <c r="F106" i="31"/>
  <c r="J231" i="31"/>
  <c r="N230" i="31"/>
  <c r="F230" i="31"/>
  <c r="J111" i="31"/>
  <c r="N110" i="31"/>
  <c r="F110" i="31"/>
  <c r="J223" i="31"/>
  <c r="N222" i="31"/>
  <c r="F222" i="31"/>
  <c r="J201" i="31"/>
  <c r="N200" i="31"/>
  <c r="F200" i="31"/>
  <c r="J161" i="31"/>
  <c r="N160" i="31"/>
  <c r="F160" i="31"/>
  <c r="J115" i="31"/>
  <c r="N114" i="31"/>
  <c r="F114" i="31"/>
  <c r="J339" i="31"/>
  <c r="N338" i="31"/>
  <c r="F338" i="31"/>
  <c r="J333" i="31"/>
  <c r="N332" i="31"/>
  <c r="F332" i="31"/>
  <c r="J337" i="31"/>
  <c r="N336" i="31"/>
  <c r="F336" i="31"/>
  <c r="J215" i="31"/>
  <c r="N214" i="31"/>
  <c r="F214" i="31"/>
  <c r="J213" i="31"/>
  <c r="N212" i="31"/>
  <c r="F212" i="31"/>
  <c r="J211" i="31"/>
  <c r="N210" i="31"/>
  <c r="F210" i="31"/>
  <c r="J109" i="31"/>
  <c r="N108" i="31"/>
  <c r="F108" i="31"/>
  <c r="J239" i="31"/>
  <c r="N238" i="31"/>
  <c r="F238" i="31"/>
  <c r="J77" i="31"/>
  <c r="N76" i="31"/>
  <c r="F76" i="31"/>
  <c r="J197" i="31"/>
  <c r="N196" i="31"/>
  <c r="F196" i="31"/>
  <c r="J255" i="31"/>
  <c r="N254" i="31"/>
  <c r="F254" i="31"/>
  <c r="J85" i="31"/>
  <c r="N84" i="31"/>
  <c r="F84" i="31"/>
  <c r="J131" i="31"/>
  <c r="N130" i="31"/>
  <c r="F130" i="31"/>
  <c r="J335" i="31"/>
  <c r="N334" i="31"/>
  <c r="F334" i="31"/>
  <c r="J155" i="31"/>
  <c r="N154" i="31"/>
  <c r="F154" i="31"/>
  <c r="J169" i="31"/>
  <c r="N168" i="31"/>
  <c r="F168" i="31"/>
  <c r="J133" i="31"/>
  <c r="N132" i="31"/>
  <c r="F132" i="31"/>
  <c r="J243" i="31"/>
  <c r="N242" i="31"/>
  <c r="F242" i="31"/>
  <c r="J241" i="31"/>
  <c r="N240" i="31"/>
  <c r="F240" i="31"/>
  <c r="J137" i="31"/>
  <c r="N136" i="31"/>
  <c r="F136" i="31"/>
  <c r="J145" i="31"/>
  <c r="N144" i="31"/>
  <c r="F144" i="31"/>
  <c r="J191" i="31"/>
  <c r="N190" i="31"/>
  <c r="F190" i="31"/>
  <c r="J267" i="31"/>
  <c r="N266" i="31"/>
  <c r="F266" i="31"/>
  <c r="J171" i="31"/>
  <c r="N170" i="31"/>
  <c r="F170" i="31"/>
  <c r="J101" i="31"/>
  <c r="N100" i="31"/>
  <c r="F100" i="31"/>
  <c r="J249" i="31"/>
  <c r="N248" i="31"/>
  <c r="F248" i="31"/>
  <c r="J167" i="31"/>
  <c r="N166" i="31"/>
  <c r="F166" i="31"/>
  <c r="J247" i="31"/>
  <c r="N246" i="31"/>
  <c r="F246" i="31"/>
  <c r="J181" i="31"/>
  <c r="N180" i="31"/>
  <c r="F180" i="31"/>
  <c r="J327" i="31"/>
  <c r="N326" i="31"/>
  <c r="F326" i="31"/>
  <c r="J179" i="31"/>
  <c r="N178" i="31"/>
  <c r="F178" i="31"/>
  <c r="J119" i="31"/>
  <c r="N118" i="31"/>
  <c r="F118" i="31"/>
  <c r="J233" i="31"/>
  <c r="N232" i="31"/>
  <c r="F232" i="31"/>
  <c r="J329" i="31"/>
  <c r="N328" i="31"/>
  <c r="F328" i="31"/>
  <c r="J163" i="31"/>
  <c r="N162" i="31"/>
  <c r="F162" i="31"/>
  <c r="J209" i="31"/>
  <c r="N208" i="31"/>
  <c r="F208" i="31"/>
  <c r="J121" i="31"/>
  <c r="N120" i="31"/>
  <c r="F120" i="31"/>
  <c r="J343" i="31"/>
  <c r="N342" i="31"/>
  <c r="F342" i="31"/>
  <c r="J323" i="31"/>
  <c r="N322" i="31"/>
  <c r="F322" i="31"/>
  <c r="J165" i="31"/>
  <c r="N164" i="31"/>
  <c r="F164" i="31"/>
  <c r="J173" i="31"/>
  <c r="N172" i="31"/>
  <c r="F172" i="31"/>
  <c r="J185" i="31"/>
  <c r="N184" i="31"/>
  <c r="F184" i="31"/>
  <c r="J113" i="31"/>
  <c r="N112" i="31"/>
  <c r="F112" i="31"/>
  <c r="J219" i="31"/>
  <c r="N218" i="31"/>
  <c r="F218" i="31"/>
  <c r="J319" i="31"/>
  <c r="N318" i="31"/>
  <c r="F318" i="31"/>
  <c r="J321" i="31"/>
  <c r="L344" i="31"/>
  <c r="L268" i="31"/>
  <c r="H126" i="31"/>
  <c r="L148" i="31"/>
  <c r="H199" i="31"/>
  <c r="Q261" i="31"/>
  <c r="Q260" i="31"/>
  <c r="P349" i="31"/>
  <c r="P348" i="31"/>
  <c r="Q187" i="31"/>
  <c r="I187" i="31"/>
  <c r="M186" i="31"/>
  <c r="Q107" i="31"/>
  <c r="I107" i="31"/>
  <c r="M106" i="31"/>
  <c r="Q231" i="31"/>
  <c r="I231" i="31"/>
  <c r="M230" i="31"/>
  <c r="Q111" i="31"/>
  <c r="I111" i="31"/>
  <c r="M110" i="31"/>
  <c r="Q223" i="31"/>
  <c r="I223" i="31"/>
  <c r="M222" i="31"/>
  <c r="Q201" i="31"/>
  <c r="I201" i="31"/>
  <c r="M200" i="31"/>
  <c r="Q161" i="31"/>
  <c r="I161" i="31"/>
  <c r="M160" i="31"/>
  <c r="Q115" i="31"/>
  <c r="I115" i="31"/>
  <c r="M114" i="31"/>
  <c r="Q339" i="31"/>
  <c r="I339" i="31"/>
  <c r="M338" i="31"/>
  <c r="Q333" i="31"/>
  <c r="I333" i="31"/>
  <c r="M332" i="31"/>
  <c r="Q337" i="31"/>
  <c r="I337" i="31"/>
  <c r="M336" i="31"/>
  <c r="Q215" i="31"/>
  <c r="I215" i="31"/>
  <c r="M214" i="31"/>
  <c r="Q213" i="31"/>
  <c r="I213" i="31"/>
  <c r="M212" i="31"/>
  <c r="Q211" i="31"/>
  <c r="I211" i="31"/>
  <c r="M210" i="31"/>
  <c r="Q109" i="31"/>
  <c r="I109" i="31"/>
  <c r="M108" i="31"/>
  <c r="Q239" i="31"/>
  <c r="I239" i="31"/>
  <c r="M238" i="31"/>
  <c r="Q77" i="31"/>
  <c r="I77" i="31"/>
  <c r="M76" i="31"/>
  <c r="Q197" i="31"/>
  <c r="I197" i="31"/>
  <c r="M196" i="31"/>
  <c r="Q255" i="31"/>
  <c r="I255" i="31"/>
  <c r="M254" i="31"/>
  <c r="Q85" i="31"/>
  <c r="I85" i="31"/>
  <c r="M84" i="31"/>
  <c r="Q131" i="31"/>
  <c r="I131" i="31"/>
  <c r="M130" i="31"/>
  <c r="Q335" i="31"/>
  <c r="I335" i="31"/>
  <c r="M334" i="31"/>
  <c r="Q155" i="31"/>
  <c r="I155" i="31"/>
  <c r="M154" i="31"/>
  <c r="Q169" i="31"/>
  <c r="I169" i="31"/>
  <c r="M168" i="31"/>
  <c r="Q133" i="31"/>
  <c r="I133" i="31"/>
  <c r="M132" i="31"/>
  <c r="Q243" i="31"/>
  <c r="I243" i="31"/>
  <c r="M242" i="31"/>
  <c r="Q241" i="31"/>
  <c r="I241" i="31"/>
  <c r="M240" i="31"/>
  <c r="Q137" i="31"/>
  <c r="I137" i="31"/>
  <c r="M136" i="31"/>
  <c r="Q145" i="31"/>
  <c r="I145" i="31"/>
  <c r="M144" i="31"/>
  <c r="Q191" i="31"/>
  <c r="I191" i="31"/>
  <c r="M190" i="31"/>
  <c r="Q267" i="31"/>
  <c r="I267" i="31"/>
  <c r="M266" i="31"/>
  <c r="Q171" i="31"/>
  <c r="I171" i="31"/>
  <c r="M170" i="31"/>
  <c r="Q101" i="31"/>
  <c r="I101" i="31"/>
  <c r="M100" i="31"/>
  <c r="Q249" i="31"/>
  <c r="I249" i="31"/>
  <c r="M248" i="31"/>
  <c r="Q167" i="31"/>
  <c r="I167" i="31"/>
  <c r="M166" i="31"/>
  <c r="Q247" i="31"/>
  <c r="I247" i="31"/>
  <c r="M246" i="31"/>
  <c r="Q181" i="31"/>
  <c r="I181" i="31"/>
  <c r="M180" i="31"/>
  <c r="Q327" i="31"/>
  <c r="I327" i="31"/>
  <c r="M326" i="31"/>
  <c r="Q179" i="31"/>
  <c r="I179" i="31"/>
  <c r="M178" i="31"/>
  <c r="Q119" i="31"/>
  <c r="I119" i="31"/>
  <c r="M118" i="31"/>
  <c r="Q233" i="31"/>
  <c r="I233" i="31"/>
  <c r="M232" i="31"/>
  <c r="Q329" i="31"/>
  <c r="I329" i="31"/>
  <c r="M328" i="31"/>
  <c r="Q163" i="31"/>
  <c r="I163" i="31"/>
  <c r="M162" i="31"/>
  <c r="Q209" i="31"/>
  <c r="I209" i="31"/>
  <c r="M208" i="31"/>
  <c r="Q121" i="31"/>
  <c r="I121" i="31"/>
  <c r="M120" i="31"/>
  <c r="Q343" i="31"/>
  <c r="I343" i="31"/>
  <c r="M342" i="31"/>
  <c r="Q323" i="31"/>
  <c r="I323" i="31"/>
  <c r="M322" i="31"/>
  <c r="Q165" i="31"/>
  <c r="I165" i="31"/>
  <c r="M164" i="31"/>
  <c r="Q173" i="31"/>
  <c r="I173" i="31"/>
  <c r="M172" i="31"/>
  <c r="Q185" i="31"/>
  <c r="I185" i="31"/>
  <c r="M184" i="31"/>
  <c r="P225" i="31"/>
  <c r="Q127" i="31"/>
  <c r="Q149" i="31"/>
  <c r="I148" i="31"/>
  <c r="Q198" i="31"/>
  <c r="P261" i="31"/>
  <c r="P260" i="31"/>
  <c r="O349" i="31"/>
  <c r="O348" i="31"/>
  <c r="P187" i="31"/>
  <c r="H187" i="31"/>
  <c r="L186" i="31"/>
  <c r="P107" i="31"/>
  <c r="H107" i="31"/>
  <c r="L106" i="31"/>
  <c r="P231" i="31"/>
  <c r="H231" i="31"/>
  <c r="L230" i="31"/>
  <c r="P111" i="31"/>
  <c r="H111" i="31"/>
  <c r="L110" i="31"/>
  <c r="P223" i="31"/>
  <c r="H223" i="31"/>
  <c r="L222" i="31"/>
  <c r="P201" i="31"/>
  <c r="H201" i="31"/>
  <c r="L200" i="31"/>
  <c r="P161" i="31"/>
  <c r="H161" i="31"/>
  <c r="L160" i="31"/>
  <c r="P115" i="31"/>
  <c r="H115" i="31"/>
  <c r="L114" i="31"/>
  <c r="P339" i="31"/>
  <c r="H339" i="31"/>
  <c r="L338" i="31"/>
  <c r="P333" i="31"/>
  <c r="H333" i="31"/>
  <c r="L332" i="31"/>
  <c r="P337" i="31"/>
  <c r="H337" i="31"/>
  <c r="L336" i="31"/>
  <c r="P215" i="31"/>
  <c r="H215" i="31"/>
  <c r="L214" i="31"/>
  <c r="P213" i="31"/>
  <c r="H213" i="31"/>
  <c r="L212" i="31"/>
  <c r="P211" i="31"/>
  <c r="H211" i="31"/>
  <c r="L210" i="31"/>
  <c r="P109" i="31"/>
  <c r="H109" i="31"/>
  <c r="L108" i="31"/>
  <c r="P239" i="31"/>
  <c r="H239" i="31"/>
  <c r="L238" i="31"/>
  <c r="P77" i="31"/>
  <c r="H77" i="31"/>
  <c r="L76" i="31"/>
  <c r="P197" i="31"/>
  <c r="H197" i="31"/>
  <c r="L196" i="31"/>
  <c r="P255" i="31"/>
  <c r="H255" i="31"/>
  <c r="L254" i="31"/>
  <c r="P85" i="31"/>
  <c r="H85" i="31"/>
  <c r="L84" i="31"/>
  <c r="P131" i="31"/>
  <c r="H131" i="31"/>
  <c r="L130" i="31"/>
  <c r="P335" i="31"/>
  <c r="H335" i="31"/>
  <c r="L334" i="31"/>
  <c r="P155" i="31"/>
  <c r="H155" i="31"/>
  <c r="L154" i="31"/>
  <c r="P169" i="31"/>
  <c r="H169" i="31"/>
  <c r="L168" i="31"/>
  <c r="P133" i="31"/>
  <c r="H133" i="31"/>
  <c r="L132" i="31"/>
  <c r="P243" i="31"/>
  <c r="H243" i="31"/>
  <c r="L242" i="31"/>
  <c r="P241" i="31"/>
  <c r="H241" i="31"/>
  <c r="L240" i="31"/>
  <c r="P137" i="31"/>
  <c r="H137" i="31"/>
  <c r="L136" i="31"/>
  <c r="P145" i="31"/>
  <c r="H145" i="31"/>
  <c r="L144" i="31"/>
  <c r="P191" i="31"/>
  <c r="H191" i="31"/>
  <c r="L190" i="31"/>
  <c r="P267" i="31"/>
  <c r="H267" i="31"/>
  <c r="L266" i="31"/>
  <c r="P171" i="31"/>
  <c r="H171" i="31"/>
  <c r="L170" i="31"/>
  <c r="P101" i="31"/>
  <c r="H101" i="31"/>
  <c r="L100" i="31"/>
  <c r="P249" i="31"/>
  <c r="H249" i="31"/>
  <c r="L248" i="31"/>
  <c r="P167" i="31"/>
  <c r="H167" i="31"/>
  <c r="L166" i="31"/>
  <c r="P247" i="31"/>
  <c r="H247" i="31"/>
  <c r="L246" i="31"/>
  <c r="P181" i="31"/>
  <c r="H181" i="31"/>
  <c r="L180" i="31"/>
  <c r="P327" i="31"/>
  <c r="H327" i="31"/>
  <c r="L326" i="31"/>
  <c r="P179" i="31"/>
  <c r="H179" i="31"/>
  <c r="L178" i="31"/>
  <c r="P119" i="31"/>
  <c r="H119" i="31"/>
  <c r="L118" i="31"/>
  <c r="P233" i="31"/>
  <c r="H233" i="31"/>
  <c r="L232" i="31"/>
  <c r="P329" i="31"/>
  <c r="H329" i="31"/>
  <c r="L328" i="31"/>
  <c r="P163" i="31"/>
  <c r="H163" i="31"/>
  <c r="L162" i="31"/>
  <c r="P209" i="31"/>
  <c r="H209" i="31"/>
  <c r="L208" i="31"/>
  <c r="P121" i="31"/>
  <c r="H121" i="31"/>
  <c r="L120" i="31"/>
  <c r="P343" i="31"/>
  <c r="H343" i="31"/>
  <c r="L342" i="31"/>
  <c r="P323" i="31"/>
  <c r="H323" i="31"/>
  <c r="H225" i="31"/>
  <c r="P127" i="31"/>
  <c r="P149" i="31"/>
  <c r="H148" i="31"/>
  <c r="P198" i="31"/>
  <c r="O261" i="31"/>
  <c r="M260" i="31"/>
  <c r="M349" i="31"/>
  <c r="M348" i="31"/>
  <c r="O187" i="31"/>
  <c r="G187" i="31"/>
  <c r="K186" i="31"/>
  <c r="O107" i="31"/>
  <c r="G107" i="31"/>
  <c r="K106" i="31"/>
  <c r="O231" i="31"/>
  <c r="G231" i="31"/>
  <c r="K230" i="31"/>
  <c r="O111" i="31"/>
  <c r="G111" i="31"/>
  <c r="K110" i="31"/>
  <c r="O223" i="31"/>
  <c r="G223" i="31"/>
  <c r="K222" i="31"/>
  <c r="O201" i="31"/>
  <c r="G201" i="31"/>
  <c r="K200" i="31"/>
  <c r="O161" i="31"/>
  <c r="G161" i="31"/>
  <c r="K160" i="31"/>
  <c r="O115" i="31"/>
  <c r="G115" i="31"/>
  <c r="K114" i="31"/>
  <c r="O339" i="31"/>
  <c r="G339" i="31"/>
  <c r="K338" i="31"/>
  <c r="O333" i="31"/>
  <c r="G333" i="31"/>
  <c r="K332" i="31"/>
  <c r="O337" i="31"/>
  <c r="G337" i="31"/>
  <c r="K336" i="31"/>
  <c r="O215" i="31"/>
  <c r="G215" i="31"/>
  <c r="K214" i="31"/>
  <c r="O213" i="31"/>
  <c r="G213" i="31"/>
  <c r="K212" i="31"/>
  <c r="O211" i="31"/>
  <c r="G211" i="31"/>
  <c r="K210" i="31"/>
  <c r="O109" i="31"/>
  <c r="G109" i="31"/>
  <c r="K108" i="31"/>
  <c r="O239" i="31"/>
  <c r="G239" i="31"/>
  <c r="K238" i="31"/>
  <c r="O77" i="31"/>
  <c r="G77" i="31"/>
  <c r="K76" i="31"/>
  <c r="O197" i="31"/>
  <c r="G197" i="31"/>
  <c r="K196" i="31"/>
  <c r="O255" i="31"/>
  <c r="G255" i="31"/>
  <c r="K254" i="31"/>
  <c r="O85" i="31"/>
  <c r="G85" i="31"/>
  <c r="K84" i="31"/>
  <c r="O131" i="31"/>
  <c r="G131" i="31"/>
  <c r="K130" i="31"/>
  <c r="O335" i="31"/>
  <c r="G335" i="31"/>
  <c r="K334" i="31"/>
  <c r="O155" i="31"/>
  <c r="G155" i="31"/>
  <c r="K154" i="31"/>
  <c r="O169" i="31"/>
  <c r="G169" i="31"/>
  <c r="K168" i="31"/>
  <c r="O133" i="31"/>
  <c r="G133" i="31"/>
  <c r="K132" i="31"/>
  <c r="O243" i="31"/>
  <c r="G243" i="31"/>
  <c r="K242" i="31"/>
  <c r="O241" i="31"/>
  <c r="G241" i="31"/>
  <c r="K240" i="31"/>
  <c r="O137" i="31"/>
  <c r="G137" i="31"/>
  <c r="K136" i="31"/>
  <c r="O145" i="31"/>
  <c r="G145" i="31"/>
  <c r="K144" i="31"/>
  <c r="O191" i="31"/>
  <c r="G191" i="31"/>
  <c r="K190" i="31"/>
  <c r="O267" i="31"/>
  <c r="G267" i="31"/>
  <c r="K266" i="31"/>
  <c r="O171" i="31"/>
  <c r="G171" i="31"/>
  <c r="K170" i="31"/>
  <c r="O101" i="31"/>
  <c r="G101" i="31"/>
  <c r="K100" i="31"/>
  <c r="O249" i="31"/>
  <c r="G249" i="31"/>
  <c r="K248" i="31"/>
  <c r="O167" i="31"/>
  <c r="G167" i="31"/>
  <c r="K166" i="31"/>
  <c r="O247" i="31"/>
  <c r="G247" i="31"/>
  <c r="K246" i="31"/>
  <c r="O181" i="31"/>
  <c r="G181" i="31"/>
  <c r="K180" i="31"/>
  <c r="O327" i="31"/>
  <c r="G327" i="31"/>
  <c r="K326" i="31"/>
  <c r="O179" i="31"/>
  <c r="G179" i="31"/>
  <c r="K178" i="31"/>
  <c r="O119" i="31"/>
  <c r="G119" i="31"/>
  <c r="K118" i="31"/>
  <c r="O233" i="31"/>
  <c r="G233" i="31"/>
  <c r="K232" i="31"/>
  <c r="O329" i="31"/>
  <c r="G329" i="31"/>
  <c r="K328" i="31"/>
  <c r="O163" i="31"/>
  <c r="G163" i="31"/>
  <c r="K162" i="31"/>
  <c r="O209" i="31"/>
  <c r="G209" i="31"/>
  <c r="K208" i="31"/>
  <c r="O121" i="31"/>
  <c r="G121" i="31"/>
  <c r="K120" i="31"/>
  <c r="O343" i="31"/>
  <c r="G343" i="31"/>
  <c r="K342" i="31"/>
  <c r="O323" i="31"/>
  <c r="G323" i="31"/>
  <c r="K322" i="31"/>
  <c r="O165" i="31"/>
  <c r="G165" i="31"/>
  <c r="K164" i="31"/>
  <c r="O173" i="31"/>
  <c r="G173" i="31"/>
  <c r="K172" i="31"/>
  <c r="O185" i="31"/>
  <c r="G185" i="31"/>
  <c r="K184" i="31"/>
  <c r="O113" i="31"/>
  <c r="G113" i="31"/>
  <c r="K112" i="31"/>
  <c r="O219" i="31"/>
  <c r="G219" i="31"/>
  <c r="K218" i="31"/>
  <c r="L224" i="31"/>
  <c r="I127" i="31"/>
  <c r="L149" i="31"/>
  <c r="Q199" i="31"/>
  <c r="M198" i="31"/>
  <c r="M261" i="31"/>
  <c r="L260" i="31"/>
  <c r="L349" i="31"/>
  <c r="L348" i="31"/>
  <c r="N187" i="31"/>
  <c r="F187" i="31"/>
  <c r="J186" i="31"/>
  <c r="N107" i="31"/>
  <c r="F107" i="31"/>
  <c r="J106" i="31"/>
  <c r="N231" i="31"/>
  <c r="F231" i="31"/>
  <c r="J230" i="31"/>
  <c r="N111" i="31"/>
  <c r="F111" i="31"/>
  <c r="J110" i="31"/>
  <c r="N223" i="31"/>
  <c r="F223" i="31"/>
  <c r="J222" i="31"/>
  <c r="N201" i="31"/>
  <c r="F201" i="31"/>
  <c r="J200" i="31"/>
  <c r="N161" i="31"/>
  <c r="F161" i="31"/>
  <c r="J160" i="31"/>
  <c r="N115" i="31"/>
  <c r="F115" i="31"/>
  <c r="J114" i="31"/>
  <c r="N339" i="31"/>
  <c r="F339" i="31"/>
  <c r="J338" i="31"/>
  <c r="N333" i="31"/>
  <c r="F333" i="31"/>
  <c r="J332" i="31"/>
  <c r="N337" i="31"/>
  <c r="F337" i="31"/>
  <c r="J336" i="31"/>
  <c r="N215" i="31"/>
  <c r="F215" i="31"/>
  <c r="J214" i="31"/>
  <c r="N213" i="31"/>
  <c r="F213" i="31"/>
  <c r="J212" i="31"/>
  <c r="N211" i="31"/>
  <c r="F211" i="31"/>
  <c r="J210" i="31"/>
  <c r="N109" i="31"/>
  <c r="F109" i="31"/>
  <c r="J108" i="31"/>
  <c r="N239" i="31"/>
  <c r="F239" i="31"/>
  <c r="J238" i="31"/>
  <c r="N77" i="31"/>
  <c r="F77" i="31"/>
  <c r="J76" i="31"/>
  <c r="N197" i="31"/>
  <c r="F197" i="31"/>
  <c r="J196" i="31"/>
  <c r="N255" i="31"/>
  <c r="F255" i="31"/>
  <c r="J254" i="31"/>
  <c r="N85" i="31"/>
  <c r="F85" i="31"/>
  <c r="J84" i="31"/>
  <c r="N131" i="31"/>
  <c r="F131" i="31"/>
  <c r="J130" i="31"/>
  <c r="N335" i="31"/>
  <c r="F335" i="31"/>
  <c r="J334" i="31"/>
  <c r="N155" i="31"/>
  <c r="F155" i="31"/>
  <c r="J154" i="31"/>
  <c r="N169" i="31"/>
  <c r="F169" i="31"/>
  <c r="J168" i="31"/>
  <c r="N133" i="31"/>
  <c r="F133" i="31"/>
  <c r="J132" i="31"/>
  <c r="N243" i="31"/>
  <c r="F243" i="31"/>
  <c r="J242" i="31"/>
  <c r="N241" i="31"/>
  <c r="F241" i="31"/>
  <c r="J240" i="31"/>
  <c r="N137" i="31"/>
  <c r="F137" i="31"/>
  <c r="J136" i="31"/>
  <c r="N145" i="31"/>
  <c r="F145" i="31"/>
  <c r="J144" i="31"/>
  <c r="N191" i="31"/>
  <c r="F191" i="31"/>
  <c r="J190" i="31"/>
  <c r="N267" i="31"/>
  <c r="F267" i="31"/>
  <c r="J266" i="31"/>
  <c r="N171" i="31"/>
  <c r="F171" i="31"/>
  <c r="J170" i="31"/>
  <c r="N101" i="31"/>
  <c r="F101" i="31"/>
  <c r="J100" i="31"/>
  <c r="N249" i="31"/>
  <c r="F249" i="31"/>
  <c r="J248" i="31"/>
  <c r="N167" i="31"/>
  <c r="F167" i="31"/>
  <c r="J166" i="31"/>
  <c r="N247" i="31"/>
  <c r="F247" i="31"/>
  <c r="J246" i="31"/>
  <c r="N181" i="31"/>
  <c r="F181" i="31"/>
  <c r="J180" i="31"/>
  <c r="N327" i="31"/>
  <c r="F327" i="31"/>
  <c r="J326" i="31"/>
  <c r="N179" i="31"/>
  <c r="F179" i="31"/>
  <c r="J178" i="31"/>
  <c r="N119" i="31"/>
  <c r="F119" i="31"/>
  <c r="J118" i="31"/>
  <c r="N233" i="31"/>
  <c r="F233" i="31"/>
  <c r="J232" i="31"/>
  <c r="N329" i="31"/>
  <c r="F329" i="31"/>
  <c r="J328" i="31"/>
  <c r="N163" i="31"/>
  <c r="F163" i="31"/>
  <c r="J162" i="31"/>
  <c r="N209" i="31"/>
  <c r="F209" i="31"/>
  <c r="J208" i="31"/>
  <c r="N121" i="31"/>
  <c r="F121" i="31"/>
  <c r="J120" i="31"/>
  <c r="N343" i="31"/>
  <c r="F343" i="31"/>
  <c r="J342" i="31"/>
  <c r="N323" i="31"/>
  <c r="F323" i="31"/>
  <c r="J322" i="31"/>
  <c r="N165" i="31"/>
  <c r="F165" i="31"/>
  <c r="J164" i="31"/>
  <c r="N173" i="31"/>
  <c r="F173" i="31"/>
  <c r="J172" i="31"/>
  <c r="N185" i="31"/>
  <c r="F185" i="31"/>
  <c r="J184" i="31"/>
  <c r="N113" i="31"/>
  <c r="F113" i="31"/>
  <c r="J112" i="31"/>
  <c r="N219" i="31"/>
  <c r="F219" i="31"/>
  <c r="J218" i="31"/>
  <c r="N319" i="31"/>
  <c r="F319" i="31"/>
  <c r="J318" i="31"/>
  <c r="N321" i="31"/>
  <c r="F321" i="31"/>
  <c r="P269" i="31"/>
  <c r="H127" i="31"/>
  <c r="I149" i="31"/>
  <c r="P199" i="31"/>
  <c r="L198" i="31"/>
  <c r="L261" i="31"/>
  <c r="K260" i="31"/>
  <c r="I349" i="31"/>
  <c r="K348" i="31"/>
  <c r="M187" i="31"/>
  <c r="Q186" i="31"/>
  <c r="I186" i="31"/>
  <c r="M107" i="31"/>
  <c r="Q106" i="31"/>
  <c r="I106" i="31"/>
  <c r="M231" i="31"/>
  <c r="Q230" i="31"/>
  <c r="I230" i="31"/>
  <c r="M111" i="31"/>
  <c r="Q110" i="31"/>
  <c r="I110" i="31"/>
  <c r="M223" i="31"/>
  <c r="Q222" i="31"/>
  <c r="I222" i="31"/>
  <c r="M201" i="31"/>
  <c r="Q200" i="31"/>
  <c r="I200" i="31"/>
  <c r="M161" i="31"/>
  <c r="Q160" i="31"/>
  <c r="I160" i="31"/>
  <c r="M115" i="31"/>
  <c r="Q114" i="31"/>
  <c r="I114" i="31"/>
  <c r="M339" i="31"/>
  <c r="Q338" i="31"/>
  <c r="I338" i="31"/>
  <c r="M333" i="31"/>
  <c r="Q332" i="31"/>
  <c r="I332" i="31"/>
  <c r="M337" i="31"/>
  <c r="Q336" i="31"/>
  <c r="I336" i="31"/>
  <c r="M215" i="31"/>
  <c r="Q214" i="31"/>
  <c r="I214" i="31"/>
  <c r="M213" i="31"/>
  <c r="Q212" i="31"/>
  <c r="I212" i="31"/>
  <c r="M211" i="31"/>
  <c r="Q210" i="31"/>
  <c r="I210" i="31"/>
  <c r="M109" i="31"/>
  <c r="Q108" i="31"/>
  <c r="I108" i="31"/>
  <c r="M239" i="31"/>
  <c r="Q238" i="31"/>
  <c r="I238" i="31"/>
  <c r="M77" i="31"/>
  <c r="Q76" i="31"/>
  <c r="I76" i="31"/>
  <c r="M197" i="31"/>
  <c r="Q196" i="31"/>
  <c r="I196" i="31"/>
  <c r="M255" i="31"/>
  <c r="Q254" i="31"/>
  <c r="I254" i="31"/>
  <c r="M85" i="31"/>
  <c r="Q84" i="31"/>
  <c r="I84" i="31"/>
  <c r="M131" i="31"/>
  <c r="Q130" i="31"/>
  <c r="I130" i="31"/>
  <c r="M335" i="31"/>
  <c r="Q334" i="31"/>
  <c r="I334" i="31"/>
  <c r="M155" i="31"/>
  <c r="Q154" i="31"/>
  <c r="I154" i="31"/>
  <c r="M169" i="31"/>
  <c r="Q168" i="31"/>
  <c r="I168" i="31"/>
  <c r="M133" i="31"/>
  <c r="Q132" i="31"/>
  <c r="I132" i="31"/>
  <c r="M243" i="31"/>
  <c r="Q242" i="31"/>
  <c r="I242" i="31"/>
  <c r="M241" i="31"/>
  <c r="Q240" i="31"/>
  <c r="I240" i="31"/>
  <c r="M137" i="31"/>
  <c r="Q136" i="31"/>
  <c r="I136" i="31"/>
  <c r="M145" i="31"/>
  <c r="Q144" i="31"/>
  <c r="I144" i="31"/>
  <c r="M191" i="31"/>
  <c r="Q190" i="31"/>
  <c r="I190" i="31"/>
  <c r="M267" i="31"/>
  <c r="Q266" i="31"/>
  <c r="I266" i="31"/>
  <c r="M171" i="31"/>
  <c r="Q170" i="31"/>
  <c r="I170" i="31"/>
  <c r="M101" i="31"/>
  <c r="Q100" i="31"/>
  <c r="I100" i="31"/>
  <c r="M249" i="31"/>
  <c r="Q248" i="31"/>
  <c r="I248" i="31"/>
  <c r="M167" i="31"/>
  <c r="Q166" i="31"/>
  <c r="I166" i="31"/>
  <c r="M247" i="31"/>
  <c r="Q246" i="31"/>
  <c r="I246" i="31"/>
  <c r="M181" i="31"/>
  <c r="Q180" i="31"/>
  <c r="I180" i="31"/>
  <c r="M327" i="31"/>
  <c r="Q326" i="31"/>
  <c r="I326" i="31"/>
  <c r="M179" i="31"/>
  <c r="Q178" i="31"/>
  <c r="I178" i="31"/>
  <c r="M119" i="31"/>
  <c r="Q118" i="31"/>
  <c r="I118" i="31"/>
  <c r="M233" i="31"/>
  <c r="Q232" i="31"/>
  <c r="I232" i="31"/>
  <c r="M329" i="31"/>
  <c r="Q328" i="31"/>
  <c r="I328" i="31"/>
  <c r="M163" i="31"/>
  <c r="Q162" i="31"/>
  <c r="I162" i="31"/>
  <c r="M209" i="31"/>
  <c r="Q208" i="31"/>
  <c r="I208" i="31"/>
  <c r="M121" i="31"/>
  <c r="Q120" i="31"/>
  <c r="I120" i="31"/>
  <c r="M343" i="31"/>
  <c r="Q342" i="31"/>
  <c r="I342" i="31"/>
  <c r="M323" i="31"/>
  <c r="Q322" i="31"/>
  <c r="I322" i="31"/>
  <c r="M165" i="31"/>
  <c r="Q164" i="31"/>
  <c r="I164" i="31"/>
  <c r="M173" i="31"/>
  <c r="Q172" i="31"/>
  <c r="I172" i="31"/>
  <c r="M185" i="31"/>
  <c r="Q184" i="31"/>
  <c r="I184" i="31"/>
  <c r="M113" i="31"/>
  <c r="Q112" i="31"/>
  <c r="I112" i="31"/>
  <c r="M219" i="31"/>
  <c r="L322" i="31"/>
  <c r="H185" i="31"/>
  <c r="H113" i="31"/>
  <c r="I219" i="31"/>
  <c r="Q319" i="31"/>
  <c r="G319" i="31"/>
  <c r="H318" i="31"/>
  <c r="I321" i="31"/>
  <c r="L320" i="31"/>
  <c r="P135" i="31"/>
  <c r="H135" i="31"/>
  <c r="L134" i="31"/>
  <c r="P229" i="31"/>
  <c r="H229" i="31"/>
  <c r="L228" i="31"/>
  <c r="P125" i="31"/>
  <c r="H125" i="31"/>
  <c r="L124" i="31"/>
  <c r="P317" i="31"/>
  <c r="H317" i="31"/>
  <c r="L316" i="31"/>
  <c r="P193" i="31"/>
  <c r="H193" i="31"/>
  <c r="L192" i="31"/>
  <c r="P129" i="31"/>
  <c r="H129" i="31"/>
  <c r="L128" i="31"/>
  <c r="P285" i="31"/>
  <c r="H285" i="31"/>
  <c r="L284" i="31"/>
  <c r="P183" i="31"/>
  <c r="H183" i="31"/>
  <c r="L182" i="31"/>
  <c r="P263" i="31"/>
  <c r="H263" i="31"/>
  <c r="L262" i="31"/>
  <c r="P205" i="31"/>
  <c r="H205" i="31"/>
  <c r="L204" i="31"/>
  <c r="P281" i="31"/>
  <c r="H281" i="31"/>
  <c r="L280" i="31"/>
  <c r="P341" i="31"/>
  <c r="H341" i="31"/>
  <c r="L340" i="31"/>
  <c r="P265" i="31"/>
  <c r="H265" i="31"/>
  <c r="L264" i="31"/>
  <c r="P153" i="31"/>
  <c r="H153" i="31"/>
  <c r="L152" i="31"/>
  <c r="P189" i="31"/>
  <c r="H189" i="31"/>
  <c r="L188" i="31"/>
  <c r="P99" i="31"/>
  <c r="H99" i="31"/>
  <c r="L98" i="31"/>
  <c r="P97" i="31"/>
  <c r="H97" i="31"/>
  <c r="L96" i="31"/>
  <c r="P95" i="31"/>
  <c r="H95" i="31"/>
  <c r="L94" i="31"/>
  <c r="P93" i="31"/>
  <c r="H93" i="31"/>
  <c r="L92" i="31"/>
  <c r="P91" i="31"/>
  <c r="H91" i="31"/>
  <c r="L90" i="31"/>
  <c r="P89" i="31"/>
  <c r="H89" i="31"/>
  <c r="L88" i="31"/>
  <c r="P87" i="31"/>
  <c r="H87" i="31"/>
  <c r="L86" i="31"/>
  <c r="P435" i="31"/>
  <c r="H435" i="31"/>
  <c r="L434" i="31"/>
  <c r="P83" i="31"/>
  <c r="H83" i="31"/>
  <c r="L82" i="31"/>
  <c r="P81" i="31"/>
  <c r="H81" i="31"/>
  <c r="L80" i="31"/>
  <c r="P79" i="31"/>
  <c r="H79" i="31"/>
  <c r="L78" i="31"/>
  <c r="P279" i="31"/>
  <c r="H279" i="31"/>
  <c r="L278" i="31"/>
  <c r="P105" i="31"/>
  <c r="H105" i="31"/>
  <c r="L104" i="31"/>
  <c r="P117" i="31"/>
  <c r="H117" i="31"/>
  <c r="L116" i="31"/>
  <c r="P141" i="31"/>
  <c r="H141" i="31"/>
  <c r="L140" i="31"/>
  <c r="P357" i="31"/>
  <c r="H357" i="31"/>
  <c r="L356" i="31"/>
  <c r="P157" i="31"/>
  <c r="H157" i="31"/>
  <c r="L156" i="31"/>
  <c r="P277" i="31"/>
  <c r="H277" i="31"/>
  <c r="L276" i="31"/>
  <c r="P139" i="31"/>
  <c r="H139" i="31"/>
  <c r="L138" i="31"/>
  <c r="P175" i="31"/>
  <c r="H175" i="31"/>
  <c r="L174" i="31"/>
  <c r="P159" i="31"/>
  <c r="H159" i="31"/>
  <c r="L158" i="31"/>
  <c r="P273" i="31"/>
  <c r="H273" i="31"/>
  <c r="L272" i="31"/>
  <c r="P271" i="31"/>
  <c r="H271" i="31"/>
  <c r="L270" i="31"/>
  <c r="P123" i="31"/>
  <c r="H123" i="31"/>
  <c r="L122" i="31"/>
  <c r="P259" i="31"/>
  <c r="H259" i="31"/>
  <c r="L258" i="31"/>
  <c r="P397" i="31"/>
  <c r="H397" i="31"/>
  <c r="L396" i="31"/>
  <c r="P367" i="31"/>
  <c r="H367" i="31"/>
  <c r="L366" i="31"/>
  <c r="P425" i="31"/>
  <c r="H425" i="31"/>
  <c r="L424" i="31"/>
  <c r="P409" i="31"/>
  <c r="H409" i="31"/>
  <c r="L408" i="31"/>
  <c r="P395" i="31"/>
  <c r="H395" i="31"/>
  <c r="L394" i="31"/>
  <c r="P389" i="31"/>
  <c r="H389" i="31"/>
  <c r="L388" i="31"/>
  <c r="P415" i="31"/>
  <c r="H415" i="31"/>
  <c r="L414" i="31"/>
  <c r="P391" i="31"/>
  <c r="P165" i="31"/>
  <c r="P184" i="31"/>
  <c r="P112" i="31"/>
  <c r="H219" i="31"/>
  <c r="P319" i="31"/>
  <c r="Q318" i="31"/>
  <c r="G318" i="31"/>
  <c r="H321" i="31"/>
  <c r="K320" i="31"/>
  <c r="O135" i="31"/>
  <c r="G135" i="31"/>
  <c r="K134" i="31"/>
  <c r="O229" i="31"/>
  <c r="G229" i="31"/>
  <c r="K228" i="31"/>
  <c r="O125" i="31"/>
  <c r="G125" i="31"/>
  <c r="K124" i="31"/>
  <c r="O317" i="31"/>
  <c r="G317" i="31"/>
  <c r="K316" i="31"/>
  <c r="O193" i="31"/>
  <c r="G193" i="31"/>
  <c r="K192" i="31"/>
  <c r="O129" i="31"/>
  <c r="G129" i="31"/>
  <c r="K128" i="31"/>
  <c r="O285" i="31"/>
  <c r="G285" i="31"/>
  <c r="K284" i="31"/>
  <c r="O183" i="31"/>
  <c r="G183" i="31"/>
  <c r="K182" i="31"/>
  <c r="O263" i="31"/>
  <c r="G263" i="31"/>
  <c r="K262" i="31"/>
  <c r="O205" i="31"/>
  <c r="G205" i="31"/>
  <c r="K204" i="31"/>
  <c r="O281" i="31"/>
  <c r="G281" i="31"/>
  <c r="K280" i="31"/>
  <c r="O341" i="31"/>
  <c r="G341" i="31"/>
  <c r="K340" i="31"/>
  <c r="O265" i="31"/>
  <c r="G265" i="31"/>
  <c r="K264" i="31"/>
  <c r="O153" i="31"/>
  <c r="G153" i="31"/>
  <c r="K152" i="31"/>
  <c r="O189" i="31"/>
  <c r="G189" i="31"/>
  <c r="K188" i="31"/>
  <c r="O99" i="31"/>
  <c r="G99" i="31"/>
  <c r="K98" i="31"/>
  <c r="O97" i="31"/>
  <c r="G97" i="31"/>
  <c r="K96" i="31"/>
  <c r="O95" i="31"/>
  <c r="G95" i="31"/>
  <c r="K94" i="31"/>
  <c r="O93" i="31"/>
  <c r="G93" i="31"/>
  <c r="K92" i="31"/>
  <c r="O91" i="31"/>
  <c r="G91" i="31"/>
  <c r="K90" i="31"/>
  <c r="O89" i="31"/>
  <c r="G89" i="31"/>
  <c r="K88" i="31"/>
  <c r="O87" i="31"/>
  <c r="G87" i="31"/>
  <c r="K86" i="31"/>
  <c r="O435" i="31"/>
  <c r="G435" i="31"/>
  <c r="K434" i="31"/>
  <c r="O83" i="31"/>
  <c r="G83" i="31"/>
  <c r="K82" i="31"/>
  <c r="O81" i="31"/>
  <c r="G81" i="31"/>
  <c r="K80" i="31"/>
  <c r="O79" i="31"/>
  <c r="G79" i="31"/>
  <c r="K78" i="31"/>
  <c r="O279" i="31"/>
  <c r="G279" i="31"/>
  <c r="K278" i="31"/>
  <c r="O105" i="31"/>
  <c r="G105" i="31"/>
  <c r="K104" i="31"/>
  <c r="O117" i="31"/>
  <c r="G117" i="31"/>
  <c r="K116" i="31"/>
  <c r="O141" i="31"/>
  <c r="G141" i="31"/>
  <c r="K140" i="31"/>
  <c r="O357" i="31"/>
  <c r="G357" i="31"/>
  <c r="K356" i="31"/>
  <c r="O157" i="31"/>
  <c r="G157" i="31"/>
  <c r="K156" i="31"/>
  <c r="O277" i="31"/>
  <c r="G277" i="31"/>
  <c r="K276" i="31"/>
  <c r="O139" i="31"/>
  <c r="G139" i="31"/>
  <c r="K138" i="31"/>
  <c r="O175" i="31"/>
  <c r="G175" i="31"/>
  <c r="K174" i="31"/>
  <c r="O159" i="31"/>
  <c r="G159" i="31"/>
  <c r="K158" i="31"/>
  <c r="O273" i="31"/>
  <c r="G273" i="31"/>
  <c r="K272" i="31"/>
  <c r="O271" i="31"/>
  <c r="G271" i="31"/>
  <c r="K270" i="31"/>
  <c r="O123" i="31"/>
  <c r="G123" i="31"/>
  <c r="K122" i="31"/>
  <c r="O259" i="31"/>
  <c r="G259" i="31"/>
  <c r="K258" i="31"/>
  <c r="O397" i="31"/>
  <c r="G397" i="31"/>
  <c r="K396" i="31"/>
  <c r="O367" i="31"/>
  <c r="G367" i="31"/>
  <c r="K366" i="31"/>
  <c r="O425" i="31"/>
  <c r="G425" i="31"/>
  <c r="K424" i="31"/>
  <c r="O409" i="31"/>
  <c r="G409" i="31"/>
  <c r="K408" i="31"/>
  <c r="O395" i="31"/>
  <c r="G395" i="31"/>
  <c r="K394" i="31"/>
  <c r="O389" i="31"/>
  <c r="G389" i="31"/>
  <c r="K388" i="31"/>
  <c r="O415" i="31"/>
  <c r="G415" i="31"/>
  <c r="K414" i="31"/>
  <c r="O391" i="31"/>
  <c r="G391" i="31"/>
  <c r="K390" i="31"/>
  <c r="O413" i="31"/>
  <c r="G413" i="31"/>
  <c r="K412" i="31"/>
  <c r="O387" i="31"/>
  <c r="G387" i="31"/>
  <c r="K386" i="31"/>
  <c r="O385" i="31"/>
  <c r="G385" i="31"/>
  <c r="K384" i="31"/>
  <c r="O375" i="31"/>
  <c r="H165" i="31"/>
  <c r="L184" i="31"/>
  <c r="M112" i="31"/>
  <c r="Q218" i="31"/>
  <c r="O319" i="31"/>
  <c r="P318" i="31"/>
  <c r="Q321" i="31"/>
  <c r="G321" i="31"/>
  <c r="J320" i="31"/>
  <c r="N135" i="31"/>
  <c r="F135" i="31"/>
  <c r="J134" i="31"/>
  <c r="N229" i="31"/>
  <c r="F229" i="31"/>
  <c r="J228" i="31"/>
  <c r="N125" i="31"/>
  <c r="F125" i="31"/>
  <c r="J124" i="31"/>
  <c r="N317" i="31"/>
  <c r="F317" i="31"/>
  <c r="J316" i="31"/>
  <c r="N193" i="31"/>
  <c r="F193" i="31"/>
  <c r="J192" i="31"/>
  <c r="N129" i="31"/>
  <c r="F129" i="31"/>
  <c r="J128" i="31"/>
  <c r="N285" i="31"/>
  <c r="F285" i="31"/>
  <c r="J284" i="31"/>
  <c r="N183" i="31"/>
  <c r="F183" i="31"/>
  <c r="J182" i="31"/>
  <c r="N263" i="31"/>
  <c r="F263" i="31"/>
  <c r="J262" i="31"/>
  <c r="N205" i="31"/>
  <c r="F205" i="31"/>
  <c r="J204" i="31"/>
  <c r="N281" i="31"/>
  <c r="F281" i="31"/>
  <c r="J280" i="31"/>
  <c r="N341" i="31"/>
  <c r="F341" i="31"/>
  <c r="J340" i="31"/>
  <c r="N265" i="31"/>
  <c r="F265" i="31"/>
  <c r="J264" i="31"/>
  <c r="N153" i="31"/>
  <c r="F153" i="31"/>
  <c r="J152" i="31"/>
  <c r="N189" i="31"/>
  <c r="F189" i="31"/>
  <c r="J188" i="31"/>
  <c r="N99" i="31"/>
  <c r="F99" i="31"/>
  <c r="J98" i="31"/>
  <c r="N97" i="31"/>
  <c r="F97" i="31"/>
  <c r="J96" i="31"/>
  <c r="N95" i="31"/>
  <c r="F95" i="31"/>
  <c r="J94" i="31"/>
  <c r="N93" i="31"/>
  <c r="F93" i="31"/>
  <c r="J92" i="31"/>
  <c r="N91" i="31"/>
  <c r="F91" i="31"/>
  <c r="J90" i="31"/>
  <c r="N89" i="31"/>
  <c r="F89" i="31"/>
  <c r="J88" i="31"/>
  <c r="N87" i="31"/>
  <c r="F87" i="31"/>
  <c r="J86" i="31"/>
  <c r="N435" i="31"/>
  <c r="F435" i="31"/>
  <c r="J434" i="31"/>
  <c r="N83" i="31"/>
  <c r="F83" i="31"/>
  <c r="J82" i="31"/>
  <c r="N81" i="31"/>
  <c r="F81" i="31"/>
  <c r="J80" i="31"/>
  <c r="N79" i="31"/>
  <c r="F79" i="31"/>
  <c r="J78" i="31"/>
  <c r="N279" i="31"/>
  <c r="F279" i="31"/>
  <c r="J278" i="31"/>
  <c r="N105" i="31"/>
  <c r="F105" i="31"/>
  <c r="J104" i="31"/>
  <c r="N117" i="31"/>
  <c r="F117" i="31"/>
  <c r="J116" i="31"/>
  <c r="N141" i="31"/>
  <c r="F141" i="31"/>
  <c r="J140" i="31"/>
  <c r="N357" i="31"/>
  <c r="F357" i="31"/>
  <c r="J356" i="31"/>
  <c r="N157" i="31"/>
  <c r="F157" i="31"/>
  <c r="J156" i="31"/>
  <c r="N277" i="31"/>
  <c r="F277" i="31"/>
  <c r="J276" i="31"/>
  <c r="N139" i="31"/>
  <c r="F139" i="31"/>
  <c r="J138" i="31"/>
  <c r="N175" i="31"/>
  <c r="F175" i="31"/>
  <c r="J174" i="31"/>
  <c r="N159" i="31"/>
  <c r="F159" i="31"/>
  <c r="J158" i="31"/>
  <c r="N273" i="31"/>
  <c r="F273" i="31"/>
  <c r="J272" i="31"/>
  <c r="N271" i="31"/>
  <c r="F271" i="31"/>
  <c r="J270" i="31"/>
  <c r="N123" i="31"/>
  <c r="F123" i="31"/>
  <c r="J122" i="31"/>
  <c r="N259" i="31"/>
  <c r="F259" i="31"/>
  <c r="J258" i="31"/>
  <c r="N397" i="31"/>
  <c r="F397" i="31"/>
  <c r="J396" i="31"/>
  <c r="N367" i="31"/>
  <c r="F367" i="31"/>
  <c r="J366" i="31"/>
  <c r="N425" i="31"/>
  <c r="F425" i="31"/>
  <c r="J424" i="31"/>
  <c r="N409" i="31"/>
  <c r="F409" i="31"/>
  <c r="J408" i="31"/>
  <c r="N395" i="31"/>
  <c r="F395" i="31"/>
  <c r="J394" i="31"/>
  <c r="N389" i="31"/>
  <c r="F389" i="31"/>
  <c r="J388" i="31"/>
  <c r="N415" i="31"/>
  <c r="F415" i="31"/>
  <c r="J414" i="31"/>
  <c r="N391" i="31"/>
  <c r="F391" i="31"/>
  <c r="J390" i="31"/>
  <c r="N413" i="31"/>
  <c r="F413" i="31"/>
  <c r="J412" i="31"/>
  <c r="N387" i="31"/>
  <c r="F387" i="31"/>
  <c r="J386" i="31"/>
  <c r="N385" i="31"/>
  <c r="F385" i="31"/>
  <c r="J384" i="31"/>
  <c r="N375" i="31"/>
  <c r="F375" i="31"/>
  <c r="J374" i="31"/>
  <c r="N369" i="31"/>
  <c r="F369" i="31"/>
  <c r="J368" i="31"/>
  <c r="N377" i="31"/>
  <c r="L164" i="31"/>
  <c r="H184" i="31"/>
  <c r="L112" i="31"/>
  <c r="P218" i="31"/>
  <c r="M319" i="31"/>
  <c r="O318" i="31"/>
  <c r="P321" i="31"/>
  <c r="Q320" i="31"/>
  <c r="I320" i="31"/>
  <c r="M135" i="31"/>
  <c r="Q134" i="31"/>
  <c r="I134" i="31"/>
  <c r="M229" i="31"/>
  <c r="Q228" i="31"/>
  <c r="I228" i="31"/>
  <c r="M125" i="31"/>
  <c r="Q124" i="31"/>
  <c r="I124" i="31"/>
  <c r="M317" i="31"/>
  <c r="Q316" i="31"/>
  <c r="I316" i="31"/>
  <c r="M193" i="31"/>
  <c r="Q192" i="31"/>
  <c r="I192" i="31"/>
  <c r="M129" i="31"/>
  <c r="Q128" i="31"/>
  <c r="I128" i="31"/>
  <c r="M285" i="31"/>
  <c r="Q284" i="31"/>
  <c r="I284" i="31"/>
  <c r="M183" i="31"/>
  <c r="Q182" i="31"/>
  <c r="I182" i="31"/>
  <c r="M263" i="31"/>
  <c r="Q262" i="31"/>
  <c r="I262" i="31"/>
  <c r="M205" i="31"/>
  <c r="Q204" i="31"/>
  <c r="I204" i="31"/>
  <c r="M281" i="31"/>
  <c r="Q280" i="31"/>
  <c r="I280" i="31"/>
  <c r="M341" i="31"/>
  <c r="Q340" i="31"/>
  <c r="I340" i="31"/>
  <c r="M265" i="31"/>
  <c r="Q264" i="31"/>
  <c r="I264" i="31"/>
  <c r="M153" i="31"/>
  <c r="Q152" i="31"/>
  <c r="I152" i="31"/>
  <c r="M189" i="31"/>
  <c r="Q188" i="31"/>
  <c r="I188" i="31"/>
  <c r="M99" i="31"/>
  <c r="Q98" i="31"/>
  <c r="I98" i="31"/>
  <c r="M97" i="31"/>
  <c r="Q96" i="31"/>
  <c r="I96" i="31"/>
  <c r="M95" i="31"/>
  <c r="Q94" i="31"/>
  <c r="I94" i="31"/>
  <c r="M93" i="31"/>
  <c r="Q92" i="31"/>
  <c r="I92" i="31"/>
  <c r="M91" i="31"/>
  <c r="Q90" i="31"/>
  <c r="I90" i="31"/>
  <c r="M89" i="31"/>
  <c r="Q88" i="31"/>
  <c r="I88" i="31"/>
  <c r="M87" i="31"/>
  <c r="Q86" i="31"/>
  <c r="I86" i="31"/>
  <c r="M435" i="31"/>
  <c r="Q434" i="31"/>
  <c r="I434" i="31"/>
  <c r="M83" i="31"/>
  <c r="Q82" i="31"/>
  <c r="I82" i="31"/>
  <c r="M81" i="31"/>
  <c r="Q80" i="31"/>
  <c r="I80" i="31"/>
  <c r="M79" i="31"/>
  <c r="Q78" i="31"/>
  <c r="I78" i="31"/>
  <c r="M279" i="31"/>
  <c r="Q278" i="31"/>
  <c r="I278" i="31"/>
  <c r="M105" i="31"/>
  <c r="Q104" i="31"/>
  <c r="I104" i="31"/>
  <c r="M117" i="31"/>
  <c r="Q116" i="31"/>
  <c r="I116" i="31"/>
  <c r="M141" i="31"/>
  <c r="Q140" i="31"/>
  <c r="I140" i="31"/>
  <c r="M357" i="31"/>
  <c r="Q356" i="31"/>
  <c r="I356" i="31"/>
  <c r="M157" i="31"/>
  <c r="Q156" i="31"/>
  <c r="I156" i="31"/>
  <c r="M277" i="31"/>
  <c r="Q276" i="31"/>
  <c r="I276" i="31"/>
  <c r="M139" i="31"/>
  <c r="Q138" i="31"/>
  <c r="I138" i="31"/>
  <c r="M175" i="31"/>
  <c r="Q174" i="31"/>
  <c r="I174" i="31"/>
  <c r="M159" i="31"/>
  <c r="Q158" i="31"/>
  <c r="I158" i="31"/>
  <c r="M273" i="31"/>
  <c r="Q272" i="31"/>
  <c r="I272" i="31"/>
  <c r="M271" i="31"/>
  <c r="Q270" i="31"/>
  <c r="I270" i="31"/>
  <c r="M123" i="31"/>
  <c r="Q122" i="31"/>
  <c r="I122" i="31"/>
  <c r="M259" i="31"/>
  <c r="Q258" i="31"/>
  <c r="I258" i="31"/>
  <c r="M397" i="31"/>
  <c r="Q396" i="31"/>
  <c r="I396" i="31"/>
  <c r="M367" i="31"/>
  <c r="Q366" i="31"/>
  <c r="I366" i="31"/>
  <c r="M425" i="31"/>
  <c r="Q424" i="31"/>
  <c r="I424" i="31"/>
  <c r="M409" i="31"/>
  <c r="Q408" i="31"/>
  <c r="I408" i="31"/>
  <c r="M395" i="31"/>
  <c r="Q394" i="31"/>
  <c r="I394" i="31"/>
  <c r="M389" i="31"/>
  <c r="Q388" i="31"/>
  <c r="I388" i="31"/>
  <c r="M415" i="31"/>
  <c r="Q414" i="31"/>
  <c r="I414" i="31"/>
  <c r="M391" i="31"/>
  <c r="Q390" i="31"/>
  <c r="I390" i="31"/>
  <c r="M413" i="31"/>
  <c r="Q412" i="31"/>
  <c r="I412" i="31"/>
  <c r="M387" i="31"/>
  <c r="Q386" i="31"/>
  <c r="I386" i="31"/>
  <c r="M385" i="31"/>
  <c r="Q384" i="31"/>
  <c r="I384" i="31"/>
  <c r="P173" i="31"/>
  <c r="Q113" i="31"/>
  <c r="H112" i="31"/>
  <c r="M218" i="31"/>
  <c r="L319" i="31"/>
  <c r="M318" i="31"/>
  <c r="O321" i="31"/>
  <c r="P320" i="31"/>
  <c r="H320" i="31"/>
  <c r="L135" i="31"/>
  <c r="P134" i="31"/>
  <c r="H134" i="31"/>
  <c r="L229" i="31"/>
  <c r="P228" i="31"/>
  <c r="H228" i="31"/>
  <c r="L125" i="31"/>
  <c r="P124" i="31"/>
  <c r="H124" i="31"/>
  <c r="L317" i="31"/>
  <c r="P316" i="31"/>
  <c r="H316" i="31"/>
  <c r="L193" i="31"/>
  <c r="P192" i="31"/>
  <c r="H192" i="31"/>
  <c r="L129" i="31"/>
  <c r="P128" i="31"/>
  <c r="H128" i="31"/>
  <c r="L285" i="31"/>
  <c r="P284" i="31"/>
  <c r="H284" i="31"/>
  <c r="L183" i="31"/>
  <c r="P182" i="31"/>
  <c r="H182" i="31"/>
  <c r="L263" i="31"/>
  <c r="P262" i="31"/>
  <c r="H262" i="31"/>
  <c r="L205" i="31"/>
  <c r="P204" i="31"/>
  <c r="H204" i="31"/>
  <c r="L281" i="31"/>
  <c r="P280" i="31"/>
  <c r="H280" i="31"/>
  <c r="L341" i="31"/>
  <c r="P340" i="31"/>
  <c r="H340" i="31"/>
  <c r="L265" i="31"/>
  <c r="P264" i="31"/>
  <c r="H264" i="31"/>
  <c r="L153" i="31"/>
  <c r="P152" i="31"/>
  <c r="H152" i="31"/>
  <c r="L189" i="31"/>
  <c r="P188" i="31"/>
  <c r="H188" i="31"/>
  <c r="L99" i="31"/>
  <c r="P98" i="31"/>
  <c r="H98" i="31"/>
  <c r="L97" i="31"/>
  <c r="P96" i="31"/>
  <c r="H96" i="31"/>
  <c r="L95" i="31"/>
  <c r="P94" i="31"/>
  <c r="H94" i="31"/>
  <c r="L93" i="31"/>
  <c r="P92" i="31"/>
  <c r="H92" i="31"/>
  <c r="L91" i="31"/>
  <c r="P90" i="31"/>
  <c r="H90" i="31"/>
  <c r="L89" i="31"/>
  <c r="P88" i="31"/>
  <c r="H88" i="31"/>
  <c r="L87" i="31"/>
  <c r="P86" i="31"/>
  <c r="H86" i="31"/>
  <c r="L435" i="31"/>
  <c r="P434" i="31"/>
  <c r="H434" i="31"/>
  <c r="L83" i="31"/>
  <c r="P82" i="31"/>
  <c r="H82" i="31"/>
  <c r="L81" i="31"/>
  <c r="P80" i="31"/>
  <c r="H80" i="31"/>
  <c r="L79" i="31"/>
  <c r="P78" i="31"/>
  <c r="H78" i="31"/>
  <c r="L279" i="31"/>
  <c r="P278" i="31"/>
  <c r="H278" i="31"/>
  <c r="L105" i="31"/>
  <c r="P104" i="31"/>
  <c r="H104" i="31"/>
  <c r="L117" i="31"/>
  <c r="P116" i="31"/>
  <c r="H116" i="31"/>
  <c r="L141" i="31"/>
  <c r="P140" i="31"/>
  <c r="H140" i="31"/>
  <c r="L357" i="31"/>
  <c r="P356" i="31"/>
  <c r="H356" i="31"/>
  <c r="L157" i="31"/>
  <c r="P156" i="31"/>
  <c r="H156" i="31"/>
  <c r="L277" i="31"/>
  <c r="P276" i="31"/>
  <c r="H276" i="31"/>
  <c r="L139" i="31"/>
  <c r="P138" i="31"/>
  <c r="H138" i="31"/>
  <c r="L175" i="31"/>
  <c r="P174" i="31"/>
  <c r="H174" i="31"/>
  <c r="L159" i="31"/>
  <c r="P158" i="31"/>
  <c r="H158" i="31"/>
  <c r="L273" i="31"/>
  <c r="P272" i="31"/>
  <c r="H272" i="31"/>
  <c r="L271" i="31"/>
  <c r="P270" i="31"/>
  <c r="H270" i="31"/>
  <c r="L123" i="31"/>
  <c r="P122" i="31"/>
  <c r="H122" i="31"/>
  <c r="L259" i="31"/>
  <c r="P258" i="31"/>
  <c r="H258" i="31"/>
  <c r="L397" i="31"/>
  <c r="P396" i="31"/>
  <c r="H396" i="31"/>
  <c r="L367" i="31"/>
  <c r="P366" i="31"/>
  <c r="H366" i="31"/>
  <c r="L425" i="31"/>
  <c r="P424" i="31"/>
  <c r="H424" i="31"/>
  <c r="L409" i="31"/>
  <c r="P408" i="31"/>
  <c r="H408" i="31"/>
  <c r="L395" i="31"/>
  <c r="P394" i="31"/>
  <c r="H394" i="31"/>
  <c r="L389" i="31"/>
  <c r="P388" i="31"/>
  <c r="H388" i="31"/>
  <c r="L415" i="31"/>
  <c r="P414" i="31"/>
  <c r="H414" i="31"/>
  <c r="L391" i="31"/>
  <c r="P390" i="31"/>
  <c r="H390" i="31"/>
  <c r="L413" i="31"/>
  <c r="P412" i="31"/>
  <c r="H412" i="31"/>
  <c r="L387" i="31"/>
  <c r="H173" i="31"/>
  <c r="P113" i="31"/>
  <c r="Q219" i="31"/>
  <c r="L218" i="31"/>
  <c r="K319" i="31"/>
  <c r="L318" i="31"/>
  <c r="M321" i="31"/>
  <c r="O320" i="31"/>
  <c r="G320" i="31"/>
  <c r="K135" i="31"/>
  <c r="O134" i="31"/>
  <c r="G134" i="31"/>
  <c r="K229" i="31"/>
  <c r="O228" i="31"/>
  <c r="G228" i="31"/>
  <c r="K125" i="31"/>
  <c r="O124" i="31"/>
  <c r="G124" i="31"/>
  <c r="K317" i="31"/>
  <c r="O316" i="31"/>
  <c r="G316" i="31"/>
  <c r="K193" i="31"/>
  <c r="O192" i="31"/>
  <c r="G192" i="31"/>
  <c r="K129" i="31"/>
  <c r="O128" i="31"/>
  <c r="G128" i="31"/>
  <c r="K285" i="31"/>
  <c r="O284" i="31"/>
  <c r="G284" i="31"/>
  <c r="K183" i="31"/>
  <c r="O182" i="31"/>
  <c r="G182" i="31"/>
  <c r="K263" i="31"/>
  <c r="O262" i="31"/>
  <c r="G262" i="31"/>
  <c r="K205" i="31"/>
  <c r="O204" i="31"/>
  <c r="G204" i="31"/>
  <c r="K281" i="31"/>
  <c r="O280" i="31"/>
  <c r="G280" i="31"/>
  <c r="K341" i="31"/>
  <c r="O340" i="31"/>
  <c r="G340" i="31"/>
  <c r="K265" i="31"/>
  <c r="O264" i="31"/>
  <c r="G264" i="31"/>
  <c r="K153" i="31"/>
  <c r="O152" i="31"/>
  <c r="G152" i="31"/>
  <c r="K189" i="31"/>
  <c r="O188" i="31"/>
  <c r="G188" i="31"/>
  <c r="K99" i="31"/>
  <c r="O98" i="31"/>
  <c r="G98" i="31"/>
  <c r="K97" i="31"/>
  <c r="O96" i="31"/>
  <c r="G96" i="31"/>
  <c r="K95" i="31"/>
  <c r="O94" i="31"/>
  <c r="G94" i="31"/>
  <c r="K93" i="31"/>
  <c r="O92" i="31"/>
  <c r="G92" i="31"/>
  <c r="K91" i="31"/>
  <c r="O90" i="31"/>
  <c r="G90" i="31"/>
  <c r="K89" i="31"/>
  <c r="O88" i="31"/>
  <c r="G88" i="31"/>
  <c r="K87" i="31"/>
  <c r="O86" i="31"/>
  <c r="G86" i="31"/>
  <c r="K435" i="31"/>
  <c r="O434" i="31"/>
  <c r="G434" i="31"/>
  <c r="K83" i="31"/>
  <c r="O82" i="31"/>
  <c r="G82" i="31"/>
  <c r="K81" i="31"/>
  <c r="O80" i="31"/>
  <c r="G80" i="31"/>
  <c r="K79" i="31"/>
  <c r="O78" i="31"/>
  <c r="G78" i="31"/>
  <c r="K279" i="31"/>
  <c r="O278" i="31"/>
  <c r="G278" i="31"/>
  <c r="K105" i="31"/>
  <c r="O104" i="31"/>
  <c r="G104" i="31"/>
  <c r="K117" i="31"/>
  <c r="O116" i="31"/>
  <c r="G116" i="31"/>
  <c r="K141" i="31"/>
  <c r="O140" i="31"/>
  <c r="G140" i="31"/>
  <c r="K357" i="31"/>
  <c r="O356" i="31"/>
  <c r="G356" i="31"/>
  <c r="K157" i="31"/>
  <c r="O156" i="31"/>
  <c r="G156" i="31"/>
  <c r="K277" i="31"/>
  <c r="O276" i="31"/>
  <c r="G276" i="31"/>
  <c r="K139" i="31"/>
  <c r="O138" i="31"/>
  <c r="G138" i="31"/>
  <c r="K175" i="31"/>
  <c r="O174" i="31"/>
  <c r="G174" i="31"/>
  <c r="K159" i="31"/>
  <c r="O158" i="31"/>
  <c r="G158" i="31"/>
  <c r="K273" i="31"/>
  <c r="O272" i="31"/>
  <c r="G272" i="31"/>
  <c r="K271" i="31"/>
  <c r="O270" i="31"/>
  <c r="G270" i="31"/>
  <c r="K123" i="31"/>
  <c r="O122" i="31"/>
  <c r="G122" i="31"/>
  <c r="K259" i="31"/>
  <c r="O258" i="31"/>
  <c r="G258" i="31"/>
  <c r="K397" i="31"/>
  <c r="O396" i="31"/>
  <c r="G396" i="31"/>
  <c r="K367" i="31"/>
  <c r="O366" i="31"/>
  <c r="G366" i="31"/>
  <c r="K425" i="31"/>
  <c r="O424" i="31"/>
  <c r="G424" i="31"/>
  <c r="K409" i="31"/>
  <c r="O408" i="31"/>
  <c r="G408" i="31"/>
  <c r="K395" i="31"/>
  <c r="O394" i="31"/>
  <c r="G394" i="31"/>
  <c r="K389" i="31"/>
  <c r="O388" i="31"/>
  <c r="G388" i="31"/>
  <c r="K415" i="31"/>
  <c r="O414" i="31"/>
  <c r="G414" i="31"/>
  <c r="K391" i="31"/>
  <c r="O390" i="31"/>
  <c r="G390" i="31"/>
  <c r="K413" i="31"/>
  <c r="O412" i="31"/>
  <c r="G412" i="31"/>
  <c r="K387" i="31"/>
  <c r="O386" i="31"/>
  <c r="G386" i="31"/>
  <c r="K385" i="31"/>
  <c r="O384" i="31"/>
  <c r="G384" i="31"/>
  <c r="K375" i="31"/>
  <c r="O374" i="31"/>
  <c r="G374" i="31"/>
  <c r="K369" i="31"/>
  <c r="O368" i="31"/>
  <c r="G368" i="31"/>
  <c r="L172" i="31"/>
  <c r="L113" i="31"/>
  <c r="P219" i="31"/>
  <c r="I218" i="31"/>
  <c r="I319" i="31"/>
  <c r="K318" i="31"/>
  <c r="L321" i="31"/>
  <c r="N320" i="31"/>
  <c r="F320" i="31"/>
  <c r="J135" i="31"/>
  <c r="N134" i="31"/>
  <c r="F134" i="31"/>
  <c r="J229" i="31"/>
  <c r="N228" i="31"/>
  <c r="F228" i="31"/>
  <c r="J125" i="31"/>
  <c r="N124" i="31"/>
  <c r="F124" i="31"/>
  <c r="J317" i="31"/>
  <c r="N316" i="31"/>
  <c r="F316" i="31"/>
  <c r="J193" i="31"/>
  <c r="N192" i="31"/>
  <c r="F192" i="31"/>
  <c r="J129" i="31"/>
  <c r="N128" i="31"/>
  <c r="F128" i="31"/>
  <c r="J285" i="31"/>
  <c r="N284" i="31"/>
  <c r="F284" i="31"/>
  <c r="J183" i="31"/>
  <c r="N182" i="31"/>
  <c r="F182" i="31"/>
  <c r="J263" i="31"/>
  <c r="N262" i="31"/>
  <c r="F262" i="31"/>
  <c r="J205" i="31"/>
  <c r="N204" i="31"/>
  <c r="F204" i="31"/>
  <c r="J281" i="31"/>
  <c r="N280" i="31"/>
  <c r="F280" i="31"/>
  <c r="J341" i="31"/>
  <c r="N340" i="31"/>
  <c r="F340" i="31"/>
  <c r="J265" i="31"/>
  <c r="N264" i="31"/>
  <c r="F264" i="31"/>
  <c r="J153" i="31"/>
  <c r="N152" i="31"/>
  <c r="F152" i="31"/>
  <c r="J189" i="31"/>
  <c r="N188" i="31"/>
  <c r="F188" i="31"/>
  <c r="J99" i="31"/>
  <c r="N98" i="31"/>
  <c r="F98" i="31"/>
  <c r="J97" i="31"/>
  <c r="N96" i="31"/>
  <c r="F96" i="31"/>
  <c r="J95" i="31"/>
  <c r="N94" i="31"/>
  <c r="F94" i="31"/>
  <c r="J93" i="31"/>
  <c r="N92" i="31"/>
  <c r="F92" i="31"/>
  <c r="J91" i="31"/>
  <c r="N90" i="31"/>
  <c r="F90" i="31"/>
  <c r="J89" i="31"/>
  <c r="N88" i="31"/>
  <c r="F88" i="31"/>
  <c r="J87" i="31"/>
  <c r="N86" i="31"/>
  <c r="F86" i="31"/>
  <c r="J435" i="31"/>
  <c r="N434" i="31"/>
  <c r="F434" i="31"/>
  <c r="J83" i="31"/>
  <c r="N82" i="31"/>
  <c r="F82" i="31"/>
  <c r="J81" i="31"/>
  <c r="N80" i="31"/>
  <c r="F80" i="31"/>
  <c r="J79" i="31"/>
  <c r="N78" i="31"/>
  <c r="F78" i="31"/>
  <c r="J279" i="31"/>
  <c r="N278" i="31"/>
  <c r="F278" i="31"/>
  <c r="J105" i="31"/>
  <c r="N104" i="31"/>
  <c r="F104" i="31"/>
  <c r="J117" i="31"/>
  <c r="N116" i="31"/>
  <c r="F116" i="31"/>
  <c r="J141" i="31"/>
  <c r="N140" i="31"/>
  <c r="F140" i="31"/>
  <c r="J357" i="31"/>
  <c r="N356" i="31"/>
  <c r="F356" i="31"/>
  <c r="J157" i="31"/>
  <c r="N156" i="31"/>
  <c r="F156" i="31"/>
  <c r="J277" i="31"/>
  <c r="N276" i="31"/>
  <c r="F276" i="31"/>
  <c r="J139" i="31"/>
  <c r="N138" i="31"/>
  <c r="F138" i="31"/>
  <c r="J175" i="31"/>
  <c r="N174" i="31"/>
  <c r="F174" i="31"/>
  <c r="J159" i="31"/>
  <c r="N158" i="31"/>
  <c r="F158" i="31"/>
  <c r="J273" i="31"/>
  <c r="N272" i="31"/>
  <c r="F272" i="31"/>
  <c r="J271" i="31"/>
  <c r="N270" i="31"/>
  <c r="F270" i="31"/>
  <c r="J123" i="31"/>
  <c r="N122" i="31"/>
  <c r="F122" i="31"/>
  <c r="J259" i="31"/>
  <c r="N258" i="31"/>
  <c r="F258" i="31"/>
  <c r="J397" i="31"/>
  <c r="N396" i="31"/>
  <c r="F396" i="31"/>
  <c r="J367" i="31"/>
  <c r="N366" i="31"/>
  <c r="F366" i="31"/>
  <c r="J425" i="31"/>
  <c r="N424" i="31"/>
  <c r="F424" i="31"/>
  <c r="J409" i="31"/>
  <c r="N408" i="31"/>
  <c r="F408" i="31"/>
  <c r="J395" i="31"/>
  <c r="N394" i="31"/>
  <c r="F394" i="31"/>
  <c r="J389" i="31"/>
  <c r="N388" i="31"/>
  <c r="F388" i="31"/>
  <c r="J415" i="31"/>
  <c r="N414" i="31"/>
  <c r="F414" i="31"/>
  <c r="J391" i="31"/>
  <c r="N390" i="31"/>
  <c r="F390" i="31"/>
  <c r="J413" i="31"/>
  <c r="N412" i="31"/>
  <c r="F412" i="31"/>
  <c r="J387" i="31"/>
  <c r="N386" i="31"/>
  <c r="F386" i="31"/>
  <c r="J385" i="31"/>
  <c r="N384" i="31"/>
  <c r="F384" i="31"/>
  <c r="J375" i="31"/>
  <c r="N374" i="31"/>
  <c r="F374" i="31"/>
  <c r="J369" i="31"/>
  <c r="N368" i="31"/>
  <c r="F368" i="31"/>
  <c r="J377" i="31"/>
  <c r="N376" i="31"/>
  <c r="P185" i="31"/>
  <c r="I113" i="31"/>
  <c r="L219" i="31"/>
  <c r="H218" i="31"/>
  <c r="H319" i="31"/>
  <c r="I318" i="31"/>
  <c r="K321" i="31"/>
  <c r="M320" i="31"/>
  <c r="Q135" i="31"/>
  <c r="I135" i="31"/>
  <c r="M134" i="31"/>
  <c r="Q229" i="31"/>
  <c r="I229" i="31"/>
  <c r="M228" i="31"/>
  <c r="Q125" i="31"/>
  <c r="I125" i="31"/>
  <c r="M124" i="31"/>
  <c r="Q317" i="31"/>
  <c r="I317" i="31"/>
  <c r="M316" i="31"/>
  <c r="Q193" i="31"/>
  <c r="I193" i="31"/>
  <c r="M192" i="31"/>
  <c r="Q129" i="31"/>
  <c r="I129" i="31"/>
  <c r="M128" i="31"/>
  <c r="Q285" i="31"/>
  <c r="I285" i="31"/>
  <c r="M284" i="31"/>
  <c r="Q183" i="31"/>
  <c r="I183" i="31"/>
  <c r="M182" i="31"/>
  <c r="Q263" i="31"/>
  <c r="I263" i="31"/>
  <c r="M262" i="31"/>
  <c r="Q205" i="31"/>
  <c r="I205" i="31"/>
  <c r="M204" i="31"/>
  <c r="Q281" i="31"/>
  <c r="I281" i="31"/>
  <c r="M280" i="31"/>
  <c r="Q341" i="31"/>
  <c r="I341" i="31"/>
  <c r="M340" i="31"/>
  <c r="Q265" i="31"/>
  <c r="I265" i="31"/>
  <c r="M264" i="31"/>
  <c r="Q153" i="31"/>
  <c r="I153" i="31"/>
  <c r="M152" i="31"/>
  <c r="Q189" i="31"/>
  <c r="I189" i="31"/>
  <c r="M188" i="31"/>
  <c r="Q99" i="31"/>
  <c r="I99" i="31"/>
  <c r="M98" i="31"/>
  <c r="Q97" i="31"/>
  <c r="I97" i="31"/>
  <c r="M96" i="31"/>
  <c r="Q95" i="31"/>
  <c r="I95" i="31"/>
  <c r="M94" i="31"/>
  <c r="Q93" i="31"/>
  <c r="I93" i="31"/>
  <c r="M92" i="31"/>
  <c r="Q91" i="31"/>
  <c r="I91" i="31"/>
  <c r="M90" i="31"/>
  <c r="Q89" i="31"/>
  <c r="I89" i="31"/>
  <c r="M88" i="31"/>
  <c r="Q87" i="31"/>
  <c r="I87" i="31"/>
  <c r="M86" i="31"/>
  <c r="Q435" i="31"/>
  <c r="I435" i="31"/>
  <c r="M434" i="31"/>
  <c r="Q83" i="31"/>
  <c r="I83" i="31"/>
  <c r="M82" i="31"/>
  <c r="Q81" i="31"/>
  <c r="I81" i="31"/>
  <c r="M80" i="31"/>
  <c r="Q79" i="31"/>
  <c r="I79" i="31"/>
  <c r="M78" i="31"/>
  <c r="Q279" i="31"/>
  <c r="I279" i="31"/>
  <c r="M278" i="31"/>
  <c r="Q105" i="31"/>
  <c r="I105" i="31"/>
  <c r="M104" i="31"/>
  <c r="Q117" i="31"/>
  <c r="I117" i="31"/>
  <c r="M116" i="31"/>
  <c r="Q141" i="31"/>
  <c r="I141" i="31"/>
  <c r="M140" i="31"/>
  <c r="Q357" i="31"/>
  <c r="I357" i="31"/>
  <c r="M356" i="31"/>
  <c r="Q157" i="31"/>
  <c r="I157" i="31"/>
  <c r="M156" i="31"/>
  <c r="Q277" i="31"/>
  <c r="I277" i="31"/>
  <c r="M276" i="31"/>
  <c r="Q139" i="31"/>
  <c r="I139" i="31"/>
  <c r="M138" i="31"/>
  <c r="Q175" i="31"/>
  <c r="I175" i="31"/>
  <c r="M174" i="31"/>
  <c r="Q159" i="31"/>
  <c r="I159" i="31"/>
  <c r="M158" i="31"/>
  <c r="Q273" i="31"/>
  <c r="I273" i="31"/>
  <c r="M272" i="31"/>
  <c r="Q271" i="31"/>
  <c r="I271" i="31"/>
  <c r="M270" i="31"/>
  <c r="Q123" i="31"/>
  <c r="I123" i="31"/>
  <c r="M122" i="31"/>
  <c r="Q259" i="31"/>
  <c r="I259" i="31"/>
  <c r="M258" i="31"/>
  <c r="Q397" i="31"/>
  <c r="I397" i="31"/>
  <c r="M396" i="31"/>
  <c r="Q367" i="31"/>
  <c r="I367" i="31"/>
  <c r="M366" i="31"/>
  <c r="Q425" i="31"/>
  <c r="I425" i="31"/>
  <c r="M424" i="31"/>
  <c r="Q409" i="31"/>
  <c r="I409" i="31"/>
  <c r="M408" i="31"/>
  <c r="Q395" i="31"/>
  <c r="I395" i="31"/>
  <c r="M394" i="31"/>
  <c r="Q389" i="31"/>
  <c r="I389" i="31"/>
  <c r="M388" i="31"/>
  <c r="Q415" i="31"/>
  <c r="I415" i="31"/>
  <c r="M414" i="31"/>
  <c r="Q391" i="31"/>
  <c r="I391" i="31"/>
  <c r="M390" i="31"/>
  <c r="Q413" i="31"/>
  <c r="I413" i="31"/>
  <c r="H391" i="31"/>
  <c r="I387" i="31"/>
  <c r="L385" i="31"/>
  <c r="P375" i="31"/>
  <c r="M374" i="31"/>
  <c r="M369" i="31"/>
  <c r="L368" i="31"/>
  <c r="L377" i="31"/>
  <c r="O376" i="31"/>
  <c r="F376" i="31"/>
  <c r="J419" i="31"/>
  <c r="N418" i="31"/>
  <c r="F418" i="31"/>
  <c r="J393" i="31"/>
  <c r="N392" i="31"/>
  <c r="F392" i="31"/>
  <c r="J365" i="31"/>
  <c r="N364" i="31"/>
  <c r="F364" i="31"/>
  <c r="J383" i="31"/>
  <c r="N382" i="31"/>
  <c r="F382" i="31"/>
  <c r="J381" i="31"/>
  <c r="N380" i="31"/>
  <c r="F380" i="31"/>
  <c r="J373" i="31"/>
  <c r="N372" i="31"/>
  <c r="F372" i="31"/>
  <c r="J417" i="31"/>
  <c r="F416" i="31"/>
  <c r="M416" i="31"/>
  <c r="P7" i="31"/>
  <c r="L390" i="31"/>
  <c r="H387" i="31"/>
  <c r="I385" i="31"/>
  <c r="M375" i="31"/>
  <c r="L374" i="31"/>
  <c r="L369" i="31"/>
  <c r="K368" i="31"/>
  <c r="K377" i="31"/>
  <c r="M376" i="31"/>
  <c r="Q419" i="31"/>
  <c r="I419" i="31"/>
  <c r="M418" i="31"/>
  <c r="Q393" i="31"/>
  <c r="I393" i="31"/>
  <c r="M392" i="31"/>
  <c r="Q365" i="31"/>
  <c r="I365" i="31"/>
  <c r="M364" i="31"/>
  <c r="Q383" i="31"/>
  <c r="I383" i="31"/>
  <c r="M382" i="31"/>
  <c r="Q381" i="31"/>
  <c r="I381" i="31"/>
  <c r="M380" i="31"/>
  <c r="Q373" i="31"/>
  <c r="I373" i="31"/>
  <c r="M372" i="31"/>
  <c r="Q417" i="31"/>
  <c r="I417" i="31"/>
  <c r="I7" i="31"/>
  <c r="H7" i="31"/>
  <c r="P413" i="31"/>
  <c r="P386" i="31"/>
  <c r="H385" i="31"/>
  <c r="L375" i="31"/>
  <c r="K374" i="31"/>
  <c r="I369" i="31"/>
  <c r="I368" i="31"/>
  <c r="I377" i="31"/>
  <c r="L376" i="31"/>
  <c r="P419" i="31"/>
  <c r="H419" i="31"/>
  <c r="L418" i="31"/>
  <c r="P393" i="31"/>
  <c r="H393" i="31"/>
  <c r="L392" i="31"/>
  <c r="P365" i="31"/>
  <c r="H365" i="31"/>
  <c r="L364" i="31"/>
  <c r="P383" i="31"/>
  <c r="H383" i="31"/>
  <c r="L382" i="31"/>
  <c r="P381" i="31"/>
  <c r="H381" i="31"/>
  <c r="L380" i="31"/>
  <c r="P373" i="31"/>
  <c r="H373" i="31"/>
  <c r="L372" i="31"/>
  <c r="P417" i="31"/>
  <c r="H417" i="31"/>
  <c r="L416" i="31"/>
  <c r="H413" i="31"/>
  <c r="M386" i="31"/>
  <c r="P384" i="31"/>
  <c r="I375" i="31"/>
  <c r="I374" i="31"/>
  <c r="H369" i="31"/>
  <c r="H368" i="31"/>
  <c r="H377" i="31"/>
  <c r="K376" i="31"/>
  <c r="O419" i="31"/>
  <c r="G419" i="31"/>
  <c r="K418" i="31"/>
  <c r="O393" i="31"/>
  <c r="G393" i="31"/>
  <c r="K392" i="31"/>
  <c r="O365" i="31"/>
  <c r="G365" i="31"/>
  <c r="K364" i="31"/>
  <c r="O383" i="31"/>
  <c r="G383" i="31"/>
  <c r="K382" i="31"/>
  <c r="O381" i="31"/>
  <c r="G381" i="31"/>
  <c r="K380" i="31"/>
  <c r="O373" i="31"/>
  <c r="G373" i="31"/>
  <c r="K372" i="31"/>
  <c r="O417" i="31"/>
  <c r="G417" i="31"/>
  <c r="K416" i="31"/>
  <c r="O7" i="31"/>
  <c r="G7" i="31"/>
  <c r="M412" i="31"/>
  <c r="L386" i="31"/>
  <c r="M384" i="31"/>
  <c r="H375" i="31"/>
  <c r="H374" i="31"/>
  <c r="G369" i="31"/>
  <c r="Q377" i="31"/>
  <c r="G377" i="31"/>
  <c r="J376" i="31"/>
  <c r="N419" i="31"/>
  <c r="F419" i="31"/>
  <c r="J418" i="31"/>
  <c r="N393" i="31"/>
  <c r="F393" i="31"/>
  <c r="J392" i="31"/>
  <c r="N365" i="31"/>
  <c r="F365" i="31"/>
  <c r="J364" i="31"/>
  <c r="N383" i="31"/>
  <c r="F383" i="31"/>
  <c r="J382" i="31"/>
  <c r="N381" i="31"/>
  <c r="F381" i="31"/>
  <c r="J380" i="31"/>
  <c r="N373" i="31"/>
  <c r="F373" i="31"/>
  <c r="J372" i="31"/>
  <c r="N417" i="31"/>
  <c r="F417" i="31"/>
  <c r="J416" i="31"/>
  <c r="N7" i="31"/>
  <c r="F7" i="31"/>
  <c r="L412" i="31"/>
  <c r="H386" i="31"/>
  <c r="L384" i="31"/>
  <c r="G375" i="31"/>
  <c r="Q369" i="31"/>
  <c r="Q368" i="31"/>
  <c r="P377" i="31"/>
  <c r="F377" i="31"/>
  <c r="I376" i="31"/>
  <c r="M419" i="31"/>
  <c r="Q418" i="31"/>
  <c r="I418" i="31"/>
  <c r="M393" i="31"/>
  <c r="Q392" i="31"/>
  <c r="I392" i="31"/>
  <c r="M365" i="31"/>
  <c r="Q364" i="31"/>
  <c r="I364" i="31"/>
  <c r="M383" i="31"/>
  <c r="Q382" i="31"/>
  <c r="I382" i="31"/>
  <c r="M381" i="31"/>
  <c r="Q380" i="31"/>
  <c r="I380" i="31"/>
  <c r="M373" i="31"/>
  <c r="Q372" i="31"/>
  <c r="I372" i="31"/>
  <c r="M417" i="31"/>
  <c r="Q416" i="31"/>
  <c r="I416" i="31"/>
  <c r="M7" i="31"/>
  <c r="Q387" i="31"/>
  <c r="Q385" i="31"/>
  <c r="H384" i="31"/>
  <c r="Q374" i="31"/>
  <c r="P369" i="31"/>
  <c r="P368" i="31"/>
  <c r="O377" i="31"/>
  <c r="Q376" i="31"/>
  <c r="H376" i="31"/>
  <c r="L419" i="31"/>
  <c r="P418" i="31"/>
  <c r="H418" i="31"/>
  <c r="L393" i="31"/>
  <c r="P392" i="31"/>
  <c r="H392" i="31"/>
  <c r="L365" i="31"/>
  <c r="P364" i="31"/>
  <c r="H364" i="31"/>
  <c r="L383" i="31"/>
  <c r="P382" i="31"/>
  <c r="H382" i="31"/>
  <c r="L381" i="31"/>
  <c r="P380" i="31"/>
  <c r="H380" i="31"/>
  <c r="L373" i="31"/>
  <c r="P372" i="31"/>
  <c r="H372" i="31"/>
  <c r="L417" i="31"/>
  <c r="P416" i="31"/>
  <c r="H416" i="31"/>
  <c r="L7" i="31"/>
  <c r="P387" i="31"/>
  <c r="P385" i="31"/>
  <c r="Q375" i="31"/>
  <c r="P374" i="31"/>
  <c r="O369" i="31"/>
  <c r="M368" i="31"/>
  <c r="M377" i="31"/>
  <c r="P376" i="31"/>
  <c r="G376" i="31"/>
  <c r="K419" i="31"/>
  <c r="O418" i="31"/>
  <c r="G418" i="31"/>
  <c r="K393" i="31"/>
  <c r="O392" i="31"/>
  <c r="G392" i="31"/>
  <c r="K365" i="31"/>
  <c r="O364" i="31"/>
  <c r="G364" i="31"/>
  <c r="K383" i="31"/>
  <c r="O382" i="31"/>
  <c r="G382" i="31"/>
  <c r="K381" i="31"/>
  <c r="O380" i="31"/>
  <c r="G380" i="31"/>
  <c r="K373" i="31"/>
  <c r="O372" i="31"/>
  <c r="G372" i="31"/>
  <c r="K417" i="31"/>
  <c r="O416" i="31"/>
  <c r="G416" i="31"/>
  <c r="K7" i="31"/>
  <c r="N416" i="31"/>
  <c r="J7" i="31"/>
  <c r="Q7" i="31"/>
  <c r="G6" i="31"/>
  <c r="O6" i="31"/>
  <c r="H6" i="31"/>
  <c r="P6" i="31"/>
  <c r="I6" i="31"/>
  <c r="Q6" i="31"/>
  <c r="J6" i="31"/>
  <c r="K6" i="31"/>
  <c r="L6" i="31"/>
  <c r="M6" i="31"/>
  <c r="N6" i="31"/>
  <c r="F6" i="31"/>
  <c r="CQ154" i="30"/>
  <c r="G619" i="8"/>
  <c r="G622" i="8"/>
  <c r="G618" i="8"/>
  <c r="R371" i="31" l="1"/>
  <c r="R362" i="31"/>
  <c r="R370" i="31"/>
  <c r="R360" i="31"/>
  <c r="R361" i="31"/>
  <c r="R363" i="31"/>
  <c r="R421" i="31"/>
  <c r="R420" i="31"/>
  <c r="R251" i="31"/>
  <c r="R75" i="31"/>
  <c r="R305" i="31"/>
  <c r="R9" i="31"/>
  <c r="R23" i="31"/>
  <c r="R886" i="31"/>
  <c r="R1020" i="31"/>
  <c r="R1052" i="31"/>
  <c r="R1128" i="31"/>
  <c r="R1163" i="31"/>
  <c r="R151" i="31"/>
  <c r="R283" i="31"/>
  <c r="R301" i="31"/>
  <c r="R147" i="31"/>
  <c r="R59" i="31"/>
  <c r="R63" i="31"/>
  <c r="R202" i="31"/>
  <c r="R296" i="31"/>
  <c r="R312" i="31"/>
  <c r="R50" i="31"/>
  <c r="R40" i="31"/>
  <c r="R466" i="31"/>
  <c r="R32" i="31"/>
  <c r="R220" i="31"/>
  <c r="R400" i="31"/>
  <c r="R68" i="31"/>
  <c r="R440" i="31"/>
  <c r="R456" i="31"/>
  <c r="R65" i="31"/>
  <c r="R275" i="31"/>
  <c r="R407" i="31"/>
  <c r="R431" i="31"/>
  <c r="R447" i="31"/>
  <c r="R463" i="31"/>
  <c r="R495" i="31"/>
  <c r="R511" i="31"/>
  <c r="R527" i="31"/>
  <c r="R543" i="31"/>
  <c r="R559" i="31"/>
  <c r="R580" i="31"/>
  <c r="R596" i="31"/>
  <c r="R612" i="31"/>
  <c r="R628" i="31"/>
  <c r="R644" i="31"/>
  <c r="R660" i="31"/>
  <c r="R676" i="31"/>
  <c r="R693" i="31"/>
  <c r="R709" i="31"/>
  <c r="R725" i="31"/>
  <c r="R741" i="31"/>
  <c r="R757" i="31"/>
  <c r="R773" i="31"/>
  <c r="R785" i="31"/>
  <c r="R805" i="31"/>
  <c r="R797" i="31"/>
  <c r="R680" i="31"/>
  <c r="R696" i="31"/>
  <c r="R712" i="31"/>
  <c r="R728" i="31"/>
  <c r="R744" i="31"/>
  <c r="R760" i="31"/>
  <c r="R776" i="31"/>
  <c r="R825" i="31"/>
  <c r="R841" i="31"/>
  <c r="R788" i="31"/>
  <c r="R820" i="31"/>
  <c r="R836" i="31"/>
  <c r="R852" i="31"/>
  <c r="R866" i="31"/>
  <c r="R882" i="31"/>
  <c r="R898" i="31"/>
  <c r="R912" i="31"/>
  <c r="R948" i="31"/>
  <c r="R879" i="31"/>
  <c r="R895" i="31"/>
  <c r="R918" i="31"/>
  <c r="R909" i="31"/>
  <c r="R925" i="31"/>
  <c r="R941" i="31"/>
  <c r="R958" i="31"/>
  <c r="R974" i="31"/>
  <c r="R990" i="31"/>
  <c r="R1016" i="31"/>
  <c r="R1032" i="31"/>
  <c r="R1048" i="31"/>
  <c r="R1069" i="31"/>
  <c r="R1085" i="31"/>
  <c r="R1110" i="31"/>
  <c r="R1165" i="31"/>
  <c r="R1133" i="31"/>
  <c r="R1151" i="31"/>
  <c r="R1105" i="31"/>
  <c r="R1176" i="31"/>
  <c r="R1138" i="31"/>
  <c r="R1106" i="31"/>
  <c r="R237" i="31"/>
  <c r="R353" i="31"/>
  <c r="R299" i="31"/>
  <c r="R315" i="31"/>
  <c r="R37" i="31"/>
  <c r="R45" i="31"/>
  <c r="R350" i="31"/>
  <c r="R294" i="31"/>
  <c r="R310" i="31"/>
  <c r="R46" i="31"/>
  <c r="R38" i="31"/>
  <c r="R34" i="31"/>
  <c r="R142" i="31"/>
  <c r="R398" i="31"/>
  <c r="R422" i="31"/>
  <c r="R438" i="31"/>
  <c r="R454" i="31"/>
  <c r="R465" i="31"/>
  <c r="R29" i="31"/>
  <c r="R49" i="31"/>
  <c r="R195" i="31"/>
  <c r="R405" i="31"/>
  <c r="R429" i="31"/>
  <c r="R445" i="31"/>
  <c r="R461" i="31"/>
  <c r="R477" i="31"/>
  <c r="R493" i="31"/>
  <c r="R509" i="31"/>
  <c r="R525" i="31"/>
  <c r="R541" i="31"/>
  <c r="R557" i="31"/>
  <c r="R150" i="31"/>
  <c r="R282" i="31"/>
  <c r="R300" i="31"/>
  <c r="R146" i="31"/>
  <c r="R58" i="31"/>
  <c r="R62" i="31"/>
  <c r="R467" i="31"/>
  <c r="R28" i="31"/>
  <c r="R48" i="31"/>
  <c r="R194" i="31"/>
  <c r="R404" i="31"/>
  <c r="R428" i="31"/>
  <c r="R444" i="31"/>
  <c r="R460" i="31"/>
  <c r="R19" i="31"/>
  <c r="R379" i="31"/>
  <c r="R235" i="31"/>
  <c r="R411" i="31"/>
  <c r="R73" i="31"/>
  <c r="R451" i="31"/>
  <c r="R483" i="31"/>
  <c r="R499" i="31"/>
  <c r="R515" i="31"/>
  <c r="R531" i="31"/>
  <c r="R547" i="31"/>
  <c r="R563" i="31"/>
  <c r="R482" i="31"/>
  <c r="R498" i="31"/>
  <c r="R514" i="31"/>
  <c r="R530" i="31"/>
  <c r="R546" i="31"/>
  <c r="R562" i="31"/>
  <c r="R584" i="31"/>
  <c r="R600" i="31"/>
  <c r="R616" i="31"/>
  <c r="R632" i="31"/>
  <c r="R648" i="31"/>
  <c r="R664" i="31"/>
  <c r="R575" i="31"/>
  <c r="R591" i="31"/>
  <c r="R607" i="31"/>
  <c r="R623" i="31"/>
  <c r="R639" i="31"/>
  <c r="R655" i="31"/>
  <c r="R671" i="31"/>
  <c r="R793" i="31"/>
  <c r="R351" i="31"/>
  <c r="R295" i="31"/>
  <c r="R311" i="31"/>
  <c r="R47" i="31"/>
  <c r="R39" i="31"/>
  <c r="R252" i="31"/>
  <c r="R290" i="31"/>
  <c r="R306" i="31"/>
  <c r="R54" i="31"/>
  <c r="R10" i="31"/>
  <c r="R18" i="31"/>
  <c r="R378" i="31"/>
  <c r="R234" i="31"/>
  <c r="R410" i="31"/>
  <c r="R72" i="31"/>
  <c r="R450" i="31"/>
  <c r="R13" i="31"/>
  <c r="R33" i="31"/>
  <c r="R221" i="31"/>
  <c r="R401" i="31"/>
  <c r="R69" i="31"/>
  <c r="R441" i="31"/>
  <c r="R457" i="31"/>
  <c r="R473" i="31"/>
  <c r="R489" i="31"/>
  <c r="R505" i="31"/>
  <c r="R521" i="31"/>
  <c r="R537" i="31"/>
  <c r="R553" i="31"/>
  <c r="R569" i="31"/>
  <c r="R479" i="31"/>
  <c r="R478" i="31"/>
  <c r="R494" i="31"/>
  <c r="R510" i="31"/>
  <c r="R526" i="31"/>
  <c r="R542" i="31"/>
  <c r="R558" i="31"/>
  <c r="R587" i="31"/>
  <c r="R603" i="31"/>
  <c r="R619" i="31"/>
  <c r="R635" i="31"/>
  <c r="R651" i="31"/>
  <c r="R667" i="31"/>
  <c r="R804" i="31"/>
  <c r="R863" i="31"/>
  <c r="R951" i="31"/>
  <c r="R967" i="31"/>
  <c r="R983" i="31"/>
  <c r="R999" i="31"/>
  <c r="R1019" i="31"/>
  <c r="R1035" i="31"/>
  <c r="R253" i="31"/>
  <c r="R291" i="31"/>
  <c r="R307" i="31"/>
  <c r="R55" i="31"/>
  <c r="R11" i="31"/>
  <c r="R244" i="31"/>
  <c r="R286" i="31"/>
  <c r="R302" i="31"/>
  <c r="R14" i="31"/>
  <c r="R42" i="31"/>
  <c r="R24" i="31"/>
  <c r="R16" i="31"/>
  <c r="R64" i="31"/>
  <c r="R274" i="31"/>
  <c r="R406" i="31"/>
  <c r="R430" i="31"/>
  <c r="R446" i="31"/>
  <c r="R462" i="31"/>
  <c r="R468" i="31"/>
  <c r="R31" i="31"/>
  <c r="R177" i="31"/>
  <c r="R71" i="31"/>
  <c r="R359" i="31"/>
  <c r="R437" i="31"/>
  <c r="R453" i="31"/>
  <c r="R469" i="31"/>
  <c r="R485" i="31"/>
  <c r="R501" i="31"/>
  <c r="R517" i="31"/>
  <c r="R533" i="31"/>
  <c r="R549" i="31"/>
  <c r="R565" i="31"/>
  <c r="R484" i="31"/>
  <c r="R203" i="31"/>
  <c r="R297" i="31"/>
  <c r="R313" i="31"/>
  <c r="R51" i="31"/>
  <c r="R41" i="31"/>
  <c r="R206" i="31"/>
  <c r="R292" i="31"/>
  <c r="R308" i="31"/>
  <c r="R56" i="31"/>
  <c r="R20" i="31"/>
  <c r="R30" i="31"/>
  <c r="R176" i="31"/>
  <c r="R70" i="31"/>
  <c r="R358" i="31"/>
  <c r="R436" i="31"/>
  <c r="R452" i="31"/>
  <c r="R61" i="31"/>
  <c r="R53" i="31"/>
  <c r="R103" i="31"/>
  <c r="R403" i="31"/>
  <c r="R427" i="31"/>
  <c r="R443" i="31"/>
  <c r="R459" i="31"/>
  <c r="R475" i="31"/>
  <c r="R491" i="31"/>
  <c r="R507" i="31"/>
  <c r="R523" i="31"/>
  <c r="R539" i="31"/>
  <c r="R555" i="31"/>
  <c r="R474" i="31"/>
  <c r="R490" i="31"/>
  <c r="R506" i="31"/>
  <c r="R522" i="31"/>
  <c r="R538" i="31"/>
  <c r="R554" i="31"/>
  <c r="R570" i="31"/>
  <c r="R576" i="31"/>
  <c r="R592" i="31"/>
  <c r="R608" i="31"/>
  <c r="R624" i="31"/>
  <c r="R640" i="31"/>
  <c r="R656" i="31"/>
  <c r="R672" i="31"/>
  <c r="R245" i="31"/>
  <c r="R287" i="31"/>
  <c r="R303" i="31"/>
  <c r="R15" i="31"/>
  <c r="R43" i="31"/>
  <c r="R25" i="31"/>
  <c r="R236" i="31"/>
  <c r="R352" i="31"/>
  <c r="R298" i="31"/>
  <c r="R314" i="31"/>
  <c r="R36" i="31"/>
  <c r="R44" i="31"/>
  <c r="R60" i="31"/>
  <c r="R52" i="31"/>
  <c r="R102" i="31"/>
  <c r="R402" i="31"/>
  <c r="R426" i="31"/>
  <c r="R442" i="31"/>
  <c r="R458" i="31"/>
  <c r="R27" i="31"/>
  <c r="R67" i="31"/>
  <c r="R227" i="31"/>
  <c r="R355" i="31"/>
  <c r="R433" i="31"/>
  <c r="R449" i="31"/>
  <c r="R481" i="31"/>
  <c r="R497" i="31"/>
  <c r="R513" i="31"/>
  <c r="R529" i="31"/>
  <c r="R545" i="31"/>
  <c r="R561" i="31"/>
  <c r="R17" i="31"/>
  <c r="R207" i="31"/>
  <c r="R293" i="31"/>
  <c r="R309" i="31"/>
  <c r="R57" i="31"/>
  <c r="R21" i="31"/>
  <c r="R250" i="31"/>
  <c r="R74" i="31"/>
  <c r="R304" i="31"/>
  <c r="S305" i="31" s="1"/>
  <c r="T305" i="31" s="1"/>
  <c r="T304" i="31" s="1"/>
  <c r="R8" i="31"/>
  <c r="R22" i="31"/>
  <c r="R12" i="31"/>
  <c r="R26" i="31"/>
  <c r="R66" i="31"/>
  <c r="R226" i="31"/>
  <c r="S227" i="31" s="1"/>
  <c r="T227" i="31" s="1"/>
  <c r="T226" i="31" s="1"/>
  <c r="R354" i="31"/>
  <c r="R432" i="31"/>
  <c r="R448" i="31"/>
  <c r="R464" i="31"/>
  <c r="R35" i="31"/>
  <c r="R143" i="31"/>
  <c r="R399" i="31"/>
  <c r="R423" i="31"/>
  <c r="R439" i="31"/>
  <c r="R455" i="31"/>
  <c r="R571" i="31"/>
  <c r="R471" i="31"/>
  <c r="R487" i="31"/>
  <c r="R503" i="31"/>
  <c r="R519" i="31"/>
  <c r="R535" i="31"/>
  <c r="R551" i="31"/>
  <c r="R476" i="31"/>
  <c r="R492" i="31"/>
  <c r="R508" i="31"/>
  <c r="R524" i="31"/>
  <c r="R540" i="31"/>
  <c r="R556" i="31"/>
  <c r="R578" i="31"/>
  <c r="R594" i="31"/>
  <c r="R610" i="31"/>
  <c r="R626" i="31"/>
  <c r="R642" i="31"/>
  <c r="R658" i="31"/>
  <c r="R674" i="31"/>
  <c r="R585" i="31"/>
  <c r="R601" i="31"/>
  <c r="R617" i="31"/>
  <c r="R633" i="31"/>
  <c r="R649" i="31"/>
  <c r="R665" i="31"/>
  <c r="R691" i="31"/>
  <c r="R707" i="31"/>
  <c r="R723" i="31"/>
  <c r="R739" i="31"/>
  <c r="R755" i="31"/>
  <c r="R771" i="31"/>
  <c r="R789" i="31"/>
  <c r="R678" i="31"/>
  <c r="R694" i="31"/>
  <c r="R710" i="31"/>
  <c r="R726" i="31"/>
  <c r="R742" i="31"/>
  <c r="R758" i="31"/>
  <c r="R774" i="31"/>
  <c r="R823" i="31"/>
  <c r="R839" i="31"/>
  <c r="R855" i="31"/>
  <c r="R786" i="31"/>
  <c r="R802" i="31"/>
  <c r="R818" i="31"/>
  <c r="R834" i="31"/>
  <c r="R850" i="31"/>
  <c r="R857" i="31"/>
  <c r="R864" i="31"/>
  <c r="R880" i="31"/>
  <c r="R896" i="31"/>
  <c r="R932" i="31"/>
  <c r="R861" i="31"/>
  <c r="R877" i="31"/>
  <c r="R893" i="31"/>
  <c r="R907" i="31"/>
  <c r="R923" i="31"/>
  <c r="R939" i="31"/>
  <c r="R956" i="31"/>
  <c r="R972" i="31"/>
  <c r="R988" i="31"/>
  <c r="R1004" i="31"/>
  <c r="R965" i="31"/>
  <c r="R981" i="31"/>
  <c r="R997" i="31"/>
  <c r="R1014" i="31"/>
  <c r="R1030" i="31"/>
  <c r="R1046" i="31"/>
  <c r="R1017" i="31"/>
  <c r="R1033" i="31"/>
  <c r="R1049" i="31"/>
  <c r="R1154" i="31"/>
  <c r="R1067" i="31"/>
  <c r="R1083" i="31"/>
  <c r="R1099" i="31"/>
  <c r="R1066" i="31"/>
  <c r="R1082" i="31"/>
  <c r="R1098" i="31"/>
  <c r="R1122" i="31"/>
  <c r="R1155" i="31"/>
  <c r="R1108" i="31"/>
  <c r="R1141" i="31"/>
  <c r="R1158" i="31"/>
  <c r="R1103" i="31"/>
  <c r="R1119" i="31"/>
  <c r="R1137" i="31"/>
  <c r="R1144" i="31"/>
  <c r="R1174" i="31"/>
  <c r="R1171" i="31"/>
  <c r="R681" i="31"/>
  <c r="R697" i="31"/>
  <c r="R713" i="31"/>
  <c r="R729" i="31"/>
  <c r="R745" i="31"/>
  <c r="R761" i="31"/>
  <c r="R777" i="31"/>
  <c r="R684" i="31"/>
  <c r="R700" i="31"/>
  <c r="R716" i="31"/>
  <c r="R732" i="31"/>
  <c r="R748" i="31"/>
  <c r="R764" i="31"/>
  <c r="R813" i="31"/>
  <c r="R829" i="31"/>
  <c r="R845" i="31"/>
  <c r="R792" i="31"/>
  <c r="R808" i="31"/>
  <c r="R824" i="31"/>
  <c r="R840" i="31"/>
  <c r="R946" i="31"/>
  <c r="R870" i="31"/>
  <c r="R902" i="31"/>
  <c r="R908" i="31"/>
  <c r="R936" i="31"/>
  <c r="R938" i="31"/>
  <c r="R867" i="31"/>
  <c r="R883" i="31"/>
  <c r="R899" i="31"/>
  <c r="R913" i="31"/>
  <c r="R929" i="31"/>
  <c r="R945" i="31"/>
  <c r="R962" i="31"/>
  <c r="R978" i="31"/>
  <c r="R994" i="31"/>
  <c r="R955" i="31"/>
  <c r="R971" i="31"/>
  <c r="R987" i="31"/>
  <c r="R1003" i="31"/>
  <c r="R1036" i="31"/>
  <c r="R1007" i="31"/>
  <c r="R1023" i="31"/>
  <c r="R1039" i="31"/>
  <c r="R1057" i="31"/>
  <c r="R1073" i="31"/>
  <c r="R1089" i="31"/>
  <c r="R1056" i="31"/>
  <c r="R1072" i="31"/>
  <c r="R1088" i="31"/>
  <c r="R1135" i="31"/>
  <c r="R1114" i="31"/>
  <c r="R1123" i="31"/>
  <c r="R1149" i="31"/>
  <c r="R1166" i="31"/>
  <c r="R1109" i="31"/>
  <c r="R1152" i="31"/>
  <c r="R1177" i="31"/>
  <c r="R472" i="31"/>
  <c r="R488" i="31"/>
  <c r="R504" i="31"/>
  <c r="R520" i="31"/>
  <c r="R536" i="31"/>
  <c r="R552" i="31"/>
  <c r="R568" i="31"/>
  <c r="R574" i="31"/>
  <c r="R590" i="31"/>
  <c r="R606" i="31"/>
  <c r="R622" i="31"/>
  <c r="R638" i="31"/>
  <c r="R654" i="31"/>
  <c r="R670" i="31"/>
  <c r="R581" i="31"/>
  <c r="R597" i="31"/>
  <c r="R613" i="31"/>
  <c r="R629" i="31"/>
  <c r="R645" i="31"/>
  <c r="R661" i="31"/>
  <c r="R677" i="31"/>
  <c r="R783" i="31"/>
  <c r="R687" i="31"/>
  <c r="R703" i="31"/>
  <c r="R719" i="31"/>
  <c r="R735" i="31"/>
  <c r="R751" i="31"/>
  <c r="R767" i="31"/>
  <c r="R799" i="31"/>
  <c r="R690" i="31"/>
  <c r="R706" i="31"/>
  <c r="R722" i="31"/>
  <c r="R738" i="31"/>
  <c r="R754" i="31"/>
  <c r="R770" i="31"/>
  <c r="R819" i="31"/>
  <c r="R835" i="31"/>
  <c r="R851" i="31"/>
  <c r="R906" i="31"/>
  <c r="R782" i="31"/>
  <c r="R798" i="31"/>
  <c r="R814" i="31"/>
  <c r="R830" i="31"/>
  <c r="R846" i="31"/>
  <c r="R916" i="31"/>
  <c r="R860" i="31"/>
  <c r="R876" i="31"/>
  <c r="R892" i="31"/>
  <c r="R926" i="31"/>
  <c r="R873" i="31"/>
  <c r="R889" i="31"/>
  <c r="R905" i="31"/>
  <c r="R940" i="31"/>
  <c r="R919" i="31"/>
  <c r="R935" i="31"/>
  <c r="R952" i="31"/>
  <c r="R968" i="31"/>
  <c r="R984" i="31"/>
  <c r="R1000" i="31"/>
  <c r="R961" i="31"/>
  <c r="R977" i="31"/>
  <c r="R993" i="31"/>
  <c r="R1010" i="31"/>
  <c r="R1026" i="31"/>
  <c r="R1042" i="31"/>
  <c r="R1013" i="31"/>
  <c r="R1029" i="31"/>
  <c r="R1045" i="31"/>
  <c r="R1063" i="31"/>
  <c r="R1079" i="31"/>
  <c r="R1095" i="31"/>
  <c r="R1062" i="31"/>
  <c r="R1078" i="31"/>
  <c r="R1094" i="31"/>
  <c r="R1125" i="31"/>
  <c r="R1104" i="31"/>
  <c r="R1120" i="31"/>
  <c r="R1132" i="31"/>
  <c r="R1157" i="31"/>
  <c r="R1130" i="31"/>
  <c r="R1143" i="31"/>
  <c r="R1115" i="31"/>
  <c r="R1160" i="31"/>
  <c r="R1170" i="31"/>
  <c r="R1051" i="31"/>
  <c r="R1053" i="31"/>
  <c r="R1101" i="31"/>
  <c r="R1068" i="31"/>
  <c r="R1084" i="31"/>
  <c r="R1100" i="31"/>
  <c r="R1121" i="31"/>
  <c r="R1131" i="31"/>
  <c r="R1173" i="31"/>
  <c r="R500" i="31"/>
  <c r="R516" i="31"/>
  <c r="R532" i="31"/>
  <c r="R548" i="31"/>
  <c r="R564" i="31"/>
  <c r="R586" i="31"/>
  <c r="R602" i="31"/>
  <c r="R618" i="31"/>
  <c r="R634" i="31"/>
  <c r="R650" i="31"/>
  <c r="R666" i="31"/>
  <c r="R577" i="31"/>
  <c r="R593" i="31"/>
  <c r="R609" i="31"/>
  <c r="R625" i="31"/>
  <c r="R641" i="31"/>
  <c r="R657" i="31"/>
  <c r="R673" i="31"/>
  <c r="R803" i="31"/>
  <c r="R683" i="31"/>
  <c r="R699" i="31"/>
  <c r="R715" i="31"/>
  <c r="R731" i="31"/>
  <c r="R747" i="31"/>
  <c r="R763" i="31"/>
  <c r="R779" i="31"/>
  <c r="R801" i="31"/>
  <c r="R686" i="31"/>
  <c r="R702" i="31"/>
  <c r="R718" i="31"/>
  <c r="R734" i="31"/>
  <c r="R750" i="31"/>
  <c r="R766" i="31"/>
  <c r="R795" i="31"/>
  <c r="R815" i="31"/>
  <c r="R831" i="31"/>
  <c r="R847" i="31"/>
  <c r="R794" i="31"/>
  <c r="R810" i="31"/>
  <c r="R826" i="31"/>
  <c r="R842" i="31"/>
  <c r="R856" i="31"/>
  <c r="R872" i="31"/>
  <c r="R888" i="31"/>
  <c r="R904" i="31"/>
  <c r="R869" i="31"/>
  <c r="R885" i="31"/>
  <c r="R901" i="31"/>
  <c r="R928" i="31"/>
  <c r="R915" i="31"/>
  <c r="R931" i="31"/>
  <c r="R947" i="31"/>
  <c r="R964" i="31"/>
  <c r="R980" i="31"/>
  <c r="R996" i="31"/>
  <c r="R957" i="31"/>
  <c r="R973" i="31"/>
  <c r="R989" i="31"/>
  <c r="R1006" i="31"/>
  <c r="R1022" i="31"/>
  <c r="R1038" i="31"/>
  <c r="R1146" i="31"/>
  <c r="R1009" i="31"/>
  <c r="R1025" i="31"/>
  <c r="R1041" i="31"/>
  <c r="R1059" i="31"/>
  <c r="R1075" i="31"/>
  <c r="R1091" i="31"/>
  <c r="R1058" i="31"/>
  <c r="R1074" i="31"/>
  <c r="R1090" i="31"/>
  <c r="R1116" i="31"/>
  <c r="R1140" i="31"/>
  <c r="R1159" i="31"/>
  <c r="R1111" i="31"/>
  <c r="R1145" i="31"/>
  <c r="R583" i="31"/>
  <c r="R599" i="31"/>
  <c r="R615" i="31"/>
  <c r="R631" i="31"/>
  <c r="R647" i="31"/>
  <c r="R663" i="31"/>
  <c r="R781" i="31"/>
  <c r="R809" i="31"/>
  <c r="R689" i="31"/>
  <c r="R705" i="31"/>
  <c r="R721" i="31"/>
  <c r="R737" i="31"/>
  <c r="R753" i="31"/>
  <c r="R769" i="31"/>
  <c r="R692" i="31"/>
  <c r="R708" i="31"/>
  <c r="R724" i="31"/>
  <c r="R740" i="31"/>
  <c r="R756" i="31"/>
  <c r="R772" i="31"/>
  <c r="R821" i="31"/>
  <c r="R837" i="31"/>
  <c r="R853" i="31"/>
  <c r="R930" i="31"/>
  <c r="R784" i="31"/>
  <c r="R800" i="31"/>
  <c r="R816" i="31"/>
  <c r="R832" i="31"/>
  <c r="R848" i="31"/>
  <c r="R862" i="31"/>
  <c r="R878" i="31"/>
  <c r="R894" i="31"/>
  <c r="R910" i="31"/>
  <c r="R942" i="31"/>
  <c r="R875" i="31"/>
  <c r="R891" i="31"/>
  <c r="R921" i="31"/>
  <c r="R937" i="31"/>
  <c r="R954" i="31"/>
  <c r="R970" i="31"/>
  <c r="R986" i="31"/>
  <c r="R1002" i="31"/>
  <c r="R963" i="31"/>
  <c r="R979" i="31"/>
  <c r="R995" i="31"/>
  <c r="R1012" i="31"/>
  <c r="R1028" i="31"/>
  <c r="R1044" i="31"/>
  <c r="R1015" i="31"/>
  <c r="R1031" i="31"/>
  <c r="R1047" i="31"/>
  <c r="R1065" i="31"/>
  <c r="R1081" i="31"/>
  <c r="R1097" i="31"/>
  <c r="R1064" i="31"/>
  <c r="R1080" i="31"/>
  <c r="R1096" i="31"/>
  <c r="R1148" i="31"/>
  <c r="R1126" i="31"/>
  <c r="R1167" i="31"/>
  <c r="R1117" i="31"/>
  <c r="R1153" i="31"/>
  <c r="R1172" i="31"/>
  <c r="R1169" i="31"/>
  <c r="R480" i="31"/>
  <c r="R496" i="31"/>
  <c r="R512" i="31"/>
  <c r="R528" i="31"/>
  <c r="R544" i="31"/>
  <c r="R560" i="31"/>
  <c r="R582" i="31"/>
  <c r="R598" i="31"/>
  <c r="R614" i="31"/>
  <c r="R630" i="31"/>
  <c r="R646" i="31"/>
  <c r="R662" i="31"/>
  <c r="R573" i="31"/>
  <c r="R589" i="31"/>
  <c r="R605" i="31"/>
  <c r="R621" i="31"/>
  <c r="R637" i="31"/>
  <c r="R653" i="31"/>
  <c r="R669" i="31"/>
  <c r="R787" i="31"/>
  <c r="R679" i="31"/>
  <c r="R695" i="31"/>
  <c r="R711" i="31"/>
  <c r="R727" i="31"/>
  <c r="R743" i="31"/>
  <c r="R759" i="31"/>
  <c r="R775" i="31"/>
  <c r="R811" i="31"/>
  <c r="R682" i="31"/>
  <c r="R698" i="31"/>
  <c r="R714" i="31"/>
  <c r="R730" i="31"/>
  <c r="R746" i="31"/>
  <c r="R762" i="31"/>
  <c r="R778" i="31"/>
  <c r="R827" i="31"/>
  <c r="R843" i="31"/>
  <c r="R859" i="31"/>
  <c r="R790" i="31"/>
  <c r="R806" i="31"/>
  <c r="R822" i="31"/>
  <c r="R838" i="31"/>
  <c r="R854" i="31"/>
  <c r="R868" i="31"/>
  <c r="R884" i="31"/>
  <c r="R900" i="31"/>
  <c r="R920" i="31"/>
  <c r="R922" i="31"/>
  <c r="R865" i="31"/>
  <c r="R881" i="31"/>
  <c r="R897" i="31"/>
  <c r="R934" i="31"/>
  <c r="R911" i="31"/>
  <c r="R927" i="31"/>
  <c r="R943" i="31"/>
  <c r="R960" i="31"/>
  <c r="R976" i="31"/>
  <c r="R992" i="31"/>
  <c r="R953" i="31"/>
  <c r="R969" i="31"/>
  <c r="R985" i="31"/>
  <c r="R1001" i="31"/>
  <c r="R1018" i="31"/>
  <c r="S1019" i="31" s="1"/>
  <c r="T1019" i="31" s="1"/>
  <c r="T1018" i="31" s="1"/>
  <c r="R1034" i="31"/>
  <c r="S1035" i="31" s="1"/>
  <c r="T1035" i="31" s="1"/>
  <c r="T1034" i="31" s="1"/>
  <c r="R1050" i="31"/>
  <c r="R1005" i="31"/>
  <c r="R1021" i="31"/>
  <c r="R1037" i="31"/>
  <c r="R1055" i="31"/>
  <c r="R1071" i="31"/>
  <c r="R1087" i="31"/>
  <c r="R1162" i="31"/>
  <c r="R1054" i="31"/>
  <c r="R1070" i="31"/>
  <c r="R1086" i="31"/>
  <c r="R1139" i="31"/>
  <c r="R1112" i="31"/>
  <c r="R1129" i="31"/>
  <c r="R1156" i="31"/>
  <c r="R1142" i="31"/>
  <c r="R1127" i="31"/>
  <c r="R1107" i="31"/>
  <c r="R1161" i="31"/>
  <c r="R1175" i="31"/>
  <c r="R567" i="31"/>
  <c r="R470" i="31"/>
  <c r="S471" i="31" s="1"/>
  <c r="T471" i="31" s="1"/>
  <c r="T470" i="31" s="1"/>
  <c r="R486" i="31"/>
  <c r="R502" i="31"/>
  <c r="S503" i="31" s="1"/>
  <c r="T503" i="31" s="1"/>
  <c r="T502" i="31" s="1"/>
  <c r="R518" i="31"/>
  <c r="R534" i="31"/>
  <c r="S535" i="31" s="1"/>
  <c r="T535" i="31" s="1"/>
  <c r="T534" i="31" s="1"/>
  <c r="R550" i="31"/>
  <c r="S551" i="31" s="1"/>
  <c r="T551" i="31" s="1"/>
  <c r="T550" i="31" s="1"/>
  <c r="R566" i="31"/>
  <c r="R572" i="31"/>
  <c r="R588" i="31"/>
  <c r="R604" i="31"/>
  <c r="R620" i="31"/>
  <c r="R636" i="31"/>
  <c r="R652" i="31"/>
  <c r="R668" i="31"/>
  <c r="R579" i="31"/>
  <c r="R595" i="31"/>
  <c r="R611" i="31"/>
  <c r="R627" i="31"/>
  <c r="R643" i="31"/>
  <c r="R659" i="31"/>
  <c r="R675" i="31"/>
  <c r="R685" i="31"/>
  <c r="R701" i="31"/>
  <c r="R717" i="31"/>
  <c r="R733" i="31"/>
  <c r="R749" i="31"/>
  <c r="R765" i="31"/>
  <c r="R791" i="31"/>
  <c r="R688" i="31"/>
  <c r="R704" i="31"/>
  <c r="R720" i="31"/>
  <c r="R736" i="31"/>
  <c r="R752" i="31"/>
  <c r="R768" i="31"/>
  <c r="R807" i="31"/>
  <c r="R817" i="31"/>
  <c r="R833" i="31"/>
  <c r="R849" i="31"/>
  <c r="R780" i="31"/>
  <c r="R796" i="31"/>
  <c r="R812" i="31"/>
  <c r="R828" i="31"/>
  <c r="R844" i="31"/>
  <c r="R858" i="31"/>
  <c r="R874" i="31"/>
  <c r="R890" i="31"/>
  <c r="R914" i="31"/>
  <c r="R871" i="31"/>
  <c r="R887" i="31"/>
  <c r="R903" i="31"/>
  <c r="R944" i="31"/>
  <c r="R924" i="31"/>
  <c r="R917" i="31"/>
  <c r="R933" i="31"/>
  <c r="R949" i="31"/>
  <c r="R950" i="31"/>
  <c r="R966" i="31"/>
  <c r="R982" i="31"/>
  <c r="R998" i="31"/>
  <c r="R959" i="31"/>
  <c r="R975" i="31"/>
  <c r="R991" i="31"/>
  <c r="R1008" i="31"/>
  <c r="R1024" i="31"/>
  <c r="R1040" i="31"/>
  <c r="R1011" i="31"/>
  <c r="R1027" i="31"/>
  <c r="R1043" i="31"/>
  <c r="R1061" i="31"/>
  <c r="R1077" i="31"/>
  <c r="R1093" i="31"/>
  <c r="R1060" i="31"/>
  <c r="R1076" i="31"/>
  <c r="R1092" i="31"/>
  <c r="R1147" i="31"/>
  <c r="R1102" i="31"/>
  <c r="R1118" i="31"/>
  <c r="S1119" i="31" s="1"/>
  <c r="T1119" i="31" s="1"/>
  <c r="T1118" i="31" s="1"/>
  <c r="R1164" i="31"/>
  <c r="R1136" i="31"/>
  <c r="R1150" i="31"/>
  <c r="R1113" i="31"/>
  <c r="R1124" i="31"/>
  <c r="R1134" i="31"/>
  <c r="S1135" i="31" s="1"/>
  <c r="T1135" i="31" s="1"/>
  <c r="T1134" i="31" s="1"/>
  <c r="R1168" i="31"/>
  <c r="R373" i="31"/>
  <c r="R262" i="31"/>
  <c r="R107" i="31"/>
  <c r="R396" i="31"/>
  <c r="R382" i="31"/>
  <c r="R322" i="31"/>
  <c r="R419" i="31"/>
  <c r="R141" i="31"/>
  <c r="R334" i="31"/>
  <c r="R162" i="31"/>
  <c r="R94" i="31"/>
  <c r="R254" i="31"/>
  <c r="R279" i="31"/>
  <c r="R85" i="31"/>
  <c r="R152" i="31"/>
  <c r="R166" i="31"/>
  <c r="R96" i="31"/>
  <c r="R119" i="31"/>
  <c r="R242" i="31"/>
  <c r="R209" i="31"/>
  <c r="R249" i="31"/>
  <c r="R320" i="31"/>
  <c r="R91" i="31"/>
  <c r="R123" i="31"/>
  <c r="R318" i="31"/>
  <c r="R145" i="31"/>
  <c r="R122" i="31"/>
  <c r="R319" i="31"/>
  <c r="R213" i="31"/>
  <c r="R154" i="31"/>
  <c r="R233" i="31"/>
  <c r="R149" i="31"/>
  <c r="R276" i="31"/>
  <c r="R187" i="31"/>
  <c r="R392" i="31"/>
  <c r="R364" i="31"/>
  <c r="R383" i="31"/>
  <c r="R323" i="31"/>
  <c r="R424" i="31"/>
  <c r="R415" i="31"/>
  <c r="R395" i="31"/>
  <c r="R124" i="31"/>
  <c r="R328" i="31"/>
  <c r="R97" i="31"/>
  <c r="R326" i="31"/>
  <c r="R356" i="31"/>
  <c r="R172" i="31"/>
  <c r="R347" i="31"/>
  <c r="R281" i="31"/>
  <c r="R118" i="31"/>
  <c r="R93" i="31"/>
  <c r="R317" i="31"/>
  <c r="R265" i="31"/>
  <c r="R258" i="31"/>
  <c r="R188" i="31"/>
  <c r="R321" i="31"/>
  <c r="R167" i="31"/>
  <c r="R155" i="31"/>
  <c r="R333" i="31"/>
  <c r="R342" i="31"/>
  <c r="R230" i="31"/>
  <c r="R219" i="31"/>
  <c r="R161" i="31"/>
  <c r="R88" i="31"/>
  <c r="R114" i="31"/>
  <c r="R377" i="31"/>
  <c r="R90" i="31"/>
  <c r="R153" i="31"/>
  <c r="R332" i="31"/>
  <c r="R200" i="31"/>
  <c r="R196" i="31"/>
  <c r="R106" i="31"/>
  <c r="R393" i="31"/>
  <c r="R111" i="31"/>
  <c r="R384" i="31"/>
  <c r="R366" i="31"/>
  <c r="R120" i="31"/>
  <c r="R425" i="31"/>
  <c r="R390" i="31"/>
  <c r="R170" i="31"/>
  <c r="R369" i="31"/>
  <c r="R181" i="31"/>
  <c r="R184" i="31"/>
  <c r="R178" i="31"/>
  <c r="R327" i="31"/>
  <c r="R357" i="31"/>
  <c r="R344" i="31"/>
  <c r="R190" i="31"/>
  <c r="R267" i="31"/>
  <c r="R289" i="31"/>
  <c r="R99" i="31"/>
  <c r="R138" i="31"/>
  <c r="R191" i="31"/>
  <c r="R343" i="31"/>
  <c r="R231" i="31"/>
  <c r="R260" i="31"/>
  <c r="R199" i="31"/>
  <c r="R339" i="31"/>
  <c r="R112" i="31"/>
  <c r="R348" i="31"/>
  <c r="R412" i="31"/>
  <c r="R285" i="31"/>
  <c r="R345" i="31"/>
  <c r="R272" i="31"/>
  <c r="R134" i="31"/>
  <c r="R173" i="31"/>
  <c r="R159" i="31"/>
  <c r="R89" i="31"/>
  <c r="R261" i="31"/>
  <c r="R182" i="31"/>
  <c r="R126" i="31"/>
  <c r="R277" i="31"/>
  <c r="R201" i="31"/>
  <c r="R324" i="31"/>
  <c r="R214" i="31"/>
  <c r="R408" i="31"/>
  <c r="R130" i="31"/>
  <c r="R104" i="31"/>
  <c r="R409" i="31"/>
  <c r="R365" i="31"/>
  <c r="R81" i="31"/>
  <c r="R346" i="31"/>
  <c r="R280" i="31"/>
  <c r="R133" i="31"/>
  <c r="R331" i="31"/>
  <c r="R246" i="31"/>
  <c r="R116" i="31"/>
  <c r="R87" i="31"/>
  <c r="R229" i="31"/>
  <c r="R259" i="31"/>
  <c r="R189" i="31"/>
  <c r="R256" i="31"/>
  <c r="R78" i="31"/>
  <c r="R243" i="31"/>
  <c r="R193" i="31"/>
  <c r="R183" i="31"/>
  <c r="R127" i="31"/>
  <c r="R174" i="31"/>
  <c r="R210" i="31"/>
  <c r="R115" i="31"/>
  <c r="R108" i="31"/>
  <c r="R380" i="31"/>
  <c r="R391" i="31"/>
  <c r="R168" i="31"/>
  <c r="R197" i="31"/>
  <c r="R367" i="31"/>
  <c r="R121" i="31"/>
  <c r="R266" i="31"/>
  <c r="R288" i="31"/>
  <c r="R247" i="31"/>
  <c r="R117" i="31"/>
  <c r="R156" i="31"/>
  <c r="R217" i="31"/>
  <c r="R335" i="31"/>
  <c r="R163" i="31"/>
  <c r="R192" i="31"/>
  <c r="R139" i="31"/>
  <c r="R264" i="31"/>
  <c r="R208" i="31"/>
  <c r="R248" i="31"/>
  <c r="R125" i="31"/>
  <c r="R175" i="31"/>
  <c r="R211" i="31"/>
  <c r="R164" i="31"/>
  <c r="R222" i="31"/>
  <c r="R113" i="31"/>
  <c r="R349" i="31"/>
  <c r="R232" i="31"/>
  <c r="R148" i="31"/>
  <c r="R76" i="31"/>
  <c r="R205" i="31"/>
  <c r="R171" i="31"/>
  <c r="R397" i="31"/>
  <c r="R144" i="31"/>
  <c r="R132" i="31"/>
  <c r="R186" i="31"/>
  <c r="R374" i="31"/>
  <c r="R131" i="31"/>
  <c r="R372" i="31"/>
  <c r="R140" i="31"/>
  <c r="R241" i="31"/>
  <c r="R388" i="31"/>
  <c r="R82" i="31"/>
  <c r="R110" i="31"/>
  <c r="R336" i="31"/>
  <c r="R416" i="31"/>
  <c r="R385" i="31"/>
  <c r="R414" i="31"/>
  <c r="R394" i="31"/>
  <c r="R389" i="31"/>
  <c r="R83" i="31"/>
  <c r="R100" i="31"/>
  <c r="R284" i="31"/>
  <c r="R413" i="31"/>
  <c r="R381" i="31"/>
  <c r="R434" i="31"/>
  <c r="R105" i="31"/>
  <c r="R157" i="31"/>
  <c r="R270" i="31"/>
  <c r="R268" i="31"/>
  <c r="R158" i="31"/>
  <c r="R329" i="31"/>
  <c r="R273" i="31"/>
  <c r="R135" i="31"/>
  <c r="R129" i="31"/>
  <c r="R92" i="31"/>
  <c r="R316" i="31"/>
  <c r="R341" i="31"/>
  <c r="R263" i="31"/>
  <c r="R95" i="31"/>
  <c r="R165" i="31"/>
  <c r="R223" i="31"/>
  <c r="R136" i="31"/>
  <c r="R238" i="31"/>
  <c r="R325" i="31"/>
  <c r="R215" i="31"/>
  <c r="R218" i="31"/>
  <c r="R160" i="31"/>
  <c r="R386" i="31"/>
  <c r="R387" i="31"/>
  <c r="R240" i="31"/>
  <c r="R330" i="31"/>
  <c r="R435" i="31"/>
  <c r="R225" i="31"/>
  <c r="R80" i="31"/>
  <c r="R337" i="31"/>
  <c r="R418" i="31"/>
  <c r="R77" i="31"/>
  <c r="R368" i="31"/>
  <c r="R180" i="31"/>
  <c r="R417" i="31"/>
  <c r="R101" i="31"/>
  <c r="R278" i="31"/>
  <c r="R376" i="31"/>
  <c r="R204" i="31"/>
  <c r="R375" i="31"/>
  <c r="R169" i="31"/>
  <c r="R86" i="31"/>
  <c r="R228" i="31"/>
  <c r="R271" i="31"/>
  <c r="R269" i="31"/>
  <c r="R84" i="31"/>
  <c r="R224" i="31"/>
  <c r="R185" i="31"/>
  <c r="R179" i="31"/>
  <c r="R216" i="31"/>
  <c r="R257" i="31"/>
  <c r="R79" i="31"/>
  <c r="R128" i="31"/>
  <c r="R98" i="31"/>
  <c r="R340" i="31"/>
  <c r="R255" i="31"/>
  <c r="R137" i="31"/>
  <c r="R239" i="31"/>
  <c r="R212" i="31"/>
  <c r="R109" i="31"/>
  <c r="R198" i="31"/>
  <c r="R338" i="31"/>
  <c r="R7" i="31"/>
  <c r="R6" i="31"/>
  <c r="CP154" i="30"/>
  <c r="A5" i="29"/>
  <c r="A4" i="29"/>
  <c r="S487" i="31" l="1"/>
  <c r="T487" i="31" s="1"/>
  <c r="T486" i="31" s="1"/>
  <c r="S519" i="31"/>
  <c r="T519" i="31" s="1"/>
  <c r="T518" i="31" s="1"/>
  <c r="S23" i="31"/>
  <c r="T23" i="31" s="1"/>
  <c r="T22" i="31" s="1"/>
  <c r="S1103" i="31"/>
  <c r="T1103" i="31" s="1"/>
  <c r="T1102" i="31" s="1"/>
  <c r="S361" i="31"/>
  <c r="T361" i="31" s="1"/>
  <c r="T360" i="31" s="1"/>
  <c r="S421" i="31"/>
  <c r="T421" i="31" s="1"/>
  <c r="T420" i="31" s="1"/>
  <c r="S371" i="31"/>
  <c r="T371" i="31" s="1"/>
  <c r="T370" i="31" s="1"/>
  <c r="S363" i="31"/>
  <c r="T363" i="31" s="1"/>
  <c r="T362" i="31" s="1"/>
  <c r="S1023" i="31"/>
  <c r="T1023" i="31" s="1"/>
  <c r="T1022" i="31" s="1"/>
  <c r="S1143" i="31"/>
  <c r="T1143" i="31" s="1"/>
  <c r="T1142" i="31" s="1"/>
  <c r="AQ601" i="8"/>
  <c r="S1085" i="31"/>
  <c r="T1085" i="31" s="1"/>
  <c r="T1084" i="31" s="1"/>
  <c r="S929" i="31"/>
  <c r="T929" i="31" s="1"/>
  <c r="T928" i="31" s="1"/>
  <c r="S71" i="31"/>
  <c r="T71" i="31" s="1"/>
  <c r="T70" i="31" s="1"/>
  <c r="S437" i="31"/>
  <c r="T437" i="31" s="1"/>
  <c r="T436" i="31" s="1"/>
  <c r="S27" i="31"/>
  <c r="T27" i="31" s="1"/>
  <c r="T26" i="31" s="1"/>
  <c r="S449" i="31"/>
  <c r="T449" i="31" s="1"/>
  <c r="T448" i="31" s="1"/>
  <c r="S9" i="31"/>
  <c r="T9" i="31" s="1"/>
  <c r="T8" i="31" s="1"/>
  <c r="S177" i="31"/>
  <c r="T177" i="31" s="1"/>
  <c r="T176" i="31" s="1"/>
  <c r="S75" i="31"/>
  <c r="T75" i="31" s="1"/>
  <c r="T74" i="31" s="1"/>
  <c r="S589" i="31"/>
  <c r="T589" i="31" s="1"/>
  <c r="T588" i="31" s="1"/>
  <c r="S31" i="31"/>
  <c r="T31" i="31" s="1"/>
  <c r="T30" i="31" s="1"/>
  <c r="S433" i="31"/>
  <c r="T433" i="31" s="1"/>
  <c r="T432" i="31" s="1"/>
  <c r="S1069" i="31"/>
  <c r="T1069" i="31" s="1"/>
  <c r="T1068" i="31" s="1"/>
  <c r="S621" i="31"/>
  <c r="T621" i="31" s="1"/>
  <c r="T620" i="31" s="1"/>
  <c r="S453" i="31"/>
  <c r="T453" i="31" s="1"/>
  <c r="T452" i="31" s="1"/>
  <c r="S573" i="31"/>
  <c r="T573" i="31" s="1"/>
  <c r="T572" i="31" s="1"/>
  <c r="S909" i="31"/>
  <c r="T909" i="31" s="1"/>
  <c r="T908" i="31" s="1"/>
  <c r="S251" i="31"/>
  <c r="T251" i="31" s="1"/>
  <c r="T250" i="31" s="1"/>
  <c r="S1007" i="31"/>
  <c r="T1007" i="31" s="1"/>
  <c r="T1006" i="31" s="1"/>
  <c r="S359" i="31"/>
  <c r="T359" i="31" s="1"/>
  <c r="T358" i="31" s="1"/>
  <c r="S1039" i="31"/>
  <c r="T1039" i="31" s="1"/>
  <c r="T1038" i="31" s="1"/>
  <c r="S637" i="31"/>
  <c r="T637" i="31" s="1"/>
  <c r="T636" i="31" s="1"/>
  <c r="S653" i="31"/>
  <c r="T653" i="31" s="1"/>
  <c r="T652" i="31" s="1"/>
  <c r="S1165" i="31"/>
  <c r="T1165" i="31" s="1"/>
  <c r="T1164" i="31" s="1"/>
  <c r="S693" i="31"/>
  <c r="T693" i="31" s="1"/>
  <c r="T692" i="31" s="1"/>
  <c r="S667" i="31"/>
  <c r="T667" i="31" s="1"/>
  <c r="T666" i="31" s="1"/>
  <c r="S797" i="31"/>
  <c r="T797" i="31" s="1"/>
  <c r="T796" i="31" s="1"/>
  <c r="S605" i="31"/>
  <c r="T605" i="31" s="1"/>
  <c r="T604" i="31" s="1"/>
  <c r="S941" i="31"/>
  <c r="T941" i="31" s="1"/>
  <c r="T940" i="31" s="1"/>
  <c r="S513" i="31"/>
  <c r="T513" i="31" s="1"/>
  <c r="T512" i="31" s="1"/>
  <c r="S635" i="31"/>
  <c r="T635" i="31" s="1"/>
  <c r="T634" i="31" s="1"/>
  <c r="S915" i="31"/>
  <c r="T915" i="31" s="1"/>
  <c r="T914" i="31" s="1"/>
  <c r="S935" i="31"/>
  <c r="T935" i="31" s="1"/>
  <c r="T934" i="31" s="1"/>
  <c r="S967" i="31"/>
  <c r="T967" i="31" s="1"/>
  <c r="T966" i="31" s="1"/>
  <c r="S813" i="31"/>
  <c r="T813" i="31" s="1"/>
  <c r="T812" i="31" s="1"/>
  <c r="S509" i="31"/>
  <c r="T509" i="31" s="1"/>
  <c r="T508" i="31" s="1"/>
  <c r="S315" i="31"/>
  <c r="T315" i="31" s="1"/>
  <c r="T314" i="31" s="1"/>
  <c r="S495" i="31"/>
  <c r="T495" i="31" s="1"/>
  <c r="T494" i="31" s="1"/>
  <c r="S1151" i="31"/>
  <c r="T1151" i="31" s="1"/>
  <c r="T1150" i="31" s="1"/>
  <c r="S951" i="31"/>
  <c r="T951" i="31" s="1"/>
  <c r="T950" i="31" s="1"/>
  <c r="S545" i="31"/>
  <c r="T545" i="31" s="1"/>
  <c r="T544" i="31" s="1"/>
  <c r="S501" i="31"/>
  <c r="T501" i="31" s="1"/>
  <c r="T500" i="31" s="1"/>
  <c r="S671" i="31"/>
  <c r="T671" i="31" s="1"/>
  <c r="T670" i="31" s="1"/>
  <c r="S669" i="31"/>
  <c r="T669" i="31" s="1"/>
  <c r="T668" i="31" s="1"/>
  <c r="S757" i="31"/>
  <c r="T757" i="31" s="1"/>
  <c r="T756" i="31" s="1"/>
  <c r="S603" i="31"/>
  <c r="T603" i="31" s="1"/>
  <c r="T602" i="31" s="1"/>
  <c r="S1105" i="31"/>
  <c r="T1105" i="31" s="1"/>
  <c r="T1104" i="31" s="1"/>
  <c r="S1041" i="31"/>
  <c r="T1041" i="31" s="1"/>
  <c r="T1040" i="31" s="1"/>
  <c r="S753" i="31"/>
  <c r="T753" i="31" s="1"/>
  <c r="T752" i="31" s="1"/>
  <c r="S863" i="31"/>
  <c r="T863" i="31" s="1"/>
  <c r="T862" i="31" s="1"/>
  <c r="S857" i="31"/>
  <c r="T857" i="31" s="1"/>
  <c r="T856" i="31" s="1"/>
  <c r="S517" i="31"/>
  <c r="T517" i="31" s="1"/>
  <c r="T516" i="31" s="1"/>
  <c r="S907" i="31"/>
  <c r="T907" i="31" s="1"/>
  <c r="T906" i="31" s="1"/>
  <c r="S1137" i="31"/>
  <c r="T1137" i="31" s="1"/>
  <c r="T1136" i="31" s="1"/>
  <c r="S773" i="31"/>
  <c r="T773" i="31" s="1"/>
  <c r="T772" i="31" s="1"/>
  <c r="S619" i="31"/>
  <c r="T619" i="31" s="1"/>
  <c r="T618" i="31" s="1"/>
  <c r="S407" i="31"/>
  <c r="T407" i="31" s="1"/>
  <c r="T406" i="31" s="1"/>
  <c r="S707" i="31"/>
  <c r="T707" i="31" s="1"/>
  <c r="T706" i="31" s="1"/>
  <c r="S683" i="31"/>
  <c r="T683" i="31" s="1"/>
  <c r="T682" i="31" s="1"/>
  <c r="S59" i="31"/>
  <c r="T59" i="31" s="1"/>
  <c r="T58" i="31" s="1"/>
  <c r="S719" i="31"/>
  <c r="T719" i="31" s="1"/>
  <c r="T718" i="31" s="1"/>
  <c r="S559" i="31"/>
  <c r="T559" i="31" s="1"/>
  <c r="T558" i="31" s="1"/>
  <c r="S459" i="31"/>
  <c r="T459" i="31" s="1"/>
  <c r="T458" i="31" s="1"/>
  <c r="S901" i="31"/>
  <c r="T901" i="31" s="1"/>
  <c r="T900" i="31" s="1"/>
  <c r="S445" i="31"/>
  <c r="T445" i="31" s="1"/>
  <c r="T444" i="31" s="1"/>
  <c r="S235" i="31"/>
  <c r="T235" i="31" s="1"/>
  <c r="T234" i="31" s="1"/>
  <c r="S1025" i="31"/>
  <c r="T1025" i="31" s="1"/>
  <c r="T1024" i="31" s="1"/>
  <c r="S553" i="31"/>
  <c r="T553" i="31" s="1"/>
  <c r="T552" i="31" s="1"/>
  <c r="S1169" i="31"/>
  <c r="T1169" i="31" s="1"/>
  <c r="T1168" i="31" s="1"/>
  <c r="S725" i="31"/>
  <c r="T725" i="31" s="1"/>
  <c r="T724" i="31" s="1"/>
  <c r="S565" i="31"/>
  <c r="T565" i="31" s="1"/>
  <c r="T564" i="31" s="1"/>
  <c r="S607" i="31"/>
  <c r="T607" i="31" s="1"/>
  <c r="T606" i="31" s="1"/>
  <c r="S825" i="31"/>
  <c r="T825" i="31" s="1"/>
  <c r="T824" i="31" s="1"/>
  <c r="S705" i="31"/>
  <c r="T705" i="31" s="1"/>
  <c r="T704" i="31" s="1"/>
  <c r="S997" i="31"/>
  <c r="T997" i="31" s="1"/>
  <c r="T996" i="31" s="1"/>
  <c r="S1171" i="31"/>
  <c r="T1171" i="31" s="1"/>
  <c r="T1170" i="31" s="1"/>
  <c r="S639" i="31"/>
  <c r="T639" i="31" s="1"/>
  <c r="T638" i="31" s="1"/>
  <c r="S521" i="31"/>
  <c r="T521" i="31" s="1"/>
  <c r="T520" i="31" s="1"/>
  <c r="S785" i="31"/>
  <c r="T785" i="31" s="1"/>
  <c r="T784" i="31" s="1"/>
  <c r="S999" i="31"/>
  <c r="T999" i="31" s="1"/>
  <c r="T998" i="31" s="1"/>
  <c r="S1163" i="31"/>
  <c r="T1163" i="31" s="1"/>
  <c r="T1162" i="31" s="1"/>
  <c r="S895" i="31"/>
  <c r="T895" i="31" s="1"/>
  <c r="T894" i="31" s="1"/>
  <c r="S891" i="31"/>
  <c r="T891" i="31" s="1"/>
  <c r="T890" i="31" s="1"/>
  <c r="S647" i="31"/>
  <c r="T647" i="31" s="1"/>
  <c r="T646" i="31" s="1"/>
  <c r="S983" i="31"/>
  <c r="T983" i="31" s="1"/>
  <c r="T982" i="31" s="1"/>
  <c r="S829" i="31"/>
  <c r="T829" i="31" s="1"/>
  <c r="T828" i="31" s="1"/>
  <c r="S879" i="31"/>
  <c r="T879" i="31" s="1"/>
  <c r="T878" i="31" s="1"/>
  <c r="S779" i="31"/>
  <c r="T779" i="31" s="1"/>
  <c r="T778" i="31" s="1"/>
  <c r="S355" i="31"/>
  <c r="T355" i="31" s="1"/>
  <c r="T354" i="31" s="1"/>
  <c r="S1071" i="31"/>
  <c r="T1071" i="31" s="1"/>
  <c r="T1070" i="31" s="1"/>
  <c r="S993" i="31"/>
  <c r="T993" i="31" s="1"/>
  <c r="T992" i="31" s="1"/>
  <c r="S839" i="31"/>
  <c r="T839" i="31" s="1"/>
  <c r="T838" i="31" s="1"/>
  <c r="S763" i="31"/>
  <c r="T763" i="31" s="1"/>
  <c r="T762" i="31" s="1"/>
  <c r="S631" i="31"/>
  <c r="T631" i="31" s="1"/>
  <c r="T630" i="31" s="1"/>
  <c r="S1003" i="31"/>
  <c r="T1003" i="31" s="1"/>
  <c r="T1002" i="31" s="1"/>
  <c r="S741" i="31"/>
  <c r="T741" i="31" s="1"/>
  <c r="T740" i="31" s="1"/>
  <c r="S981" i="31"/>
  <c r="T981" i="31" s="1"/>
  <c r="T980" i="31" s="1"/>
  <c r="S587" i="31"/>
  <c r="T587" i="31" s="1"/>
  <c r="T586" i="31" s="1"/>
  <c r="S771" i="31"/>
  <c r="T771" i="31" s="1"/>
  <c r="T770" i="31" s="1"/>
  <c r="S405" i="31"/>
  <c r="T405" i="31" s="1"/>
  <c r="T404" i="31" s="1"/>
  <c r="S301" i="31"/>
  <c r="T301" i="31" s="1"/>
  <c r="T300" i="31" s="1"/>
  <c r="S1051" i="31"/>
  <c r="T1051" i="31" s="1"/>
  <c r="T1050" i="31" s="1"/>
  <c r="S977" i="31"/>
  <c r="T977" i="31" s="1"/>
  <c r="T976" i="31" s="1"/>
  <c r="S823" i="31"/>
  <c r="T823" i="31" s="1"/>
  <c r="T822" i="31" s="1"/>
  <c r="S615" i="31"/>
  <c r="T615" i="31" s="1"/>
  <c r="T614" i="31" s="1"/>
  <c r="S481" i="31"/>
  <c r="T481" i="31" s="1"/>
  <c r="T480" i="31" s="1"/>
  <c r="S987" i="31"/>
  <c r="T987" i="31" s="1"/>
  <c r="T986" i="31" s="1"/>
  <c r="S965" i="31"/>
  <c r="T965" i="31" s="1"/>
  <c r="T964" i="31" s="1"/>
  <c r="S905" i="31"/>
  <c r="T905" i="31" s="1"/>
  <c r="T904" i="31" s="1"/>
  <c r="S755" i="31"/>
  <c r="T755" i="31" s="1"/>
  <c r="T754" i="31" s="1"/>
  <c r="S489" i="31"/>
  <c r="T489" i="31" s="1"/>
  <c r="T488" i="31" s="1"/>
  <c r="S663" i="31"/>
  <c r="T663" i="31" s="1"/>
  <c r="T662" i="31" s="1"/>
  <c r="S403" i="31"/>
  <c r="T403" i="31" s="1"/>
  <c r="T402" i="31" s="1"/>
  <c r="S483" i="31"/>
  <c r="T483" i="31" s="1"/>
  <c r="T482" i="31" s="1"/>
  <c r="S67" i="31"/>
  <c r="T67" i="31" s="1"/>
  <c r="T66" i="31" s="1"/>
  <c r="S945" i="31"/>
  <c r="T945" i="31" s="1"/>
  <c r="T944" i="31" s="1"/>
  <c r="S845" i="31"/>
  <c r="T845" i="31" s="1"/>
  <c r="T844" i="31" s="1"/>
  <c r="S923" i="31"/>
  <c r="T923" i="31" s="1"/>
  <c r="T922" i="31" s="1"/>
  <c r="S473" i="31"/>
  <c r="T473" i="31" s="1"/>
  <c r="T472" i="31" s="1"/>
  <c r="S1125" i="31"/>
  <c r="T1125" i="31" s="1"/>
  <c r="T1124" i="31" s="1"/>
  <c r="S1157" i="31"/>
  <c r="T1157" i="31" s="1"/>
  <c r="T1156" i="31" s="1"/>
  <c r="S955" i="31"/>
  <c r="T955" i="31" s="1"/>
  <c r="T954" i="31" s="1"/>
  <c r="S533" i="31"/>
  <c r="T533" i="31" s="1"/>
  <c r="T532" i="31" s="1"/>
  <c r="S575" i="31"/>
  <c r="T575" i="31" s="1"/>
  <c r="T574" i="31" s="1"/>
  <c r="S793" i="31"/>
  <c r="T793" i="31" s="1"/>
  <c r="T792" i="31" s="1"/>
  <c r="S737" i="31"/>
  <c r="T737" i="31" s="1"/>
  <c r="T736" i="31" s="1"/>
  <c r="S65" i="31"/>
  <c r="T65" i="31" s="1"/>
  <c r="T64" i="31" s="1"/>
  <c r="S859" i="31"/>
  <c r="T859" i="31" s="1"/>
  <c r="T858" i="31" s="1"/>
  <c r="S747" i="31"/>
  <c r="T747" i="31" s="1"/>
  <c r="T746" i="31" s="1"/>
  <c r="S1059" i="31"/>
  <c r="T1059" i="31" s="1"/>
  <c r="T1058" i="31" s="1"/>
  <c r="S1101" i="31"/>
  <c r="T1101" i="31" s="1"/>
  <c r="T1100" i="31" s="1"/>
  <c r="S1067" i="31"/>
  <c r="T1067" i="31" s="1"/>
  <c r="T1066" i="31" s="1"/>
  <c r="S61" i="31"/>
  <c r="T61" i="31" s="1"/>
  <c r="T60" i="31" s="1"/>
  <c r="S507" i="31"/>
  <c r="T507" i="31" s="1"/>
  <c r="T506" i="31" s="1"/>
  <c r="S485" i="31"/>
  <c r="T485" i="31" s="1"/>
  <c r="T484" i="31" s="1"/>
  <c r="S447" i="31"/>
  <c r="T447" i="31" s="1"/>
  <c r="T446" i="31" s="1"/>
  <c r="S195" i="31"/>
  <c r="T195" i="31" s="1"/>
  <c r="T194" i="31" s="1"/>
  <c r="S283" i="31"/>
  <c r="T283" i="31" s="1"/>
  <c r="T282" i="31" s="1"/>
  <c r="S687" i="31"/>
  <c r="T687" i="31" s="1"/>
  <c r="T686" i="31" s="1"/>
  <c r="S799" i="31"/>
  <c r="T799" i="31" s="1"/>
  <c r="T798" i="31" s="1"/>
  <c r="S541" i="31"/>
  <c r="T541" i="31" s="1"/>
  <c r="T540" i="31" s="1"/>
  <c r="S45" i="31"/>
  <c r="T45" i="31" s="1"/>
  <c r="T44" i="31" s="1"/>
  <c r="S527" i="31"/>
  <c r="T527" i="31" s="1"/>
  <c r="T526" i="31" s="1"/>
  <c r="S19" i="31"/>
  <c r="T19" i="31" s="1"/>
  <c r="T18" i="31" s="1"/>
  <c r="S49" i="31"/>
  <c r="T49" i="31" s="1"/>
  <c r="T48" i="31" s="1"/>
  <c r="S151" i="31"/>
  <c r="T151" i="31" s="1"/>
  <c r="T150" i="31" s="1"/>
  <c r="S1093" i="31"/>
  <c r="T1093" i="31" s="1"/>
  <c r="T1092" i="31" s="1"/>
  <c r="S769" i="31"/>
  <c r="T769" i="31" s="1"/>
  <c r="T768" i="31" s="1"/>
  <c r="S921" i="31"/>
  <c r="T921" i="31" s="1"/>
  <c r="T920" i="31" s="1"/>
  <c r="S715" i="31"/>
  <c r="T715" i="31" s="1"/>
  <c r="T714" i="31" s="1"/>
  <c r="S1173" i="31"/>
  <c r="T1173" i="31" s="1"/>
  <c r="T1172" i="31" s="1"/>
  <c r="S1065" i="31"/>
  <c r="T1065" i="31" s="1"/>
  <c r="T1064" i="31" s="1"/>
  <c r="S1029" i="31"/>
  <c r="T1029" i="31" s="1"/>
  <c r="T1028" i="31" s="1"/>
  <c r="S1063" i="31"/>
  <c r="T1063" i="31" s="1"/>
  <c r="T1062" i="31" s="1"/>
  <c r="S893" i="31"/>
  <c r="T893" i="31" s="1"/>
  <c r="T892" i="31" s="1"/>
  <c r="S783" i="31"/>
  <c r="T783" i="31" s="1"/>
  <c r="T782" i="31" s="1"/>
  <c r="S1089" i="31"/>
  <c r="T1089" i="31" s="1"/>
  <c r="T1088" i="31" s="1"/>
  <c r="S525" i="31"/>
  <c r="T525" i="31" s="1"/>
  <c r="T524" i="31" s="1"/>
  <c r="S13" i="31"/>
  <c r="T13" i="31" s="1"/>
  <c r="T12" i="31" s="1"/>
  <c r="S37" i="31"/>
  <c r="T37" i="31" s="1"/>
  <c r="T36" i="31" s="1"/>
  <c r="S511" i="31"/>
  <c r="T511" i="31" s="1"/>
  <c r="T510" i="31" s="1"/>
  <c r="S427" i="31"/>
  <c r="T427" i="31" s="1"/>
  <c r="T426" i="31" s="1"/>
  <c r="S103" i="31"/>
  <c r="T103" i="31" s="1"/>
  <c r="T102" i="31" s="1"/>
  <c r="S499" i="31"/>
  <c r="T499" i="31" s="1"/>
  <c r="T498" i="31" s="1"/>
  <c r="S709" i="31"/>
  <c r="T709" i="31" s="1"/>
  <c r="T708" i="31" s="1"/>
  <c r="S735" i="31"/>
  <c r="T735" i="31" s="1"/>
  <c r="T734" i="31" s="1"/>
  <c r="S237" i="31"/>
  <c r="T237" i="31" s="1"/>
  <c r="T236" i="31" s="1"/>
  <c r="S411" i="31"/>
  <c r="T411" i="31" s="1"/>
  <c r="T410" i="31" s="1"/>
  <c r="S623" i="31"/>
  <c r="T623" i="31" s="1"/>
  <c r="T622" i="31" s="1"/>
  <c r="S841" i="31"/>
  <c r="T841" i="31" s="1"/>
  <c r="T840" i="31" s="1"/>
  <c r="S1079" i="31"/>
  <c r="T1079" i="31" s="1"/>
  <c r="T1078" i="31" s="1"/>
  <c r="S567" i="31"/>
  <c r="T567" i="31" s="1"/>
  <c r="T566" i="31" s="1"/>
  <c r="S207" i="31"/>
  <c r="T207" i="31" s="1"/>
  <c r="T206" i="31" s="1"/>
  <c r="S287" i="31"/>
  <c r="T287" i="31" s="1"/>
  <c r="T286" i="31" s="1"/>
  <c r="S11" i="31"/>
  <c r="T11" i="31" s="1"/>
  <c r="T10" i="31" s="1"/>
  <c r="S351" i="31"/>
  <c r="T351" i="31" s="1"/>
  <c r="T350" i="31" s="1"/>
  <c r="S467" i="31"/>
  <c r="T467" i="31" s="1"/>
  <c r="T466" i="31" s="1"/>
  <c r="S555" i="31"/>
  <c r="T555" i="31" s="1"/>
  <c r="T554" i="31" s="1"/>
  <c r="S539" i="31"/>
  <c r="T539" i="31" s="1"/>
  <c r="T538" i="31" s="1"/>
  <c r="S961" i="31"/>
  <c r="T961" i="31" s="1"/>
  <c r="T960" i="31" s="1"/>
  <c r="S731" i="31"/>
  <c r="T731" i="31" s="1"/>
  <c r="T730" i="31" s="1"/>
  <c r="S599" i="31"/>
  <c r="T599" i="31" s="1"/>
  <c r="T598" i="31" s="1"/>
  <c r="S1045" i="31"/>
  <c r="T1045" i="31" s="1"/>
  <c r="T1044" i="31" s="1"/>
  <c r="S971" i="31"/>
  <c r="T971" i="31" s="1"/>
  <c r="T970" i="31" s="1"/>
  <c r="S889" i="31"/>
  <c r="T889" i="31" s="1"/>
  <c r="T888" i="31" s="1"/>
  <c r="S739" i="31"/>
  <c r="T739" i="31" s="1"/>
  <c r="T738" i="31" s="1"/>
  <c r="S491" i="31"/>
  <c r="T491" i="31" s="1"/>
  <c r="T490" i="31" s="1"/>
  <c r="S431" i="31"/>
  <c r="T431" i="31" s="1"/>
  <c r="T430" i="31" s="1"/>
  <c r="S791" i="31"/>
  <c r="T791" i="31" s="1"/>
  <c r="T790" i="31" s="1"/>
  <c r="S583" i="31"/>
  <c r="T583" i="31" s="1"/>
  <c r="T582" i="31" s="1"/>
  <c r="S873" i="31"/>
  <c r="T873" i="31" s="1"/>
  <c r="T872" i="31" s="1"/>
  <c r="S1131" i="31"/>
  <c r="T1131" i="31" s="1"/>
  <c r="T1130" i="31" s="1"/>
  <c r="S1027" i="31"/>
  <c r="T1027" i="31" s="1"/>
  <c r="T1026" i="31" s="1"/>
  <c r="S953" i="31"/>
  <c r="T953" i="31" s="1"/>
  <c r="T952" i="31" s="1"/>
  <c r="S723" i="31"/>
  <c r="T723" i="31" s="1"/>
  <c r="T722" i="31" s="1"/>
  <c r="S963" i="31"/>
  <c r="T963" i="31" s="1"/>
  <c r="T962" i="31" s="1"/>
  <c r="S937" i="31"/>
  <c r="T937" i="31" s="1"/>
  <c r="T936" i="31" s="1"/>
  <c r="S701" i="31"/>
  <c r="T701" i="31" s="1"/>
  <c r="T700" i="31" s="1"/>
  <c r="S1015" i="31"/>
  <c r="T1015" i="31" s="1"/>
  <c r="T1014" i="31" s="1"/>
  <c r="S881" i="31"/>
  <c r="T881" i="31" s="1"/>
  <c r="T880" i="31" s="1"/>
  <c r="S695" i="31"/>
  <c r="T695" i="31" s="1"/>
  <c r="T694" i="31" s="1"/>
  <c r="S659" i="31"/>
  <c r="T659" i="31" s="1"/>
  <c r="T658" i="31" s="1"/>
  <c r="S593" i="31"/>
  <c r="T593" i="31" s="1"/>
  <c r="T592" i="31" s="1"/>
  <c r="S475" i="31"/>
  <c r="T475" i="31" s="1"/>
  <c r="T474" i="31" s="1"/>
  <c r="S563" i="31"/>
  <c r="T563" i="31" s="1"/>
  <c r="T562" i="31" s="1"/>
  <c r="S29" i="31"/>
  <c r="T29" i="31" s="1"/>
  <c r="T28" i="31" s="1"/>
  <c r="S423" i="31"/>
  <c r="T423" i="31" s="1"/>
  <c r="T422" i="31" s="1"/>
  <c r="S1139" i="31"/>
  <c r="T1139" i="31" s="1"/>
  <c r="T1138" i="31" s="1"/>
  <c r="S883" i="31"/>
  <c r="T883" i="31" s="1"/>
  <c r="T882" i="31" s="1"/>
  <c r="S777" i="31"/>
  <c r="T777" i="31" s="1"/>
  <c r="T776" i="31" s="1"/>
  <c r="S677" i="31"/>
  <c r="T677" i="31" s="1"/>
  <c r="T676" i="31" s="1"/>
  <c r="S887" i="31"/>
  <c r="T887" i="31" s="1"/>
  <c r="T886" i="31" s="1"/>
  <c r="S699" i="31"/>
  <c r="T699" i="31" s="1"/>
  <c r="T698" i="31" s="1"/>
  <c r="S561" i="31"/>
  <c r="T561" i="31" s="1"/>
  <c r="T560" i="31" s="1"/>
  <c r="S1013" i="31"/>
  <c r="T1013" i="31" s="1"/>
  <c r="T1012" i="31" s="1"/>
  <c r="S877" i="31"/>
  <c r="T877" i="31" s="1"/>
  <c r="T876" i="31" s="1"/>
  <c r="S569" i="31"/>
  <c r="T569" i="31" s="1"/>
  <c r="T568" i="31" s="1"/>
  <c r="S1073" i="31"/>
  <c r="T1073" i="31" s="1"/>
  <c r="T1072" i="31" s="1"/>
  <c r="S465" i="31"/>
  <c r="T465" i="31" s="1"/>
  <c r="T464" i="31" s="1"/>
  <c r="S547" i="31"/>
  <c r="T547" i="31" s="1"/>
  <c r="T546" i="31" s="1"/>
  <c r="S1061" i="31"/>
  <c r="T1061" i="31" s="1"/>
  <c r="T1060" i="31" s="1"/>
  <c r="S885" i="31"/>
  <c r="T885" i="31" s="1"/>
  <c r="T884" i="31" s="1"/>
  <c r="S767" i="31"/>
  <c r="T767" i="31" s="1"/>
  <c r="T766" i="31" s="1"/>
  <c r="S1133" i="31"/>
  <c r="T1133" i="31" s="1"/>
  <c r="T1132" i="31" s="1"/>
  <c r="S861" i="31"/>
  <c r="T861" i="31" s="1"/>
  <c r="T860" i="31" s="1"/>
  <c r="S1057" i="31"/>
  <c r="T1057" i="31" s="1"/>
  <c r="T1056" i="31" s="1"/>
  <c r="S493" i="31"/>
  <c r="T493" i="31" s="1"/>
  <c r="T492" i="31" s="1"/>
  <c r="S299" i="31"/>
  <c r="T299" i="31" s="1"/>
  <c r="T298" i="31" s="1"/>
  <c r="S451" i="31"/>
  <c r="T451" i="31" s="1"/>
  <c r="T450" i="31" s="1"/>
  <c r="S461" i="31"/>
  <c r="T461" i="31" s="1"/>
  <c r="T460" i="31" s="1"/>
  <c r="S63" i="31"/>
  <c r="T63" i="31" s="1"/>
  <c r="T62" i="31" s="1"/>
  <c r="S1009" i="31"/>
  <c r="T1009" i="31" s="1"/>
  <c r="T1008" i="31" s="1"/>
  <c r="S721" i="31"/>
  <c r="T721" i="31" s="1"/>
  <c r="T720" i="31" s="1"/>
  <c r="S869" i="31"/>
  <c r="T869" i="31" s="1"/>
  <c r="T868" i="31" s="1"/>
  <c r="S529" i="31"/>
  <c r="T529" i="31" s="1"/>
  <c r="T528" i="31" s="1"/>
  <c r="S751" i="31"/>
  <c r="T751" i="31" s="1"/>
  <c r="T750" i="31" s="1"/>
  <c r="S655" i="31"/>
  <c r="T655" i="31" s="1"/>
  <c r="T654" i="31" s="1"/>
  <c r="S537" i="31"/>
  <c r="T537" i="31" s="1"/>
  <c r="T536" i="31" s="1"/>
  <c r="S477" i="31"/>
  <c r="T477" i="31" s="1"/>
  <c r="T476" i="31" s="1"/>
  <c r="S353" i="31"/>
  <c r="T353" i="31" s="1"/>
  <c r="T352" i="31" s="1"/>
  <c r="S73" i="31"/>
  <c r="T73" i="31" s="1"/>
  <c r="T72" i="31" s="1"/>
  <c r="S875" i="31"/>
  <c r="T875" i="31" s="1"/>
  <c r="T874" i="31" s="1"/>
  <c r="S689" i="31"/>
  <c r="T689" i="31" s="1"/>
  <c r="T688" i="31" s="1"/>
  <c r="S1149" i="31"/>
  <c r="T1149" i="31" s="1"/>
  <c r="T1148" i="31" s="1"/>
  <c r="S53" i="31"/>
  <c r="T53" i="31" s="1"/>
  <c r="T52" i="31" s="1"/>
  <c r="S463" i="31"/>
  <c r="T463" i="31" s="1"/>
  <c r="T462" i="31" s="1"/>
  <c r="S925" i="31"/>
  <c r="T925" i="31" s="1"/>
  <c r="T924" i="31" s="1"/>
  <c r="S1055" i="31"/>
  <c r="T1055" i="31" s="1"/>
  <c r="T1054" i="31" s="1"/>
  <c r="S1097" i="31"/>
  <c r="T1097" i="31" s="1"/>
  <c r="T1096" i="31" s="1"/>
  <c r="S911" i="31"/>
  <c r="T911" i="31" s="1"/>
  <c r="T910" i="31" s="1"/>
  <c r="S703" i="31"/>
  <c r="T703" i="31" s="1"/>
  <c r="T702" i="31" s="1"/>
  <c r="S1095" i="31"/>
  <c r="T1095" i="31" s="1"/>
  <c r="T1094" i="31" s="1"/>
  <c r="S985" i="31"/>
  <c r="T985" i="31" s="1"/>
  <c r="T984" i="31" s="1"/>
  <c r="S815" i="31"/>
  <c r="T815" i="31" s="1"/>
  <c r="T814" i="31" s="1"/>
  <c r="S1115" i="31"/>
  <c r="T1115" i="31" s="1"/>
  <c r="T1114" i="31" s="1"/>
  <c r="S995" i="31"/>
  <c r="T995" i="31" s="1"/>
  <c r="T994" i="31" s="1"/>
  <c r="S733" i="31"/>
  <c r="T733" i="31" s="1"/>
  <c r="T732" i="31" s="1"/>
  <c r="S1047" i="31"/>
  <c r="T1047" i="31" s="1"/>
  <c r="T1046" i="31" s="1"/>
  <c r="S973" i="31"/>
  <c r="T973" i="31" s="1"/>
  <c r="T972" i="31" s="1"/>
  <c r="S933" i="31"/>
  <c r="T933" i="31" s="1"/>
  <c r="T932" i="31" s="1"/>
  <c r="S803" i="31"/>
  <c r="T803" i="31" s="1"/>
  <c r="T802" i="31" s="1"/>
  <c r="S727" i="31"/>
  <c r="T727" i="31" s="1"/>
  <c r="T726" i="31" s="1"/>
  <c r="S557" i="31"/>
  <c r="T557" i="31" s="1"/>
  <c r="T556" i="31" s="1"/>
  <c r="S625" i="31"/>
  <c r="T625" i="31" s="1"/>
  <c r="T624" i="31" s="1"/>
  <c r="S309" i="31"/>
  <c r="T309" i="31" s="1"/>
  <c r="T308" i="31" s="1"/>
  <c r="S15" i="31"/>
  <c r="T15" i="31" s="1"/>
  <c r="T14" i="31" s="1"/>
  <c r="S805" i="31"/>
  <c r="T805" i="31" s="1"/>
  <c r="T804" i="31" s="1"/>
  <c r="S543" i="31"/>
  <c r="T543" i="31" s="1"/>
  <c r="T542" i="31" s="1"/>
  <c r="S379" i="31"/>
  <c r="T379" i="31" s="1"/>
  <c r="T378" i="31" s="1"/>
  <c r="S601" i="31"/>
  <c r="T601" i="31" s="1"/>
  <c r="T600" i="31" s="1"/>
  <c r="S455" i="31"/>
  <c r="T455" i="31" s="1"/>
  <c r="T454" i="31" s="1"/>
  <c r="S311" i="31"/>
  <c r="T311" i="31" s="1"/>
  <c r="T310" i="31" s="1"/>
  <c r="S1111" i="31"/>
  <c r="T1111" i="31" s="1"/>
  <c r="T1110" i="31" s="1"/>
  <c r="S959" i="31"/>
  <c r="T959" i="31" s="1"/>
  <c r="T958" i="31" s="1"/>
  <c r="S913" i="31"/>
  <c r="T913" i="31" s="1"/>
  <c r="T912" i="31" s="1"/>
  <c r="S681" i="31"/>
  <c r="T681" i="31" s="1"/>
  <c r="T680" i="31" s="1"/>
  <c r="S581" i="31"/>
  <c r="T581" i="31" s="1"/>
  <c r="T580" i="31" s="1"/>
  <c r="S221" i="31"/>
  <c r="T221" i="31" s="1"/>
  <c r="T220" i="31" s="1"/>
  <c r="S1053" i="31"/>
  <c r="T1053" i="31" s="1"/>
  <c r="T1052" i="31" s="1"/>
  <c r="S807" i="31"/>
  <c r="T807" i="31" s="1"/>
  <c r="T806" i="31" s="1"/>
  <c r="S1081" i="31"/>
  <c r="T1081" i="31" s="1"/>
  <c r="T1080" i="31" s="1"/>
  <c r="S931" i="31"/>
  <c r="T931" i="31" s="1"/>
  <c r="T930" i="31" s="1"/>
  <c r="S549" i="31"/>
  <c r="T549" i="31" s="1"/>
  <c r="T548" i="31" s="1"/>
  <c r="S1043" i="31"/>
  <c r="T1043" i="31" s="1"/>
  <c r="T1042" i="31" s="1"/>
  <c r="S969" i="31"/>
  <c r="T969" i="31" s="1"/>
  <c r="T968" i="31" s="1"/>
  <c r="S927" i="31"/>
  <c r="T927" i="31" s="1"/>
  <c r="T926" i="31" s="1"/>
  <c r="S591" i="31"/>
  <c r="T591" i="31" s="1"/>
  <c r="T590" i="31" s="1"/>
  <c r="S979" i="31"/>
  <c r="T979" i="31" s="1"/>
  <c r="T978" i="31" s="1"/>
  <c r="S939" i="31"/>
  <c r="T939" i="31" s="1"/>
  <c r="T938" i="31" s="1"/>
  <c r="S809" i="31"/>
  <c r="T809" i="31" s="1"/>
  <c r="T808" i="31" s="1"/>
  <c r="S717" i="31"/>
  <c r="T717" i="31" s="1"/>
  <c r="T716" i="31" s="1"/>
  <c r="S1159" i="31"/>
  <c r="T1159" i="31" s="1"/>
  <c r="T1158" i="31" s="1"/>
  <c r="S1031" i="31"/>
  <c r="T1031" i="31" s="1"/>
  <c r="T1030" i="31" s="1"/>
  <c r="S957" i="31"/>
  <c r="T957" i="31" s="1"/>
  <c r="T956" i="31" s="1"/>
  <c r="S897" i="31"/>
  <c r="T897" i="31" s="1"/>
  <c r="T896" i="31" s="1"/>
  <c r="S787" i="31"/>
  <c r="T787" i="31" s="1"/>
  <c r="T786" i="31" s="1"/>
  <c r="S711" i="31"/>
  <c r="T711" i="31" s="1"/>
  <c r="T710" i="31" s="1"/>
  <c r="S675" i="31"/>
  <c r="T675" i="31" s="1"/>
  <c r="T674" i="31" s="1"/>
  <c r="S609" i="31"/>
  <c r="T609" i="31" s="1"/>
  <c r="T608" i="31" s="1"/>
  <c r="S293" i="31"/>
  <c r="T293" i="31" s="1"/>
  <c r="T292" i="31" s="1"/>
  <c r="S303" i="31"/>
  <c r="T303" i="31" s="1"/>
  <c r="T302" i="31" s="1"/>
  <c r="S585" i="31"/>
  <c r="T585" i="31" s="1"/>
  <c r="T584" i="31" s="1"/>
  <c r="S439" i="31"/>
  <c r="T439" i="31" s="1"/>
  <c r="T438" i="31" s="1"/>
  <c r="S295" i="31"/>
  <c r="T295" i="31" s="1"/>
  <c r="T294" i="31" s="1"/>
  <c r="S1107" i="31"/>
  <c r="T1107" i="31" s="1"/>
  <c r="T1106" i="31" s="1"/>
  <c r="S899" i="31"/>
  <c r="T899" i="31" s="1"/>
  <c r="T898" i="31" s="1"/>
  <c r="S33" i="31"/>
  <c r="T33" i="31" s="1"/>
  <c r="T32" i="31" s="1"/>
  <c r="S1021" i="31"/>
  <c r="T1021" i="31" s="1"/>
  <c r="T1020" i="31" s="1"/>
  <c r="S1077" i="31"/>
  <c r="T1077" i="31" s="1"/>
  <c r="T1076" i="31" s="1"/>
  <c r="S651" i="31"/>
  <c r="T651" i="31" s="1"/>
  <c r="T650" i="31" s="1"/>
  <c r="S1011" i="31"/>
  <c r="T1011" i="31" s="1"/>
  <c r="T1010" i="31" s="1"/>
  <c r="S1153" i="31"/>
  <c r="T1153" i="31" s="1"/>
  <c r="T1152" i="31" s="1"/>
  <c r="S1037" i="31"/>
  <c r="T1037" i="31" s="1"/>
  <c r="T1036" i="31" s="1"/>
  <c r="S685" i="31"/>
  <c r="T685" i="31" s="1"/>
  <c r="T684" i="31" s="1"/>
  <c r="S1109" i="31"/>
  <c r="T1109" i="31" s="1"/>
  <c r="T1108" i="31" s="1"/>
  <c r="S865" i="31"/>
  <c r="T865" i="31" s="1"/>
  <c r="T864" i="31" s="1"/>
  <c r="S679" i="31"/>
  <c r="T679" i="31" s="1"/>
  <c r="T678" i="31" s="1"/>
  <c r="S643" i="31"/>
  <c r="T643" i="31" s="1"/>
  <c r="T642" i="31" s="1"/>
  <c r="S443" i="31"/>
  <c r="T443" i="31" s="1"/>
  <c r="T442" i="31" s="1"/>
  <c r="S577" i="31"/>
  <c r="T577" i="31" s="1"/>
  <c r="T576" i="31" s="1"/>
  <c r="S275" i="31"/>
  <c r="T275" i="31" s="1"/>
  <c r="T274" i="31" s="1"/>
  <c r="S245" i="31"/>
  <c r="T245" i="31" s="1"/>
  <c r="T244" i="31" s="1"/>
  <c r="S55" i="31"/>
  <c r="T55" i="31" s="1"/>
  <c r="T54" i="31" s="1"/>
  <c r="S399" i="31"/>
  <c r="T399" i="31" s="1"/>
  <c r="T398" i="31" s="1"/>
  <c r="S1177" i="31"/>
  <c r="T1177" i="31" s="1"/>
  <c r="T1176" i="31" s="1"/>
  <c r="S1049" i="31"/>
  <c r="T1049" i="31" s="1"/>
  <c r="T1048" i="31" s="1"/>
  <c r="S867" i="31"/>
  <c r="T867" i="31" s="1"/>
  <c r="T866" i="31" s="1"/>
  <c r="S761" i="31"/>
  <c r="T761" i="31" s="1"/>
  <c r="T760" i="31" s="1"/>
  <c r="S661" i="31"/>
  <c r="T661" i="31" s="1"/>
  <c r="T660" i="31" s="1"/>
  <c r="S41" i="31"/>
  <c r="T41" i="31" s="1"/>
  <c r="T40" i="31" s="1"/>
  <c r="S1113" i="31"/>
  <c r="T1113" i="31" s="1"/>
  <c r="T1112" i="31" s="1"/>
  <c r="S849" i="31"/>
  <c r="T849" i="31" s="1"/>
  <c r="T848" i="31" s="1"/>
  <c r="S1141" i="31"/>
  <c r="T1141" i="31" s="1"/>
  <c r="T1140" i="31" s="1"/>
  <c r="S843" i="31"/>
  <c r="T843" i="31" s="1"/>
  <c r="T842" i="31" s="1"/>
  <c r="S691" i="31"/>
  <c r="T691" i="31" s="1"/>
  <c r="T690" i="31" s="1"/>
  <c r="S903" i="31"/>
  <c r="T903" i="31" s="1"/>
  <c r="T902" i="31" s="1"/>
  <c r="S1175" i="31"/>
  <c r="T1175" i="31" s="1"/>
  <c r="T1174" i="31" s="1"/>
  <c r="S1155" i="31"/>
  <c r="T1155" i="31" s="1"/>
  <c r="T1154" i="31" s="1"/>
  <c r="S627" i="31"/>
  <c r="T627" i="31" s="1"/>
  <c r="T626" i="31" s="1"/>
  <c r="S571" i="31"/>
  <c r="T571" i="31" s="1"/>
  <c r="T570" i="31" s="1"/>
  <c r="S479" i="31"/>
  <c r="T479" i="31" s="1"/>
  <c r="T478" i="31" s="1"/>
  <c r="S307" i="31"/>
  <c r="T307" i="31" s="1"/>
  <c r="T306" i="31" s="1"/>
  <c r="S665" i="31"/>
  <c r="T665" i="31" s="1"/>
  <c r="T664" i="31" s="1"/>
  <c r="S531" i="31"/>
  <c r="T531" i="31" s="1"/>
  <c r="T530" i="31" s="1"/>
  <c r="S143" i="31"/>
  <c r="T143" i="31" s="1"/>
  <c r="T142" i="31" s="1"/>
  <c r="S1033" i="31"/>
  <c r="T1033" i="31" s="1"/>
  <c r="T1032" i="31" s="1"/>
  <c r="S919" i="31"/>
  <c r="T919" i="31" s="1"/>
  <c r="T918" i="31" s="1"/>
  <c r="S853" i="31"/>
  <c r="T853" i="31" s="1"/>
  <c r="T852" i="31" s="1"/>
  <c r="S745" i="31"/>
  <c r="T745" i="31" s="1"/>
  <c r="T744" i="31" s="1"/>
  <c r="S645" i="31"/>
  <c r="T645" i="31" s="1"/>
  <c r="T644" i="31" s="1"/>
  <c r="S457" i="31"/>
  <c r="T457" i="31" s="1"/>
  <c r="T456" i="31" s="1"/>
  <c r="S51" i="31"/>
  <c r="T51" i="31" s="1"/>
  <c r="T50" i="31" s="1"/>
  <c r="S781" i="31"/>
  <c r="T781" i="31" s="1"/>
  <c r="T780" i="31" s="1"/>
  <c r="S833" i="31"/>
  <c r="T833" i="31" s="1"/>
  <c r="T832" i="31" s="1"/>
  <c r="S1117" i="31"/>
  <c r="T1117" i="31" s="1"/>
  <c r="T1116" i="31" s="1"/>
  <c r="S827" i="31"/>
  <c r="T827" i="31" s="1"/>
  <c r="T826" i="31" s="1"/>
  <c r="S1121" i="31"/>
  <c r="T1121" i="31" s="1"/>
  <c r="T1120" i="31" s="1"/>
  <c r="S917" i="31"/>
  <c r="T917" i="31" s="1"/>
  <c r="T916" i="31" s="1"/>
  <c r="S1167" i="31"/>
  <c r="T1167" i="31" s="1"/>
  <c r="T1166" i="31" s="1"/>
  <c r="S871" i="31"/>
  <c r="T871" i="31" s="1"/>
  <c r="T870" i="31" s="1"/>
  <c r="S1145" i="31"/>
  <c r="T1145" i="31" s="1"/>
  <c r="T1144" i="31" s="1"/>
  <c r="S1123" i="31"/>
  <c r="T1123" i="31" s="1"/>
  <c r="T1122" i="31" s="1"/>
  <c r="S851" i="31"/>
  <c r="T851" i="31" s="1"/>
  <c r="T850" i="31" s="1"/>
  <c r="S775" i="31"/>
  <c r="T775" i="31" s="1"/>
  <c r="T774" i="31" s="1"/>
  <c r="S611" i="31"/>
  <c r="T611" i="31" s="1"/>
  <c r="T610" i="31" s="1"/>
  <c r="S673" i="31"/>
  <c r="T673" i="31" s="1"/>
  <c r="T672" i="31" s="1"/>
  <c r="S17" i="31"/>
  <c r="T17" i="31" s="1"/>
  <c r="T16" i="31" s="1"/>
  <c r="S291" i="31"/>
  <c r="T291" i="31" s="1"/>
  <c r="T290" i="31" s="1"/>
  <c r="S649" i="31"/>
  <c r="T649" i="31" s="1"/>
  <c r="T648" i="31" s="1"/>
  <c r="S515" i="31"/>
  <c r="T515" i="31" s="1"/>
  <c r="T514" i="31" s="1"/>
  <c r="S35" i="31"/>
  <c r="T35" i="31" s="1"/>
  <c r="T34" i="31" s="1"/>
  <c r="S1017" i="31"/>
  <c r="T1017" i="31" s="1"/>
  <c r="T1016" i="31" s="1"/>
  <c r="S837" i="31"/>
  <c r="T837" i="31" s="1"/>
  <c r="T836" i="31" s="1"/>
  <c r="S729" i="31"/>
  <c r="T729" i="31" s="1"/>
  <c r="T728" i="31" s="1"/>
  <c r="S629" i="31"/>
  <c r="T629" i="31" s="1"/>
  <c r="T628" i="31" s="1"/>
  <c r="S441" i="31"/>
  <c r="T441" i="31" s="1"/>
  <c r="T440" i="31" s="1"/>
  <c r="S313" i="31"/>
  <c r="T313" i="31" s="1"/>
  <c r="T312" i="31" s="1"/>
  <c r="S1087" i="31"/>
  <c r="T1087" i="31" s="1"/>
  <c r="T1086" i="31" s="1"/>
  <c r="S855" i="31"/>
  <c r="T855" i="31" s="1"/>
  <c r="T854" i="31" s="1"/>
  <c r="S1127" i="31"/>
  <c r="T1127" i="31" s="1"/>
  <c r="T1126" i="31" s="1"/>
  <c r="S817" i="31"/>
  <c r="T817" i="31" s="1"/>
  <c r="T816" i="31" s="1"/>
  <c r="S1091" i="31"/>
  <c r="T1091" i="31" s="1"/>
  <c r="T1090" i="31" s="1"/>
  <c r="S811" i="31"/>
  <c r="T811" i="31" s="1"/>
  <c r="T810" i="31" s="1"/>
  <c r="S847" i="31"/>
  <c r="T847" i="31" s="1"/>
  <c r="T846" i="31" s="1"/>
  <c r="S947" i="31"/>
  <c r="T947" i="31" s="1"/>
  <c r="T946" i="31" s="1"/>
  <c r="S765" i="31"/>
  <c r="T765" i="31" s="1"/>
  <c r="T764" i="31" s="1"/>
  <c r="S1099" i="31"/>
  <c r="T1099" i="31" s="1"/>
  <c r="T1098" i="31" s="1"/>
  <c r="S1005" i="31"/>
  <c r="T1005" i="31" s="1"/>
  <c r="T1004" i="31" s="1"/>
  <c r="S835" i="31"/>
  <c r="T835" i="31" s="1"/>
  <c r="T834" i="31" s="1"/>
  <c r="S759" i="31"/>
  <c r="T759" i="31" s="1"/>
  <c r="T758" i="31" s="1"/>
  <c r="S595" i="31"/>
  <c r="T595" i="31" s="1"/>
  <c r="T594" i="31" s="1"/>
  <c r="S657" i="31"/>
  <c r="T657" i="31" s="1"/>
  <c r="T656" i="31" s="1"/>
  <c r="S21" i="31"/>
  <c r="T21" i="31" s="1"/>
  <c r="T20" i="31" s="1"/>
  <c r="S469" i="31"/>
  <c r="T469" i="31" s="1"/>
  <c r="T468" i="31" s="1"/>
  <c r="S25" i="31"/>
  <c r="T25" i="31" s="1"/>
  <c r="T24" i="31" s="1"/>
  <c r="S253" i="31"/>
  <c r="T253" i="31" s="1"/>
  <c r="T252" i="31" s="1"/>
  <c r="S633" i="31"/>
  <c r="T633" i="31" s="1"/>
  <c r="T632" i="31" s="1"/>
  <c r="S429" i="31"/>
  <c r="T429" i="31" s="1"/>
  <c r="T428" i="31" s="1"/>
  <c r="S147" i="31"/>
  <c r="T147" i="31" s="1"/>
  <c r="T146" i="31" s="1"/>
  <c r="S39" i="31"/>
  <c r="T39" i="31" s="1"/>
  <c r="T38" i="31" s="1"/>
  <c r="S991" i="31"/>
  <c r="T991" i="31" s="1"/>
  <c r="T990" i="31" s="1"/>
  <c r="S821" i="31"/>
  <c r="T821" i="31" s="1"/>
  <c r="T820" i="31" s="1"/>
  <c r="S713" i="31"/>
  <c r="T713" i="31" s="1"/>
  <c r="T712" i="31" s="1"/>
  <c r="S613" i="31"/>
  <c r="T613" i="31" s="1"/>
  <c r="T612" i="31" s="1"/>
  <c r="S69" i="31"/>
  <c r="T69" i="31" s="1"/>
  <c r="T68" i="31" s="1"/>
  <c r="S297" i="31"/>
  <c r="T297" i="31" s="1"/>
  <c r="T296" i="31" s="1"/>
  <c r="S497" i="31"/>
  <c r="T497" i="31" s="1"/>
  <c r="T496" i="31" s="1"/>
  <c r="S943" i="31"/>
  <c r="T943" i="31" s="1"/>
  <c r="T942" i="31" s="1"/>
  <c r="S801" i="31"/>
  <c r="T801" i="31" s="1"/>
  <c r="T800" i="31" s="1"/>
  <c r="S1075" i="31"/>
  <c r="T1075" i="31" s="1"/>
  <c r="T1074" i="31" s="1"/>
  <c r="S1147" i="31"/>
  <c r="T1147" i="31" s="1"/>
  <c r="T1146" i="31" s="1"/>
  <c r="S795" i="31"/>
  <c r="T795" i="31" s="1"/>
  <c r="T794" i="31" s="1"/>
  <c r="S1161" i="31"/>
  <c r="T1161" i="31" s="1"/>
  <c r="T1160" i="31" s="1"/>
  <c r="S1001" i="31"/>
  <c r="T1001" i="31" s="1"/>
  <c r="T1000" i="31" s="1"/>
  <c r="S831" i="31"/>
  <c r="T831" i="31" s="1"/>
  <c r="T830" i="31" s="1"/>
  <c r="S505" i="31"/>
  <c r="T505" i="31" s="1"/>
  <c r="T504" i="31" s="1"/>
  <c r="S749" i="31"/>
  <c r="T749" i="31" s="1"/>
  <c r="T748" i="31" s="1"/>
  <c r="S1083" i="31"/>
  <c r="T1083" i="31" s="1"/>
  <c r="T1082" i="31" s="1"/>
  <c r="S989" i="31"/>
  <c r="T989" i="31" s="1"/>
  <c r="T988" i="31" s="1"/>
  <c r="S819" i="31"/>
  <c r="T819" i="31" s="1"/>
  <c r="T818" i="31" s="1"/>
  <c r="S743" i="31"/>
  <c r="T743" i="31" s="1"/>
  <c r="T742" i="31" s="1"/>
  <c r="S579" i="31"/>
  <c r="T579" i="31" s="1"/>
  <c r="T578" i="31" s="1"/>
  <c r="S641" i="31"/>
  <c r="T641" i="31" s="1"/>
  <c r="T640" i="31" s="1"/>
  <c r="S523" i="31"/>
  <c r="T523" i="31" s="1"/>
  <c r="T522" i="31" s="1"/>
  <c r="S57" i="31"/>
  <c r="T57" i="31" s="1"/>
  <c r="T56" i="31" s="1"/>
  <c r="S43" i="31"/>
  <c r="T43" i="31" s="1"/>
  <c r="T42" i="31" s="1"/>
  <c r="S617" i="31"/>
  <c r="T617" i="31" s="1"/>
  <c r="T616" i="31" s="1"/>
  <c r="S47" i="31"/>
  <c r="T47" i="31" s="1"/>
  <c r="T46" i="31" s="1"/>
  <c r="S975" i="31"/>
  <c r="T975" i="31" s="1"/>
  <c r="T974" i="31" s="1"/>
  <c r="S949" i="31"/>
  <c r="T949" i="31" s="1"/>
  <c r="T948" i="31" s="1"/>
  <c r="S789" i="31"/>
  <c r="T789" i="31" s="1"/>
  <c r="T788" i="31" s="1"/>
  <c r="S697" i="31"/>
  <c r="T697" i="31" s="1"/>
  <c r="T696" i="31" s="1"/>
  <c r="S597" i="31"/>
  <c r="T597" i="31" s="1"/>
  <c r="T596" i="31" s="1"/>
  <c r="S401" i="31"/>
  <c r="T401" i="31" s="1"/>
  <c r="T400" i="31" s="1"/>
  <c r="S203" i="31"/>
  <c r="T203" i="31" s="1"/>
  <c r="T202" i="31" s="1"/>
  <c r="S1129" i="31"/>
  <c r="T1129" i="31" s="1"/>
  <c r="T1128" i="31" s="1"/>
  <c r="S99" i="31"/>
  <c r="T99" i="31" s="1"/>
  <c r="T98" i="31" s="1"/>
  <c r="S119" i="31"/>
  <c r="T119" i="31" s="1"/>
  <c r="T118" i="31" s="1"/>
  <c r="S419" i="31"/>
  <c r="T419" i="31" s="1"/>
  <c r="T418" i="31" s="1"/>
  <c r="S161" i="31"/>
  <c r="T161" i="31" s="1"/>
  <c r="T160" i="31" s="1"/>
  <c r="S91" i="31"/>
  <c r="T91" i="31" s="1"/>
  <c r="T90" i="31" s="1"/>
  <c r="S241" i="31"/>
  <c r="T241" i="31" s="1"/>
  <c r="T240" i="31" s="1"/>
  <c r="S145" i="31"/>
  <c r="T145" i="31" s="1"/>
  <c r="T144" i="31" s="1"/>
  <c r="S265" i="31"/>
  <c r="T265" i="31" s="1"/>
  <c r="T264" i="31" s="1"/>
  <c r="S93" i="31"/>
  <c r="T93" i="31" s="1"/>
  <c r="T92" i="31" s="1"/>
  <c r="S289" i="31"/>
  <c r="T289" i="31" s="1"/>
  <c r="T288" i="31" s="1"/>
  <c r="S205" i="31"/>
  <c r="T205" i="31" s="1"/>
  <c r="T204" i="31" s="1"/>
  <c r="S217" i="31"/>
  <c r="T217" i="31" s="1"/>
  <c r="T216" i="31" s="1"/>
  <c r="S87" i="31"/>
  <c r="T87" i="31" s="1"/>
  <c r="T86" i="31" s="1"/>
  <c r="S181" i="31"/>
  <c r="T181" i="31" s="1"/>
  <c r="T180" i="31" s="1"/>
  <c r="S331" i="31"/>
  <c r="T331" i="31" s="1"/>
  <c r="T330" i="31" s="1"/>
  <c r="S133" i="31"/>
  <c r="T133" i="31" s="1"/>
  <c r="T132" i="31" s="1"/>
  <c r="S209" i="31"/>
  <c r="T209" i="31" s="1"/>
  <c r="T208" i="31" s="1"/>
  <c r="S127" i="31"/>
  <c r="T127" i="31" s="1"/>
  <c r="T126" i="31" s="1"/>
  <c r="S197" i="31"/>
  <c r="T197" i="31" s="1"/>
  <c r="T196" i="31" s="1"/>
  <c r="S369" i="31"/>
  <c r="T369" i="31" s="1"/>
  <c r="T368" i="31" s="1"/>
  <c r="S395" i="31"/>
  <c r="T395" i="31" s="1"/>
  <c r="T394" i="31" s="1"/>
  <c r="S201" i="31"/>
  <c r="T201" i="31" s="1"/>
  <c r="T200" i="31" s="1"/>
  <c r="S229" i="31"/>
  <c r="T229" i="31" s="1"/>
  <c r="T228" i="31" s="1"/>
  <c r="S415" i="31"/>
  <c r="T415" i="31" s="1"/>
  <c r="T414" i="31" s="1"/>
  <c r="S109" i="31"/>
  <c r="T109" i="31" s="1"/>
  <c r="T108" i="31" s="1"/>
  <c r="S79" i="31"/>
  <c r="T79" i="31" s="1"/>
  <c r="T78" i="31" s="1"/>
  <c r="S341" i="31"/>
  <c r="T341" i="31" s="1"/>
  <c r="T340" i="31" s="1"/>
  <c r="S141" i="31"/>
  <c r="T141" i="31" s="1"/>
  <c r="T140" i="31" s="1"/>
  <c r="S267" i="31"/>
  <c r="T267" i="31" s="1"/>
  <c r="T266" i="31" s="1"/>
  <c r="S225" i="31"/>
  <c r="T225" i="31" s="1"/>
  <c r="T224" i="31" s="1"/>
  <c r="S339" i="31"/>
  <c r="T339" i="31" s="1"/>
  <c r="T338" i="31" s="1"/>
  <c r="S85" i="31"/>
  <c r="T85" i="31" s="1"/>
  <c r="T84" i="31" s="1"/>
  <c r="S377" i="31"/>
  <c r="T377" i="31" s="1"/>
  <c r="T376" i="31" s="1"/>
  <c r="S281" i="31"/>
  <c r="T281" i="31" s="1"/>
  <c r="T280" i="31" s="1"/>
  <c r="S215" i="31"/>
  <c r="T215" i="31" s="1"/>
  <c r="T214" i="31" s="1"/>
  <c r="S393" i="31"/>
  <c r="T393" i="31" s="1"/>
  <c r="T392" i="31" s="1"/>
  <c r="S199" i="31"/>
  <c r="T199" i="31" s="1"/>
  <c r="T198" i="31" s="1"/>
  <c r="S81" i="31"/>
  <c r="T81" i="31" s="1"/>
  <c r="T80" i="31" s="1"/>
  <c r="S125" i="31"/>
  <c r="T125" i="31" s="1"/>
  <c r="T124" i="31" s="1"/>
  <c r="S173" i="31"/>
  <c r="T173" i="31" s="1"/>
  <c r="T172" i="31" s="1"/>
  <c r="S183" i="31"/>
  <c r="T183" i="31" s="1"/>
  <c r="T182" i="31" s="1"/>
  <c r="S259" i="31"/>
  <c r="T259" i="31" s="1"/>
  <c r="T258" i="31" s="1"/>
  <c r="S155" i="31"/>
  <c r="T155" i="31" s="1"/>
  <c r="T154" i="31" s="1"/>
  <c r="S131" i="31"/>
  <c r="T131" i="31" s="1"/>
  <c r="T130" i="31" s="1"/>
  <c r="S193" i="31"/>
  <c r="T193" i="31" s="1"/>
  <c r="T192" i="31" s="1"/>
  <c r="S367" i="31"/>
  <c r="T367" i="31" s="1"/>
  <c r="T366" i="31" s="1"/>
  <c r="S123" i="31"/>
  <c r="T123" i="31" s="1"/>
  <c r="T122" i="31" s="1"/>
  <c r="S347" i="31"/>
  <c r="T347" i="31" s="1"/>
  <c r="T346" i="31" s="1"/>
  <c r="S325" i="31"/>
  <c r="T325" i="31" s="1"/>
  <c r="T324" i="31" s="1"/>
  <c r="S149" i="31"/>
  <c r="T149" i="31" s="1"/>
  <c r="T148" i="31" s="1"/>
  <c r="S321" i="31"/>
  <c r="T321" i="31" s="1"/>
  <c r="T320" i="31" s="1"/>
  <c r="S435" i="31"/>
  <c r="T435" i="31" s="1"/>
  <c r="T434" i="31" s="1"/>
  <c r="S257" i="31"/>
  <c r="T257" i="31" s="1"/>
  <c r="T256" i="31" s="1"/>
  <c r="S365" i="31"/>
  <c r="T365" i="31" s="1"/>
  <c r="T364" i="31" s="1"/>
  <c r="S95" i="31"/>
  <c r="T95" i="31" s="1"/>
  <c r="T94" i="31" s="1"/>
  <c r="S219" i="31"/>
  <c r="T219" i="31" s="1"/>
  <c r="T218" i="31" s="1"/>
  <c r="S159" i="31"/>
  <c r="T159" i="31" s="1"/>
  <c r="T158" i="31" s="1"/>
  <c r="S337" i="31"/>
  <c r="T337" i="31" s="1"/>
  <c r="T336" i="31" s="1"/>
  <c r="S175" i="31"/>
  <c r="T175" i="31" s="1"/>
  <c r="T174" i="31" s="1"/>
  <c r="S263" i="31"/>
  <c r="T263" i="31" s="1"/>
  <c r="T262" i="31" s="1"/>
  <c r="S269" i="31"/>
  <c r="T269" i="31" s="1"/>
  <c r="T268" i="31" s="1"/>
  <c r="S101" i="31"/>
  <c r="T101" i="31" s="1"/>
  <c r="T100" i="31" s="1"/>
  <c r="S111" i="31"/>
  <c r="T111" i="31" s="1"/>
  <c r="T110" i="31" s="1"/>
  <c r="S375" i="31"/>
  <c r="T375" i="31" s="1"/>
  <c r="T374" i="31" s="1"/>
  <c r="S135" i="31"/>
  <c r="T135" i="31" s="1"/>
  <c r="T134" i="31" s="1"/>
  <c r="S115" i="31"/>
  <c r="T115" i="31" s="1"/>
  <c r="T114" i="31" s="1"/>
  <c r="S277" i="31"/>
  <c r="T277" i="31" s="1"/>
  <c r="T276" i="31" s="1"/>
  <c r="S319" i="31"/>
  <c r="T319" i="31" s="1"/>
  <c r="T318" i="31" s="1"/>
  <c r="S97" i="31"/>
  <c r="T97" i="31" s="1"/>
  <c r="T96" i="31" s="1"/>
  <c r="S335" i="31"/>
  <c r="T335" i="31" s="1"/>
  <c r="T334" i="31" s="1"/>
  <c r="S211" i="31"/>
  <c r="T211" i="31" s="1"/>
  <c r="T210" i="31" s="1"/>
  <c r="S185" i="31"/>
  <c r="T185" i="31" s="1"/>
  <c r="T184" i="31" s="1"/>
  <c r="S243" i="31"/>
  <c r="T243" i="31" s="1"/>
  <c r="T242" i="31" s="1"/>
  <c r="S129" i="31"/>
  <c r="T129" i="31" s="1"/>
  <c r="T128" i="31" s="1"/>
  <c r="S279" i="31"/>
  <c r="T279" i="31" s="1"/>
  <c r="T278" i="31" s="1"/>
  <c r="S163" i="31"/>
  <c r="T163" i="31" s="1"/>
  <c r="T162" i="31" s="1"/>
  <c r="S213" i="31"/>
  <c r="T213" i="31" s="1"/>
  <c r="T212" i="31" s="1"/>
  <c r="S317" i="31"/>
  <c r="T317" i="31" s="1"/>
  <c r="T316" i="31" s="1"/>
  <c r="S271" i="31"/>
  <c r="T271" i="31" s="1"/>
  <c r="T270" i="31" s="1"/>
  <c r="S83" i="31"/>
  <c r="T83" i="31" s="1"/>
  <c r="T82" i="31" s="1"/>
  <c r="S187" i="31"/>
  <c r="T187" i="31" s="1"/>
  <c r="T186" i="31" s="1"/>
  <c r="S233" i="31"/>
  <c r="T233" i="31" s="1"/>
  <c r="T232" i="31" s="1"/>
  <c r="S249" i="31"/>
  <c r="T249" i="31" s="1"/>
  <c r="T248" i="31" s="1"/>
  <c r="S157" i="31"/>
  <c r="T157" i="31" s="1"/>
  <c r="T156" i="31" s="1"/>
  <c r="S169" i="31"/>
  <c r="T169" i="31" s="1"/>
  <c r="T168" i="31" s="1"/>
  <c r="S273" i="31"/>
  <c r="T273" i="31" s="1"/>
  <c r="T272" i="31" s="1"/>
  <c r="S261" i="31"/>
  <c r="T261" i="31" s="1"/>
  <c r="T260" i="31" s="1"/>
  <c r="S191" i="31"/>
  <c r="T191" i="31" s="1"/>
  <c r="T190" i="31" s="1"/>
  <c r="S171" i="31"/>
  <c r="T171" i="31" s="1"/>
  <c r="T170" i="31" s="1"/>
  <c r="S107" i="31"/>
  <c r="T107" i="31" s="1"/>
  <c r="T106" i="31" s="1"/>
  <c r="S89" i="31"/>
  <c r="T89" i="31" s="1"/>
  <c r="T88" i="31" s="1"/>
  <c r="S167" i="31"/>
  <c r="T167" i="31" s="1"/>
  <c r="T166" i="31" s="1"/>
  <c r="S239" i="31"/>
  <c r="T239" i="31" s="1"/>
  <c r="T238" i="31" s="1"/>
  <c r="S389" i="31"/>
  <c r="T389" i="31" s="1"/>
  <c r="T388" i="31" s="1"/>
  <c r="S117" i="31"/>
  <c r="T117" i="31" s="1"/>
  <c r="T116" i="31" s="1"/>
  <c r="S345" i="31"/>
  <c r="T345" i="31" s="1"/>
  <c r="T344" i="31" s="1"/>
  <c r="S391" i="31"/>
  <c r="T391" i="31" s="1"/>
  <c r="T390" i="31" s="1"/>
  <c r="S189" i="31"/>
  <c r="T189" i="31" s="1"/>
  <c r="T188" i="31" s="1"/>
  <c r="S425" i="31"/>
  <c r="T425" i="31" s="1"/>
  <c r="T424" i="31" s="1"/>
  <c r="S153" i="31"/>
  <c r="T153" i="31" s="1"/>
  <c r="T152" i="31" s="1"/>
  <c r="S137" i="31"/>
  <c r="T137" i="31" s="1"/>
  <c r="T136" i="31" s="1"/>
  <c r="S381" i="31"/>
  <c r="T381" i="31" s="1"/>
  <c r="T380" i="31" s="1"/>
  <c r="S247" i="31"/>
  <c r="T247" i="31" s="1"/>
  <c r="T246" i="31" s="1"/>
  <c r="S105" i="31"/>
  <c r="T105" i="31" s="1"/>
  <c r="T104" i="31" s="1"/>
  <c r="S357" i="31"/>
  <c r="T357" i="31" s="1"/>
  <c r="T356" i="31" s="1"/>
  <c r="S323" i="31"/>
  <c r="T323" i="31" s="1"/>
  <c r="T322" i="31" s="1"/>
  <c r="S223" i="31"/>
  <c r="T223" i="31" s="1"/>
  <c r="T222" i="31" s="1"/>
  <c r="S413" i="31"/>
  <c r="T413" i="31" s="1"/>
  <c r="T412" i="31" s="1"/>
  <c r="S121" i="31"/>
  <c r="T121" i="31" s="1"/>
  <c r="T120" i="31" s="1"/>
  <c r="S333" i="31"/>
  <c r="T333" i="31" s="1"/>
  <c r="T332" i="31" s="1"/>
  <c r="S231" i="31"/>
  <c r="T231" i="31" s="1"/>
  <c r="T230" i="31" s="1"/>
  <c r="S327" i="31"/>
  <c r="T327" i="31" s="1"/>
  <c r="T326" i="31" s="1"/>
  <c r="S383" i="31"/>
  <c r="T383" i="31" s="1"/>
  <c r="T382" i="31" s="1"/>
  <c r="S387" i="31"/>
  <c r="T387" i="31" s="1"/>
  <c r="T386" i="31" s="1"/>
  <c r="S165" i="31"/>
  <c r="T165" i="31" s="1"/>
  <c r="T164" i="31" s="1"/>
  <c r="S409" i="31"/>
  <c r="T409" i="31" s="1"/>
  <c r="T408" i="31" s="1"/>
  <c r="S349" i="31"/>
  <c r="T349" i="31" s="1"/>
  <c r="T348" i="31" s="1"/>
  <c r="S139" i="31"/>
  <c r="T139" i="31" s="1"/>
  <c r="T138" i="31" s="1"/>
  <c r="S179" i="31"/>
  <c r="T179" i="31" s="1"/>
  <c r="T178" i="31" s="1"/>
  <c r="S343" i="31"/>
  <c r="T343" i="31" s="1"/>
  <c r="T342" i="31" s="1"/>
  <c r="S255" i="31"/>
  <c r="T255" i="31" s="1"/>
  <c r="T254" i="31" s="1"/>
  <c r="S397" i="31"/>
  <c r="T397" i="31" s="1"/>
  <c r="T396" i="31" s="1"/>
  <c r="S113" i="31"/>
  <c r="T113" i="31" s="1"/>
  <c r="T112" i="31" s="1"/>
  <c r="S329" i="31"/>
  <c r="T329" i="31" s="1"/>
  <c r="T328" i="31" s="1"/>
  <c r="S373" i="31"/>
  <c r="T373" i="31" s="1"/>
  <c r="T372" i="31" s="1"/>
  <c r="S385" i="31"/>
  <c r="T385" i="31" s="1"/>
  <c r="T384" i="31" s="1"/>
  <c r="S285" i="31"/>
  <c r="T285" i="31" s="1"/>
  <c r="T284" i="31" s="1"/>
  <c r="S77" i="31"/>
  <c r="T77" i="31" s="1"/>
  <c r="T76" i="31" s="1"/>
  <c r="S7" i="31"/>
  <c r="T7" i="31" s="1"/>
  <c r="T6" i="31" s="1"/>
  <c r="S417" i="31"/>
  <c r="T417" i="31" s="1"/>
  <c r="T416" i="31" s="1"/>
  <c r="CO154" i="30"/>
  <c r="CN154" i="30" l="1"/>
  <c r="G621" i="8"/>
  <c r="CM154" i="30" l="1"/>
  <c r="G620" i="8"/>
  <c r="CL154" i="30" l="1"/>
  <c r="A5" i="28"/>
  <c r="A4" i="28"/>
  <c r="CK154" i="30" l="1"/>
  <c r="CJ154" i="30" l="1"/>
  <c r="A5" i="27"/>
  <c r="A4" i="27"/>
  <c r="A5" i="21"/>
  <c r="A4" i="21"/>
  <c r="A5" i="20"/>
  <c r="A4" i="20"/>
  <c r="A5" i="26"/>
  <c r="A4" i="26"/>
  <c r="F622" i="8"/>
  <c r="F621" i="8"/>
  <c r="A6" i="8"/>
  <c r="A5" i="8"/>
  <c r="CI154" i="30" l="1"/>
  <c r="F619" i="8"/>
  <c r="H619" i="8" s="1"/>
  <c r="F618" i="8"/>
  <c r="H618" i="8" s="1"/>
  <c r="F620" i="8"/>
  <c r="J620" i="8" s="1"/>
  <c r="H621" i="8"/>
  <c r="J621" i="8"/>
  <c r="J622" i="8"/>
  <c r="H622" i="8"/>
  <c r="CH154" i="30" l="1"/>
  <c r="J619" i="8"/>
  <c r="J618" i="8"/>
  <c r="H620" i="8"/>
  <c r="H617" i="8"/>
  <c r="J617" i="8"/>
  <c r="CG154" i="30" l="1"/>
  <c r="CF154" i="30" l="1"/>
  <c r="CE154" i="30" l="1"/>
  <c r="CD154" i="30" l="1"/>
  <c r="CC154" i="30" l="1"/>
  <c r="CB154" i="30" l="1"/>
  <c r="CA154" i="30" l="1"/>
  <c r="BZ154" i="30" l="1"/>
  <c r="BY154" i="30" l="1"/>
  <c r="BX154" i="30" l="1"/>
  <c r="BW154" i="30" l="1"/>
  <c r="BV154" i="30" l="1"/>
  <c r="BU154" i="30" l="1"/>
  <c r="BT154" i="30" l="1"/>
  <c r="BS154" i="30" l="1"/>
  <c r="BR154" i="30" l="1"/>
  <c r="BQ154" i="30" l="1"/>
  <c r="BP154" i="30" l="1"/>
  <c r="BO154" i="30" l="1"/>
  <c r="BN154" i="30" l="1"/>
  <c r="BM154" i="30" l="1"/>
  <c r="BL154" i="30" l="1"/>
  <c r="BK154" i="30" l="1"/>
  <c r="BJ154" i="30" l="1"/>
  <c r="BI154" i="30" l="1"/>
  <c r="BH154" i="30" l="1"/>
  <c r="BG154" i="30" l="1"/>
  <c r="BF154" i="30" l="1"/>
  <c r="BE154" i="30" l="1"/>
  <c r="BD154" i="30" l="1"/>
  <c r="BC154" i="30" l="1"/>
  <c r="BB154" i="30" l="1"/>
  <c r="BA154" i="30" l="1"/>
  <c r="AZ154" i="30" l="1"/>
  <c r="AY154" i="30" l="1"/>
  <c r="AX154" i="30" l="1"/>
  <c r="AW154" i="30" l="1"/>
  <c r="AV154" i="30" l="1"/>
  <c r="AU154" i="30" l="1"/>
  <c r="AT154" i="30" l="1"/>
  <c r="AS154" i="30" l="1"/>
  <c r="AR154" i="30" l="1"/>
  <c r="AQ154" i="30" l="1"/>
  <c r="AP154" i="30" l="1"/>
  <c r="AO154" i="30" l="1"/>
  <c r="AN154" i="30" l="1"/>
  <c r="AM154" i="30" l="1"/>
  <c r="AL154" i="30" l="1"/>
  <c r="AK154" i="30" l="1"/>
  <c r="AJ154" i="30" l="1"/>
  <c r="AI154" i="30" l="1"/>
  <c r="AH154" i="30" l="1"/>
  <c r="AG154" i="30" l="1"/>
  <c r="AF154" i="30" l="1"/>
  <c r="AE154" i="30" l="1"/>
  <c r="AD154" i="30" l="1"/>
  <c r="AC154" i="30" l="1"/>
  <c r="AB154" i="30" l="1"/>
  <c r="AA154" i="30" l="1"/>
  <c r="Z154" i="30" l="1"/>
  <c r="Y154" i="30" l="1"/>
  <c r="X154" i="30" l="1"/>
  <c r="W154" i="30" l="1"/>
  <c r="V154" i="30" l="1"/>
  <c r="U154" i="30" l="1"/>
  <c r="T154" i="30" l="1"/>
  <c r="S154" i="30" l="1"/>
  <c r="R154" i="30" l="1"/>
  <c r="Q154" i="30" l="1"/>
  <c r="P154" i="30" l="1"/>
  <c r="O154" i="30" l="1"/>
  <c r="N154" i="30" l="1"/>
  <c r="M154" i="30" l="1"/>
  <c r="L154" i="30" l="1"/>
  <c r="K154" i="30" l="1"/>
  <c r="J154" i="30" l="1"/>
  <c r="I154" i="30" l="1"/>
  <c r="H154" i="30" l="1"/>
  <c r="G154" i="30" l="1"/>
  <c r="F154" i="30" l="1"/>
  <c r="E154" i="30" l="1"/>
  <c r="D154" i="30" l="1"/>
  <c r="C154" i="30" l="1"/>
  <c r="DK155" i="30"/>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Rommel D. Cuba Calle</author>
  </authors>
  <commentList>
    <comment ref="B29" authorId="0" shapeId="0">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authors>
    <author>Pablo Roberto Laura Soto</author>
    <author>Rommel D. Cuba Calle</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Q8" authorId="1" shapeId="0">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authors>
    <author>Pablo Roberto Laura Soto</author>
    <author>Rommel D. Cuba Calle</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R8" authorId="1" shapeId="0">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authors>
    <author>Pablo Roberto Laura Soto</author>
    <author>Rommel D. Cuba Calle</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 ref="A16"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List>
</comments>
</file>

<file path=xl/comments7.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<sst xmlns="http://schemas.openxmlformats.org/spreadsheetml/2006/main" count="29663" uniqueCount="8763">
  <si>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</si>
  <si>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</si>
  <si>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</si>
  <si>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</si>
  <si>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</si>
  <si>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</si>
  <si>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</si>
  <si>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</si>
  <si>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</si>
  <si>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</si>
  <si>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</si>
  <si>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</si>
  <si>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</si>
  <si>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</si>
  <si>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</si>
  <si>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</si>
  <si>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</si>
  <si>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</si>
  <si>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</si>
  <si>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</si>
  <si>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</si>
  <si>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</si>
  <si>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</si>
  <si>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</si>
  <si>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</si>
  <si>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</si>
  <si>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</si>
  <si>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</si>
  <si>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</si>
  <si>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</si>
  <si>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</si>
  <si>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</si>
  <si>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FORMULARIO DE COMUNICACIÓN DE OPERACIONES PENDIENTES (SIN REGULARIZACIÓN)</t>
  </si>
  <si>
    <t>FORM. Nº9. ACRD/R/V.1</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</si>
  <si>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</si>
  <si>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</si>
  <si>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</si>
  <si>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</si>
  <si>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</si>
  <si>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</si>
  <si>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</si>
  <si>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</si>
  <si>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</si>
  <si>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</si>
  <si>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</si>
  <si>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</si>
  <si>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</si>
  <si>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</si>
  <si>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</si>
  <si>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</si>
  <si>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</si>
  <si>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</si>
  <si>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</si>
  <si>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</si>
  <si>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</si>
  <si>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Obras Públicas, Servicios y Vivienda</t>
  </si>
  <si>
    <t>Ministerio de Medio Ambiente y Agua</t>
  </si>
  <si>
    <t>Ministerio de Comunicación</t>
  </si>
  <si>
    <t>Orquesta Sinfónica Nacional</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</si>
  <si>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</si>
  <si>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</si>
  <si>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</si>
  <si>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</si>
  <si>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</si>
  <si>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</si>
  <si>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</si>
  <si>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</si>
  <si>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</si>
  <si>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</si>
  <si>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</si>
  <si>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</si>
  <si>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</si>
  <si>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</si>
  <si>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</si>
  <si>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</si>
  <si>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</si>
  <si>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</si>
  <si>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</si>
  <si>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</si>
  <si>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</si>
  <si>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</si>
  <si>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</si>
  <si>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</si>
  <si>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</si>
  <si>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</si>
  <si>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</si>
  <si>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</si>
  <si>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</si>
  <si>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</si>
  <si>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</si>
  <si>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</si>
  <si>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</si>
  <si>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</si>
  <si>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</si>
  <si>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</si>
  <si>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</si>
  <si>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</si>
  <si>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</si>
  <si>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</si>
  <si>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</si>
  <si>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</si>
  <si>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</si>
  <si>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</si>
  <si>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</si>
  <si>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</si>
  <si>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</si>
  <si>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</si>
  <si>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</si>
  <si>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</si>
  <si>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</si>
  <si>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</si>
  <si>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</si>
  <si>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</si>
  <si>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</si>
  <si>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</si>
  <si>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</si>
  <si>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</si>
  <si>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</si>
  <si>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</si>
  <si>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</si>
  <si>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</si>
  <si>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</si>
  <si>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</si>
  <si>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</si>
  <si>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</si>
  <si>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</si>
  <si>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</si>
  <si>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</si>
  <si>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</si>
  <si>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</si>
  <si>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</si>
  <si>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</si>
  <si>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</si>
  <si>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</si>
  <si>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</si>
  <si>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</si>
  <si>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</si>
  <si>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</si>
  <si>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</si>
  <si>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</si>
  <si>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</si>
  <si>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</si>
  <si>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</si>
  <si>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</si>
  <si>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</si>
  <si>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</si>
  <si>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</si>
  <si>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</si>
  <si>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</si>
  <si>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</si>
  <si>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</si>
  <si>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</si>
  <si>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</si>
  <si>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</si>
  <si>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</si>
  <si>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</si>
  <si>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</si>
  <si>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</si>
  <si>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</si>
  <si>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</si>
  <si>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</si>
  <si>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</si>
  <si>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</si>
  <si>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</si>
  <si>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</si>
  <si>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</si>
  <si>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</si>
  <si>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</si>
  <si>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</si>
  <si>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</si>
  <si>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</si>
  <si>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</si>
  <si>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</si>
  <si>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</si>
  <si>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</si>
  <si>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</si>
  <si>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</si>
  <si>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</si>
  <si>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</si>
  <si>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</si>
  <si>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</si>
  <si>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</si>
  <si>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</si>
  <si>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</si>
  <si>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</si>
  <si>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</si>
  <si>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</si>
  <si>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</si>
  <si>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</si>
  <si>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</si>
  <si>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</si>
  <si>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</si>
  <si>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</si>
  <si>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</si>
  <si>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</si>
  <si>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</si>
  <si>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</si>
  <si>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</si>
  <si>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</si>
  <si>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</si>
  <si>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</si>
  <si>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</si>
  <si>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</si>
  <si>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</si>
  <si>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</si>
  <si>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</si>
  <si>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</si>
  <si>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</si>
  <si>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</si>
  <si>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</si>
  <si>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</si>
  <si>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</si>
  <si>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</si>
  <si>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</si>
  <si>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</si>
  <si>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</si>
  <si>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</si>
  <si>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</si>
  <si>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</si>
  <si>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</si>
  <si>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</si>
  <si>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</si>
  <si>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</si>
  <si>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</si>
  <si>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</si>
  <si>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</si>
  <si>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</si>
  <si>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</si>
  <si>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</si>
  <si>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</si>
  <si>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</si>
  <si>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</si>
  <si>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</si>
  <si>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</si>
  <si>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</si>
  <si>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</si>
  <si>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</si>
  <si>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</si>
  <si>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</si>
  <si>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</si>
  <si>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</si>
  <si>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</si>
  <si>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</si>
  <si>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</si>
  <si>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</si>
  <si>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</si>
  <si>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</si>
  <si>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</si>
  <si>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</si>
  <si>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</si>
  <si>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</si>
  <si>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</si>
  <si>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</si>
  <si>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</si>
  <si>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</si>
  <si>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</si>
  <si>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</si>
  <si>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</si>
  <si>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</si>
  <si>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</si>
  <si>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</si>
  <si>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</si>
  <si>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</si>
  <si>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</si>
  <si>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</si>
  <si>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</si>
  <si>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</si>
  <si>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</si>
  <si>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</si>
  <si>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</si>
  <si>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</si>
  <si>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</si>
  <si>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</si>
  <si>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</si>
  <si>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</si>
  <si>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</si>
  <si>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</si>
  <si>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</si>
  <si>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</si>
  <si>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</si>
  <si>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</si>
  <si>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</si>
  <si>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</si>
  <si>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</si>
  <si>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</si>
  <si>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</si>
  <si>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</si>
  <si>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</si>
  <si>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</si>
  <si>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</si>
  <si>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</si>
  <si>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</si>
  <si>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</si>
  <si>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</si>
  <si>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</si>
  <si>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</si>
  <si>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</si>
  <si>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</si>
  <si>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</si>
  <si>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</si>
  <si>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</si>
  <si>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</si>
  <si>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</si>
  <si>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</si>
  <si>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</si>
  <si>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</si>
  <si>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</si>
  <si>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</si>
  <si>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</si>
  <si>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</si>
  <si>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</si>
  <si>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</si>
  <si>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</si>
  <si>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</si>
  <si>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</si>
  <si>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</si>
  <si>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</si>
  <si>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</si>
  <si>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</si>
  <si>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</si>
  <si>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</si>
  <si>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</si>
  <si>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</si>
  <si>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</si>
  <si>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</si>
  <si>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</si>
  <si>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</si>
  <si>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</si>
  <si>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</si>
  <si>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</si>
  <si>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</si>
  <si>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</si>
  <si>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</si>
  <si>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</si>
  <si>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</si>
  <si>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</si>
  <si>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</si>
  <si>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</si>
  <si>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</si>
  <si>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</si>
  <si>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</si>
  <si>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</si>
  <si>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</si>
  <si>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</si>
  <si>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</si>
  <si>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</si>
  <si>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</si>
  <si>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</si>
  <si>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</si>
  <si>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</si>
  <si>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</si>
  <si>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</si>
  <si>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</si>
  <si>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</si>
  <si>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</si>
  <si>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</si>
  <si>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</si>
  <si>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</si>
  <si>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</si>
  <si>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</si>
  <si>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</si>
  <si>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</si>
  <si>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</si>
  <si>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</si>
  <si>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</si>
  <si>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</si>
  <si>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</si>
  <si>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</si>
  <si>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</si>
  <si>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</si>
  <si>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</si>
  <si>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</si>
  <si>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</si>
  <si>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</si>
  <si>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</si>
  <si>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</si>
  <si>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</si>
  <si>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</si>
  <si>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</si>
  <si>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</si>
  <si>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</si>
  <si>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</si>
  <si>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</si>
  <si>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</si>
  <si>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</si>
  <si>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</si>
  <si>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</si>
  <si>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</si>
  <si>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</si>
  <si>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</si>
  <si>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</si>
  <si>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</si>
  <si>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</si>
  <si>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</si>
  <si>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</si>
  <si>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</si>
  <si>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</si>
  <si>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</si>
  <si>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</si>
  <si>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</si>
  <si>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</si>
  <si>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</si>
  <si>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</si>
  <si>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</si>
  <si>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</si>
  <si>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</si>
  <si>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</si>
  <si>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</si>
  <si>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</si>
  <si>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</si>
  <si>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</si>
  <si>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</si>
  <si>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</si>
  <si>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</si>
  <si>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</si>
  <si>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</si>
  <si>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</si>
  <si>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</si>
  <si>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</si>
  <si>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</si>
  <si>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</si>
  <si>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</si>
  <si>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</si>
  <si>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</si>
  <si>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</si>
  <si>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</si>
  <si>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</si>
  <si>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</si>
  <si>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</si>
  <si>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</si>
  <si>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</si>
  <si>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</si>
  <si>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</si>
  <si>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</si>
  <si>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</si>
  <si>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</si>
  <si>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</si>
  <si>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</si>
  <si>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</si>
  <si>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</si>
  <si>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</si>
  <si>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</si>
  <si>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</si>
  <si>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</si>
  <si>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</si>
  <si>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</si>
  <si>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</si>
  <si>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</si>
  <si>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</si>
  <si>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</si>
  <si>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</si>
  <si>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</si>
  <si>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</si>
  <si>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</si>
  <si>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</si>
  <si>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</si>
  <si>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</si>
  <si>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</si>
  <si>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</si>
  <si>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</si>
  <si>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</si>
  <si>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</si>
  <si>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</si>
  <si>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</si>
  <si>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</si>
  <si>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</si>
  <si>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</si>
  <si>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</si>
  <si>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</si>
  <si>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</si>
  <si>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</si>
  <si>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</si>
  <si>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</si>
  <si>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</si>
  <si>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</si>
  <si>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</si>
  <si>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</si>
  <si>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</si>
  <si>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</si>
  <si>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</si>
  <si>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</si>
  <si>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</si>
  <si>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</si>
  <si>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</si>
  <si>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</si>
  <si>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</si>
  <si>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</si>
  <si>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</si>
  <si>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</si>
  <si>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</si>
  <si>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</si>
  <si>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</si>
  <si>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</si>
  <si>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</si>
  <si>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</si>
  <si>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</si>
  <si>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</si>
  <si>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</si>
  <si>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</si>
  <si>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</si>
  <si>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</si>
  <si>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</si>
  <si>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</si>
  <si>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</si>
  <si>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</si>
  <si>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</si>
  <si>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</si>
  <si>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</si>
  <si>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</si>
  <si>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</si>
  <si>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</si>
  <si>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</si>
  <si>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</si>
  <si>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</si>
  <si>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</si>
  <si>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</si>
  <si>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</si>
  <si>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</si>
  <si>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</si>
  <si>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</si>
  <si>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</si>
  <si>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</si>
  <si>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</si>
  <si>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</si>
  <si>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</si>
  <si>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</si>
  <si>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</si>
  <si>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</si>
  <si>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</si>
  <si>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</si>
  <si>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</si>
  <si>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</si>
  <si>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</si>
  <si>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</si>
  <si>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</si>
  <si>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</si>
  <si>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</si>
  <si>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</si>
  <si>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</si>
  <si>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</si>
  <si>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</si>
  <si>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</si>
  <si>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</si>
  <si>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</si>
  <si>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</si>
  <si>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</si>
  <si>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</si>
  <si>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</si>
  <si>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</si>
  <si>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</si>
  <si>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</si>
  <si>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</si>
  <si>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</si>
  <si>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</si>
  <si>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</si>
  <si>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</si>
  <si>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</si>
  <si>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</si>
  <si>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</si>
  <si>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</si>
  <si>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</si>
  <si>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</si>
  <si>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</si>
  <si>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</si>
  <si>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</si>
  <si>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Nro. 
LIBRETA</t>
  </si>
  <si>
    <t>Sin  nombre</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</si>
  <si>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</si>
  <si>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</si>
  <si>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</si>
  <si>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</si>
  <si>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</si>
  <si>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</si>
  <si>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</si>
  <si>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</si>
  <si>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</si>
  <si>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</si>
  <si>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</si>
  <si>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</si>
  <si>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</si>
  <si>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</si>
  <si>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</si>
  <si>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</si>
  <si>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</si>
  <si>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</si>
  <si>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</si>
  <si>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</si>
  <si>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</si>
  <si>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</si>
  <si>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</si>
  <si>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</si>
  <si>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</si>
  <si>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</si>
  <si>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</si>
  <si>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</si>
  <si>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</si>
  <si>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</si>
  <si>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</si>
  <si>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</si>
  <si>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</si>
  <si>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</si>
  <si>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</si>
  <si>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Entidad Descentralizada Ummipre Proman</t>
  </si>
  <si>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</si>
  <si>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</si>
  <si>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</si>
  <si>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</si>
  <si>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</si>
  <si>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</si>
  <si>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Dólares
($us) (**)</t>
  </si>
  <si>
    <t>TEC</t>
  </si>
  <si>
    <t>TFD</t>
  </si>
  <si>
    <t>TRL Bs
Crédito</t>
  </si>
  <si>
    <t>TRL Bs
Débito</t>
  </si>
  <si>
    <t>TRL USD
Débito</t>
  </si>
  <si>
    <t>TRL USD
Crédito</t>
  </si>
  <si>
    <t>CDC</t>
  </si>
  <si>
    <t>DAU</t>
  </si>
  <si>
    <t>DVD</t>
  </si>
  <si>
    <t>Transferencias entre Cuentas BCB</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</si>
  <si>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</si>
  <si>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</si>
  <si>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</si>
  <si>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</si>
  <si>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</si>
  <si>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</si>
  <si>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</si>
  <si>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</si>
  <si>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</si>
  <si>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</si>
  <si>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</si>
  <si>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</si>
  <si>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</si>
  <si>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</si>
  <si>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</si>
  <si>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</si>
  <si>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</si>
  <si>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</si>
  <si>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</si>
  <si>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</si>
  <si>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</si>
  <si>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</si>
  <si>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</si>
  <si>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</si>
  <si>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</si>
  <si>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</si>
  <si>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</si>
  <si>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</si>
  <si>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</si>
  <si>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</si>
  <si>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</si>
  <si>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</si>
  <si>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</si>
  <si>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</si>
  <si>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</si>
  <si>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</si>
  <si>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</si>
  <si>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</si>
  <si>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</si>
  <si>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</si>
  <si>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</si>
  <si>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Hidrocarburos</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</si>
  <si>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</si>
  <si>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</si>
  <si>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</si>
  <si>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</si>
  <si>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</si>
  <si>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</si>
  <si>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</si>
  <si>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</si>
  <si>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</si>
  <si>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</si>
  <si>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</si>
  <si>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</si>
  <si>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</si>
  <si>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</si>
  <si>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</si>
  <si>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Registro - Ingresos</t>
  </si>
  <si>
    <t>Registro - Gastos</t>
  </si>
  <si>
    <t>Entidad</t>
  </si>
  <si>
    <t>D.A.</t>
  </si>
  <si>
    <t>C-21 CIP</t>
  </si>
  <si>
    <t>C-31 CIP</t>
  </si>
  <si>
    <t>C-31 SIP</t>
  </si>
  <si>
    <t>C-21 SIP</t>
  </si>
  <si>
    <t>Importe</t>
  </si>
  <si>
    <t>Descripción</t>
  </si>
  <si>
    <t>Total</t>
  </si>
  <si>
    <t>Fecha</t>
  </si>
  <si>
    <t>Estado Actual</t>
  </si>
  <si>
    <t>N° Libreta</t>
  </si>
  <si>
    <t>IDH</t>
  </si>
  <si>
    <t>00099021001 DEPOSITO DE EFECTIVO, DEPOSITANTE: LOLA PORFIRIA RODRIGUEZ, CONCEPTO: DOBLE PERCEPCION, CUENTA DE DEPOSITO: CUENTA UNICA DEL TESORO</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</si>
  <si>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</si>
  <si>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</si>
  <si>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</si>
  <si>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</si>
  <si>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GERMAN MENA SANTANDER, CONCEPTO: DEVOLUCION DEMASIA HABERES MAXIMA REMUNERACION SECTOR PUBLICO, CUENTA DE DEPOSITO: CUENTA UNICA DEL TESORO</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</si>
  <si>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</si>
  <si>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</si>
  <si>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</si>
  <si>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</si>
  <si>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</si>
  <si>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</si>
  <si>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</si>
  <si>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</si>
  <si>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Ministerio de Energias</t>
  </si>
  <si>
    <t>00099021001 DEPOSITO DE EFECTIVO, DEPOSITANTE: MARIA JESUS HOYOS CASTRO, CONCEPTO: COBRO INDEBIDO POR SEGUNDAS NUPCIAS, CUENTA DE DEPOSITO: CUENTA UNICA DEL TESORO</t>
  </si>
  <si>
    <t>COBRO COSTOS DE PAPELERIA SEGUN TRANSFERENCIA DEL EXTERIOR POR ORDEN DE HERCO COMBUSTIBLES S.A. LIB. 00513062001 YPFB-OPERACIONES PLANTA DE SEPARACION DE LIQUIDOS RIO GRANDE</t>
  </si>
  <si>
    <t>00099021001 DEPOSITO DE EFECTIVO, DEPOSITANTE: FLORA RODRIGUEZ SIRPA, CONCEPTO: DEVOLUCION POR COBRO INDEBIDO, CUENTA DE DEPOSITO: CUENTA UNICA DEL TESORO</t>
  </si>
  <si>
    <t>00099021001 DEPOSITO DE EFECTIVO, DEPOSITANTE: IRENE BALLADARES VELASQUEZ, CONCEPTO: DEVOLUCION AL SENASIR COACTIVO SOCIAL, CUENTA DE DEPOSITO: CUENTA UNICA DEL TESORO</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</si>
  <si>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</si>
  <si>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</si>
  <si>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</si>
  <si>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</si>
  <si>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</si>
  <si>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</si>
  <si>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</si>
  <si>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</si>
  <si>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</si>
  <si>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</si>
  <si>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</si>
  <si>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</si>
  <si>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10000015534569</t>
  </si>
  <si>
    <t>MINISTERIO DE SALUD INGRESOS VENTA DE VALORES FISCALES A NIVEL NACIONAL</t>
  </si>
  <si>
    <t>10000025427217</t>
  </si>
  <si>
    <t>Coordinar Automatización C-21's</t>
  </si>
  <si>
    <t>00099021001 DEPOSITO DE EFECTIVO, DEPOSITANTE: ROBERTO FLOR CALZADILLA, CONCEPTO: DEVOLUCION, CUENTA DE DEPOSITO: CUENTA UNICA DEL TESORO</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</si>
  <si>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</si>
  <si>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</si>
  <si>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</si>
  <si>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</si>
  <si>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</si>
  <si>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</si>
  <si>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EDUCACIÓN</t>
  </si>
  <si>
    <t>MINISTERIO DE DEFENSA</t>
  </si>
  <si>
    <t>MINISTERIO DE LA PRESIDENCIA</t>
  </si>
  <si>
    <t>MINISTERIO DE JUSTICIA Y TRANSPARENCIA INSTITUCIONAL</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</si>
  <si>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</si>
  <si>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</si>
  <si>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</si>
  <si>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</si>
  <si>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</si>
  <si>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</si>
  <si>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</si>
  <si>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</si>
  <si>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</si>
  <si>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HIDROCARBUROS</t>
  </si>
  <si>
    <t>MINISTERIO DE OBRAS PÚBLICAS, SERVICIOS Y VIVIENDA</t>
  </si>
  <si>
    <t>MINISTERIO DE ENERGIAS</t>
  </si>
  <si>
    <t>MINISTERIO DE MEDIO AMBIENTE Y AGUA</t>
  </si>
  <si>
    <t>MINISTERIO DE COMUNICACIÓN</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</si>
  <si>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</si>
  <si>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</si>
  <si>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</si>
  <si>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</si>
  <si>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</si>
  <si>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</si>
  <si>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</si>
  <si>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</si>
  <si>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</si>
  <si>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</si>
  <si>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</si>
  <si>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</si>
  <si>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</si>
  <si>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</si>
  <si>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</si>
  <si>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</si>
  <si>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</si>
  <si>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</si>
  <si>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</si>
  <si>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</si>
  <si>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</si>
  <si>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</si>
  <si>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</si>
  <si>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</si>
  <si>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</si>
  <si>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</si>
  <si>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</si>
  <si>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</si>
  <si>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</si>
  <si>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</si>
  <si>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</si>
  <si>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</si>
  <si>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</si>
  <si>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</si>
  <si>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</si>
  <si>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</si>
  <si>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</si>
  <si>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</si>
  <si>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</si>
  <si>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</si>
  <si>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</si>
  <si>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</si>
  <si>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</si>
  <si>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</si>
  <si>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</si>
  <si>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</si>
  <si>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</si>
  <si>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</si>
  <si>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</si>
  <si>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</si>
  <si>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</si>
  <si>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</si>
  <si>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</si>
  <si>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</si>
  <si>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</si>
  <si>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</si>
  <si>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</si>
  <si>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</si>
  <si>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</si>
  <si>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</si>
  <si>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</si>
  <si>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</si>
  <si>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</si>
  <si>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</si>
  <si>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</si>
  <si>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</si>
  <si>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</si>
  <si>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</si>
  <si>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</si>
  <si>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</si>
  <si>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</si>
  <si>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</si>
  <si>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</si>
  <si>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</si>
  <si>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</si>
  <si>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</si>
  <si>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</si>
  <si>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</si>
  <si>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</si>
  <si>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</si>
  <si>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</si>
  <si>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</si>
  <si>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</si>
  <si>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</si>
  <si>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</si>
  <si>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</si>
  <si>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</si>
  <si>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</si>
  <si>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</si>
  <si>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</si>
  <si>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</si>
  <si>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</si>
  <si>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</si>
  <si>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</si>
  <si>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</si>
  <si>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</si>
  <si>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</si>
  <si>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</si>
  <si>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</si>
  <si>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</si>
  <si>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</si>
  <si>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</si>
  <si>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</si>
  <si>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</si>
  <si>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</si>
  <si>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</si>
  <si>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</si>
  <si>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</si>
  <si>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</si>
  <si>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</si>
  <si>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</si>
  <si>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</si>
  <si>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</si>
  <si>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COMISIÓN DE LA VERDAD</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</si>
  <si>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</si>
  <si>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</si>
  <si>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</si>
  <si>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</si>
  <si>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</si>
  <si>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</si>
  <si>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</si>
  <si>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</si>
  <si>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</si>
  <si>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</si>
  <si>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</si>
  <si>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</si>
  <si>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</si>
  <si>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</si>
  <si>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</si>
  <si>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</si>
  <si>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</si>
  <si>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</si>
  <si>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</si>
  <si>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</si>
  <si>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</si>
  <si>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</si>
  <si>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</si>
  <si>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</si>
  <si>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</si>
  <si>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</si>
  <si>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</si>
  <si>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</si>
  <si>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</si>
  <si>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</si>
  <si>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</si>
  <si>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</si>
  <si>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</si>
  <si>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</si>
  <si>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</si>
  <si>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</si>
  <si>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</si>
  <si>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</si>
  <si>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</si>
  <si>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</si>
  <si>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</si>
  <si>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</si>
  <si>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</si>
  <si>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</si>
  <si>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</si>
  <si>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</si>
  <si>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</si>
  <si>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</si>
  <si>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</si>
  <si>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</si>
  <si>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</si>
  <si>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</si>
  <si>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</si>
  <si>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</si>
  <si>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</si>
  <si>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</si>
  <si>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</si>
  <si>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</si>
  <si>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</si>
  <si>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</si>
  <si>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</si>
  <si>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</si>
  <si>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</si>
  <si>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</si>
  <si>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</si>
  <si>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</si>
  <si>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</si>
  <si>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</si>
  <si>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</si>
  <si>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</si>
  <si>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</si>
  <si>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</si>
  <si>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</si>
  <si>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</si>
  <si>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</si>
  <si>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</si>
  <si>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</si>
  <si>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</si>
  <si>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</si>
  <si>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</si>
  <si>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</si>
  <si>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</si>
  <si>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</si>
  <si>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</si>
  <si>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</si>
  <si>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</si>
  <si>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</si>
  <si>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</si>
  <si>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</si>
  <si>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</si>
  <si>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</si>
  <si>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</si>
  <si>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</si>
  <si>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</si>
  <si>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</si>
  <si>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</si>
  <si>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</si>
  <si>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</si>
  <si>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</si>
  <si>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</si>
  <si>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</si>
  <si>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</si>
  <si>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</si>
  <si>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</si>
  <si>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</si>
  <si>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</si>
  <si>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</si>
  <si>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</si>
  <si>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</si>
  <si>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</si>
  <si>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</si>
  <si>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</si>
  <si>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</si>
  <si>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</si>
  <si>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</si>
  <si>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</si>
  <si>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</si>
  <si>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</si>
  <si>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</si>
  <si>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</si>
  <si>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</si>
  <si>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</si>
  <si>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</si>
  <si>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</si>
  <si>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</si>
  <si>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</si>
  <si>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</si>
  <si>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</si>
  <si>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</si>
  <si>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</si>
  <si>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</si>
  <si>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</si>
  <si>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</si>
  <si>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</si>
  <si>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</si>
  <si>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</si>
  <si>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</si>
  <si>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</si>
  <si>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</si>
  <si>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</si>
  <si>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</si>
  <si>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</si>
  <si>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</si>
  <si>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</si>
  <si>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</si>
  <si>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</si>
  <si>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</si>
  <si>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</si>
  <si>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</si>
  <si>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</si>
  <si>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</si>
  <si>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</si>
  <si>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</si>
  <si>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</si>
  <si>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</si>
  <si>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</si>
  <si>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</si>
  <si>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</si>
  <si>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</si>
  <si>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</si>
  <si>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</si>
  <si>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</si>
  <si>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</si>
  <si>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</si>
  <si>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</si>
  <si>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</si>
  <si>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</si>
  <si>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</si>
  <si>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</si>
  <si>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</si>
  <si>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</si>
  <si>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</si>
  <si>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</si>
  <si>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</si>
  <si>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</si>
  <si>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</si>
  <si>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</si>
  <si>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</si>
  <si>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</si>
  <si>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</si>
  <si>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</si>
  <si>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</si>
  <si>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</si>
  <si>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</si>
  <si>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</si>
  <si>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</si>
  <si>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</si>
  <si>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</si>
  <si>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</si>
  <si>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</si>
  <si>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</si>
  <si>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</si>
  <si>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</si>
  <si>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</si>
  <si>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</si>
  <si>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</si>
  <si>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</si>
  <si>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</si>
  <si>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</si>
  <si>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</si>
  <si>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</si>
  <si>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</si>
  <si>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</si>
  <si>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</si>
  <si>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</si>
  <si>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</si>
  <si>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</si>
  <si>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</si>
  <si>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</si>
  <si>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</si>
  <si>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</si>
  <si>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</si>
  <si>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</si>
  <si>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</si>
  <si>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</si>
  <si>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</si>
  <si>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</si>
  <si>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</si>
  <si>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</si>
  <si>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</si>
  <si>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</si>
  <si>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</si>
  <si>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</si>
  <si>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</si>
  <si>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</si>
  <si>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</si>
  <si>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</si>
  <si>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</si>
  <si>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</si>
  <si>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</si>
  <si>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</si>
  <si>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</si>
  <si>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</si>
  <si>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</si>
  <si>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</si>
  <si>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</si>
  <si>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</si>
  <si>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</si>
  <si>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</si>
  <si>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</si>
  <si>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</si>
  <si>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</si>
  <si>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</si>
  <si>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</si>
  <si>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</si>
  <si>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</si>
  <si>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</si>
  <si>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</si>
  <si>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</si>
  <si>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</si>
  <si>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</si>
  <si>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</si>
  <si>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</si>
  <si>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</si>
  <si>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</si>
  <si>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</si>
  <si>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</si>
  <si>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</si>
  <si>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</si>
  <si>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</si>
  <si>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</si>
  <si>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</si>
  <si>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</si>
  <si>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</si>
  <si>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</si>
  <si>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</si>
  <si>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</si>
  <si>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</si>
  <si>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</si>
  <si>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</si>
  <si>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</si>
  <si>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</si>
  <si>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</si>
  <si>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</si>
  <si>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</si>
  <si>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</si>
  <si>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</si>
  <si>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</si>
  <si>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</si>
  <si>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</si>
  <si>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</si>
  <si>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</si>
  <si>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</si>
  <si>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</si>
  <si>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</si>
  <si>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</si>
  <si>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</si>
  <si>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</si>
  <si>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</si>
  <si>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</si>
  <si>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</si>
  <si>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</si>
  <si>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</si>
  <si>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</si>
  <si>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</si>
  <si>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</si>
  <si>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</si>
  <si>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</si>
  <si>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</si>
  <si>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</si>
  <si>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</si>
  <si>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</si>
  <si>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</si>
  <si>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</si>
  <si>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</si>
  <si>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</si>
  <si>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</si>
  <si>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</si>
  <si>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</si>
  <si>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</si>
  <si>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</si>
  <si>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</si>
  <si>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</si>
  <si>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</si>
  <si>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</si>
  <si>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</si>
  <si>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</si>
  <si>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</si>
  <si>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</si>
  <si>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</si>
  <si>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</si>
  <si>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</si>
  <si>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</si>
  <si>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</si>
  <si>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</si>
  <si>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</si>
  <si>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</si>
  <si>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</si>
  <si>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</si>
  <si>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</si>
  <si>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</si>
  <si>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</si>
  <si>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</si>
  <si>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</si>
  <si>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</si>
  <si>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</si>
  <si>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</si>
  <si>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</si>
  <si>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</si>
  <si>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</si>
  <si>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</si>
  <si>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</si>
  <si>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</si>
  <si>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</si>
  <si>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</si>
  <si>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</si>
  <si>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</si>
  <si>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</si>
  <si>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</si>
  <si>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</si>
  <si>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</si>
  <si>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</si>
  <si>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</si>
  <si>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</si>
  <si>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</si>
  <si>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</si>
  <si>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</si>
  <si>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</si>
  <si>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</si>
  <si>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</si>
  <si>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</si>
  <si>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</si>
  <si>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</si>
  <si>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</si>
  <si>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</si>
  <si>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</si>
  <si>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</si>
  <si>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</si>
  <si>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</si>
  <si>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</si>
  <si>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</si>
  <si>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</si>
  <si>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</si>
  <si>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</si>
  <si>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</si>
  <si>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</si>
  <si>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</si>
  <si>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</si>
  <si>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</si>
  <si>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</si>
  <si>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</si>
  <si>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</si>
  <si>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</si>
  <si>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</si>
  <si>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</si>
  <si>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</si>
  <si>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</si>
  <si>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</si>
  <si>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</si>
  <si>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</si>
  <si>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</si>
  <si>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</si>
  <si>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</si>
  <si>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</si>
  <si>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</si>
  <si>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</si>
  <si>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</si>
  <si>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</si>
  <si>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</si>
  <si>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</si>
  <si>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</si>
  <si>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</si>
  <si>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</si>
  <si>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</si>
  <si>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</si>
  <si>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</si>
  <si>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</si>
  <si>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</si>
  <si>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</si>
  <si>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</si>
  <si>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</si>
  <si>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</si>
  <si>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</si>
  <si>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</si>
  <si>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</si>
  <si>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</si>
  <si>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</si>
  <si>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</si>
  <si>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</si>
  <si>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</si>
  <si>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</si>
  <si>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</si>
  <si>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</si>
  <si>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Dirección General de Pensiones y Jubilaciones</t>
  </si>
  <si>
    <t>Universidad Autónoma del Beni José Ballivián</t>
  </si>
  <si>
    <t>Dirección Estratégica de Reivindicacion Marítima, Silala y Recursos Hídricos Internacionales</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</si>
  <si>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</si>
  <si>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</si>
  <si>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</si>
  <si>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</si>
  <si>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</si>
  <si>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Comisión de la Verdad</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</si>
  <si>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</si>
  <si>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</si>
  <si>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</si>
  <si>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</si>
  <si>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</si>
  <si>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el Villar</t>
  </si>
  <si>
    <t>Gobierno Autónomo Municipal de el Choro</t>
  </si>
  <si>
    <t>Gobierno Autónomo Municipal de la Rivera</t>
  </si>
  <si>
    <t>Gobierno Autónomo Municipal de Chuquihuta Ayllu Jucumani</t>
  </si>
  <si>
    <t>Gobierno Autónomo Municipal de el Puente</t>
  </si>
  <si>
    <t>Gobierno Autónomo Municipal de Santa Cruz de la Sierra</t>
  </si>
  <si>
    <t>Gobierno Autónomo Municipal de la Guardia</t>
  </si>
  <si>
    <t>Gobierno Autónomo Municipal de el Torno</t>
  </si>
  <si>
    <t>Servicio de Encauzamiento de Rios (Searpi)</t>
  </si>
  <si>
    <t>Empresa Municipal de Agua Potable y Alcantarillado Viacha</t>
  </si>
  <si>
    <t>Entidad Municipal de Aseo Urbano Sucre</t>
  </si>
  <si>
    <t>Empresa Municipal de Areas Verdes Sucre</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</si>
  <si>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</si>
  <si>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</si>
  <si>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</si>
  <si>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</si>
  <si>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</si>
  <si>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</si>
  <si>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</si>
  <si>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</si>
  <si>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Empresa Municipal de Agua Potable y Alcantarillado Sanitario de Uriondo</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</si>
  <si>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</si>
  <si>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</si>
  <si>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</si>
  <si>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</si>
  <si>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</si>
  <si>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</si>
  <si>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</si>
  <si>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</si>
  <si>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</si>
  <si>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SECTOR PRIVADO</t>
  </si>
  <si>
    <t>Área de Contabilidad</t>
  </si>
  <si>
    <t/>
  </si>
  <si>
    <t>VCK</t>
  </si>
  <si>
    <t>Impuesto Directo A Los Hidrocarburos</t>
  </si>
  <si>
    <t>(**) Los importes correspondientes a operaciones CUT Dolares, se expresan en Moneda Nacional.</t>
  </si>
  <si>
    <t>00512012001</t>
  </si>
  <si>
    <t>00099021001 DEPOSITO DE EFECTIVO, DEPOSITANTE: JANETTE JULIETA MEDRANO RODRIGUEZ, CONCEPTO: PAGO PARCIAL SENASIR, CUENTA DE DEPOSITO: CUENTA UNICA DEL TESORO</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</si>
  <si>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</si>
  <si>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</si>
  <si>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t>00099021001 DEPOSITO DE EFECTIVO, DEPOSITANTE: NANCY VDA. DE PINTO, CONCEPTO: DEVOLUCION, CUENTA DE DEPOSITO: CUENTA UNICA DEL TESORO</t>
  </si>
  <si>
    <t>00099021001 DEPOSITO DE EFECTIVO, DEPOSITANTE: VICTORIA CARMEN RIVAS VDA DE COCHI, CONCEPTO: COBROS INDEBIDOS POR NUEVAS NUPCIAS, CUENTA DE DEPOSITO: CUENTA UNICA DEL TESORO</t>
  </si>
  <si>
    <t>10000004671223</t>
  </si>
  <si>
    <t>AASANA PACS SONET</t>
  </si>
  <si>
    <t>10000029113482</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</si>
  <si>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</si>
  <si>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00099021001 DEPOSITO DE EFECTIVO, DEPOSITANTE: FELICIANO HUANCA LAURA, CONCEPTO: DEVOLUCION DE COBRO INDEBIDO, CUENTA DE DEPOSITO: CUENTA UNICA DEL TESORO</t>
  </si>
  <si>
    <t>00099021001 DEPOSITO DE EFECTIVO, DEPOSITANTE: FREDY MOISES FLORES MAMANI, CONCEPTO: COBRO INDEBIDO DEL PRA, CUENTA DE DEPOSITO: CUENTA UNICA DEL TESORO</t>
  </si>
  <si>
    <t>00099021001 DEPOSITO DE EFECTIVO, DEPOSITANTE: LUCRECIA VELARDE VDA DE FLORES, CONCEPTO: PARA DEPARTAMENTO DE SENASIR, CUENTA DE DEPOSITO: CUENTA UNICA DEL TESORO</t>
  </si>
  <si>
    <t>00099021001 DEPOSITO DE EFECTIVO, DEPOSITANTE: HEBERT CHOQUE TARQUI, CONCEPTO: DEVOLUCION DEMASIA HABERES MAXIMA REMUNERACION SECTOR PUBLICO, CUENTA DE DEPOSITO: CUENTA UNICA DEL TESORO</t>
  </si>
  <si>
    <t>00099021001 DEPOSITO DE EFECTIVO, DEPOSITANTE: NUEMY PLATA VDA. DE LOPEZ, CONCEPTO: DEVOLUCION DE BENEFICIOS DE VIUDEZ, CUENTA DE DEPOSITO: CUENTA UNICA DEL TESORO</t>
  </si>
  <si>
    <t>COBRO COSTOS DE PAPELERIA SEGUN TRANSFERENCIA DEL EXTERIOR POR ORDEN DE CORPORACION PETROLERA S.A. LIB. 00513062001 YPFB-OPERACIONES PLANTA DE SEPARACION DE LIQUIDOS RIO GRANDE</t>
  </si>
  <si>
    <t>TOTAL TCR ME</t>
  </si>
  <si>
    <t>TOTAL TCR MN</t>
  </si>
  <si>
    <t>Elaboración:</t>
  </si>
  <si>
    <t>DIRECCIÓN GENERAL DE CONTABILIDAD FISCAL</t>
  </si>
  <si>
    <t>UNIDAD DE CONTABILIDAD Y CUENTAS FISCALES</t>
  </si>
  <si>
    <t>Área de Conciliación y Recolección de Datos</t>
  </si>
  <si>
    <t>(*)  Para conocer el detalle de cada codigo se debe ingresar a las pestañas del presente archivo previa descarga del FORM. N°9 en el PORTAL de la página del SIGEP.</t>
  </si>
  <si>
    <t>La siguiente informacion se encuentra desagregada por códigos de operación que afectan a las Cuentas Únicas del Tesoro (CUT) sin regularización por parte de la entidad durante el período evaluado.</t>
  </si>
  <si>
    <t>00099021001 DEPOSITO DE EFECTIVO, DEPOSITANTE: GUIDO CRESPO VALLEJOS, CONCEPTO: PRA, CUENTA DE DEPOSITO: CUENTA UNICA DEL TESORO</t>
  </si>
  <si>
    <t>MIN. EDU. - ESFM ENRIQUE FINOT - RECAUDADORA</t>
  </si>
  <si>
    <t>Bolivia TV</t>
  </si>
  <si>
    <t>00099021001 DEPOSITO DE EFECTIVO, DEPOSITANTE: GENARA LOZA GUTIERREZ, CONCEPTO: DEVOLUCION SENASIR, CUENTA DE DEPOSITO: CUENTA UNICA DEL TESORO</t>
  </si>
  <si>
    <t>COBRO COSTOS DE PAPELERIA POR REGULARIZACION DE TRANSFERENCIA DEL EXTERIOR POR ORDEN DE PETROLEOS PARAGUAYOS PETROPAR LIB. 00513062001 YPFB-OPERACIONES PLANTA DE SEPARACION DE LIQUIDOS RIO GRANDE</t>
  </si>
  <si>
    <t>00099021001 DEPOSITO DE EFECTIVO, DEPOSITANTE: EVA URIA DE VALDIVIA, CONCEPTO: COBROS INDEVIDOS, CUENTA DE DEPOSITO: CUENTA UNICA DEL TESORO</t>
  </si>
  <si>
    <t>00591012001 DEPOSITO DE EFECTIVO, DEPOSITANTE: VITALIO HUANCA APAZA, CONCEPTO: CONSUMO AGUA POTABLE, CUENTA DE DEPOSITO: CUENTA UNICA DEL TESORO</t>
  </si>
  <si>
    <t>00591012001 DEPOSITO DE EFECTIVO, DEPOSITANTE: SOFIA ROQUE CHOQUE, CONCEPTO: CONSUMO AGUA POTABLE, CUENTA DE DEPOSITO: CUENTA UNICA DEL TESORO</t>
  </si>
  <si>
    <t>Agencia del Desarrollo del Cine y Audiovisual Bolivianos</t>
  </si>
  <si>
    <t>00099021001 DEPOSITO DE EFECTIVO, DEPOSITANTE: GROVER ENRIQUE QUIROGA LEIVA, CONCEPTO: COBRO INDEBIDO DE RENTA DE ORFANDAD, CUENTA DE DEPOSITO: CUENTA UNICA DEL TESORO</t>
  </si>
  <si>
    <t>00099021001 DEPOSITO DE EFECTIVO, DEPOSITANTE: RITA PAULINA JIMENEZ HUANCOLLO, CONCEPTO: DEVOLUCION COBRO INDEBIDO NUEVAS NUPCIAS, CUENTA DE DEPOSITO: CUENTA UNICA DEL TESORO</t>
  </si>
  <si>
    <t>COBRO COSTOS DE PAPELERIA POR REGULARIZACION DE TRANSFERENCIA DEL EXTERIOR POR ORDEN DE GAS CORONA S.A.E.C.A. LIB. 00513062001 YPFB-OPERACIONES PLANTA DE SEPARACION DE LIQUIDOS RIO GRANDE</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</si>
  <si>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</si>
  <si>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</si>
  <si>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</si>
  <si>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</si>
  <si>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</si>
  <si>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</si>
  <si>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</si>
  <si>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</si>
  <si>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</si>
  <si>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</si>
  <si>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</si>
  <si>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</si>
  <si>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</si>
  <si>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</si>
  <si>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 xml:space="preserve">Autoridad de Fiscalización de Electricidad y Tecnología Nuclear </t>
  </si>
  <si>
    <t>RCS</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</si>
  <si>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</si>
  <si>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</si>
  <si>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</si>
  <si>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</si>
  <si>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</si>
  <si>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</si>
  <si>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</si>
  <si>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00099021001 DEPOSITO DE EFECTIVO, DEPOSITANTE: ELISEO VALLEJOS DE LA BARRA, CONCEPTO: COBRO INDEBIDO, CUENTA DE DEPOSITO: CUENTA UNICA DEL TESORO</t>
  </si>
  <si>
    <t>00099021001 DEPOSITO DE EFECTIVO, DEPOSITANTE: SONIA VILDOZO VDA DE TARQUI, CONCEPTO: COBRO INDEBIDO, CUENTA DE DEPOSITO: CUENTA UNICA DEL TESORO</t>
  </si>
  <si>
    <t>00099021001 DEPOSITO DE EFECTIVO, DEPOSITANTE: MARIA ANTONIETA LIRA SILVA, CONCEPTO: DOBLE PERCEPCION, CUENTA DE DEPOSITO: CUENTA UNICA DEL TESORO</t>
  </si>
  <si>
    <t>MINISTERIO DE EDUCACIÓN - ESFM SIMÓN RODRIGUEZ CTA. RECAUDADORA</t>
  </si>
  <si>
    <t>CET</t>
  </si>
  <si>
    <t>00099021001 DEPOSITO DE EFECTIVO, DEPOSITANTE: ROSSMARY BARRERA VDA. DE CONDORI, CONCEPTO: DEVOLUCION POR CONVENIO CON SENASIR, CUENTA DE DEPOSITO: CUENTA UNICA DEL TESORO</t>
  </si>
  <si>
    <t>00099021001 DEPOSITO DE EFECTIVO, DEPOSITANTE: ERNESTO APAZA RODRIGUEZ, CONCEPTO: DOBLE PERCEPCION, CUENTA DE DEPOSITO: CUENTA UNICA DEL TESORO</t>
  </si>
  <si>
    <t>00573012002</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</si>
  <si>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</si>
  <si>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</si>
  <si>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</si>
  <si>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</si>
  <si>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</si>
  <si>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</si>
  <si>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</si>
  <si>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</si>
  <si>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</si>
  <si>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</si>
  <si>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</si>
  <si>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</si>
  <si>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</si>
  <si>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</si>
  <si>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</si>
  <si>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</si>
  <si>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</si>
  <si>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</si>
  <si>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</si>
  <si>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</si>
  <si>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</si>
  <si>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</si>
  <si>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</si>
  <si>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</si>
  <si>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</si>
  <si>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</si>
  <si>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</si>
  <si>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</si>
  <si>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</si>
  <si>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</si>
  <si>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</si>
  <si>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</si>
  <si>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</si>
  <si>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 xml:space="preserve">AUTORIDAD DE FISCALIZACIÓN DE ELECTRICIDAD Y TECNOLOGÍA NUCLEAR </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</si>
  <si>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</si>
  <si>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</si>
  <si>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</si>
  <si>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</si>
  <si>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</si>
  <si>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</si>
  <si>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</si>
  <si>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</si>
  <si>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</si>
  <si>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</si>
  <si>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</si>
  <si>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</si>
  <si>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</si>
  <si>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</si>
  <si>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</si>
  <si>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</si>
  <si>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</si>
  <si>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</si>
  <si>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</si>
  <si>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</si>
  <si>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</si>
  <si>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</si>
  <si>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</si>
  <si>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</si>
  <si>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00099021001 DEPOSITO DE EFECTIVO, DEPOSITANTE: JUAN CARLOS LIMA QUIÑAJO, CONCEPTO: DOBLE PERCEPCION, CUENTA DE DEPOSITO: CUENTA UNICA DEL TESORO</t>
  </si>
  <si>
    <t>00099021001 DEPOSITO DE EFECTIVO, DEPOSITANTE: JUVENAL CAPO PINAYA, CONCEPTO: DOBLE PERCEPCION, CUENTA DE DEPOSITO: CUENTA UNICA DEL TESORO</t>
  </si>
  <si>
    <t>COBRO COSTOS DE PAPELERIA POR REGULARIZACION DE TRANSFERENCIA DEL EXTERIOR POR ORDEN DE PUMA ENERGY PARAGUAY S.A. LIB. 00513062001 YPFB-OPERACIONES PLANTA DE SEPARACION DE LIQUIDOS RIO GRANDE</t>
  </si>
  <si>
    <t>COBRO COSTOS DE PAPELERIA SEGUN TRANSFERENCIA DEL EXTERIOR POR ORDEN DE CORPORACION PARAGUAYA DISTRIBUIDORA DE DERIVADOS DE PETROLEO S.A. LIB. 00513062001 YPFB-OPERACIONES PLANTA DE SEPARACION DE LIQUIDOS RIO GRANDE</t>
  </si>
  <si>
    <t>10000026505608</t>
  </si>
  <si>
    <t>EMPRESA PUBLICA EDITORIAL DEL ESTADO PLURINACIONAL DE BOLIVIA - PRESTAMO FINPRO</t>
  </si>
  <si>
    <t>00099021001 DEPOSITO DE EFECTIVO, DEPOSITANTE: IRMA MENESES VDA. DE ALDUNATE, CONCEPTO: DEVOLUCION A SENASIR, CUENTA DE DEPOSITO: CUENTA UNICA DEL TESORO</t>
  </si>
  <si>
    <t>00099021001 DEPOSITO DE EFECTIVO, DEPOSITANTE: ZACARIAS PATTY CHOQUE, CONCEPTO: DOBLE PERCEPCION, CUENTA DE DEPOSITO: CUENTA UNICA DEL TESORO</t>
  </si>
  <si>
    <t>COBRO COSTOS DE PAPELERIA SEGUN TRANSFERENCIA DEL EXTERIOR POR ORDEN DE COPAGAS DISTRIBUIDORA DE GAS S.A. LIB. 00513062001 YPFB-OPERACIONES PLANTA DE SEPARACION DE LIQUIDOS RIO GRANDE</t>
  </si>
  <si>
    <t>00099021001 DEPOSITO DE EFECTIVO, DEPOSITANTE: RENE ALFONSO URUÑO CHOQUE, CONCEPTO: REVERSION, CUENTA DE DEPOSITO: CUENTA UNICA DEL TESORO</t>
  </si>
  <si>
    <t>00099021001 DEPOSITO DE EFECTIVO, DEPOSITANTE: DANIEL OSEAS COLQUE ALANOCA, CONCEPTO: REPOSICION DE SALARIOS, CUENTA DE DEPOSITO: CUENTA UNICA DEL TESORO</t>
  </si>
  <si>
    <t>'TRANSFERENCIA DE FONDOS||S/G. NOTA CITE: MH/VTCP/DGT/UO/OB N°1844/2008 DE F.21-10-2008 DEL MIN.DE HACIENDA S/G. DETALLE ADJUNTO. DEBITO DE LA LIBRETA N° 00099021001, REPOSICION UTILES DE ESCRITORIO.</t>
  </si>
  <si>
    <t>CUT MN</t>
  </si>
  <si>
    <t>CUT ME</t>
  </si>
  <si>
    <t>TRLMN</t>
  </si>
  <si>
    <t>TRL ME</t>
  </si>
  <si>
    <t>O18132340002</t>
  </si>
  <si>
    <t>O18132410002</t>
  </si>
  <si>
    <t>O18132750002</t>
  </si>
  <si>
    <t>O18132780002</t>
  </si>
  <si>
    <t>O18132790002</t>
  </si>
  <si>
    <t>O18132830002</t>
  </si>
  <si>
    <t>O18132870002</t>
  </si>
  <si>
    <t>O18132890002</t>
  </si>
  <si>
    <t>O18132980002</t>
  </si>
  <si>
    <t>O18133030002</t>
  </si>
  <si>
    <t>O18133070002</t>
  </si>
  <si>
    <t>O18133150002</t>
  </si>
  <si>
    <t>O18133470002</t>
  </si>
  <si>
    <t>O18133490002</t>
  </si>
  <si>
    <t>O18133570002</t>
  </si>
  <si>
    <t>O18133590002</t>
  </si>
  <si>
    <t>O18133890002</t>
  </si>
  <si>
    <t>B18131880002</t>
  </si>
  <si>
    <t>B18132040002</t>
  </si>
  <si>
    <t>B18132080002</t>
  </si>
  <si>
    <t>B18132110002</t>
  </si>
  <si>
    <t>O18132210002</t>
  </si>
  <si>
    <t>O18132170002</t>
  </si>
  <si>
    <t>O18132120002</t>
  </si>
  <si>
    <t>O18132000002</t>
  </si>
  <si>
    <t>O18131910002</t>
  </si>
  <si>
    <t>O18131820002</t>
  </si>
  <si>
    <t>O18131770002</t>
  </si>
  <si>
    <t>G12375370001</t>
  </si>
  <si>
    <t>G12375390001</t>
  </si>
  <si>
    <t>S09757190003</t>
  </si>
  <si>
    <t>S09757450001</t>
  </si>
  <si>
    <t>S09757450003</t>
  </si>
  <si>
    <t>S09757460001</t>
  </si>
  <si>
    <t>O18137150002</t>
  </si>
  <si>
    <t>O18137130002</t>
  </si>
  <si>
    <t>O18136930002</t>
  </si>
  <si>
    <t>O18136640002</t>
  </si>
  <si>
    <t>O18136420002</t>
  </si>
  <si>
    <t>O18136330002</t>
  </si>
  <si>
    <t>O18136220002</t>
  </si>
  <si>
    <t>O18136200002</t>
  </si>
  <si>
    <t>O18136190002</t>
  </si>
  <si>
    <t>O18136150002</t>
  </si>
  <si>
    <t>O18136110002</t>
  </si>
  <si>
    <t>O18138080002</t>
  </si>
  <si>
    <t>O18137940002</t>
  </si>
  <si>
    <t>O18137880002</t>
  </si>
  <si>
    <t>O18137800002</t>
  </si>
  <si>
    <t>O18137630002</t>
  </si>
  <si>
    <t>O18137530002</t>
  </si>
  <si>
    <t>O18137400002</t>
  </si>
  <si>
    <t>O18137360002</t>
  </si>
  <si>
    <t>O18137350002</t>
  </si>
  <si>
    <t>O18137300002</t>
  </si>
  <si>
    <t>O18137290002</t>
  </si>
  <si>
    <t>B18136570002</t>
  </si>
  <si>
    <t>B18136540002</t>
  </si>
  <si>
    <t>B18136520002</t>
  </si>
  <si>
    <t>B18136510002</t>
  </si>
  <si>
    <t>B18136480002</t>
  </si>
  <si>
    <t>B18136290002</t>
  </si>
  <si>
    <t>B18136270002</t>
  </si>
  <si>
    <t>B18136230002</t>
  </si>
  <si>
    <t>B18136210002</t>
  </si>
  <si>
    <t>B18136180002</t>
  </si>
  <si>
    <t>B18135880002</t>
  </si>
  <si>
    <t>B18135840002</t>
  </si>
  <si>
    <t>B18135800002</t>
  </si>
  <si>
    <t>B18135770002</t>
  </si>
  <si>
    <t>O18136000002</t>
  </si>
  <si>
    <t>O18135970002</t>
  </si>
  <si>
    <t>O18135780002</t>
  </si>
  <si>
    <t>O18135730002</t>
  </si>
  <si>
    <t>B18136760002</t>
  </si>
  <si>
    <t>B18136700002</t>
  </si>
  <si>
    <t>B18136650002</t>
  </si>
  <si>
    <t>B18136610002</t>
  </si>
  <si>
    <t>B18136580002</t>
  </si>
  <si>
    <t>G12381130001</t>
  </si>
  <si>
    <t>Q12237950002</t>
  </si>
  <si>
    <t>G12384200003</t>
  </si>
  <si>
    <t>G12385300001</t>
  </si>
  <si>
    <t>S09757860001</t>
  </si>
  <si>
    <t>S09757770001</t>
  </si>
  <si>
    <t>S09757770003</t>
  </si>
  <si>
    <t>S09757950002</t>
  </si>
  <si>
    <t>S09757960002</t>
  </si>
  <si>
    <t>S09757970002</t>
  </si>
  <si>
    <t>S09757980003</t>
  </si>
  <si>
    <t>O18141340002</t>
  </si>
  <si>
    <t>O18141180002</t>
  </si>
  <si>
    <t>O18140990002</t>
  </si>
  <si>
    <t>O18140960002</t>
  </si>
  <si>
    <t>O18140720002</t>
  </si>
  <si>
    <t>O18140640002</t>
  </si>
  <si>
    <t>O18140630002</t>
  </si>
  <si>
    <t>O18140620002</t>
  </si>
  <si>
    <t>O18141360002</t>
  </si>
  <si>
    <t>O18141370002</t>
  </si>
  <si>
    <t>O18141580002</t>
  </si>
  <si>
    <t>O18141960002</t>
  </si>
  <si>
    <t>O18142070002</t>
  </si>
  <si>
    <t>O18142280002</t>
  </si>
  <si>
    <t>O18142490002</t>
  </si>
  <si>
    <t>O18142500002</t>
  </si>
  <si>
    <t>B18139880002</t>
  </si>
  <si>
    <t>B18140030002</t>
  </si>
  <si>
    <t>B18140060002</t>
  </si>
  <si>
    <t>B18140080002</t>
  </si>
  <si>
    <t>B18141010002</t>
  </si>
  <si>
    <t>O18139750002</t>
  </si>
  <si>
    <t>O18139840002</t>
  </si>
  <si>
    <t>O18139890002</t>
  </si>
  <si>
    <t>O18139910002</t>
  </si>
  <si>
    <t>O18139940002</t>
  </si>
  <si>
    <t>O18140520002</t>
  </si>
  <si>
    <t>O18140500002</t>
  </si>
  <si>
    <t>O18140470002</t>
  </si>
  <si>
    <t>O18140290002</t>
  </si>
  <si>
    <t>O18140280002</t>
  </si>
  <si>
    <t>O18140270002</t>
  </si>
  <si>
    <t>O18140260002</t>
  </si>
  <si>
    <t>O18140250002</t>
  </si>
  <si>
    <t>O18140240002</t>
  </si>
  <si>
    <t>O18140190002</t>
  </si>
  <si>
    <t>O18140090002</t>
  </si>
  <si>
    <t>F0003576</t>
  </si>
  <si>
    <t>G12393720001</t>
  </si>
  <si>
    <t>G12393720003</t>
  </si>
  <si>
    <t>G12396910003</t>
  </si>
  <si>
    <t>G12396920003</t>
  </si>
  <si>
    <t>S09758110003</t>
  </si>
  <si>
    <t>S09758120001</t>
  </si>
  <si>
    <t>S09758120003</t>
  </si>
  <si>
    <t>Q12245750002</t>
  </si>
  <si>
    <t>S09758260002</t>
  </si>
  <si>
    <t>S09758270002</t>
  </si>
  <si>
    <t>Q12246540002</t>
  </si>
  <si>
    <t>O18145810002</t>
  </si>
  <si>
    <t>O18145750002</t>
  </si>
  <si>
    <t>O18145730002</t>
  </si>
  <si>
    <t>O18145710002</t>
  </si>
  <si>
    <t>O18145480002</t>
  </si>
  <si>
    <t>O18145450002</t>
  </si>
  <si>
    <t>O18145320002</t>
  </si>
  <si>
    <t>O18145220002</t>
  </si>
  <si>
    <t>O18145170002</t>
  </si>
  <si>
    <t>O18145840002</t>
  </si>
  <si>
    <t>O18145870002</t>
  </si>
  <si>
    <t>O18146080002</t>
  </si>
  <si>
    <t>O18146130002</t>
  </si>
  <si>
    <t>O18146140002</t>
  </si>
  <si>
    <t>O18146350002</t>
  </si>
  <si>
    <t>O18146360002</t>
  </si>
  <si>
    <t>O18146450002</t>
  </si>
  <si>
    <t>O18146620002</t>
  </si>
  <si>
    <t>O18146810002</t>
  </si>
  <si>
    <t>O18144200002</t>
  </si>
  <si>
    <t>O18144220002</t>
  </si>
  <si>
    <t>O18144320002</t>
  </si>
  <si>
    <t>O18144450002</t>
  </si>
  <si>
    <t>O18145160002</t>
  </si>
  <si>
    <t>O18145150002</t>
  </si>
  <si>
    <t>O18145090002</t>
  </si>
  <si>
    <t>O18145050002</t>
  </si>
  <si>
    <t>O18145030002</t>
  </si>
  <si>
    <t>O18144940002</t>
  </si>
  <si>
    <t>O18144920002</t>
  </si>
  <si>
    <t>G12402520003</t>
  </si>
  <si>
    <t>G12402530003</t>
  </si>
  <si>
    <t>G12404850003</t>
  </si>
  <si>
    <t>S09758680003</t>
  </si>
  <si>
    <t>S09758680001</t>
  </si>
  <si>
    <t>S09758740001</t>
  </si>
  <si>
    <t>S09758720002</t>
  </si>
  <si>
    <t>G12409160001</t>
  </si>
  <si>
    <t>S09759090003</t>
  </si>
  <si>
    <t>S09759050001</t>
  </si>
  <si>
    <t>S09759130001</t>
  </si>
  <si>
    <t>O18149300002</t>
  </si>
  <si>
    <t>O18149430002</t>
  </si>
  <si>
    <t>O18149500002</t>
  </si>
  <si>
    <t>O18149650002</t>
  </si>
  <si>
    <t>O18149660002</t>
  </si>
  <si>
    <t>O18149730002</t>
  </si>
  <si>
    <t>O18149250002</t>
  </si>
  <si>
    <t>O18149230002</t>
  </si>
  <si>
    <t>O18149130002</t>
  </si>
  <si>
    <t>O18149120002</t>
  </si>
  <si>
    <t>O18150940002</t>
  </si>
  <si>
    <t>O18150820002</t>
  </si>
  <si>
    <t>O18150710002</t>
  </si>
  <si>
    <t>O18150670002</t>
  </si>
  <si>
    <t>O18150530002</t>
  </si>
  <si>
    <t>O18150440002</t>
  </si>
  <si>
    <t>O18150410002</t>
  </si>
  <si>
    <t>O18150190002</t>
  </si>
  <si>
    <t>O18150170002</t>
  </si>
  <si>
    <t>O18150140002</t>
  </si>
  <si>
    <t>O18149900002</t>
  </si>
  <si>
    <t>B18148840002</t>
  </si>
  <si>
    <t>B18148820002</t>
  </si>
  <si>
    <t>B18148780002</t>
  </si>
  <si>
    <t>B18148750002</t>
  </si>
  <si>
    <t>B18148740002</t>
  </si>
  <si>
    <t>B18148730002</t>
  </si>
  <si>
    <t>B18148690002</t>
  </si>
  <si>
    <t>B18148650002</t>
  </si>
  <si>
    <t>B18148630002</t>
  </si>
  <si>
    <t>B18148580002</t>
  </si>
  <si>
    <t>B18148530002</t>
  </si>
  <si>
    <t>B18148260002</t>
  </si>
  <si>
    <t>B18148250002</t>
  </si>
  <si>
    <t>O18148870002</t>
  </si>
  <si>
    <t>O18148620002</t>
  </si>
  <si>
    <t>O18148550002</t>
  </si>
  <si>
    <t>O18148490002</t>
  </si>
  <si>
    <t>O18148480002</t>
  </si>
  <si>
    <t>O18148470002</t>
  </si>
  <si>
    <t>O18148440002</t>
  </si>
  <si>
    <t>O18148420002</t>
  </si>
  <si>
    <t>O18148370002</t>
  </si>
  <si>
    <t>O18148360002</t>
  </si>
  <si>
    <t>O18148300002</t>
  </si>
  <si>
    <t>O18148210002</t>
  </si>
  <si>
    <t>O18148000002</t>
  </si>
  <si>
    <t>O18147980002</t>
  </si>
  <si>
    <t>B18149220002</t>
  </si>
  <si>
    <t>G12416510001</t>
  </si>
  <si>
    <t>Q12258620002</t>
  </si>
  <si>
    <t>Q12258640002</t>
  </si>
  <si>
    <t>S09759220001</t>
  </si>
  <si>
    <t>S09759290003</t>
  </si>
  <si>
    <t>S09759710003</t>
  </si>
  <si>
    <t>S09759700001</t>
  </si>
  <si>
    <t>O18153890002</t>
  </si>
  <si>
    <t>O18153790002</t>
  </si>
  <si>
    <t>O18153730002</t>
  </si>
  <si>
    <t>O18153630002</t>
  </si>
  <si>
    <t>O18153610002</t>
  </si>
  <si>
    <t>O18153600002</t>
  </si>
  <si>
    <t>O18153590002</t>
  </si>
  <si>
    <t>O18153510002</t>
  </si>
  <si>
    <t>O18153500002</t>
  </si>
  <si>
    <t>O18153490002</t>
  </si>
  <si>
    <t>O18153980002</t>
  </si>
  <si>
    <t>O18154020002</t>
  </si>
  <si>
    <t>O18154040002</t>
  </si>
  <si>
    <t>O18154150002</t>
  </si>
  <si>
    <t>O18154210002</t>
  </si>
  <si>
    <t>O18154270002</t>
  </si>
  <si>
    <t>O18154280002</t>
  </si>
  <si>
    <t>O18154320002</t>
  </si>
  <si>
    <t>O18154420002</t>
  </si>
  <si>
    <t>B18153170002</t>
  </si>
  <si>
    <t>B18153240002</t>
  </si>
  <si>
    <t>O18152590002</t>
  </si>
  <si>
    <t>O18153480002</t>
  </si>
  <si>
    <t>O18153410002</t>
  </si>
  <si>
    <t>O18153270002</t>
  </si>
  <si>
    <t>O18152900002</t>
  </si>
  <si>
    <t>O18152860002</t>
  </si>
  <si>
    <t>O18152810002</t>
  </si>
  <si>
    <t>O18152790002</t>
  </si>
  <si>
    <t>O18152660002</t>
  </si>
  <si>
    <t>O18152640002</t>
  </si>
  <si>
    <t>S09760610003</t>
  </si>
  <si>
    <t>S09760460001</t>
  </si>
  <si>
    <t>S09760590003</t>
  </si>
  <si>
    <t>S09760460003</t>
  </si>
  <si>
    <t>G12433450001</t>
  </si>
  <si>
    <t>Q12265020002</t>
  </si>
  <si>
    <t>Q12265030002</t>
  </si>
  <si>
    <t>G12434700001</t>
  </si>
  <si>
    <t>S09761280001</t>
  </si>
  <si>
    <t>G12434760001</t>
  </si>
  <si>
    <t>Q12265150002</t>
  </si>
  <si>
    <t>Q12265180002</t>
  </si>
  <si>
    <t>O18156910002</t>
  </si>
  <si>
    <t>O18157030002</t>
  </si>
  <si>
    <t>O18157630002</t>
  </si>
  <si>
    <t>O18157670002</t>
  </si>
  <si>
    <t>O18157710002</t>
  </si>
  <si>
    <t>O18158000002</t>
  </si>
  <si>
    <t>O18158140002</t>
  </si>
  <si>
    <t>O18158260002</t>
  </si>
  <si>
    <t>O18158540002</t>
  </si>
  <si>
    <t>O18158570002</t>
  </si>
  <si>
    <t>B18156160002</t>
  </si>
  <si>
    <t>B18156270002</t>
  </si>
  <si>
    <t>B18156730002</t>
  </si>
  <si>
    <t>O18155840002</t>
  </si>
  <si>
    <t>O18155850002</t>
  </si>
  <si>
    <t>O18155890002</t>
  </si>
  <si>
    <t>O18155920002</t>
  </si>
  <si>
    <t>O18155940002</t>
  </si>
  <si>
    <t>O18155950002</t>
  </si>
  <si>
    <t>O18156050002</t>
  </si>
  <si>
    <t>O18156260002</t>
  </si>
  <si>
    <t>O18156310002</t>
  </si>
  <si>
    <t>O18156330002</t>
  </si>
  <si>
    <t>O18156660002</t>
  </si>
  <si>
    <t>O18156690002</t>
  </si>
  <si>
    <t>Q12267230002</t>
  </si>
  <si>
    <t>Q12267240002</t>
  </si>
  <si>
    <t>S09763940001</t>
  </si>
  <si>
    <t>G12444940001</t>
  </si>
  <si>
    <t>G12444960001</t>
  </si>
  <si>
    <t>G12444980001</t>
  </si>
  <si>
    <t>G12445000001</t>
  </si>
  <si>
    <t>G12445020001</t>
  </si>
  <si>
    <t>G12445100001</t>
  </si>
  <si>
    <t>G12445060001</t>
  </si>
  <si>
    <t>G12445040001</t>
  </si>
  <si>
    <t>S09763750002</t>
  </si>
  <si>
    <t>S09763750003</t>
  </si>
  <si>
    <t>S09764030003</t>
  </si>
  <si>
    <t>S09764030001</t>
  </si>
  <si>
    <t>O18161420002</t>
  </si>
  <si>
    <t>O18161410002</t>
  </si>
  <si>
    <t>O18161400002</t>
  </si>
  <si>
    <t>O18161380002</t>
  </si>
  <si>
    <t>O18161320002</t>
  </si>
  <si>
    <t>O18161280002</t>
  </si>
  <si>
    <t>O18161170002</t>
  </si>
  <si>
    <t>O18161140002</t>
  </si>
  <si>
    <t>O18161050002</t>
  </si>
  <si>
    <t>O18160860002</t>
  </si>
  <si>
    <t>O18160820002</t>
  </si>
  <si>
    <t>O18160480002</t>
  </si>
  <si>
    <t>O18161540002</t>
  </si>
  <si>
    <t>O18161560002</t>
  </si>
  <si>
    <t>O18161820002</t>
  </si>
  <si>
    <t>O18161930002</t>
  </si>
  <si>
    <t>O18162000002</t>
  </si>
  <si>
    <t>O18162010002</t>
  </si>
  <si>
    <t>O18162160002</t>
  </si>
  <si>
    <t>O18162250002</t>
  </si>
  <si>
    <t>O18162280002</t>
  </si>
  <si>
    <t>O18162290002</t>
  </si>
  <si>
    <t>O18162310002</t>
  </si>
  <si>
    <t>O18162330002</t>
  </si>
  <si>
    <t>O18162340002</t>
  </si>
  <si>
    <t>O18162350002</t>
  </si>
  <si>
    <t>B18160110002</t>
  </si>
  <si>
    <t>B18160120002</t>
  </si>
  <si>
    <t>B18160130002</t>
  </si>
  <si>
    <t>B18160160002</t>
  </si>
  <si>
    <t>B18160370002</t>
  </si>
  <si>
    <t>O18160470002</t>
  </si>
  <si>
    <t>O18160460002</t>
  </si>
  <si>
    <t>O18160450002</t>
  </si>
  <si>
    <t>O18160350002</t>
  </si>
  <si>
    <t>O18160340002</t>
  </si>
  <si>
    <t>O18160140002</t>
  </si>
  <si>
    <t>B18161190002</t>
  </si>
  <si>
    <t>B18161060002</t>
  </si>
  <si>
    <t>B18161030002</t>
  </si>
  <si>
    <t>Q12270950002</t>
  </si>
  <si>
    <t>G12453310001</t>
  </si>
  <si>
    <t>Q12272340002</t>
  </si>
  <si>
    <t>S09764620001</t>
  </si>
  <si>
    <t>S09764650001</t>
  </si>
  <si>
    <t>Q12274660002</t>
  </si>
  <si>
    <t>Q12276230002</t>
  </si>
  <si>
    <t>S09764880001</t>
  </si>
  <si>
    <t>S09764880003</t>
  </si>
  <si>
    <t>S09765080001</t>
  </si>
  <si>
    <t>S09765090001</t>
  </si>
  <si>
    <t>G12460410001</t>
  </si>
  <si>
    <t>G12460430001</t>
  </si>
  <si>
    <t>G12460470001</t>
  </si>
  <si>
    <t>G12460490001</t>
  </si>
  <si>
    <t>G12460510001</t>
  </si>
  <si>
    <t>G12460530001</t>
  </si>
  <si>
    <t>O18164800002</t>
  </si>
  <si>
    <t>O18164760002</t>
  </si>
  <si>
    <t>O18164640002</t>
  </si>
  <si>
    <t>O18164250002</t>
  </si>
  <si>
    <t>O18164160002</t>
  </si>
  <si>
    <t>O18164020002</t>
  </si>
  <si>
    <t>O18164870002</t>
  </si>
  <si>
    <t>O18165190002</t>
  </si>
  <si>
    <t>O18165300002</t>
  </si>
  <si>
    <t>O18165320002</t>
  </si>
  <si>
    <t>O18165330002</t>
  </si>
  <si>
    <t>O18165470002</t>
  </si>
  <si>
    <t>O18165480002</t>
  </si>
  <si>
    <t>O18165700002</t>
  </si>
  <si>
    <t>O18165980002</t>
  </si>
  <si>
    <t>B18164350002</t>
  </si>
  <si>
    <t>B18164360002</t>
  </si>
  <si>
    <t>B18164610002</t>
  </si>
  <si>
    <t>O18163960002</t>
  </si>
  <si>
    <t>O18163850002</t>
  </si>
  <si>
    <t>O18163840002</t>
  </si>
  <si>
    <t>O18163770002</t>
  </si>
  <si>
    <t>O18163760002</t>
  </si>
  <si>
    <t>O18163750002</t>
  </si>
  <si>
    <t>O18163720002</t>
  </si>
  <si>
    <t>B18164710002</t>
  </si>
  <si>
    <t>Q12277800002</t>
  </si>
  <si>
    <t>Q12277830002</t>
  </si>
  <si>
    <t>Q12277840002</t>
  </si>
  <si>
    <t>G12467550001</t>
  </si>
  <si>
    <t>S09766150003</t>
  </si>
  <si>
    <t>S09766140001</t>
  </si>
  <si>
    <t>O18168430002</t>
  </si>
  <si>
    <t>O18168410002</t>
  </si>
  <si>
    <t>O18168190002</t>
  </si>
  <si>
    <t>O18168090002</t>
  </si>
  <si>
    <t>O18168040002</t>
  </si>
  <si>
    <t>O18168000002</t>
  </si>
  <si>
    <t>O18167990002</t>
  </si>
  <si>
    <t>O18167840002</t>
  </si>
  <si>
    <t>O18167830002</t>
  </si>
  <si>
    <t>O18167750002</t>
  </si>
  <si>
    <t>O18168480002</t>
  </si>
  <si>
    <t>O18168500002</t>
  </si>
  <si>
    <t>O18168510002</t>
  </si>
  <si>
    <t>O18168520002</t>
  </si>
  <si>
    <t>O18168940002</t>
  </si>
  <si>
    <t>O18169000002</t>
  </si>
  <si>
    <t>O18169590002</t>
  </si>
  <si>
    <t>B18167350002</t>
  </si>
  <si>
    <t>B18167460002</t>
  </si>
  <si>
    <t>B18167480002</t>
  </si>
  <si>
    <t>B18167500002</t>
  </si>
  <si>
    <t>B18167510002</t>
  </si>
  <si>
    <t>B18167520002</t>
  </si>
  <si>
    <t>O18167720002</t>
  </si>
  <si>
    <t>B18167860002</t>
  </si>
  <si>
    <t>B18167610002</t>
  </si>
  <si>
    <t>B18167600002</t>
  </si>
  <si>
    <t>B18167590002</t>
  </si>
  <si>
    <t>B18167580002</t>
  </si>
  <si>
    <t>B18167560002</t>
  </si>
  <si>
    <t>B18167550002</t>
  </si>
  <si>
    <t>B18167530002</t>
  </si>
  <si>
    <t>G12474420003</t>
  </si>
  <si>
    <t>G12474430003</t>
  </si>
  <si>
    <t>G12474530003</t>
  </si>
  <si>
    <t>G12474520003</t>
  </si>
  <si>
    <t>G12474510003</t>
  </si>
  <si>
    <t>G12474460003</t>
  </si>
  <si>
    <t>S09766690001</t>
  </si>
  <si>
    <t>S09766630001</t>
  </si>
  <si>
    <t>S09766540001</t>
  </si>
  <si>
    <t>S09766510001</t>
  </si>
  <si>
    <t>G12474620003</t>
  </si>
  <si>
    <t>G12474610003</t>
  </si>
  <si>
    <t>S09766690003</t>
  </si>
  <si>
    <t>Q12289540002</t>
  </si>
  <si>
    <t>F0003624</t>
  </si>
  <si>
    <t>G12481480002</t>
  </si>
  <si>
    <t>G12481500002</t>
  </si>
  <si>
    <t>G12481540002</t>
  </si>
  <si>
    <t>G12481580002</t>
  </si>
  <si>
    <t>Q12289740002</t>
  </si>
  <si>
    <t>G12481590001</t>
  </si>
  <si>
    <t>G12481550001</t>
  </si>
  <si>
    <t>G12481510001</t>
  </si>
  <si>
    <t>G12481490001</t>
  </si>
  <si>
    <t>S09766990003</t>
  </si>
  <si>
    <t>O18172020002</t>
  </si>
  <si>
    <t>O18171900002</t>
  </si>
  <si>
    <t>O18171890002</t>
  </si>
  <si>
    <t>O18171880002</t>
  </si>
  <si>
    <t>O18171760002</t>
  </si>
  <si>
    <t>O18171630002</t>
  </si>
  <si>
    <t>O18171500002</t>
  </si>
  <si>
    <t>O18171460002</t>
  </si>
  <si>
    <t>O18172440002</t>
  </si>
  <si>
    <t>O18172510002</t>
  </si>
  <si>
    <t>O18172520002</t>
  </si>
  <si>
    <t>O18172580002</t>
  </si>
  <si>
    <t>O18172590002</t>
  </si>
  <si>
    <t>O18172760002</t>
  </si>
  <si>
    <t>O18173080002</t>
  </si>
  <si>
    <t>B18171300002</t>
  </si>
  <si>
    <t>B18171510002</t>
  </si>
  <si>
    <t>B18171540002</t>
  </si>
  <si>
    <t>B18171550002</t>
  </si>
  <si>
    <t>B18171610002</t>
  </si>
  <si>
    <t>B18171650002</t>
  </si>
  <si>
    <t>B18171660002</t>
  </si>
  <si>
    <t>B18171670002</t>
  </si>
  <si>
    <t>B18171690002</t>
  </si>
  <si>
    <t>B18171720002</t>
  </si>
  <si>
    <t>O18171220002</t>
  </si>
  <si>
    <t>O18171210002</t>
  </si>
  <si>
    <t>O18171190002</t>
  </si>
  <si>
    <t>O18171180002</t>
  </si>
  <si>
    <t>O18171170002</t>
  </si>
  <si>
    <t>O18171160002</t>
  </si>
  <si>
    <t>O18171110002</t>
  </si>
  <si>
    <t>O18171090002</t>
  </si>
  <si>
    <t>O18170960002</t>
  </si>
  <si>
    <t>B18171820002</t>
  </si>
  <si>
    <t>B18171800002</t>
  </si>
  <si>
    <t>G12485220001</t>
  </si>
  <si>
    <t>G12485240001</t>
  </si>
  <si>
    <t>G12485280001</t>
  </si>
  <si>
    <t>G12485300001</t>
  </si>
  <si>
    <t>S09767410001</t>
  </si>
  <si>
    <t>S09767410003</t>
  </si>
  <si>
    <t>F0003631</t>
  </si>
  <si>
    <t>Q12293650002</t>
  </si>
  <si>
    <t>Q12295750002</t>
  </si>
  <si>
    <t>G12490940001</t>
  </si>
  <si>
    <t>S09767940001</t>
  </si>
  <si>
    <t>O18175860002</t>
  </si>
  <si>
    <t>O18175700002</t>
  </si>
  <si>
    <t>O18175670002</t>
  </si>
  <si>
    <t>O18175660002</t>
  </si>
  <si>
    <t>O18175650002</t>
  </si>
  <si>
    <t>O18175630002</t>
  </si>
  <si>
    <t>O18175620002</t>
  </si>
  <si>
    <t>O18175600002</t>
  </si>
  <si>
    <t>O18175590002</t>
  </si>
  <si>
    <t>O18175550002</t>
  </si>
  <si>
    <t>O18175540002</t>
  </si>
  <si>
    <t>O18175530002</t>
  </si>
  <si>
    <t>O18175500002</t>
  </si>
  <si>
    <t>O18175490002</t>
  </si>
  <si>
    <t>O18175480002</t>
  </si>
  <si>
    <t>O18175470002</t>
  </si>
  <si>
    <t>O18177190002</t>
  </si>
  <si>
    <t>O18176810002</t>
  </si>
  <si>
    <t>O18176800002</t>
  </si>
  <si>
    <t>O18176790002</t>
  </si>
  <si>
    <t>O18176580002</t>
  </si>
  <si>
    <t>O18176570002</t>
  </si>
  <si>
    <t>O18176530002</t>
  </si>
  <si>
    <t>O18176520002</t>
  </si>
  <si>
    <t>O18175980002</t>
  </si>
  <si>
    <t>O18175940002</t>
  </si>
  <si>
    <t>O18175910002</t>
  </si>
  <si>
    <t>O18175900002</t>
  </si>
  <si>
    <t>O18175870002</t>
  </si>
  <si>
    <t>O18174520002</t>
  </si>
  <si>
    <t>O18174510002</t>
  </si>
  <si>
    <t>O18174500002</t>
  </si>
  <si>
    <t>B18175640002</t>
  </si>
  <si>
    <t>B18175610002</t>
  </si>
  <si>
    <t>B18175430002</t>
  </si>
  <si>
    <t>B18175400002</t>
  </si>
  <si>
    <t>B18175380002</t>
  </si>
  <si>
    <t>B18175210002</t>
  </si>
  <si>
    <t>B18175010002</t>
  </si>
  <si>
    <t>B18174800002</t>
  </si>
  <si>
    <t>B18174720002</t>
  </si>
  <si>
    <t>O18175090002</t>
  </si>
  <si>
    <t>O18175080002</t>
  </si>
  <si>
    <t>O18175070002</t>
  </si>
  <si>
    <t>O18175060002</t>
  </si>
  <si>
    <t>O18175040002</t>
  </si>
  <si>
    <t>O18175020002</t>
  </si>
  <si>
    <t>O18174950002</t>
  </si>
  <si>
    <t>O18174830002</t>
  </si>
  <si>
    <t>Q12297230002</t>
  </si>
  <si>
    <t>S09768410001</t>
  </si>
  <si>
    <t>S09768410003</t>
  </si>
  <si>
    <t>G12496840001</t>
  </si>
  <si>
    <t>G12496860001</t>
  </si>
  <si>
    <t>S09768460002</t>
  </si>
  <si>
    <t>S09768350001</t>
  </si>
  <si>
    <t>S09768420001</t>
  </si>
  <si>
    <t>Q12301180002</t>
  </si>
  <si>
    <t>G12502570001</t>
  </si>
  <si>
    <t>S09768500001</t>
  </si>
  <si>
    <t>G12505380001</t>
  </si>
  <si>
    <t>G12504390001</t>
  </si>
  <si>
    <t>S09768710003</t>
  </si>
  <si>
    <t>O18179140002</t>
  </si>
  <si>
    <t>O18179170002</t>
  </si>
  <si>
    <t>O18179380002</t>
  </si>
  <si>
    <t>O18179390002</t>
  </si>
  <si>
    <t>O18179420002</t>
  </si>
  <si>
    <t>O18179600002</t>
  </si>
  <si>
    <t>O18179610002</t>
  </si>
  <si>
    <t>O18179630002</t>
  </si>
  <si>
    <t>O18179640002</t>
  </si>
  <si>
    <t>O18179670002</t>
  </si>
  <si>
    <t>B18179000002</t>
  </si>
  <si>
    <t>O18178640002</t>
  </si>
  <si>
    <t>O18178650002</t>
  </si>
  <si>
    <t>O18178790002</t>
  </si>
  <si>
    <t>O18178930002</t>
  </si>
  <si>
    <t>O18178940002</t>
  </si>
  <si>
    <t>O18178950002</t>
  </si>
  <si>
    <t>O18178970002</t>
  </si>
  <si>
    <t>O18179040002</t>
  </si>
  <si>
    <t>S09768890001</t>
  </si>
  <si>
    <t>S09768910001</t>
  </si>
  <si>
    <t>G12511040002</t>
  </si>
  <si>
    <t>G12511050001</t>
  </si>
  <si>
    <t>S09768970003</t>
  </si>
  <si>
    <t>S09768970001</t>
  </si>
  <si>
    <t>Q12306910002</t>
  </si>
  <si>
    <t>Q12306980002</t>
  </si>
  <si>
    <t>O18183050002</t>
  </si>
  <si>
    <t>O18183040002</t>
  </si>
  <si>
    <t>O18183020002</t>
  </si>
  <si>
    <t>O18182720002</t>
  </si>
  <si>
    <t>O18182690002</t>
  </si>
  <si>
    <t>O18182610002</t>
  </si>
  <si>
    <t>O18182540002</t>
  </si>
  <si>
    <t>O18182460002</t>
  </si>
  <si>
    <t>O18183100002</t>
  </si>
  <si>
    <t>O18183440002</t>
  </si>
  <si>
    <t>O18183640002</t>
  </si>
  <si>
    <t>O18183680002</t>
  </si>
  <si>
    <t>O18183970002</t>
  </si>
  <si>
    <t>B18182410002</t>
  </si>
  <si>
    <t>B18182440002</t>
  </si>
  <si>
    <t>O18182430002</t>
  </si>
  <si>
    <t>O18182110002</t>
  </si>
  <si>
    <t>O18181940002</t>
  </si>
  <si>
    <t>O18181870002</t>
  </si>
  <si>
    <t>O18181820002</t>
  </si>
  <si>
    <t>O18181740002</t>
  </si>
  <si>
    <t>Q12311980002</t>
  </si>
  <si>
    <t>Q12312070002</t>
  </si>
  <si>
    <t>Q12312080002</t>
  </si>
  <si>
    <t>Q12312100002</t>
  </si>
  <si>
    <t>Q12312110002</t>
  </si>
  <si>
    <t>G12530300001</t>
  </si>
  <si>
    <t>G12530390001</t>
  </si>
  <si>
    <t>G12530930001</t>
  </si>
  <si>
    <t>S09769520001</t>
  </si>
  <si>
    <t>S09769560001</t>
  </si>
  <si>
    <t>S09769560003</t>
  </si>
  <si>
    <t>S09769760003</t>
  </si>
  <si>
    <t>O18186290002</t>
  </si>
  <si>
    <t>O18186500002</t>
  </si>
  <si>
    <t>O18186570002</t>
  </si>
  <si>
    <t>O18186930002</t>
  </si>
  <si>
    <t>O18187040002</t>
  </si>
  <si>
    <t>O18187050002</t>
  </si>
  <si>
    <t>O18187240002</t>
  </si>
  <si>
    <t>O18187310002</t>
  </si>
  <si>
    <t>O18187570002</t>
  </si>
  <si>
    <t>O18188150002</t>
  </si>
  <si>
    <t>B18185990002</t>
  </si>
  <si>
    <t>B18186010002</t>
  </si>
  <si>
    <t>B18186320002</t>
  </si>
  <si>
    <t>B18186360002</t>
  </si>
  <si>
    <t>B18186370002</t>
  </si>
  <si>
    <t>B18186490002</t>
  </si>
  <si>
    <t>O18185530002</t>
  </si>
  <si>
    <t>O18185540002</t>
  </si>
  <si>
    <t>O18185860002</t>
  </si>
  <si>
    <t>O18185880002</t>
  </si>
  <si>
    <t>O18185900002</t>
  </si>
  <si>
    <t>O18185920002</t>
  </si>
  <si>
    <t>O18186050002</t>
  </si>
  <si>
    <t>O18186060002</t>
  </si>
  <si>
    <t>F0003685</t>
  </si>
  <si>
    <t>Q12325080002</t>
  </si>
  <si>
    <t>Q12325230002</t>
  </si>
  <si>
    <t>S09770600002</t>
  </si>
  <si>
    <t>G12537330001</t>
  </si>
  <si>
    <t>S09770760001</t>
  </si>
  <si>
    <t>G12537460001</t>
  </si>
  <si>
    <t>G12537530001</t>
  </si>
  <si>
    <t>G12542100001</t>
  </si>
  <si>
    <t>G12542290003</t>
  </si>
  <si>
    <t>G12537410001</t>
  </si>
  <si>
    <t>S09770680003</t>
  </si>
  <si>
    <t>O18189770002</t>
  </si>
  <si>
    <t>O18190130002</t>
  </si>
  <si>
    <t>O18190270002</t>
  </si>
  <si>
    <t>O18190320002</t>
  </si>
  <si>
    <t>O18190480002</t>
  </si>
  <si>
    <t>O18190490002</t>
  </si>
  <si>
    <t>O18190630002</t>
  </si>
  <si>
    <t>O18190920002</t>
  </si>
  <si>
    <t>O18191080002</t>
  </si>
  <si>
    <t>B18189750002</t>
  </si>
  <si>
    <t>B18189880002</t>
  </si>
  <si>
    <t>B18189980002</t>
  </si>
  <si>
    <t>B18189990002</t>
  </si>
  <si>
    <t>B18190000002</t>
  </si>
  <si>
    <t>B18190050002</t>
  </si>
  <si>
    <t>B18190070002</t>
  </si>
  <si>
    <t>B18190080002</t>
  </si>
  <si>
    <t>S09771210001</t>
  </si>
  <si>
    <t>S09771190001</t>
  </si>
  <si>
    <t>G12546120003</t>
  </si>
  <si>
    <t>G12546150003</t>
  </si>
  <si>
    <t>S09771570003</t>
  </si>
  <si>
    <t>G12550380001</t>
  </si>
  <si>
    <t>G12550400001</t>
  </si>
  <si>
    <t>G12550420001</t>
  </si>
  <si>
    <t>G12554130001</t>
  </si>
  <si>
    <t>S09771460001</t>
  </si>
  <si>
    <t>S09771810001</t>
  </si>
  <si>
    <t>S09771810003</t>
  </si>
  <si>
    <t>S09772190003</t>
  </si>
  <si>
    <t>O18193450002</t>
  </si>
  <si>
    <t>O18194030002</t>
  </si>
  <si>
    <t>O18194040002</t>
  </si>
  <si>
    <t>O18194590002</t>
  </si>
  <si>
    <t>O18194610002</t>
  </si>
  <si>
    <t>B18193190002</t>
  </si>
  <si>
    <t>B18193230002</t>
  </si>
  <si>
    <t>B18193780002</t>
  </si>
  <si>
    <t>B18193880002</t>
  </si>
  <si>
    <t>S09773490003</t>
  </si>
  <si>
    <t>S09773490001</t>
  </si>
  <si>
    <t>O18197170002</t>
  </si>
  <si>
    <t>O18198370002</t>
  </si>
  <si>
    <t>O18198610002</t>
  </si>
  <si>
    <t>B18197200002</t>
  </si>
  <si>
    <t>B18197240002</t>
  </si>
  <si>
    <t>B18197270002</t>
  </si>
  <si>
    <t>S09774050002</t>
  </si>
  <si>
    <t>G12572260003</t>
  </si>
  <si>
    <t>G12572320003</t>
  </si>
  <si>
    <t>G12570800003</t>
  </si>
  <si>
    <t>G12579000002</t>
  </si>
  <si>
    <t>Q12344110002</t>
  </si>
  <si>
    <t>S09774160002</t>
  </si>
  <si>
    <t>G12576100001</t>
  </si>
  <si>
    <t>G12579010001</t>
  </si>
  <si>
    <t>G12579050001</t>
  </si>
  <si>
    <t>S09774320001</t>
  </si>
  <si>
    <t>S09774370001</t>
  </si>
  <si>
    <t>S09774370003</t>
  </si>
  <si>
    <t>O18201370002</t>
  </si>
  <si>
    <t>O18201380002</t>
  </si>
  <si>
    <t>O18201410002</t>
  </si>
  <si>
    <t>O18201420002</t>
  </si>
  <si>
    <t>O18201430002</t>
  </si>
  <si>
    <t>O18201440002</t>
  </si>
  <si>
    <t>O18201450002</t>
  </si>
  <si>
    <t>O18201460002</t>
  </si>
  <si>
    <t>O18201470002</t>
  </si>
  <si>
    <t>O18201490002</t>
  </si>
  <si>
    <t>O18201500002</t>
  </si>
  <si>
    <t>O18201520002</t>
  </si>
  <si>
    <t>O18201880002</t>
  </si>
  <si>
    <t>O18201950002</t>
  </si>
  <si>
    <t>O18201960002</t>
  </si>
  <si>
    <t>B18200450002</t>
  </si>
  <si>
    <t>B18200780002</t>
  </si>
  <si>
    <t>O18200380002</t>
  </si>
  <si>
    <t>O18201100002</t>
  </si>
  <si>
    <t>O18201280002</t>
  </si>
  <si>
    <t>O18201290002</t>
  </si>
  <si>
    <t>O18201310002</t>
  </si>
  <si>
    <t>Q12344460002</t>
  </si>
  <si>
    <t>Q12347540002</t>
  </si>
  <si>
    <t>G12591760001</t>
  </si>
  <si>
    <t>S09774890001</t>
  </si>
  <si>
    <t>S09774890003</t>
  </si>
  <si>
    <t>S09775110004</t>
  </si>
  <si>
    <t>T04038530001</t>
  </si>
  <si>
    <t>T04038550001</t>
  </si>
  <si>
    <t>T04038570001</t>
  </si>
  <si>
    <t>T04038590001</t>
  </si>
  <si>
    <t>T04038610001</t>
  </si>
  <si>
    <t>T04038630001</t>
  </si>
  <si>
    <t>T04038650001</t>
  </si>
  <si>
    <t>T04038670001</t>
  </si>
  <si>
    <t>T04038690001</t>
  </si>
  <si>
    <t>T04038710001</t>
  </si>
  <si>
    <t>T04038730001</t>
  </si>
  <si>
    <t>T04038750001</t>
  </si>
  <si>
    <t>T04038770001</t>
  </si>
  <si>
    <t>T04038790001</t>
  </si>
  <si>
    <t>T04038810001</t>
  </si>
  <si>
    <t>T04038830001</t>
  </si>
  <si>
    <t>T04038850001</t>
  </si>
  <si>
    <t>T04038870001</t>
  </si>
  <si>
    <t>T04038890001</t>
  </si>
  <si>
    <t>T04038910001</t>
  </si>
  <si>
    <t>T04038930001</t>
  </si>
  <si>
    <t>T04038950001</t>
  </si>
  <si>
    <t>T04038970001</t>
  </si>
  <si>
    <t>T04038990001</t>
  </si>
  <si>
    <t>T04039010001</t>
  </si>
  <si>
    <t>T04039030001</t>
  </si>
  <si>
    <t>T04039050001</t>
  </si>
  <si>
    <t>T04039070001</t>
  </si>
  <si>
    <t>T04039090001</t>
  </si>
  <si>
    <t>T04039110001</t>
  </si>
  <si>
    <t>T04039130001</t>
  </si>
  <si>
    <t>T04039150001</t>
  </si>
  <si>
    <t>T04039170001</t>
  </si>
  <si>
    <t>T04039190001</t>
  </si>
  <si>
    <t>T04039210001</t>
  </si>
  <si>
    <t>T04039230001</t>
  </si>
  <si>
    <t>T04039250001</t>
  </si>
  <si>
    <t>T04039270001</t>
  </si>
  <si>
    <t>T04039290001</t>
  </si>
  <si>
    <t>T04039310001</t>
  </si>
  <si>
    <t>T04039330001</t>
  </si>
  <si>
    <t>T04039350001</t>
  </si>
  <si>
    <t>T04039370001</t>
  </si>
  <si>
    <t>T04039390001</t>
  </si>
  <si>
    <t>T04039410001</t>
  </si>
  <si>
    <t>T04039430001</t>
  </si>
  <si>
    <t>T04039450001</t>
  </si>
  <si>
    <t>T04039470001</t>
  </si>
  <si>
    <t>T04039490001</t>
  </si>
  <si>
    <t>T04039510001</t>
  </si>
  <si>
    <t>T04039530001</t>
  </si>
  <si>
    <t>T04039550001</t>
  </si>
  <si>
    <t>T04039570001</t>
  </si>
  <si>
    <t>T04039590001</t>
  </si>
  <si>
    <t>T04039610001</t>
  </si>
  <si>
    <t>T04039630001</t>
  </si>
  <si>
    <t>T04039650001</t>
  </si>
  <si>
    <t>T04039670001</t>
  </si>
  <si>
    <t>T04039690001</t>
  </si>
  <si>
    <t>T04039710001</t>
  </si>
  <si>
    <t>T04039730001</t>
  </si>
  <si>
    <t>T04039750001</t>
  </si>
  <si>
    <t>T04039770001</t>
  </si>
  <si>
    <t>T04039790001</t>
  </si>
  <si>
    <t>T04039810001</t>
  </si>
  <si>
    <t>T04039830001</t>
  </si>
  <si>
    <t>T04039850001</t>
  </si>
  <si>
    <t>T04039870001</t>
  </si>
  <si>
    <t>T04039890001</t>
  </si>
  <si>
    <t>T04039910001</t>
  </si>
  <si>
    <t>T04039930001</t>
  </si>
  <si>
    <t>T04039950001</t>
  </si>
  <si>
    <t>T04039970001</t>
  </si>
  <si>
    <t>T04039990001</t>
  </si>
  <si>
    <t>T04040010001</t>
  </si>
  <si>
    <t>T04040030001</t>
  </si>
  <si>
    <t>T04040050001</t>
  </si>
  <si>
    <t>T04040070001</t>
  </si>
  <si>
    <t>T04040090001</t>
  </si>
  <si>
    <t>T04040110001</t>
  </si>
  <si>
    <t>T04040130001</t>
  </si>
  <si>
    <t>T04040150001</t>
  </si>
  <si>
    <t>T04040170001</t>
  </si>
  <si>
    <t>T04040190001</t>
  </si>
  <si>
    <t>T04040210001</t>
  </si>
  <si>
    <t>T04040230001</t>
  </si>
  <si>
    <t>T04040250001</t>
  </si>
  <si>
    <t>T04040270001</t>
  </si>
  <si>
    <t>T04040290001</t>
  </si>
  <si>
    <t>T04040310001</t>
  </si>
  <si>
    <t>T04040330001</t>
  </si>
  <si>
    <t>T04040350001</t>
  </si>
  <si>
    <t>T04040370001</t>
  </si>
  <si>
    <t>T04040390001</t>
  </si>
  <si>
    <t>T04040410001</t>
  </si>
  <si>
    <t>T04040430001</t>
  </si>
  <si>
    <t>T04040450001</t>
  </si>
  <si>
    <t>T04040470001</t>
  </si>
  <si>
    <t>T04040490001</t>
  </si>
  <si>
    <t>T04040510001</t>
  </si>
  <si>
    <t>T04040530001</t>
  </si>
  <si>
    <t>T04040550001</t>
  </si>
  <si>
    <t>T04040570001</t>
  </si>
  <si>
    <t>T04040590001</t>
  </si>
  <si>
    <t>T04040610001</t>
  </si>
  <si>
    <t>Q12352650002</t>
  </si>
  <si>
    <t>Q12352660002</t>
  </si>
  <si>
    <t>Q12352690002</t>
  </si>
  <si>
    <t>S09775230001</t>
  </si>
  <si>
    <t>F0003757</t>
  </si>
  <si>
    <t>S09775220003</t>
  </si>
  <si>
    <t>O18204760002</t>
  </si>
  <si>
    <t>O18204750002</t>
  </si>
  <si>
    <t>O18204680002</t>
  </si>
  <si>
    <t>O18204660002</t>
  </si>
  <si>
    <t>O18204310002</t>
  </si>
  <si>
    <t>O18204140002</t>
  </si>
  <si>
    <t>O18205080002</t>
  </si>
  <si>
    <t>O18205320002</t>
  </si>
  <si>
    <t>O18205550002</t>
  </si>
  <si>
    <t>O18205690002</t>
  </si>
  <si>
    <t>O18206030002</t>
  </si>
  <si>
    <t>O18206090002</t>
  </si>
  <si>
    <t>O18206240002</t>
  </si>
  <si>
    <t>B18203770002</t>
  </si>
  <si>
    <t>B18204010002</t>
  </si>
  <si>
    <t>B18204040002</t>
  </si>
  <si>
    <t>O18204130002</t>
  </si>
  <si>
    <t>O18204110002</t>
  </si>
  <si>
    <t>O18204100002</t>
  </si>
  <si>
    <t>O18203960002</t>
  </si>
  <si>
    <t>O18203950002</t>
  </si>
  <si>
    <t>O18203890002</t>
  </si>
  <si>
    <t>O18203790002</t>
  </si>
  <si>
    <t>O18203780002</t>
  </si>
  <si>
    <t>G12597470003</t>
  </si>
  <si>
    <t>G12599180003</t>
  </si>
  <si>
    <t>G12597720003</t>
  </si>
  <si>
    <t>G12597670003</t>
  </si>
  <si>
    <t>G12597520003</t>
  </si>
  <si>
    <t>G12599280003</t>
  </si>
  <si>
    <t>Q12357030002</t>
  </si>
  <si>
    <t>S09776090002</t>
  </si>
  <si>
    <t>G12602780001</t>
  </si>
  <si>
    <t>S09776220002</t>
  </si>
  <si>
    <t>S09776310001</t>
  </si>
  <si>
    <t>O18209270002</t>
  </si>
  <si>
    <t>O18209240002</t>
  </si>
  <si>
    <t>O18209230002</t>
  </si>
  <si>
    <t>O18209170002</t>
  </si>
  <si>
    <t>O18208880002</t>
  </si>
  <si>
    <t>O18208850002</t>
  </si>
  <si>
    <t>O18208830002</t>
  </si>
  <si>
    <t>O18208810002</t>
  </si>
  <si>
    <t>O18208790002</t>
  </si>
  <si>
    <t>O18208580002</t>
  </si>
  <si>
    <t>O18211000002</t>
  </si>
  <si>
    <t>O18210950002</t>
  </si>
  <si>
    <t>O18210780002</t>
  </si>
  <si>
    <t>O18210770002</t>
  </si>
  <si>
    <t>O18210530002</t>
  </si>
  <si>
    <t>O18210480002</t>
  </si>
  <si>
    <t>O18210170002</t>
  </si>
  <si>
    <t>O18210150002</t>
  </si>
  <si>
    <t>O18209940002</t>
  </si>
  <si>
    <t>O18209780002</t>
  </si>
  <si>
    <t>O18209650002</t>
  </si>
  <si>
    <t>O18209630002</t>
  </si>
  <si>
    <t>B18208600002</t>
  </si>
  <si>
    <t>B18208570002</t>
  </si>
  <si>
    <t>B18208560002</t>
  </si>
  <si>
    <t>B18208540002</t>
  </si>
  <si>
    <t>B18208530002</t>
  </si>
  <si>
    <t>B18207850002</t>
  </si>
  <si>
    <t>O18207790002</t>
  </si>
  <si>
    <t>O18207650002</t>
  </si>
  <si>
    <t>Q12361450002</t>
  </si>
  <si>
    <t>G12610950001</t>
  </si>
  <si>
    <t>G12610970001</t>
  </si>
  <si>
    <t>S09777560001</t>
  </si>
  <si>
    <t>00099021001 DEPOSITO DE EFECTIVO, DEPOSITANTE: RICARDO CRISTIAN CHAMBI CHOQUE, CONCEPTO: DEVOLUCION DE FONDOS EN AVANCE, CUENTA DE DEPOSITO: CUENTA UNICA DEL TESORO</t>
  </si>
  <si>
    <t>00594012001 DEPOSITO DE EFECTIVO, DEPOSITANTE: ANDRES MARTINEZ CABALLERO, CONCEPTO: DEVOLUCION DE GASTOS DE FUNCIONAMIENTO, CUENTA DE DEPOSITO: CUENTA UNICA DEL TESORO</t>
  </si>
  <si>
    <t>00099021001 DEPOSITO DE EFECTIVO, DEPOSITANTE: MINISTERIO DE DEPORTES - RENE MARTINEZ, CONCEPTO: DEVOLUCION SALDOS NO UTILIZADOS FONDO EN AVANCE 2019, CUENTA DE DEPOSITO: CUENTA UNICA DEL TESORO</t>
  </si>
  <si>
    <t>00099021001 DEPOSITO DE EFECTIVO, DEPOSITANTE: MINISTERIO DE DEPORTES - RENE MARTINEZ, CONCEPTO: DEVOLUCION VIATICOS NO UTILIZADOS 2019, CUENTA DE DEPOSITO: CUENTA UNICA DEL TESORO</t>
  </si>
  <si>
    <t>00099021001 DEPOSITO DE EFECTIVO, DEPOSITANTE: ANA GABRIELA GUTIERREZ VACA, CONCEPTO: DEVOLUCION AGUINALDO GESTION 2019 A NOMBRE DE: ANA GABRIELA GUTIERREZ VACA CI. 5649766 CH., CUENTA DE DEPOSITO: CUENTA UNICA DEL TESORO</t>
  </si>
  <si>
    <t>00099021001 DEPOSITO DE EFECTIVO, DEPOSITANTE: ELIZABETH FERNANDA MEDINA ROCABADO, CONCEPTO: DEVOLUCION DUODECIMAS DE AGUINALDO, CUENTA DE DEPOSITO: CUENTA UNICA DEL TESORO</t>
  </si>
  <si>
    <t>00099021001 DEPOSITO DE EFECTIVO, DEPOSITANTE: LUIS FERNANDO TORREZ SOLARES, CONCEPTO: DEVOLUCION DE VIATICOS EN DEMASIA, VIAJE EN COMISION OFICIAL 30 DE AGOSTO AL 1 DE SEPTIEMBRE DE 2017, CUENTA DE DEPOSITO: CUENTA UNICA DEL TESORO</t>
  </si>
  <si>
    <t>00212012001 DEPOSITO DE EFECTIVO, DEPOSITANTE: ROGER HERLAN CHURA PILLCO, CONCEPTO: REPOCISION CREDENCIAL, CUENTA DE DEPOSITO: CUENTA UNICA DEL TESORO</t>
  </si>
  <si>
    <t>00099021001 DEPOSITO DE EFECTIVO, DEPOSITANTE: JOSE E. ANTEQUERA, CONCEPTO: DUODECIMA DE AGUINALDO 532,09, CUENTA DE DEPOSITO: CUENTA UNICA DEL TESORO</t>
  </si>
  <si>
    <t>00592012001 DEPOSITO DE EFECTIVO, DEPOSITANTE: VICEPRESIDENCIA, CONCEPTO: PAGO DE SALDO VICEPRESIDENCIA, CUENTA DE DEPOSITO: CUENTA UNICA DEL TESORO</t>
  </si>
  <si>
    <t>00592012001 DEPOSITO DE EFECTIVO, DEPOSITANTE: DEPÓSITOS ADUANEROS BOLIVIANOS, CONCEPTO: PAGO ENTIDAD DEPÓSITOS ADUANEROS BOLIVIANOS - ND - 238957, CUENTA DE DEPOSITO: CUENTA UNICA DEL TESORO</t>
  </si>
  <si>
    <t>00383012001 DEPOSITO DE EFECTIVO, DEPOSITANTE: AGBC-WILMER FELIX NINA VICENTE, CONCEPTO: REVERSION FONDOS EN AVANCE PREV 673-674, CUENTA DE DEPOSITO: CUENTA UNICA DEL TESORO</t>
  </si>
  <si>
    <t>00383012001 DEPOSITO DE EFECTIVO, DEPOSITANTE: AGBC - WILMER FELIX NINA VICENTE, CONCEPTO: REVERSION FONDOS EN AVANCE PREV. 698 - 699, CUENTA DE DEPOSITO: CUENTA UNICA DEL TESORO</t>
  </si>
  <si>
    <t>00132012005 DEPOSITO DE EFECTIVO, DEPOSITANTE: SEDEM, CONCEPTO: DEVOLUCION DE REFRIGERIO NO COBRADO PREV. 9411, CUENTA DE DEPOSITO: CUENTA UNICA DEL TESORO</t>
  </si>
  <si>
    <t>00099021001 DEP.DE CHEQ.AJENOS,RET.DE CAM.,CONCEPTO: DEVOLUCION RECURSOS DEL BONO DE PERSONAS  CON  DISCAPACIDAD,DEP.: GOB. AUTONOMO MUNICIPAL DE  QUIABAYA , PROCEDENCIA: BANCO UNION S.A., CHEQUE: 3246, FECHA DE EMISION:31/12/2019</t>
  </si>
  <si>
    <t>00086011105 DEP.DE CHEQ.AJENOS,RET.DE CAM.,CONCEPTO: DEP MINISTERIO DE MEDIO AMBIENTE Y AGUA APROVECHAMIENTO DE LA VICUÑA,DEP.: ACOFIV-BOLIVIA , PROCEDENCIA: BANCO DE CREDITO DE BOLIVIA S.A., CHEQUE: 587, FECHA DE EMISION:31/12/2019</t>
  </si>
  <si>
    <t>00099021001 DEP.DE CHEQ.AJENOS,RET.DE CAM.,CONCEPTO: DEVOLUCION POR CONCEPTO DE BONO PARA PERSONAS CON DISCAPACIDAD,DEP.: GOB. AUTONOMO MUNPAL DE SANTIAGO DE MACHACA , PROCEDENCIA: BANCO UNION S.A., CHEQUE: 8, FECHA DE EMISION:30/12/2019</t>
  </si>
  <si>
    <t>00099021001 DEP.DE CHEQ.AJENOS,RET.DE CAM.,CONCEPTO: DEVOLUCION DE RECURSOS  BONO DE PERSONAS CON DISCAPACIDAD,DEP.: GOBIERNO AUTONOMO MUNICIPAL DE COMBAYA , PROCEDENCIA: BANCO UNION S.A., CHEQUE: 2056, FECHA DE EMISION:30/12/2019</t>
  </si>
  <si>
    <t>00099021001 DEPOSITO DE EFECTIVO, DEPOSITANTE: ALFREDO MAMANI HUALLPA, CONCEPTO: DEVOLUCION PAGO EN DEMASIA DE AGUINALDO, CUENTA DE DEPOSITO: CUENTA UNICA DEL TESORO</t>
  </si>
  <si>
    <t>00099021001 DEPOSITO DE EFECTIVO, DEPOSITANTE: MARIA ROMULA MICHEL CORTEZ, CONCEPTO: DOBLE PERCEPCION, CUENTA DE DEPOSITO: CUENTA UNICA DEL TESORO</t>
  </si>
  <si>
    <t>00099021001 DEPOSITO DE EFECTIVO, DEPOSITANTE: JOSE RODOLFO TELLEZ FLORES, CONCEPTO: DOBLE PERCEPCION, CUENTA DE DEPOSITO: CUENTA UNICA DEL TESORO</t>
  </si>
  <si>
    <t>00099021001 DEPOSITO DE EFECTIVO, DEPOSITANTE: ZORKA ZEBALLOS TOMIANOVIC, CONCEPTO: SALDO NO EJECUTADO, CUENTA DE DEPOSITO: CUENTA UNICA DEL TESORO</t>
  </si>
  <si>
    <t>00099021001 DEPOSITO DE EFECTIVO, DEPOSITANTE: SHIRLEY FERNANDEZ FLORES, CONCEPTO: DEVOLUCION DE SUELDO, CUENTA DE DEPOSITO: CUENTA UNICA DEL TESORO</t>
  </si>
  <si>
    <t>00378012002 DEPOSITO DE EFECTIVO, DEPOSITANTE: FLORENTINO ISRAEL PEREZ YUJRA, CONCEPTO: DEVOLUCION PREVENTIVO N° 682 - 2, CUENTA DE DEPOSITO: CUENTA UNICA DEL TESORO</t>
  </si>
  <si>
    <t>00378012002 DEPOSITO DE EFECTIVO, DEPOSITANTE: FLORENTINO ISRAEL PEREZ YUJRA, CONCEPTO: DEVOLUCION PREVENTIVO N° 681 - 2, CUENTA DE DEPOSITO: CUENTA UNICA DEL TESORO</t>
  </si>
  <si>
    <t>COBRO COSTOS DE PAPELERIA SEGUN TRANSFERENCIA DEL EXTERIOR POR ORDEN DE COPAGAZ DISTRIBUIDORA DE GAS S.A. LIB. 00513062001 YPFB-OPERACIONES PLANTA DE SEPARACION DE LIQUIDOS RIO GRANDE</t>
  </si>
  <si>
    <t>COBRO COSTOS DE PAPELERIA SEGUN TRANSFERENCIA DEL EXTERIOR POR ORDEN DE VITOL S.A. LIB. 00513012007 YPFB - RECURSOS NACIONALIZACIÓN</t>
  </si>
  <si>
    <t>'TRANSFERENCIA'||RECIBIDA DEL EXTERIOR SEGÚN MENSAJES SWIFT NOS. 00002-00001 (REM.EXT.) DE FECHA 02-01-2020, POR DESEMBOLSO DE CAF PRÉSTAMO CFA010968 PROGRAMA DE APOYO A LA MEJORA DE LA GESTIÓN DE FINANZAS PUBLICAS, SEGUNDO DESEMBOLSO LIBRETA N°00099021001 TGN-RECURSOS ORDINARIOS (3987) REF.: UTILES DE ESCRITORIO</t>
  </si>
  <si>
    <t>TRANSFERENCIA DE FONDOS||S/G. NOTA CITE: MEFP//VTCP/DGCP/UODP-001/2020 DE LA FECHA, DEL MIN.DE ECONOMIA Y FINANZAS PUBLICAS(HRE-TSO-8), PAGO BTS EXTRABURSATIL-VENCIMIENTO 3 DE ENERO DE 2020 D.S.N°1121 DE 11 DE ENERO DE 2012. DEBITO DE LA LIBRETA N° 00099021001 TGN-RECURSOS ORDINARIOS MN.</t>
  </si>
  <si>
    <t>'TRANSFERENCIA DE FONDOS||S/G. NOTA CITE: MEFP//VTCP/DGCP/UODP-001/2020 DE LA FECHA, DEL MIN.DE ECONOMIA Y FINANZAS PUBLICAS(HRE-TSO-8), PAGO BTS EXTRABURSATIL-VENCIMIENTO 3 DE ENERO DE 2020 D.S.N°1121 DE 11 DE ENERO DE 2012. DEBITO DE LA LIBRETA N° 00099021001, REPOSICION UTILES DE ESCRITORIO.</t>
  </si>
  <si>
    <t>'COBRO DE'||UTILES DE ESCRITORIO POR EL COMPROBANTE CONTABLE NRO. 0975743 DE LA FECHA, SEGÚN CORREO ELECTRÓNICO DE YPFB. DEBITO DE LA LIBRETA 00513022001 YPFB  OPERACIONES.</t>
  </si>
  <si>
    <t>00513012003 DEPOSITO DE EFECTIVO, DEPOSITANTE: Y.P.F.B.  CORPORATIVO, CONCEPTO: REVERSION, CUENTA DE DEPOSITO: CUENTA UNICA DEL TESORO</t>
  </si>
  <si>
    <t>00099021001 DEPOSITO DE EFECTIVO, DEPOSITANTE: MINISTERIO DE DEFENSA EJERCITO DE BOLIVIA, CONCEPTO: DEVOLUCION, CUENTA DE DEPOSITO: CUENTA UNICA DEL TESORO</t>
  </si>
  <si>
    <t>00099021001 DEPOSITO DE EFECTIVO, DEPOSITANTE: BENEDICTA  CERON VDA DE CALLE, CONCEPTO: SUSCRIPCION DE CONVENIO PARA EL PAGO DE LO ADEUDADO, CUENTA DE DEPOSITO: CUENTA UNICA DEL TESORO</t>
  </si>
  <si>
    <t>00099021001 DEPOSITO DE EFECTIVO, DEPOSITANTE: WALTER  VILLARROEL CHUQUIMIA, CONCEPTO: DEVOLUCION POR COBRO INDEBIDO A SENASIR, CUENTA DE DEPOSITO: CUENTA UNICA DEL TESORO</t>
  </si>
  <si>
    <t>00099021001 DEPOSITO DE EFECTIVO, DEPOSITANTE: OMAR FREDDY PEREZ MENDIZABAL, CONCEPTO: REVERSION SERVICIO INTERNET MES DE NOVIEMBRE PREVENTIVO 6408, CUENTA DE DEPOSITO: CUENTA UNICA DEL TESORO</t>
  </si>
  <si>
    <t>00099021001 DEPOSITO DE EFECTIVO, DEPOSITANTE: OMAR FREDDY PEREZ MENDIZABAL, CONCEPTO: REVERSION DE SERVICIO DE AGUA MES DE DICIEMBRE PREVENTIVO 7073, CUENTA DE DEPOSITO: CUENTA UNICA DEL TESORO</t>
  </si>
  <si>
    <t>00099021001 DEPOSITO DE EFECTIVO, DEPOSITANTE: OMAR FREDDY PEREZ MENDIZABAL, CONCEPTO: REVERSION DE SERVICIO DE AGUA MES NOVIEMBRE PREVENTIVO 6408, CUENTA DE DEPOSITO: CUENTA UNICA DEL TESORO</t>
  </si>
  <si>
    <t>00041011101 DEPOSITO DE EFECTIVO, DEPOSITANTE: JOSE FRANCISCO ZULETA OLMOS, CONCEPTO: PAGO PROCESO SUMARIAL MDPYEP, CUENTA DE DEPOSITO: CUENTA UNICA DEL TESORO</t>
  </si>
  <si>
    <t>00099021001 DEPOSITO DE EFECTIVO, DEPOSITANTE: RAUL ANTI ANTI CI. 2364218 LP, CONCEPTO: DOBLE PERCEPCION, CUENTA DE DEPOSITO: CUENTA UNICA DEL TESORO</t>
  </si>
  <si>
    <t>00099021001 DEPOSITO DE EFECTIVO, DEPOSITANTE: JORGE HERIBERTO GUTIERREZ GUERRERO, CONCEPTO: TRAMITE:CAMBIO DE BENEFICIARIO SENASIR, CUENTA DE DEPOSITO: CUENTA UNICA DEL TESORO</t>
  </si>
  <si>
    <t>00099021001 DEPOSITO DE EFECTIVO, DEPOSITANTE: MARIA CECILIA BARAHONA CALLISAYA, CONCEPTO: DEVOLUCION POR DOBLE PERCEPCION, CUENTA DE DEPOSITO: CUENTA UNICA DEL TESORO</t>
  </si>
  <si>
    <t>00526012001 DEPOSITO DE EFECTIVO, DEPOSITANTE: BOLIVIA TV- EDUARDO LUIS CHAVEZ GUACHALLA, CONCEPTO: DEVOLUCION DE VIATICOS GESTION 2017, CUENTA DE DEPOSITO: CUENTA UNICA DEL TESORO</t>
  </si>
  <si>
    <t>00081161101 DEPOSITO DE EFECTIVO, DEPOSITANTE: MARISOL PAOLA RIOS TOLEDO, CONCEPTO: DEVOLUCION SALDO FONDOS PREV 278, CUENTA DE DEPOSITO: CUENTA UNICA DEL TESORO</t>
  </si>
  <si>
    <t>00099021001 DEPOSITO DE EFECTIVO, DEPOSITANTE: CAMARA DE DIPUTADOS, CONCEPTO: DEVOLUCION, CUENTA DE DEPOSITO: CUENTA UNICA DEL TESORO</t>
  </si>
  <si>
    <t>00099021001 DEPOSITO DE EFECTIVO, DEPOSITANTE: MARCO AURELIO JULIO VISCARRA, CONCEPTO: DEPÓSITO SALDO NO EJECUTADO, CUENTA DE DEPOSITO: CUENTA UNICA DEL TESORO</t>
  </si>
  <si>
    <t>00099021001 DEPOSITO DE EFECTIVO, DEPOSITANTE: BATALLON DE INGENIERIA VI RIOSINHO, CONCEPTO: REVERSION DE SERVICIOS BASICOS, CUENTA DE DEPOSITO: CUENTA UNICA DEL TESORO</t>
  </si>
  <si>
    <t>00099021001 DEPOSITO DE EFECTIVO, DEPOSITANTE: MARGOT PRIMITIVA URQUIZO NINA, CONCEPTO: DEVOLUCION DE EXCESO DE AGUINALDO, CUENTA DE DEPOSITO: CUENTA UNICA DEL TESORO</t>
  </si>
  <si>
    <t>00099021001 DEP.DE CHEQ.AJENOS,RET.DE CAM.,CONCEPTO: DEV PERMISOS SIN GOCE DE HABERES NOV,DEP.: MINISTERIO DE RELACIONES EXTERIORES , PROCEDENCIA: BANCO UNION S.A., CHEQUE: 1585, FECHA DE EMISION:31/12/2019</t>
  </si>
  <si>
    <t>00099021001 DEP.DE CHEQ.AJENOS,RET.DE CAM.,CONCEPTO: DEVOLUCION SIN GOCE DE HABERES  NOV,DEP.: MINISTERIO DE RELACIONES EXTERIORES , PROCEDENCIA: BANCO UNION S.A., CHEQUE: 1586, FECHA DE EMISION:31/12/2019</t>
  </si>
  <si>
    <t>00099021001 DEP.DE CHEQ.AJENOS,RET.DE CAM.,CONCEPTO: DEVOLUCION PERMISO SIN GOCE DE HABERES,DEP.: MINISTERIO DE RELACIONES EXTERIORES , PROCEDENCIA: BANCO UNION S.A., CHEQUE: 1589, FECHA DE EMISION:31/12/2019</t>
  </si>
  <si>
    <t>00099021001 DEP.DE CHEQ.AJENOS,RET.DE CAM.,CONCEPTO: DEVOLUCION PERMISOS SIN GOCE DE HABERES,DEP.: MINISTERIO DE RELACIONES EXTERIORES , PROCEDENCIA: BANCO UNION S.A., CHEQUE: 1587, FECHA DE EMISION:31/12/2019</t>
  </si>
  <si>
    <t>00099021001 DEP.DE CHEQ.AJENOS,RET.DE CAM.,CONCEPTO: DEV. OBSERVACIONES GEST PASADAS,DEP.: TITO CHAVEZ , PROCEDENCIA: BANCO UNION S.A., CHEQUE: 1590, FECHA DE EMISION:31/12/2019</t>
  </si>
  <si>
    <t>00015021104 DEP.DE CHEQ.AJENOS,RET.DE CAM.,CONCEPTO: MINISTREIO DE GOBIERNO DIRECCION NACIONAL DE SALUD Y BIENESTAR SOCIAL,DEP.: DIR. NAL. DE SALUD Y BIENESTAR SOCIAL - POL. BOL. , PROCEDENCIA: BANCO UNION S.A., CHEQUE: 2956, FECHA DE EMISION:24/12/2019</t>
  </si>
  <si>
    <t>00015021104 DEP.DE CHEQ.AJENOS,RET.DE CAM.,CONCEPTO: MINISTRIO DE GOBIERNO DICRECCIONA NACIONAL DE SALUD Y BIENESTAR SOCIAL,DEP.: DIR. NAL. DE SALUD Y BIENESTAR SOCIAL - POL. BOL. , PROCEDENCIA: BANCO UNION S.A., CHEQUE: 2955, FECHA DE EMISION:24/12/2019</t>
  </si>
  <si>
    <t>00015021104 DEP.DE CHEQ.AJENOS,RET.DE CAM.,CONCEPTO: MINISTRIO DE GOBIERNO DIRECCION NACIONAL DE SALUD Y BIENESTAR SOCIAL,DEP.: DIR. NAL. DE SALUD Y BIENESTAR SOCIAL - POL. BOL. , PROCEDENCIA: BANCO UNION S.A., CHEQUE: 2954, FECHA DE EMISION:24/12/2019</t>
  </si>
  <si>
    <t>00015021104 DEP.DE CHEQ.AJENOS,RET.DE CAM.,CONCEPTO: MINISTERIO E GOBIERNO DIRECCIONA NACIONAL DE SALUD Y BIENESTAR SOCIAL,DEP.: DIR. NAL. DE SALUD Y BIENESTAR SOCIAL - POL. BOL. , PROCEDENCIA: BANCO UNION S.A., CHEQUE: 2953, FECHA DE EMISION:24/12/2019</t>
  </si>
  <si>
    <t>00015021104 DEP.DE CHEQ.AJENOS,RET.DE CAM.,CONCEPTO: MINISTERIO DE GOBIERNO DIRECCION NACIONAL DE SALUD Y BIENESTAR SOCIAL,DEP.: DIR. NAL. DE SALUD Y BIENESTAR SOCIAL - POL. BOL. , PROCEDENCIA: BANCO UNION S.A., CHEQUE: 2957, FECHA DE EMISION:24/12/2019</t>
  </si>
  <si>
    <t>00041014101 DEP.DE CHEQ.AJENOS,RET.DE CAM.,CONCEPTO: TRANSFERENCIA PARA EQUIPOS DE COMPUTACION PARA ESTUDIANTES DE SECUNDARIA FUENTE 41-1131,DEP.: GOBIERNO AUTONOMO MUNICIPAL DE SORATA</t>
  </si>
  <si>
    <t>00291014203 DEP.DE CHEQ.AJENOS,RET.DE CAM.,CONCEPTO: SALDO NO EJECUTADO,DEP.: ADMINISTRADORA BOL.DE CARRETERAS GER.REG. BENI , PROCEDENCIA: BANCO UNION S.A., CHEQUE: 1568, FECHA DE EMISION:30/12/2019</t>
  </si>
  <si>
    <t>00035031101 DEP.DE CHEQ.AJENOS,RET.DE CAM.,CONCEPTO: REGISTRO POR EVENTO ENCUENTRO ANDINO EMPRESARIAL,DEP.: UNIDAD DE COORDINACION DE PROGRAMAS Y PROYECTOS , PROCEDENCIA: BANCO UNION S.A., CHEQUE: 1806, FECHA DE EMISION:02/01/2020</t>
  </si>
  <si>
    <t>00035031101 DEP.DE CHEQ.AJENOS,RET.DE CAM.,CONCEPTO: SERVICIO POR IMPRESION DE CENETAS Y BANNERS MDP Y EP,DEP.: UNIDAD DE COORDINACION DE PROGRAMAS Y PROYECTOS , PROCEDENCIA: BANCO UNION S.A., CHEQUE: 1805, FECHA DE EMISION:02/01/2020</t>
  </si>
  <si>
    <t>00099021001 DEPOSITO DE EFECTIVO, DEPOSITANTE: LOURDES ROSARIO ESPINOZA SAHONERO, CONCEPTO: DOBLE PERCEPCION, CUENTA DE DEPOSITO: CUENTA UNICA DEL TESORO</t>
  </si>
  <si>
    <t>00099021001 DEPOSITO DE EFECTIVO, DEPOSITANTE: VICTOR ADAN CORTEZ MALDONADO, CONCEPTO: DOBLE PERCEPCION, CUENTA DE DEPOSITO: CUENTA UNICA DEL TESORO</t>
  </si>
  <si>
    <t>00099021001 DEPOSITO DE EFECTIVO, DEPOSITANTE: GROVER PUMA ALBERTO, CONCEPTO: DEVOLUCION DE AGUINALDO POR ERROR, CUENTA DE DEPOSITO: CUENTA UNICA DEL TESORO</t>
  </si>
  <si>
    <t>00099024113 DEP.DE CHEQ.AJENOS,RET.DE CAM.,CONCEPTO: RECURSOS DEVUELTOS POR NO COBRO,DEP.: MINNISTERIO DE LA PRESIDENCIA - UPRE , PROCEDENCIA: BANCO UNION S.A., CHEQUE: 1111, FECHA DE EMISION:31/12/2019</t>
  </si>
  <si>
    <t>00580012001 DEP.DE CHEQ.AJENOS,RET.DE CAM.,CONCEPTO: INDENMINIZACION POR SINIESTRO,DEP.: CREDINFORM INTERNATIONAL S.A. , PROCEDENCIA: BANCO MERCANTIL SANTA CRUZ SA., CHEQUE: 123672, FECHA DE EMISION:26/12/2019</t>
  </si>
  <si>
    <t>00099021001 DEP.DE CHEQ.AJENOS,RET.DE CAM.,CONCEPTO: DEV GASTOS OBSERVADOS CONTROL FIN,DEP.: MIRIAN EVELIN AGREDA RODRIGUEZ , PROCEDENCIA: BANCO UNION S.A., CHEQUE: 1582, FECHA DE EMISION:31/12/2019</t>
  </si>
  <si>
    <t>00099021001 DEP.DE CHEQ.AJENOS,RET.DE CAM.,CONCEPTO: DEV GASTOS OBSERVADO CONTROL FIN,DEP.: XAVIER VASQUEZ PACO , PROCEDENCIA: BANCO UNION S.A., CHEQUE: 1583, FECHA DE EMISION:31/12/2019</t>
  </si>
  <si>
    <t>00099021001 DEP.DE CHEQ.AJENOS,RET.DE CAM.,CONCEPTO: DEVOLUCION GASTOS OBS CONTROL FIN,DEP.: SAIQUITA LOPEZ JAVIER CARLOS , PROCEDENCIA: BANCO UNION S.A., CHEQUE: 1584, FECHA DE EMISION:31/12/2019</t>
  </si>
  <si>
    <t>NUMERO DE LIBRETA CUT: 00099021001 OPERACIÓN E75 TRANSFERENCIA DE LA CUENTA FISCAL BUN A LA CUT EN MN TRANSFERENCIA DE FONDOS A SOLICITUD DEL GOBIERNO AUTONOMO MUNICIPAL EL VILLAR CON CITE: GAMV-OMARF-OF.NÂ°01/2020 LA CTA. 3987 CUT LBRTA.00099021001.</t>
  </si>
  <si>
    <t>PAGO A CAF PRÉSTAMO CFA007894 VCTO. 03-01-2020 POR CUENTA DE TGN , NTI. 013067 VALOR 03-01-2020 CAPITAL USD 641.703,15 INTERESES USD 216.576,10 CTA. 3987 CUENTA UNICA DEL TESORO-3987 LIB. 00099021001 REF.: COMISIONES BANCARIAS</t>
  </si>
  <si>
    <t>COBRO COSTOS DE PAPELERIA SEGUN TRANSFERENCIA DEL EXTERIOR POR ORDEN DE COPAGAZ DISTRIBUIDORA DE GAS S.A. REF.: FACTURA 20 Y OTROS LIB. 00513062001 YPFB-OPERACIONES PLANTA DE SEPARACION DE LIQUIDOS RIO GRANDE</t>
  </si>
  <si>
    <t>||TRANSFERENCIA SALDOS DE LA CUENTA UNICA DEL TESORO (CUT) PARA CANCELACION DE VENCIMIENTO DE VALORES DE BT'S "C" DE FECHA 03/01/2020 SEGUN NOTA MEFP/VTCP/DGCP/UODP-006/2020 DE F.03/01/2020 DEL MIN. DE ECONOMIA Y FIN. PUBLICAS.</t>
  </si>
  <si>
    <t>'TRANSFERENCIA DE FONDOS||S/G. NOTA CITE: MEFP//VTCP/DGCP/UODP-007/2020 DE LA FECHA, DEL MIN.DE ECONOMIA Y FINANZAS PUBLICAS(HRE-TSO-15), PAGO BTS EXTRABURSATIL-VENCIMIENTO 4 Y 5 DE ENERO DE 2020 D.S.N°1121 DE 11 DE ENERO DE 2012. DEBITO DE LA LIBRETA N° 00099021001 TGN-RECURSOS ORDINARIOS MN.</t>
  </si>
  <si>
    <t>'TRANSFERENCIA DE FONDOS||S/G. NOTA CITE: MEFP//VTCP/DGCP/UODP-007/2020 DE LA FECHA, DEL MIN.DE ECONOMIA Y FINANZAS PUBLICAS(HRE-TSO-15), PAGO BTS EXTRABURSATIL-VENCIMIENTO 4 Y 5 DE ENERO DE 2020 D.S.N°1121 DE 11 DE ENERO DE 2012. DEBITO DE LA LIBRETA N° 00099021001, REPOSICION UTILES DE ESCRITORIO.</t>
  </si>
  <si>
    <t>||TRANSFERENCIA DE FONDOS S/G. FORMULARIO CITE: BUN/CF005/20 DE LA FECHA.(HRE-TSO-20). A SOLICITUD GOB.AUT.MCPAL.CARANAVI, LIBRETA 00099021001 TGN-RECURSOS ORDINARIOS; BUN.</t>
  </si>
  <si>
    <t>||TRANSFERENCIA DE FONDOS S/G. FORMULARIO CITE: BUN/CF006/20 DE LA FECHA.(HRE-TSO-21). A SOLICITUD GOB.AUT.MCPAL.PUCARANI,LIBRETA N°00086074101 MMAYA-BS-CONTRAPARTE PROY-PREINVERSION; BUN</t>
  </si>
  <si>
    <t>||TRANSFERENCIA DE FONDOS S/G. FORMULARIO CITE: BUN/CF007/20 DE LA FECHA.(HRE-TSO-22). A SOLICITUD GOB.AUT.MCPAL.PUCARANI, LIBRETA N°00099021001 TGN-RECURSOS ORDINARIOS; BUN.</t>
  </si>
  <si>
    <t>||TRANSFERENCIA DE FONDOS S/G. MENSAJES SWIFT NROS. 00122 Y 00116 DE LA FECHA. (SECTOR PÚBLICO - SERVICIOS). DEBITO DE LA LIBRETA 00119012001 ADSIB, REPOSICION UTILES DE ESCRITORIO.</t>
  </si>
  <si>
    <t>00099021001 DEPOSITO DE EFECTIVO, DEPOSITANTE: JUAN ANGEL CORONEL SARDON CI 6136125LP, CONCEPTO: DEVOLUCION AL SENASIR COACTIVO SOCIAL, CUENTA DE DEPOSITO: CUENTA UNICA DEL TESORO</t>
  </si>
  <si>
    <t>00099021001 DEPOSITO DE EFECTIVO, DEPOSITANTE: IGNACIO SIÑANI QUISPE, CONCEPTO: DEVOLUCION DE DEUDA, CUENTA DE DEPOSITO: CUENTA UNICA DEL TESORO</t>
  </si>
  <si>
    <t>00099021001 DEPOSITO DE EFECTIVO, DEPOSITANTE: VICTOR QUEZADA BALDERRAMA, CONCEPTO: DOBLE PERCEPCION, CUENTA DE DEPOSITO: CUENTA UNICA DEL TESORO</t>
  </si>
  <si>
    <t>00099021001 DEPOSITO DE EFECTIVO, DEPOSITANTE: EMIE, CONCEPTO: REVERSION, CUENTA DE DEPOSITO: CUENTA UNICA DEL TESORO</t>
  </si>
  <si>
    <t>00099021001 DEPOSITO DE EFECTIVO, DEPOSITANTE: PEDRO VILLCA VERA, CONCEPTO: CORRESPONDEN A LOS APORTES AL ENTE GESTOR DE SALUD A CORTO PLAZAO, CUENTA DE DEPOSITO: CUENTA UNICA DEL TESORO</t>
  </si>
  <si>
    <t>00099021001 DEPOSITO DE EFECTIVO, DEPOSITANTE: EDDY MARTIN CRESPO VELASQUEZ, CONCEPTO: REVERSION POR GASTOS NO EJECUTADOS, CUENTA DE DEPOSITO: CUENTA UNICA DEL TESORO</t>
  </si>
  <si>
    <t>00099021001 DEPOSITO DE EFECTIVO, DEPOSITANTE: MARLENE BLANCA OBLITAS RODRIGUEZ, CONCEPTO: DEVOLUCION DE UNA DUODECIMA DE AGUINALDO, CUENTA DE DEPOSITO: CUENTA UNICA DEL TESORO</t>
  </si>
  <si>
    <t>00099021001 DEPOSITO DE EFECTIVO, DEPOSITANTE: ALAN ISRAEL GUTIERREZ AGUIAR, CONCEPTO: DEVOLUCION PASAJES, CUENTA DE DEPOSITO: CUENTA UNICA DEL TESORO</t>
  </si>
  <si>
    <t>00099021001 DEPOSITO DE EFECTIVO, DEPOSITANTE: ARIEL MONTERO PATZI, CONCEPTO: DEVOLUCION PASAJES, CUENTA DE DEPOSITO: CUENTA UNICA DEL TESORO</t>
  </si>
  <si>
    <t>00099021001 DEPOSITO DE EFECTIVO, DEPOSITANTE: RI-22 MEJILLONES, CONCEPTO: REVERSION SALDO SERVICIOS BASICOS MES DICIEMBRE, CUENTA DE DEPOSITO: CUENTA UNICA DEL TESORO</t>
  </si>
  <si>
    <t>00099021001 DEPOSITO DE EFECTIVO, DEPOSITANTE: OMAR CABRERA VILLCA, CONCEPTO: DEVOLUCION DE AGUINALDO PARCIAL, CUENTA DE DEPOSITO: CUENTA UNICA DEL TESORO</t>
  </si>
  <si>
    <t>00099021001 DEPOSITO DE EFECTIVO, DEPOSITANTE: MARIELA RAMOS QUISPE, CONCEPTO: REVERSION, CUENTA DE DEPOSITO: CUENTA UNICA DEL TESORO</t>
  </si>
  <si>
    <t>00099021001 DEPOSITO DE EFECTIVO, DEPOSITANTE: JENNIFER DUNIA LARUTA CALLISAYA, CONCEPTO: DEVOLUCION DE AGUINALDO POR ERROR, CUENTA DE DEPOSITO: CUENTA UNICA DEL TESORO</t>
  </si>
  <si>
    <t>00099021001 DEPOSITO DE EFECTIVO, DEPOSITANTE: WALDO ALBERTO OMISTE FLORES, CONCEPTO: DOBLE PERCEPCION, CUENTA DE DEPOSITO: CUENTA UNICA DEL TESORO</t>
  </si>
  <si>
    <t>00099021001 DEPOSITO DE EFECTIVO, DEPOSITANTE: VICTOR FERNANDO CALDERON ROCABADO, CONCEPTO: DOBLE PERCEPCION, CUENTA DE DEPOSITO: CUENTA UNICA DEL TESORO</t>
  </si>
  <si>
    <t>00076011101 DEP.DE CHEQ.AJENOS,RET.DE CAM.,CONCEPTO: RECUPERACION DE RECURSOS MEDIANTE PROCESO JUDICIAL NOTA DE CARGO 19/2003,DEP.: ORGANO JUDICIAL DAF , PROCEDENCIA: BANCO UNION S.A., CHEQUE: 13475, FECHA DE EMISION:12/12/2019</t>
  </si>
  <si>
    <t>00086031101 DEP.DE CHEQ.AJENOS,RET.DE CAM.,CONCEPTO: INGRESO SISCO DICIEMBRE,DEP.: SERNAP-TUNARI , PROCEDENCIA: BANCO UNION S.A., CHEQUE: 694, FECHA DE EMISION:30/12/2019</t>
  </si>
  <si>
    <t>00086031101 DEP.DE CHEQ.AJENOS,RET.DE CAM.,CONCEPTO: INGRESO POR MULTAS,DEP.: SERNAP-TUNARI , PROCEDENCIA: BANCO UNION S.A., CHEQUE: 696, FECHA DE EMISION:30/12/2019</t>
  </si>
  <si>
    <t>00086031101 DEP.DE CHEQ.AJENOS,RET.DE CAM.,CONCEPTO: INGRESO SISCO DICIEMBRE,DEP.: SERNAP-CARRASCO , PROCEDENCIA: BANCO UNION S.A., CHEQUE: 1499, FECHA DE EMISION:27/12/2019</t>
  </si>
  <si>
    <t>00099021001 DEP.DE CHEQ.AJENOS,RET.DE CAM.,CONCEPTO: DEVOLUCION DE CC NO COBRADO SEPTIEMBRE 2019,DEP.: LA VITALICIA SEGUROS Y REASEGUROS DE VIDA S.A. , PROCEDENCIA: BANCO BISA S.A., CHEQUE: 61619, FECHA DE EMISION:06/01/2020</t>
  </si>
  <si>
    <t>00099021001 DEPOSITO DE EFECTIVO, DEPOSITANTE: CECILIA FLORES DE CEÑI, CONCEPTO: COBRO INDEBIDO DE SENASIR DEL MES DE ENERO, CUENTA DE DEPOSITO: CUENTA UNICA DEL TESORO</t>
  </si>
  <si>
    <t>00099021001 DEPOSITO DE EFECTIVO, DEPOSITANTE: ALBARO ROGELIO ECHALAR VACA, CONCEPTO: REVERSION SERVICIOS BASICOS -ENERGIA ELECTRICA, CUENTA DE DEPOSITO: CUENTA UNICA DEL TESORO</t>
  </si>
  <si>
    <t>00099021001 DEPOSITO DE EFECTIVO, DEPOSITANTE: ANTONIO ARUQUIPA MALLEA - SENASIR, CONCEPTO: COBRO DE PAGO DE REPARTO ANTICIPADO - PRA, CUENTA DE DEPOSITO: CUENTA UNICA DEL TESORO</t>
  </si>
  <si>
    <t>00099021001 DEPOSITO DE EFECTIVO, DEPOSITANTE: ROMUALDO QUISPE MAMANI, CONCEPTO: CONVENIO DE PAGO-SENASIR, CUENTA DE DEPOSITO: CUENTA UNICA DEL TESORO</t>
  </si>
  <si>
    <t>00099021001 DEPOSITO DE EFECTIVO, DEPOSITANTE: KEVIN SOLIZ KNIEP, CONCEPTO: REVERSION POR SALDO NO EJECUTADO SERVICIOS BASICOS ENERGIA ELECTRICA, CUENTA DE DEPOSITO: CUENTA UNICA DEL TESORO</t>
  </si>
  <si>
    <t>00099021001 DEPOSITO DE EFECTIVO, DEPOSITANTE: KEVIN SOLIZ KNIEP, CONCEPTO: REVERSION POR SALDO NO EJECUTADO SERVICIOS BASICOS AGUA POTABLE, CUENTA DE DEPOSITO: CUENTA UNICA DEL TESORO</t>
  </si>
  <si>
    <t>00099021001 DEPOSITO DE EFECTIVO, DEPOSITANTE: YOLANDA LILIANA GONZALES RIOS, CONCEPTO: DEVOLUCION DE HABERES MES OCTUBRE 2019, CUENTA DE DEPOSITO: CUENTA UNICA DEL TESORO</t>
  </si>
  <si>
    <t>00099021001 DEPOSITO DE EFECTIVO, DEPOSITANTE: YOLANDA LILIANA GONZALES RIOS, CONCEPTO: DEVOLUCION DE HABERES MES NOVIEMBRE 2019, CUENTA DE DEPOSITO: CUENTA UNICA DEL TESORO</t>
  </si>
  <si>
    <t>00587012009 DEPOSITO DE EFECTIVO, DEPOSITANTE: DIEGO HUANCA VARGAS, CONCEPTO: DEVOLUCION DE FONDOS ASIGNADOS, CUENTA DE DEPOSITO: CUENTA UNICA DEL TESORO</t>
  </si>
  <si>
    <t>00587012014 DEPOSITO DE EFECTIVO, DEPOSITANTE: DIEGO HUANCA VARGAS, CONCEPTO: DEVOLUCION DE FONDOS ASIGNADOS, CUENTA DE DEPOSITO: CUENTA UNICA DEL TESORO</t>
  </si>
  <si>
    <t>00099021001 DEPOSITO DE EFECTIVO, DEPOSITANTE: YOLANDA LILIANA GONZALES RIOS, CONCEPTO: DEVOLUCION DE HABERES MES DICIEMBRE 2019, CUENTA DE DEPOSITO: CUENTA UNICA DEL TESORO</t>
  </si>
  <si>
    <t>00099021001 DEPOSITO DE EFECTIVO, DEPOSITANTE: SILVIA EUGENIA BARRIENTOS MARTINEZ, CONCEPTO: DEVOLUCION DE AGUINALDO PAGADO EN EXCESO, CUENTA DE DEPOSITO: CUENTA UNICA DEL TESORO</t>
  </si>
  <si>
    <t>A:00041014101 Débito automático al Gobierno Autónomo Municipal de Yamparáez a favor del Ministerio de Desarrollo Productivo y Economía Plural, por incumplimiento al Convenio Intergubernativo (Equipos de Computación) de fecha 18 de julio de 2018 correspondiente a la dotación de equipos de computación a las Unidades Educativas Fiscales y de Convenio del Subsistema de Educación Regular.</t>
  </si>
  <si>
    <t>PAGO PRÉSTAMO VAR.ACRE.BILAT. VARIOS CLUB DE PARIS VCTO. 04-01-2020 POR CUENTA DE TGN , NTI. 013086 VALOR 06-01-2020 CAPITAL UFV 21.817.362,08 INTERESES UFV 2.676.839,97 CTA. 3987 CUENTA UNICA DEL TESORO-3987 LIB. 00099021001</t>
  </si>
  <si>
    <t>PAGO PRÉSTAMO VAR.ACRE.BILAT. VARIOS CLUB DE PARIS VCTO. 04-01-2020 POR CUENTA DE TGN , NTI. 013086 VALOR 06-01-2020 CAPITAL UFV 21.817.362,08 INTERESES UFV 2.676.839,97 CTA. 3987 CUENTA UNICA DEL TESORO-3987 LIB. 00099021001 REF.: COMISIONES BANCARIAS</t>
  </si>
  <si>
    <t>PAGO A BID PRÉSTAMO 3487/BL-BO VCTO. 06-01-2020 POR CUENTA DE TGN , NTI. 013116 VALOR 06-01-2020 INTERESES USD 35.922,70 CTA. 3987 CUENTA UNICA DEL TESORO-3987 LIB. 00099021001 REF.: COMISIONES BANCARIAS</t>
  </si>
  <si>
    <t>PAGO A BID PRÉSTAMO 3487/BL-BO VCTO. 06-01-2020 POR CUENTA DE TGN , NTI. 013114 VALOR 06-01-2020 INTERESES USD 2.143.292,13 CTA. 3987 CUENTA UNICA DEL TESORO-3987 LIB. 00099021001 REF.: COMISIONES BANCARIAS</t>
  </si>
  <si>
    <t>||TRANSFERENCIA DE FONDOS S/G. MENSAJES SWIFT NROS. 00144 Y 00139 DE LA FECHA. (SECTOR PÚBLICO - SERVICIOS). DEBITO DE LA LIBRETA 00119012001 ADSIB, REPOSICION UTILES DE ESCRITORIO.</t>
  </si>
  <si>
    <t>'TRANSFERENCIA DE FONDOS||S/G. NOTA CITE: MEFP//VTCP/DGCP/UODP-0019/2020 DE LA FECHA, DEL MIN.DE ECONOMIA Y FINANZAS PUBLICAS(HRE-TSO-23), PAGO BTS EXTRABURSATIL-VENCIMIENTO 7 DE ENERO DE 2020 D.S.N°1121 DE 11 DE ENERO DE 2012. DEBITO DE LA LIBRETA N° 00099021001 TGN-RECURSOS ORDINARIOS MN, VENCIMIENTO TITULOS TGN.</t>
  </si>
  <si>
    <t>'TRANSFERENCIA DE FONDOS||S/G. NOTA CITE: MEFP//VTCP/DGCP/UODP-0019/2020 DE LA FECHA, DEL MIN.DE ECONOMIA Y FINANZAS PUBLICAS(HRE-TSO-23), PAGO BTS EXTRABURSATIL-VENCIMIENTO 7 DE ENERO DE 2020 D.S.N°1121 DE 11 DE ENERO DE 2012. DEBITO DE LA LIBRETA N° 00099021001, REPOSICION UTILES DE ESCRITORIO.</t>
  </si>
  <si>
    <t>NUMERO DE LIBRETA CUT: 00099021001 OPERACIÓN E75 TRANSFERENCIA DE LA CUENTA FISCAL BUN A LA CUT EN MN TRANSFERENCIA DE FONDOS A SOLICITUD DEL GOBIERNO AUTONOMO MUNICIPAL DE HUACHACALLA CON CITE: G.A.M.H. NÂ°174//2019 LA CTA. 3987 CUT LBRTA.00099021001.</t>
  </si>
  <si>
    <t>||TRANSFERENCIA DE FONDOS S/G. FORMULARIO CITE: BUN/CF011/20 DE LA FECHA.(HRE-TSO-25), DEVOLUCION DE SALDOS BONO PARA PERSONAS CON DISCAPACIDAD-GAM SAN ANDRES DE MACHACA. A SOLICITUD DEL GOB.AUT.MCPAL.SAN ANDRES DE MACHACA, LIBRETA 00099012001 TGN-RECURSOS ORDINARIOS;BUN</t>
  </si>
  <si>
    <t>||TRANSFERENCIA DE FONDOS S/G. FORMULARIO CITE: BUN/CF010/20 DE LA FECHA.(HRE-TSO-24). A SOLICITUD GOB.AUT.MCPAL.DE COMANCHE, LIBRETA 00099021001 TGN-RECURSOS ORDINARIOS; BUN.</t>
  </si>
  <si>
    <t>NUMERO DE LIBRETA CUT: 00099021001 OPERACIÓN E18 TRANSFERENCIA DEL SISTEMA FINANCIERO POR CUENTA DE TERCEROS A LA CUT POR CONCEPTO DE TRANSFERENCIA AL FONDO TGN - PAGO EN DEMASIA CC</t>
  </si>
  <si>
    <t>00099021001 DEPOSITO DE EFECTIVO, DEPOSITANTE: JUAN CARLOS HUANCA CAHUAPAZA C.I. 5942037 LP, CONCEPTO: DEVOLUCION DE FONDOS, CUENTA DE DEPOSITO: CUENTA UNICA DEL TESORO</t>
  </si>
  <si>
    <t>00099021001 DEPOSITO DE EFECTIVO, DEPOSITANTE: RI -11 BOQUERON -CESAR D. FERNANDEZ SUAREZ, CONCEPTO: REVERSION SERVICIOS BASICOS AGUA, CUENTA DE DEPOSITO: CUENTA UNICA DEL TESORO</t>
  </si>
  <si>
    <t>00099021001 DEPOSITO DE EFECTIVO, DEPOSITANTE: RI -11 BOQUERON -CESAR D. FERNANDEZ SUAREZ, CONCEPTO: REVERSION SERVICIOS BASICOS ENERGIA ELECTRICA, CUENTA DE DEPOSITO: CUENTA UNICA DEL TESORO</t>
  </si>
  <si>
    <t>00099021001 DEPOSITO DE EFECTIVO, DEPOSITANTE: EDUARDO LOPEZ RODRIGUEZ, CONCEPTO: DEVOLUCION DE AGUINALDO DEP EN DEMASIA, CUENTA DE DEPOSITO: CUENTA UNICA DEL TESORO</t>
  </si>
  <si>
    <t>00099021001 DEPOSITO DE EFECTIVO, DEPOSITANTE: SEGUNDA DIVISION DEL EJERCITO, CONCEPTO: REVERSION SERVICIOS BASICOS ENERGIA ELECTRICA MES DICIEMBRE 2019 DE LA SEGUNDA DIVISION DEL EJERCITO, CUENTA DE DEPOSITO: CUENTA UNICA DEL TESORO</t>
  </si>
  <si>
    <t>00099021001 DEPOSITO DE EFECTIVO, DEPOSITANTE: RA - 1 CAMACHO, CONCEPTO: SERVICIO BASICO AGUA Y TELEFONIA CORRESPONDIENTE AL MES DE OCTUBRE 2019, CUENTA DE DEPOSITO: CUENTA UNICA DEL TESORO</t>
  </si>
  <si>
    <t>00099021001 DEPOSITO DE EFECTIVO, DEPOSITANTE: MIREYA DURAN R., CONCEPTO: DOBLE PERCEPCION, CUENTA DE DEPOSITO: CUENTA UNICA DEL TESORO</t>
  </si>
  <si>
    <t>00099021001 DEPOSITO DE EFECTIVO, DEPOSITANTE: ESTEBAN JOSE MENACHO BLANCO, CONCEPTO: DEVOLUCION DE DEUDA, CUENTA DE DEPOSITO: CUENTA UNICA DEL TESORO</t>
  </si>
  <si>
    <t>00099021001 DEPOSITO DE EFECTIVO, DEPOSITANTE: CANDIA PEÑALOZA MARCO ANTONIO RI-1 "COLORADOS", CONCEPTO: REVERSION DE RECURSOS NO EJECUTADOS POR CONCEPTO DE ENERGIA ELECTRICA DICIEMBRE/19 DEL PREV 6834, CUENTA DE DEPOSITO: CUENTA UNICA DEL TESORO</t>
  </si>
  <si>
    <t>00099021001 DEPOSITO DE EFECTIVO, DEPOSITANTE: ISILMA REGINA HENNINGS LOPEZ, CONCEPTO: DEVOLUCION POR DOBLE PERCEPCION, CUENTA DE DEPOSITO: CUENTA UNICA DEL TESORO</t>
  </si>
  <si>
    <t>00099021001 DEPOSITO DE EFECTIVO, DEPOSITANTE: OMAR FREDDY PEREZ MENDIZABAL, CONCEPTO: REVERSION POR CONSUMO DE TELEFONIA E INTERNET MES DICIEMBRE DEL 2019 PREVENTIVO 7315, CUENTA DE DEPOSITO: CUENTA UNICA DEL TESORO</t>
  </si>
  <si>
    <t>00099021001 DEPOSITO DE EFECTIVO, DEPOSITANTE: ROQUE LIPE OSCAR FREDY, CONCEPTO: DEVOLUCION SALDO PAGO SERVICIO ENERGIA ELECTRICA, CUENTA DE DEPOSITO: CUENTA UNICA DEL TESORO</t>
  </si>
  <si>
    <t>00099021001 DEPOSITO DE EFECTIVO, DEPOSITANTE: ROQUE LIPE OSCAR FREDY, CONCEPTO: DEVOLUCION SALDO PAGO SERVICIO DE AGUA, CUENTA DE DEPOSITO: CUENTA UNICA DEL TESORO</t>
  </si>
  <si>
    <t>00015021102 DEPOSITO DE EFECTIVO, DEPOSITANTE: ANTONIO QUISPE HUANCA, CONCEPTO: DEVOLUCION DE BONO PERCIBIDO, CUENTA DE DEPOSITO: CUENTA UNICA DEL TESORO</t>
  </si>
  <si>
    <t>00099021001 DEPOSITO DE EFECTIVO, DEPOSITANTE: ZORKA ZEBALLOS TOMIANOVIC, CONCEPTO: DEVOLUCION SALDO NO EJECUTADO FONDOS EN AVANCE, CUENTA DE DEPOSITO: CUENTA UNICA DEL TESORO</t>
  </si>
  <si>
    <t>00099021001 DEPOSITO DE EFECTIVO, DEPOSITANTE: HECTOR COLQUE CUEVAS, CONCEPTO: DEVOLUCION DE PERCEPCION INDEBIDA DE HABERES CORRES. MESES DE ENE. Y FEB. GESTION 2018, CUENTA DE DEPOSITO: CUENTA UNICA DEL TESORO</t>
  </si>
  <si>
    <t>00099021001 DEPOSITO DE EFECTIVO, DEPOSITANTE: ELIZABETH MORENO TOLEDO, CONCEPTO: DOBLE PERCEPCION, CUENTA DE DEPOSITO: CUENTA UNICA DEL TESORO</t>
  </si>
  <si>
    <t>00099021001 DEPOSITO DE EFECTIVO, DEPOSITANTE: MIN DE JUSTICIA Y TRANSPARENCIA INSTITUCIONAL, CONCEPTO: DEVOLUCION AGUINALDO DE NAVIDAD GESTION 2019 CASO: KIMBERLY ALISON MAIDANA ZURITA, CUENTA DE DEPOSITO: CUENTA UNICA DEL TESORO</t>
  </si>
  <si>
    <t>00099021001 DEPOSITO DE EFECTIVO, DEPOSITANTE: BLANCA VICTORIA FERNANDEZ FLORES, CONCEPTO: DOBLE PERCEPCION, CUENTA DE DEPOSITO: CUENTA UNICA DEL TESORO</t>
  </si>
  <si>
    <t>00099021001 DEPOSITO DE EFECTIVO, DEPOSITANTE: ESTEBAN NINA HUALLPA, CONCEPTO: DOBLE PERCEPCION, CUENTA DE DEPOSITO: CUENTA UNICA DEL TESORO</t>
  </si>
  <si>
    <t>00099021001 DEPOSITO DE EFECTIVO, DEPOSITANTE: CANDIA PEÑALOZA MARCO ANTONIO RI-1 "COLORADOS", CONCEPTO: REVERSION DE RECURSOS NO EJECUTADOS POR CONCEPTO DE TELEFONIA DICIEMBRE/19 PREVENTIVO 7136, CUENTA DE DEPOSITO: CUENTA UNICA DEL TESORO</t>
  </si>
  <si>
    <t>00099021001 DEPOSITO DE EFECTIVO, DEPOSITANTE: CANDIA PEÑALOZA MARCO ANTONIO RI-1 "COLORADOS", CONCEPTO: REVERSION DE RECURSOS NO EJECUTADOS POR CONCEPTO DE AGUA DICIEMBRE/19, CUENTA DE DEPOSITO: CUENTA UNICA DEL TESORO</t>
  </si>
  <si>
    <t>00099021001 DEPOSITO DE EFECTIVO, DEPOSITANTE: SATURNINO TIÑINI ALVAREZ, CONCEPTO: DOBLE PERCEPCION, CUENTA DE DEPOSITO: CUENTA UNICA DEL TESORO</t>
  </si>
  <si>
    <t>00020031101 DEPOSITO DE EFECTIVO, DEPOSITANTE: ESCUELA MILITAR DE SARGENTOS DEL EJERCITO, CONCEPTO: REVERSION DE SALDO NO EJECUTADO , TELEFONIA DICIEMBRE 2019, CUENTA DE DEPOSITO: CUENTA UNICA DEL TESORO</t>
  </si>
  <si>
    <t>00020031101 DEPOSITO DE EFECTIVO, DEPOSITANTE: ESCUELA MILITAR DE SARGENTOS DEL EJERCITO, CONCEPTO: REVERSION POR SALDO NO EJECUTADO ENERGIA  ELECTRICA DICIEMBRE 2019, CUENTA DE DEPOSITO: CUENTA UNICA DEL TESORO</t>
  </si>
  <si>
    <t>00591012001 DEPOSITO DE EFECTIVO, DEPOSITANTE: MARIA ISABEL MONTAÑO ESPINOZA, CONCEPTO: DEVOLUCION DE DUODECIMAS DE AGUINALDO  2019, CUENTA DE DEPOSITO: CUENTA UNICA DEL TESORO</t>
  </si>
  <si>
    <t>PAGO A FONPLATA PRÉSTAMO BOL-27/2016 VCTO. 07-01-2020 POR CUENTA DE TGN , NTI. 013098 VALOR 07-01-2020 INTERESES USD 357.200,20 COMISIONES USD 85.519,31 CTA. 3987 CUENTA UNICA DEL TESORO-3987 LIB. 00099021001 REF.: COMISIONES BANCARIAS</t>
  </si>
  <si>
    <t>PAGO A CAF PRÉSTAMO CFA008606 VCTO. 07-01-2020 POR CUENTA DE TGN , NTI. 013069 VALOR 07-01-2020 CAPITAL USD 2.451.005,88 INTERESES USD 868.726,50 COMISIONES USD 36.131,89 CTA. 3987 CUENTA UNICA DEL TESORO-3987 LIB. 00099021001 REF.: COMISIONES BANCARIAS</t>
  </si>
  <si>
    <t>PAGO A CAF PRÉSTAMO CFA008604 VCTO. 07-01-2020 POR CUENTA DE TGN , NTI. 013068 VALOR 07-01-2020 CAPITAL USD 4.792.129,05 INTERESES USD 1.841.935,70 COMISIONES USD 66.537,88 CTA. 3987 CUENTA UNICA DEL TESORO-3987 LIB. 00099021001 REF.: COMISIONES BANCARIAS</t>
  </si>
  <si>
    <t>'TRANSFERENCIA DE FONDOS||S/G. NOTA CITE: MEFP//VTCP/DGCP/UODP-030/2020 DE LA FECHA, DEL MIN.DE ECONOMIA Y FINANZAS PUBLICAS(HRE-TSO-32), PAGO BTS EXTRABURSATIL-VENCIMIENTO 8 DE ENERO DE 2020 D.S.N°1121 DE 11 DE ENERO DE 2012. DEBITO DE LA LIBRETA N° 00099021001, REPOSICION UTILES DE ESCRITORIO.</t>
  </si>
  <si>
    <t>'TRANSFERENCIA DE FONDOS||S/G. NOTA CITE: MEFP//VTCP/DGCP/UODP-030/2020 DE LA FECHA, DEL MIN.DE ECONOMIA Y FINANZAS PUBLICAS(HRE-TSO-32), PAGO BTS EXTRABURSATIL-VENCIMIENTO 8 DE ENERO DE 2020 D.S.N°1121 DE 11 DE ENERO DE 2012. DEBITO DE LA LIBRETA N° 00099021001 TGN-RECURSOS ORDINARIOS MN, VENC.TITULOS TESORO DIRECTO.</t>
  </si>
  <si>
    <t>||COBRO COMISION AL TGN. POR ADMINISTRACION DE VALORES BT'S "C" POR DICIEMBRE/19 SEGUN MEFP/VTCP/UODP-29/2020 DE F.07/01/2020 DEL MIN. DE ECONOMIA Y FIN. PUBLICAS Y DOCUMENTACION ADJUNTA.</t>
  </si>
  <si>
    <t>||TRANSFERENCIA DE FONDOS S/G. FORMULARIO CITE: BUN/CF014/20 DE LA FECHA.(HRE-TSO-37), SALDOS DE RECURSOS DE LAS CCF DEL BONO PARA PERSONAS CON DISCAPACIDAD. A SOLICITUD GOB.AUT.MCPAL. PALOS BLANCOS, LIBRETA N° 00099012001 TGN-RECURSOS ORDINARIOS; BUN.</t>
  </si>
  <si>
    <t>COBRO COSTOS DE PAPELERIA POR REGULARIZACION DE TRANSFERENCIA DEL EXTERIOR POR ORDEN DE PETROLEOS PARAGUAYOS PETROPAR, FECHA VALOR 06/01/2020 LIB. 00513062001 YPFB-OPERACIONES PLANTA DE SEPARACION DE LIQUIDOS RIO GRANDE</t>
  </si>
  <si>
    <t>||TRANSFERENCIA DE FONDOS S/G MENSAJES SWIFT NROS. 00254 Y 00246 DE LA FECHA. (SECTOR PÚBLICO - SERVICIOS). DEBITO DE LA LIBRETA 00119012001 ADSIB, REPOSICION UTILES DE ESCRITORIO.</t>
  </si>
  <si>
    <t>'COBRO DE'||UTILES DE ESCRITORIO POR EL COMPROBANTE CONTABLE NRO. 0975904 DE LA FECHA, SEGÚN CORREO ELECTRÓNICO DE YPFB. DEBITO DE LA LIBRETA 00513022001 YPFB  OPERACIONES.</t>
  </si>
  <si>
    <t>'COBRO DE'||UTILES DE ESCRITORIO POR EL COMPROBANTE CONTABLE NRO. 0975912 DE LA FECHA, SEGÚN CORREO ELECTRÓNICO DE YPFB. DEBITO DE LA LIBRETA 00513022001 YPFB  OPERACIONES.</t>
  </si>
  <si>
    <t>00340012003 DEPOSITO DE EFECTIVO, DEPOSITANTE: DAMIANA FLORES ALANOCA, CONCEPTO: DEVOLUCION DE APORTES DE AFP NO DESACREDITADOS GESTION 2014 Y 2015 POR PAGOS EN EXCESO, CUENTA DE DEPOSITO: CUENTA UNICA DEL TESORO</t>
  </si>
  <si>
    <t>00099021001 DEPOSITO DE EFECTIVO, DEPOSITANTE: MARINA MOLINA QUISPE, CONCEPTO: DEVOLUCION DE DEUDA, CUENTA DE DEPOSITO: CUENTA UNICA DEL TESORO</t>
  </si>
  <si>
    <t>00099021001 DEPOSITO DE EFECTIVO, DEPOSITANTE: MARTHA LUCIA GUTIERREZ DE MARCA, CONCEPTO: DEVOLUCION NUEVAS NUPCIAS, CUENTA DE DEPOSITO: CUENTA UNICA DEL TESORO</t>
  </si>
  <si>
    <t>00190012003 DEPOSITO DE EFECTIVO, DEPOSITANTE: JAIME YAMPA ARANA, CONCEPTO: DEVOLUCION DE FONDOS EN AVANCE PARA COMPRA DE GASOLINA, CUENTA DE DEPOSITO: CUENTA UNICA DEL TESORO</t>
  </si>
  <si>
    <t>00099021001 DEPOSITO DE EFECTIVO, DEPOSITANTE: ESCUELA MILITAR DE MUSICA DEL EJERCITO, CONCEPTO: SALDO NO EJECUTADO REVERSION PARCIAL DE ENERGIA ELECTRICA DEL MES DE DICIEMBRE DE 2019, CUENTA DE DEPOSITO: CUENTA UNICA DEL TESORO</t>
  </si>
  <si>
    <t>00099021001 DEPOSITO DE EFECTIVO, DEPOSITANTE: ESCUELA MILITAR DE MUSICA DEL EJERCITO, CONCEPTO: SALDO NO EJECUTADO DE SERVICIOS BASICOS REVERSION PARCIAL DE AGUA POTABLE CORRESP A  DICIEMBRE 2019, CUENTA DE DEPOSITO: CUENTA UNICA DEL TESORO</t>
  </si>
  <si>
    <t>00099021001 DEPOSITO DE EFECTIVO, DEPOSITANTE: SEPTIMA DIVISION DEL EJERCITO, CONCEPTO: REVERSION AGUA MES DICIEMBRE /19, CUENTA DE DEPOSITO: CUENTA UNICA DEL TESORO</t>
  </si>
  <si>
    <t>00099021001 DEPOSITO DE EFECTIVO, DEPOSITANTE: SEPTIMA DIVISION DEL EJERCITO, CONCEPTO: REVERSION TELEFONIA MES DICIEMBRE/19, CUENTA DE DEPOSITO: CUENTA UNICA DEL TESORO</t>
  </si>
  <si>
    <t>00099021001 DEPOSITO DE EFECTIVO, DEPOSITANTE: OTILIA H. CONDORI CUNO, CONCEPTO: POR COBRO INDEBIDO (SEGUNDAS NUPCIAS DE LOLA CUNO CANASA (QEPD), CUENTA DE DEPOSITO: CUENTA UNICA DEL TESORO</t>
  </si>
  <si>
    <t>00591012001 DEPOSITO DE EFECTIVO, DEPOSITANTE: CARLA CORINA ROSSEL AGUILERA, CONCEPTO: DEVOLUCION DE DUODECIMAS DE AGUINALDOS 2019, CUENTA DE DEPOSITO: CUENTA UNICA DEL TESORO</t>
  </si>
  <si>
    <t>00099021001 DEPOSITO DE EFECTIVO, DEPOSITANTE: MIGUEL ERLAN OROPEZA ARISPE, CONCEPTO: DEVOLUCION AGUINALDO POR DEMASIA GESTION 2019, CUENTA DE DEPOSITO: CUENTA UNICA DEL TESORO</t>
  </si>
  <si>
    <t>00099021001 DEPOSITO DE EFECTIVO, DEPOSITANTE: MIGUEL ERLAN OROPEZA ARISPE, CONCEPTO: DEVOLUCION SUELDO MES DICIEMBRE 2019, CUENTA DE DEPOSITO: CUENTA UNICA DEL TESORO</t>
  </si>
  <si>
    <t>00592012001 DEPOSITO DE EFECTIVO, DEPOSITANTE: CLAUDIA ESTEFANY LOPEZ ARMAZA, CONCEPTO: DEVOLUCION  VISADO DE CONTRATO ALBERTO SCHWARTABERG, CUENTA DE DEPOSITO: CUENTA UNICA DEL TESORO</t>
  </si>
  <si>
    <t>00099021001 DEPOSITO DE EFECTIVO, DEPOSITANTE: MARISABEL VELA CHAVEZ, CONCEPTO: DEVOLUCION, CUENTA DE DEPOSITO: CUENTA UNICA DEL TESORO</t>
  </si>
  <si>
    <t>00591012001 DEPOSITO DE EFECTIVO, DEPOSITANTE: ISABEL BANEGAS FRANCCECHINE, CONCEPTO: SERVICIOS BASICOS DE AGUA POTABLE, CUENTA DE DEPOSITO: CUENTA UNICA DEL TESORO</t>
  </si>
  <si>
    <t>00099021001 DEPOSITO DE EFECTIVO, DEPOSITANTE: ROLANDO MANUEL GUARACHI ORELLANA, CONCEPTO: DEVOLUCION DE AGUINALDO, CUENTA DE DEPOSITO: CUENTA UNICA DEL TESORO</t>
  </si>
  <si>
    <t>00592012001 DEPOSITO DE EFECTIVO, DEPOSITANTE: VANESA QUISPE RAMOS, CONCEPTO: SALDO 2DO TALLER INFORMATIVO 2009 SEGUN CITE GE-JTE RCS 0034-NI/19, CUENTA DE DEPOSITO: CUENTA UNICA DEL TESORO</t>
  </si>
  <si>
    <t>00099021001 DEPOSITO DE EFECTIVO, DEPOSITANTE: LILIANA QUISPE MENDO, CONCEPTO: DEVOLUCION DE AGUINALDO, CUENTA DE DEPOSITO: CUENTA UNICA DEL TESORO</t>
  </si>
  <si>
    <t>00099021001 DEPOSITO DE EFECTIVO, DEPOSITANTE: RI-21 "ILLIMANI" JOSE LUIS MATTA CHOQUE, CONCEPTO: REVERSION SERVICIOS BASICOS MES DE DICIEMBRE DE 2019 ENERGIA ELECTRICA, CUENTA DE DEPOSITO: CUENTA UNICA DEL TESORO</t>
  </si>
  <si>
    <t>00099021001 DEP.DE CHEQ.AJENOS,RET.DE CAM.,CONCEPTO: CIERRE PREV 1807,DEP.: CAMARA DE DIPUTADOS , PROCEDENCIA: BANCO UNION S.A., CHEQUE: 18624, FECHA DE EMISION:31/12/2019</t>
  </si>
  <si>
    <t>00099021001 DEP.DE CHEQ.AJENOS,RET.DE CAM.,CONCEPTO: POR CIERRE DE PREVENTIVO,DEP.: CAMARA DE DIPUTADOS , PROCEDENCIA: BANCO UNION S.A., CHEQUE: 18623, FECHA DE EMISION:31/12/2019</t>
  </si>
  <si>
    <t>00099021001 DEP.DE CHEQ.AJENOS,RET.DE CAM.,CONCEPTO: DEVOLUCION DE RECURSOS POR CAMBIO DE RUTA, BOLETO AEREO,DEP.: CAMARA DE DIPUTADOS , PROCEDENCIA: BANCO UNION S.A., CHEQUE: 18616, FECHA DE EMISION:31/12/2019</t>
  </si>
  <si>
    <t>00099021001 DEP.DE CHEQ.AJENOS,RET.DE CAM.,CONCEPTO: CIERRE PREV 986,DEP.: CAMARA DE DIPUTADOS , PROCEDENCIA: BANCO UNION S.A., CHEQUE: 18606, FECHA DE EMISION:26/12/2019</t>
  </si>
  <si>
    <t>00099021001 DEP.DE CHEQ.AJENOS,RET.DE CAM.,CONCEPTO: CIERRE PREV 1555,DEP.: CAMARA DE DIPUTADOS , PROCEDENCIA: BANCO UNION S.A., CHEQUE: 18619, FECHA DE EMISION:31/12/2019</t>
  </si>
  <si>
    <t>00099021001 DEP.DE CHEQ.AJENOS,RET.DE CAM.,CONCEPTO: CIERRE PREV 1387,DEP.: CAMARA DE DIPUTADOS , PROCEDENCIA: BANCO UNION S.A., CHEQUE: 18621, FECHA DE EMISION:31/12/2019</t>
  </si>
  <si>
    <t>00099021001 DEP.DE CHEQ.AJENOS,RET.DE CAM.,CONCEPTO: CIERRE PREV 855,DEP.: CAMARA DE DIPUTADOS , PROCEDENCIA: BANCO UNION S.A., CHEQUE: 18607, FECHA DE EMISION:31/12/2019</t>
  </si>
  <si>
    <t>00099021001 DEP.DE CHEQ.AJENOS,RET.DE CAM.,CONCEPTO: CIERRE PREV 1388,DEP.: CAMARA DE DIPUTADOS , PROCEDENCIA: BANCO UNION S.A., CHEQUE: 18620, FECHA DE EMISION:31/12/2019</t>
  </si>
  <si>
    <t>00099021001 DEP.DE CHEQ.AJENOS,RET.DE CAM.,CONCEPTO: CIERRE PREV 724,DEP.: CAMARA DE DIPUTADOS , PROCEDENCIA: BANCO UNION S.A., CHEQUE: 18605, FECHA DE EMISION:21/12/2019</t>
  </si>
  <si>
    <t>00340012003 DEP.DE CHEQ.AJENOS,RET.DE CAM.,CONCEPTO: DEPÓSITOS NO IDENTIFICADOS CUENTA OPERACIONES VARIAS,DEP.: SEGIP - OF NACIONAL , PROCEDENCIA: BANCO UNION S.A., CHEQUE: 14399, FECHA DE EMISION:31/12/2019</t>
  </si>
  <si>
    <t>00099021001 DEP.DE CHEQ.AJENOS,RET.DE CAM.,CONCEPTO: DEVOLUCION DE PASAJES AEREOS,DEP.: MINISTERIO DE EDUCACION , PROCEDENCIA: BANCO UNION S.A., CHEQUE: 24938, FECHA DE EMISION:31/12/2019</t>
  </si>
  <si>
    <t>00099021001 DEP.DE CHEQ.AJENOS,RET.DE CAM.,CONCEPTO: REMBOLSO INCAPACIDAD TEMPORAL STA CRUZ OCTUBRE 2019,DEP.: CONTRALORIA GENERAL DEL ESTADO , PROCEDENCIA: BANCO UNION S.A., CHEQUE: 6645, FECHA DE EMISION:03/01/2020</t>
  </si>
  <si>
    <t>00099021001 DEP.DE CHEQ.AJENOS,RET.DE CAM.,CONCEPTO: REMBOLSO INCAPACIDAD STA CRUZ SEPTIEMBRE,DEP.: CONTRALORIA GENERAL DEL ESTADO , PROCEDENCIA: BANCO UNION S.A., CHEQUE: 6644, FECHA DE EMISION:03/01/2020</t>
  </si>
  <si>
    <t>00212012001 DEPOSITO DE EFECTIVO, DEPOSITANTE: FREDY LAZO MURGA, CONCEPTO: POR MOTIVO DE EXTRAVIO DE  CREDENCIAL, CUENTA DE DEPOSITO: CUENTA UNICA DEL TESORO</t>
  </si>
  <si>
    <t>00099021001 DEPOSITO DE EFECTIVO, DEPOSITANTE: REGIMIENTO DE CABALLERIA BLINDADA  1  CALAMA, CONCEPTO: DEVOLUCION DE GASTOS NO EJECUTADOS POR SERVICIOS BASICOS, CUENTA DE DEPOSITO: CUENTA UNICA DEL TESORO</t>
  </si>
  <si>
    <t>00099021001 DEPOSITO DE EFECTIVO, DEPOSITANTE: JUAN RODRIGO ZENTENO SALVATIERRA, CONCEPTO: REVERSION DE PASAJES NO GASTADOS PREV N°5521,2/19, CUENTA DE DEPOSITO: CUENTA UNICA DEL TESORO</t>
  </si>
  <si>
    <t>00591012001 DEPOSITO DE EFECTIVO, DEPOSITANTE: ROGELIO FRANCISCO GUTIERREZ MAMANI, CONCEPTO: DEVOLUCION DE VIATICOS, CUENTA DE DEPOSITO: CUENTA UNICA DEL TESORO</t>
  </si>
  <si>
    <t>00099021001 DEPOSITO DE EFECTIVO, DEPOSITANTE: JOSE FREDY OBANDO DOMINGUEZ, CONCEPTO: DEVOLUCION ERROR AGUINALDO, CUENTA DE DEPOSITO: CUENTA UNICA DEL TESORO</t>
  </si>
  <si>
    <t>00099021001 DEPOSITO DE EFECTIVO, DEPOSITANTE: MARIA ALICIA ZAMBRANA DE PERICON, CONCEPTO: DUODECIMAS DE AGUINALDO, CUENTA DE DEPOSITO: CUENTA UNICA DEL TESORO</t>
  </si>
  <si>
    <t>00099021001 DEPOSITO DE EFECTIVO, DEPOSITANTE: DENNIS FERNANDO VIÑA BARRIENTOS, CONCEPTO: DEVOLUCION GASTOS NO EJECUTADOS SERVICIOS BASICOS AGUA POTABLE, CUENTA DE DEPOSITO: CUENTA UNICA DEL TESORO</t>
  </si>
  <si>
    <t>00099021001 DEPOSITO DE EFECTIVO, DEPOSITANTE: DENNIS FERNANDO VIÑA BARRIENTOS, CONCEPTO: DEVOLUCION GASTOS NO EJECUTADOS SERVICIOS BASICOS ENERGIA ELECTRICA, CUENTA DE DEPOSITO: CUENTA UNICA DEL TESORO</t>
  </si>
  <si>
    <t>00052014102 DEPOSITO DE EFECTIVO, DEPOSITANTE: DANIEL ALEJANDRO CALDERON MOSCOSO, CONCEPTO: DEVOLUCION POR PASAJES RESERVADOS NO RELIAZADOS A LA CIUDAD DE  TRINIDAD SUCRE, CUENTA DE DEPOSITO: CUENTA UNICA DEL TESORO</t>
  </si>
  <si>
    <t>00099021001 DEPOSITO DE EFECTIVO, DEPOSITANTE: MIRIAM ORELLANA GUTIERREZ, CONCEPTO: DOBLE PERCEPCION, CUENTA DE DEPOSITO: CUENTA UNICA DEL TESORO</t>
  </si>
  <si>
    <t>00099021001 DEPOSITO DE EFECTIVO, DEPOSITANTE: ANA GALIA GONZALES ALIAGA, CONCEPTO: DEVOLUCION PAGO EN DEMASIA AGUINALDO, CUENTA DE DEPOSITO: CUENTA UNICA DEL TESORO</t>
  </si>
  <si>
    <t>00015011101 DEPOSITO DE EFECTIVO, DEPOSITANTE: ELIZABETH QUISPE ARGOTE, CONCEPTO: REEMNOLSO  BAJA MEDICA, CUENTA DE DEPOSITO: CUENTA UNICA DEL TESORO</t>
  </si>
  <si>
    <t>00099021001 DEPOSITO DE EFECTIVO, DEPOSITANTE: RAUL GREGORIO PEREYRA DELGADILLO, CONCEPTO: DEVOLUCION SENASIR POR EXEDENTE DE PAGO, CUENTA DE DEPOSITO: CUENTA UNICA DEL TESORO</t>
  </si>
  <si>
    <t>00099021001 DEPOSITO DE EFECTIVO, DEPOSITANTE: ESTHER RAMOS VALDIVIA, CONCEPTO: DEVOLUCION DE DEUDA, CUENTA DE DEPOSITO: CUENTA UNICA DEL TESORO</t>
  </si>
  <si>
    <t>00133012001 DEP.DE CHEQ.AJENOS,RET.DE CAM.,CONCEPTO: V.C. SALDO DEVOLUCION PAGO DE PREMIOS MENORES GESTION 2019,DEP.: LOTERIA NACIONAL DE B Y S , PROCEDENCIA: BANCO UNION S.A., CHEQUE: 4164, FECHA DE EMISION:31/12/2019</t>
  </si>
  <si>
    <t>COBRO COSTOS DE PAPELERIA SEGUN TRANSFERENCIA DEL EXTERIOR POR ORDEN DE SOLGAS S.A. LIB. 00513062001 YPFB-OPERACIONES PLANTA DE SEPARACION DE LIQUIDOS RIO GRANDE</t>
  </si>
  <si>
    <t>NUMERO DE LIBRETA CUT: 00099021001 OPERACIÓN E75 TRANSFERENCIA DE LA CUENTA FISCAL BUN A LA CUT EN MN TRANSFERENCIA DE FONDOS A SOLICITUD DEL GOBIERNO AUTONOMO MUNICIPAL DE CAMATAQUI - VILLA ABECIA CON CITE:G.A.M.V.A. 002/2020 A LA CTA. 3987 CUT LBRTA.00099021001.</t>
  </si>
  <si>
    <t>NÚMERO DE LIBRETA CUT: 99031009.00 OPERACIÓN T01 TRANSFERENCIA DE FONDOS A LA CUT - TESORO DIRECTO DE BANCO UNION S.A. A CUENTA UNICA DEL TESORO CON NUMERO DE SOLICITUD = 4506345 Y NUMERO CORRELATIVO = 91320008012020198 TRANSFERENCIA OPERACIONES DE VENTA BONOS BTX SOLICITUD VALORES UNION SA</t>
  </si>
  <si>
    <t>||COMISION TRANSFERENCIA DE FONDOS AL EXTERIOR 0,10% S/USD 89.051,60 REEMB. GASTOS DE COMUNICACION BS220.- Y EMISION DE CBTE. CONTABLE BS50.- REF.: PAGO N°8 LC I-2017-013 P/C YPFB A/F KOSAN CRISPLANT A/S EN COMPLEMENTO CBTE. CONTABLE ADJUNTO DE LA FECHA LIB. 00513012004 LPB-YPFB UNICOMERCIAL REF.: COMISIONES PAGO N°8 LC I-2017-013</t>
  </si>
  <si>
    <t>||TRANSFERENCIA DE FONDOS S/G. MENSAJES SWIFT NROS. 00273 Y 00268 DE LA FECHA. (SECTOR PÚBLICO - SERVICIOS). DEBITO DE LA LIBRETA 00119012001 ADSIB, REPOSICION UTILES DE ESCRITORIO.</t>
  </si>
  <si>
    <t>||TRANSFERENCIA DE FONDOS S/G. MENSAJES SWIFT NROS. 00292 Y 00289 DE LA FECHA. (SECTOR PÚBLICO - SERVICIOS). DEBITO DE LA LIBRETA 00119012001 ADSIB, REPOSICION UTILES DE ESCRITORIO.</t>
  </si>
  <si>
    <t>'COBRO DE'||UTILES DE ESCRITORIO POR EL COMPROBANTE CONTABLE NRO. 0975969 DE LA FECHA, SEGÚN CORREO ELECTRÓNICO DE YPFB DE F. 23/01/2018. DEBITO DE LA LIBRETA 00513022001 YPFB  OPERACIONES.</t>
  </si>
  <si>
    <t>00099021001 DEPOSITO DE EFECTIVO, DEPOSITANTE: AGUSTIN VELASQUEZ ROMAN, CONCEPTO: DOBLE PERCEPCION, CUENTA DE DEPOSITO: CUENTA UNICA DEL TESORO</t>
  </si>
  <si>
    <t>00099021001 DEPOSITO DE EFECTIVO, DEPOSITANTE: MARIANA YASIARA ELIAS  CARRAZANA, CONCEPTO: PAGO SENASIR, CUENTA DE DEPOSITO: CUENTA UNICA DEL TESORO</t>
  </si>
  <si>
    <t>00099021001 DEPOSITO DE EFECTIVO, DEPOSITANTE: AIDA RUEGENBERG JEREZ, CONCEPTO: DEVOLUCION DE LA DEUDA POR DOBLE PERCEPCION, CUENTA DE DEPOSITO: CUENTA UNICA DEL TESORO</t>
  </si>
  <si>
    <t>00099021001 DEPOSITO DE EFECTIVO, DEPOSITANTE: EJERCITO DE BOLIVIA RAM - 2 BOLIVAR, CONCEPTO: REVERSION DE SERVICIOS BASICO, CUENTA DE DEPOSITO: CUENTA UNICA DEL TESORO</t>
  </si>
  <si>
    <t>00099021001 DEPOSITO DE EFECTIVO, DEPOSITANTE: EJERCITO DE BOLIVIA RAM - 2 BOLIVAR, CONCEPTO: REVERSION DE SERVICIOS BASICO DE ENERGIA ELECTRICA, CUENTA DE DEPOSITO: CUENTA UNICA DEL TESORO</t>
  </si>
  <si>
    <t>00099021001 DEPOSITO DE EFECTIVO, DEPOSITANTE: EJERCITO DE BOLIVIA RAM - 2 BOLIVAR, CONCEPTO: REVERSION DE  SERVICIOS BASICO, CUENTA DE DEPOSITO: CUENTA UNICA DEL TESORO</t>
  </si>
  <si>
    <t>00099021001 DEPOSITO DE EFECTIVO, DEPOSITANTE: EJERCITO DE BOLIVIA RAM - 2 BOLIVAR, CONCEPTO: REVERSION DE SERVICIOS BASICOS DE ENERGIA ELECTRICA, CUENTA DE DEPOSITO: CUENTA UNICA DEL TESORO</t>
  </si>
  <si>
    <t>00099021001 DEPOSITO DE EFECTIVO, DEPOSITANTE: ETOME, CONCEPTO: REVERSION DE ENERGIA  ELECTRICA, CUENTA DE DEPOSITO: CUENTA UNICA DEL TESORO</t>
  </si>
  <si>
    <t>00099021001 DEPOSITO DE EFECTIVO, DEPOSITANTE: BAT. COM. 1 CNL. VIDAURRE, CONCEPTO: REVERSION ENERGIA  ELECTRICA CHULUMANI, CUENTA DE DEPOSITO: CUENTA UNICA DEL TESORO</t>
  </si>
  <si>
    <t>00099021001 DEPOSITO DE EFECTIVO, DEPOSITANTE: BAT. COM. 1 CNL. VIDAURRE, CONCEPTO: REVERSION DE ENERGIA ELECTRICA BAT. COM . I, CUENTA DE DEPOSITO: CUENTA UNICA DEL TESORO</t>
  </si>
  <si>
    <t>00099021001 DEPOSITO DE EFECTIVO, DEPOSITANTE: AMELIA APAZA DE APAZA, CONCEPTO: DEVOLUCION POR CONCEPTO DE SENASIR, CUENTA DE DEPOSITO: CUENTA UNICA DEL TESORO</t>
  </si>
  <si>
    <t>00099021001 DEPOSITO DE EFECTIVO, DEPOSITANTE: RI-17 INDEPENDENCIA, CONCEPTO: SERVICIOS BASICOS AGUA:REVERSION, CUENTA DE DEPOSITO: CUENTA UNICA DEL TESORO</t>
  </si>
  <si>
    <t>00099021001 DEPOSITO DE EFECTIVO, DEPOSITANTE: RI-17 INDEPENDENCIA, CONCEPTO: SERVICIOS BASICOS ENERGIA ELECTRICA:REVERSION, CUENTA DE DEPOSITO: CUENTA UNICA DEL TESORO</t>
  </si>
  <si>
    <t>00099021001 DEPOSITO DE EFECTIVO, DEPOSITANTE: MARIO RAUL SANDOVAL NAVA, CONCEPTO: REVERSION DE FONDOS NO EJECUTADOS, CUENTA DE DEPOSITO: CUENTA UNICA DEL TESORO</t>
  </si>
  <si>
    <t>00099021001 DEPOSITO DE EFECTIVO, DEPOSITANTE: COLEGIO MILITAR, CONCEPTO: REVERSION POR CONCEPTO DE TELEFONIA CORRESPONDIENTE AL MES DE DICIEMBRE 2019, CUENTA DE DEPOSITO: CUENTA UNICA DEL TESORO</t>
  </si>
  <si>
    <t>00099021001 DEPOSITO DE EFECTIVO, DEPOSITANTE: COLEGIO MILITAR, CONCEPTO: REVERSION POR CONCEPTO DE AGUA POTABLE CORRESPONDIENTE AL MES DE DICIEMBRE 2019, CUENTA DE DEPOSITO: CUENTA UNICA DEL TESORO</t>
  </si>
  <si>
    <t>00099021001 DEPOSITO DE EFECTIVO, DEPOSITANTE: COLEGIO MILITAR, CONCEPTO: REVERSION POR CONCEPTO DE ENERGIA ELECTRICA CORRESPONDIENTE AL MES DE DICIEMBRE 2019, CUENTA DE DEPOSITO: CUENTA UNICA DEL TESORO</t>
  </si>
  <si>
    <t>00099021001 DEPOSITO DE EFECTIVO, DEPOSITANTE: INGRID ELENA ZAVALA CASTRO, CONCEPTO: DOBLE PERCEPCION, CUENTA DE DEPOSITO: CUENTA UNICA DEL TESORO</t>
  </si>
  <si>
    <t>00047137003 DEPOSITO DE EFECTIVO, DEPOSITANTE: MDRYT EMPODERAR PAR  II, CONCEPTO: DEVOLUCION GIP /DIC/2019 PR 6109 (P:34110-1745), CUENTA DE DEPOSITO: CUENTA UNICA DEL TESORO</t>
  </si>
  <si>
    <t>00383012001 DEP.DE CHEQ.AJENOS,RET.DE CAM.,CONCEPTO: REEMBOLSO POR INCAPACIDAD TEMPORAL DE : CAJA DE SALUD CORDES A: AGENCIA BOLIIVANA DE CORREOS,DEP.: CAJA DE SALUD CORDES , PROCEDENCIA: BANCO UNION S.A., CHEQUE: 14766, FECHA DE EMISION:31/12/2019</t>
  </si>
  <si>
    <t>00099021001 DEP.DE CHEQ.AJENOS,RET.DE CAM.,CONCEPTO: REEMBOLSO POR INCAPACIDAD TEMPORAL DE : CAJA DE SALUD CORDES A: MIN MEDIO AMBIENTE Y AGUAS,DEP.: CAJA DE SALUD CORDES , PROCEDENCIA: BANCO UNION S.A., CHEQUE: 14767, FECHA DE EMISION:31/12/2019</t>
  </si>
  <si>
    <t>00592012001 DEPOSITO DE EFECTIVO, DEPOSITANTE: AETN, CONCEPTO: AETN PENALIDADES DEL 01 AL 19 DE DICIEMBRE 2019, CUENTA DE DEPOSITO: CUENTA UNICA DEL TESORO</t>
  </si>
  <si>
    <t>00099021001 DEPOSITO DE EFECTIVO, DEPOSITANTE: BAT. COM. 1 CNL. VIDAURRE, CONCEPTO: REVERSION AGUA BAT COM, CUENTA DE DEPOSITO: CUENTA UNICA DEL TESORO</t>
  </si>
  <si>
    <t>00591012001 DEPOSITO DE EFECTIVO, DEPOSITANTE: ISRAEL ANTEZANA MENDEZ, CONCEPTO: DEVOLUCION DE DUODECIMAS DE AGUINALDO 2019, CUENTA DE DEPOSITO: CUENTA UNICA DEL TESORO</t>
  </si>
  <si>
    <t>00099021001 DEPOSITO DE EFECTIVO, DEPOSITANTE: RUTH CATALINA ARTEAGA BALCAZAR, CONCEPTO: DEVOLUCION DE DEUDA DOBLE PERCEPCION, CUENTA DE DEPOSITO: CUENTA UNICA DEL TESORO</t>
  </si>
  <si>
    <t>00046134201 DEPOSITO DE EFECTIVO, DEPOSITANTE: MINISTERIO DE SALUD P.N.F.R.F.S.S, CONCEPTO: DEVOLUCION DE FONDO EN AVANCE, CUENTA DE DEPOSITO: CUENTA UNICA DEL TESORO</t>
  </si>
  <si>
    <t>00099021001 DEPOSITO DE EFECTIVO, DEPOSITANTE: COPROPIETARIOS EDIFICIO CONAVI, CONCEPTO: DEVOLUCION PAGO  EPSAS MES OCTUBRE 2019, CUENTA DE DEPOSITO: CUENTA UNICA DEL TESORO</t>
  </si>
  <si>
    <t>00099021001 DEPOSITO DE EFECTIVO, DEPOSITANTE: COPROPIETARIOS EDIFICIO CONAVI, CONCEPTO: DEVOLUCION PAGO EPSAS MES NOVIEMBRE 2019, CUENTA DE DEPOSITO: CUENTA UNICA DEL TESORO</t>
  </si>
  <si>
    <t>00099021001 DEPOSITO DE EFECTIVO, DEPOSITANTE: WILLIAM MACEDA CRUZ, CONCEPTO: DOBLE PERCEPCION, CUENTA DE DEPOSITO: CUENTA UNICA DEL TESORO</t>
  </si>
  <si>
    <t>00099021001 DEPOSITO DE EFECTIVO, DEPOSITANTE: JAVIER MAMANI FLORES, CONCEPTO: DEVOLUCION BONO FRONTERAS, CUENTA DE DEPOSITO: CUENTA UNICA DEL TESORO</t>
  </si>
  <si>
    <t>||TRANSFERENCIA DE FONDOS S/G. MENSAJES SWIFT NROS. 00314 Y 00304 DE LA FECHA. (SECTOR PÚBLICO - SERVICIOS). DEBITO DE LA LIBRETA 00119012001 ADSIB, REPOSICION UTILES DE ESCRITORIO.</t>
  </si>
  <si>
    <t>'TRANSFERENCIA DE FONDOS||S/G. NOTA CITE: MEFP//VTCP/DGCP/UODP-049/2020 DE LA FECHA, DEL MIN.DE ECONOMIA Y FINANZAS PUBLICAS(HRE-TSO-124), PAGO BTS EXTRABURSATIL-VENCIMIENTO 10 DE ENERO DE 2020 D.S.N°1121 DE 11 DE ENERO DE 2012. DEBITO DE LA LIBRETA N° 00099021001 TGN-RECURSOS ORDINARIOS MN, VENC.TITULOS TESORO DIRECTO.</t>
  </si>
  <si>
    <t>||TRANSFERENCIA DE FONDOS S/G. MENSAJES SWIFT NROS. 00316 Y 00305 DE LA FECHA. (SECTOR PÚBLICO - SERVICIOS). DEBITO DE LA LIBRETA 00119012001 ADSIB, REPOSICION UTILES DE ESCRITORIO.</t>
  </si>
  <si>
    <t>'TRANSFERENCIA DE FONDOS||S/G. NOTA CITE: MEFP//VTCP/DGCP/UODP-049/2020 DE LA FECHA, DEL MIN.DE ECONOMIA Y FINANZAS PUBLICAS(HRE-TSO-124), PAGO BTS EXTRABURSATIL-VENCIMIENTO 10 DE ENERO DE 2020 D.S.N°1121 DE 11 DE ENERO DE 2012. DEBITO DE LA LIBRETA N° 00099021001, REPOSICION UTILES DE ESCRITORIO.</t>
  </si>
  <si>
    <t>COBRO COSTOS DE PAPELERIA SEGUN TRANSFERENCIA DEL EXTERIOR POR ORDEN DE COMPANHIA MATOGROSSENSE DE GAS / MT GAS LIB. 00513012007 YPFB - RECURSOS NACIONALIZACIÓN</t>
  </si>
  <si>
    <t>NUMERO DE LIBRETA CUT: 00099021001 OPERACIÓN E18 TRANSFERENCIA DEL SISTEMA FINANCIERO POR CUENTA DE TERCEROS A LA CUT PAGO ADELANTADO P.R.A. - RP POR Bs 2,092.87; PAGO INDEBIDO - RP POR Bs 954.44</t>
  </si>
  <si>
    <t>NUMERO DE LIBRETA CUT: 00099021001 OPERACIÓN E18 TRANSFERENCIA DEL SISTEMA FINANCIERO POR CUENTA DE TERCEROS A LA CUT POR CONCEPTO DE DEVOLUCION DE PAGOS EN EXCESO GOBIERNO AUTONOMO DEPARTAMENTAL DE TARIJA</t>
  </si>
  <si>
    <t>COBRO COSTOS DE PAPELERIA SEGUN TRANSFERENCIA DEL EXTERIOR POR ORDEN DE HERCO COMBUSTIBLES S.A. FECHA VALOR 09/01/2020 LIB. 00513062001 YPFB-OPERACIONES PLANTA DE SEPARACION DE LIQUIDOS RIO GRANDE</t>
  </si>
  <si>
    <t>'COBRO DE'||UTILES DE ESCRITORIO POR EL COMPROBANTE CONTABLE NRO. 0976126 DE LA FECHA, SEGUN CORREO ELECTRONICO DE YPFB. DEBITO DE LA LIBRETA 00513022001 YPFB - OPERACIONES.</t>
  </si>
  <si>
    <t>NUMERO DE LIBRETA CUT: 00099021001 OPERACIÓN E18 TRANSFERENCIA DEL SISTEMA FINANCIERO POR CUENTA DE TERCEROS A LA CUT TRANSFERENCIA DE FONDOS POR PAGO ADELANTADO PERIODO DICIEMBRE 2019 A SOLICITUD DE FUTURO DE BOLIVIA SA ADMINISTRADORA DE FONDO DE PENSIONES</t>
  </si>
  <si>
    <t>NUMERO DE LIBRETA CUT: 00099021001 OPERACIÓN E18 TRANSFERENCIA DEL SISTEMA FINANCIERO POR CUENTA DE TERCEROS A LA CUT TRANSFERENCIA DE FONDOS POR PAGO INDEBIDO PERIODO DICIEMBRE 2019 A SOLICITUD DE FUTURO DE BOLIVIA ADMINISTRADORA DE PENSIONES</t>
  </si>
  <si>
    <t>00099021001 DEPOSITO DE EFECTIVO, DEPOSITANTE: ROBERTO HIPOLITO ILAJA ALRCON, CONCEPTO: DOBLE PERCEPCION, CUENTA DE DEPOSITO: CUENTA UNICA DEL TESORO</t>
  </si>
  <si>
    <t>00132012005 DEPOSITO DE EFECTIVO, DEPOSITANTE: KAREN QUISPE MAMANI, CONCEPTO: DEVOLUCION DE PASAJES NO UTILIZADOS DEL C-31 10327, CUENTA DE DEPOSITO: CUENTA UNICA DEL TESORO</t>
  </si>
  <si>
    <t>00099021001 DEPOSITO DE EFECTIVO, DEPOSITANTE: EJERCITO DE BOLIVIA, CONCEPTO: REVERSION DE SALDOS NO EJECUTADOS DE ENERGIA ELECTRICA, CUENTA DE DEPOSITO: CUENTA UNICA DEL TESORO</t>
  </si>
  <si>
    <t>00099021001 DEPOSITO DE EFECTIVO, DEPOSITANTE: BENJAMIN RAMIREZ PACAJES, CONCEPTO: DOBLE PERCEPCION, CUENTA DE DEPOSITO: CUENTA UNICA DEL TESORO</t>
  </si>
  <si>
    <t>00099021001 DEPOSITO DE EFECTIVO, DEPOSITANTE: GLORIA ESPERANZA MARTINEZ CHUQUIMIA, CONCEPTO: DEVOLUCION DE HABER SUELDO MES DE AGOSTO 2019, CUENTA DE DEPOSITO: CUENTA UNICA DEL TESORO</t>
  </si>
  <si>
    <t>00099021001 DEPOSITO DE EFECTIVO, DEPOSITANTE: CGMMB - III SANTA CRUZ, CONCEPTO: SALDO NO EJECUTADO DE TELEFONO DEL MES DE DICIEMBRE DE 2019, CUENTA DE DEPOSITO: CUENTA UNICA DEL TESORO</t>
  </si>
  <si>
    <t>00099021001 DEPOSITO DE EFECTIVO, DEPOSITANTE: TEOFILO JAVIER TEJERINA BAUTISTA, CONCEPTO: DEVOLUCION DUODECIMAS AGUINALDO 2019 (12 DIAS), CUENTA DE DEPOSITO: CUENTA UNICA DEL TESORO</t>
  </si>
  <si>
    <t>00099021001 DEPOSITO DE EFECTIVO, DEPOSITANTE: RADIO BATALLON TOPATER, CONCEPTO: REVERSION POR EL PAGO DEL SERVICIO DE ENERGIA ELECTRICA ENERO/10 N° 3987069001, CUENTA DE DEPOSITO: CUENTA UNICA DEL TESORO</t>
  </si>
  <si>
    <t>00099021001 DEP.DE CHEQ.AJENOS,RET.DE CAM.,CONCEPTO: RECURSOS ORDINARIOS (3987) DE LA AISEM,DEP.: HP MEDICAL , PROCEDENCIA: BANCO GANADERO S.A., CHEQUE: 13801, FECHA DE EMISION:07/01/2020</t>
  </si>
  <si>
    <t>00099021001 DEP.DE CHEQ.AJENOS,RET.DE CAM.,CONCEPTO: DEVOLUCION DE PLANILLA,DEP.: CAJA DE SALUD  CORDES , PROCEDENCIA: BANCO UNION S.A., CHEQUE: 7496, FECHA DE EMISION:11/12/2019</t>
  </si>
  <si>
    <t>00099021001 DEP.DE CHEQ.AJENOS,RET.DE CAM.,CONCEPTO: DEVOLUCION DE FONDOS A MMAYA -UGCK DEK PROYECTO MANEJO INTEGRAL DE LA MICROCUENCA UMAJALSU,DEP.: GAM SAN PEDRO DE TIQUINA , PROCEDENCIA: BANCO UNION S.A., CHEQUE: 1855, FECHA DE EMISION:09/01/2020</t>
  </si>
  <si>
    <t>00591012001 DEPOSITO DE EFECTIVO, DEPOSITANTE: CARLOS ROCHA VELASQUEZ, CONCEPTO: DEVOLUCION DE DUODECIMAS DE AGUINALDO 2019, CUENTA DE DEPOSITO: CUENTA UNICA DEL TESORO</t>
  </si>
  <si>
    <t>00591012001 DEPOSITO DE EFECTIVO, DEPOSITANTE: VICTOR H. MALAGA RODRIGUEZ, CONCEPTO: DEVOLUCION DE DUODECIMAS DE AGUINALDO  2019, CUENTA DE DEPOSITO: CUENTA UNICA DEL TESORO</t>
  </si>
  <si>
    <t>00099021001 DEPOSITO DE EFECTIVO, DEPOSITANTE: MARIA GLORIA MEJIA MONTEREY, CONCEPTO: PAGO POR DUODECIMAS  DE AGUINALDO, CUENTA DE DEPOSITO: CUENTA UNICA DEL TESORO</t>
  </si>
  <si>
    <t>00099021001 DEPOSITO DE EFECTIVO, DEPOSITANTE: APONTE REYES ORTIZ GUILLERMO, CONCEPTO: DEVOLUCION POR DOBLE PERCEPCION POR EL PERIODO DE DICIEMBRE/2019 MAS LA DUODECIMA DE AGUINALDO, CUENTA DE DEPOSITO: CUENTA UNICA DEL TESORO</t>
  </si>
  <si>
    <t>00099021001 DEPOSITO DE EFECTIVO, DEPOSITANTE: RI 27 ANTOFAGASTA, CONCEPTO: SALDO NO EJECUTADO ENERGIA ELECTRICA OCTUBRE 2019, CUENTA DE DEPOSITO: CUENTA UNICA DEL TESORO</t>
  </si>
  <si>
    <t>00099021001 DEPOSITO DE EFECTIVO, DEPOSITANTE: RI 27 ANTOFAGASTA, CONCEPTO: SALDO NO EJECUTADO ENERGIA ELECTRICA DICIEMBRE 2019, CUENTA DE DEPOSITO: CUENTA UNICA DEL TESORO</t>
  </si>
  <si>
    <t>00015021102 DEPOSITO DE EFECTIVO, DEPOSITANTE: GUILLERMO QUELALI ARI, CONCEPTO: PAGO DE BONO FUNCIONAL AL PER. DE BAT. DE SEG. FIS. DE LA PAZ (B.S.F.LP.) LBP-MG-POL. NAL., CUENTA DE DEPOSITO: CUENTA UNICA DEL TESORO</t>
  </si>
  <si>
    <t>00099021001 DEPOSITO DE EFECTIVO, DEPOSITANTE: TCNL DEM RICARDO DAVID ESCALERA RIVERO, CONCEPTO: DEVOLUCION DE RECURSOS NO EJECUTADOS SERVICIO BASICO ENERGIA ELECTRICA DICIEMBRE-19 P-6976, CUENTA DE DEPOSITO: CUENTA UNICA DEL TESORO</t>
  </si>
  <si>
    <t>00099021001 DEPOSITO DE EFECTIVO, DEPOSITANTE: JAIME ALONZO APARICIO OTERO, CONCEPTO: DEVOLUCION, CUENTA DE DEPOSITO: CUENTA UNICA DEL TESORO</t>
  </si>
  <si>
    <t>00099021001 DEPOSITO DE EFECTIVO, DEPOSITANTE: LUPE ZABALETA VDA. DE ROCHA, CONCEPTO: DOBLE PERCEPCION, CUENTA DE DEPOSITO: CUENTA UNICA DEL TESORO</t>
  </si>
  <si>
    <t>00099021001 DEPOSITO DE EFECTIVO, DEPOSITANTE: LUIS FERNANDO VARGAS MAMANI, CONCEPTO: DEVOLUCION DE SALDO NO EJECUTADO DEL PREVENTIVO 239, CUENTA DE DEPOSITO: CUENTA UNICA DEL TESORO</t>
  </si>
  <si>
    <t>00099021001 DEPOSITO DE EFECTIVO, DEPOSITANTE: LUIS FERNANDO VARGAS MAMANI, CONCEPTO: DEVOLUCION DE SALDO NO EJECUTADO DEL PREVENTIVO 1717, CUENTA DE DEPOSITO: CUENTA UNICA DEL TESORO</t>
  </si>
  <si>
    <t>NUMERO DE LIBRETA CUT: 00099021001 OPERACIÓN E75 TRANSFERENCIA DE LA CUENTA FISCAL BUN A LA CUT EN MN TRANSFERENCIA DE FONDOS A SOLICITUD DEL GOBIERNO AUTONOMO MUNICIPAL DE TACOBAMBA CON CITE:S/N A LA CTA. 3987 CUT LBRTA.00099021001.</t>
  </si>
  <si>
    <t>NUMERO DE LIBRETA CUT: 00099021001 OPERACIÓN E75 TRANSFERENCIA DE LA CUENTA FISCAL BUN A LA CUT EN MN TRANSFERENCIA DE FONDOS A SOLICITUD DEL GOBIERNO AUTONOMO MUNICIPAL DE CAPINOTA CON CITE:GAMC/MAE-723/2020 A LA CTA. 3987 CUT LBRTA.00099021001.</t>
  </si>
  <si>
    <t>||TRANSFERENCIA DE FONDOS DE LA CUT, PARA PAGO DE VENCIMIENTOS DEL TGN. (BT'S "C") DE LA FECHA, SEGUN MEFP/VTCP/DGCP/UODP-054/2020 DE F.10/01/2020 DEL MIN. DE ECONOMIA Y FIN. PUBLICAS.LIBRETA 00099021001 TGN-RECURSOS ORDINARIOS M/N. LIBRETA 00099021001 TGN-RECURSOS ORDINARIOS M/N.</t>
  </si>
  <si>
    <t>COBRO COSTOS DE PAPELERIA POR REGULARIZACION DE TRANSFERENCIA DEL EXTERIOR POR ORDEN DE COMPANHIA MATOGROSSENSE DE GAS, FECHA VALOR 09/01/2020 LIB. 00513012007 YPFB - RECURSOS NACIONALIZACIÓN</t>
  </si>
  <si>
    <t>COBRO COSTOS DE PAPELERIA POR REGULARIZACION DE TRANSFERENCIA DEL EXTERIOR POR ORDEN DE COMPANHIA MATOGROSSENSE DE GAS,FECHA VALOR 09/01/2020 LIB. 00513012007 YPFB - RECURSOS NACIONALIZACIÓN</t>
  </si>
  <si>
    <t>COBRO COSTOS DE PAPELERIA SEGUN TRANSFERENCIA DEL EXTERIOR POR ORDEN DE AMBAR ENERGIA LTDA LIB. 00513012007 YPFB - RECURSOS NACIONALIZACIÓN</t>
  </si>
  <si>
    <t>COBRO COSTOS DE PAPELERIA SEGUN TRANSFERENCIA DEL EXTERIOR POR ORDEN DE YPF EXPLORACION Y PRODUCCION DE HIDRCARBUROS DE BOLIVIA S.A. LIB. 00513012007 YPFB - RECURSOS NACIONALIZACIÓN</t>
  </si>
  <si>
    <t>COBRO COSTOS DE PAPELERIA SEGUN TRANSFERENCIA DEL EXTERIOR POR ORDEN DE AMBAR ENERGIA LTDA (FECHA VALOR 09/01/2020) LIB. 00513012007 YPFB - RECURSOS NACIONALIZACIÓN</t>
  </si>
  <si>
    <t>||TRANSFERENCIA A LA CUENTA UNICA DEL TESORO IMPORTES RETENIDOS A WALTER PEREZ Y JULIO HUMEREZ, POR REMUNERACION MAXIMA CORRESPONDIENTE AL MES DE DICIEMBRE/2019 - LIBRETA N° 00099021001, SG DOC ADJTS Y ROC N° 17/2020 DEL DCR TRANS POR REMUNERACION MAXIMA WALTER ABRAHAM PEREZ ALANDIA MES DE DICIEMBRE/19 LIBRETA 00099021001</t>
  </si>
  <si>
    <t>||TRANSFERENCIA A LA CUENTA UNICA DEL TESORO IMPORTES RETENIDOS A WALTER PEREZ Y JULIO HUMEREZ, POR REMUNERACION MAXIMA CORRESPONDIENTE AL MES DE DICIEMBRE/2019 - LIBRETA N° 00099021001, SG DOC ADJTS Y ROC N° 17/2020 DEL DCR TRANS POR REMUNERACION MAXIMA JULIO HUMEREZ QUIROZ MES DE DICIEMBRE/19 LIBRETA 00099021001</t>
  </si>
  <si>
    <t>'TRANSFERENCIA DE FONDOS||S/G. NOTA CITE: MEFP//VTCP/DGCP/UODP-055/2020 DE LA FECHA, DEL MIN.DE ECONOMIA Y FINANZAS PUBLICAS(HRE-TSO-357), PAGO BTS EXTRABURSATIL-VENCIMIENTO 11 Y 13 DE ENERO DE 2020 D.S.N°1121 DE 11 DE ENERO DE 2012. DEBITO DE LA LIBRETA N° 00099021001, REPOSICION UTILES DE ESCRITORIO.</t>
  </si>
  <si>
    <t>'TRANSFERENCIA DE FONDOS||S/G. NOTA CITE: MEFP//VTCP/DGCP/UODP-055/2020 DE LA FECHA, DEL MIN.DE ECONOMIA Y FINANZAS PUBLICAS(HRE-TSO-357), PAGO BTS EXTRABURSATIL-VENCIMIENTO 11 Y 13 DE ENERO DE 2020 D.S.N°1121 DE 11 DE ENERO DE 2012. DEBITO DE LA LIBRETA N° 00099021001 TGN-RECURSOS ORDINARIOS MN, VENC. TITULOS TESORO DIRECTO.</t>
  </si>
  <si>
    <t>00099021001 DEPOSITO DE EFECTIVO, DEPOSITANTE: DIVISION MECANIZADA 1, CONCEPTO: REVERSION POR CONCEPTO DE ENERGIA ELECTRICA (LUZ) POR EL MES DE DICIEMBRE 2019, CUENTA DE DEPOSITO: CUENTA UNICA DEL TESORO</t>
  </si>
  <si>
    <t>00099021001 DEPOSITO DE EFECTIVO, DEPOSITANTE: DIVISION MECANIZADA 1, CONCEPTO: REVERSION POR CONCEPTO DE AGUA POR EL MES DE DICIEMBRE 2019 DE LA DIV. MEC 1, CUENTA DE DEPOSITO: CUENTA UNICA DEL TESORO</t>
  </si>
  <si>
    <t>00099021001 DEPOSITO DE EFECTIVO, DEPOSITANTE: DIVISION MECANIZADA 1, CONCEPTO: REVERSION POR CONCEPTO TELEFONIA, POR EL MES DE DICEIMBRE 2019 DIV. MEC 1, CUENTA DE DEPOSITO: CUENTA UNICA DEL TESORO</t>
  </si>
  <si>
    <t>00099021001 DEPOSITO DE EFECTIVO, DEPOSITANTE: ALBERTO CABRERA MONTALVO, CONCEPTO: DEVOLUCION DE HONORARIOS POR ATRASOS EN EL MES DE DICIEMBRE DE 2019, CUENTA DE DEPOSITO: CUENTA UNICA DEL TESORO</t>
  </si>
  <si>
    <t>00099021001 DEPOSITO DE EFECTIVO, DEPOSITANTE: EJERCITO DE BOLIVIA, CONCEPTO: MONTO NO EJECUTADO DE TELEFONIA DEL MES DE DICIEMBRE DEL RC-3 "AROMA", CUENTA DE DEPOSITO: CUENTA UNICA DEL TESORO</t>
  </si>
  <si>
    <t>00099021001 DEPOSITO DE EFECTIVO, DEPOSITANTE: EJERCITO DE BOLIVIA, CONCEPTO: MONTO NO EJECUTADO DE AGUA DEL MES DE DICIEMBRE DEL RC-3 "AROMA", CUENTA DE DEPOSITO: CUENTA UNICA DEL TESORO</t>
  </si>
  <si>
    <t>00099021001 DEPOSITO DE EFECTIVO, DEPOSITANTE: ANRRIELA GIOVANNA SALAZAR, CONCEPTO: DEVOLUCION DE DUODECIMAS DE AGUINALDO, CUENTA DE DEPOSITO: CUENTA UNICA DEL TESORO</t>
  </si>
  <si>
    <t>00099021001 DEPOSITO DE EFECTIVO, DEPOSITANTE: JAVIER ELVIS CONDORI ACHACAYO, CONCEPTO: DEVOLUCION DE DUODECIMAS DE AGUINALDO, CUENTA DE DEPOSITO: CUENTA UNICA DEL TESORO</t>
  </si>
  <si>
    <t>00099021001 DEPOSITO DE EFECTIVO, DEPOSITANTE: VICENTE MAMANI QUISPE, CONCEPTO: DOBLE PERCEPCION, CUENTA DE DEPOSITO: CUENTA UNICA DEL TESORO</t>
  </si>
  <si>
    <t>00099021001 DEPOSITO DE EFECTIVO, DEPOSITANTE: MARIA PATRICIA PEREZ PACHECO, CONCEPTO: DOBLE PERCEPCION, CUENTA DE DEPOSITO: CUENTA UNICA DEL TESORO</t>
  </si>
  <si>
    <t>00099021001 DEPOSITO DE EFECTIVO, DEPOSITANTE: FERNANDO PEREZ, CONCEPTO: DEVOLUCION DE FONDOS, CUENTA DE DEPOSITO: CUENTA UNICA DEL TESORO</t>
  </si>
  <si>
    <t>00099021001 DEPOSITO DE EFECTIVO, DEPOSITANTE: YURI VLADIMIR SONCO BOTELLO, CONCEPTO: SALDO NO EJECUTADO SERBICIOS BASICOS R,C,B,-2 TARAPACA, CUENTA DE DEPOSITO: CUENTA UNICA DEL TESORO</t>
  </si>
  <si>
    <t>00099021001 DEPOSITO DE EFECTIVO, DEPOSITANTE: OSCAR PINTO CHOQUE C.I. 499935 LP, CONCEPTO: DEVOLUCION DE AGUINALDO POR DOBLE COBRO, CUENTA DE DEPOSITO: CUENTA UNICA DEL TESORO</t>
  </si>
  <si>
    <t>00099021001 DEPOSITO DE EFECTIVO, DEPOSITANTE: MIGUEL PATRICK FUENTES PANIAGUA, CONCEPTO: DEVOLUCION DE PAGO EN DEMASIA ABRIL/2019, CUENTA DE DEPOSITO: CUENTA UNICA DEL TESORO</t>
  </si>
  <si>
    <t>00132079201 DEPOSITO DE EFECTIVO, DEPOSITANTE: SERGIO BENAVIDES, CONCEPTO: DEVOLUCION DE FONDO NO UTILIZADO, CUENTA DE DEPOSITO: CUENTA UNICA DEL TESORO</t>
  </si>
  <si>
    <t>00066014202 DEPOSITO DE EFECTIVO, DEPOSITANTE: OSCAR ENRIQUE CLAROS TERAN, CONCEPTO: DEVOLUCION AGUINALDOS GESTION 2019 (1DIA), CUENTA DE DEPOSITO: CUENTA UNICA DEL TESORO</t>
  </si>
  <si>
    <t>00066014202 DEPOSITO DE EFECTIVO, DEPOSITANTE: OSCAR ENRIQUE CLAROS TERAN, CONCEPTO: DEVOLUCION HABERES DICIEMBRE GESTION 2019 (1 DIA), CUENTA DE DEPOSITO: CUENTA UNICA DEL TESORO</t>
  </si>
  <si>
    <t>00099021001 DEPOSITO DE EFECTIVO, DEPOSITANTE: MERY QUIÑONES GABRIEL, CONCEPTO: DEVOLUCION DE COBRO  INDEBIDO, CUENTA DE DEPOSITO: CUENTA UNICA DEL TESORO</t>
  </si>
  <si>
    <t>00592012001 DEPOSITO DE EFECTIVO, DEPOSITANTE: FONADIN, CONCEPTO: PAGO FONADIN 279501,296138,298088,298988, CUENTA DE DEPOSITO: CUENTA UNICA DEL TESORO</t>
  </si>
  <si>
    <t>00592012001 DEPOSITO DE EFECTIVO, DEPOSITANTE: FELCN, CONCEPTO: PAGO FELCN ND-305402, CUENTA DE DEPOSITO: CUENTA UNICA DEL TESORO</t>
  </si>
  <si>
    <t>00592012001 DEPOSITO DE EFECTIVO, DEPOSITANTE: AGUSTINA MAMANI CONDORI, CONCEPTO: VENTA EMISIVO CLIENTES PARTICULARES DEL 27 PARCIAL AL 31 DE DICIMEBRE 2019, CUENTA DE DEPOSITO: CUENTA UNICA DEL TESORO</t>
  </si>
  <si>
    <t>00592012001 DEPOSITO DE EFECTIVO, DEPOSITANTE: AGUSTINA MAMANI C., CONCEPTO: VENTA RECEPTIVO DE PAQUETES TURISTICAS 2020, CUENTA DE DEPOSITO: CUENTA UNICA DEL TESORO</t>
  </si>
  <si>
    <t>00592012001 DEPOSITO DE EFECTIVO, DEPOSITANTE: AGUSTINA MAMANI C., CONCEPTO: VENTA RECEPTIVO DE APQUETES TURISTICOS 2020, CUENTA DE DEPOSITO: CUENTA UNICA DEL TESORO</t>
  </si>
  <si>
    <t>00592012001 DEPOSITO DE EFECTIVO, DEPOSITANTE: AGUSTINA MAMANI CONDORI, CONCEPTO: VENTA EMISIVO PARTICULAR DEL 2 AL 6 DE ENERO 2020, CUENTA DE DEPOSITO: CUENTA UNICA DEL TESORO</t>
  </si>
  <si>
    <t>00592012001 DEPOSITO DE EFECTIVO, DEPOSITANTE: AGUSTINA MAMANI, CONCEPTO: VENTA EMISIVO PARTICULAR 2019 (PERCIBIDOS ENTRE EL 02 DE ENERO 2020, CUENTA DE DEPOSITO: CUENTA UNICA DEL TESORO</t>
  </si>
  <si>
    <t>00099021001 DEP.DE CHEQ.AJENOS,RET.DE CAM.,CONCEPTO: DEVOLUCION DE GASTOS NO EFECTUADOS EN TELEFONIA Y INTERNET,DEP.: MDRYT-ACCESOS  UOL SUCRE , PROCEDENCIA: BANCO UNION S.A., CHEQUE: 4871, FECHA DE EMISION:31/12/2019</t>
  </si>
  <si>
    <t>00099021001 DEP.DE CHEQ.AJENOS,RET.DE CAM.,CONCEPTO: DEVOLUCION A LA CUT SALDOS NO EJECUTADOS C-31 110,DEP.: MDRYT-ACCESOS  UOL SUCRE , PROCEDENCIA: BANCO UNION S.A., CHEQUE: 4873, FECHA DE EMISION:31/12/2019</t>
  </si>
  <si>
    <t>00099021001 DEP.DE CHEQ.AJENOS,RET.DE CAM.,CONCEPTO: DEVOLUCION DE SALDOS  NO EJECUTADOS C-31 111,DEP.: MDRYT-ACCESOS  UOL SUCRE , PROCEDENCIA: BANCO UNION S.A., CHEQUE: 4872, FECHA DE EMISION:31/12/2019</t>
  </si>
  <si>
    <t>00099021001 DEP.DE CHEQ.AJENOS,RET.DE CAM.,CONCEPTO: DEVOLUCION DE GASTOS SIN EJECUTAR DE GASTOS BANCARIOS,DEP.: MDRYT-ACCESOS  UOL SUCRE , PROCEDENCIA: BANCO UNION S.A., CHEQUE: 4850, FECHA DE EMISION:31/12/2019</t>
  </si>
  <si>
    <t>00086031101 DEP.DE CHEQ.AJENOS,RET.DE CAM.,CONCEPTO: INGRESO SISCO  NOVIEMBRE,DEP.: SERNAP - SAMA , PROCEDENCIA: BANCO UNION S.A., CHEQUE: 1478, FECHA DE EMISION:31/12/2019</t>
  </si>
  <si>
    <t>00099021001 DEPOSITO DE EFECTIVO, DEPOSITANTE: JUAN RENE MOLDES VILLARROEL, CONCEPTO: PERCEPCION INDEBIDA DE HABERES AL MES DE OCTUBRE, CUENTA DE DEPOSITO: CUENTA UNICA DEL TESORO</t>
  </si>
  <si>
    <t>00099021001 DEPOSITO DE EFECTIVO, DEPOSITANTE: ABEL JAIME VARGAS CUETO, CONCEPTO: DEVOLUCION DE HABER MES DE OCTUBRE, CUENTA DE DEPOSITO: CUENTA UNICA DEL TESORO</t>
  </si>
  <si>
    <t>00099021001 DEPOSITO DE EFECTIVO, DEPOSITANTE: ROXANA HINOJOSA CAMACHO, CONCEPTO: DEVOLUCION DE TELEFONIA, CUENTA DE DEPOSITO: CUENTA UNICA DEL TESORO</t>
  </si>
  <si>
    <t>00099021001 DEPOSITO DE EFECTIVO, DEPOSITANTE: ANGEL PARDO MARINA, CONCEPTO: DEVOLUCION DE PASAJES, CUENTA DE DEPOSITO: CUENTA UNICA DEL TESORO</t>
  </si>
  <si>
    <t>00099021001 DEPOSITO DE EFECTIVO, DEPOSITANTE: CARLOS CONDORI VILLACORTA, CONCEPTO: REVERSION SALDO, CUENTA DE DEPOSITO: CUENTA UNICA DEL TESORO</t>
  </si>
  <si>
    <t>00099021001 DEP.DE CHEQ.AJENOS,RET.DE CAM.,CONCEPTO: DEVOLUCION PASAJES NO UTILIZADOS GESTION 2017-2018,DEP.: BOLIVIANA DE AVIACION , PROCEDENCIA: BANCO UNION S.A., CHEQUE: 11837, FECHA DE EMISION:23/12/2019</t>
  </si>
  <si>
    <t>00099021001 DEP.DE CHEQ.AJENOS,RET.DE CAM.,CONCEPTO: REEMBOLSO INCAPACIDAD TEMPORAL,DEP.: CONTRALORIA GENERAL DEL ESTADO , PROCEDENCIA: BANCO UNION S.A., CHEQUE: 6646, FECHA DE EMISION:08/01/2020</t>
  </si>
  <si>
    <t>00099021001 DEP.DE CHEQ.AJENOS,RET.DE CAM.,CONCEPTO: REEMBOLSO INCAPACIDAD TEMPORAL,DEP.: CONTRALORIA GENERAL DEL ESTADO , PROCEDENCIA: BANCO UNION S.A., CHEQUE: 6650, FECHA DE EMISION:10/01/2020</t>
  </si>
  <si>
    <t>NUMERO DE LIBRETA CUT: 00099024113 OPERACIÓN E75 TRANSFERENCIA DE LA CUENTA FISCAL BUN A LA CUT EN MN TRANSFERENCIA DE FONDOS A SOLICITUD DEL GOBIERNO AUTONOMO DEPARTAMENTAL BENI CON CITE: SDAF NÂ°001//2020 A LA CTA. 3987 CUT LBRTA.00099024113.</t>
  </si>
  <si>
    <t>COBRO COSTOS DE PAPELERIA SEGUN TRANSFERENCIA DEL EXTERIOR POR ORDEN DE PETROLEO BRASILEIRO S/A PETROBRAS REF.: 227755375 FECHA VALOR 13/01/2020 LIB. 00513012007 YPFB - RECURSOS NACIONALIZACIÓN</t>
  </si>
  <si>
    <t>NUMERO DE LIBRETA CUT: 00099024113 OPERACIÓN E75 TRANSFERENCIA DE LA CUENTA FISCAL BUN A LA CUT EN MN TRANSFERENCIA DE FONDOS A SOLICITUD DEL GOBIERNO AUTONOMO MUNICIPAL DE SANTA ROSA CON CITE-GAMSRY-DESPACHO OF NÂ°003/2020 A LA CTA. 3987 CUT LBRTA.00099024113.</t>
  </si>
  <si>
    <t>||TRANSFERENCIA DE FONDOS SEGUN NOTA DEL MINISTERIO DE ECONOMIA Y FINANZAS PUBLICAS CITE: MEFP/VTCP/DGCP/UODP-057/2020 RECIBIDA EN LA FECHA (TRAM-TSO-368) REF: PAGO POR VENCIMIENTO DE BONOS AFP CLAVE DE PIZARRA TGNU1G05 POR UFV 52.500.000,00 AL T/C POR UFV 2,33424 DE LA LIBRETA NRO. 00099021001 TGN RECURSOS ORDINARIO MONEDA NACIUONAL</t>
  </si>
  <si>
    <t>COBRO DE||COSTO UTILES DE ESCRITORIO POR LA ELABORACION DEL COMPROBANTE CONTABLE NRO. 0976462 DE LA FECHA DE LA LIBRETA NRO. 00099021001 TGN RECURSOS ORDINARIOS M/N COBRO COSTO UTILES DE ESCRITORIO</t>
  </si>
  <si>
    <t>NUMERO DE LIBRETA CUT: 00099021001 OPERACIÓN E75 TRANSFERENCIA DE LA CUENTA FISCAL BUN A LA CUT EN MN TRANSFERENCIA DE FONDOS A SOLICITUD DEL GOBIERNO AUTONOMO MUNICIPAL DE POROMA CON CITE OF. G.A.M.P 009/2019 A LA CTA. 3987 CUT LBRTA.00099021001</t>
  </si>
  <si>
    <t>NUMERO DE LIBRETA CUT: 00099021001 OPERACIÓN E75 TRANSFERENCIA DE LA CUENTA FISCAL BUN A LA CUT EN MN TRANSFERENCIA DE FONDOS A SOLICITUD UNIVERSIDAD MAYOR,REAL Y PONTIFICIA DE SAN FRANCISCO XAVIER DE CHUQUISACA CON CITE:ADM.FCA.OF NÂ°004 A LA CTA. 3987 CUT LBRTA.00099021001.</t>
  </si>
  <si>
    <t>'TRANSFERENCIA DE FONDOS||S/G. NOTA CITE: MEFP//VTCP/DGCP/UODP-058/2020 DE LA FECHA, DEL MIN.DE ECONOMIA Y FINANZAS PUBLICAS(HRE-TSO-369), PAGO BTS EXTRABURSATIL-VENCIMIENTO 14 DE ENERO DE 2020 D.S.N°1121 DE 11 DE ENERO DE 2012. DEBITO DE LA LIBRETA N° 00099021001 TGN-RECURSOS ORDINARIOS MN.</t>
  </si>
  <si>
    <t>'TRANSFERENCIA DE FONDOS||S/G. NOTA CITE: MEFP//VTCP/DGCP/UODP-058/2020 DE LA FECHA, DEL MIN.DE ECONOMIA Y FINANZAS PUBLICAS(HRE-TSO-369), PAGO BTS EXTRABURSATIL-VENCIMIENTO 14 DE ENERO DE 2020 D.S.N°1121 DE 11 DE ENERO DE 2012. DEBITO DE LA LIBRETA N° 00099021001, REPOSICION UTILES DE ESCRITORIO.</t>
  </si>
  <si>
    <t>'COBRO DE'||UTILES DE ESCRITORIO POR EL COMPROBANTE CONTABLE NRO. 0976503 DE LA FECHA, SEGÚN CORREO ELECTRÓNICO DE YPFB DE F. 23/01/2018. DEBITO DE LA LIBRETA 00513022001 YPFB  OPERACIONES.</t>
  </si>
  <si>
    <t>'COBRO DE'||UTILES DE ESCRITORIO POR EL COMPROBANTE CONTABLE NRO. 0976504 DE LA FECHA, SEGÚN CORREO ELECTRÓNICO DE YPFB DE F. 23/01/2018. DEBITO DE LA LIBRETA 00513022001 YPFB  OPERACIONES.</t>
  </si>
  <si>
    <t>COBRO COSTOS DE PAPELERIA SEGUN TRANSFERENCIA DEL EXTERIOR POR ORDEN DE PETROLEO BRASILEIRO S.A. PETROBRAS LIB. 00513012007 YPFB - RECURSOS NACIONALIZACIÓN</t>
  </si>
  <si>
    <t>COBRO COSTOS DE PAPELERIA SEGUN TRANSFERENCIA DEL EXTERIOR POR ORDEN DE PETROLEO BRAS S A PETROBRAS REF.: INV EXB-GAS-246/19 FECHA VALOR 13/01/2020 LIB. 00513012007 YPFB - RECURSOS NACIONALIZACIÓN</t>
  </si>
  <si>
    <t>COBRO COSTOS DE PAPELERIA SEGUN TRANSFERENCIA DEL EXTERIOR POR ORDEN DE COPAGAZ DISTRIBUIDORA DE GAS S.A. REF.: INV 33 LIB. 00513062001 YPFB-OPERACIONES PLANTA DE SEPARACION DE LIQUIDOS RIO GRANDE</t>
  </si>
  <si>
    <t>00099021001 DEPOSITO DE EFECTIVO, DEPOSITANTE: MINISTERIO DE SALUD - PNF RF SS, CONCEPTO: DEVOLUCION DE RECURSOS NO UTILIZADOS, CUENTA DE DEPOSITO: CUENTA UNICA DEL TESORO</t>
  </si>
  <si>
    <t>00086011109 DEPOSITO DE EFECTIVO, DEPOSITANTE: MARIA LUISA CHALCO VILLCA, CONCEPTO: REPOSICION DE CREDENCIAL, CUENTA DE DEPOSITO: CUENTA UNICA DEL TESORO</t>
  </si>
  <si>
    <t>00086011109 DEPOSITO DE EFECTIVO, DEPOSITANTE: JORGE LAURA CAMACHO, CONCEPTO: REPOSICION DE LA CREDENCIAL, CUENTA DE DEPOSITO: CUENTA UNICA DEL TESORO</t>
  </si>
  <si>
    <t>00099021001 DEPOSITO DE EFECTIVO, DEPOSITANTE: RENE ARMANDO RETAMOZO RUIZ, CONCEPTO: REVERSION SALDO NO EJECUTADO DE AGUA, CUENTA DE DEPOSITO: CUENTA UNICA DEL TESORO</t>
  </si>
  <si>
    <t>00099021001 DEPOSITO DE EFECTIVO, DEPOSITANTE: LETICIA CONDORI VERA, CONCEPTO: DEVOLUCION BONO FRONTERA, CUENTA DE DEPOSITO: CUENTA UNICA DEL TESORO</t>
  </si>
  <si>
    <t>00099021001 DEPOSITO DE EFECTIVO, DEPOSITANTE: MARIO LINACHI QUISPE, CONCEPTO: DEVOLUCION DE DUODECIMAS, CUENTA DE DEPOSITO: CUENTA UNICA DEL TESORO</t>
  </si>
  <si>
    <t>00099021001 DEPOSITO DE EFECTIVO, DEPOSITANTE: RA - 7 ""TUMUSLA"", CONCEPTO: REVERSION POR SALDO NO EJECUTADOS DE ENERGIA ELECTRICA MES DICIEMBRE DE 2019, CUENTA DE DEPOSITO: CUENTA UNICA DEL TESORO</t>
  </si>
  <si>
    <t>00591012001 DEPOSITO DE EFECTIVO, DEPOSITANTE: HERNAN CASTRO AVILA, CONCEPTO: DEVOLUCION DUODECIMAS DE AGUINALDO 2019, CUENTA DE DEPOSITO: CUENTA UNICA DEL TESORO</t>
  </si>
  <si>
    <t>00099021001 DEPOSITO DE EFECTIVO, DEPOSITANTE: INES MAMANI MARTINEZ, CONCEPTO: REVERSIONN SALDO ENERGIA ELECTRICA DE CACCE, MES DICIEMBRE, CUENTA DE DEPOSITO: CUENTA UNICA DEL TESORO</t>
  </si>
  <si>
    <t>00099021001 DEPOSITO DE EFECTIVO, DEPOSITANTE: INES MAMANI MARTINEZ, CONCEPTO: REVERSION ENERGIA ELECTRICA CACCE, MES DICIEMBRE, CUENTA DE DEPOSITO: CUENTA UNICA DEL TESORO</t>
  </si>
  <si>
    <t>00099021001 DEPOSITO DE EFECTIVO, DEPOSITANTE: MMAYA-RONALD VARGAS, CONCEPTO: DEVOLUCION PEAJES VIAS BOLIVIA, CUENTA DE DEPOSITO: CUENTA UNICA DEL TESORO</t>
  </si>
  <si>
    <t>00099021001 DEPOSITO DE EFECTIVO, DEPOSITANTE: YUCRA QUISPE ELIAS, CONCEPTO: REVERSION, CUENTA DE DEPOSITO: CUENTA UNICA DEL TESORO</t>
  </si>
  <si>
    <t>00070011102 DEPOSITO DE EFECTIVO, DEPOSITANTE: FREDY GERMAN CHOQUE MENDOZA, CONCEPTO: REPOSICION DE CREDENCIAL, CUENTA DE DEPOSITO: CUENTA UNICA DEL TESORO</t>
  </si>
  <si>
    <t>00291012002 DEPOSITO DE EFECTIVO, DEPOSITANTE: CINTHYA SORAYA VELASCO GARCIA, CONCEPTO: REPOSICION DE CREDENCIAL DE INGRESO, CUENTA DE DEPOSITO: CUENTA UNICA DEL TESORO</t>
  </si>
  <si>
    <t>00592012001 DEPOSITO DE EFECTIVO, DEPOSITANTE: PAOLA FATIMA CATACORA FLORERO, CONCEPTO: PAGO DE NOTA DE DEBITO N° 201877 N° 201884 Y PAGO PARCIAL DE NOTA DE DEBITO N° 201928 GEST. 2018, CUENTA DE DEPOSITO: CUENTA UNICA DEL TESORO</t>
  </si>
  <si>
    <t>00099021001 DEP.DE CHEQ.AJENOS,RET.DE CAM.,CONCEPTO: AUTORIDAD DE PENSIONES Y SEGUROS PAGO DE BAJAS MEDICAS NOVIEMBRE-2019,DEP.: CAJA DE SALUD DE LA BANCA PRIVADA , PROCEDENCIA: BANCO NACIONAL DE BOLIVIA S.A., CHEQUE: 2106395, FECHA DE EMISION:31/12/2019</t>
  </si>
  <si>
    <t>00099021001 DEP.DE CHEQ.AJENOS,RET.DE CAM.,CONCEPTO: DEVOLUCION DEP. EFECTUADO A LA CTA. ACREEDORES POR CONCEPTO DE COBRO INDEBIDO CBTE. 2-I-2020,DEP.: SENASIR , PROCEDENCIA: BANCO UNION S.A., CHEQUE: 8680, FECHA DE EMISION:09/01/2020</t>
  </si>
  <si>
    <t>00287102012 DEP.DE CHEQ.AJENOS,RET.DE CAM.,CONCEPTO: DEP POR MULTA APLICADA AL FPS POR SERVICIO DE SUPERVISION PRESTADO EN EL PROY CONST UE YARA CARANAVI,DEP.: FONDO NACIONAL DE INVERSION PRODUCTIVA Y SOCIAL</t>
  </si>
  <si>
    <t>00099021001 DEPOSITO DE EFECTIVO, DEPOSITANTE: MIRIAM ELIZABETH VEGA CENZANO, CONCEPTO: DOBLE PERCEPCION, CUENTA DE DEPOSITO: CUENTA UNICA DEL TESORO</t>
  </si>
  <si>
    <t>00099021001 DEPOSITO DE EFECTIVO, DEPOSITANTE: FREDDY FELIX ARUQUIPA QUISPE, CONCEPTO: RVERSION POR GASTO NO EJECUTADO SERVICIOS BASICOS, CUENTA DE DEPOSITO: CUENTA UNICA DEL TESORO</t>
  </si>
  <si>
    <t>00099021001 DEPOSITO DE EFECTIVO, DEPOSITANTE: FREDDY FELIX ARUQUIPA QUISPE, CONCEPTO: REVERSION POR GASTO  NO EJECUTADO DE ENERGIA ELECTRICA, CUENTA DE DEPOSITO: CUENTA UNICA DEL TESORO</t>
  </si>
  <si>
    <t>00099021001 DEPOSITO DE EFECTIVO, DEPOSITANTE: PAUL MARCA PACO, CONCEPTO: DOBLE PERCEPCION, CUENTA DE DEPOSITO: CUENTA UNICA DEL TESORO</t>
  </si>
  <si>
    <t>00099021001 DEPOSITO DE EFECTIVO, DEPOSITANTE: WILFREDO RIVERO RIVERO, CONCEPTO: REVERSION SERVICIOS BASICOS AGUA POTABLE DIC 2019, CUENTA DE DEPOSITO: CUENTA UNICA DEL TESORO</t>
  </si>
  <si>
    <t>00099021001 DEPOSITO DE EFECTIVO, DEPOSITANTE: WILFREDO RIVERO RIVERO, CONCEPTO: REVERSION SERVICIOS BASICOS ENERGIA ELECTRICA DIC. 2019, CUENTA DE DEPOSITO: CUENTA UNICA DEL TESORO</t>
  </si>
  <si>
    <t>00099021001 DEPOSITO DE EFECTIVO, DEPOSITANTE: NATALIO PUMA LLANOS -INSA, CONCEPTO: REVERSION, CUENTA DE DEPOSITO: CUENTA UNICA DEL TESORO</t>
  </si>
  <si>
    <t>00099021001 DEP.DE CHEQ.AJENOS,RET.DE CAM.,CONCEPTO: REVERSION FACTURACION SENASIR,DEP.: SEGUROS PROVIDA , PROCEDENCIA: BANCO NACIONAL DE BOLIVIA S.A., CHEQUE: 4350307, FECHA DE EMISION:10/01/2020</t>
  </si>
  <si>
    <t>NUMERO DE LIBRETA CUT: 00099021001 OPERACIÓN E75 TRANSFERENCIA DE LA CUENTA FISCAL BUN A LA CUT EN MN TRANSFERENCIA DE FONDOS A SOLICITUD GOBIERNO AUTONOMO MUNICIPAL DE AIQUILE CON CITE/GAMA/01/2020 A LA CTA. 3987 CUT LBRTA.00099021001.</t>
  </si>
  <si>
    <t>NUMERO DE LIBRETA CUT: 00099024113 OPERACIÓN E75 TRANSFERENCIA DE LA CUENTA FISCAL BUN A LA CUT EN MN TRANSFERENCIA DE FONDOS A SOLICITUD GOBIERNO AUTONOMO MUNICIPAL DE EXALTACIÃN CON CITE GAM EXA CITE NÂ°15/2020 A LA CTA. 3987 CUT LBRTA.00099024113.</t>
  </si>
  <si>
    <t>NUMERO DE LIBRETA CUT: 00099021001 OPERACIÓN E75 TRANSFERENCIA DE LA CUENTA FISCAL BUN A LA CUT EN MN TRANSFERENCIA DE FONDOS A SOLICITUD GOBIERNO AUTONOMO MUNICIPAL DE EXALTACIÃN CON CITE GAM EXA CITE NÂ°16/2020 A LA CTA. 3987 CUT LBRTA.00099021001.</t>
  </si>
  <si>
    <t>COBRO COSTOS DE PAPELERIA SEGUN TRANSFERENCIA DEL EXTERIOR POR ORDEN DE PETROLEOS DEL NORTE SACI (ASUNCION PARAGUAY) REF.: SWF OF 20/01/13 FECHA VALOR 13/01/2020 LIB. 00513062001 YPFB-OPERACIONES PLANTA DE SEPARACION DE LIQUIDOS RIO GRANDE</t>
  </si>
  <si>
    <t>||TRANSFERENCIA DE FONDOS S/G. MENSAJES SWIFT NROS. 00516 Y 00508 DE LA FECHA. (SECTOR PÚBLICO - SERVICIOS). DEBITO DE LA LIBRETA 00119012001 ADSIB, REPOSICION UTILES DE ESCRITORIO.</t>
  </si>
  <si>
    <t>||COBRO EMISIÓN BOLETA DE GARANTÍA N°007/2020 P/C YPFB A/F ADUANA NACIONAL DE BOLIVIA LIB.:005130102006 LPB-YPFB-UNICOMERCIAL REF.:COMISIONES EMISIÓN BOLETA DE GARANTÍA N°007/2020</t>
  </si>
  <si>
    <t>00099021001 DEPOSITO DE EFECTIVO, DEPOSITANTE: AUTORIDAD DE FISCALIZACION Y CONTROL DE PENS Y SEG, CONCEPTO: DEVOLUCION DE HONORARIOS POR ATRASOS EN EL MES DE DICIMEBRE 2019, CUENTA DE DEPOSITO: CUENTA UNICA DEL TESORO</t>
  </si>
  <si>
    <t>00099021001 DEPOSITO DE EFECTIVO, DEPOSITANTE: JUANA VARGAS DE QUIÑONES, CONCEPTO: DOBLE PERCEPCION, CUENTA DE DEPOSITO: CUENTA UNICA DEL TESORO</t>
  </si>
  <si>
    <t>00099021001 DEPOSITO DE EFECTIVO, DEPOSITANTE: WALTER CIRO CAZAS SAAVEDRA, CONCEPTO: DEVOLUCION PAGO  EN DEMASIA DE AGUINALDO, CUENTA DE DEPOSITO: CUENTA UNICA DEL TESORO</t>
  </si>
  <si>
    <t>00099021001 DEPOSITO DE EFECTIVO, DEPOSITANTE: JOSE  LUIS MIRANDA QUILO, CONCEPTO: DEVOLUCION DE AGUINALDO EN DEMASIA, CUENTA DE DEPOSITO: CUENTA UNICA DEL TESORO</t>
  </si>
  <si>
    <t>00291012002 DEPOSITO DE EFECTIVO, DEPOSITANTE: (ABC) OFICINA CENTRAL, CONCEPTO: DEVOLUCION DE PASAJE, CUENTA DE DEPOSITO: CUENTA UNICA DEL TESORO</t>
  </si>
  <si>
    <t>00099021001 DEPOSITO DE EFECTIVO, DEPOSITANTE: HERNAN ENRIQUEZ MAIDANA, CONCEPTO: DEVOLUCION DE PASAJE AEREO 930-4795049666, CUENTA DE DEPOSITO: CUENTA UNICA DEL TESORO</t>
  </si>
  <si>
    <t>00099021001 DEPOSITO DE EFECTIVO, DEPOSITANTE: HERNAN ENRIQUEZ MAIDANA, CONCEPTO: DEVOLUCION DE PASAJE AEREO 930-4795049664, CUENTA DE DEPOSITO: CUENTA UNICA DEL TESORO</t>
  </si>
  <si>
    <t>00099021001 DEPOSITO DE EFECTIVO, DEPOSITANTE: MARIA ROSA PAZ CASTELLANOS, CONCEPTO: DOBLE PERCEPCION, CUENTA DE DEPOSITO: CUENTA UNICA DEL TESORO</t>
  </si>
  <si>
    <t>00099021001 DEPOSITO DE EFECTIVO, DEPOSITANTE: JORGE CODDIA ARROYO, CONCEPTO: DOBLE PERCEPCION, CUENTA DE DEPOSITO: CUENTA UNICA DEL TESORO</t>
  </si>
  <si>
    <t>00512022001 DEPOSITO DE EFECTIVO, DEPOSITANTE: OBSERVATORIO SAN CALIXTO, CONCEPTO: GARANTIA DE CUMPLIMIENTO DE CONTRATO, CUENTA DE DEPOSITO: CUENTA UNICA DEL TESORO</t>
  </si>
  <si>
    <t>00099021001 DEPOSITO DE EFECTIVO, DEPOSITANTE: MINISTRO DE DEFENSA, CONCEPTO: REVERSION  DE PASAJES AL INTERIOR DEL PAIS (22110), CUENTA DE DEPOSITO: CUENTA UNICA DEL TESORO</t>
  </si>
  <si>
    <t>00099021001 DEPOSITO DE EFECTIVO, DEPOSITANTE: MARIA MAGDA PAREDES CHOQUE DE RAMOS, CONCEPTO: DEVOLUCION BONO FRONTERA, CUENTA DE DEPOSITO: CUENTA UNICA DEL TESORO</t>
  </si>
  <si>
    <t>00099021001 DEPOSITO DE EFECTIVO, DEPOSITANTE: MARTHA WILMA QUISPE COPA, CONCEPTO: REGULARIZACION TOPE SALARIAL NOVIEMBRE 2019, CUENTA DE DEPOSITO: CUENTA UNICA DEL TESORO</t>
  </si>
  <si>
    <t>00099021001 DEPOSITO DE EFECTIVO, DEPOSITANTE: CUARTA DIVISION DEL EJERCITO, CONCEPTO: GASTOS NO EJECUTADOS TELEFONIA MES DICIEMBRE, CUENTA DE DEPOSITO: CUENTA UNICA DEL TESORO</t>
  </si>
  <si>
    <t>00099021001 DEPOSITO DE EFECTIVO, DEPOSITANTE: LOURDES ALIAGA ZAPATA, CONCEPTO: DOBLE PERCEPCION DEL MES DE ENERO 2020, CUENTA DE DEPOSITO: CUENTA UNICA DEL TESORO</t>
  </si>
  <si>
    <t>00099021001 DEPOSITO DE EFECTIVO, DEPOSITANTE: FELIX CORNEJO HUANCA, CONCEPTO: DEVOLUCION  DE FONDOS NO UTILIZADOS, CUENTA DE DEPOSITO: CUENTA UNICA DEL TESORO</t>
  </si>
  <si>
    <t>00099021001 DEPOSITO DE EFECTIVO, DEPOSITANTE: REGIMIENTO POLICIA MILITAR 2 AMEZAGA, CONCEPTO: REVERSION DE SALDO NO EJECUTADO DE SERVICIO BASICO TELEFONIA DICIEMBRE -19, CUENTA DE DEPOSITO: CUENTA UNICA DEL TESORO</t>
  </si>
  <si>
    <t>00099021001 DEP.DE CHEQ.AJENOS,RET.DE CAM.,CONCEPTO: DEVOLUCION DE SALDOS CORRESPONDIENTE AL C-31 # 388,DEP.: MDRYT ACCESOS - UOL CAMARGO , PROCEDENCIA: BANCO UNION S.A., CHEQUE: 4711, FECHA DE EMISION:31/12/2019</t>
  </si>
  <si>
    <t>00099021001 DEP.DE CHEQ.AJENOS,RET.DE CAM.,CONCEPTO: DEVOLUCIONB DE SALDOS CORRESPONDIENTE AL C-31 # 392,DEP.: MDRYT ACCESOS - UOL CAMARGO , PROCEDENCIA: BANCO UNION S.A., CHEQUE: 4705, FECHA DE EMISION:31/12/2019</t>
  </si>
  <si>
    <t>00099021001 DEP.DE CHEQ.AJENOS,RET.DE CAM.,CONCEPTO: DEVOLUCION DE SALDOS CORRES´PONDIENTE AL C-31 # 392,DEP.: MDRYT ACCESOS - UOL CAMARGO , PROCEDENCIA: BANCO UNION S.A., CHEQUE: 4709, FECHA DE EMISION:31/12/2019</t>
  </si>
  <si>
    <t>00099021001 DEP.DE CHEQ.AJENOS,RET.DE CAM.,CONCEPTO: DEVOLUCION DE RECURSOS CORRESPONDIENTE AL C-31 # 392,DEP.: MDRYT ACCESOS - UOL CAMARGO , PROCEDENCIA: BANCO UNION S.A., CHEQUE: 4706, FECHA DE EMISION:31/12/2019</t>
  </si>
  <si>
    <t>00099021001 DEP.DE CHEQ.AJENOS,RET.DE CAM.,CONCEPTO: DEVOLUCION DE RECURSOS A LA CUENTA UNICA CORRESPONDIENTE AL C-31 # 392,DEP.: MDRYT ACCESOS - UOL CAMARGO , PROCEDENCIA: BANCO UNION S.A., CHEQUE: 4707, FECHA DE EMISION:31/12/2019</t>
  </si>
  <si>
    <t>00099021001 DEP.DE CHEQ.AJENOS,RET.DE CAM.,CONCEPTO: DEPÓSITO DE SALDOS CORRESPONDIENTE AL C-31 # 392,DEP.: MDRYT ACCESOS - UOL CAMARGO , PROCEDENCIA: BANCO UNION S.A., CHEQUE: 4708, FECHA DE EMISION:31/12/2019</t>
  </si>
  <si>
    <t>00099021001 DEPOSITO DE EFECTIVO, DEPOSITANTE: GUSTAVO RAMOS MAMANI, CONCEPTO: DOBLE PERCEPCION, CUENTA DE DEPOSITO: CUENTA UNICA DEL TESORO</t>
  </si>
  <si>
    <t>00099021001 DEP.DE CHEQ.AJENOS,RET.DE CAM.,CONCEPTO: REVERSION DE SALDOS NO EJECUTADOS DE LA GESTION 2019 FUENTE 10,DEP.: MINISTERIO DE DEFENSA , PROCEDENCIA: BANCO UNION S.A., CHEQUE: 20366, FECHA DE EMISION:09/01/2020</t>
  </si>
  <si>
    <t>00099021001 DEP.DE CHEQ.AJENOS,RET.DE CAM.,CONCEPTO: DEVOLUCION DE SALDOS NO EJECUTADOS AL C-31 # 465,DEP.: MDRYT ACCESOS - UOL CAMARGO , PROCEDENCIA: BANCO UNION S.A., CHEQUE: 4713, FECHA DE EMISION:31/12/2019</t>
  </si>
  <si>
    <t>00099021001 DEP.DE CHEQ.AJENOS,RET.DE CAM.,CONCEPTO: DEVOLUCION DE SALDOS NO EJECUTADOS C-31 # 149,DEP.: MDRYT ACCESOS - UOL CAMARGO , PROCEDENCIA: BANCO UNION S.A., CHEQUE: 4719, FECHA DE EMISION:31/12/2019</t>
  </si>
  <si>
    <t>00099021001 DEP.DE CHEQ.AJENOS,RET.DE CAM.,CONCEPTO: DEVOLUCION DE SALDOS CORRESPONDIENTE AL C-31 # 465,DEP.: MDRYT ACCESOS - UOL CAMARGO , PROCEDENCIA: BANCO UNION S.A., CHEQUE: 4718, FECHA DE EMISION:31/12/2019</t>
  </si>
  <si>
    <t>00099021001 DEP.DE CHEQ.AJENOS,RET.DE CAM.,CONCEPTO: DEVOLUCION DE SALDOS CORRESPONDIENTE AL C-31 # 149,DEP.: MDRYT ACCESOS - UOL CAMARGO , PROCEDENCIA: BANCO UNION S.A., CHEQUE: 4717, FECHA DE EMISION:31/12/2019</t>
  </si>
  <si>
    <t>00099021001 DEP.DE CHEQ.AJENOS,RET.DE CAM.,CONCEPTO: DEVOLUCION DE SALDOS CORRESPINDIENTE AL C-31 # 566,DEP.: MDRYT ACCESOS - UOL CAMARGO , PROCEDENCIA: BANCO UNION S.A., CHEQUE: 4716, FECHA DE EMISION:31/12/2019</t>
  </si>
  <si>
    <t>00099021001 DEP.DE CHEQ.AJENOS,RET.DE CAM.,CONCEPTO: DEVOLUCION SALDOS CORRESPONDIENTE AL C-31 # 389,DEP.: MDRYT ACCESOS - UOL CAMARGO , PROCEDENCIA: BANCO UNION S.A., CHEQUE: 4715, FECHA DE EMISION:31/12/2019</t>
  </si>
  <si>
    <t>00099021001 DEP.DE CHEQ.AJENOS,RET.DE CAM.,CONCEPTO: DEVOLUCION DE SALDOS CORRESPONDIENTE AL C-31 # 673,DEP.: MDRYT ACCESOS - UOL CAMARGO , PROCEDENCIA: BANCO UNION S.A., CHEQUE: 4714, FECHA DE EMISION:31/12/2019</t>
  </si>
  <si>
    <t>PAGO A BID PRÉSTAMO 3536/BL-BO VCTO. 15-01-2020 POR CUENTA DE TGN , NTI. 013113 VALOR 15-01-2020 INTERESES USD 8.939,56 CTA. 3987 CUENTA UNICA DEL TESORO-3987 LIB. 00099021001 REF.: COMISIONES BANCARIAS</t>
  </si>
  <si>
    <t>PAGO A BIRF PRÉSTAMO 8552-BO VCTO. 15-01-2020 POR CUENTA DE TGN , NTI. 013097 VALOR 15-01-2020 INTERESES USD 832.426,69 COMISIONES USD 155.031,87 CTA. 3987 CUENTA UNICA DEL TESORO-3987 LIB. 00099021001 REF.: COMISIONES BANCARIAS</t>
  </si>
  <si>
    <t>PAGO A IDA PRÉSTAMO 5744-BO VCTO. 15-01-2020 POR CUENTA DE TGN , NTI. 013093 VALOR 15-01-2020 INTERESES USD 28.685,93 CTA. 3987 CUENTA UNICA DEL TESORO-3987 LIB. 00099021001 REF.: COMISIONES BANCARIAS</t>
  </si>
  <si>
    <t>PAGO A IDA PRÉSTAMO 5713-BO VCTO. 15-01-2020 POR CUENTA DE TGN , NTI. 013095 VALOR 15-01-2020 INTERESES USD 41.986,41 CTA. 3987 CUENTA UNICA DEL TESORO-3987 LIB. 00099021001 REF.: COMISIONES BANCARIAS</t>
  </si>
  <si>
    <t>PAGO A IDA PRÉSTAMO 5712-BO VCTO. 15-01-2020 POR CUENTA DE TGN , NTI. 013094 VALOR 15-01-2020 INTERESES USD 474.726,67 CTA. 3987 CUENTA UNICA DEL TESORO-3987 LIB. 00099021001 REF.: COMISIONES BANCARIAS</t>
  </si>
  <si>
    <t>PAGO A IDA PRÉSTAMO 5004-BO VCTO. 15-01-2020 POR CUENTA DE TGN , NTI. 013087 VALOR 15-01-2020 CAPITAL USD 562.930,57 INTERESES USD 308.933,77 CTA. 3987 CUENTA UNICA DEL TESORO-3987 LIB. 00099021001 REF.: COMISIONES BANCARIAS</t>
  </si>
  <si>
    <t>'TRANSFERENCIA DE FONDOS||S/G. NOTA CITE: MEFP//VTCP/DGCP/UODP-069/2020 DE LA FECHA, DEL MIN.DE ECONOMIA Y FINANZAS PUBLICAS(HRE-TSO-387), PAGO BTS EXTRABURSATIL-VENCIMIENTO 16 DE ENERO DE 2020 D.S.N°1121 DE 11 DE ENERO DE 2012. DEBITO DE LA LIBRETA N° 00099021001 TGN-RECURSOS ORDINARIOS MN.</t>
  </si>
  <si>
    <t>'COBRO DE'||UTILES DE ESCRITORIO POR EL COMPROBANTE CONTABLE NRO. 0976662 DE LA FECHA, SEGÚN CORREO ELECTRÓNICO DE YPFB. DEBITO DE LA LIBRETA 00513022001 YPFB  OPERACIONES.</t>
  </si>
  <si>
    <t>'COBRO DE'||UTILES DE ESCRITORIO POR EL COMPROBANTE CONTABLE NRO. 0976653 DE LA FECHA, SEGÚN CORREO ELECTRÓNICO DE YPFB DE F. 23/01/2018. DEBITO DE LA LIBRETA 00513022001 YPFB  OPERACIONES.</t>
  </si>
  <si>
    <t>'COBRO DE'||UTILES DE ESCRITORIO POR EL COMPROBANTE CONTABLE NRO. 0976649 DE LA FECHA, SEGÚN CORREO ELECTRÓNICO DE YPFB DE F. 23/01/2018. DEBITO DE LA LIBRETA 00513022001 YPFB  OPERACIONES.</t>
  </si>
  <si>
    <t>PAGO A BID PRÉSTAMO 3797/BL-BO VCTO. 15-01-2020 POR CUENTA DE TGN , NTI. 013118 VALOR 15-01-2020 INTERESES USD 330,94 CTA. 3987 CUENTA UNICA DEL TESORO-3987 LIB. 00099021001 REF.: COMISIONES BANCARIAS</t>
  </si>
  <si>
    <t>PAGO A BID PRÉSTAMO 3797/BL-BO VCTO. 15-01-2020 POR CUENTA DE TGN , NTI. 013117 VALOR 15-01-2020 INTERESES USD 22.805,28 COMISIONES USD 49.799,81 CTA. 3987 CUENTA UNICA DEL TESORO-3987 LIB. 00099021001 REF.: COMISIONES BANCARIAS</t>
  </si>
  <si>
    <t>'TRANSFERENCIA DE FONDOS||S/G. NOTA CITE: MEFP//VTCP/DGCP/UODP-069/2020 DE LA FECHA, DEL MIN.DE ECONOMIA Y FINANZAS PUBLICAS(HRE-TSO-387), PAGO BTS EXTRABURSATIL-VENCIMIENTO 16 DE ENERO DE 2020 D.S.N°1121 DE 11 DE ENERO DE 2012. DEBITO DE LA LIBRETA N° 00099021001, REPOSICION UTILES DE ESCRITORIO.</t>
  </si>
  <si>
    <t>NUMERO DE LIBRETA CUT: 00099021001 OPERACIÓN E18 TRANSFERENCIA DEL SISTEMA FINANCIERO POR CUENTA DE TERCEROS A LA CUT POR CONCEPTO DE DEVOLUCION DE APORTES EN EXCESOS MINISTERIO DE SALUD</t>
  </si>
  <si>
    <t>A:00099021001 Pago a favor del TGN, adeudado por el GAM Trinidad, por la transferencia de Inmueble en la Zona San Vicente, por parte del Banco Sur S.A. en Liquidación, en cumplimiento a Leyes Nos. 3252 y 047 de fechas 08-12-2005 y 09-10-2010 respectivamente.</t>
  </si>
  <si>
    <t>A:00099021001 Pago a favor del TGN, adeudado por el GAM Trinidad, por la transferencia de Lote de terreno urbano en la urbanización La Magdalena, por parte del Banco Sur S.A. en Liquidación, en cumplimiento a Leyes Nos. 3252 y 047 de fechas 08-12-2005 y 09-10-2010 respectivamente.</t>
  </si>
  <si>
    <t>REGULARIZACION DE TRANSFERENCIA DEL EXTERIOR SEGUN SWIFT 00312 DE FECHA 15/01/2020 ORDENANTE: CONSULADO DE BOLIVIA EN CALAMA CL LIB. 00340012005 SEGIP - RECAUDACION EXTERIOR - CEDULAS DE IDENTIDAD</t>
  </si>
  <si>
    <t>REGULARIZACION DE TRANSFERENCIA DEL EXTERIOR SEGUN SWIFT 00487 DE FECHA 15/01/2020 ORDENANTE: CONSULADO DE BOLIVIA EN MADRID LIB. 00340012004 SEGIP-RECAUDACION EXTERIOR-LICENCIAS DE CONDUCIR</t>
  </si>
  <si>
    <t>REGULARIZACION DE TRANSFERENCIA DEL EXTERIOR SEGUN SWIFT 00488 DE FECHA 15/01/2020 ORDENANTE: CONSULADO DE BOLIVIA EN MADRID LIB. 00340012005 SEGIP - RECAUDACION EXTERIOR - CEDULAS DE IDENTIDAD</t>
  </si>
  <si>
    <t>REGULARIZACION DE TRANSFERENCIA DEL EXTERIOR SEGUN SWIFT 00311 DE FECHA 15/01/2020 ORDENANTE: CONSULADO DE BOLIVIA EN CALAMA CHILE LIB. 00340012003 RECAUDACION EXTRANJERIA - C.I. -L.C.</t>
  </si>
  <si>
    <t>NUMERO DE LIBRETA CUT: 00212014306 OPERACIÓN E18 TRANSFERENCIA DEL SISTEMA FINANCIERO POR CUENTA DE TERCEROS A LA CUT TRANSFERENCIA A SOLICITUD DEL MEFP SEGUN NOTA CITE MEFP VTCP DGPOT UAIS CPI NO 0120001 BUN 20</t>
  </si>
  <si>
    <t>COBRO COSTOS DE PAPELERIA POR REGULARIZACION DE TRANSFERENCIA DEL EXTERIOR POR ORDEN DE CONSULADO DE BOLIVIA EN CALAMA CHILE LIB. 00340012003 RECAUDACION EXTRANJERIA - C.I. -L.C.</t>
  </si>
  <si>
    <t>COBRO COSTOS DE PAPELERIA POR REGULARIZACION DE TRANSFERENCIA DEL EXTERIOR POR ORDEN DE CONSULADO DE BOLIVIA EN MADRID LIB. 00340012003 RECAUDACION EXTRANJERIA - C.I. -L.C.</t>
  </si>
  <si>
    <t>COBRO COSTOS DE PAPELERIA POR REGULARIZACION DE TRANSFERENCIA DEL EXTERIOR POR ORDEN DE CONSULADO DE BOLIVIA EN CALAMA CL LIB. 00340012003 RECAUDACION EXTRANJERIA - C.I. -L.C.</t>
  </si>
  <si>
    <t>||TRANSFERENCIA DE FONDOS S/G. MENSAJES SWIFT NROS. 00548 Y 00545 DE LA FECHA. (SECTOR PÚBLICO - SERVICIOS). DEBITO DE LA LIBRETA 00119012001 ADSIB, REPOSICION UTILES DE ESCRITORIO.</t>
  </si>
  <si>
    <t>00099021001 DEPOSITO DE EFECTIVO, DEPOSITANTE: ELIZABET PEÑALOZA MERCADO, CONCEPTO: DOBLE PERCEPCION, CUENTA DE DEPOSITO: CUENTA UNICA DEL TESORO</t>
  </si>
  <si>
    <t>00099021001 DEPOSITO DE EFECTIVO, DEPOSITANTE: LUIS ARCE CATACORA, CONCEPTO: DEVOLUCION DE REFRIGERIO DEL SR LUIS ARCE CATACORA MES NOVIEMBRE/19, CUENTA DE DEPOSITO: CUENTA UNICA DEL TESORO</t>
  </si>
  <si>
    <t>00099021001 DEPOSITO DE EFECTIVO, DEPOSITANTE: SANTUSA BRAÑEZ DE ZABALA, CONCEPTO: COMPENSACION DE COTIZACIONES, CUENTA DE DEPOSITO: CUENTA UNICA DEL TESORO</t>
  </si>
  <si>
    <t>00099021001 DEPOSITO DE EFECTIVO, DEPOSITANTE: KELLY MUNDARAIN QUINTERO, CONCEPTO: DEVOLUCION DE REFRIGERIO DE LA SRA KELLY MUNDARAIN QUINTERO MES NOVIEMBRE/19, CUENTA DE DEPOSITO: CUENTA UNICA DEL TESORO</t>
  </si>
  <si>
    <t>00099021001 DEPOSITO DE EFECTIVO, DEPOSITANTE: JUAN CARLOS OCTAVIO PINTO QUINTANILLA, CONCEPTO: EXCEDENTES A MONTOS MAXIMO AUTORIZADO, CUENTA DE DEPOSITO: CUENTA UNICA DEL TESORO</t>
  </si>
  <si>
    <t>00226012001 DEPOSITO DE EFECTIVO, DEPOSITANTE: DIEGO A. CHAVEZ RODRIGUEZ, CONCEPTO: DEVOLUCION DE DEP REALIZADO EN CTA PROPIA, CUENTA DE DEPOSITO: CUENTA UNICA DEL TESORO</t>
  </si>
  <si>
    <t>00099021001 DEPOSITO DE EFECTIVO, DEPOSITANTE: PEDRO ESPINOZA ESPINOZA, CONCEPTO: DEVOLUCION SERVICIOS BASICOS (ELECTRICIDAD), CUENTA DE DEPOSITO: CUENTA UNICA DEL TESORO</t>
  </si>
  <si>
    <t>00099021001 DEPOSITO DE EFECTIVO, DEPOSITANTE: PEDRO ESPINOZA ESPINOZA, CONCEPTO: DEVOLUCION DE SERVICIOS BASICOS, CUENTA DE DEPOSITO: CUENTA UNICA DEL TESORO</t>
  </si>
  <si>
    <t>00015011101 DEPOSITO DE EFECTIVO, DEPOSITANTE: JAQUELINE ORERAY ARIORI, CONCEPTO: DEVOLUCION DE SUELDO MES DICIEMBRE 2019, CUENTA DE DEPOSITO: CUENTA UNICA DEL TESORO</t>
  </si>
  <si>
    <t>00041044201 DEPOSITO DE EFECTIVO, DEPOSITANTE: MAURICIO OSSMAN MAMANI PACHECO, CONCEPTO: DEP FONDO NO UTILIZADO, CUENTA DE DEPOSITO: CUENTA UNICA DEL TESORO</t>
  </si>
  <si>
    <t>00099021001 DEPOSITO DE EFECTIVO, DEPOSITANTE: UOL CAMARGO, CONCEPTO: DEVOLUCION DE SALDO NO EJECUTADO C31 744, CUENTA DE DEPOSITO: CUENTA UNICA DEL TESORO</t>
  </si>
  <si>
    <t>00291012008 DEPOSITO DE EFECTIVO, DEPOSITANTE: S Y R INTERNACIONAL SRL., CONCEPTO: EJECUCION ENSAYOS ADMINISTRADORA BOLIVIANA DE CARRETERAS PINTURA PARA DEMARCACION VIAL MICROESFERAS, CUENTA DE DEPOSITO: CUENTA UNICA DEL TESORO</t>
  </si>
  <si>
    <t>00291012008 DEPOSITO DE EFECTIVO, DEPOSITANTE: S Y R INTERNACIONAL SRL., CONCEPTO: EJECUCION ENSAYOS ADMINISTRADORA BOLIVIANA DE CARRETERAS TACHAS REFLECTIVAS, CUENTA DE DEPOSITO: CUENTA UNICA DEL TESORO</t>
  </si>
  <si>
    <t>00099021001 DEPOSITO DE EFECTIVO, DEPOSITANTE: PATRICIA ROXANA DELGADILLO DIAZ, CONCEPTO: REVERSION HABERES MES DIC. 2019 EXFUNCIONARIA PATRICIA DELGADILLO, MIN. DE SALUD ITEM 5283, CUENTA DE DEPOSITO: CUENTA UNICA DEL TESORO</t>
  </si>
  <si>
    <t>00099021001 DEP.DE CHEQ.AJENOS,RET.DE CAM.,CONCEPTO: DEVOLUCION DEUDA AL TGN POR PARTE DEL SR GUILLERMO ARAMAYO HERRERA DEL MES DE DICIEMBRE 2019,DEP.: SENASIR , PROCEDENCIA: BANCO UNION S.A., CHEQUE: 8696, FECHA DE EMISION:14/01/2020</t>
  </si>
  <si>
    <t>00099021001 DEP.DE CHEQ.AJENOS,RET.DE CAM.,CONCEPTO: CASTRO ABDALA MILDRETH MARTHA,DEP.: BANCO UNION SA. , PROCEDENCIA: BANCO UNION S.A., CHEQUE: 167012, FECHA DE EMISION:16/01/2020</t>
  </si>
  <si>
    <t>00099021001 DEP.DE CHEQ.AJENOS,RET.DE CAM.,CONCEPTO: CASTRO ABDALA MILDRETH MARTHA,DEP.: BANCO UNION SA. , PROCEDENCIA: BANCO UNION S.A., CHEQUE: 167013, FECHA DE EMISION:16/01/2020</t>
  </si>
  <si>
    <t>00099021001 DEP.DE CHEQ.AJENOS,RET.DE CAM.,CONCEPTO: INTURIAS GUEVARA JOSE,DEP.: BANCO UNION SA. , PROCEDENCIA: BANCO UNION S.A., CHEQUE: 167016, FECHA DE EMISION:16/01/2020</t>
  </si>
  <si>
    <t>00099021001 DEP.DE CHEQ.AJENOS,RET.DE CAM.,CONCEPTO: CASTRO ABDALA MILDRETH MARTHA,DEP.: BANCO UNION SA. , PROCEDENCIA: BANCO UNION S.A., CHEQUE: 167014, FECHA DE EMISION:16/01/2020</t>
  </si>
  <si>
    <t>00099021001 DEP.DE CHEQ.AJENOS,RET.DE CAM.,CONCEPTO: CASTRO ABDALA MILDRETH MARTHA,DEP.: BANCO UNION SA. , PROCEDENCIA: BANCO UNION S.A., CHEQUE: 167015, FECHA DE EMISION:16/01/2020</t>
  </si>
  <si>
    <t>00099021001 DEP.DE CHEQ.AJENOS,RET.DE CAM.,CONCEPTO: DESCUENTO SIN GOCE DE HABERES A JORGE L. MERUBIA SARAVIA EN DIC/19,DEP.: MINISTERIO DE ECONOMIA Y FINANZAS PUBLICAS , PROCEDENCIA: BANCO UNION S.A., CHEQUE: 842, FECHA DE EMISION:15/01/2020</t>
  </si>
  <si>
    <t>00099021001 DEP.DE CHEQ.AJENOS,RET.DE CAM.,CONCEPTO: MELEAN CAMACHO LUIS GONZALO,DEP.: BANCO UNION SA. , PROCEDENCIA: BANCO UNION S.A., CHEQUE: 167008, FECHA DE EMISION:16/01/2020</t>
  </si>
  <si>
    <t>00035011104 DEP.DE CHEQ.AJENOS,RET.DE CAM.,CONCEPTO: VENTA DE PUBLICACIONES MEB 2018 CIEB VOL 2 AÑOS CD MEMORIAS DE LA ECONOMIA BOLIVIANA NOV Y DIC719,DEP.: UNIDAD DE COMUNICACION MARCO YUPANQUI FLORES</t>
  </si>
  <si>
    <t>00099021001 DEP.DE CHEQ.AJENOS,RET.DE CAM.,CONCEPTO: CASTRO ABDALA MILDRETH MARTHA,DEP.: BANCO UNION SA. , PROCEDENCIA: BANCO UNION S.A., CHEQUE: 167011, FECHA DE EMISION:16/01/2020</t>
  </si>
  <si>
    <t>00099021001 DEPOSITO DE EFECTIVO, DEPOSITANTE: MARIA LOURDES ESPINOZA PATIÑO, CONCEPTO: DOBLE PERCEPCION, CUENTA DE DEPOSITO: CUENTA UNICA DEL TESORO</t>
  </si>
  <si>
    <t>00099021001 DEPOSITO DE EFECTIVO, DEPOSITANTE: RIA 25 TOCOPILLA, CONCEPTO: REVERSION ENERGIA ELECTRICA MES DICIEMBRE 2019, CUENTA DE DEPOSITO: CUENTA UNICA DEL TESORO</t>
  </si>
  <si>
    <t>00099021001 DEPOSITO DE EFECTIVO, DEPOSITANTE: RC-1 "CNL. AVAROA ", CONCEPTO: REVERSION DE SERVICIO DE TELEFONIA DEL RC-I "AVAROA", CUENTA DE DEPOSITO: CUENTA UNICA DEL TESORO</t>
  </si>
  <si>
    <t>00086038003 DEPOSITO DE EFECTIVO, DEPOSITANTE: SERNAP-OTUQUIS, CONCEPTO: REVERSION, CUENTA DE DEPOSITO: CUENTA UNICA DEL TESORO</t>
  </si>
  <si>
    <t>00099021001 DEPOSITO DE EFECTIVO, DEPOSITANTE: SERNAP-OTUQUIS, CONCEPTO: REVEERSION, CUENTA DE DEPOSITO: CUENTA UNICA DEL TESORO</t>
  </si>
  <si>
    <t>00099021001 DEPOSITO DE EFECTIVO, DEPOSITANTE: JIMMY CALDERON MOLLINEDO, CONCEPTO: DOBLE PERCEPCION POR EL PERIODO DICIEMBRE 2019, CUENTA DE DEPOSITO: CUENTA UNICA DEL TESORO</t>
  </si>
  <si>
    <t>00086011109 DEPOSITO DE EFECTIVO, DEPOSITANTE: CIRO N. CASTRO CUBA, CONCEPTO: REPOSICION DE CREDENCIAL "MMAYA-BS-OTROS INGRESOS", CUENTA DE DEPOSITO: CUENTA UNICA DEL TESORO</t>
  </si>
  <si>
    <t>00099021001 DEPOSITO DE EFECTIVO, DEPOSITANTE: MARIA VICTORIA ZAMBRANA T., CONCEPTO: DEVOLUCION DE RETROACTIVO, CUENTA DE DEPOSITO: CUENTA UNICA DEL TESORO</t>
  </si>
  <si>
    <t>00099021001 DEPOSITO DE EFECTIVO, DEPOSITANTE: CNL. DAEN. MARCO A. GOMEZ VACA, CONCEPTO: REVERSION DEL SERVICIO DE AGUA POTABLE DEL MES DE DICIEMBRE DE LA C.A.E-A "LOPEZ", CUENTA DE DEPOSITO: CUENTA UNICA DEL TESORO</t>
  </si>
  <si>
    <t>00099021001 DEP.DE CHEQ.AJENOS,RET.DE CAM.,CONCEPTO: COMPENSACION MENSUAL DE COTIZACION,DEP.: FUTURO DE BOLIVIA  AFP , PROCEDENCIA: BANCO DE CREDITO DE BOLIVIA S.A., CHEQUE: 61105, FECHA DE EMISION:16/01/2020</t>
  </si>
  <si>
    <t>00099021001 DEP.DE CHEQ.AJENOS,RET.DE CAM.,CONCEPTO: FRACCION COMPLEMENTARIA MENSUAL,DEP.: FUTURO DE BOLIVIA  AFP , PROCEDENCIA: BANCO DE CREDITO DE BOLIVIA S.A., CHEQUE: 61106, FECHA DE EMISION:16/01/2020</t>
  </si>
  <si>
    <t>COBRO COSTOS DE PAPELERIA POR REGULARIZACION DE TRANSFERENCIA DEL EXTERIOR POR ORDEN DE PETROLEOS PARAGUAYOS PETROPAR (FECHA VALOR 15/01/2020) LIB. 00513062001 YPFB-OPERACIONES PLANTA DE SEPARACION DE LIQUIDOS RIO GRANDE</t>
  </si>
  <si>
    <t>COBRO COSTOS DE PAPELERIA POR REGULARIZACION DE TRANSFERENCIA DEL EXTERIOR POR ORDEN DE GAS TOTAL S.A. LIB. 00513062001 YPFB-OPERACIONES PLANTA DE SEPARACION DE LIQUIDOS RIO GRANDE</t>
  </si>
  <si>
    <t>'TRANSFERENCIA DE FONDOS||S/G. NOTA CITE: MEFP//VTCP/DGCP/UODP-075/2020 DE LA FECHA, DEL MIN.DE ECONOMIA Y FINANZAS PUBLICAS(HRE-TSO-395), PAGO BTS EXTRABURSATIL-VENCIMIENTO 17 DE ENERO DE 2020 D.S.N°1121 DE 11 DE ENERO DE 2012. DEBITO DE LA LIBRETA N° 00099021001 TGN-RECURSOS ORDINARIOS MN, VENC.TITULOS DIRECTOS.</t>
  </si>
  <si>
    <t>'TRANSFERENCIA DE FONDOS||S/G. NOTA CITE: MEFP//VTCP/DGCP/UODP-075/2020 DE LA FECHA, DEL MIN.DE ECONOMIA Y FINANZAS PUBLICAS(HRE-TSO-395), PAGO BTS EXTRABURSATIL-VENCIMIENTO 17 DE ENERO DE 2020 D.S.N°1121 DE 11 DE ENERO DE 2012. DEBITO DE LA LIBRETA N° 00099021001, REPOSICION UTILES DE ESCRITORIO.</t>
  </si>
  <si>
    <t>A:00099021001 Pago de capital e interés corriente a favor del TGN, adeudados por el GAD La Paz, correspondiente al Crédito CAF 2760.</t>
  </si>
  <si>
    <t>NUMERO DE LIBRETA CUT: 00099021001 OPERACIÓN E18 TRANSFERENCIA DEL SISTEMA FINANCIERO POR CUENTA DE TERCEROS A LA CUT POR CONCEPTO DE TRANSFERENCIA AL TGN - PAGO EN DEMASIA CC</t>
  </si>
  <si>
    <t>NUMERO DE LIBRETA CUT: 00099021001 OPERACIÓN E75 TRANSFERENCIA DE LA CUENTA FISCAL BUN A LA CUT EN MN TRANSFERENCIA DE FONDOS A SOLICITUD GOBIERNO AUTONOMO MUNICIPAL DE TARVITA CON CITE:MAE GAMT NÂ°0001/2020 A LA CTA. 3987 CUT LBRTA.00099021001.</t>
  </si>
  <si>
    <t>COBRO COSTOS DE PAPELERIA SEGUN TRANSFERENCIA DEL EXTERIOR POR ORDEN DE INTEGRACION ENERGETICA ARGENTINA S.A. (IEASA) REF.: RTGSMT20016H49M9 FECHA VALOR 16/01/2020 LIB. 00513012007 YPFB - RECURSOS NACIONALIZACIÓN</t>
  </si>
  <si>
    <t>'COBRO DE'||UTILES DE ESCRITORIO POR EL COMPROBANTE CONTABLE NRO. 0976793 DE LA FECHA, SEGÚN CORREO ELECTRÓNICO DE YPFB. DEBITO DE LA LIBRETA 00513022001 YPFB  OPERACIONES.</t>
  </si>
  <si>
    <t>00041031107 DEPOSITO DE EFECTIVO, DEPOSITANTE: WALTER PEMINTEL, CONCEPTO: DEVOLUCION VIATICOS, CUENTA DE DEPOSITO: CUENTA UNICA DEL TESORO</t>
  </si>
  <si>
    <t>00344012001 DEPOSITO DE EFECTIVO, DEPOSITANTE: IPELC, CONCEPTO: DEVOLUCION JORGE MIRANDA L. RECURSOS ESPECIFICOS, CUENTA DE DEPOSITO: CUENTA UNICA DEL TESORO</t>
  </si>
  <si>
    <t>00344012001 DEPOSITO DE EFECTIVO, DEPOSITANTE: IPELC, CONCEPTO: DEVOLUCION N° PREVENTIVO 685 MIGUEL ANGEL MENACHO RREE, CUENTA DE DEPOSITO: CUENTA UNICA DEL TESORO</t>
  </si>
  <si>
    <t>00344012001 DEPOSITO DE EFECTIVO, DEPOSITANTE: IPELC, CONCEPTO: DEVOLUCION N° PREVENTIVO 525 MIGUEL ANGEL MENACHO RREE, CUENTA DE DEPOSITO: CUENTA UNICA DEL TESORO</t>
  </si>
  <si>
    <t>00344012001 DEPOSITO DE EFECTIVO, DEPOSITANTE: IPELC, CONCEPTO: DEVOLUCION N° PREVENTIVO 524 MIGUEL ANGEL MENACHO RREE, CUENTA DE DEPOSITO: CUENTA UNICA DEL TESORO</t>
  </si>
  <si>
    <t>00344012001 DEPOSITO DE EFECTIVO, DEPOSITANTE: IPELC, CONCEPTO: DEVOLUCION N° PREVENTIVO 523 MIGUEL ANGEL MENACHO RREE, CUENTA DE DEPOSITO: CUENTA UNICA DEL TESORO</t>
  </si>
  <si>
    <t>00344012001 DEPOSITO DE EFECTIVO, DEPOSITANTE: IPELC, CONCEPTO: DEVOLUCION N° PREVENTIVO 522 MIGUEL ANGEL MENACHO RREE, CUENTA DE DEPOSITO: CUENTA UNICA DEL TESORO</t>
  </si>
  <si>
    <t>00344012001 DEPOSITO DE EFECTIVO, DEPOSITANTE: IPELC, CONCEPTO: DEVOLUCION N° PREVENTIVO 521 MIGUEL A. MENACHO RREE, CUENTA DE DEPOSITO: CUENTA UNICA DEL TESORO</t>
  </si>
  <si>
    <t>00344012001 DEPOSITO DE EFECTIVO, DEPOSITANTE: IPELC, CONCEPTO: DEVOLUCION N° PREVENTIVO 454 MIGUEL A. MENACHO RREE, CUENTA DE DEPOSITO: CUENTA UNICA DEL TESORO</t>
  </si>
  <si>
    <t>00592012001 DEPOSITO DE EFECTIVO, DEPOSITANTE: GABRIELA GIRONDA, CONCEPTO: PAGO COMPROMISO GABRIELA GIRONDA ND-234254,267590 2019, CUENTA DE DEPOSITO: CUENTA UNICA DEL TESORO</t>
  </si>
  <si>
    <t>00592012001 DEPOSITO DE EFECTIVO, DEPOSITANTE: AGUSTINA MAMANI C., CONCEPTO: VENTA PAQUETES TURISTICOS GESTION 2020, CUENTA DE DEPOSITO: CUENTA UNICA DEL TESORO</t>
  </si>
  <si>
    <t>00592012001 DEPOSITO DE EFECTIVO, DEPOSITANTE: AGUSTINA MAMANI C., CONCEPTO: VENTA EMISIVO DEL 7 AL 15 DE ENERO 2020, CUENTA DE DEPOSITO: CUENTA UNICA DEL TESORO</t>
  </si>
  <si>
    <t>00592012001 DEPOSITO DE EFECTIVO, DEPOSITANTE: AGUSTINA MAMANI C., CONCEPTO: VENTA EMISIVO GESTION 2019, CUENTA DE DEPOSITO: CUENTA UNICA DEL TESORO</t>
  </si>
  <si>
    <t>00592012001 DEPOSITO DE EFECTIVO, DEPOSITANTE: MIN DE DESARROLLO RURAL Y TIERRAS, CONCEPTO: PAGO MIN DESARROLLO RURAL Y TIERRAS GESTION 2019 ND-297490, CUENTA DE DEPOSITO: CUENTA UNICA DEL TESORO</t>
  </si>
  <si>
    <t>00592012001 DEPOSITO DE EFECTIVO, DEPOSITANTE: MIN DE DESARROLLO PRODUCTIVO Y EC, CONCEPTO: PAGO DE MIN DE DESARROLLO PRODUCTIVO Y EC GESTION 2019 ND-270952, CUENTA DE DEPOSITO: CUENTA UNICA DEL TESORO</t>
  </si>
  <si>
    <t>00592012001 DEPOSITO DE EFECTIVO, DEPOSITANTE: MIN DE DESARROLLO PRODUCTIVO Y ECP, CONCEPTO: PAGO MIN DE DESARROLLO PRODUCTIVO Y EC P GESTION 2019 DV -250550, CUENTA DE DEPOSITO: CUENTA UNICA DEL TESORO</t>
  </si>
  <si>
    <t>00099021001 DEPOSITO DE EFECTIVO, DEPOSITANTE: OPCE, CONCEPTO: DEVOLUCION, CUENTA DE DEPOSITO: CUENTA UNICA DEL TESORO</t>
  </si>
  <si>
    <t>00592012001 DEPOSITO DE EFECTIVO, DEPOSITANTE: AGUSTINA MAMANI, CONCEPTO: POR SOBRANTE DE FONDOA ASIGNADOS SEGUN NOTA INTERNA CITE : GE-GAF-CJ-132-NI/2019, CUENTA DE DEPOSITO: CUENTA UNICA DEL TESORO</t>
  </si>
  <si>
    <t>00592012001 DEPOSITO DE EFECTIVO, DEPOSITANTE: MARIELA APAZA, CONCEPTO: PAGO 234740 Y 234741 S/HR-3357/GTS -2018 C X C MARIELA APAZA, CUENTA DE DEPOSITO: CUENTA UNICA DEL TESORO</t>
  </si>
  <si>
    <t>00592012001 DEPOSITO DE EFECTIVO, DEPOSITANTE: MARIELA APAZA, CONCEPTO: PAGO DE COMPROMISO S/HR 291046,241047,241048,241049,241050 241051 DE GESTION 2019, CUENTA DE DEPOSITO: CUENTA UNICA DEL TESORO</t>
  </si>
  <si>
    <t>00015011101 DEPOSITO DE EFECTIVO, DEPOSITANTE: ORERAY ARIORI JAQUELINE, CONCEPTO: DEVOLUCION DE SUELDO DE DICIEMBRE ORERAY ARIORI JAQUELINE, CUENTA DE DEPOSITO: CUENTA UNICA DEL TESORO</t>
  </si>
  <si>
    <t>00099021001 DEPOSITO DE EFECTIVO, DEPOSITANTE: JAIRO FERNANDO CHAMBI MONTOYA, CONCEPTO: DEPÓSITO PARCIAL DE AGUINALDO, CUENTA DE DEPOSITO: CUENTA UNICA DEL TESORO</t>
  </si>
  <si>
    <t>00099021001 DEPOSITO DE EFECTIVO, DEPOSITANTE: APS, CONCEPTO: DEVOLUCION DE HONORARIOS POR ATRAZOS EN  DICIEMBRE /2019 VIANCA ASEÑAS, CUENTA DE DEPOSITO: CUENTA UNICA DEL TESORO</t>
  </si>
  <si>
    <t>00099021001 DEPOSITO DE EFECTIVO, DEPOSITANTE: APS, CONCEPTO: DEVOLUCION DE HONORARIOS POR ATRAZOS EN  DICIEMBRE /2019 WEIMAR LEDEZMA, CUENTA DE DEPOSITO: CUENTA UNICA DEL TESORO</t>
  </si>
  <si>
    <t>00099021001 DEPOSITO DE EFECTIVO, DEPOSITANTE: EDWIN SANTOS COLQUE, CONCEPTO: DEVOLUCION DE VIATICO, CUENTA DE DEPOSITO: CUENTA UNICA DEL TESORO</t>
  </si>
  <si>
    <t>00099021001 DEPOSITO DE EFECTIVO, DEPOSITANTE: NELSON RAUL CHOQUE VICENTE, CONCEPTO: DEVOLUCION DUODECIMAS DE AGUINALDO, CUENTA DE DEPOSITO: CUENTA UNICA DEL TESORO</t>
  </si>
  <si>
    <t>00526012001 DEPOSITO DE EFECTIVO, DEPOSITANTE: RAMIRO LUCIO CHACON TELLEZ BOLIVIA -TV, CONCEPTO: DEVOLUCION DE SUELDO MES DE DICIEMBRE EXEDENTE EN EL MES DE DICIEMBRE 2019, CUENTA DE DEPOSITO: CUENTA UNICA DEL TESORO</t>
  </si>
  <si>
    <t>00099021001 DEPOSITO DE EFECTIVO, DEPOSITANTE: JOSE GUALBERTO VILLORROEL ARIAS, CONCEPTO: DEVOLUCION AGUINALDO GESTION 2017 MINISTERIO DE EDUCACION, CUENTA DE DEPOSITO: CUENTA UNICA DEL TESORO</t>
  </si>
  <si>
    <t>00099021001 DEPOSITO DE EFECTIVO, DEPOSITANTE: JORGE APAZA CONDORI, CONCEPTO: POR HABER PERCIBIDO DOBLE AGUINALDO, CUENTA DE DEPOSITO: CUENTA UNICA DEL TESORO</t>
  </si>
  <si>
    <t>00099021001 DEPOSITO DE EFECTIVO, DEPOSITANTE: JORGE MARCELO CADIMA PAZ, CONCEPTO: REVERSION POR TELEFONIA DICIEMBRE 2019, CUENTA DE DEPOSITO: CUENTA UNICA DEL TESORO</t>
  </si>
  <si>
    <t>00099021001 DEPOSITO DE EFECTIVO, DEPOSITANTE: JORGE MARCELO CADIMA PAZ, CONCEPTO: REVERSION POR ENERGIA ELECTRICA DICIEMBRE 2019, CUENTA DE DEPOSITO: CUENTA UNICA DEL TESORO</t>
  </si>
  <si>
    <t>00099021001 DEPOSITO DE EFECTIVO, DEPOSITANTE: JORGE MARCELO CADIMA PAZ, CONCEPTO: REVERSION POR AGUA DICIEMBRE 2019, CUENTA DE DEPOSITO: CUENTA UNICA DEL TESORO</t>
  </si>
  <si>
    <t>00099021001 DEP.DE CHEQ.AJENOS,RET.DE CAM.,CONCEPTO: DEVOLUCION DE SALDOS CORRESPONDIENTE AL C-31 # 673,DEP.: MDRYT - ACCESOS UOL CAMARGO , PROCEDENCIA: BANCO UNION S.A., CHEQUE: 4712, FECHA DE EMISION:31/12/2019</t>
  </si>
  <si>
    <t>00099021001 DEP.DE CHEQ.AJENOS,RET.DE CAM.,CONCEPTO: DEVOLUCION POR SALDOS NO EJECUTADOS,DEP.: MDRTYT - ACCESOS UOL RIBERALTA , PROCEDENCIA: BANCO UNION S.A., CHEQUE: 3450, FECHA DE EMISION:30/12/2019</t>
  </si>
  <si>
    <t>00099021001 DEP.DE CHEQ.AJENOS,RET.DE CAM.,CONCEPTO: REPOSICION DE SUBSIDIOS DE INCAPACIDAD TEMPORAL AUTORIDAD DE ELECTRICIDAD EN JUNIO Y OCTUBRE 2019,DEP.: CAJA DE SALUD DE LA BANCA PRIVADA</t>
  </si>
  <si>
    <t>00099021001 DEP.DE CHEQ.AJENOS,RET.DE CAM.,CONCEPTO: REPOSICION DE SUBSIDIOS DE INCAPACIDAD TEMPORAL AUTORIDAD DE ELECTRICIDAD EN JUNIO Y OCTUBRE DE 2019,DEP.: CAJA DE SALUD DE LA BANCA PRIVADA</t>
  </si>
  <si>
    <t>00081161101 DEP.DE CHEQ.AJENOS,RET.DE CAM.,CONCEPTO: DEVOLUCION POR DESCUENTO SIN GOCE DE HABERES,DEP.: MOPSV-ADM-TERM-TERRESTRE SANTA CRUZ , PROCEDENCIA: BANCO UNION S.A., CHEQUE: 60, FECHA DE EMISION:24/12/2019</t>
  </si>
  <si>
    <t>00526012001 DEP.DE CHEQ.AJENOS,RET.DE CAM.,CONCEPTO: DEP. PARA REVERSION DE C-31 POR FAV-BTV NO UTILIZADOS LIC. ZUZET CORRALES,DEP.: BOLIVIA TV , PROCEDENCIA: BANCO UNION S.A., CHEQUE: 16532, FECHA DE EMISION:16/01/2020</t>
  </si>
  <si>
    <t>00099021001 DEP.DE CHEQ.AJENOS,RET.DE CAM.,CONCEPTO: COIMBRA ZAMBRANA YENCKOL ERICK,DEP.: BANCO UNION SA , PROCEDENCIA: BANCO UNION S.A., CHEQUE: 167010, FECHA DE EMISION:16/01/2020</t>
  </si>
  <si>
    <t>00099021001 DEP.DE CHEQ.AJENOS,RET.DE CAM.,CONCEPTO: DEVOLUCION DE FONDOS,DEP.: MIN GOBIERNO , PROCEDENCIA: BANCO UNION S.A., CHEQUE: 51628, FECHA DE EMISION:15/01/2020</t>
  </si>
  <si>
    <t>00119012001 DEP.DE CHEQ.AJENOS,RET.DE CAM.,CONCEPTO: EJECUCION POLIZA DE GARANTIA  A  FAVOR DE LA  ADSIB,DEP.: SEGUROS ILLIMANI SA , PROCEDENCIA: BANCO BISA S.A., CHEQUE: 43186, FECHA DE EMISION:09/01/2020</t>
  </si>
  <si>
    <t>00099021001 DEPOSITO DE EFECTIVO, DEPOSITANTE: EJERCITO DE BOLIVIA, CONCEPTO: REVERSION POR GASTOS NO EJECUTADOS POR LA PARTIDA DE TELEFONIA CORRESPONDIENTE AL MES DE NOVIEMBRE, CUENTA DE DEPOSITO: CUENTA UNICA DEL TESORO</t>
  </si>
  <si>
    <t>00099021001 DEPOSITO DE EFECTIVO, DEPOSITANTE: EJERCITO DE BOLIVIA, CONCEPTO: REVERSION POR GASTOS NO EJECUTADOS POR LA PARTIDA DE TELEFONIA CORRESPONDIENTE AL MES DE DICIEMBRE, CUENTA DE DEPOSITO: CUENTA UNICA DEL TESORO</t>
  </si>
  <si>
    <t>00099021001 DEPOSITO DE EFECTIVO, DEPOSITANTE: EJERCITO DE BOLIVIA, CONCEPTO: REVERSION POR GASTOS NO EJECUTADOS POR LA PARTIDA DE AGUA POTABLE CORRESPONDIENTE AL MES DE NOV, CUENTA DE DEPOSITO: CUENTA UNICA DEL TESORO</t>
  </si>
  <si>
    <t>00099021001 DEPOSITO DE EFECTIVO, DEPOSITANTE: EJERCITO DE BOLIVIA, CONCEPTO: REVERSION POR GASTOS NO EJECUTADOS POR LA PARTIDA DE AGUA POTABLE CORRESPONDIENTE AL MES DE DICIEMBR, CUENTA DE DEPOSITO: CUENTA UNICA DEL TESORO</t>
  </si>
  <si>
    <t>00099021001 DEPOSITO DE EFECTIVO, DEPOSITANTE: EJERCITO DE BOLIVIA, CONCEPTO: REVERSION POR GASTOS NO EJECUTADOS POR LA PARTIDA DE ENERGIA ELECTRICA  CORRESPONDIENTE AL MES DE NO, CUENTA DE DEPOSITO: CUENTA UNICA DEL TESORO</t>
  </si>
  <si>
    <t>00099021001 DEPOSITO DE EFECTIVO, DEPOSITANTE: EJERCITO DE BOLIVIA, CONCEPTO: REVERSION POR GASTOS NO EJECUTADOS POR LA PARTIDA DE ENERGIA ELECTRICA CORRESPONDIENTE MES OCTUBRE, CUENTA DE DEPOSITO: CUENTA UNICA DEL TESORO</t>
  </si>
  <si>
    <t>00099021001 DEPOSITO DE EFECTIVO, DEPOSITANTE: JANINA MONICA PATTZI IPORRE, CONCEPTO: DEVOLUCION DE HONORARIOS POR ATRASOS EN EL MES DE DICIEMBRE 2019, CUENTA DE DEPOSITO: CUENTA UNICA DEL TESORO</t>
  </si>
  <si>
    <t>NUMERO DE LIBRETA CUT: 00099021001 OPERACIÓN E75 TRANSFERENCIA DE LA CUENTA FISCAL BUN A LA CUT EN MN TRANSFERENCIA DE FONDOS A SOLICITUD GOBIERNO AUTONOMO MUNICIPAL DE CUEVO CON CITE: OF.GAMC 010/2020 A LA CTA. 3987 CUT LBRTA.00099021001.</t>
  </si>
  <si>
    <t>'TRANSFERENCIA DE FONDOS||S/G. NOTA CITE: MEFP//VTCP/DGCP/UODP-084/2020 DE LA FECHA, DEL MIN.DE ECONOMIA Y FINANZAS PUBLICAS(HRE-TSO-405), PAGO BTS EXTRABURSATIL-VENCIMIENTO 18, 19 Y 20 DE ENERO DE 2020 D.S.N°1121 DE 11 DE ENERO DE 2012. DEBITO DE LA LIBRETA N° 00099021001 TGN-RECURSOS ORDINARIOS MN, VENC.TITULOS TESORO DIRECTO</t>
  </si>
  <si>
    <t>'TRANSFERENCIA DE FONDOS||S/G. NOTA CITE: MEFP//VTCP/DGCP/UODP-084/2020 DE LA FECHA, DEL MIN.DE ECONOMIA Y FINANZAS PUBLICAS(HRE-TSO-405), PAGO BTS EXTRABURSATIL-VENCIMIENTO 18, 19 Y 20 DE ENERO DE 2020 D.S.N°1121 DE 11 DE ENERO DE 2012. DEBITO DE LA LIBRETA N° 00099021001, REPOSICION UTILES DE ESCRITORIO.</t>
  </si>
  <si>
    <t>COBRO COSTOS DE PAPELERIA SEGUN TRANSFERENCIA DEL EXTERIOR POR ORDEN DE COPAGAZ DISTRIBUIDORA DE GAS S.A. (SAO PAULO BRASIL) REF.: INV. 1/2020 FECHA VALOR 17/01/2020 LIB. 00513012007 YPFB - RECURSOS NACIONALIZACIÓN</t>
  </si>
  <si>
    <t>COBRO COSTOS DE PAPELERIA SEGUN TRANSFERENCIA DEL EXTERIOR POR ORDEN DE COPAGAZ DISTRIBUIDORA DE GAS S.A. (SAO PAULO BRASIL) REF.: INV.41, 41 FECHA VALOR 17/01/2020 LIB. 00513062001 YPFB-OPERACIONES PLANTA DE SEPARACION DE LIQUIDOS RIO GRANDE</t>
  </si>
  <si>
    <t>||TRANSFERENCIA DE FONDOS S/G. FORMULARIO CITE: BUN/CF035/20 DE LA FECHA.(HRE-TSO-409), DEVOLUCION DE SALDO NO EJECUTADO AL 31-12-2019 PROYECTO AGROFORESTACIÓN EN LA MICROCUENTA PUCARANI, MUNICIPIO CAIROMA A SOLICITUD GOB.AUT.MCPAL.CAIROMA, LIBRETA N°00099021001; BUN.</t>
  </si>
  <si>
    <t>||REGISTRO COBRO COMISION AVISO EMISION CARTA DE CREDITO STANDBY BS220.-,REEMB.GSTS.COM.BS 220.-Y EMISION COMP.CONTABLE BS50.-REF.:BKD2019LG00109 (BCB:SB-R-2019-15) A/F ABC,S/G NOTA ABC/GNA/SAF/ATE/2020-0151,14/01/20. LIB.00291012002 ABC-RECURSOS PROPIOS RF.:COM.AVISO EMIS.,SWIFT Y EMIS.COMP.CONT SBLC BKD2019LG00109</t>
  </si>
  <si>
    <t>||TRANSFERENCIA DE FONDOS DE LA CUT. PARA PAGO VENCIMIENTOS DE VALORES "C" DE LA FECHA SEGUN MEFP/VTCP/DGCP/UODP-083/2020 DE F.17/01/2020 DEL MIN. DE ECONOMIA Y FIN. PUBLICAS.LIB:00099021001 TGN-REC. ORDINARIOS MN. LIBRETA 00099021001 TGN-RECURSOS ORDINARIOS-MN.</t>
  </si>
  <si>
    <t>NUMERO DE LIBRETA CUT: 0099021001 OPERACIÓN E75 TRANSFERENCIA DE LA CUENTA FISCAL BUN A LA CUT EN MN TRANSFERENCIA DE FONDOS A SOLICITUD GOBIERNO AUTONOMO MUNICIPAL DE BERMEJO CON CITE: S/N A LA CTA. 3987 CUT LBRTA.00099021001.</t>
  </si>
  <si>
    <t>COBRO COSTOS DE PAPELERIA SEGUN TRANSFERENCIA DEL EXTERIOR POR ORDEN DE INTEGRACION ENERGETICA ARGENTINA S.A. (IEASA) REF.: PAGO EXA-GJA-102/19 INV/YPFB GAS NATURAL FECHA VALOR 17/01/2020 LIB. 00513012007 YPFB - RECURSOS NACIONALIZACIÓN</t>
  </si>
  <si>
    <t>||COMISION TRANSFERENCIA FDOS.AL EXTERIOR 0,10% S/USD153.240,55,REEMB.GSTS.COMUNICACION BS220.-Y EMISION COMP.CONTABLE BS50.-REF.:PAGO 12 LC I-2016-032 P/C Y.P.F.B. A/F KOSAN CRISPLANT A/S,EN COMPL.A COMP.976849,17/01/20. LIB.00513012004 LBP-YPFB-UNICOMERCIAL REF.:COMISIONES PAGO 12 LC I-2016-032</t>
  </si>
  <si>
    <t>COBRO COSTOS DE PAPELERIA SEGUN TRANSFERENCIA DEL EXTERIOR POR ORDEN DE LLAMA GAS S.A. (FECHA VALOR 16/01/2020) LIB. 00513062001 YPFB-OPERACIONES PLANTA DE SEPARACION DE LIQUIDOS RIO GRANDE</t>
  </si>
  <si>
    <t>'TRANSFERENCIA'||RECIBIDA DEL EXTERIOR SEGUN MENSAJES SWIFT N° 00631 Y 00630 (REM. EXT.) DE FECHA 17-01-2020 POR DESEMBOLSO DE FONPLATA PTMO.. BOL 32/2018 LIBRETA N° 00287102001- FPS-RECURSOS PROPIOS REF.: UTILES DE ESCRITORIO</t>
  </si>
  <si>
    <t>00099021001 DEPOSITO DE EFECTIVO, DEPOSITANTE: VALENTIN ROCA GUARACHI, CONCEPTO: DEVOLUCION RECURSOS PASAJE AEREO COBIJA - LA PAZ, CUENTA DE DEPOSITO: CUENTA UNICA DEL TESORO</t>
  </si>
  <si>
    <t>00099021001 DEPOSITO DE EFECTIVO, DEPOSITANTE: JORGE ORTIZ PAUCARA, CONCEPTO: DEVOLUCION DE DUODECIMAS DE AGUINALDO, CUENTA DE DEPOSITO: CUENTA UNICA DEL TESORO</t>
  </si>
  <si>
    <t>00099021001 DEPOSITO DE EFECTIVO, DEPOSITANTE: RPM-3 GRAL.  ARZE, CONCEPTO: REVERSION SALDO NO EJECUTADO DE TELEFONIA MES DICIEMBRE, CUENTA DE DEPOSITO: CUENTA UNICA DEL TESORO</t>
  </si>
  <si>
    <t>00099021001 DEPOSITO DE EFECTIVO, DEPOSITANTE: PAOLA ANGELA CRUZ CASTILLO, CONCEPTO: DEVOLUCION DE AGUINALDO EN DEMASIA, CUENTA DE DEPOSITO: CUENTA UNICA DEL TESORO</t>
  </si>
  <si>
    <t>00099021001 DEPOSITO DE EFECTIVO, DEPOSITANTE: ROLANDO ORDOÑEZ MONASTERIOS, CONCEPTO: DOBLE PERCEPCION, CUENTA DE DEPOSITO: CUENTA UNICA DEL TESORO</t>
  </si>
  <si>
    <t>00041031107 DEPOSITO DE EFECTIVO, DEPOSITANTE: WILBERG BANTIN, CONCEPTO: DEVOLUCION GASTOS OPERATIVOS, CUENTA DE DEPOSITO: CUENTA UNICA DEL TESORO</t>
  </si>
  <si>
    <t>00099021001 DEPOSITO DE EFECTIVO, DEPOSITANTE: CARLOS ESCALANTE QUINT, CONCEPTO: DOBLE PERCEPCION, CUENTA DE DEPOSITO: CUENTA UNICA DEL TESORO</t>
  </si>
  <si>
    <t>00015021101 DEP.DE CHEQ.AJENOS,RET.DE CAM.,CONCEPTO: MINISTERIO DE GOBIERNO DIRECCION NACIONAL DE SALUD Y BIENESTAR SOCIAL,DEP.: DIRECCION NACIONAL DE SALUD Y BIENESTAR SOCIAL , PROCEDENCIA: BANCO UNION S.A., CHEQUE: 2958, FECHA DE EMISION:15/01/2020</t>
  </si>
  <si>
    <t>00099021001 DEPOSITO DE EFECTIVO, DEPOSITANTE: VLADIMIR ENCINAS BUSTILLOS, CONCEPTO: DEVOLUCION, CUENTA DE DEPOSITO: CUENTA UNICA DEL TESORO</t>
  </si>
  <si>
    <t>00099021001 DEPOSITO DE EFECTIVO, DEPOSITANTE: FREDY DANIEL BRACAMONTE VALVERDE, CONCEPTO: DEVOLUCION DE AGUINALDO, CUENTA DE DEPOSITO: CUENTA UNICA DEL TESORO</t>
  </si>
  <si>
    <t>00099021001 DEPOSITO DE EFECTIVO, DEPOSITANTE: DIRECCION DEPARTAMENTAL  DE EDUCACION DE LA PAZ, CONCEPTO: DEVOLUCION DE AGUINALDO GESTION 2017 DE INST. TEC. ESC. SUP. PEDRO DOMINGO MURILLO, CUENTA DE DEPOSITO: CUENTA UNICA DEL TESORO</t>
  </si>
  <si>
    <t>00099021001 DEPOSITO DE EFECTIVO, DEPOSITANTE: RI-4-LOA -LUIS FERNANDO CALLE HUARACHI, CONCEPTO: DEPÓSITO DE REVERSION AL RI-4-LOA, CUENTA DE DEPOSITO: CUENTA UNICA DEL TESORO</t>
  </si>
  <si>
    <t>00099021001 DEPOSITO DE EFECTIVO, DEPOSITANTE: JOSE AMARU LUCANA, CONCEPTO: DEVOLUCION DE DOBLE PERCEPCION DE AGUINALDO 2017, CUENTA DE DEPOSITO: CUENTA UNICA DEL TESORO</t>
  </si>
  <si>
    <t>00099021001 DEPOSITO DE EFECTIVO, DEPOSITANTE: DIRECCION DEPARTAMENTAL DE EDUCACION DE LA PAZ, CONCEPTO: DEVOLUCION DE AGUINALDO DE LA GESTION 2017 DE INSTITUTO TECNOLOGICO EISPDM, CUENTA DE DEPOSITO: CUENTA UNICA DEL TESORO</t>
  </si>
  <si>
    <t>00099021001 DEPOSITO DE EFECTIVO, DEPOSITANTE: DIRECCION DEPARTAMENTAL DE EDUCACION  LA  PAZ, CONCEPTO: DEVOLUCION DE AGUINALDO DE LA GESTION 2017 DEL INSTITUTO TECNOLOGICO MARCELO QUIROGA SANTA CRUZ, CUENTA DE DEPOSITO: CUENTA UNICA DEL TESORO</t>
  </si>
  <si>
    <t>00291012008 DEPOSITO DE EFECTIVO, DEPOSITANTE: GOB AUTONOMO DPTO TARIJA SERV DPTAL CAMINOS TJ, CONCEPTO: PAGO DE ENSAYOS DE LABORATORIO DE CEMENTO ASFALTICO 85-100, CUENTA DE DEPOSITO: CUENTA UNICA DEL TESORO</t>
  </si>
  <si>
    <t>||TRANSFERENCIA DE FONDOS SEGUN NOTA DEL MINISTERIO DE ECONOMIA Y FINANZAS PUBLICAS CITE: MEFP/VTCP/DGCP/UODP-089/2020 RECIBIDA EN LA FECHA (TRAM-TSO-416) REF: PAGO POR VENCIMIENTO DE BONOS AFP CLAVE DE PIZARRA TGNU1G06 POR UFV 2.500.000,00 AL T/C POR UFV 2,33487 DE LA LIBRETA NRO. 00099021001 TGN-RECURSOS ORDINARIOS-MONEDA NACIONAL</t>
  </si>
  <si>
    <t>COBRO DE||COBRO COSTO UTILES DE ESCRITORIO POR LA ELABORACION DEL COMPROBANTE CONTABLE NRO. 0976889 DE LA FECHA DE LA LIBRETA NRO. 00099021001 TGN-RECURSOS ORDINARIOS-MONEDA NACIONAL COBRO COSTO UTILES ESCRITORIO</t>
  </si>
  <si>
    <t>REGULARIZACION DE TRANSFERENCIA DEL EXTERIOR SEGUN SWIFT 00592 DE FECHA 20/01/2020 ORDENANTE: CONSULADO DE BOLIVIA EN WASHINGTON US DC LIB. 00340012005 SEGIP - RECAUDACION EXTERIOR - CEDULAS DE IDENTIDAD</t>
  </si>
  <si>
    <t>COBRO COSTOS DE PAPELERIA POR REGULARIZACION DE TRANSFERENCIA DEL EXTERIOR POR ORDEN DE CONSULADO DE BOLIVIA EN WASHINGTON US DC LIB. 00340012003 RECAUDACION EXTRANJERIA - C.I. -L.C.</t>
  </si>
  <si>
    <t>'TRANSFERENCIA DE FONDOS||S/G. NOTA CITE: MEFP//VTCP/DGCP/UODP-090/2020 DE LA FECHA, DEL MIN.DE ECONOMIA Y FINANZAS PUBLICAS(HRE-TSO-417), PAGO BTS EXTRABURSATIL-VENCIMIENTO 21 DE ENERO DE 2020 D.S.N°1121 DE 11 DE ENERO DE 2012. DEBITO DE LA LIBRETA N° 00099021001, REPOSICION UTILES DE ESCRITORIO.</t>
  </si>
  <si>
    <t>'TRANSFERENCIA DE FONDOS||S/G. NOTA CITE: MEFP//VTCP/DGCP/UODP-090/2020 DE LA FECHA, DEL MIN.DE ECONOMIA Y FINANZAS PUBLICAS(HRE-TSO-417), PAGO BTS EXTRABURSATIL-VENCIMIENTO 21 DE ENERO DE 2020 D.S.N°1121 DE 11 DE ENERO DE 2012. DEBITO DE LA LIBRETA N° 00099021001 TGN-RECURSOS ORDINARIOS MN.</t>
  </si>
  <si>
    <t>NÚMERO DE LIBRETA CUT: 99031009.00 OPERACIÓN T01 TRANSFERENCIA DE FONDOS A LA CUT - TESORO DIRECTO DE BANCO UNION S.A. A CUENTA UNICA DEL TESORO CON NUMERO DE SOLICITUD = 4539009 Y NUMERO CORRELATIVO = 91320020012020826 TRANSFERENCIA OPERACIONES DE VENTA BONOS BTX</t>
  </si>
  <si>
    <t>NUMERO DE LIBRETA CUT: 00099021001 OPERACIÓN E75 TRANSFERENCIA DE LA CUENTA FISCAL BUN A LA CUT EN MN TRANSFERENCIA DE FONDOS A SOLICITUD DEL GOBIERNO AUTONOMO MUNICIPAL VILLA ALCALA CON CITE: S/N LA CTA. 3987 CUT LBRTA.00099021001.</t>
  </si>
  <si>
    <t>00099021001 DEPOSITO DE EFECTIVO, DEPOSITANTE: RUBEN V. MENDOZA CARRILLO, CONCEPTO: FONDOS NO UTILIZADOS, CUENTA DE DEPOSITO: CUENTA UNICA DEL TESORO</t>
  </si>
  <si>
    <t>00592012001 DEPOSITO DE EFECTIVO, DEPOSITANTE: AGUSTINA MAMANI C, CONCEPTO: POR SOBRANTE DE FONDOS ASIGNADOS SEGUN NOTA INTERNA CITE:GE-G AF -CI -146-NI/2019, CUENTA DE DEPOSITO: CUENTA UNICA DEL TESORO</t>
  </si>
  <si>
    <t>00099021001 DEPOSITO DE EFECTIVO, DEPOSITANTE: ANDRES YUPANQUI "AETN", CONCEPTO: DEVOLUCION DE FONDOS, CUENTA DE DEPOSITO: CUENTA UNICA DEL TESORO</t>
  </si>
  <si>
    <t>00099021001 DEPOSITO DE EFECTIVO, DEPOSITANTE: NADIR MADAY VILLARROEL SERRUDO, CONCEPTO: DEVOLUCION DE AGUINALDO, CUENTA DE DEPOSITO: CUENTA UNICA DEL TESORO</t>
  </si>
  <si>
    <t>00099021001 DEPOSITO DE EFECTIVO, DEPOSITANTE: MARIELA MIRNA ZAPATA GIL, CONCEPTO: CUENTA UNICA DEL  TESORO, CUENTA DE DEPOSITO: CUENTA UNICA DEL TESORO</t>
  </si>
  <si>
    <t>00592012001 DEPOSITO DE EFECTIVO, DEPOSITANTE: DAYANA ARCE SUNTURA, CONCEPTO: DEVOLUCION DE SALDO DE FONDO EN AVANCE PARA PAGO DE HOTEL EN PERU SOL. N.I. GE-JTE-0045-NI/19, CUENTA DE DEPOSITO: CUENTA UNICA DEL TESORO</t>
  </si>
  <si>
    <t>00099021001 DEPOSITO DE EFECTIVO, DEPOSITANTE: EVA VARGAS SOTO - MIN EDUCACION, CONCEPTO: DEVOLUCION DEL DOBLE AGUINALDO DEL MAGISTERIO, CUENTA DE DEPOSITO: CUENTA UNICA DEL TESORO</t>
  </si>
  <si>
    <t>00592012001 DEPOSITO DE EFECTIVO, DEPOSITANTE: KATHERINE ORDOÑEZ LEDEZMA, CONCEPTO: SOBRANTE DE FONDO EN AVANCE SEGUN NOTA INTERNA GE-GOCMR-0028-NI/19, CUENTA DE DEPOSITO: CUENTA UNICA DEL TESORO</t>
  </si>
  <si>
    <t>00099021001 DEPOSITO DE EFECTIVO, DEPOSITANTE: EUSEBIA QUISPE LLANOS, CONCEPTO: DOBLE PERCEPCION, CUENTA DE DEPOSITO: CUENTA UNICA DEL TESORO</t>
  </si>
  <si>
    <t>00099021001 DEP.DE CHEQ.AJENOS,RET.DE CAM.,CONCEPTO: ELISEO MAMANI YALEVA,DEP.: BANCO UNION SA , PROCEDENCIA: BANCO UNION S.A., CHEQUE: 167025, FECHA DE EMISION:21/01/2020</t>
  </si>
  <si>
    <t>00099021001 DEP.DE CHEQ.AJENOS,RET.DE CAM.,CONCEPTO: SEJAS LAZARTE ROSALIA,DEP.: BANCO UNION SA , PROCEDENCIA: BANCO UNION S.A., CHEQUE: 167023, FECHA DE EMISION:21/01/2020</t>
  </si>
  <si>
    <t>00526012001 DEPOSITO DE EFECTIVO, DEPOSITANTE: SHAMIR ALEJANDRO CALLE QUISPE, CONCEPTO: DEVOLUCION DE SALDO, CUENTA DE DEPOSITO: CUENTA UNICA DEL TESORO</t>
  </si>
  <si>
    <t>00099021001 DEPOSITO DE EFECTIVO, DEPOSITANTE: OSCAR ABEL HASSENTEUFEL SALAZAR, CONCEPTO: DOBLE PERCEPCION, CUENTA DE DEPOSITO: CUENTA UNICA DEL TESORO</t>
  </si>
  <si>
    <t>00099021001 DEPOSITO DE EFECTIVO, DEPOSITANTE: ANDDY TOMICHA PALOMEQUI, CONCEPTO: DEVOLUCION DE FONDOS NO UTILIZADOS CAMARA DE SENADORES, CUENTA DE DEPOSITO: CUENTA UNICA DEL TESORO</t>
  </si>
  <si>
    <t>00099021001 DEPOSITO DE EFECTIVO, DEPOSITANTE: ROGER ARIAS, CONCEPTO: DEVOLUCION EXCEDENTE, CUENTA DE DEPOSITO: CUENTA UNICA DEL TESORO</t>
  </si>
  <si>
    <t>00099021001 DEPOSITO DE EFECTIVO, DEPOSITANTE: GILBERTH HECTOR LANZA OPORTO, CONCEPTO: DEVOLUCION DE AGUINALDO, CUENTA DE DEPOSITO: CUENTA UNICA DEL TESORO</t>
  </si>
  <si>
    <t>00099021001 DEPOSITO DE EFECTIVO, DEPOSITANTE: RADIO BATALLON TOPATER, CONCEPTO: REVERSION POR EL PAGO DEL SERVICIO DE ENERGIA ELECTRICA DICIEMBRE /19, CUENTA DE DEPOSITO: CUENTA UNICA DEL TESORO</t>
  </si>
  <si>
    <t>NUMERO DE LIBRETA CUT: 00099024113 OPERACIÓN E75 TRANSFERENCIA DE LA CUENTA FISCAL BUN A LA CUT EN MN TRANSFERENCIA DE FONDOS A SOLICITUD DEL GOBIERNO AUTONOMO MUNICIPAL DE SAN PEDRO CON CITE:EXP.DESPHAMSP 003/2020 CTA. 3987 CUT LBRTA.00099024113.</t>
  </si>
  <si>
    <t>NUMERO DE LIBRETA CUT: 00099021001 OPERACIÓN E75 TRANSFERENCIA DE LA CUENTA FISCAL BUN A LA CUT EN MN TRANSFERENCIA DE FONDOS A SOLICITUD DEL GOBIERNO AUTONOMO MUNICIPAL DE CHAQUI CON CITE: GAM_CHQ_EJSAF_0004/2020 LA CTA. 3987 CUT LBRTA.00099021001.</t>
  </si>
  <si>
    <t>NUMERO DE LIBRETA CUT: 00099021001 OPERACIÓN E75 TRANSFERENCIA DE LA CUENTA FISCAL BUN A LA CUT EN MN TRANSFERENCIA DE FONDOS A SOLICITUD DEL GOBIERNO AUTONOMO MUNICIPAL DE TIQUIPAYA CON CITE: S.E.M./G.A.M.T.NÂ°040/2020 LA CTA. 3987 CUT LBRTA.00099021001.</t>
  </si>
  <si>
    <t>NUMERO DE LIBRETA CUT: 00099021001 OPERACIÓN E75 TRANSFERENCIA DE LA CUENTA FISCAL BUN A LA CUT EN MN TRANSFERENCIA DE FONDOS A SOLICITUD DEL GOBIERNO AUTONOMO MUNICIPAL DE VILLA GUALBERTO VILLARROEL CON G.A.M.V.G.V. CITE NÂ°005/2020 LA CTA. 3987 CUT LBRTA.00099021001.</t>
  </si>
  <si>
    <t>NUMERO DE LIBRETA CUT: 00099021001 OPERACIÓN E75 TRANSFERENCIA DE LA CUENTA FISCAL BUN A LA CUT EN MN TRANSFERENCIA DE FONDOS A SOLICITUD DEL UATF-CUENTA UNICA UNIVERCITARIA - UNIVERSIDAD AUTNOMA TOMAS FRIAS CON TESORO TRASP. 01-20 LA CTA. 3987 CUT LBRTA.00099021001.</t>
  </si>
  <si>
    <t>COBRO COSTOS DE PAPELERIA SEGUN TRANSFERENCIA DEL EXTERIOR POR ORDEN DE INTEGRACION ENERGETICA ARGENTINA S.A REF.: PAGO EXA-GJA-102/19 LIB. 00513012007 YPFB - RECURSOS NACIONALIZACIÓN</t>
  </si>
  <si>
    <t>COBRO COSTOS DE PAPELERIA SEGUN TRANSFERENCIA DEL EXTERIOR POR ORDEN DE INTEGRACION ENERGETICA ARGENTINA S.A. LIB. 00513012007 YPFB - RECURSOS NACIONALIZACIÓN</t>
  </si>
  <si>
    <t>'COBRO DE'||UTILES DE ESCRITORIO POR EL COMPROBANTE CONTABLE NRO. 0976950 DE LA FECHA. SEGÚN CORREO ELECTRÓNICO DE YPFB DE F. 23/01/2018. DEBITO DE LA LIBRETA 00513022001 YPFB  OPERACIONES.</t>
  </si>
  <si>
    <t>'TRANSFERENCIA DE FONDOS||S/G. NOTA CITE: MEFP//VTCP/DGCP/UODP-107/2020 DE LA FECHA, DEL MIN.DE ECONOMIA Y FINANZAS PUBLICAS(HRE-TSO-421), PAGO BTS EXTRABURSATIL-VENCIMIENTO 22 Y 23 DE ENERO DE 2020 D.S.N°1121 DE 11 DE ENERO DE 2012. DEBITO DE LA LIBRETA N° 00099021001 TGN-RECURSOS ORDINARIOS MN, VENC. TITULOS TESOR0 DIRECTO.</t>
  </si>
  <si>
    <t>'TRANSFERENCIA DE FONDOS||S/G. NOTA CITE: MEFP//VTCP/DGCP/UODP-107/2020 DE LA FECHA, DEL MIN.DE ECONOMIA Y FINANZAS PUBLICAS(HRE-TSO-421), PAGO BTS EXTRABURSATIL-VENCIMIENTO 22 Y 23 DE ENERO DE 2020 D.S.N°1121 DE 11 DE ENERO DE 2012. DEBITO DE LA LIBRETA N° 00099021001, REPOSICION UTILES DE ESCRITORIO.</t>
  </si>
  <si>
    <t>||TRANSFERENCIA DE FONDOS S/G. MENSAJES SWIFT NROS. 00752 Y 00742 DE LA FECHA. (SECTOR PÚBLICO - SERVICIOS). DEBITO DE LA LIBRETA 00119012001 ADSIB, REPOSICION UTILES DE ESCRITORIO.</t>
  </si>
  <si>
    <t>00099021001 DEPOSITO DE EFECTIVO, DEPOSITANTE: LUIS FERRUFINO TERCEROS, CONCEPTO: DOBLE PERCEPCION, CUENTA DE DEPOSITO: CUENTA UNICA DEL TESORO</t>
  </si>
  <si>
    <t>00099021001 DEPOSITO DE EFECTIVO, DEPOSITANTE: MIGUEL ANGEL RODRIGUEZ DAZA, CONCEPTO: PAGO IVA, CUENTA DE DEPOSITO: CUENTA UNICA DEL TESORO</t>
  </si>
  <si>
    <t>00580012001 DEPOSITO DE EFECTIVO, DEPOSITANTE: DEPOSITOS ADUANEROS BOLIVIANOS DAB, CONCEPTO: DEPÓSITO POR PASAJE AEREO NO UTILIZADO, CUENTA DE DEPOSITO: CUENTA UNICA DEL TESORO</t>
  </si>
  <si>
    <t>00190012003 DEPOSITO DE EFECTIVO, DEPOSITANTE: HERMEN SUBIRANA PERALTA, CONCEPTO: DEVOLUCION DE FONDOS POR LA COMPRA DE SOAT 2020, PARA EL VEHICULO 4422-CDC, CUENTA DE DEPOSITO: CUENTA UNICA DEL TESORO</t>
  </si>
  <si>
    <t>00513012003 DEPOSITO DE EFECTIVO, DEPOSITANTE: ALEXANDER OTTO FERNANDEZ SURCULENTO, CONCEPTO: DEVOLUCION DE HABERES, CUENTA DE DEPOSITO: CUENTA UNICA DEL TESORO</t>
  </si>
  <si>
    <t>00513012003 DEPOSITO DE EFECTIVO, DEPOSITANTE: MARCELO JAVIER CORONADO AUZZA, CONCEPTO: DEVOLUCION DE HABERES LBP-YPFB-, CUENTA DE DEPOSITO: CUENTA UNICA DEL TESORO</t>
  </si>
  <si>
    <t>00066014202 DEPOSITO DE EFECTIVO, DEPOSITANTE: RENAN ARCENIO TRUJILLO BRAVO, CONCEPTO: DEVOLUCION DE MONTO NO EJECUTADO POR LOS BENEFICIARIOS DEL PROYECTO "ROBOMATRIX CONTINENTAL", CUENTA DE DEPOSITO: CUENTA UNICA DEL TESORO</t>
  </si>
  <si>
    <t>00099021001 DEPOSITO DE EFECTIVO, DEPOSITANTE: JAVIER ANTONIO TORREZ DURAN, CONCEPTO: DEVOLUCION PAGO EN DEMASIA DE AGUINALDO, CUENTA DE DEPOSITO: CUENTA UNICA DEL TESORO</t>
  </si>
  <si>
    <t>00099021001 DEPOSITO DE EFECTIVO, DEPOSITANTE: AAPS LIC TATIANA GUTIERREZ MAMANI, CONCEPTO: DEVOLUCION DE FONDOS DE AGUINALDOS 2019, CUENTA DE DEPOSITO: CUENTA UNICA DEL TESORO</t>
  </si>
  <si>
    <t>00015021104 DEP.DE CHEQ.AJENOS,RET.DE CAM.,CONCEPTO: MINISTERIO DE GOBIERNO DIRECCION NACIONAL DE SALUD Y BIENESTAR SOCIAL,DEP.: DIRECCION NACIONAL DE SALUD Y BIENESTAR SOCIAL , PROCEDENCIA: BANCO UNION S.A., CHEQUE: 2965, FECHA DE EMISION:17/01/2020</t>
  </si>
  <si>
    <t>00015021104 DEP.DE CHEQ.AJENOS,RET.DE CAM.,CONCEPTO: MINISTERIO DE GOBIERNO - DIRECCION NACIONAL DE SALUD Y BIENESTAR SOCIAL,DEP.: DIRECCION NACIONAL DE SALUD Y BIENESTAR SOCIAL , PROCEDENCIA: BANCO UNION S.A., CHEQUE: 2966, FECHA DE EMISION:17/01/2020</t>
  </si>
  <si>
    <t>00099021001 DEP.DE CHEQ.AJENOS,RET.DE CAM.,CONCEPTO: DEVOLUCION DE COTIZACION,DEP.: FUTURO DE BOLIVIA AFP , PROCEDENCIA: BANCO DE CREDITO DE BOLIVIA S.A., CHEQUE: 61127, FECHA DE EMISION:21/01/2020</t>
  </si>
  <si>
    <t>00099021001 DEP.DE CHEQ.AJENOS,RET.DE CAM.,CONCEPTO: DEVOLUCION DE COTIZACION,DEP.: FUTURO DE BOLIVIA AFP , PROCEDENCIA: BANCO DE CREDITO DE BOLIVIA S.A., CHEQUE: 61126, FECHA DE EMISION:21/01/2020</t>
  </si>
  <si>
    <t>00099021001 DEP.DE CHEQ.AJENOS,RET.DE CAM.,CONCEPTO: DEVOLUCION DE COTIZACION,DEP.: FUTURO DE BOLIVIA AFP , PROCEDENCIA: BANCO DE CREDITO DE BOLIVIA S.A., CHEQUE: 61125, FECHA DE EMISION:21/01/2020</t>
  </si>
  <si>
    <t>00099021001 DEP.DE CHEQ.AJENOS,RET.DE CAM.,CONCEPTO: DESCUENTO A CONSULTORES POR DICIEMBRE /2019,DEP.: APS , PROCEDENCIA: BANCO UNION S.A., CHEQUE: 4355, FECHA DE EMISION:21/01/2020</t>
  </si>
  <si>
    <t>00066014202 DEPOSITO DE EFECTIVO, DEPOSITANTE: IVAN ALEJANDRO VAZQUEZ MENES, CONCEPTO: DEVOLUCION, CUENTA DE DEPOSITO: CUENTA UNICA DEL TESORO</t>
  </si>
  <si>
    <t>00099021001 DEPOSITO DE EFECTIVO, DEPOSITANTE: KEVIN SILVANO SOLIZ KNIEP, CONCEPTO: REVERSION POR SALDO NO EJECUTADO SERVICIOS BASICOS, CUENTA DE DEPOSITO: CUENTA UNICA DEL TESORO</t>
  </si>
  <si>
    <t>00099021001 DEPOSITO DE EFECTIVO, DEPOSITANTE: MARIO PORTUGUEZ MARZANA - MINISTERIO DE SALUD, CONCEPTO: DEVOLUCION DE SALARIO Y AGUINALDO DEL MES DE DICIEMBRE, CUENTA DE DEPOSITO: CUENTA UNICA DEL TESORO</t>
  </si>
  <si>
    <t>00099021001 DEPOSITO DE EFECTIVO, DEPOSITANTE: ROSARIO IVONNE CUBA AGUIRRE, CONCEPTO: RECUPERACION EXTRAJUDICIAL, CUENTA DE DEPOSITO: CUENTA UNICA DEL TESORO</t>
  </si>
  <si>
    <t>00099021001 DEPOSITO DE EFECTIVO, DEPOSITANTE: EDILBERTO ARUQUIPA ALARCON, CONCEPTO: REVERSION SALDO NO EJECUTADO DE AGUA, CUENTA DE DEPOSITO: CUENTA UNICA DEL TESORO</t>
  </si>
  <si>
    <t>00099021001 DEPOSITO DE EFECTIVO, DEPOSITANTE: EDILBERTO ARUQUIPA ALARCON, CONCEPTO: REVERSION SALDO ENERGIA ELECTRICA, CUENTA DE DEPOSITO: CUENTA UNICA DEL TESORO</t>
  </si>
  <si>
    <t>00099021001 DEPOSITO DE EFECTIVO, DEPOSITANTE: HARLEY JESUS RODRIGUEZ TELLEZ, CONCEPTO: RECUPERACION EXTRAJUDICIAL, CUENTA DE DEPOSITO: CUENTA UNICA DEL TESORO</t>
  </si>
  <si>
    <t>00099021001 DEPOSITO DE EFECTIVO, DEPOSITANTE: ANA ELIZABETH SANDRA ASCARRUNZ ALARCON MUÑOZ, CONCEPTO: RECUPERACION EXTRAJUDICIAL, CUENTA DE DEPOSITO: CUENTA UNICA DEL TESORO</t>
  </si>
  <si>
    <t>A:00099021001 El concepto de la mencionada operación corresponde a la transferencia de capital por el mes de Diciembre/2019, de Cooperativa Buen Samaritano al TGN.</t>
  </si>
  <si>
    <t>A:00099021001 El concepto de la mencionada operación corresponde a la transferencia de capital por el mes de Diciembre/2019, de Cooperativa Sudamérica al TGN.</t>
  </si>
  <si>
    <t>A:00099021001 El concepto de la mencionada operación corresponde a la transferencia de capital por el mes de Diciembre/2019, de Banco Union al TGN.</t>
  </si>
  <si>
    <t>NUMERO DE LIBRETA CUT: 00099021001 OPERACIÓN E18 TRANSFERENCIA DEL SISTEMA FINANCIERO POR CUENTA DE TERCEROS A LA CUT POR CONCEPTO DE DEVOLUCION DE PAGOS CC NO COBRADOS POR AFILIADOS CIVILES Y MILITARES CORRESPONDIENTE AL PERIODO DE SEPTIEMBRE 2019</t>
  </si>
  <si>
    <t>NÚMERO DE LIBRETA CUT: 99031009.00 OPERACIÓN T01 TRANSFERENCIA DE FONDOS A LA CUT - TESORO DIRECTO DE BANCO UNION S.A. A CUENTA UNICA DEL TESORO CON NUMERO DE SOLICITUD = 4547160 Y NUMERO CORRELATIVO = 91320023012020996 TRANSFERENCIA POR OPERACIONES DE VENTA BONOS BTX</t>
  </si>
  <si>
    <t>||TRANSFERENCIA DE FONDOS S/G. FORMULARIO CITE: BUN/CF043/20 DE LA FECHA.(HRE-TSO-427). A SOLICITUD DEL GOB.AUT.MCPAL.DE CARANAVI, LIBRETA 00099021001 TGN-RECURSOS ORDINARIOS; BUN.</t>
  </si>
  <si>
    <t>COBRO COSTOS DE PAPELERIA SEGUN TRANSFERENCIA DEL EXTERIOR POR ORDEN DE COPAGAZ DISTRIBUIDORA DE GAS S.A. (SAO PAULO) REF.: 07134273420 FECHA VALOR 23/01/2020 LIB. 00513062001 YPFB-OPERACIONES PLANTA DE SEPARACION DE LIQUIDOS RIO GRANDE</t>
  </si>
  <si>
    <t>'COBRO DE'||UTILES DE ESCRITORIO POR EL COMPROBANTE CONTABLE NRO. 0977075 DE LA FECHA, SEGÚN CORREO ELECTRONICO DE YPFB DE F. 23/01/2018. DEBITO DE LA LIBRETA 00513022001 YPFB  OPERACIONES.</t>
  </si>
  <si>
    <t>COBRO COSTOS DE PAPELERIA SEGUN TRANSFERENCIA DEL EXTERIOR POR ORDEN DE INTEGRACION ENERGETICA ARGENTINA S.A. REF.: PAGO EXA-GJA-102/19 FECHA VALOR 22/01/2020 LIB. 00513012007 YPFB - RECURSOS NACIONALIZACIÓN</t>
  </si>
  <si>
    <t>COBRO COSTOS DE PAPELERIA SEGUN TRANSFERENCIA DEL EXTERIOR POR ORDEN DE PETROLEOS PARAGUAYOS PETROPAR (FECHA VALOR 22/01/2020) LIB. 00513062001 YPFB-OPERACIONES PLANTA DE SEPARACION DE LIQUIDOS RIO GRANDE</t>
  </si>
  <si>
    <t>COBRO COSTOS DE PAPELERIA SEGUN TRANSFERENCIA DEL EXTERIOR POR ORDEN DE OLEODUCTO SUR DEL PERU S.A.C. LIB. 00513062001 YPFB-OPERACIONES PLANTA DE SEPARACION DE LIQUIDOS RIO GRANDE</t>
  </si>
  <si>
    <t>TRANSFERENCIA RECIBIDA DEL EXTERIOR SEGÚN MENSAJES SWIFT Nos. 00912-00909 (REM.EXT.) DE FECHA 23-01-2020 POR DESEMBOLSO DE IDA PRÉSTAMO TF-16083 13 FPS LIBRETA N° 00287102001 FPS-RECURSOS PROPIOS REF.: UTILES DE ESCRITORIO</t>
  </si>
  <si>
    <t>||TRANSFERENCIA DE FONDOS EN ATENCIÓN A MENSAJES SWIFT 00930 Y 00894 DE LA FECHA (SECTOR PUBLICO-SERVICIOS) DEBITO DE LA LIBRETA 00119012001 ADSIB, REPOSICION UTILES DE ESCRITORIO.</t>
  </si>
  <si>
    <t>00099021001 DEPOSITO DE EFECTIVO, DEPOSITANTE: ALBERTO ALEJANDRO DE LA GALVEZ MURILLO CAMBEROS, CONCEPTO: DOBLE PERCEPCION, CUENTA DE DEPOSITO: CUENTA UNICA DEL TESORO</t>
  </si>
  <si>
    <t>00076014201 DEPOSITO DE EFECTIVO, DEPOSITANTE: MINISTERIO DE MINERIA Y METALURGIA, CONCEPTO: DEVOLUCION DE REFRIGERIOS DICIEMBRE 2019, CUENTA DE DEPOSITO: CUENTA UNICA DEL TESORO</t>
  </si>
  <si>
    <t>00099021001 DEPOSITO DE EFECTIVO, DEPOSITANTE: JOSE AGUILAR ESPEJO, CONCEPTO: DEVOLUCION DAÑO ECONOMICO SEGUN INFORME AUDITORIA MPD UAI  N°067/2018, CUENTA DE DEPOSITO: CUENTA UNICA DEL TESORO</t>
  </si>
  <si>
    <t>00099021001 DEPOSITO DE EFECTIVO, DEPOSITANTE: ADALID GROVER NINA PARISACA, CONCEPTO: SALDO NO EJECUTADO ENERGIA ELECTRICA MES DICIEMBRE, CUENTA DE DEPOSITO: CUENTA UNICA DEL TESORO</t>
  </si>
  <si>
    <t>00099021001 DEPOSITO DE EFECTIVO, DEPOSITANTE: ASOCIACION DE MANTENIMIENTO VIAL AMVI, CONCEPTO: DEV PAGO EXCEDENTE PROY SERVICIOS DE REPOSICION DE PUNTOS DE CONEXION ESTABLES PARA PRESERVACION, CUENTA DE DEPOSITO: CUENTA UNICA DEL TESORO</t>
  </si>
  <si>
    <t>00016011101 DEPOSITO DE EFECTIVO, DEPOSITANTE: FREDDY ELOY MAMANI DURAN, CONCEPTO: DEVOLUCION DE PASAJES AEREOS-TRAMO SANTA CRUZ -RIBERALTA, CUENTA DE DEPOSITO: CUENTA UNICA DEL TESORO</t>
  </si>
  <si>
    <t>00099021001 DEPOSITO DE EFECTIVO, DEPOSITANTE: PETRONILA YOLANDA TORREZ MALLEA, CONCEPTO: REVERSION RETROACTIVO DEL MES DE ABRIL DE 2019 DEVOLUCION, CUENTA DE DEPOSITO: CUENTA UNICA DEL TESORO</t>
  </si>
  <si>
    <t>00099021001 DEPOSITO DE EFECTIVO, DEPOSITANTE: ENDE - EMPRESA NACIONAL DE ELECTRICIDAD, CONCEPTO: CUMPLIMIENTO AL DS. 3034 REMUNERACION MAX DICIEMBRE 2019 - WILFREDO OVANDO ROJAS, CUENTA DE DEPOSITO: CUENTA UNICA DEL TESORO</t>
  </si>
  <si>
    <t>00099021001 DEP.DE CHEQ.AJENOS,RET.DE CAM.,CONCEPTO: DEPÓSITO EXCEDENTE FIDEICOMISO IMPORTACION CEMENTO PORTLAND,DEP.: INSUMOS BOLIVIA , PROCEDENCIA: BANCO UNION S.A., CHEQUE: 3538, FECHA DE EMISION:31/12/2019</t>
  </si>
  <si>
    <t>00099021001 DEP.DE CHEQ.AJENOS,RET.DE CAM.,CONCEPTO: POR RETENCION JUDICIAL N/C 45/2008 PROCESO COACTIVO FISCAL SEGUIDO POR MEFP C/MABEL JUDITH IRIARTE P,DEP.: MINISTERIO DE ECONOMIA Y FINANZAS PUBLICAS</t>
  </si>
  <si>
    <t>00046021109 DEP.DE CHEQ.AJENOS,RET.DE CAM.,CONCEPTO: REEMBOLSO POR BAJAS MEDICAS DE INCAPACIDAD TEMPORAL DE NOVIEMBRE 2019 MIN. SALUD,DEP.: CAJA BANCARIA ESTATAL DE SALUD , PROCEDENCIA: BANCO UNION S.A., CHEQUE: 35318, FECHA DE EMISION:26/12/2019</t>
  </si>
  <si>
    <t>00099021001 DEP.DE CHEQ.AJENOS,RET.DE CAM.,CONCEPTO: REEMBOLSO POR BAJAS MEDICAS DE INCAPACIDAD TEMPORAL DE OCTUBRE 2019 MIN. SALUD,DEP.: CAJA BANCARIA ESTATAL DE SALUD , PROCEDENCIA: BANCO UNION S.A., CHEQUE: 35317, FECHA DE EMISION:26/12/2019</t>
  </si>
  <si>
    <t>00046024204 DEP.DE CHEQ.AJENOS,RET.DE CAM.,CONCEPTO: REEMBOLSO POR BAJAS MEDICAS DE INCAPACIDAD TEMPORAL DE NOVIEMBRE 2019 MIN. SALUD,DEP.: CAJA BANCARIA ESTATAL DE SALUD , PROCEDENCIA: BANCO UNION S.A., CHEQUE: 35319, FECHA DE EMISION:26/12/2019</t>
  </si>
  <si>
    <t>00099021001 DEP.DE CHEQ.AJENOS,RET.DE CAM.,CONCEPTO: REEMBOLSO POR INCAPACIDAD NOVIEMBRE ORURO,DEP.: CONTRALORIA GENERAL DEL ESTADO , PROCEDENCIA: BANCO UNION S.A., CHEQUE: 6654, FECHA DE EMISION:23/01/2020</t>
  </si>
  <si>
    <t>00099021001 DEP.DE CHEQ.AJENOS,RET.DE CAM.,CONCEPTO: REEMBOLSO POR INCAPACIDAD OCTUBRE -ORURO,DEP.: CONTRALORIA GENERAL DEL ESTADO , PROCEDENCIA: BANCO UNION S.A., CHEQUE: 6653, FECHA DE EMISION:23/01/2020</t>
  </si>
  <si>
    <t>00099021001 DEP.DE CHEQ.AJENOS,RET.DE CAM.,CONCEPTO: REEMBOLSO POR INCAPACIDAD AGOSTO- ORURO,DEP.: CONTRALORIA GENERAL DEL ESTADO , PROCEDENCIA: BANCO UNION S.A., CHEQUE: 6652, FECHA DE EMISION:23/01/2020</t>
  </si>
  <si>
    <t>COBRO DE||COSTO UTILES DE ESCRITORIO POR LA ELABORACION DEL COMPROBANTE CONTABLE NRO. 0977119 DE LA FECHA DE LA LIBRETA NRO. 00099021001 TGN RECURSOS ORDINARIOS MONEDA NACIONAL COBRO COSTO UTILES ESCRITORIO</t>
  </si>
  <si>
    <t>||TRANSFERENCIA DE FONDOS SG. NOTA DEL MEFP CITE: MEFP/VTCP/DGCP/UODP-113/2020, RECIBIDA EN LA FECHA (TRAM-TSO-440) REF: PAGO POR VCTO DE BONOS AFP CLAVE DE PIZARRA TGNU1G07 POR UFV 3.000.000,00 AL T/C POR UFV 2,33523 DE LA LIBRETA NRO. 00099021001 TGN RECURSOS ORDINARIOS MONEDA NACIONAL</t>
  </si>
  <si>
    <t>PROVISION DE FONDOS A SOLICITUD DE YACIMIENTOS PETROLIFEROS FISCALES BOLIVIANOS SEGUN SOLICITUD YPFB-0002-2020 REF: PAGO A GAS TRANSBOLIVIANO SA POR SERVICIO INTERRUMPIBLE DE TRANSP DE GN ME CHIQUITOS AMBAR MUTUN POR EL MES DE DICIEMBRE 2019 LIB. 00513012007 YPFB - RECURSOS NACIONALIZACIÓN</t>
  </si>
  <si>
    <t>PROVISION DE FONDOS A SOLICITUD DE YACIMIENTOS PETROLIFEROS FISCALES BOLIVIANOS SEGUN SOLICITUD YPFB-0001-2020 REF: PAGO A GASORIENTE BOLIVIANO POR SERV FIRME E INTERRUMPIBLE DE TRANSP DE GN MI POR EL MES DE DICIEMBRE 2019 LIB. 00513012007 YPFB - RECURSOS NACIONALIZACIÓN</t>
  </si>
  <si>
    <t>||TRANSFERENCIA DE FONDOS S/G. MENSAJES SWIFT NROS. 01017 DE LA FECHA Y 00892 DE F. 23/01/2020. (SECTOR PÚBLICO - SERVICIOS). DEBITO DE LA LIBRETA 00119012001 ADSIB, REPOSICION UTILES DE ESCRITORIO.</t>
  </si>
  <si>
    <t>COBRO COSTOS DE PAPELERIA POR REGULARIZACION DE TRANSFERENCIA DEL EXTERIOR POR ORDEN DE GAS CORONA S.A.E.C.A. (ASUNCION PARAGUAY) REF.: S060023286D201 FECHA VALOR 23/01/2020 LIB. 00513062001 YPFB-OPERACIONES PLANTA DE SEPARACION DE LIQUIDOS RIO GRANDE</t>
  </si>
  <si>
    <t>COBRO COSTOS DE PAPELERIA SEGUN TRANSFERENCIA DEL EXTERIOR POR ORDEN DE COPAGAZ DISTRIBUIDORA DE GAS S.A. (SAO PAULO BRASIL) REF.: INV.51 AND OTHERS FECHA VALOR 24/01/2020 LIB. 00513062001 YPFB-OPERACIONES PLANTA DE SEPARACION DE LIQUIDOS RIO GRANDE</t>
  </si>
  <si>
    <t>COBRO COSTOS DE PAPELERIA SEGUN TRANSFERENCIA DEL EXTERIOR POR ORDEN DE PUMA ENERGY PARAGUAY S.A. REF.: S0600241854501 FECHA VALOR 24/01/2020 LIB. 00513062001 YPFB-OPERACIONES PLANTA DE SEPARACION DE LIQUIDOS RIO GRANDE</t>
  </si>
  <si>
    <t>||TRANSFERENCIAS DE FONDOS DE LA CUT, POR VENCIMIENTO DE VALORES "C" DEL TGN DE LA FECHA, SEGUN MEFP/VTCP/DGCP/UODP-114/2020 DE F.24/01/2020 DEL MIN. DE ECONOMIA Y FIN. PUBLICAS.LIBRETA 00099021001 TGN-RECURSOS ORDINARIOS-MN. LIBRETA 00099021001 TGN-RECURSOS ORDINARIOS-MN.</t>
  </si>
  <si>
    <t>'TRANSFERENCIA DE FONDOS||S/G. NOTA CITE: MEFP//VTCP/DGCP/UODP-115/2020 DE LA FECHA, DEL MIN.DE ECONOMIA Y FINANZAS PUBLICAS(HRE-TSO-442), PAGO BTS EXTRABURSATIL-VENCIMIENTO 25,26 Y 27 DE ENERO DE 2020 D.S.N°1121 DE 11 DE ENERO DE 2012. DEBITO DE LA LIBRETA N° 00099021001 TGN-RECURSOS ORDINARIOS MN, VENC. TITULOS TESORO DIRECTO.</t>
  </si>
  <si>
    <t>'TRANSFERENCIA DE FONDOS||S/G. NOTA CITE: MEFP//VTCP/DGCP/UODP-115/2020 DE LA FECHA, DEL MIN.DE ECONOMIA Y FINANZAS PUBLICAS(HRE-TSO-442), PAGO BTS EXTRABURSATIL-VENCIMIENTO 25,26 Y 27 DE ENERO DE 2020 D.S.N°1121 DE 11 DE ENERO DE 2012. DEBITO DE LA LIBRETA N° 00099021001, REPOSICION UTILES DE ESCRITORIO.</t>
  </si>
  <si>
    <t>||TRANSFERENCIA DE FONDOS S/G. MENSAJES SWIFT NROS. 01031 Y 01030 DE LA FECHA. (SECTOR PÚBLICO - SERVICIOS). DEBITO DE LA LIBRETA 00119012001 ADSIB, REPOSICION UTILES DE ESCRITORIO.</t>
  </si>
  <si>
    <t>00099021001 DEPOSITO DE EFECTIVO, DEPOSITANTE: GREGORIO CATARI CONDORI, CONCEPTO: DEVOLUCION DE BONO, CUENTA DE DEPOSITO: CUENTA UNICA DEL TESORO</t>
  </si>
  <si>
    <t>00099021001 DEPOSITO DE EFECTIVO, DEPOSITANTE: BASILIO ZABALA SANGA, CONCEPTO: DEV CATERGORIA INDEBIDA DE OCTUBRE 1998 A ABRIL 1999 COMPLEMENTANDO AL ANTERIOR PAGADO 29-NOV-2019, CUENTA DE DEPOSITO: CUENTA UNICA DEL TESORO</t>
  </si>
  <si>
    <t>00099021001 DEPOSITO DE EFECTIVO, DEPOSITANTE: ALFREDO ORELLANA AGUILAR, CONCEPTO: DEVOLUCION POR DOBLE PERCEPCION, CUENTA DE DEPOSITO: CUENTA UNICA DEL TESORO</t>
  </si>
  <si>
    <t>00513012003 DEPOSITO DE EFECTIVO, DEPOSITANTE: JUAN CARLOS QUENTA RIVAS, CONCEPTO: DEVOLUCION DE HABERES YPFB, CUENTA DE DEPOSITO: CUENTA UNICA DEL TESORO</t>
  </si>
  <si>
    <t>00086031101 DEP.DE CHEQ.AJENOS,RET.DE CAM.,CONCEPTO: REVERSION,DEP.: SERNAP-TIPNIS , PROCEDENCIA: BANCO UNION S.A., CHEQUE: 1170, FECHA DE EMISION:29/12/2019</t>
  </si>
  <si>
    <t>00086031101 DEP.DE CHEQ.AJENOS,RET.DE CAM.,CONCEPTO: REVERSION,DEP.: SERNAP-TIPNIS , PROCEDENCIA: BANCO UNION S.A., CHEQUE: 1174, FECHA DE EMISION:29/12/2019</t>
  </si>
  <si>
    <t>00099021001 DEP.DE CHEQ.AJENOS,RET.DE CAM.,CONCEPTO: DEVOLUCION DE VACACIONES POR 25 DIAS GESTION 2018 TDJ -LPZ LAURA E VILLEGAS R.,DEP.: ORGANO JUDICIAL-DAF NACIONAL , PROCEDENCIA: BANCO UNION S.A., CHEQUE: 3423, FECHA DE EMISION:16/01/2020</t>
  </si>
  <si>
    <t>00099021001 DEP.DE CHEQ.AJENOS,RET.DE CAM.,CONCEPTO: DEVOL POR ERROR DE CALCULO DE BONO DE ANTIGUEDAD ENERO/2019 TRIB AGROAMBIENTAL DISTRITO TARIJA DE MA,DEP.: ORGANO JUDICIAL-DAF NACIONAL</t>
  </si>
  <si>
    <t>'TRANSFERENCIA DE FONDOS||S/G. NOTA CITE: MEFP//VTCP/DGCP/UODP-118/2020 DE LA FECHA, DEL MIN.DE ECONOMIA Y FINANZAS PUBLICAS(HRE-TSO-447), PAGO BTS EXTRABURSATIL-VENCIMIENTO 28 DE ENERO DE 2020 D.S.N°1121 DE 11 DE ENERO DE 2012. DEBITO DE LA LIBRETA N° 00099021001, REPOSICION UTILES DE ESCRITORIO.</t>
  </si>
  <si>
    <t>'TRANSFERENCIA DE FONDOS||S/G. NOTA CITE: MEFP//VTCP/DGCP/UODP-118/2020 DE LA FECHA, DEL MIN.DE ECONOMIA Y FINANZAS PUBLICAS(HRE-TSO-447), PAGO BTS EXTRABURSATIL-VENCIMIENTO 28 DE ENERO DE 2020 D.S.N°1121 DE 11 DE ENERO DE 2012. DEBITO DE LA LIBRETA N° 00099021001 TGN-RECURSOS ORDINARIOS MN, VENC.TITULOS TESORO DIRECTO.</t>
  </si>
  <si>
    <t>00099021001 DEPOSITO DE EFECTIVO, DEPOSITANTE: RICHARD BORIS CEDEÑO CATACORA, CONCEPTO: REVERSION GASTOS NO EJECUTADOS DE ENERGIA ELECTRICA MES DICIEMBRE, CUENTA DE DEPOSITO: CUENTA UNICA DEL TESORO</t>
  </si>
  <si>
    <t>00099021001 DEPOSITO DE EFECTIVO, DEPOSITANTE: MIGUEL MEJIA VASQUEZ, CONCEPTO: DEP EXTRAJUDICIAL MPD NOTA RECUPERACION MPD-UAI-N°056/2018, CUENTA DE DEPOSITO: CUENTA UNICA DEL TESORO</t>
  </si>
  <si>
    <t>00291012008 DEP.DE CHEQ.AJENOS,RET.DE CAM.,CONCEPTO: CONSTRUCTORA SANCHEZ TRIPOLINI LTDA,DEP.: BANCO UNION S.A. , PROCEDENCIA: BANCO UNION S.A., CHEQUE: 168367, FECHA DE EMISION:28/01/2020</t>
  </si>
  <si>
    <t>00066014202 DEP.DE CHEQ.AJENOS,RET.DE CAM.,CONCEPTO: CARLA NINETH RAMIREZ CHOQUE,DEP.: BANCO UNION S.A. , PROCEDENCIA: BANCO UNION S.A., CHEQUE: 168365, FECHA DE EMISION:28/01/2020</t>
  </si>
  <si>
    <t>00099021001 DEP.DE CHEQ.AJENOS,RET.DE CAM.,CONCEPTO: LORA ORTUÑO JUANA LIDIA,DEP.: BANCO UNION S.A. , PROCEDENCIA: BANCO UNION S.A., CHEQUE: 168366, FECHA DE EMISION:28/01/2020</t>
  </si>
  <si>
    <t>||REGULARIZACIÓN DEL COMPROBANTE CONTABLE NRO. 0973569 DE F. 11/12/2019 POR ERROR EN APROPIACION DE LA CUENTA DE DEBITO PARA EL COBRO DE COMISIONES POR 292 OPERACIONES POR APORTES NOVIEMBRE/19.</t>
  </si>
  <si>
    <t>PROVISION DE FONDOS A SOLICITUD DE YACIMIENTOS PETROLIFEROS FISCALES BOLIVIANOS SEGUN SOLICITUD YPFB-0010-2020 REF: PAGO AL TESORO GENERAL DE LA NACION PARTICIPACION DE LA PRODUCCION OCTUBRE 2019 LIB. 00099021001 TGN YPFB PARTICIPACION 6% PRODUCCIÓN BRUTA DE HIDROCARBUROS BOCA DE POZO</t>
  </si>
  <si>
    <t>PROVISION DE FONDOS A SOLICITUD DE YACIMIENTOS PETROLIFEROS FISCALES BOLIVIANOS SEGUN SOLICITUD YPFB-0012-2020 REF: PAGO A GAS TRANSBOLIVIANO SA POR SERV INTERRUMPIBLE DE TRANSPORTE DE GN MI CHIQUITOS MUTUN REDES YPFB YACUSES LIB. 00513012007 YPFB - RECURSOS NACIONALIZACIÓN</t>
  </si>
  <si>
    <t>PROVISION DE FONDOS A SOLICITUD DE YACIMIENTOS PETROLIFEROS FISCALES BOLIVIANOS SEGUN SOLICITUD YPFB-0003-2020 REF: PAGO IMPUESTOS DIRECTO A LOS HIDROCARBUROS PRODUCCION OCTUBRE 2019 LIB. 00513012007 YPFB - RECURSOS NACIONALIZACIÓN</t>
  </si>
  <si>
    <t>REGULARIZACION DE TRANSFERENCIA DEL EXTERIOR SEGUN SWIFT 01074 DE FECHA 28/01/2020 ORDENANTE: CONSULADO GENERAL DE BOLIVIA EN BUENOS AIRES LIB. 00340012005 SEGIP - RECAUDACION EXTERIOR - CEDULAS DE IDENTIDAD</t>
  </si>
  <si>
    <t>NUMERO DE LIBRETA CUT: 00099021001 OPERACIÓN E75 TRANSFERENCIA DE LA CUENTA FISCAL BUN A LA CUT EN MN TRANSFERENCIA DE FONDOS A SOLICITUD DEL GOBIERNO AUTONOMO MUNICIPAL DE VILLA CHARCAS CON CITE:G.A.M.V.CH-NÂ°24/2020 CTA. 3987 CUT LBRTA.00099021001.</t>
  </si>
  <si>
    <t>||TRANSFERENCIA DE FONDOS S/G. FORMULARIO CITE: BUN/CF050/20 DE LA FECHA.(HRE-TSO-455), ADQUISICION DE COMPUTADORAS-GAM LAJA. A SOLICITUD GOB.AUT.MCPAL.LAJA,LIBRETA N°00041014101 MDPYEP-REVOLUCION TECNOLOGICA EN EDUCACION;BUN.</t>
  </si>
  <si>
    <t>COBRO COSTOS DE PAPELERIA SEGUN TRANSFERENCIA DEL EXTERIOR POR ORDEN DE COPAGAZ DISTRIBUIDORA DE GAS S.A. (SAO PAULO BRASIL) REF.: INV.54, 55, 56, 57 FECHA VALOR 28/01/2020 LIB. 00513062001 YPFB-OPERACIONES PLANTA DE SEPARACION DE LIQUIDOS RIO GRANDE</t>
  </si>
  <si>
    <t>COBRO COSTOS DE PAPELERIA POR REGULARIZACION DE TRANSFERENCIA DEL EXTERIOR POR ORDEN DE CONSULADO GENERAL DE BOLIVIA EN BUENOS AIRES LIB. 00340012003 RECAUDACION EXTRANJERIA - C.I. -L.C.</t>
  </si>
  <si>
    <t>'COBRO DE'||UTILES DE ESCRITORIO POR EL COMPROBANTE CONTABLE NRO. 0977430 DE LA FECHA, SEGÚN CORREO ELECTRÓNICO DE YPFB DE F. 23/01/2018. DEBITO DE LA LIBRETA 00513022001 YPFB  OPERACIONES.</t>
  </si>
  <si>
    <t>'TRANSFERENCIA DE FONDOS||S/G. NOTA CITE: MEFP//VTCP/DGCP/UODP-119/2020 DE LA FECHA, DEL MIN.DE ECONOMIA Y FINANZAS PUBLICAS(HRE-TSO-458), PAGO BTS EXTRABURSATIL-VENCIMIENTO 29 DE ENERO DE 2020 D.S.N°1121 DE 11 DE ENERO DE 2012. DEBITO DE LA LIBRETA N° 00099021001 TGN-RECURSOS ORDINARIOS MN, VENC. TITULOS TESORO DIRECTO.</t>
  </si>
  <si>
    <t>'TRANSFERENCIA DE FONDOS||S/G. NOTA CITE: MEFP//VTCP/DGCP/UODP-119/2020 DE LA FECHA, DEL MIN.DE ECONOMIA Y FINANZAS PUBLICAS(HRE-TSO-458), PAGO BTS EXTRABURSATIL-VENCIMIENTO 29 DE ENERO DE 2020 D.S.N°1121 DE 11 DE ENERO DE 2012. DEBITO DE LA LIBRETA N° 00099021001, REPOSICION UTILES DE ESCRITORIO.</t>
  </si>
  <si>
    <t>00190012003 DEPOSITO DE EFECTIVO, DEPOSITANTE: KLAUS LUDWING CALLIZAYA COSSIO, CONCEPTO: DEVOLUCION DE VIATICOS POR VIAJE AL MUNICIPIO YUNCHARA EL 19 DE NOVIEMBRE, CUENTA DE DEPOSITO: CUENTA UNICA DEL TESORO</t>
  </si>
  <si>
    <t>00190012003 DEPOSITO DE EFECTIVO, DEPOSITANTE: MARIA GALIA  APAZA MAMANI, CONCEPTO: DEVOLUCION DE VIATICOS POR VIAJE AL MUNICIPIO MAPIRI DEL 11 AL 12 DE NOVIEMBRE, CUENTA DE DEPOSITO: CUENTA UNICA DEL TESORO</t>
  </si>
  <si>
    <t>00190012003 DEPOSITO DE EFECTIVO, DEPOSITANTE: ADRIAN MICHEL TICONA FLORES, CONCEPTO: DEVOLUCION DE VIATICOS POR VIAJE A LAS COMUNIDADES QUIROCOMA Y RICA RICA EL 8 DE NOVIEMBRE, CUENTA DE DEPOSITO: CUENTA UNICA DEL TESORO</t>
  </si>
  <si>
    <t>00190012003 DEPOSITO DE EFECTIVO, DEPOSITANTE: RHINDA ELIZABETH CALLA GUTIERREZ, CONCEPTO: DEVOLUCION DE VIATICOS POR VIAJE AL MUNICIPIO SAN AGUSTIN DE 29 AL 31/10 DEL 2019, CUENTA DE DEPOSITO: CUENTA UNICA DEL TESORO</t>
  </si>
  <si>
    <t>00190012003 DEPOSITO DE EFECTIVO, DEPOSITANTE: GONZALO GUTIERREZ VEGA, CONCEPTO: DEVOLUCION DE VIATICOS POR VIAJE AL MUNICIPIO TINGUIPAYA EL 27 DE SEPTIEMBRE/19, CUENTA DE DEPOSITO: CUENTA UNICA DEL TESORO</t>
  </si>
  <si>
    <t>00190012003 DEPOSITO DE EFECTIVO, DEPOSITANTE: LUIS ALBERTO MENDOZA GARCIA, CONCEPTO: DEVOLUCION DE VIATICOS POR VIAJE A LA COMUNIDAD QORI MAYU DEL 30/09 AL 01/10 DEL 2019, CUENTA DE DEPOSITO: CUENTA UNICA DEL TESORO</t>
  </si>
  <si>
    <t>00190012003 DEPOSITO DE EFECTIVO, DEPOSITANTE: GONZALO GUTIERREZ VEGA, CONCEPTO: DEVOLUCION DE VIATICOS POR VIAJE AL CANTON CONCEPCION EL 30 DE SEPTIEMBRE/19, CUENTA DE DEPOSITO: CUENTA UNICA DEL TESORO</t>
  </si>
  <si>
    <t>00190012003 DEPOSITO DE EFECTIVO, DEPOSITANTE: SERGIO RODRIGO CASTRO PRIETO, CONCEPTO: DEVOLUCION DE VIATICOS POR VIAJE AL CANTON CONCEPCION EL 30 DE AGOSTO/19, CUENTA DE DEPOSITO: CUENTA UNICA DEL TESORO</t>
  </si>
  <si>
    <t>00190012003 DEPOSITO DE EFECTIVO, DEPOSITANTE: ANDREA LIBERTAD PERALTA, CONCEPTO: DEVOLUCION DE VIATICOS POR VIAJE A LA COMUNIDAD AJNOCOLLO EL 14 DE AGOSTO/19, CUENTA DE DEPOSITO: CUENTA UNICA DEL TESORO</t>
  </si>
  <si>
    <t>00190012003 DEPOSITO DE EFECTIVO, DEPOSITANTE: INES GLADYS LAGRAVA CAMPOS, CONCEPTO: DEVOLUCION DE VIATICOS POR VIAJE AL MUNICIPIO CAMARGO EL 9 DE SEPTIEMBRE/19, CUENTA DE DEPOSITO: CUENTA UNICA DEL TESORO</t>
  </si>
  <si>
    <t>00190012003 DEPOSITO DE EFECTIVO, DEPOSITANTE: GUEYSSA CLAUDIA VARGAS VALVERDE, CONCEPTO: DEVOLUCION DE VIATICOS POR VIAJE A LA COMUNIDAD VILLA SOLANO EL 25 DE JULIO/19, CUENTA DE DEPOSITO: CUENTA UNICA DEL TESORO</t>
  </si>
  <si>
    <t>00190012003 DEPOSITO DE EFECTIVO, DEPOSITANTE: ALFREDO BRAVO QUISPE, CONCEPTO: DEVOLUCION DE VIATICOS POR VIAJE A LA COMUNIDAD MOROCHA B EL 28 DE JUNIO/19, CUENTA DE DEPOSITO: CUENTA UNICA DEL TESORO</t>
  </si>
  <si>
    <t>00086014407 DEPOSITO DE EFECTIVO, DEPOSITANTE: GOBIERNO AUTONOMO MUNICIPAL DE CAMARGO, CONCEPTO: DEVOLUCION DE RECURSOS NO EJECUTADOS PROY " FORESTACION MICRO-RIO CHINIMAYU Y TUMUSLA MUNICIPIO CAMA, CUENTA DE DEPOSITO: CUENTA UNICA DEL TESORO</t>
  </si>
  <si>
    <t>00344012001 DEPOSITO DE EFECTIVO, DEPOSITANTE: WILBERG CUTIPA PEREZ, CONCEPTO: PREVENTIVO 755, CUENTA DE DEPOSITO: CUENTA UNICA DEL TESORO</t>
  </si>
  <si>
    <t>00344012001 DEPOSITO DE EFECTIVO, DEPOSITANTE: WILBERG CUTIPA PEREZ, CONCEPTO: PREVENTIVO 754, CUENTA DE DEPOSITO: CUENTA UNICA DEL TESORO</t>
  </si>
  <si>
    <t>00076011101 DEP.DE CHEQ.AJENOS,RET.DE CAM.,CONCEPTO: RECUPERACION DE RECURSOS MEDIANTE PROCESO JUDICIAL N/C: 128/2005,DEP.: ORGANO JUDICIAL DAF , PROCEDENCIA: BANCO UNION S.A., CHEQUE: 13490, FECHA DE EMISION:31/12/2019</t>
  </si>
  <si>
    <t>00099021001 DEP.DE CHEQ.AJENOS,RET.DE CAM.,CONCEPTO: AYALA OROSCO MARISOL,DEP.: BANCO UNION SA. , PROCEDENCIA: BANCO UNION S.A., CHEQUE: 168373, FECHA DE EMISION:29/01/2020</t>
  </si>
  <si>
    <t>00099021001 DEPOSITO DE EFECTIVO, DEPOSITANTE: ALCIVIADES GUTIERREZ PALLARICO, CONCEPTO: DEVOLUCION DE 2 DUODECIMAS DE AGUINALDO, CUENTA DE DEPOSITO: CUENTA UNICA DEL TESORO</t>
  </si>
  <si>
    <t>00099021001 DEPOSITO DE EFECTIVO, DEPOSITANTE: ELDER GEOVANNA RODRIGUEZ, CONCEPTO: DEVOLUCION DE PAGO CESTATICKET DICIEMBRE 2018 A FAVOR DE LA SRA AIMETH REYES, CUENTA DE DEPOSITO: CUENTA UNICA DEL TESORO</t>
  </si>
  <si>
    <t>00099021001 DEPOSITO DE EFECTIVO, DEPOSITANTE: MAXIMILIANO DAVILA PEREZ, CONCEPTO: DEVOLUCION PASAJES AEREOS EMITIDOS POR BOLTUR BOLETOS PREVENTIVO 1191-2019, CUENTA DE DEPOSITO: CUENTA UNICA DEL TESORO</t>
  </si>
  <si>
    <t>00099021001 DEPOSITO DE EFECTIVO, DEPOSITANTE: MAXIMILIANO DAVILA PEREZ, CONCEPTO: DEVOLUCION PASAJES AEREOS EMITIDOS POR BOLTUR BOLETOS  PREVENTIVO 1055-2019, CUENTA DE DEPOSITO: CUENTA UNICA DEL TESORO</t>
  </si>
  <si>
    <t>00099021001 DEPOSITO DE EFECTIVO, DEPOSITANTE: CAMARA DE DIPUTADOS, CONCEPTO: DEVOLUCION DEL REFRIGERIO DEL PERSONAL MES DE JULIO, CUENTA DE DEPOSITO: CUENTA UNICA DEL TESORO</t>
  </si>
  <si>
    <t>NUMERO DE LIBRETA CUT: Libreta 00291012009 ABC OTROS RECURSOS ESPECIFICOS OPERACIÓN E18 TRANSFERENCIA DEL SISTEMA FINANCIERO POR CUENTA DE TERCEROS A LA CUT Por pago de ejecución de Boleta de Garantía N° 16475191</t>
  </si>
  <si>
    <t>NUMERO DE LIBRETA CUT: 00099021001 OPERACIÓN E18 TRANSFERENCIA DEL SISTEMA FINANCIERO POR CUENTA DE TERCEROS A LA CUT TRANSFERENCIA PAGO DE MULTAS DEL MES DE DICIEMBRE 2019 SERVICIO RECAUDACION SEGIP 2</t>
  </si>
  <si>
    <t>COBRO COSTOS DE PAPELERIA SEGUN TRANSFERENCIA DEL EXTERIOR POR ORDEN DE CORPORACION ANDINA DEL GAS PERU S.A.C. LIB. 00513062001 YPFB-OPERACIONES PLANTA DE SEPARACION DE LIQUIDOS RIO GRANDE</t>
  </si>
  <si>
    <t>'TRANSFERENCIA DE FONDOS||S/G. NOTA CITE: MEFP//VTCP/DGCP/UODP-134/2020 DE LA FECHA, DEL MIN.DE ECONOMIA Y FINANZAS PUBLICAS(HRE-TSO-461), PAGO BTS EXTRABURSATIL-VENCIMIENTO 30 DE ENERO DE 2020 D.S.N°1121 DE 11 DE ENERO DE 2012. DEBITO DE LA LIBRETA N° 00099021001 TGN-RECURSOS ORDINARIOS MN., VENC. TITULOS TESORO DIRECTO.</t>
  </si>
  <si>
    <t>'TRANSFERENCIA DE FONDOS||S/G. NOTA CITE: MEFP//VTCP/DGCP/UODP-134/2020 DE LA FECHA, DEL MIN.DE ECONOMIA Y FINANZAS PUBLICAS(HRE-TSO-461), PAGO BTS EXTRABURSATIL-VENCIMIENTO 30 DE ENERO DE 2020 D.S.N°1121 DE 11 DE ENERO DE 2012. DEBITO DE LA LIBRETA N° 00099021001, REPOSICION UTILES DE ESCRITORIO.</t>
  </si>
  <si>
    <t>NUMERO DE LIBRETA CUT: 00099021001 OPERACIÓN E75 TRANSFERENCIA DE LA CUENTA FISCAL BUN A LA CUT EN MN TRANSFERENCIA DE FONDOS A SOLICITUD DEL GOBIERNO AUTONOMO MUNICIPAL DE SUCRE CON CITE: DIR.FINANCIERA CITE NÂ°016/2020 LA CTA. 3987 CUT LBRTA.00099021001.</t>
  </si>
  <si>
    <t>NUMERO DE LIBRETA CUT: 00099021001 OPERACIÓN E75 TRANSFERENCIA DE LA CUENTA FISCAL BUN A LA CUT EN MN TRANSFERENCIA DE FONDOS A SOLICITUD DEL GOBIERNO AUTONOMO DEPARTAMENTAL DE CHUQUISACA CON CITE: TESORERIA Y C.P. 076/2020 LA CTA. 3987 CUT LBRTA.00099021001.</t>
  </si>
  <si>
    <t>NUMERO DE LIBRETA CUT: 00099024113 OPERACIÓN E75 TRANSFERENCIA DE LA CUENTA FISCAL BUN A LA CUT EN MN TRANSFERENCIA DE FONDOS A SOLICITUD DEL GOBIERNO AUTONOMO MUNICIPAL DE INCAHUASI CON CITE: G.A.M.INC./DESPACHO MAE NÂ°167/2020 LA CTA. 3987 CUT LBRTA.00099024113.</t>
  </si>
  <si>
    <t>'COBRO DE'||UTILES DE ESCRITORIO POR EL COMPROBANTE CONTABLE NRO. 0977521 DE LA FECHA, SEGÚN CORREO ELECTRÓNICO DE YPFB DE F. 23/01/2018. DEBITO DE LA LIBRETA 00513022001 YPFB  OPERACIONES.</t>
  </si>
  <si>
    <t>De: 00099021001 Transferencia de recursos a solicitud del Órgano Judicial, (operación bimonetaria), SG Nota CITE:UNID./NAL./FINANZAS/DAF-OJ N°59/2020, a favor de la Corporación del Seguro Social Militar por Restitución de Certificado Depósito Judicial Nro. 31365. H.R. 6-2843-R. TC 6.86.</t>
  </si>
  <si>
    <t>||TRANSFERENCIA DE FONDOS S/G. MENSAJES SWIFT NROS. 01182 Y 01178 DE LA FECHA. (SECTOR PÚBLICO - SERVICIOS). DEBITO DE LA LIBRETA 00119012001 ADSIB, REPOSICION UTILES DE ESCRITORIO.</t>
  </si>
  <si>
    <t>00099021001 DEPOSITO DE EFECTIVO, DEPOSITANTE: JHANETH NAO ESPEJO, CONCEPTO: ATRASOS DE DICIEMBRE/2019 CORRESPONDIENTE A MEDIO DIA DE HABER, CUENTA DE DEPOSITO: CUENTA UNICA DEL TESORO</t>
  </si>
  <si>
    <t>00099021001 DEPOSITO DE EFECTIVO, DEPOSITANTE: GERMAN QUISPE CHOQUE, CONCEPTO: RENTA DERECHO HABIENTE, CUENTA DE DEPOSITO: CUENTA UNICA DEL TESORO</t>
  </si>
  <si>
    <t>00099021001 DEPOSITO DE EFECTIVO, DEPOSITANTE: RICARDO ELVIO CAYHUARA VARGAS, CONCEPTO: DEVOLUCION PAGO EN DEMASIA DE AGUINALDO, CUENTA DE DEPOSITO: CUENTA UNICA DEL TESORO</t>
  </si>
  <si>
    <t>00133012001 DEPOSITO DE EFECTIVO, DEPOSITANTE: LOTERIA NACIONAL DE B Y S, CONCEPTO: V.C. SALDO PAGO DE PREMIOS MENORES SORTEO "MUJERES", CUENTA DE DEPOSITO: CUENTA UNICA DEL TESORO</t>
  </si>
  <si>
    <t>00066011102 DEPOSITO DE EFECTIVO, DEPOSITANTE: OLGA ISELA BERMUDEZ GUTIERREZ, CONCEPTO: REPOSICION CREDENCIAL, CUENTA DE DEPOSITO: CUENTA UNICA DEL TESORO</t>
  </si>
  <si>
    <t>00099021001 DEPOSITO DE EFECTIVO, DEPOSITANTE: MINISTERIO DE DEPORTES -CIPRIAN CALLIZAYA PEREZ, CONCEPTO: DEVOLUCION DE SALDOS NO UTILIZADOS EN LOS ENVIOS DE MATERIALES, CUENTA DE DEPOSITO: CUENTA UNICA DEL TESORO</t>
  </si>
  <si>
    <t>00099021001 DEPOSITO DE EFECTIVO, DEPOSITANTE: MARIO ROJAS, CONCEPTO: DEVOLUCION POR COBRO INDEBIDO, CUENTA DE DEPOSITO: CUENTA UNICA DEL TESORO</t>
  </si>
  <si>
    <t>00595012002 DEPOSITO DE EFECTIVO, DEPOSITANTE: ANGEL MARIACA, CONCEPTO: DEVOLUCION DEL CREDITO FISCAL DE LA FACTURA N°1051 DEL 27-11-2019 RECURSOS ESPECIFICOS (COMISIONES), CUENTA DE DEPOSITO: CUENTA UNICA DEL TESORO</t>
  </si>
  <si>
    <t>00099021001 DEPOSITO DE EFECTIVO, DEPOSITANTE: MINISTERIO DE DEPORTES-HENRRY AGUILA, CONCEPTO: DEVOLUCION  FONDOS PREMIACION CARRERAS PEDESTRES 10K GESTION 2019 YPFB, CUENTA DE DEPOSITO: CUENTA UNICA DEL TESORO</t>
  </si>
  <si>
    <t>00066014202 DEPOSITO DE EFECTIVO, DEPOSITANTE: BOLFUTURO SRL., CONCEPTO: DEVOLUCION DE APOYO DEL MINISTERIO DE PLANIFICACION DE DESARROLLO PARA VIAJE A LA NASA, CUENTA DE DEPOSITO: CUENTA UNICA DEL TESORO</t>
  </si>
  <si>
    <t>00526012001 DEPOSITO DE EFECTIVO, DEPOSITANTE: JORGE MARCELO JEMIO CALATAYUD, CONCEPTO: DEVOLUCION DE SALDO, CUENTA DE DEPOSITO: CUENTA UNICA DEL TESORO</t>
  </si>
  <si>
    <t>00099021001 DEPOSITO DE EFECTIVO, DEPOSITANTE: DONALD OSCAR ALDUNATE ESCOBAR-QUINTA DIVISION, CONCEPTO: REVERSION SERVICIOS BASICOS "AGUA POTABLE" OCTUBRE/19, CUENTA DE DEPOSITO: CUENTA UNICA DEL TESORO</t>
  </si>
  <si>
    <t>00099021001 DEP.DE CHEQ.AJENOS,RET.DE CAM.,CONCEPTO: DEVOLUCION DE REFRIGERIOS MES DE DICIEMBRE 2019 DEL SR. ALEXANDRO MIER BAYA,DEP.: MDP Y EP , PROCEDENCIA: BANCO UNION S.A., CHEQUE: 2668, FECHA DE EMISION:29/01/2020</t>
  </si>
  <si>
    <t>00099021001 DEP.DE CHEQ.AJENOS,RET.DE CAM.,CONCEPTO: DEPÓSITO POR LA AISEM EN LA LIBRETA DE RECURSOS ORDINARIOS, POR DESCUENTO SIN GOCE DE HABERES,DEP.: AISEM , PROCEDENCIA: BANCO UNION S.A., CHEQUE: 77, FECHA DE EMISION:29/01/2020</t>
  </si>
  <si>
    <t>00015021101 DEP.DE CHEQ.AJENOS,RET.DE CAM.,CONCEPTO: DEVOLUCION RECURSOS NO EJECUTADOS  ALIMENTACION CMDO DPTAL. LA PAZ INCREMENTO MAR-ABR-MAY-JUN /2019,DEP.: POLICIA BOLIVIANA , PROCEDENCIA: BANCO UNION S.A., CHEQUE: 7724, FECHA DE EMISION:09/01/2020</t>
  </si>
  <si>
    <t>00099021001 DEPOSITO DE EFECTIVO, DEPOSITANTE: MINISTERIO DE DEPORTES RENE MARTINEZ, CONCEPTO: DEVOLUCION FONDO EN AVANCE COMBUSTIBLE, CUENTA DE DEPOSITO: CUENTA UNICA DEL TESORO</t>
  </si>
  <si>
    <t>00066011102 DEPOSITO DE EFECTIVO, DEPOSITANTE: DENISSE MARIELA PARRA ARIAS, CONCEPTO: REPOSICION  CREDENCIAL, CUENTA DE DEPOSITO: CUENTA UNICA DEL TESORO</t>
  </si>
  <si>
    <t>00099021001 DEPOSITO DE EFECTIVO, DEPOSITANTE: RENE MONTECINOS BOTELLO, CONCEPTO: DEVOLUCION  AGUINALDO 13 DIAS DE 13263775 CABRAL DE DUBRACIC MELIJA  BEATRIZ 3832/360 X 13 DIAS =138, CUENTA DE DEPOSITO: CUENTA UNICA DEL TESORO</t>
  </si>
  <si>
    <t>00099021001 DEPOSITO DE EFECTIVO, DEPOSITANTE: DR JOSE DAVID BERRIOS LIZARAZU, CONCEPTO: DEVOLUCION DOBLE PERCEPCION  SALARIAL, CUENTA DE DEPOSITO: CUENTA UNICA DEL TESORO</t>
  </si>
  <si>
    <t>00099021001 DEPOSITO DE EFECTIVO, DEPOSITANTE: NOEMI NATIVIDAD DIAZ TABORGA, CONCEPTO: DEVOLUCION DE VIATICOS, CUENTA DE DEPOSITO: CUENTA UNICA DEL TESORO</t>
  </si>
  <si>
    <t>00099021001 DEPOSITO DE EFECTIVO, DEPOSITANTE: RUBEN MEDINACELI ORTIZ, CONCEPTO: DEVOLUCION DE VIATICOS, CUENTA DE DEPOSITO: CUENTA UNICA DEL TESORO</t>
  </si>
  <si>
    <t>PROVISION DE FONDOS A SOLICITUD DE YACIMIENTOS PETROLIFEROS FISCALES BOLIVIANOS SEGUN SOLICITUD YPFB-0014-2020 REF: PAGO A YPFB TRANSIERRA SA POR SCD Y TEMIN SERVICIO FIRME DE TRANSP DE GN DICIEMBRE 2019 LIB. 00513012007 YPFB - RECURSOS NACIONALIZACIÓN</t>
  </si>
  <si>
    <t>PROVISION DE FONDOS A SOLICITUD DE YACIMIENTOS PETROLIFEROS FISCALES BOLIVIANOS SEGUN SOLICITUD YPFB-0020-2020 REF: PAGO A GOB POR SERV INTERRUMPIBLE DE TRANSPORTE DE GN ME POR EL MES DE DICIEMBRE 2019 LIB. 00513012007 YPFB - RECURSOS NACIONALIZACIÓN</t>
  </si>
  <si>
    <t>PROVISION DE FONDOS A SOLICITUD DE YACIMIENTOS PETROLIFEROS FISCALES BOLIVIANOS SEGUN SOLICITUD YPFB-0019-2020 REF: PAGO A YPFB TRANSPORTE SA POR SCD Y TEMIN TRANSP DE GN LINEA 12 DICIEMBRE 2019 LIB. 00513012007 YPFB - RECURSOS NACIONALIZACIÓN</t>
  </si>
  <si>
    <t>PROVISION DE FONDOS A SOLICITUD DE YACIMIENTOS PETROLIFEROS FISCALES BOLIVIANOS SEGUN SOLICITUD YPFB-0018-2020 REF: PAGO A YPFB TRANSPORTE SA POR SCD Y TEMIN TRANS GN MI FIRME E INTERRUMPIBLE Y ME FIRME DICIEMBRE 2019 LIB. 00513012007 YPFB - RECURSOS NACIONALIZACIÓN</t>
  </si>
  <si>
    <t>PROVISION DE FONDOS A SOLICITUD DE YACIMIENTOS PETROLIFEROS FISCALES BOLIVIANOS SEGUN SOLICITUD YPFB-0016-2020 REF: PAGO A YPFB TRANSIERRA SA POR SERVICIO INTERRUMPIBLE ACUERDO TEMPORAL SCD Y TEMIN DICIEMBRE 2019 LIB. 00513012007 YPFB - RECURSOS NACIONALIZACIÓN</t>
  </si>
  <si>
    <t>PROVISION DE FONDOS A SOLICITUD DE YACIMIENTOS PETROLIFEROS FISCALES BOLIVIANOS SEGUN SOLICITUD YPFB-0022-2020 REF: PAGO A YPFB CHACO SA POR SERV INTERRUMPIBLE DE TRANSP MI DUCTO MENOR CARRASCO BULO BULO DICIEMBRE 2019 LIB. 00513012007 YPFB - RECURSOS NACIONALIZACIÓN</t>
  </si>
  <si>
    <t>NUMERO DE LIBRETA CUT: 00099021001 OPERACIÓN E18 TRANSFERENCIA DEL SISTEMA FINANCIERO POR CUENTA DE TERCEROS A LA CUT TRANSFERENCIA A SOLICITUD DEL MEFP SEGUN NOTA CITE MEFP VTCP DGPOT UAIS CPI NO 120002 BUN 20</t>
  </si>
  <si>
    <t>||TRANSFERENCIA DE FONDOS S/G. FORMULARIO CITE: BUN/CF055/20 DE LA FECHA.(HRE-TSO-468), DEVOLUCION DE RECURSOS NO UTILIZADOS POR EL MUNICIPIO DE LA SUNTA DE LOS PROYECTOS FINANCIADOS POR LA UPRE. A SOLICITUD DEL GOB.AUT.MCPAL.DE LA SUNTA, LIBRETA N°00099024113 BOLIVIA CAMBIA; BUN.</t>
  </si>
  <si>
    <t>COBRO COSTOS DE PAPELERIA SEGUN TRANSFERENCIA DEL EXTERIOR POR ORDEN DE COPAGAZ DISTRIBUIDORA DE GAS S.A. REF.: INV 62 LIB. 00513062001 YPFB-OPERACIONES PLANTA DE SEPARACION DE LIQUIDOS RIO GRANDE</t>
  </si>
  <si>
    <t>||18° DESEMBOLSO DE BS1.198.654.070,00 SERIE TGN-N1H-10 CRÉDITO DE EMERGENCIA SOLICITADO MEDIANTE NOTA DEL MEFP CITE: MEFP/VTCP/DGCP/UEPS-348/2020 REC. EN LA FECHA (TRAM-TGL-1617) REF: RD N°024/08, 064/09, CONTRATO SANO N°043/08, ADENDAS Y SANO DLBCI N° 84/2019 ABONO EN LA LIBRETA N° 00099039001 FDO. RECONST., SEG. ALIMENTARIA Y APOYO PROD. - FRESAP</t>
  </si>
  <si>
    <t>COBRO DE||ÚTILES DE ESCRITORIO POR LA ELABORACIÓN DEL COMPROBANTE CONTABLE N° 0977622 DE LA FECHA. DE LA LIBRETA N° 00099021001 TGN  RECURSOS ORDINARIOS, COSTO ÚTILES DE ESCRITORIO.</t>
  </si>
  <si>
    <t>00099021001 DEPOSITO DE EFECTIVO, DEPOSITANTE: EMPRESA ESTATAL BOLIVIANA DE TURISMO, CONCEPTO: DEVOLUCION AL O.E.P. - TRIBUNAL SUPREMO ELECTORAL DEL BOLETO 547-5584897803 GEST 2019, CUENTA DE DEPOSITO: CUENTA UNICA DEL TESORO</t>
  </si>
  <si>
    <t>00099021001 DEPOSITO DE EFECTIVO, DEPOSITANTE: EMPRESA ESTATAL BOLIVIANA DE TURISMO, CONCEPTO: DEVOLUCION AL O.E.P. - TRIBUNAL ELECTORAL DEL BOLETO 045-5584885860 GEST 2019, CUENTA DE DEPOSITO: CUENTA UNICA DEL TESORO</t>
  </si>
  <si>
    <t>00099021001 DEPOSITO DE EFECTIVO, DEPOSITANTE: EMPRESA ESTATAL BOLIVIANA DE TURISMO, CONCEPTO: DEVOLUCION AL M.M.A.YA. DEL BOLETO N° 2NZ50X-4160SD GESTION 2019, CUENTA DE DEPOSITO: CUENTA UNICA DEL TESORO</t>
  </si>
  <si>
    <t>00099021001 DEPOSITO DE EFECTIVO, DEPOSITANTE: EMPRESA ESTATAL BOLIVIANA DE TURISMO, CONCEPTO: DEV. AL MIN PRESIDENCIA DE LOS TKT N° JP56FJ, FDI5MA, XNNNB8, YIKZ23(2955584), QU3YR8(2955581) 2019, CUENTA DE DEPOSITO: CUENTA UNICA DEL TESORO</t>
  </si>
  <si>
    <t>00592012001 DEPOSITO DE EFECTIVO, DEPOSITANTE: AGUSTINA MAMANI, CONCEPTO: VENTA EMISIVO CLIENTES PARTICULARES GEST 2019 (COBRADO 16 DE ENERO DE 2020), CUENTA DE DEPOSITO: CUENTA UNICA DEL TESORO</t>
  </si>
  <si>
    <t>00592012001 DEPOSITO DE EFECTIVO, DEPOSITANTE: AGUSTINA MAMANI, CONCEPTO: VENTA EMISIVO CLIENTES PARTICULARES DEL 16 AL 28 DE ENERO 2020, CUENTA DE DEPOSITO: CUENTA UNICA DEL TESORO</t>
  </si>
  <si>
    <t>00592012001 DEPOSITO DE EFECTIVO, DEPOSITANTE: AGUSTINA MAMANI, CONCEPTO: VENTA PAQUETES TURISTICOS DE GESTION 2020, CUENTA DE DEPOSITO: CUENTA UNICA DEL TESORO</t>
  </si>
  <si>
    <t>00592012001 DEPOSITO DE EFECTIVO, DEPOSITANTE: JORGE LUIS VARGAS, CONCEPTO: PAGO DE ADM-ND-26695 CUENTA JORGE LUIS VARGAS GESTION 2019, CUENTA DE DEPOSITO: CUENTA UNICA DEL TESORO</t>
  </si>
  <si>
    <t>00592012001 DEPOSITO DE EFECTIVO, DEPOSITANTE: ELECCIONES GENERALES, CONCEPTO: PAGO DE ND-296794 ELECIONES GENERALES GESTION 2019, CUENTA DE DEPOSITO: CUENTA UNICA DEL TESORO</t>
  </si>
  <si>
    <t>00221012001 DEPOSITO DE EFECTIVO, DEPOSITANTE: RAMIRO MAYDANA, CONCEPTO: DEVOLUCION CRED FISCAL -IVA OMITIDO, CUENTA DE DEPOSITO: CUENTA UNICA DEL TESORO</t>
  </si>
  <si>
    <t>00592012001 DEPOSITO DE EFECTIVO, DEPOSITANTE: MARYLUZ QUISPE CONCHA, CONCEPTO: POR DEVOLUCION DE FONDO EN AVANCE PARA PAGO A PROVEEDOR TRANSOFT-SEMANA 4 MES DE DICIEMBRE 2019, CUENTA DE DEPOSITO: CUENTA UNICA DEL TESORO</t>
  </si>
  <si>
    <t>00592012001 DEPOSITO DE EFECTIVO, DEPOSITANTE: MARYLUZ QUISPE CONCHA, CONCEPTO: POR DEVOLUCION DE FONDO EN AVANCE PARA PAGO A PROVEEDOR BSP-IATA SEMANA 4 MES DE DICIEMBRE 2019, CUENTA DE DEPOSITO: CUENTA UNICA DEL TESORO</t>
  </si>
  <si>
    <t>00592012001 DEPOSITO DE EFECTIVO, DEPOSITANTE: GUILLEN / EDUARDO (AETN), CONCEPTO: PAGO ND - 244245 - 244247 SALDO MARZO GESTION 2019 (AE), CUENTA DE DEPOSITO: CUENTA UNICA DEL TESORO</t>
  </si>
  <si>
    <t>00592012001 DEPOSITO DE EFECTIVO, DEPOSITANTE: AETN, CONCEPTO: PAGO ND-303712 AETN - PENALIDADES GESTION 2019, CUENTA DE DEPOSITO: CUENTA UNICA DEL TESORO</t>
  </si>
  <si>
    <t>00099021001 DEPOSITO DE EFECTIVO, DEPOSITANTE: XIMENA BESTSABE LUNA QUISPE, CONCEPTO: DEVOLUCION DE PASAJES, CUENTA DE DEPOSITO: CUENTA UNICA DEL TESORO</t>
  </si>
  <si>
    <t>00132012005 DEPOSITO DE EFECTIVO, DEPOSITANTE: CARLA LIREEL MERCADO PEÑANIETA, CONCEPTO: DEVOLUCION DE PASAJES, CUENTA DE DEPOSITO: CUENTA UNICA DEL TESORO</t>
  </si>
  <si>
    <t>00099021001 DEPOSITO DE EFECTIVO, DEPOSITANTE: ELVIRA ARIAS, CONCEPTO: DEVOLUCION COBRO  INDEVIDO, CUENTA DE DEPOSITO: CUENTA UNICA DEL TESORO</t>
  </si>
  <si>
    <t>00099021001 DEPOSITO DE EFECTIVO, DEPOSITANTE: ENTEL S.A., CONCEPTO: REVERSION MONTO POR SERVICO DE TELEFONIA MOVIL CTA 249647965 DE ENTEL S.A., CUENTA DE DEPOSITO: CUENTA UNICA DEL TESORO</t>
  </si>
  <si>
    <t>00086088003 DEPOSITO DE EFECTIVO, DEPOSITANTE: MARCO ANTONIO JALDIN ALVAREZ, CONCEPTO: DEVOLUCION DE FONDOS EN AVANCE, CUENTA DE DEPOSITO: CUENTA UNICA DEL TESORO</t>
  </si>
  <si>
    <t>00099021001 DEPOSITO DE EFECTIVO, DEPOSITANTE: ALIDSON CELIA GOMEZ AGOSTOPA, CONCEPTO: DEVOLUCION POR OBSERVACIONES A GASTOS DE FUNCIONAMIENTO SEGUN INFORME 376/2019, CUENTA DE DEPOSITO: CUENTA UNICA DEL TESORO</t>
  </si>
  <si>
    <t>00066014202 DEPOSITO DE EFECTIVO, DEPOSITANTE: MARIA CORINA MARION JORDAN, CONCEPTO: DEVOLUCION DE PASAJES Y ESTADIA A NOMBRE DEL BENEFICIARIO MARIA CORINA MARION JORDAN, CUENTA DE DEPOSITO: CUENTA UNICA DEL TESORO</t>
  </si>
  <si>
    <t>00287102001 DEP.DE CHEQ.AJENOS,RET.DE CAM.,CONCEPTO: REEMBOLSO POR INCAP TEMPORAL DE CAJA DE SALUD CORDES A FONDO NAL DE INVERSION PRODUCTIVA Y SOCIAL,DEP.: CAJA DE SALUD CORDES , PROCEDENCIA: BANCO UNION S.A., CHEQUE: 14901, FECHA DE EMISION:28/01/2020</t>
  </si>
  <si>
    <t>00383012001 DEP.DE CHEQ.AJENOS,RET.DE CAM.,CONCEPTO: REEMBOLSO POR INCAPACIDAD TEMP. DE CAJA DE SALUD CORDES A AGENCIA BOLIVIANA DE CORREOS,DEP.: CAJA DE SALUD CORDES , PROCEDENCIA: BANCO UNION S.A., CHEQUE: 14903, FECHA DE EMISION:28/01/2020</t>
  </si>
  <si>
    <t>00221022001 DEP.DE CHEQ.AJENOS,RET.DE CAM.,CONCEPTO: DEVOLUCION CF-IVA OMITIDO GESTION 2019,DEP.: MARIA I. TERAN , PROCEDENCIA: BANCO UNION S.A., CHEQUE: 1419, FECHA DE EMISION:17/01/2020</t>
  </si>
  <si>
    <t>00099021001 DEP.DE CHEQ.AJENOS,RET.DE CAM.,CONCEPTO: REEMBOLSO POR INCAPACIDAD TEMPORAL DE CAJA DE SALUD CORDES A MIN. DE MEDIO AMBIENTE Y AGUA,DEP.: CAJA DE SALUD CORDES , PROCEDENCIA: BANCO UNION S.A., CHEQUE: 14900, FECHA DE EMISION:28/01/2020</t>
  </si>
  <si>
    <t>00221022001 DEP.DE CHEQ.AJENOS,RET.DE CAM.,CONCEPTO: DEVOLUCION CF-IVA OMITIDO GESTION 2019,DEP.: MARA J. TERAN , PROCEDENCIA: BANCO UNION S.A., CHEQUE: 1418, FECHA DE EMISION:17/01/2020</t>
  </si>
  <si>
    <t>00099021001 DEP.DE CHEQ.AJENOS,RET.DE CAM.,CONCEPTO: DEVOLUCION DE PASAJES AEREAS EMITIDAS POR LA EMPRESA BOLTUR GESTION 2019,DEP.: F.P.S. - OFICINA CENTRAL , PROCEDENCIA: BANCO UNION S.A., CHEQUE: 11769, FECHA DE EMISION:29/01/2020</t>
  </si>
  <si>
    <t>00099021001 DEPOSITO DE EFECTIVO, DEPOSITANTE: GREGORIO ANTEZANA  A., CONCEPTO: DOBLE PERCEPCION, CUENTA DE DEPOSITO: CUENTA UNICA DEL TESORO</t>
  </si>
  <si>
    <t>00099021001 DEPOSITO DE EFECTIVO, DEPOSITANTE: SEXTA DIVISION DEL EJERCITO, CONCEPTO: REVERSION DESCARGO DE ENERGIA ELECTRICA, CUENTA DE DEPOSITO: CUENTA UNICA DEL TESORO</t>
  </si>
  <si>
    <t>NUMERO DE LIBRETA CUT: 00099021001 OPERACIÓN E75 TRANSFERENCIA DE LA CUENTA FISCAL BUN A LA CUT EN MN TRANSFERENCIA DE FONDOS A SOLICITUD DEL GOBIERNO AUTONOMO MUNICIPAL DE URIONDO CITE: GAMU/DESP/NÂ°35/2020 LA CTA. 3987 CUT LBRTA.00099021001.</t>
  </si>
  <si>
    <t>COBRO COSTOS DE PAPELERIA SEGUN TRANSFERENCIA DEL EXTERIOR POR ORDEN DE COPAGAZ DISTRIBUIDORA DE GAS S.A. (SAO PAULO BRASIL) REF.: INV.64, 70, 71 FECHA VALOR 31/01/2020 LIB. 00513062001 YPFB-OPERACIONES PLANTA DE SEPARACION DE LIQUIDOS RIO GRANDE</t>
  </si>
  <si>
    <t>||COBRO COMISIÓN AMPLIACIÓN DE VALIDEZ 0.15% S/USD 94.777,83, POR 90 DÍAS, ENMIENDA BS 220.- Y EMISIÓN COMPROBANTE CONTABLE BS 50.- REF:LC-2018-20 SEGÚN NOTA IN-BOL/GAF/JF-EX/N° 023/2020, 30/01/20. LIB.:00224012007 INSUMOS BOLIVIA-PLANTA PROCESADORA DE IVIRGARZAMA REF.:COMIS.AMPL.VAL. LC I-2018-20</t>
  </si>
  <si>
    <t>DESCONCILIADO</t>
  </si>
  <si>
    <t>TRANSFERENCIA'||RECIBIDA DEL EXTERIOR SEGÚN MENSAJES SWIFT NOS. 00002-00001 (REM.EXT.) DE FECHA 02-01-2020, POR DESEMBOLSO DE CAF PRÉSTAMO CFA010968 PROGRAMA DE APOYO A LA MEJORA DE LA GESTIÓN DE FINANZAS PUBLICAS, SEGUNDO DESEMBOLSO LIBRETA N°00099021001 TGN-RECURSOS ORDINARIOS-DOLARES AMERICANOS (5970)</t>
  </si>
  <si>
    <t>AJUSTE COMPLEMENTARIO POR REVALORIZACION SALDOS DE ACTIVOS DE RESERVA Y OBLIGACIONES MONEDA EXTRANJERA (DOLARES) Saldo MO = -550198520.29 ;Bs/Mo: 6.86000000000 ;Saldo Bs: -3774361849.18</t>
  </si>
  <si>
    <t>PAGO A CAF PRÉSTAMO CFA007894 VCTO. 03-01-2020 POR CUENTA DE TGN , NTI. 013067 VALOR 03-01-2020 CAPITAL USD 641.703,15 INTERESES USD 216.576,10 CTA. 5970 CUENTA UNICA DEL TESORO DOLARES AMERICANOS LIB. 00099021001</t>
  </si>
  <si>
    <t>TRANSFERENCIA DEL EXTERIOR SEGUN SWIFT NO.00089 DE FECHA 03/01/2020 ORDENANTE: CONSULADO DE BOLIVIA EN CALAMA CHILE REF:DEVOLUCION DE SALDO NO EJECUTADOS LIB. 00099021001 TGN-RECURSOS ORDINARIOS-DOLARES AMERICANOS (5970)</t>
  </si>
  <si>
    <t>TRANSFERENCIA RECIBIDA DEL EXTERIOR SEGÚN MENSAJES SWIFT Nos. 00084-00092 (REM.EXT.) DE FECHA 03-01-2020 POR DESEMBOLSO DE IDA PRÉSTAMO TF-16083 26 LIBRETA N° 00861007001 MMAYA-UCP PPCR TF 16083 USD</t>
  </si>
  <si>
    <t>AJUSTE COMPLEMENTARIO POR REVALORIZACION SALDOS DE ACTIVOS DE RESERVA Y OBLIGACIONES MONEDA EXTRANJERA (DOLARES) Saldo MO = -549844440.39 ;Bs/Mo: 6.86000000000 ;Saldo Bs: -3771932861.06</t>
  </si>
  <si>
    <t>REGULARIZACION DE TRANSFERENCIA DEL EXTERIOR SEGUN SWIFT NO.00009 DE FECHA 06/01/2020 ORDENANTE: CONSULADO DE BOLIVIA EN CALAMA-CHILE LIB. 00099021001 TGN-RECURSOS ORDINARIOS-DOLARES AMERICANOS (5970)</t>
  </si>
  <si>
    <t>PAGO A BID PRÉSTAMO 3487/BL-BO VCTO. 06-01-2020 POR CUENTA DE TGN , NTI. 013116 VALOR 06-01-2020 INTERESES USD 35.922,70 CTA. 5970 CUENTA UNICA DEL TESORO DOLARES AMERICANOS LIB. 00099021001</t>
  </si>
  <si>
    <t>PAGO A BID PRÉSTAMO 3487/BL-BO VCTO. 06-01-2020 POR CUENTA DE TGN , NTI. 013114 VALOR 06-01-2020 INTERESES USD 2.143.292,13 CTA. 5970 CUENTA UNICA DEL TESORO DOLARES AMERICANOS LIB. 00099021001</t>
  </si>
  <si>
    <t>AJUSTE COMPLEMENTARIO POR REVALORIZACION SALDOS DE ACTIVOS DE RESERVA Y OBLIGACIONES MONEDA EXTRANJERA (DOLARES) Saldo MO = -548027445.27 ;Bs/Mo: 6.86000000000 ;Saldo Bs: -3759468274.58</t>
  </si>
  <si>
    <t>PAGO A CAF PRÉSTAMO CFA008606 VCTO. 07-01-2020 POR CUENTA DE TGN , NTI. 013069 VALOR 07-01-2020 CAPITAL USD 2.451.005,88 INTERESES USD 868.726,50 COMISIONES USD 36.131,89 CTA. 5970 CUENTA UNICA DEL TESORO DOLARES AMERICANOS LIB. 00099021001</t>
  </si>
  <si>
    <t>PAGO A FONPLATA PRÉSTAMO BOL-27/2016 VCTO. 07-01-2020 POR CUENTA DE TGN , NTI. 013098 VALOR 07-01-2020 INTERESES USD 357.200,20 COMISIONES USD 85.519,31 CTA. 5970 CUENTA UNICA DEL TESORO DOLARES AMERICANOS LIB. 00099021001</t>
  </si>
  <si>
    <t>PAGO A CAF PRÉSTAMO CFA008604 VCTO. 07-01-2020 POR CUENTA DE TGN , NTI. 013068 VALOR 07-01-2020 CAPITAL USD 4.792.129,05 INTERESES USD 1.841.935,70 COMISIONES USD 66.537,88 CTA. 5970 CUENTA UNICA DEL TESORO DOLARES AMERICANOS LIB. 00099021001</t>
  </si>
  <si>
    <t>AJUSTE COMPLEMENTARIO POR REVALORIZACION SALDOS DE ACTIVOS DE RESERVA Y OBLIGACIONES MONEDA EXTRANJERA (DOLARES) Saldo MO = -538685926.47 ;Bs/Mo: 6.86000000000 ;Saldo Bs: -3695385455.59</t>
  </si>
  <si>
    <t>REGULARIZACION DE TRANSFERENCIA DEL EXTERIOR SEGUN SWIFT 00146 DE FECHA 08/01/2020 ORDENANTE: EMBAJADA DE BOLIVIA EN ASUNCION PARAGUAY (OEP) LIB. 00099021001 TGN-RECURSOS ORDINARIOS-DOLARES AMERICANOS (5970)</t>
  </si>
  <si>
    <t>AJUSTE COMPLEMENTARIO POR REVALORIZACION SALDOS DE ACTIVOS DE RESERVA Y OBLIGACIONES MONEDA EXTRANJERA (DOLARES) Saldo MO = -539326184.38 ;Bs/Mo: 6.86000000000 ;Saldo Bs: -3699777624.86</t>
  </si>
  <si>
    <t>AJUSTE COMPLEMENTARIO POR REVALORIZACION SALDOS DE ACTIVOS DE RESERVA Y OBLIGACIONES MONEDA EXTRANJERA (DOLARES) Saldo MO = -536781217.94 ;Bs/Mo: 6.86000000000 ;Saldo Bs: -3682319155.06</t>
  </si>
  <si>
    <t>TRANSFERENCIA DEL EXTERIOR SEGUN SWIFT 00486 DE FECHA 14/01/2020 ORDENANTE: EMBAJADA DE BOLIVIA EN FRANCIA LIB. 00099021001 TGN-RECURSOS ORDINARIOS-DOLARES AMERICANOS (5970)</t>
  </si>
  <si>
    <t>AJUSTE COMPLEMENTARIO POR REVALORIZACION SALDOS DE ACTIVOS DE RESERVA Y OBLIGACIONES MONEDA EXTRANJERA (DOLARES) Saldo MO = -539844109.09 ;Bs/Mo: 6.86000000000 ;Saldo Bs: -3703330588.35</t>
  </si>
  <si>
    <t>PAGO A BID PRÉSTAMO 3536/BL-BO VCTO. 15-01-2020 POR CUENTA DE TGN , NTI. 013113 VALOR 15-01-2020 INTERESES USD 8.939,56 CTA. 5970 CUENTA UNICA DEL TESORO DOLARES AMERICANOS LIB. 00099021001</t>
  </si>
  <si>
    <t>PAGO A BIRF PRÉSTAMO 8552-BO VCTO. 15-01-2020 POR CUENTA DE TGN , NTI. 013097 VALOR 15-01-2020 INTERESES USD 832.426,69 COMISIONES USD 155.031,87 CTA. 5970 CUENTA UNICA DEL TESORO DOLARES AMERICANOS LIB. 00099021001</t>
  </si>
  <si>
    <t>PAGO A IDA PRÉSTAMO 5004-BO VCTO. 15-01-2020 POR CUENTA DE TGN , NTI. 013087 VALOR 15-01-2020 CAPITAL USD 562.930,57 INTERESES USD 308.933,77 CTA. 5970 CUENTA UNICA DEL TESORO DOLARES AMERICANOS LIB. 00099021001</t>
  </si>
  <si>
    <t>PAGO A IDA PRÉSTAMO 5712-BO VCTO. 15-01-2020 POR CUENTA DE TGN , NTI. 013094 VALOR 15-01-2020 INTERESES USD 474.726,67 CTA. 5970 CUENTA UNICA DEL TESORO DOLARES AMERICANOS LIB. 00099021001</t>
  </si>
  <si>
    <t>PAGO A IDA PRÉSTAMO 5713-BO VCTO. 15-01-2020 POR CUENTA DE TGN , NTI. 013095 VALOR 15-01-2020 INTERESES USD 41.986,41 CTA. 5970 CUENTA UNICA DEL TESORO DOLARES AMERICANOS LIB. 00099021001</t>
  </si>
  <si>
    <t>PAGO A IDA PRÉSTAMO 5744-BO VCTO. 15-01-2020 POR CUENTA DE TGN , NTI. 013093 VALOR 15-01-2020 INTERESES USD 28.685,93 CTA. 5970 CUENTA UNICA DEL TESORO DOLARES AMERICANOS LIB. 00099021001</t>
  </si>
  <si>
    <t>PAGO A BID PRÉSTAMO 3797/BL-BO VCTO. 15-01-2020 POR CUENTA DE TGN , NTI. 013117 VALOR 15-01-2020 INTERESES USD 22.805,28 COMISIONES USD 49.799,81 CTA. 5970 CUENTA UNICA DEL TESORO DOLARES AMERICANOS LIB. 00099021001</t>
  </si>
  <si>
    <t>PAGO A BID PRÉSTAMO 3797/BL-BO VCTO. 15-01-2020 POR CUENTA DE TGN , NTI. 013118 VALOR 15-01-2020 INTERESES USD 330,94 CTA. 5970 CUENTA UNICA DEL TESORO DOLARES AMERICANOS LIB. 00099021001</t>
  </si>
  <si>
    <t>||TRANSFERENCIA DE FONDOS S/G. NOTA CITE: MEFP/VTCP/DGCP/UODP-071/2020 DE LA FECHA, DEL MIN.DE ECONOMIA Y FINANZAS PUBLICAS (HRE-TSO-2020-394), PAGO CUOTA PARTE DEL CREDITO IDA 3507-BO A CARGO DE FONDO NACIONAL DE DESARROLLO REGIONAL.(FNDR),VENCIMIENTO15 DE ENERO DE 2020. ABONO A LA LIBRETA N° 00099021001 "TGN-RECURSOS ORDINARIOS".</t>
  </si>
  <si>
    <t>AJUSTE COMPLEMENTARIO POR REVALORIZACION SALDOS DE ACTIVOS DE RESERVA Y OBLIGACIONES MONEDA EXTRANJERA (DOLARES) Saldo MO = -531886892.81 ;Bs/Mo: 6.86000000000 ;Saldo Bs: -3648744084.69</t>
  </si>
  <si>
    <t>||DEBITO ADICIONAL POR PAGO PRESTAMO BID 611-SF-BO VCTO. 16-01-2020 POR CUENTA DE YPFB TRANSPORTE S.A.. SEGUN NOTA TSC 030/2020, VALOR 16-01-2020 INTERESES USD 212,01 LIBRETA N° 00099021001-TGN-RECURSOS ORDINARIOS DOLARES AMERICANOS-ALIVIO MDRI</t>
  </si>
  <si>
    <t>||PAGO PRESTAMO BID 611-SF-BO VCTO. 16-01-2020 POR CUENTA DE YPFB TRANSPORTE S.A. SEGUN NOTA TSC 030/2020 DE FECHA 13-01-2020, VALOR 16-01-2020 CAPITAL USD 70.319,52 INTERESES USD 5.166,82 LIBRETA N° 00099021001-TGN-RECURSOS ORDINARIOS DOLARES AMERICANOS-ALIVIO MDRI</t>
  </si>
  <si>
    <t>'TRANSFERENCIA'||RECIBIDA DEL EXTERIOR SEGUN MENSAJES SWIFT N° 00631 Y 00630 (REM. EXT.) DE FECHA 17-01-2020 POR DESEMBOLSO DE FONPLATA PTMO.. BOL 32/2018 LIBRETA N° 00287104324 - FPS-USD-PIU II</t>
  </si>
  <si>
    <t>AJUSTE COMPLEMENTARIO POR REVALORIZACION SALDOS DE ACTIVOS DE RESERVA Y OBLIGACIONES MONEDA EXTRANJERA (DOLARES) Saldo MO = -536605176.59 ;Bs/Mo: 6.86000000000 ;Saldo Bs: -3681111511.37</t>
  </si>
  <si>
    <t>00099037019 DEPOSITO DE EFECTIVO, DEPOSITANTE: TITO BERROCAL CASTILLO, CONCEPTO: UTILES DE ESCRITORIO (COMISION TRANSFERENCIA), CUENTA DE DEPOSITO: CUENTA UNICA DEL TESORO EN DOLARES AMERICANOS</t>
  </si>
  <si>
    <t>00099021001 DEP.DE CHEQ.AJENOS,RET.DE CAM.,CONCEPTO: PAGO DE NOTA DE CARGO N° 101/94 PROCESO COACTIVO FISCAL SEGUIDO A HUGO LOZANO Y OTROS JUZGADO 4° CFT,DEP.: MINISTERIO DE ECONOMIA Y FINANZAS PUBLICAS</t>
  </si>
  <si>
    <t>||COMPLEMENTO A LOS COMPROBANTES G-1253031 G-1253032 Y G-1253033 DE LA FECHA POR PAGO AL EXIMBANK CHINA, PTMOS, PBC 2015 (08) 350, 2016 (22) 410 Y 2016 (38) 426 POR CUENTA DEL TGN, COBRO DE COMISIONES DEL BANQUERO USD 10.-, TOTAL USD 30.- LIB. N° 0099021001 TGN RECURSOS ORDINARIOS - DOLARES AMERICANOS (5970)</t>
  </si>
  <si>
    <t>00066047001 DEPOSITO DE EFECTIVO, DEPOSITANTE: OSCAR RAFAEL SELAES FLORES, CONCEPTO: DEVOLUCION COMISIONES BANCARIAS, CUENTA DE DEPOSITO: CUENTA UNICA DEL TESORO EN DOLARES AMERICANOS</t>
  </si>
  <si>
    <t>TRANSFERENCIA RECIBIDA DEL EXTERIOR SEGÚN MENSAJES SWIFT Nos. 00912-00909 (REM.EXT.) DE FECHA 23-01-2020 POR DESEMBOLSO DE IDA PRÉSTAMO TF-16083 13 FPS LIBRETA N° 00287104318 FPS-U$-PPCR AIF TF016083</t>
  </si>
  <si>
    <t>AJUSTE COMPLEMENTARIO POR REVALORIZACION SALDOS DE ACTIVOS DE RESERVA Y OBLIGACIONES MONEDA EXTRANJERA (DOLARES) Saldo MO = -524250403.38 ;Bs/Mo: 6.86000000000 ;Saldo Bs: -3596357767.17</t>
  </si>
  <si>
    <t>AJUSTE COMPLEMENTARIO POR REVALORIZACION SALDOS DE ACTIVOS DE RESERVA Y OBLIGACIONES MONEDA EXTRANJERA (DOLARES) Saldo MO = -523722668.17 ;Bs/Mo: 6.86000000000 ;Saldo Bs: -3592737503.66</t>
  </si>
  <si>
    <t>AJUSTE COMPLEMENTARIO POR REVALORIZACION SALDOS DE ACTIVOS DE RESERVA Y OBLIGACIONES MONEDA EXTRANJERA (DOLARES) Saldo MO = -513942108.59 ;Bs/Mo: 6.86000000000 ;Saldo Bs: -3525642864.92</t>
  </si>
  <si>
    <t>00099021001 DEPOSITO DE EFECTIVO, DEPOSITANTE: ELDER GEOVANNA RODRIGUEZ, CONCEPTO: DEVOLUCION DE GASTOS NO EJECUTADOS DEL T.S.E., CUENTA DE DEPOSITO: CUENTA UNICA DEL TESORO EN DOLARES AMERICANOS</t>
  </si>
  <si>
    <t>A:00099021001 Transferencia de recursos a solicitud del Órgano Judicial, (operación bimonetaria), SG Nota CITE:UNID./NAL./FINANZAS/DAF-OJ N°59/2020, a favor de la Corporación del Seguro Social Militar por Restitución de Certificado Depósito Judicial Nro. 31365. H.R. 6-2843-R. TC 6.86.</t>
  </si>
  <si>
    <t>AJUSTE COMPLEMENTARIO POR REVALORIZACION SALDOS DE ACTIVOS DE RESERVA Y OBLIGACIONES MONEDA EXTRANJERA (DOLARES) Saldo MO = -514861942.70 ;Bs/Mo: 6.86000000000 ;Saldo Bs: -3531952926.94</t>
  </si>
  <si>
    <t>TRANSFERENCIA DEL EXTERIOR SEGUN SWIFT 01253-01249 DE FECHA 31/01/2020 ORDENANTE: EMBAJADA DE BOLIVIA EN BOGOTA-COLOMBIA LIB. 00099021001 TGN-RECURSOS ORDINARIOS-DOLARES AMERICANOS (5970)</t>
  </si>
  <si>
    <t>REGULARIZACION DE TRANSFERENCIA DEL EXTERIOR SEGUN SWIFT NO.1204 DE FECHA 31/01/2020 ORDENANTE: CONSULADO DE BOLIVIA EN MENDOZA ARGENTINA REF.: 551867393 LIB. 00099021001 TGN-RECURSOS ORDINARIOS-DOLARES AMERICANOS (5970)</t>
  </si>
  <si>
    <t>REGULARIZACION DE TRANSFERENCIA DEL EXTERIOR SEGUN SWIFT 00513 DE FECHA 31/01/2020 ORDENANTE: CONSULADO GENERAL DE BOLIVIA EN CHILE LIB. 00099021001 TGN-RECURSOS ORDINARIOS-DOLARES AMERICANOS (5970)</t>
  </si>
  <si>
    <t>TRANSFERENCIA DEL EXTERIOR SEGUN SWIFT 01254-01250 DE FECHA 31/01/2020 ORDENANTE: EMBAJADA DE BOLIVIA EN BOGOTA COLOMBIA REF.: DEVOLUCION DE SALDOS NO EJECUTADOS GESTION 2019 EMPADRONAMIENTO Y VOTO EN EL EXTERIOR LIB. 00099021001 TGN-RECURSOS ORDINARIOS-DOLARES AMERICANOS (5970)</t>
  </si>
  <si>
    <t>AJUSTE COMPLEMENTARIO POR REVALORIZACION SALDOS DE ACTIVOS DE RESERVA Y OBLIGACIONES MONEDA EXTRANJERA (DOLARES) Saldo MO = -507700890.52 ;Bs/Mo: 6.86000000000 ;Saldo Bs: -3482828108.95</t>
  </si>
  <si>
    <t>10000005637547</t>
  </si>
  <si>
    <t>MIN. COMUNICACION - PERIODICO CAMBIO</t>
  </si>
  <si>
    <t>10000005637753</t>
  </si>
  <si>
    <t>MIN. COMUNICACION - GACETA OFICIAL DE CONVOCATORIAS</t>
  </si>
  <si>
    <t>10000005637787</t>
  </si>
  <si>
    <t>MIN. COMUNICACION - RADIO ILLIMANI - RED PATRIA NUEVA</t>
  </si>
  <si>
    <t>10000006036277</t>
  </si>
  <si>
    <t>TGN FONDOS EN CUSTODIA</t>
  </si>
  <si>
    <t>10000006036425</t>
  </si>
  <si>
    <t>MTEPS - INGRESOS</t>
  </si>
  <si>
    <t>10000009603619</t>
  </si>
  <si>
    <t>MIN. EDUCACION - ESFM SIMON BOLIVAR</t>
  </si>
  <si>
    <t>10000023569524</t>
  </si>
  <si>
    <t>TGN - RECUPERACION DE CREDITO DS 2979 - MONEDA NACIONAL</t>
  </si>
  <si>
    <t>10000024907369</t>
  </si>
  <si>
    <t>10000028355910</t>
  </si>
  <si>
    <t>EEPB - RECURSOS ESPECÍFICOS POR VENTA DE SERVICIOS</t>
  </si>
  <si>
    <t>10000028697312</t>
  </si>
  <si>
    <t>MIN. EDU. ESFM MARISCAL SUCRE - CTA. RECAUDADORA.</t>
  </si>
  <si>
    <t>10000028754013</t>
  </si>
  <si>
    <t>MIN. EDU. - UNIDAD ESPECIALIZADA DE FORMACIÓN CONTINUA - RECAUDADORA</t>
  </si>
  <si>
    <t>10000028893390</t>
  </si>
  <si>
    <t>10000029699276</t>
  </si>
  <si>
    <t>MINISTERIO DE EDUCACIÓN - ESFM CLARA PARADA DE PINTO</t>
  </si>
  <si>
    <t>IMPORTE ($us)</t>
  </si>
  <si>
    <t>20000023569847</t>
  </si>
  <si>
    <t>TGN - RECUPERACION DE CREDITO DS 2979 - MONEDA EXTRANJERA</t>
  </si>
  <si>
    <t>De: 00099021001 A:00290014102 TRANSFERENCIA DE RECURSOS A SOLICITUD DEL SERVICIO DE IMPUESTOS NACIONALES, MEDIANTE NOTA SIN/GAF/DRF/UT/NOT/84/2020; PARA CUBRIR EL PAGO DE LOS COMPROBANTES REGISTRADOS EN LA DEUDA FLOTANTE 2019 ( 6-1574-R)</t>
  </si>
  <si>
    <t>De: 00099021001 A:00573012002 Traspaso de recursos a solicitud de la Empresa Siderúrgica MUTUN sg nota CITE: ESM/GAF/UCPT/N°28/2020, y nota CITE: MEFP/VTCP/DGCP/UODP-096/2020, en el marco del D.S. N°3642 de 10/08/2018. HR. 6-2098-R.</t>
  </si>
  <si>
    <t>De: 00512012001 A:00099021001 A requerimiento de la Administración de Aeropuertos y Servicios Auxiliares a la Navegación Aérea (AASANA), con nota CITE: CEX-YKYB/0190/2018, en virtud a las notas internas CITE: MEFP/VTCP/DGAFT/USCFT/Nos. 140</t>
  </si>
  <si>
    <t>(en blanco)</t>
  </si>
  <si>
    <t>Periodo 1-Enero-2020 al 31-Enero-2020</t>
  </si>
  <si>
    <t>CVD_AUTO</t>
  </si>
  <si>
    <t>Comisiones por Compra Venta de Divisas proceso automático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</si>
  <si>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</si>
  <si>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</si>
  <si>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</si>
  <si>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</si>
  <si>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</si>
  <si>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</si>
  <si>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G12498140005</t>
  </si>
  <si>
    <t>G12498170004</t>
  </si>
  <si>
    <t>G12498180004</t>
  </si>
  <si>
    <t>G12498190003</t>
  </si>
  <si>
    <t>G12498200004</t>
  </si>
  <si>
    <t>G12498210003</t>
  </si>
  <si>
    <t>G12498220004</t>
  </si>
  <si>
    <t>G12498230015</t>
  </si>
  <si>
    <t>G12498240004</t>
  </si>
  <si>
    <t>G12498250004</t>
  </si>
  <si>
    <t>G12498260003</t>
  </si>
  <si>
    <t>G12523110004</t>
  </si>
  <si>
    <t>G12522930004</t>
  </si>
  <si>
    <t>G12522940004</t>
  </si>
  <si>
    <t>G12522950004</t>
  </si>
  <si>
    <t>G12522960004</t>
  </si>
  <si>
    <t>G12522970004</t>
  </si>
  <si>
    <t>G12524410056</t>
  </si>
  <si>
    <t>G12524420057</t>
  </si>
  <si>
    <t>G12561210006</t>
  </si>
  <si>
    <t>G12563850003</t>
  </si>
  <si>
    <t>O18212680002</t>
  </si>
  <si>
    <t>O18212760002</t>
  </si>
  <si>
    <t>O18212780002</t>
  </si>
  <si>
    <t>O18213560002</t>
  </si>
  <si>
    <t>O18213590002</t>
  </si>
  <si>
    <t>O18213650002</t>
  </si>
  <si>
    <t>O18213870002</t>
  </si>
  <si>
    <t>B18213550002</t>
  </si>
  <si>
    <t>B18213570002</t>
  </si>
  <si>
    <t>B18213600002</t>
  </si>
  <si>
    <t>B18213620002</t>
  </si>
  <si>
    <t>B18213630002</t>
  </si>
  <si>
    <t>B18213680002</t>
  </si>
  <si>
    <t>B18213690002</t>
  </si>
  <si>
    <t>O18214130002</t>
  </si>
  <si>
    <t>O18214320002</t>
  </si>
  <si>
    <t>O18214550002</t>
  </si>
  <si>
    <t>O18216320002</t>
  </si>
  <si>
    <t>O18216570002</t>
  </si>
  <si>
    <t>O18216480002</t>
  </si>
  <si>
    <t>O18217360002</t>
  </si>
  <si>
    <t>O18217480002</t>
  </si>
  <si>
    <t>O18217620002</t>
  </si>
  <si>
    <t>O18217600002</t>
  </si>
  <si>
    <t>O18217810002</t>
  </si>
  <si>
    <t>O18217820002</t>
  </si>
  <si>
    <t>O18217840002</t>
  </si>
  <si>
    <t>O18218040002</t>
  </si>
  <si>
    <t>O18218060002</t>
  </si>
  <si>
    <t>O18218080002</t>
  </si>
  <si>
    <t>B18216340002</t>
  </si>
  <si>
    <t>B18216650002</t>
  </si>
  <si>
    <t>B18216680002</t>
  </si>
  <si>
    <t>B18216690002</t>
  </si>
  <si>
    <t>B18216710002</t>
  </si>
  <si>
    <t>B18216720002</t>
  </si>
  <si>
    <t>B18217320002</t>
  </si>
  <si>
    <t>O18219790002</t>
  </si>
  <si>
    <t>O18219890002</t>
  </si>
  <si>
    <t>O18219970002</t>
  </si>
  <si>
    <t>O18219990002</t>
  </si>
  <si>
    <t>O18220010002</t>
  </si>
  <si>
    <t>O18220090002</t>
  </si>
  <si>
    <t>O18220100002</t>
  </si>
  <si>
    <t>O18220110002</t>
  </si>
  <si>
    <t>O18220120002</t>
  </si>
  <si>
    <t>O18220130002</t>
  </si>
  <si>
    <t>O18220140002</t>
  </si>
  <si>
    <t>O18220160002</t>
  </si>
  <si>
    <t>O18220400002</t>
  </si>
  <si>
    <t>O18220950002</t>
  </si>
  <si>
    <t>O18221220002</t>
  </si>
  <si>
    <t>O18221230002</t>
  </si>
  <si>
    <t>B18219900002</t>
  </si>
  <si>
    <t>B18220150002</t>
  </si>
  <si>
    <t>B18220310002</t>
  </si>
  <si>
    <t>B18220330002</t>
  </si>
  <si>
    <t>B18220620002</t>
  </si>
  <si>
    <t>B18220660002</t>
  </si>
  <si>
    <t>B18220860002</t>
  </si>
  <si>
    <t>B18220870002</t>
  </si>
  <si>
    <t>B18220980002</t>
  </si>
  <si>
    <t>O18221460002</t>
  </si>
  <si>
    <t>O18221790002</t>
  </si>
  <si>
    <t>O18221930002</t>
  </si>
  <si>
    <t>O18222090002</t>
  </si>
  <si>
    <t>B18223570002</t>
  </si>
  <si>
    <t>B18224000002</t>
  </si>
  <si>
    <t>B18224040002</t>
  </si>
  <si>
    <t>B18224190002</t>
  </si>
  <si>
    <t>B18224280002</t>
  </si>
  <si>
    <t>B18224320002</t>
  </si>
  <si>
    <t>O18223470002</t>
  </si>
  <si>
    <t>O18223540002</t>
  </si>
  <si>
    <t>O18223550002</t>
  </si>
  <si>
    <t>O18224050002</t>
  </si>
  <si>
    <t>O18224070002</t>
  </si>
  <si>
    <t>O18224220002</t>
  </si>
  <si>
    <t>O18224270002</t>
  </si>
  <si>
    <t>O18224340002</t>
  </si>
  <si>
    <t>O18224460002</t>
  </si>
  <si>
    <t>O18224480002</t>
  </si>
  <si>
    <t>O18224520002</t>
  </si>
  <si>
    <t>O18224540002</t>
  </si>
  <si>
    <t>O18224570002</t>
  </si>
  <si>
    <t>O18224800002</t>
  </si>
  <si>
    <t>O18225370002</t>
  </si>
  <si>
    <t>O18225600002</t>
  </si>
  <si>
    <t>O18227260002</t>
  </si>
  <si>
    <t>O18227280002</t>
  </si>
  <si>
    <t>O18227370002</t>
  </si>
  <si>
    <t>O18227970002</t>
  </si>
  <si>
    <t>O18228160002</t>
  </si>
  <si>
    <t>O18228390002</t>
  </si>
  <si>
    <t>B18227870002</t>
  </si>
  <si>
    <t>O18228470002</t>
  </si>
  <si>
    <t>O18228710002</t>
  </si>
  <si>
    <t>O18228880002</t>
  </si>
  <si>
    <t>O18229060002</t>
  </si>
  <si>
    <t>O18229080002</t>
  </si>
  <si>
    <t>O18229540002</t>
  </si>
  <si>
    <t>O18229670002</t>
  </si>
  <si>
    <t>O18229930002</t>
  </si>
  <si>
    <t>O18231140002</t>
  </si>
  <si>
    <t>O18231310002</t>
  </si>
  <si>
    <t>O18231330002</t>
  </si>
  <si>
    <t>O18231390002</t>
  </si>
  <si>
    <t>O18232000002</t>
  </si>
  <si>
    <t>O18232080002</t>
  </si>
  <si>
    <t>O18232360002</t>
  </si>
  <si>
    <t>O18232370002</t>
  </si>
  <si>
    <t>O18232680002</t>
  </si>
  <si>
    <t>O18232710002</t>
  </si>
  <si>
    <t>O18233310002</t>
  </si>
  <si>
    <t>B18231700002</t>
  </si>
  <si>
    <t>B18231880002</t>
  </si>
  <si>
    <t>B18231890002</t>
  </si>
  <si>
    <t>O18234560002</t>
  </si>
  <si>
    <t>O18234670002</t>
  </si>
  <si>
    <t>O18234800002</t>
  </si>
  <si>
    <t>O18235030002</t>
  </si>
  <si>
    <t>O18235070002</t>
  </si>
  <si>
    <t>O18235130002</t>
  </si>
  <si>
    <t>O18235530002</t>
  </si>
  <si>
    <t>O18235630002</t>
  </si>
  <si>
    <t>O18236120002</t>
  </si>
  <si>
    <t>O18236130002</t>
  </si>
  <si>
    <t>O18236160002</t>
  </si>
  <si>
    <t>O18236170002</t>
  </si>
  <si>
    <t>O18236180002</t>
  </si>
  <si>
    <t>O18236190002</t>
  </si>
  <si>
    <t>O18236200002</t>
  </si>
  <si>
    <t>O18236220002</t>
  </si>
  <si>
    <t>O18236240002</t>
  </si>
  <si>
    <t>O18236260002</t>
  </si>
  <si>
    <t>O18236270002</t>
  </si>
  <si>
    <t>O18236280002</t>
  </si>
  <si>
    <t>O18236290002</t>
  </si>
  <si>
    <t>O18236300002</t>
  </si>
  <si>
    <t>O18236310002</t>
  </si>
  <si>
    <t>O18236330002</t>
  </si>
  <si>
    <t>O18236350002</t>
  </si>
  <si>
    <t>O18236370002</t>
  </si>
  <si>
    <t>O18236380002</t>
  </si>
  <si>
    <t>O18236390002</t>
  </si>
  <si>
    <t>O18236400002</t>
  </si>
  <si>
    <t>O18236540002</t>
  </si>
  <si>
    <t>O18236920002</t>
  </si>
  <si>
    <t>O18236930002</t>
  </si>
  <si>
    <t>O18236940002</t>
  </si>
  <si>
    <t>O18236960002</t>
  </si>
  <si>
    <t>O18235670002</t>
  </si>
  <si>
    <t>O18235680002</t>
  </si>
  <si>
    <t>O18235690002</t>
  </si>
  <si>
    <t>O18235810002</t>
  </si>
  <si>
    <t>O18235830002</t>
  </si>
  <si>
    <t>O18235850002</t>
  </si>
  <si>
    <t>O18235860002</t>
  </si>
  <si>
    <t>O18235880002</t>
  </si>
  <si>
    <t>O18235890002</t>
  </si>
  <si>
    <t>O18235910002</t>
  </si>
  <si>
    <t>O18235920002</t>
  </si>
  <si>
    <t>O18235930002</t>
  </si>
  <si>
    <t>O18235940002</t>
  </si>
  <si>
    <t>O18235950002</t>
  </si>
  <si>
    <t>O18235960002</t>
  </si>
  <si>
    <t>O18235970002</t>
  </si>
  <si>
    <t>O18235980002</t>
  </si>
  <si>
    <t>O18235990002</t>
  </si>
  <si>
    <t>O18236010002</t>
  </si>
  <si>
    <t>O18236030002</t>
  </si>
  <si>
    <t>O18236050002</t>
  </si>
  <si>
    <t>O18236060002</t>
  </si>
  <si>
    <t>O18236080002</t>
  </si>
  <si>
    <t>O18236090002</t>
  </si>
  <si>
    <t>O18236100002</t>
  </si>
  <si>
    <t>O18236110002</t>
  </si>
  <si>
    <t>B18234940002</t>
  </si>
  <si>
    <t>B18235290002</t>
  </si>
  <si>
    <t>B18235300002</t>
  </si>
  <si>
    <t>O18237090002</t>
  </si>
  <si>
    <t>O18237160002</t>
  </si>
  <si>
    <t>O18240700002</t>
  </si>
  <si>
    <t>O18238480002</t>
  </si>
  <si>
    <t>O18238520002</t>
  </si>
  <si>
    <t>O18238760002</t>
  </si>
  <si>
    <t>O18238970002</t>
  </si>
  <si>
    <t>O18238980002</t>
  </si>
  <si>
    <t>O18239340002</t>
  </si>
  <si>
    <t>O18239350002</t>
  </si>
  <si>
    <t>O18239400002</t>
  </si>
  <si>
    <t>O18239440002</t>
  </si>
  <si>
    <t>O18239470002</t>
  </si>
  <si>
    <t>O18239730002</t>
  </si>
  <si>
    <t>O18239780002</t>
  </si>
  <si>
    <t>O18239830002</t>
  </si>
  <si>
    <t>O18239840002</t>
  </si>
  <si>
    <t>O18239920002</t>
  </si>
  <si>
    <t>B18239220002</t>
  </si>
  <si>
    <t>B18239310002</t>
  </si>
  <si>
    <t>B18239330002</t>
  </si>
  <si>
    <t>B18239410002</t>
  </si>
  <si>
    <t>O18240160002</t>
  </si>
  <si>
    <t>O18240310002</t>
  </si>
  <si>
    <t>O18240640002</t>
  </si>
  <si>
    <t>O18242460002</t>
  </si>
  <si>
    <t>O18242620002</t>
  </si>
  <si>
    <t>O18242670002</t>
  </si>
  <si>
    <t>O18242700002</t>
  </si>
  <si>
    <t>O18242820002</t>
  </si>
  <si>
    <t>O18242830002</t>
  </si>
  <si>
    <t>O18242840002</t>
  </si>
  <si>
    <t>O18242850002</t>
  </si>
  <si>
    <t>O18242890002</t>
  </si>
  <si>
    <t>O18242950002</t>
  </si>
  <si>
    <t>O18242970002</t>
  </si>
  <si>
    <t>O18242980002</t>
  </si>
  <si>
    <t>O18242990002</t>
  </si>
  <si>
    <t>B18242690002</t>
  </si>
  <si>
    <t>O18243140002</t>
  </si>
  <si>
    <t>O18243150002</t>
  </si>
  <si>
    <t>O18243180002</t>
  </si>
  <si>
    <t>O18243240002</t>
  </si>
  <si>
    <t>O18243250002</t>
  </si>
  <si>
    <t>O18243360002</t>
  </si>
  <si>
    <t>O18243400002</t>
  </si>
  <si>
    <t>O18243450002</t>
  </si>
  <si>
    <t>O18243600002</t>
  </si>
  <si>
    <t>O18243640002</t>
  </si>
  <si>
    <t>O18243660002</t>
  </si>
  <si>
    <t>O18245300002</t>
  </si>
  <si>
    <t>O18245430002</t>
  </si>
  <si>
    <t>O18245610002</t>
  </si>
  <si>
    <t>O18245640002</t>
  </si>
  <si>
    <t>O18245780002</t>
  </si>
  <si>
    <t>O18245960002</t>
  </si>
  <si>
    <t>O18246110002</t>
  </si>
  <si>
    <t>O18246120002</t>
  </si>
  <si>
    <t>O18246930002</t>
  </si>
  <si>
    <t>O18246960002</t>
  </si>
  <si>
    <t>O18247290002</t>
  </si>
  <si>
    <t>O18247330002</t>
  </si>
  <si>
    <t>O18247370002</t>
  </si>
  <si>
    <t>O18247400002</t>
  </si>
  <si>
    <t>B18245490002</t>
  </si>
  <si>
    <t>B18245510002</t>
  </si>
  <si>
    <t>B18245550002</t>
  </si>
  <si>
    <t>B18245600002</t>
  </si>
  <si>
    <t>B18245620002</t>
  </si>
  <si>
    <t>O18247970002</t>
  </si>
  <si>
    <t>O18248010002</t>
  </si>
  <si>
    <t>O18248020002</t>
  </si>
  <si>
    <t>O18248070002</t>
  </si>
  <si>
    <t>O18248080002</t>
  </si>
  <si>
    <t>O18248090002</t>
  </si>
  <si>
    <t>O18249460002</t>
  </si>
  <si>
    <t>O18249500002</t>
  </si>
  <si>
    <t>O18249660002</t>
  </si>
  <si>
    <t>O18249670002</t>
  </si>
  <si>
    <t>O18249790002</t>
  </si>
  <si>
    <t>O18250610002</t>
  </si>
  <si>
    <t>O18251100002</t>
  </si>
  <si>
    <t>O18251590002</t>
  </si>
  <si>
    <t>B18249900002</t>
  </si>
  <si>
    <t>B18249920002</t>
  </si>
  <si>
    <t>O18253310002</t>
  </si>
  <si>
    <t>O18253570002</t>
  </si>
  <si>
    <t>O18253610002</t>
  </si>
  <si>
    <t>O18253620002</t>
  </si>
  <si>
    <t>O18253990002</t>
  </si>
  <si>
    <t>O18254020002</t>
  </si>
  <si>
    <t>O18254200002</t>
  </si>
  <si>
    <t>O18254210002</t>
  </si>
  <si>
    <t>O18254230002</t>
  </si>
  <si>
    <t>O18254260002</t>
  </si>
  <si>
    <t>O18254280002</t>
  </si>
  <si>
    <t>O18254300002</t>
  </si>
  <si>
    <t>O18254320002</t>
  </si>
  <si>
    <t>O18254340002</t>
  </si>
  <si>
    <t>O18254350002</t>
  </si>
  <si>
    <t>O18254410002</t>
  </si>
  <si>
    <t>O18254450002</t>
  </si>
  <si>
    <t>O18254460002</t>
  </si>
  <si>
    <t>O18254470002</t>
  </si>
  <si>
    <t>O18253930002</t>
  </si>
  <si>
    <t>O18253910002</t>
  </si>
  <si>
    <t>O18253900002</t>
  </si>
  <si>
    <t>O18253890002</t>
  </si>
  <si>
    <t>O18254480002</t>
  </si>
  <si>
    <t>O18254530002</t>
  </si>
  <si>
    <t>O18254890002</t>
  </si>
  <si>
    <t>O18254940002</t>
  </si>
  <si>
    <t>O18254970002</t>
  </si>
  <si>
    <t>O18255000002</t>
  </si>
  <si>
    <t>O18255230002</t>
  </si>
  <si>
    <t>O18255350002</t>
  </si>
  <si>
    <t>O18255360002</t>
  </si>
  <si>
    <t>O18255370002</t>
  </si>
  <si>
    <t>O18255380002</t>
  </si>
  <si>
    <t>O18255410002</t>
  </si>
  <si>
    <t>O18255550002</t>
  </si>
  <si>
    <t>O18255580002</t>
  </si>
  <si>
    <t>O18255620002</t>
  </si>
  <si>
    <t>O18255680002</t>
  </si>
  <si>
    <t>O18255710002</t>
  </si>
  <si>
    <t>O18255720002</t>
  </si>
  <si>
    <t>O18255790002</t>
  </si>
  <si>
    <t>O18255850002</t>
  </si>
  <si>
    <t>O18255980002</t>
  </si>
  <si>
    <t>O18256010002</t>
  </si>
  <si>
    <t>O18256150002</t>
  </si>
  <si>
    <t>O18256170002</t>
  </si>
  <si>
    <t>O18256180002</t>
  </si>
  <si>
    <t>O18256190002</t>
  </si>
  <si>
    <t>O18256220002</t>
  </si>
  <si>
    <t>O18256230002</t>
  </si>
  <si>
    <t>O18256240002</t>
  </si>
  <si>
    <t>O18256260002</t>
  </si>
  <si>
    <t>O18256280002</t>
  </si>
  <si>
    <t>O18256290002</t>
  </si>
  <si>
    <t>O18256310002</t>
  </si>
  <si>
    <t>O18256330002</t>
  </si>
  <si>
    <t>O18256340002</t>
  </si>
  <si>
    <t>O18256480002</t>
  </si>
  <si>
    <t>B18253600002</t>
  </si>
  <si>
    <t>B18254850002</t>
  </si>
  <si>
    <t>B18255300002</t>
  </si>
  <si>
    <t>O18256900002</t>
  </si>
  <si>
    <t>O18256910002</t>
  </si>
  <si>
    <t>O18257190002</t>
  </si>
  <si>
    <t>O18257210002</t>
  </si>
  <si>
    <t>O18257220002</t>
  </si>
  <si>
    <t>O18257280002</t>
  </si>
  <si>
    <t>O18258450002</t>
  </si>
  <si>
    <t>O18258480002</t>
  </si>
  <si>
    <t>O18258500002</t>
  </si>
  <si>
    <t>O18258610002</t>
  </si>
  <si>
    <t>O18258750002</t>
  </si>
  <si>
    <t>O18258840002</t>
  </si>
  <si>
    <t>O18258860002</t>
  </si>
  <si>
    <t>O18259190002</t>
  </si>
  <si>
    <t>O18259180002</t>
  </si>
  <si>
    <t>O18259080002</t>
  </si>
  <si>
    <t>O18259200002</t>
  </si>
  <si>
    <t>O18259330002</t>
  </si>
  <si>
    <t>O18259360002</t>
  </si>
  <si>
    <t>O18259370002</t>
  </si>
  <si>
    <t>O18259380002</t>
  </si>
  <si>
    <t>O18259390002</t>
  </si>
  <si>
    <t>O18259400002</t>
  </si>
  <si>
    <t>O18259410002</t>
  </si>
  <si>
    <t>O18259420002</t>
  </si>
  <si>
    <t>O18259430002</t>
  </si>
  <si>
    <t>O18259450002</t>
  </si>
  <si>
    <t>O18259460002</t>
  </si>
  <si>
    <t>O18259580002</t>
  </si>
  <si>
    <t>O18259590002</t>
  </si>
  <si>
    <t>O18259610002</t>
  </si>
  <si>
    <t>O18259620002</t>
  </si>
  <si>
    <t>O18259630002</t>
  </si>
  <si>
    <t>O18259640002</t>
  </si>
  <si>
    <t>O18259660002</t>
  </si>
  <si>
    <t>O18259770002</t>
  </si>
  <si>
    <t>O18259760002</t>
  </si>
  <si>
    <t>O18259790002</t>
  </si>
  <si>
    <t>O18259850002</t>
  </si>
  <si>
    <t>O18260010002</t>
  </si>
  <si>
    <t>O18260020002</t>
  </si>
  <si>
    <t>O18260180002</t>
  </si>
  <si>
    <t>O18260380002</t>
  </si>
  <si>
    <t>O18260390002</t>
  </si>
  <si>
    <t>O18260400002</t>
  </si>
  <si>
    <t>O18260480002</t>
  </si>
  <si>
    <t>O18260540002</t>
  </si>
  <si>
    <t>O18260560002</t>
  </si>
  <si>
    <t>O18260590002</t>
  </si>
  <si>
    <t>O18260620002</t>
  </si>
  <si>
    <t>O18260640002</t>
  </si>
  <si>
    <t>O18260660002</t>
  </si>
  <si>
    <t>O18260680002</t>
  </si>
  <si>
    <t>B18258700002</t>
  </si>
  <si>
    <t>O18261110002</t>
  </si>
  <si>
    <t>O18262490002</t>
  </si>
  <si>
    <t>O18262500002</t>
  </si>
  <si>
    <t>O18262930002</t>
  </si>
  <si>
    <t>O18262940002</t>
  </si>
  <si>
    <t>O18262950002</t>
  </si>
  <si>
    <t>O18262980002</t>
  </si>
  <si>
    <t>O18263000002</t>
  </si>
  <si>
    <t>O18263030002</t>
  </si>
  <si>
    <t>O18263060002</t>
  </si>
  <si>
    <t>O18263070002</t>
  </si>
  <si>
    <t>O18263080002</t>
  </si>
  <si>
    <t>O18263090002</t>
  </si>
  <si>
    <t>O18263110002</t>
  </si>
  <si>
    <t>O18263270002</t>
  </si>
  <si>
    <t>O18263300002</t>
  </si>
  <si>
    <t>O18263310002</t>
  </si>
  <si>
    <t>O18263400002</t>
  </si>
  <si>
    <t>O18263410002</t>
  </si>
  <si>
    <t>O18263440002</t>
  </si>
  <si>
    <t>O18263490002</t>
  </si>
  <si>
    <t>O18263550002</t>
  </si>
  <si>
    <t>O18263570002</t>
  </si>
  <si>
    <t>O18263590002</t>
  </si>
  <si>
    <t>O18263600002</t>
  </si>
  <si>
    <t>O18263610002</t>
  </si>
  <si>
    <t>O18263620002</t>
  </si>
  <si>
    <t>O18263630002</t>
  </si>
  <si>
    <t>O18263640002</t>
  </si>
  <si>
    <t>O18263750002</t>
  </si>
  <si>
    <t>O18263760002</t>
  </si>
  <si>
    <t>O18263950002</t>
  </si>
  <si>
    <t>O18264090002</t>
  </si>
  <si>
    <t>O18264170002</t>
  </si>
  <si>
    <t>B18262610002</t>
  </si>
  <si>
    <t>B18262710002</t>
  </si>
  <si>
    <t>B18263390002</t>
  </si>
  <si>
    <t>B18263580002</t>
  </si>
  <si>
    <t>O18264200002</t>
  </si>
  <si>
    <t>O18264220002</t>
  </si>
  <si>
    <t>O18264280002</t>
  </si>
  <si>
    <t>O18264310002</t>
  </si>
  <si>
    <t>O18264480002</t>
  </si>
  <si>
    <t>O18264490002</t>
  </si>
  <si>
    <t>O18264500002</t>
  </si>
  <si>
    <t>O18264510002</t>
  </si>
  <si>
    <t>O18264700002</t>
  </si>
  <si>
    <t>O18266380002</t>
  </si>
  <si>
    <t>O18266390002</t>
  </si>
  <si>
    <t>O18266410002</t>
  </si>
  <si>
    <t>O18266840002</t>
  </si>
  <si>
    <t>O18266870002</t>
  </si>
  <si>
    <t>O18267060002</t>
  </si>
  <si>
    <t>O18267220002</t>
  </si>
  <si>
    <t>O18267430002</t>
  </si>
  <si>
    <t>O18267570002</t>
  </si>
  <si>
    <t>O18267610002</t>
  </si>
  <si>
    <t>B18266240002</t>
  </si>
  <si>
    <t>B18266400002</t>
  </si>
  <si>
    <t>B18266630002</t>
  </si>
  <si>
    <t>B18266920002</t>
  </si>
  <si>
    <t>O18269300002</t>
  </si>
  <si>
    <t>O18269830002</t>
  </si>
  <si>
    <t>O18269850002</t>
  </si>
  <si>
    <t>O18269860002</t>
  </si>
  <si>
    <t>O18269870002</t>
  </si>
  <si>
    <t>O18269930002</t>
  </si>
  <si>
    <t>O18270240002</t>
  </si>
  <si>
    <t>O18270770002</t>
  </si>
  <si>
    <t>O18271200002</t>
  </si>
  <si>
    <t>O18271270002</t>
  </si>
  <si>
    <t>O18271290002</t>
  </si>
  <si>
    <t>O18271310002</t>
  </si>
  <si>
    <t>O18271330002</t>
  </si>
  <si>
    <t>O18271340002</t>
  </si>
  <si>
    <t>B18269490002</t>
  </si>
  <si>
    <t>B18269510002</t>
  </si>
  <si>
    <t>O18272930002</t>
  </si>
  <si>
    <t>O18273420002</t>
  </si>
  <si>
    <t>O18273430002</t>
  </si>
  <si>
    <t>O18273570002</t>
  </si>
  <si>
    <t>O18273900002</t>
  </si>
  <si>
    <t>O18274310002</t>
  </si>
  <si>
    <t>O18274330002</t>
  </si>
  <si>
    <t>O18274420002</t>
  </si>
  <si>
    <t>O18274450002</t>
  </si>
  <si>
    <t>O18274540002</t>
  </si>
  <si>
    <t>O18274590002</t>
  </si>
  <si>
    <t>O18274610002</t>
  </si>
  <si>
    <t>O18275080002</t>
  </si>
  <si>
    <t>O18276610002</t>
  </si>
  <si>
    <t>O18276620002</t>
  </si>
  <si>
    <t>O18276630002</t>
  </si>
  <si>
    <t>O18276670002</t>
  </si>
  <si>
    <t>O18276680002</t>
  </si>
  <si>
    <t>O18276690002</t>
  </si>
  <si>
    <t>O18276700002</t>
  </si>
  <si>
    <t>O18276740002</t>
  </si>
  <si>
    <t>O18276760002</t>
  </si>
  <si>
    <t>O18276770002</t>
  </si>
  <si>
    <t>O18276780002</t>
  </si>
  <si>
    <t>O18276790002</t>
  </si>
  <si>
    <t>O18276800002</t>
  </si>
  <si>
    <t>O18276810002</t>
  </si>
  <si>
    <t>O18276820002</t>
  </si>
  <si>
    <t>O18276840002</t>
  </si>
  <si>
    <t>O18276880002</t>
  </si>
  <si>
    <t>O18277790002</t>
  </si>
  <si>
    <t>O18277930002</t>
  </si>
  <si>
    <t>O18277970002</t>
  </si>
  <si>
    <t>O18278220002</t>
  </si>
  <si>
    <t>O18278230002</t>
  </si>
  <si>
    <t>O18278390002</t>
  </si>
  <si>
    <t>O18278400002</t>
  </si>
  <si>
    <t>O18278630002</t>
  </si>
  <si>
    <t>O18278690002</t>
  </si>
  <si>
    <t>O18278700002</t>
  </si>
  <si>
    <t>B18276750002</t>
  </si>
  <si>
    <t>B18276860002</t>
  </si>
  <si>
    <t>B18276870002</t>
  </si>
  <si>
    <t>B18277310002</t>
  </si>
  <si>
    <t>B18277320002</t>
  </si>
  <si>
    <t>B18277620002</t>
  </si>
  <si>
    <t>B18277650002</t>
  </si>
  <si>
    <t>B18277740002</t>
  </si>
  <si>
    <t>B18277750002</t>
  </si>
  <si>
    <t>G12627320003</t>
  </si>
  <si>
    <t>G12628820013</t>
  </si>
  <si>
    <t>G12635090002</t>
  </si>
  <si>
    <t>S09778010003</t>
  </si>
  <si>
    <t>S09778050003</t>
  </si>
  <si>
    <t>G12632210025</t>
  </si>
  <si>
    <t>G12632220005</t>
  </si>
  <si>
    <t>G12633640001</t>
  </si>
  <si>
    <t>G12635140001</t>
  </si>
  <si>
    <t>F0003807</t>
  </si>
  <si>
    <t>G12638370001</t>
  </si>
  <si>
    <t>Q12374440002</t>
  </si>
  <si>
    <t>G12645870004</t>
  </si>
  <si>
    <t>S09778630003</t>
  </si>
  <si>
    <t>S09778640003</t>
  </si>
  <si>
    <t>S09778760003</t>
  </si>
  <si>
    <t>S09778990003</t>
  </si>
  <si>
    <t>S09779020003</t>
  </si>
  <si>
    <t>G12648060001</t>
  </si>
  <si>
    <t>S09778960003</t>
  </si>
  <si>
    <t>G12651690001</t>
  </si>
  <si>
    <t>S09779320003</t>
  </si>
  <si>
    <t>G12654850003</t>
  </si>
  <si>
    <t>S09779730003</t>
  </si>
  <si>
    <t>S09780290003</t>
  </si>
  <si>
    <t>G12662070001</t>
  </si>
  <si>
    <t>J04011060002</t>
  </si>
  <si>
    <t>G12663410068</t>
  </si>
  <si>
    <t>G12663430001</t>
  </si>
  <si>
    <t>G12668810004</t>
  </si>
  <si>
    <t>G12674600001</t>
  </si>
  <si>
    <t>F0003857</t>
  </si>
  <si>
    <t>G12678010004</t>
  </si>
  <si>
    <t>G12678030001</t>
  </si>
  <si>
    <t>G12678070001</t>
  </si>
  <si>
    <t>G12678090001</t>
  </si>
  <si>
    <t>Q12393490002</t>
  </si>
  <si>
    <t>Q12394250002</t>
  </si>
  <si>
    <t>Q12394850002</t>
  </si>
  <si>
    <t>G12686420001</t>
  </si>
  <si>
    <t>G12686440001</t>
  </si>
  <si>
    <t>G12686480001</t>
  </si>
  <si>
    <t>G12686530001</t>
  </si>
  <si>
    <t>S09783650003</t>
  </si>
  <si>
    <t>S09783750003</t>
  </si>
  <si>
    <t>G12694740002</t>
  </si>
  <si>
    <t>G12694730001</t>
  </si>
  <si>
    <t>G12694710001</t>
  </si>
  <si>
    <t>Q12398400002</t>
  </si>
  <si>
    <t>G12698310003</t>
  </si>
  <si>
    <t>S09784510003</t>
  </si>
  <si>
    <t>G12699580001</t>
  </si>
  <si>
    <t>S09784460003</t>
  </si>
  <si>
    <t>S09784480003</t>
  </si>
  <si>
    <t>S09784490003</t>
  </si>
  <si>
    <t>S09784500003</t>
  </si>
  <si>
    <t>F0003874</t>
  </si>
  <si>
    <t>S09784780002</t>
  </si>
  <si>
    <t>G12700990001</t>
  </si>
  <si>
    <t>G12701010001</t>
  </si>
  <si>
    <t>G12701030001</t>
  </si>
  <si>
    <t>G12701050001</t>
  </si>
  <si>
    <t>G12701070001</t>
  </si>
  <si>
    <t>G12702450001</t>
  </si>
  <si>
    <t>S09784790001</t>
  </si>
  <si>
    <t>S09784790003</t>
  </si>
  <si>
    <t>S09784800003</t>
  </si>
  <si>
    <t>S09784810003</t>
  </si>
  <si>
    <t>G12707570001</t>
  </si>
  <si>
    <t>S09785140002</t>
  </si>
  <si>
    <t>G12713510001</t>
  </si>
  <si>
    <t>G12713550001</t>
  </si>
  <si>
    <t>G12721530001</t>
  </si>
  <si>
    <t>S09785450003</t>
  </si>
  <si>
    <t>S09785540003</t>
  </si>
  <si>
    <t>S09785550003</t>
  </si>
  <si>
    <t>S09785560003</t>
  </si>
  <si>
    <t>S09785430002</t>
  </si>
  <si>
    <t>S09785440001</t>
  </si>
  <si>
    <t>G12725110002</t>
  </si>
  <si>
    <t>G12725120001</t>
  </si>
  <si>
    <t>Q12419740002</t>
  </si>
  <si>
    <t>S09786800003</t>
  </si>
  <si>
    <t>G12736920001</t>
  </si>
  <si>
    <t>G12736950001</t>
  </si>
  <si>
    <t>G12737020001</t>
  </si>
  <si>
    <t>G12737100001</t>
  </si>
  <si>
    <t>S09787100003</t>
  </si>
  <si>
    <t>G12743910001</t>
  </si>
  <si>
    <t>G12743930001</t>
  </si>
  <si>
    <t>G12747240003</t>
  </si>
  <si>
    <t>Q12425760002</t>
  </si>
  <si>
    <t>G12749020001</t>
  </si>
  <si>
    <t>G12750410002</t>
  </si>
  <si>
    <t>G12750430002</t>
  </si>
  <si>
    <t>Q12425940002</t>
  </si>
  <si>
    <t>Q12425950002</t>
  </si>
  <si>
    <t>Q12425960002</t>
  </si>
  <si>
    <t>Q12425970002</t>
  </si>
  <si>
    <t>Q12425980002</t>
  </si>
  <si>
    <t>Q12425990002</t>
  </si>
  <si>
    <t>Q12426000002</t>
  </si>
  <si>
    <t>G12750460001</t>
  </si>
  <si>
    <t>G12751530001</t>
  </si>
  <si>
    <t>F0003941</t>
  </si>
  <si>
    <t>F0003950</t>
  </si>
  <si>
    <t>G12762700001</t>
  </si>
  <si>
    <t>G12768710003</t>
  </si>
  <si>
    <t>G12768730003</t>
  </si>
  <si>
    <t>G12768770003</t>
  </si>
  <si>
    <t>G12768820003</t>
  </si>
  <si>
    <t>G12768840003</t>
  </si>
  <si>
    <t>Q12435300002</t>
  </si>
  <si>
    <t>Q12435310002</t>
  </si>
  <si>
    <t>G12771590003</t>
  </si>
  <si>
    <t>G12773620003</t>
  </si>
  <si>
    <t>Q12437270002</t>
  </si>
  <si>
    <t>G12776790001</t>
  </si>
  <si>
    <t>G12776860001</t>
  </si>
  <si>
    <t>S09789210001</t>
  </si>
  <si>
    <t>S09789220003</t>
  </si>
  <si>
    <t>G12781130003</t>
  </si>
  <si>
    <t>Q12445760002</t>
  </si>
  <si>
    <t>G12788460001</t>
  </si>
  <si>
    <t>G12788510001</t>
  </si>
  <si>
    <t>S09790090003</t>
  </si>
  <si>
    <t>S09790100003</t>
  </si>
  <si>
    <t>G12790090001</t>
  </si>
  <si>
    <t>G12790110001</t>
  </si>
  <si>
    <t>G12793750003</t>
  </si>
  <si>
    <t>G12793780003</t>
  </si>
  <si>
    <t>G12793810003</t>
  </si>
  <si>
    <t>S09790560002</t>
  </si>
  <si>
    <t>S09790460001</t>
  </si>
  <si>
    <t>Q12451120002</t>
  </si>
  <si>
    <t>G12794970001</t>
  </si>
  <si>
    <t>G12796930018</t>
  </si>
  <si>
    <t>G12796940006</t>
  </si>
  <si>
    <t>J04026160002</t>
  </si>
  <si>
    <t>G12796980010</t>
  </si>
  <si>
    <t>S09790520003</t>
  </si>
  <si>
    <t>S09790530003</t>
  </si>
  <si>
    <t>S09790730004</t>
  </si>
  <si>
    <t>G12804740001</t>
  </si>
  <si>
    <t>G12804720066</t>
  </si>
  <si>
    <t>G12803420003</t>
  </si>
  <si>
    <t>Q12460790002</t>
  </si>
  <si>
    <t>G12804770003</t>
  </si>
  <si>
    <t>G12808980001</t>
  </si>
  <si>
    <t>F0004002</t>
  </si>
  <si>
    <t>Q12463400002</t>
  </si>
  <si>
    <t>S09792500003</t>
  </si>
  <si>
    <t>S09792060001</t>
  </si>
  <si>
    <t>S09792490003</t>
  </si>
  <si>
    <t>S09792690003</t>
  </si>
  <si>
    <t>S09792720003</t>
  </si>
  <si>
    <t>Q12471150002</t>
  </si>
  <si>
    <t>G12815040001</t>
  </si>
  <si>
    <t>G12815080001</t>
  </si>
  <si>
    <t>G12815210001</t>
  </si>
  <si>
    <t>G12815230001</t>
  </si>
  <si>
    <t>S09793830003</t>
  </si>
  <si>
    <t>S09793840003</t>
  </si>
  <si>
    <t>G12817670002</t>
  </si>
  <si>
    <t>G12815320003</t>
  </si>
  <si>
    <t>G12817620001</t>
  </si>
  <si>
    <t>G12817640001</t>
  </si>
  <si>
    <t>S09793860003</t>
  </si>
  <si>
    <t>S09794000001</t>
  </si>
  <si>
    <t>S09794220003</t>
  </si>
  <si>
    <t>G12818790003</t>
  </si>
  <si>
    <t>G12821450003</t>
  </si>
  <si>
    <t>G12825870002</t>
  </si>
  <si>
    <t>S09795500003</t>
  </si>
  <si>
    <t>S09795560003</t>
  </si>
  <si>
    <t>S09795570003</t>
  </si>
  <si>
    <t>S09795750003</t>
  </si>
  <si>
    <t>G12825920001</t>
  </si>
  <si>
    <t>G12829290003</t>
  </si>
  <si>
    <t>G12829380001</t>
  </si>
  <si>
    <t>G12832320003</t>
  </si>
  <si>
    <t>G12832410004</t>
  </si>
  <si>
    <t>G12833900002</t>
  </si>
  <si>
    <t>G12835550002</t>
  </si>
  <si>
    <t>G12835590002</t>
  </si>
  <si>
    <t>G12835630002</t>
  </si>
  <si>
    <t>G12835650002</t>
  </si>
  <si>
    <t>G12834020001</t>
  </si>
  <si>
    <t>G12835710003</t>
  </si>
  <si>
    <t>Q12488090002</t>
  </si>
  <si>
    <t>G12840810002</t>
  </si>
  <si>
    <t>G12840830002</t>
  </si>
  <si>
    <t>F0004042</t>
  </si>
  <si>
    <t>G12840880001</t>
  </si>
  <si>
    <t>G12842220001</t>
  </si>
  <si>
    <t>G12844150001</t>
  </si>
  <si>
    <t>S09797190004</t>
  </si>
  <si>
    <t>S09797400003</t>
  </si>
  <si>
    <t>S09797410003</t>
  </si>
  <si>
    <t>S09797420003</t>
  </si>
  <si>
    <t>T04048570001</t>
  </si>
  <si>
    <t>T04048590001</t>
  </si>
  <si>
    <t>T04048610001</t>
  </si>
  <si>
    <t>T04048630001</t>
  </si>
  <si>
    <t>T04048650001</t>
  </si>
  <si>
    <t>T04048670001</t>
  </si>
  <si>
    <t>T04048690001</t>
  </si>
  <si>
    <t>T04048710001</t>
  </si>
  <si>
    <t>T04048730001</t>
  </si>
  <si>
    <t>T04048750001</t>
  </si>
  <si>
    <t>T04048770001</t>
  </si>
  <si>
    <t>T04048790001</t>
  </si>
  <si>
    <t>T04048810001</t>
  </si>
  <si>
    <t>T04048830001</t>
  </si>
  <si>
    <t>T04048850001</t>
  </si>
  <si>
    <t>T04048870001</t>
  </si>
  <si>
    <t>T04048890001</t>
  </si>
  <si>
    <t>T04048910001</t>
  </si>
  <si>
    <t>T04048930001</t>
  </si>
  <si>
    <t>T04048950001</t>
  </si>
  <si>
    <t>T04048970001</t>
  </si>
  <si>
    <t>T04048990001</t>
  </si>
  <si>
    <t>T04049010001</t>
  </si>
  <si>
    <t>T04049030001</t>
  </si>
  <si>
    <t>T04049050001</t>
  </si>
  <si>
    <t>T04049070001</t>
  </si>
  <si>
    <t>T04049090001</t>
  </si>
  <si>
    <t>T04049110001</t>
  </si>
  <si>
    <t>T04049130001</t>
  </si>
  <si>
    <t>T04049150001</t>
  </si>
  <si>
    <t>T04049170001</t>
  </si>
  <si>
    <t>T04049190001</t>
  </si>
  <si>
    <t>T04049210001</t>
  </si>
  <si>
    <t>T04049230001</t>
  </si>
  <si>
    <t>T04049250001</t>
  </si>
  <si>
    <t>T04049270001</t>
  </si>
  <si>
    <t>T04049290001</t>
  </si>
  <si>
    <t>T04049310001</t>
  </si>
  <si>
    <t>T04049330001</t>
  </si>
  <si>
    <t>T04049350001</t>
  </si>
  <si>
    <t>T04049370001</t>
  </si>
  <si>
    <t>T04049390001</t>
  </si>
  <si>
    <t>T04049410001</t>
  </si>
  <si>
    <t>T04049430001</t>
  </si>
  <si>
    <t>T04049450001</t>
  </si>
  <si>
    <t>T04049470001</t>
  </si>
  <si>
    <t>T04049490001</t>
  </si>
  <si>
    <t>T04049510001</t>
  </si>
  <si>
    <t>T04049530001</t>
  </si>
  <si>
    <t>T04049550001</t>
  </si>
  <si>
    <t>T04049580001</t>
  </si>
  <si>
    <t>T04049600001</t>
  </si>
  <si>
    <t>T04049620001</t>
  </si>
  <si>
    <t>T04049640001</t>
  </si>
  <si>
    <t>T04049660001</t>
  </si>
  <si>
    <t>T04049680001</t>
  </si>
  <si>
    <t>T04049700001</t>
  </si>
  <si>
    <t>T04049720001</t>
  </si>
  <si>
    <t>T04049740001</t>
  </si>
  <si>
    <t>T04049760001</t>
  </si>
  <si>
    <t>T04049780001</t>
  </si>
  <si>
    <t>T04049800001</t>
  </si>
  <si>
    <t>T04049820001</t>
  </si>
  <si>
    <t>T04049840001</t>
  </si>
  <si>
    <t>T04049860001</t>
  </si>
  <si>
    <t>T04049880001</t>
  </si>
  <si>
    <t>T04049900001</t>
  </si>
  <si>
    <t>T04049920001</t>
  </si>
  <si>
    <t>T04049940001</t>
  </si>
  <si>
    <t>T04049960001</t>
  </si>
  <si>
    <t>T04049980001</t>
  </si>
  <si>
    <t>T04050000001</t>
  </si>
  <si>
    <t>T04050020001</t>
  </si>
  <si>
    <t>T04050040001</t>
  </si>
  <si>
    <t>T04050060001</t>
  </si>
  <si>
    <t>T04050080001</t>
  </si>
  <si>
    <t>T04050100001</t>
  </si>
  <si>
    <t>T04050120001</t>
  </si>
  <si>
    <t>T04050140001</t>
  </si>
  <si>
    <t>T04050160001</t>
  </si>
  <si>
    <t>T04050180001</t>
  </si>
  <si>
    <t>T04050200001</t>
  </si>
  <si>
    <t>T04050220001</t>
  </si>
  <si>
    <t>T04050240001</t>
  </si>
  <si>
    <t>T04050260001</t>
  </si>
  <si>
    <t>T04050280001</t>
  </si>
  <si>
    <t>T04050300001</t>
  </si>
  <si>
    <t>T04050320001</t>
  </si>
  <si>
    <t>T04050340001</t>
  </si>
  <si>
    <t>T04050360001</t>
  </si>
  <si>
    <t>T04050380001</t>
  </si>
  <si>
    <t>T04050400001</t>
  </si>
  <si>
    <t>T04050420001</t>
  </si>
  <si>
    <t>T04050440001</t>
  </si>
  <si>
    <t>T04050460001</t>
  </si>
  <si>
    <t>T04050480001</t>
  </si>
  <si>
    <t>T04050500001</t>
  </si>
  <si>
    <t>T04050520001</t>
  </si>
  <si>
    <t>T04050540001</t>
  </si>
  <si>
    <t>T04050560001</t>
  </si>
  <si>
    <t>T04050580001</t>
  </si>
  <si>
    <t>T04050600001</t>
  </si>
  <si>
    <t>T04050620001</t>
  </si>
  <si>
    <t>T04050640001</t>
  </si>
  <si>
    <t>T04050660001</t>
  </si>
  <si>
    <t>TRANSFERENCIA DE FONDOS AL EXTERIOR A SOLICITUD DE MINISTERIO DE RELACIONES EXTERIORES SEGUN SOLICITUD 10142 REF: REMISION DE RECURSOS ADICIONALES A FAVOR DE LOS CONSULADOS DE BOLIVIA EN MADRID JUJUY Y PUNO SEGUN INFORMES DE CONTROL FINANCIERO N369 N404 N408 N410 Y DOCUMENTACION ADJUNTA. LIB. 00099021001 TGN-RECURSOS ORDINARIOS (3987)</t>
  </si>
  <si>
    <t>VENTA DE DIVISAS CON TRANSFERENCIA DE FONDOS A SOLICITUD DE MINISTERIO DE RELACIONES EXTERIORES SEGUN SOLICITUD 10147 REF: PAGO DE HABERES DEL SERVICIO DIPLOMATICO CON DISCAPACIDAD CORRESPONDIENTE AL MES DE DICIEMBRE 2019 SEGUN PLANILLA DE RRHH N 121907 LIB. 00099021001 TGN-RECURSOS ORDINARIOS (3987)</t>
  </si>
  <si>
    <t>VENTA DE DIVISAS CON TRANSFERENCIA DE FONDOS A SOLICITUD DE MINISTERIO DE RELACIONES EXTERIORES SEGUN SOLICITUD 10148 REF: PAGO DE HABERES AL PERSONAL DE EMIPAS WASHINGTON CORRESPONDIENTE AL MES DE DICIEMBRE 2019 SEGUN PLANILLA DE RRHH N 121904 Y DOCUMENTACION ADJ. LIB. 00010011102 MIN.RELACIONES EXTERIORES - GESTORIA CONSULAR LEY Nº 3108</t>
  </si>
  <si>
    <t>TRANSFERENCIA DE FONDOS AL EXTERIOR A SOLICITUD DE MINISTERIO DE RELACIONES EXTERIORES SEGUN SOLICITUD 10149 REF: PAGO DE COSTO DE VIDA DEL SERVICIO DIPLOMATICO CON DISCAPACIDAD CORRESPONDIENTE AL MES DE DICIEMBRE 2019 SEGUN PLANILLA DE RRHH N 121907 LIB. 00099021001 TGN-RECURSOS ORDINARIOS (3987)</t>
  </si>
  <si>
    <t>VENTA DE DIVISAS CON TRANSFERENCIA DE FONDOS A SOLICITUD DE MINISTERIO DE RELACIONES EXTERIORES SEGUN SOLICITUD 10144 REF: PAGO DE HABERES Y COSTO DE VIDA AL PERSONAL DE EMIPAS WASHINGTON CORRESPONDIENTE AL MES DE DICIEMBRE 2019 SEGUN PLANILLA DE RRHH N 121904 Y DOCUMENTACION ADJ. LIB. 00010011102 MIN.RELACIONES EXTERIORES - GESTORIA CONSULAR LEY Nº 3108</t>
  </si>
  <si>
    <t>TRANSFERENCIA DE FONDOS AL EXTERIOR A SOLICITUD DE MINISTERIO DE RELACIONES EXTERIORES SEGUN SOLICITUD 10145 REF: PAGO DE COSTO DE VIDA AL PERSONAL DE EMIPAS MADRID CORRESPONDIENTE AL MES DE DICIEMBRE 2019 SEGUN PLANILLA DE RRHH N 121903 Y DOCUMENTACION ADJ. LIB. 00099021001 TGN-RECURSOS ORDINARIOS (3987)</t>
  </si>
  <si>
    <t>VENTA DE DIVISAS CON TRANSFERENCIA DE FONDOS A SOLICITUD DE MINISTERIO DE RELACIONES EXTERIORES SEGUN SOLICITUD 10146 REF: PAGO DE HABERES AL PERSONAL DE EMIPAS MADRID CORRESPONDIENTE AL MES DE DICIEMBRE 2019 SEGUN PLANILLA DE RRHH N 121903 Y DOCUMENTACION ADJ. LIB. 00099021001 TGN-RECURSOS ORDINARIOS (3987)</t>
  </si>
  <si>
    <t>TRANSFERENCIA DE FONDOS AL EXTERIOR A SOLICITUD DE MINISTERIO DE RELACIONES EXTERIORES SEGUN SOLICITUD 10143 REF: PAGO DE COSTO DE VIDA DEL PERSONAL SERVICIO DIPLOMATICO CONSULAR Y AGREGADOS COMERCIALES DEL MES DE DICIEMBRE 2019 SEGUN PLANILLA MIXTA DE RRHH N 121906 LIB. 00099021001 TGN-RECURSOS ORDINARIOS (3987)</t>
  </si>
  <si>
    <t>VENTA DE DIVISAS CON TRANSFERENCIA DE FONDOS A SOLICITUD DE MINISTERIO DE RELACIONES EXTERIORES SEGUN SOLICITUD 10138 REF: PAGO DE AGUINALDOS 2019 FAVOR DE CONSULADO EN MIAMI CORRESPONDIENTE AL MES DE NOVIEMBRE 2019 SEGUN PLANILLA DE RRHH N 111920 Y DOCUMENTACION ADJ. LIB. 00099021001 TGN-RECURSOS ORDINARIOS (3987)</t>
  </si>
  <si>
    <t>VENTA DE DIVISAS CON TRANSFERENCIA DE FONDOS A SOLICITUD DE MINISTERIO DE RELACIONES EXTERIORES SEGUN SOLICITUD 10139 REF: PAGO DE HABERES Y COSTO DE VIDA FAVOR DE CONSULADO EN MIAMI CORRESPONDIENTE AL MES DE NOVIEMBRE 2019 SEGUN PLANILLA ADICIONAL DE RRHH N 111922 LIB. 00099021001 TGN-RECURSOS ORDINARIOS (3987)</t>
  </si>
  <si>
    <t>TRANSFERENCIA DE FONDOS AL EXTERIOR A SOLICITUD DE MINISTERIO DE RELACIONES EXTERIORES SEGUN SOLICITUD 10141 REF: REMISION DE RECURSOS A FAVOR DEL CONSULADO DE BOLIVIA EN TACNA POR GASTOS DE INSTALACION DE FLORENCIO TOLIN TORDOYA SEGUN LIQUIDACION DE GASTOS INSTALACION 115 LIB. 00099021001 TGN-RECURSOS ORDINARIOS (3987)</t>
  </si>
  <si>
    <t>VENTA DE DIVISAS CON TRANSFERENCIA DE FONDOS A SOLICITUD DE MINISTERIO DE TRABAJO, EMPLEO Y PREVISION SOCIAL SEGUN SOLICITUD 10022 REF: SOLICITUD DE TRANSFERENCIA DE RECURSOS AL FONDO DE APORTES VOLUNTARIOS DE LA RED INTERAMERICANA PARA LA ADMINISTRACION LABORAL (RIAL) SEGUN INFORME MTEPS-URI-JCPM-0 LIB. 00070011102 MTEPS-INGRESOS (5015034475317)</t>
  </si>
  <si>
    <t>VENTA DE DIVISAS CON TRANSFERENCIA DE FONDOS A SOLICITUD DE SERVICIO GENERAL DE IDENTIFICACION PERSONAL - SEGIP SEGUN SOLICITUD 10137 REF: PAGO PLANILLA DE COMPENSACION COSTO DE VIDA DIC/2019 OF. MADRID ESPANA, S/G H.R. 157859, NOTA INT.430/2019. LIB. 00340012003 RECAUDACION EXTRANJERIA - C.I. -L.C.</t>
  </si>
  <si>
    <t>VENTA DE DIVISAS CON TRANSFERENCIA DE FONDOS A SOLICITUD DE SERVICIO GENERAL DE IDENTIFICACION PERSONAL - SEGIP SEGUN SOLICITUD 10136 REF: PAGO PLANILLA DE COMPENSACION COSTO DE VIDA DIC/2019 OF. WASHINGTON D.C ESTADOS UNIDOS, S/G H.R. 157859, NOTA INT.429/2019. LIB. 00340012003 RECAUDACION EXTRANJERIA - C.I. -L.C.</t>
  </si>
  <si>
    <t>VENTA DE DIVISAS CON TRANSFERENCIA DE FONDOS A SOLICITUD DE SERVICIO GENERAL DE IDENTIFICACION PERSONAL - SEGIP SEGUN SOLICITUD 10134 REF: PAGO PLANILLA DE COMPENSACION COSTO DE VIDA DIC/2019 OF. SAO PAULO BRASIL, S/G H.R. 157859, NOTA INT.427/2019. LIB. 00340012003 RECAUDACION EXTRANJERIA - C.I. -L.C.</t>
  </si>
  <si>
    <t>VENTA DE DIVISAS CON TRANSFERENCIA DE FONDOS A SOLICITUD DE SERVICIO GENERAL DE IDENTIFICACION PERSONAL - SEGIP SEGUN SOLICITUD 10135 REF: PAGO PLANILLA DE COMPENSACION COSTO DE VIDA DIC/2019 OF. CALAMA CHILE , S/G H.R. 157859, NOTA INT.428/2019. LIB. 00340012003 RECAUDACION EXTRANJERIA - C.I. -L.C.</t>
  </si>
  <si>
    <t>VENTA DE DIVISAS CON TRANSFERENCIA DE FONDOS A SOLICITUD DE SERVICIO GENERAL DE IDENTIFICACION PERSONAL - SEGIP SEGUN SOLICITUD 10133 REF: PAGO PLANILLA DE COMPENSACION COSTO DE VIDA DIC/2019 OF. BUENOS AIRES ARGENTINA, S/G H.R. 157859, NOTA INT.42672019. LIB. 00340012003 RECAUDACION EXTRANJERIA - C.I. -L.C.</t>
  </si>
  <si>
    <t>TRANSFERENCIA DE FONDOS AL EXTERIOR A SOLICITUD DE MINISTERIO DE RELACIONES EXTERIORES SEGUN SOLICITUD 10151 REF: PAGO DE COSTO DE VIDA AL PERSONAL DEL SERVICIO DIPLOMATICO CONSULAR Y AGREGADOS COMERCIALES CORRESPONDIENTE AL MES DE DICIEMBRE 2019 SEGUN PLANILLA DE RRHH N 121901 LIB. 00099021001 TGN-RECURSOS ORDINARIOS (3987)</t>
  </si>
  <si>
    <t>VENTA DE DIVISAS CON TRANSFERENCIA DE FONDOS A SOLICITUD DE MINISTERIO DE RELACIONES EXTERIORES SEGUN SOLICITUD 10150 REF: PAGO DE HABERES AL PERSONAL DEL SERVICIO DIPLOMATICO CONSULAR Y AGREGADOS COMERCIALES CORRESPONDIENTE AL MES DE DICIEMBRE 2019 SEGUN PLANILLA DE RRHH N 121901 Y DOCUMENTACION AD LIB. 00099021001 TGN-RECURSOS ORDINARIOS (3987)</t>
  </si>
  <si>
    <t>VENTA DE DIVISAS CON TRANSFERENCIA DE FONDOS A SOLICITUD DE MINISTERIO DE GOBIERNO SEGUN SOLICITUD 10172 REF: HABERES DE AGREGADOS DE LA POLICIA BOLIVIANA EN EL EXTERIOR DEL PAIS ABONO A CUENTAS EN EL EXTERIOR CORRESPONDIENTE AL MES DE DICIEMBRE 2019 SEGUN PLANILLA ADJUNTA EN EL INFORME NRO 335 2019 LIB. 00099021001 TGN-RECURSOS ORDINARIOS (3987)</t>
  </si>
  <si>
    <t>TRANSFERENCIA DE FONDOS AL EXTERIOR A SOLICITUD DE MINISTERIO DE LA PRESIDENCIA SEGUN SOLICITUD 10188 REF: DIVISAS USD 14,119.20 PAGO A ROYAL FBO SERVICE S.A POR SERVICIOS PRESTADOS A AERONAVE FAB 001 EN VIAJE OFICIAL DE S.E Y COMITIVA A EEUU IDA 31 ENERO 2019, PAGO BANCO BBVA PARAGUAY S.A CUENTA 0 LIB. 00099021001 TGN-RECURSOS ORDINARIOS (3987)</t>
  </si>
  <si>
    <t>00099021001 DEPOSITO DE EFECTIVO, DEPOSITANTE: JUAN CARLOS RUIZ RADA, CONCEPTO: COBRO INDEBIDO POR RENTA NUEVAS NUPCIAS, CUENTA DE DEPOSITO: CUENTA UNICA DEL TESORO</t>
  </si>
  <si>
    <t>00099021001 DEPOSITO DE EFECTIVO, DEPOSITANTE: EVA URIA VDA DE VALDIVIA, CONCEPTO: COBRO INDEBIDO, CUENTA DE DEPOSITO: CUENTA UNICA DEL TESORO</t>
  </si>
  <si>
    <t>00099021001 DEPOSITO DE EFECTIVO, DEPOSITANTE: GLADYS QUISPE NINA, CONCEPTO: GASTOS DE FUNCIONAMIENTO O PROGRAMA DE DOCUMENTACION, CUENTA DE DEPOSITO: CUENTA UNICA DEL TESORO / DJBR.</t>
  </si>
  <si>
    <t>00099021001 DEPOSITO DE EFECTIVO, DEPOSITANTE: JORGE OLGUIN MALDONADO, CONCEPTO: DOBLE PERCEPCION, CUENTA DE DEPOSITO: CUENTA UNICA DEL TESORO / DJBR.</t>
  </si>
  <si>
    <t>00099021001 DEPOSITO DE EFECTIVO, DEPOSITANTE: TORIBIO CACHI FLORES, CONCEPTO: REVERSION DE BOLETA DE HABER MENSUAL DE DICIEMBRE, CUENTA DE DEPOSITO: CUENTA UNICA DEL TESORO / DJBR.</t>
  </si>
  <si>
    <t>00099021001 DEPOSITO DE EFECTIVO, DEPOSITANTE: SENACIR, CONCEPTO: COBRO INDEVIDO DEL PRA, CUENTA DE DEPOSITO: CUENTA UNICA DEL TESORO / DJBR.</t>
  </si>
  <si>
    <t>00099021001 DEP.DE CHEQ.AJENOS,RET.DE CAM.,CONCEPTO: H. C. DIPUTADOS -DEVOL. INCAP. TEMP.-NOV/19,DEP.: CAJA PETROLERA DE SALUD , PROCEDENCIA: BANCO UNION S.A., CHEQUE: 16559, FECHA DE EMISION:03/02/2020</t>
  </si>
  <si>
    <t>00099021001 DEP.DE CHEQ.AJENOS,RET.DE CAM.,CONCEPTO: AUT. IMPUG. TRIBUTARIA - DEVOL. INCAP. TEMP.-NOV/19,DEP.: CAJA PETROLERA DE SALUD , PROCEDENCIA: BANCO UNION S.A., CHEQUE: 16558, FECHA DE EMISION:03/02/2020</t>
  </si>
  <si>
    <t>00099021001 DEP.DE CHEQ.AJENOS,RET.DE CAM.,CONCEPTO: H. C. SENADORES-DEVOL. INCAP. TEMP. - NOV/19,DEP.: CAJA PETROLERA DE SALUD , PROCEDENCIA: BANCO UNION S.A., CHEQUE: 16560, FECHA DE EMISION:03/02/2020</t>
  </si>
  <si>
    <t>00099021001 DEP.DE CHEQ.AJENOS,RET.DE CAM.,CONCEPTO: MIN. COMUNICACION-DEVOL. ENCAP. TEMP. - NOV/19,DEP.: CAJA PETROLERA DE SALUD , PROCEDENCIA: BANCO UNION S.A., CHEQUE: 16580, FECHA DE EMISION:03/02/2020</t>
  </si>
  <si>
    <t>00597019202 DEP.DE CHEQ.AJENOS,RET.DE CAM.,CONCEPTO: Y. L.B. - DEVOL. INCAP. TEMP.-NOV/19,DEP.: CAJA PETROLERA DE SALUD , PROCEDENCIA: BANCO UNION S.A., CHEQUE: 16579, FECHA DE EMISION:03/02/2020</t>
  </si>
  <si>
    <t>00862012001 DEP.DE CHEQ.AJENOS,RET.DE CAM.,CONCEPTO: F. N. D. R. - DEVOL. INCAP. TEMP. - NOV/19,DEP.: CAJA PETROLERA DE SALUD , PROCEDENCIA: BANCO UNION S.A., CHEQUE: 16576, FECHA DE EMISION:03/02/2020</t>
  </si>
  <si>
    <t>00099021001 DEP.DE CHEQ.AJENOS,RET.DE CAM.,CONCEPTO: SEDES. L.P. - DEVOL. INCAP. TEMP. - NOV/19,DEP.: CAJA PETROLERA DE SALUD , PROCEDENCIA: BANCO UNION S.A., CHEQUE: 16578, FECHA DE EMISION:03/02/2020</t>
  </si>
  <si>
    <t>00099021001 DEPOSITO DE EFECTIVO, DEPOSITANTE: JORGE GUZMAN SOLIZ, CONCEPTO: DOBLE PERCEPCION, CUENTA DE DEPOSITO: CUENTA UNICA DEL TESORO / DJBR.</t>
  </si>
  <si>
    <t>00099021001 DEPOSITO DE EFECTIVO, DEPOSITANTE: ANA SANTIAGA VILLARREAL LINARES, CONCEPTO: DOBLE PERCEPCION, CUENTA DE DEPOSITO: CUENTA UNICA DEL TESORO / DJBR.</t>
  </si>
  <si>
    <t>00099021001 DEPOSITO DE EFECTIVO, DEPOSITANTE: PABLO JOSE FARFAN GUERRERO, CONCEPTO: DEVOLUCION EN DEMASIA DE AGUINALDO, CUENTA DE DEPOSITO: CUENTA UNICA DEL TESORO / DJBR.</t>
  </si>
  <si>
    <t>00099021001 DEPOSITO DE EFECTIVO, DEPOSITANTE: ROMUALDO QUISPE MAMANI, CONCEPTO: DEVOLUCION DE RENTA, CUENTA DE DEPOSITO: CUENTA UNICA DEL TESORO</t>
  </si>
  <si>
    <t>00099021001 DEPOSITO DE EFECTIVO, DEPOSITANTE: GUIDO CRESPO V, CONCEPTO: PRA, CUENTA DE DEPOSITO: CUENTA UNICA DEL TESORO</t>
  </si>
  <si>
    <t>00099021001 DEPOSITO DE EFECTIVO, DEPOSITANTE: BENEDICTA CERON VDA DE CALLE, CONCEPTO: SUSCRIPCION DE CONVENIO PARA EL PAGO DE LO ADEUDADO, CUENTA DE DEPOSITO: CUENTA UNICA DEL TESORO</t>
  </si>
  <si>
    <t>00066014202 DEPOSITO DE EFECTIVO, DEPOSITANTE: CARLA NINETH RAMIREZ CHOQUE, CONCEPTO: DEVOLUCION DE RECURSOS NO UTILIZADOS SEGUN DOCUMENTO DE COMPROMISO MPD/PIV/DCN°16/2019, CUENTA DE DEPOSITO: CUENTA UNICA DEL TESORO</t>
  </si>
  <si>
    <t>00041031107 DEPOSITO DE EFECTIVO, DEPOSITANTE: JOSE FERNANDO MALLA MALDONADO, CONCEPTO: DEVOLUCION DE PASAJES UYUNI LA PAZ, CUENTA DE DEPOSITO: CUENTA UNICA DEL TESORO</t>
  </si>
  <si>
    <t>00099021001 DEPOSITO DE EFECTIVO, DEPOSITANTE: NESTOR ROGELIO FIGUEROA RAMIREZ, CONCEPTO: DOBLE PERCEPCION, CUENTA DE DEPOSITO: CUENTA UNICA DEL TESORO / DJBR.</t>
  </si>
  <si>
    <t>00099021001 DEPOSITO DE EFECTIVO, DEPOSITANTE: SONIA ELDER VILDOZO VDA. DE TARQUI, CONCEPTO: COBRO INDEVIDO, CUENTA DE DEPOSITO: CUENTA UNICA DEL TESORO / DJBR.</t>
  </si>
  <si>
    <t>00383012001 DEPOSITO DE EFECTIVO, DEPOSITANTE: AGBC-WILMER FELIX NINA VICENTE, CONCEPTO: REVERSION FONDOS AVANCE PREV 723, CUENTA DE DEPOSITO: CUENTA UNICA DEL TESORO</t>
  </si>
  <si>
    <t>00099021001 DEPOSITO DE EFECTIVO, DEPOSITANTE: INSUMOS BOLIVIA, CONCEPTO: DEVOLUCION SALDO NO UTILIZADO FONDOS EN AVANCE, CUENTA DE DEPOSITO: CUENTA UNICA DEL TESORO</t>
  </si>
  <si>
    <t>00099021001 DEPOSITO DE EFECTIVO, DEPOSITANTE: GUIDO HUMBERTO GARCIA ARANIBAR, CONCEPTO: DEVOLUCION DE COBRO DOBLE PERCEPCION, CUENTA DE DEPOSITO: CUENTA UNICA DEL TESORO / DJBR.</t>
  </si>
  <si>
    <t>00099021001 DEPOSITO DE EFECTIVO, DEPOSITANTE: MARIO GUISBERT ZEGARRA, CONCEPTO: DOBLE PERCEPCION, CUENTA DE DEPOSITO: CUENTA UNICA DEL TESORO</t>
  </si>
  <si>
    <t>00099021001 DEPOSITO DE EFECTIVO, DEPOSITANTE: EBEX EXPRESS LTDA, CONCEPTO: DEVOLUCION DEVENGADO RETENCION 3,5% POR CUMPLIMIENTO DE GARANTIA GESTION 2019/DIC C31 3/13, CUENTA DE DEPOSITO: CUENTA UNICA DEL TESORO</t>
  </si>
  <si>
    <t>00099021001 DEPOSITO DE EFECTIVO, DEPOSITANTE: IBEX EXPRESS LTDA, CONCEPTO: DEVOLUCION DEVENGADO MES DE DICIEMBRE SERVICIO DE COURRIER C31 3/12, CUENTA DE DEPOSITO: CUENTA UNICA DEL TESORO</t>
  </si>
  <si>
    <t>00015021101 DEP.DE CHEQ.AJENOS,RET.DE CAM.,CONCEPTO: ASIGNACION ENERO,DEP.: UNIPOL , PROCEDENCIA: BANCO UNION S.A., CHEQUE: 7576, FECHA DE EMISION:31/01/2020</t>
  </si>
  <si>
    <t>00513022001 DEP.DE CHEQ.AJENOS,RET.DE CAM.,CONCEPTO: DEVOLUCION DE SALDOS NO EJECUTADOS,DEP.: YPFB , PROCEDENCIA: BANCO UNION S.A., CHEQUE: 8172, FECHA DE EMISION:16/01/2020</t>
  </si>
  <si>
    <t>00513022001 DEP.DE CHEQ.AJENOS,RET.DE CAM.,CONCEPTO: DEVOLUCION DE SALDOS NO EJECUTADOS,DEP.: YPFB , PROCEDENCIA: BANCO UNION S.A., CHEQUE: 8173, FECHA DE EMISION:16/01/2020</t>
  </si>
  <si>
    <t>00513022001 DEP.DE CHEQ.AJENOS,RET.DE CAM.,CONCEPTO: DEVOLUCION DE SALDOS NO EJECUTADOS,DEP.: YPFB , PROCEDENCIA: BANCO UNION S.A., CHEQUE: 8174, FECHA DE EMISION:16/01/2020</t>
  </si>
  <si>
    <t>00513022001 DEP.DE CHEQ.AJENOS,RET.DE CAM.,CONCEPTO: DEVOLUCION DE SALDOS NO EJECUTADOS,DEP.: YPFB , PROCEDENCIA: BANCO UNION S.A., CHEQUE: 8175, FECHA DE EMISION:16/01/2020</t>
  </si>
  <si>
    <t>00513022001 DEP.DE CHEQ.AJENOS,RET.DE CAM.,CONCEPTO: DEVOLUCION DE SALDOS NO EJECUTADOS,DEP.: YPFB , PROCEDENCIA: BANCO UNION S.A., CHEQUE: 8170, FECHA DE EMISION:16/01/2020</t>
  </si>
  <si>
    <t>00592012001 DEP.DE CHEQ.AJENOS,RET.DE CAM.,CONCEPTO: TRANSFERENCIA DE RECURSOS DEL 17 AL 31 DE DICIEMBRE 2019,DEP.: EMPRESA ESTATAL BOLIVIANA DE TURISMO , PROCEDENCIA: BANCO UNION S.A., CHEQUE: 692, FECHA DE EMISION:31/01/2020</t>
  </si>
  <si>
    <t>00099021001 DEPOSITO DE EFECTIVO, DEPOSITANTE: JOSE DAVID BERRIOS LIZARAZU, CONCEPTO: DEVOLUCION DEBLE PERCEPCION SALARIAL, CUENTA DE DEPOSITO: CUENTA UNICA DEL TESORO / DJBR.</t>
  </si>
  <si>
    <t>00099021001 DEPOSITO DE EFECTIVO, DEPOSITANTE: CECILIA FLORES DE CEÑI, CONCEPTO: COBRO INDEVIDO DE SENASIR DEL MES DE FEBRERO, CUENTA DE DEPOSITO: CUENTA UNICA DEL TESORO</t>
  </si>
  <si>
    <t>00099021001 DEPOSITO DE EFECTIVO, DEPOSITANTE: SERGIO DOMINGO CASTILLO TORREJON, CONCEPTO: PREVENTIVO # 1459, CUENTA DE DEPOSITO: CUENTA UNICA DEL TESORO / DJBR.</t>
  </si>
  <si>
    <t>00312012001 DEPOSITO DE EFECTIVO, DEPOSITANTE: REFRIGERIO AL PERSONAL A.B.T., CONCEPTO: PREVENTIVO # 2609, CUENTA DE DEPOSITO: CUENTA UNICA DEL TESORO</t>
  </si>
  <si>
    <t>00099021001 DEPOSITO DE EFECTIVO, DEPOSITANTE: JUAN CARLOS LIMA QUIÑAJO, CONCEPTO: DEVOLUCION DOBLE PERCEPCION, CUENTA DE DEPOSITO: CUENTA UNICA DEL TESORO</t>
  </si>
  <si>
    <t>00192014101 DEPOSITO DE EFECTIVO, DEPOSITANTE: SEMENA, CONCEPTO: COMPRA DE ACEITE PREVENTIVO N°224, CUENTA DE DEPOSITO: CUENTA UNICA DEL TESORO</t>
  </si>
  <si>
    <t>00192014101 DEPOSITO DE EFECTIVO, DEPOSITANTE: SEMENA, CONCEPTO: SOBRANTE DE PASAJE PREVENTIVO N° 188, CUENTA DE DEPOSITO: CUENTA UNICA DEL TESORO</t>
  </si>
  <si>
    <t>00192014101 DEPOSITO DE EFECTIVO, DEPOSITANTE: SEMENA, CONCEPTO: SOBRANTE DE PASAJES PREVENTIVO N°82, CUENTA DE DEPOSITO: CUENTA UNICA DEL TESORO</t>
  </si>
  <si>
    <t>00192014101 DEPOSITO DE EFECTIVO, DEPOSITANTE: SEMENA, CONCEPTO: SOBRANTE DE PASAJES PREVENTIVO N°62, CUENTA DE DEPOSITO: CUENTA UNICA DEL TESORO</t>
  </si>
  <si>
    <t>00192014101 DEPOSITO DE EFECTIVO, DEPOSITANTE: SEMENA, CONCEPTO: SOBRANTE DE PASAJES PREVENTIVO N° 1, CUENTA DE DEPOSITO: CUENTA UNICA DEL TESORO</t>
  </si>
  <si>
    <t>00099021001 DEPOSITO DE EFECTIVO, DEPOSITANTE: WALTER VILLARROEL CHUQUIMIA, CONCEPTO: DEVOLUCION POR COBRO INDEBIDO A SENASIR, CUENTA DE DEPOSITO: CUENTA UNICA DEL TESORO</t>
  </si>
  <si>
    <t>00099021001 DEPOSITO DE EFECTIVO, DEPOSITANTE: MONTECINOS PAREDES GERARDO ISIDORO, CONCEPTO: DEVOLUCION AGUINALDO GESTION 2017, CUENTA DE DEPOSITO: CUENTA UNICA DEL TESORO</t>
  </si>
  <si>
    <t>00099021001 DEPOSITO DE EFECTIVO, DEPOSITANTE: ANTONIO ARUQUIPA - SENASIR, CONCEPTO: DEVOLUCION RETROACTIVO, CUENTA DE DEPOSITO: CUENTA UNICA DEL TESORO</t>
  </si>
  <si>
    <t>00099021001 DEP.DE CHEQ.AJENOS,RET.DE CAM.,CONCEPTO: PAGO POR DESCUENTO DE MONTOS EXCEDENTES POR DOBLE PERCEPCION DE RECURSOS PUBLICOS,DEP.: CAJA NACIONAL DE SALUD , PROCEDENCIA: BANCO UNION S.A., CHEQUE: 46418, FECHA DE EMISION:05/02/2020</t>
  </si>
  <si>
    <t>00301014201 DEP.DE CHEQ.AJENOS,RET.DE CAM.,CONCEPTO: TRANSFERENCIA DE RECURSOS DE LA GADOR AL SEDERI-ORURO PARA FUNCIONAMIENTO SEGUN CONVENIO,DEP.: SEDERI-ORURO , PROCEDENCIA: BANCO UNION S.A., CHEQUE: 376, FECHA DE EMISION:03/02/2020</t>
  </si>
  <si>
    <t>00513202001 DEP.DE CHEQ.AJENOS,RET.DE CAM.,CONCEPTO: DEVOLUCION DE SALDOS,DEP.: YPFB , PROCEDENCIA: BANCO UNION S.A., CHEQUE: 1665, FECHA DE EMISION:28/01/2020</t>
  </si>
  <si>
    <t>00513152001 DEP.DE CHEQ.AJENOS,RET.DE CAM.,CONCEPTO: DEVOLUCION DE SALDOS,DEP.: YPFB , PROCEDENCIA: BANCO UNION S.A., CHEQUE: 1664, FECHA DE EMISION:28/01/2020</t>
  </si>
  <si>
    <t>00595012002 DEP.DE CHEQ.AJENOS,RET.DE CAM.,CONCEPTO: GESTORA PUBLICA, PAGO REEMBOLSO DE BAJAS MEDICAS DICIEMBRE 2019,DEP.: CAJA DE SALUD DE LA BANCA PRIVADA , PROCEDENCIA: BANCO NACIONAL DE BOLIVIA S.A., CHEQUE: 2118148, FECHA DE EMISION:17/01/2020</t>
  </si>
  <si>
    <t>00099021001 DEP.DE CHEQ.AJENOS,RET.DE CAM.,CONCEPTO: PAGO REEMBOLSO DE BAJAS MEDICAS AUTORIDAD DE PENSIONES CORRESPONDIENTE AL MES DE DICIEMBRE 2019,DEP.: CAJA DE SALUD DE LA BANCA PRIVADA</t>
  </si>
  <si>
    <t>00595012002 DEP.DE CHEQ.AJENOS,RET.DE CAM.,CONCEPTO: RECUPERACION DE RECURSOS OBSERVADOS POR MECANISMOS ALTERNOS A CONSUELO MARCELA ARANDIA VARGAS,DEP.: CONSUELO MARCELA ARANDIA VARGAS</t>
  </si>
  <si>
    <t>00595012002 DEP.DE CHEQ.AJENOS,RET.DE CAM.,CONCEPTO: DEP DE DESCUENTO POR PAGOS EN EXCESO CORRESPONDIENTE A DIC/2019,DEP.: FUNCIONARIOS VARIOS , PROCEDENCIA: BANCO UNION S.A., CHEQUE: 500, FECHA DE EMISION:27/01/2020</t>
  </si>
  <si>
    <t>00099021001 DEP.DE CHEQ.AJENOS,RET.DE CAM.,CONCEPTO: DEVOLUCION DE CC NO COBRADA OCTUBRE 2019,DEP.: LA VITALICIA SEGUROS Y REASEGUROS DE VIDA S.A. , PROCEDENCIA: BANCO BISA S.A., CHEQUE: 61718, FECHA DE EMISION:05/02/2020</t>
  </si>
  <si>
    <t>00099021001 DEPOSITO DE EFECTIVO, DEPOSITANTE: JUAN ANGEL CORONEL SARDON CI. 6136125 LP, CONCEPTO: DEVOLUCION AL SENASIR COACTIVO SOCIAL, CUENTA DE DEPOSITO: CUENTA UNICA DEL TESORO</t>
  </si>
  <si>
    <t>00099021001 DEPOSITO DE EFECTIVO, DEPOSITANTE: ROSSMARY BARRERA VDA. DE CONDORI, CONCEPTO: PAGO CUOTA CONVENIO CON SENASIR, CUENTA DE DEPOSITO: CUENTA UNICA DEL TESORO</t>
  </si>
  <si>
    <t>00066014202 DEPOSITO DE EFECTIVO, DEPOSITANTE: DIEGO ARAMBURO, CONCEPTO: DEVOLUCION DE REMANENTE DE FONDO DE CIRCULACION DE KIKNTEATR A RIO PETRO BRASIL, CUENTA DE DEPOSITO: CUENTA UNICA DEL TESORO</t>
  </si>
  <si>
    <t>00086031101 DEP.DE CHEQ.AJENOS,RET.DE CAM.,CONCEPTO: INGRESO SISCO MES ENERO,DEP.: SERNAP-CARRASCO , PROCEDENCIA: BANCO UNION S.A., CHEQUE: 1501, FECHA DE EMISION:31/01/2020</t>
  </si>
  <si>
    <t>00099021001 DEP.DE CHEQ.AJENOS,RET.DE CAM.,CONCEPTO: DEPÓSITO FONDOS EN CUSTODIA DEVOLUCION ESTIPENDIOS,DEP.: TRIBUNAL ELECTORAL DEPARTAMENTAL TARIJA , PROCEDENCIA: BANCO UNION S.A., CHEQUE: 3904, FECHA DE EMISION:31/01/2020</t>
  </si>
  <si>
    <t>00670012003 DEP.DE CHEQ.AJENOS,RET.DE CAM.,CONCEPTO: DEP FPNDOS EN CUSTODIA OTROS INGRESOS,DEP.: TRIBUNAL ELECTORAL DEPARTAMENTAL TARIJA , PROCEDENCIA: BANCO UNION S.A., CHEQUE: 3901, FECHA DE EMISION:31/01/2020</t>
  </si>
  <si>
    <t>00592012001 DEP.DE CHEQ.AJENOS,RET.DE CAM.,CONCEPTO: TRANSFERENCIA DE RECURSOS CTA FONDO ROTATIVO DEL 31 DE DICIEMBRE 2019 CONCILIADOS,DEP.: EMPRESA ESTATAL BOLIVIANA DE TURISMO , PROCEDENCIA: BANCO UNION S.A., CHEQUE: 693, FECHA DE EMISION:31/01/2020</t>
  </si>
  <si>
    <t>00099021001 DEP.DE CHEQ.AJENOS,RET.DE CAM.,CONCEPTO: DEVOLUCION DE COTIZACION EXCESO,DEP.: FUTURO DE BOLIVIA SA AFP , PROCEDENCIA: BANCO DE CREDITO DE BOLIVIA S.A., CHEQUE: 61251, FECHA DE EMISION:05/02/2020</t>
  </si>
  <si>
    <t>00578012002 DEP.DE CHEQ.AJENOS,RET.DE CAM.,CONCEPTO: REVERSION,DEP.: BOLIVIANA DE AVIACION , PROCEDENCIA: BANCO UNION S.A., CHEQUE: 11968, FECHA DE EMISION:06/02/2020</t>
  </si>
  <si>
    <t>00099021001 DEPOSITO DE EFECTIVO, DEPOSITANTE: FREDDY ANTONIO RODRIGUEZ PACORICONA, CONCEPTO: DEVOLUCION POR DOBLE PERCEPCION, CUENTA DE DEPOSITO: CUENTA UNICA DEL TESORO</t>
  </si>
  <si>
    <t>00099021001 DEPOSITO DE EFECTIVO, DEPOSITANTE: MARCELO SEJAS PRADO, CONCEPTO: DEVOLUCION DE DEUDA, CUENTA DE DEPOSITO: CUENTA UNICA DEL TESORO / DJBR.</t>
  </si>
  <si>
    <t>00099021001 DEPOSITO DE EFECTIVO, DEPOSITANTE: LEONARDO N. UGARTE ANAYA, CONCEPTO: DEVOLUCION DEUDA, CUENTA DE DEPOSITO: CUENTA UNICA DEL TESORO / DJBR.</t>
  </si>
  <si>
    <t>00046171101 DEPOSITO DE EFECTIVO, DEPOSITANTE: ORIENTE MARVI SRL, CONCEPTO: INGRESO POR LA VENTA DE SERVICIOS BANCO CENTRAL DE BOLIVIA, CUENTA DE DEPOSITO: CUENTA UNICA DEL TESORO</t>
  </si>
  <si>
    <t>00099021001 DEPOSITO DE EFECTIVO, DEPOSITANTE: SONIA RODRIGUEZ FLORES, CONCEPTO: DEVOLUCION DE REFRIGERIOS CONSULTORES POE DICIEMBRE /2019, CUENTA DE DEPOSITO: CUENTA UNICA DEL TESORO / DJBR.</t>
  </si>
  <si>
    <t>00099021001 DEPOSITO DE EFECTIVO, DEPOSITANTE: SEGIP-VLADIMIR ADALBERTO TORRICOS JUSTINIANO, CONCEPTO: DEVOL DE GASTOS JUDICIALES PAGADOS POR SEGIP POR ERROR PLANILLAS AFPS MES DE MAYO 2014 C31 N° 1049, CUENTA DE DEPOSITO: CUENTA UNICA DEL TESORO</t>
  </si>
  <si>
    <t>00099021001 DEPOSITO DE EFECTIVO, DEPOSITANTE: EMPRESA ESTATAL BOLIVIANA DE TURISMO, CONCEPTO: DEVOLUCION POR PAGO EN DEMASIA ND 280153 EN FAVOR DE MDRYT UNIDAD EJECUTORA DE POZOS, CUENTA DE DEPOSITO: CUENTA UNICA DEL TESORO</t>
  </si>
  <si>
    <t>00066011102 DEPOSITO DE EFECTIVO, DEPOSITANTE: MARIA INDRID HERRERA AGUILAR, CONCEPTO: REPOSICION DE CREDENCIAL, CUENTA DE DEPOSITO: CUENTA UNICA DEL TESORO</t>
  </si>
  <si>
    <t>00099021001 DEPOSITO DE EFECTIVO, DEPOSITANTE: EVA VARGAS SOTO, CONCEPTO: DEVOLUCION DEL DOBLE AGUINALDO DEL MAGISTERIO, CUENTA DE DEPOSITO: CUENTA UNICA DEL TESORO</t>
  </si>
  <si>
    <t>00086011109 DEPOSITO DE EFECTIVO, DEPOSITANTE: ALMED DOMINGUEZ TERAN, CONCEPTO: REPOSICION DE CREDENCIAL, CUENTA DE DEPOSITO: CUENTA UNICA DEL TESORO</t>
  </si>
  <si>
    <t>00086011109 DEPOSITO DE EFECTIVO, DEPOSITANTE: EDGAR COPA MOREJON, CONCEPTO: REPOSICION DE CREDENCIAL, CUENTA DE DEPOSITO: CUENTA UNICA DEL TESORO</t>
  </si>
  <si>
    <t>00099021001 DEPOSITO DE EFECTIVO, DEPOSITANTE: IRENE BALLADARES VELASQUEZ, CONCEPTO: DEVOLUCION AL SENASIR (COACTIVO SOCIAL), CUENTA DE DEPOSITO: CUENTA UNICA DEL TESORO</t>
  </si>
  <si>
    <t>00099021001 DEPOSITO DE EFECTIVO, DEPOSITANTE: ARIANA CAMPERO NAVA, CONCEPTO: DEVOL POR OBSERVACIONES GASTO DE FUNCIONAMIENTO EMBAJADA DE BOLIVIA EN CUBA SEGUN IMFORME 376/2019, CUENTA DE DEPOSITO: CUENTA UNICA DEL TESORO / DJBR.</t>
  </si>
  <si>
    <t>00099021001 DEPOSITO DE EFECTIVO, DEPOSITANTE: AIDA RUEGENBERG JEREZ, CONCEPTO: DOBLE PERCEPCION, CUENTA DE DEPOSITO: CUENTA UNICA DEL TESORO / DJBR.</t>
  </si>
  <si>
    <t>00099021001 DEPOSITO DE EFECTIVO, DEPOSITANTE: VICTORIA CARMEN RIVAS VDA. DE COCHI, CONCEPTO: COBROS INDEBIDOS POR NUEVAS NUPCIAS, CUENTA DE DEPOSITO: CUENTA UNICA DEL TESORO</t>
  </si>
  <si>
    <t>00099021001 DEPOSITO DE EFECTIVO, DEPOSITANTE: JUAN CARLOS HUANCA CAHUAPAZA - 5942037 LP, CONCEPTO: DEVOLUCION DE FONDOS, CUENTA DE DEPOSITO: CUENTA UNICA DEL TESORO / DJBR.</t>
  </si>
  <si>
    <t>00099021001 DEPOSITO DE EFECTIVO, DEPOSITANTE: MINISTERIO DE DEPORTES-AUGUSTO CHAVEZ BECERRA, CONCEPTO: DEVOL DE SALDOS NO UTILIZADOS EN LA INAUGURACION COPA INTEGRACION NACIONAL SUB 18 DAMAS Y VARONES, CUENTA DE DEPOSITO: CUENTA UNICA DEL TESORO</t>
  </si>
  <si>
    <t>00348014401 DEPOSITO DE EFECTIVO, DEPOSITANTE: VICTOR RAMIRO SALGADO ZEBALLOS, CONCEPTO: DEVOLUCION DE VIATICOS, CUENTA DE DEPOSITO: CUENTA UNICA DEL TESORO</t>
  </si>
  <si>
    <t>00224012007 DEPOSITO DE EFECTIVO, DEPOSITANTE: INSUMOS BOLIVIA, CONCEPTO: DEVOLUCION DE SALDO NO UTILIZADO EN FONDO EN AVANCE, CUENTA DE DEPOSITO: CUENTA UNICA DEL TESORO</t>
  </si>
  <si>
    <t>00099021001 DEPOSITO DE EFECTIVO, DEPOSITANTE: VANESSA LIZETH TELLERIA HERRERA, CONCEPTO: DEVOLUCION VACACIONES NO UTILIZADAS, CUENTA DE DEPOSITO: CUENTA UNICA DEL TESORO / DJBR.</t>
  </si>
  <si>
    <t>00340012003 DEPOSITO DE EFECTIVO, DEPOSITANTE: SEGIP-VLADIMIR ADALBERTO TORRICOS JUSTINIANO, CONCEPTO: DEVOL. DE GASTOS JUDICIALES PAGADOS POR SEGIP POR ERROR PLANILLAS AFPS MES DE ABRIL 2014 C31 N° 727, CUENTA DE DEPOSITO: CUENTA UNICA DEL TESORO</t>
  </si>
  <si>
    <t>00099021001 DEPOSITO DE EFECTIVO, DEPOSITANTE: LOURDES MONICA CARRASCO MEJIA, CONCEPTO: DEVOLUCION, CUENTA DE DEPOSITO: CUENTA UNICA DEL TESORO</t>
  </si>
  <si>
    <t>00046024204 DEPOSITO DE EFECTIVO, DEPOSITANTE: FERNANDO ZAMBRANA SEA, CONCEPTO: DEVOLUCION VIATICOS, CUENTA DE DEPOSITO: CUENTA UNICA DEL TESORO</t>
  </si>
  <si>
    <t>00099021001 DEP.DE CHEQ.AJENOS,RET.DE CAM.,CONCEPTO: ZAPATA SANCHEZ ORLANDO AGUSTIN,DEP.: BANCO UNION SA , PROCEDENCIA: BANCO UNION S.A., CHEQUE: 168659, FECHA DE EMISION:07/02/2020 / DJBR.</t>
  </si>
  <si>
    <t>00592012001 DEPOSITO DE EFECTIVO, DEPOSITANTE: MARGOT MENDOZA LLIULLI, CONCEPTO: DEVOLUCION DE FONDOS EN DICIEMBRE 2019 INFORME TECNICO 059/2019 PARA PAGO DE SERVICIOS, CUENTA DE DEPOSITO: CUENTA UNICA DEL TESORO</t>
  </si>
  <si>
    <t>00066014202 DEPOSITO DE EFECTIVO, DEPOSITANTE: CHRISTIAN YAÑEZ PAREDES, CONCEPTO: DEVOLUCION DE RECURSOS NO UTILIZADOS POR BECA DE INTERVENCIONES URBANAS A CORINA YAÑEZ, CUENTA DE DEPOSITO: CUENTA UNICA DEL TESORO</t>
  </si>
  <si>
    <t>00291012002 DEPOSITO DE EFECTIVO, DEPOSITANTE: CIABOL LTDA, CONCEPTO: MANUALES TECNICOS DE CARRETERAS, CUENTA DE DEPOSITO: CUENTA UNICA DEL TESORO</t>
  </si>
  <si>
    <t>00599012001 DEPOSITO DE EFECTIVO, DEPOSITANTE: MARIA ELENA TARQUI QUISPE C.I. 4871414 LP, CONCEPTO: DEVOLUCION DE FONDOS ASIGNADOS PARA PASAJES C-31 D.A.1-531 (2019), CUENTA DE DEPOSITO: CUENTA UNICA DEL TESORO</t>
  </si>
  <si>
    <t>00599012001 DEPOSITO DE EFECTIVO, DEPOSITANTE: MARIA ELENA TARQUI QUISPE C.I. 4871414 LP, CONCEPTO: DEVOLUCION DE FONDOS ASIGNADOS PARA PASAJES C-31 D.A. 1-538 (2019), CUENTA DE DEPOSITO: CUENTA UNICA DEL TESORO</t>
  </si>
  <si>
    <t>00099021001 DEPOSITO DE EFECTIVO, DEPOSITANTE: NORMA DIAZ SEJAS, CONCEPTO: DOBLE PERCEPCION, CUENTA DE DEPOSITO: CUENTA UNICA DEL TESORO</t>
  </si>
  <si>
    <t>00025178002 DEPOSITO DE EFECTIVO, DEPOSITANTE: COOPERACION TECNICA NO REEMBOLSABLE ATN/JF-16567, CONCEPTO: REPOSICION DE COMISIONES BANCARIAS DEBITADA EL 20.12.2018, CUENTA DE DEPOSITO: CUENTA UNICA DEL TESORO</t>
  </si>
  <si>
    <t>00099021001 DEPOSITO DE EFECTIVO, DEPOSITANTE: MONICA ANTONIETA RIVERA ROJAS, CONCEPTO: DEVOLUCION DUODECIMAS DE AGUINALDO, CUENTA DE DEPOSITO: CUENTA UNICA DEL TESORO</t>
  </si>
  <si>
    <t>00099021001 DEPOSITO DE EFECTIVO, DEPOSITANTE: VIANCA GENOVEVA HUARACHI APAZA, CONCEPTO: DEVOLUCION EXAMEN PREOCUPACIONAL GESTION 2020, CUENTA DE DEPOSITO: CUENTA UNICA DEL TESORO</t>
  </si>
  <si>
    <t>00099021001 DEPOSITO DE EFECTIVO, DEPOSITANTE: LOLA PORFIRIA RODRIGUEZ, CONCEPTO: DOBLE PERCEPCION, CUENTA DE DEPOSITO: CUENTA UNICA DEL TESORO / DJBR.</t>
  </si>
  <si>
    <t>00099021001 DEPOSITO DE EFECTIVO, DEPOSITANTE: ROBERT ADOLFO SZUCS FIEBER, CONCEPTO: DOBLE PERCEPCION, CUENTA DE DEPOSITO: CUENTA UNICA DEL TESORO</t>
  </si>
  <si>
    <t>00592012001 DEPOSITO DE EFECTIVO, DEPOSITANTE: PAOLA FATIMA CATACORA FLORERO, CONCEPTO: PAGO DE NOTA DE DEBITO N° 201928 Y PAGO PARCIAL DE LA NOTA DE DEBITO N° 215411 GESTION 2018, CUENTA DE DEPOSITO: CUENTA UNICA DEL TESORO</t>
  </si>
  <si>
    <t>00099021001 DEPOSITO DE EFECTIVO, DEPOSITANTE: GERMAN FERNANDEZ CHAMBI, CONCEPTO: DOBLE PERCEPCION, CUENTA DE DEPOSITO: CUENTA UNICA DEL TESORO</t>
  </si>
  <si>
    <t>00099021001 DEPOSITO DE EFECTIVO, DEPOSITANTE: ROBERTO ALVARO QUISBERT PAUCARA, CONCEPTO: REVERSION PAGO DE VIATICOS AL PERSONAL COMANJEFE DECLARADO EN COMISION AGOSTO 2018, CUENTA DE DEPOSITO: CUENTA UNICA DEL TESORO / DJBR.</t>
  </si>
  <si>
    <t>00099021001 DEPOSITO DE EFECTIVO, DEPOSITANTE: RAUL GREGORIO PEREYRA DELGADILLO, CONCEPTO: DEVOLUCION SENASIR POR EXCEDENTE DE PAGO, CUENTA DE DEPOSITO: CUENTA UNICA DEL TESORO</t>
  </si>
  <si>
    <t>00099021001 DEPOSITO DE EFECTIVO, DEPOSITANTE: JAVIER FAVIO CAMPUZANO TORRICO, CONCEPTO: POR DOBLE PERCEPCION, CUENTA DE DEPOSITO: CUENTA UNICA DEL TESORO / DJBR.</t>
  </si>
  <si>
    <t>00099021001 DEPOSITO DE EFECTIVO, DEPOSITANTE: AMELIA APAZA DE APAZA, CONCEPTO: DEVOLUCION POR CONCEPTO "SENASIR", CUENTA DE DEPOSITO: CUENTA UNICA DEL TESORO</t>
  </si>
  <si>
    <t>00099021001 DEPOSITO DE EFECTIVO, DEPOSITANTE: RITA JIMENEZ HUANCOLLO, CONCEPTO: DEVOLUCION COBRO INDEBIDO NUEVAS NUPCIAS, CUENTA DE DEPOSITO: CUENTA UNICA DEL TESORO</t>
  </si>
  <si>
    <t>00066011102 DEP.DE CHEQ.AJENOS,RET.DE CAM.,CONCEPTO: MIN. PLANIFICACION - DEVOL INCAP TEMP - NOV/2019,DEP.: CAJA PETROLERA DE SALUD , PROCEDENCIA: BANCO UNION S.A., CHEQUE: 16575, FECHA DE EMISION:03/02/2020</t>
  </si>
  <si>
    <t>00099021001 DEP.DE CHEQ.AJENOS,RET.DE CAM.,CONCEPTO: REVERSION A FACTURACION,DEP.: SEGUROS PROVIDA , PROCEDENCIA: BANCO NACIONAL DE BOLIVIA S.A., CHEQUE: 2312779, FECHA DE EMISION:07/02/2020</t>
  </si>
  <si>
    <t>00119012001 DEP.DE CHEQ.AJENOS,RET.DE CAM.,CONCEPTO: EMISION DE CERTIFICADOS DIGITALES - 195 TOKENS CADA UNO A 175 BS,DEP.: VICEPRESIDENCIA DEL EST PLURINACIONAL DE BOLIVIA , PROCEDENCIA: BANCO UNION S.A., CHEQUE: 1054, FECHA DE EMISION:31/01/2020</t>
  </si>
  <si>
    <t>00099021001 DEPOSITO DE EFECTIVO, DEPOSITANTE: ERNESTO A. BERTHON SANCHEZ, CONCEPTO: DOBLE PERCEPCION, CUENTA DE DEPOSITO: CUENTA UNICA DEL TESORO / DJBR.</t>
  </si>
  <si>
    <t>00099021001 DEPOSITO DE EFECTIVO, DEPOSITANTE: HERNAN PEREIRA FERNANDEZ, CONCEPTO: DOBLE PERCEPCION, CUENTA DE DEPOSITO: CUENTA UNICA DEL TESORO / DJBR.</t>
  </si>
  <si>
    <t>00099021001 DEPOSITO DE EFECTIVO, DEPOSITANTE: MARIANO BAPTISTA GUMUCIO, CONCEPTO: DOBLE PERCEPCION, CUENTA DE DEPOSITO: CUENTA UNICA DEL TESORO / DJBR.</t>
  </si>
  <si>
    <t>00132012005 DEPOSITO DE EFECTIVO, DEPOSITANTE: IGNACIO SEBASTIAN TOLEDO PEREZ CUETO, CONCEPTO: REGULARIZACION DE FONDOS EN AVANCE, CUENTA DE DEPOSITO: CUENTA UNICA DEL TESORO</t>
  </si>
  <si>
    <t>00099021001 DEPOSITO DE EFECTIVO, DEPOSITANTE: SIÑANI PATTY ROBERTO, CONCEPTO: DOBLE PERCEPCION, CUENTA DE DEPOSITO: CUENTA UNICA DEL TESORO</t>
  </si>
  <si>
    <t>00099021001 DEPOSITO DE EFECTIVO, DEPOSITANTE: FREDDY BARRIGA PARRA, CONCEPTO: DOBLE PERCEPCION, CUENTA DE DEPOSITO: CUENTA UNICA DEL TESORO / DJBR.</t>
  </si>
  <si>
    <t>00099021001 DEPOSITO DE EFECTIVO, DEPOSITANTE: LUIS FERNANDO ZEGARRA RAMOS, CONCEPTO: DOBLE PERCEPCION, CUENTA DE DEPOSITO: CUENTA UNICA DEL TESORO / DJBR.</t>
  </si>
  <si>
    <t>00099021001 DEPOSITO DE EFECTIVO, DEPOSITANTE: MERY QUIÑONES GABRIEL, CONCEPTO: DEVOLUCION DE COBRO INDEBIDO, CUENTA DE DEPOSITO: CUENTA UNICA DEL TESORO / DJBR.</t>
  </si>
  <si>
    <t>00099021001 DEPOSITO DE EFECTIVO, DEPOSITANTE: EDUARDO ARTURO VARGAS LEMA, CONCEPTO: DEVOLUCION DE BONO AL CARGO, CUENTA DE DEPOSITO: CUENTA UNICA DEL TESORO / DJBR.</t>
  </si>
  <si>
    <t>00099021001 DEPOSITO DE EFECTIVO, DEPOSITANTE: MAMERTO VEGA BANEGAS, CONCEPTO: DEVOLUCION DE BONO AL CARGO, CUENTA DE DEPOSITO: CUENTA UNICA DEL TESORO / DJBR.</t>
  </si>
  <si>
    <t>00099021001 DEPOSITO DE EFECTIVO, DEPOSITANTE: NELY CARMEN ZEA LARICO, CONCEPTO: DEVOLUCION DE BONO AL CARGO, CUENTA DE DEPOSITO: CUENTA UNICA DEL TESORO / DJBR.</t>
  </si>
  <si>
    <t>00099021001 DEPOSITO DE EFECTIVO, DEPOSITANTE: AGUAYO PAREDES RAMIRO BISMARCK, CONCEPTO: DEVOLUCION DE BONO AL CARGO, CUENTA DE DEPOSITO: CUENTA UNICA DEL TESORO / DJBR.</t>
  </si>
  <si>
    <t>00015021102 DEPOSITO DE EFECTIVO, DEPOSITANTE: IGNACIO APAZA GUZMAN, CONCEPTO: DEVOLUCION DE BONO AL CARGO, CUENTA DE DEPOSITO: CUENTA UNICA DEL TESORO</t>
  </si>
  <si>
    <t>00099021001 DEPOSITO DE EFECTIVO, DEPOSITANTE: JAIRO ALBERTO BEJARANO ALCOBA, CONCEPTO: DEVOLUCION DE BONO AL CARGO, CUENTA DE DEPOSITO: CUENTA UNICA DEL TESORO / DJBR.</t>
  </si>
  <si>
    <t>00099021001 DEPOSITO DE EFECTIVO, DEPOSITANTE: GONZALO BENAVIDEZ SOLIZ, CONCEPTO: DEVOLUCION DE BONO AL CARGO, CUENTA DE DEPOSITO: CUENTA UNICA DEL TESORO</t>
  </si>
  <si>
    <t>00099021001 DEPOSITO DE EFECTIVO, DEPOSITANTE: FRANKLIN ALEX CAHUANA LIMACHI, CONCEPTO: DEVOLUCION DE BONO AL CARGO, CUENTA DE DEPOSITO: CUENTA UNICA DEL TESORO / DJBR.</t>
  </si>
  <si>
    <t>00099021001 DEPOSITO DE EFECTIVO, DEPOSITANTE: JOEL MARIO CONDORCET VILLEGAS, CONCEPTO: DEVOLUCION DE BONO AL CARGO, CUENTA DE DEPOSITO: CUENTA UNICA DEL TESORO / DJBR.</t>
  </si>
  <si>
    <t>00099021001 DEPOSITO DE EFECTIVO, DEPOSITANTE: JAIME CONDORI TARIFA, CONCEPTO: DEVOLUCION DE BONO AL CARGO, CUENTA DE DEPOSITO: CUENTA UNICA DEL TESORO / DJBR.</t>
  </si>
  <si>
    <t>00099021001 DEPOSITO DE EFECTIVO, DEPOSITANTE: DAVNNE SHARON CRUZ NINA, CONCEPTO: DEVOLUCION DE BONO AL CARGO, CUENTA DE DEPOSITO: CUENTA UNICA DEL TESORO</t>
  </si>
  <si>
    <t>00099021001 DEPOSITO DE EFECTIVO, DEPOSITANTE: DIMELSA DORIS DAVILA PEREIRA, CONCEPTO: DEVOLUCION DE BONO AL CARGO, CUENTA DE DEPOSITO: CUENTA UNICA DEL TESORO / DJBR.</t>
  </si>
  <si>
    <t>00099021001 DEPOSITO DE EFECTIVO, DEPOSITANTE: IVERT ALEJANDRO DE VILLEGAS HERBAS, CONCEPTO: DEVOLUCION DE BONO AL CARGO, CUENTA DE DEPOSITO: CUENTA UNICA DEL TESORO / DJBR.</t>
  </si>
  <si>
    <t>00099021001 DEPOSITO DE EFECTIVO, DEPOSITANTE: WILLAN FERNANDEZ QUISPE, CONCEPTO: DEVOLUCION DE BONO AL CARGO, CUENTA DE DEPOSITO: CUENTA UNICA DEL TESORO</t>
  </si>
  <si>
    <t>00099021001 DEPOSITO DE EFECTIVO, DEPOSITANTE: WALTER FLORES LINAREZ, CONCEPTO: DEVOLUCION DE BONO AL CARGO, CUENTA DE DEPOSITO: CUENTA UNICA DEL TESORO / DJBR.</t>
  </si>
  <si>
    <t>00099021001 DEPOSITO DE EFECTIVO, DEPOSITANTE: FRANZ RENE PARRA RAMOS, CONCEPTO: DEVOLUCION DE BONO AL CARGO, CUENTA DE DEPOSITO: CUENTA UNICA DEL TESORO / DJBR.</t>
  </si>
  <si>
    <t>00099021001 DEPOSITO DE EFECTIVO, DEPOSITANTE: GONZALO PAUL UYUQUIPA VELARDE, CONCEPTO: DEVOLUCION DE BONO AL CARGO, CUENTA DE DEPOSITO: CUENTA UNICA DEL TESORO / DJBR.</t>
  </si>
  <si>
    <t>00099021001 DEPOSITO DE EFECTIVO, DEPOSITANTE: JANETTE MEDRANO RODRIGUEZ, CONCEPTO: PAGO PARCIAL SENASIR, CUENTA DE DEPOSITO: CUENTA UNICA DEL TESORO</t>
  </si>
  <si>
    <t>00099021001 DEPOSITO DE EFECTIVO, DEPOSITANTE: SANDRA JIMENA ALFARO MENDIZABAL, CONCEPTO: REVERSION TOTAL DE HABERES DEL MES DE JULIO DEL 2019, CUENTA DE DEPOSITO: CUENTA UNICA DEL TESORO</t>
  </si>
  <si>
    <t>00099021001 DEPOSITO DE EFECTIVO, DEPOSITANTE: RAMIRO MOISES PEÑALOZA QUIROZ, CONCEPTO: DOBLE PERCEPCION, CUENTA DE DEPOSITO: CUENTA UNICA DEL TESORO / DJBR.</t>
  </si>
  <si>
    <t>00592012001 DEPOSITO DE EFECTIVO, DEPOSITANTE: DG-FELCN, CONCEPTO: PAGO DE LA ND-302326 DE DG-FELCN DE LA GESTION 2019, CUENTA DE DEPOSITO: CUENTA UNICA DEL TESORO</t>
  </si>
  <si>
    <t>00099021001 DEPOSITO DE EFECTIVO, DEPOSITANTE: EMPRESA ESTATAL BOLIVIANA DE TURISMO, CONCEPTO: DEVOLUCION AL MIN. OBRAS PUBLICAS, SERVICIOS Y VIVIENDA DEL BOLETO 547-3585436193 GESTION 2019, CUENTA DE DEPOSITO: CUENTA UNICA DEL TESORO</t>
  </si>
  <si>
    <t>00592012001 DEPOSITO DE EFECTIVO, DEPOSITANTE: MINISTERIO DE OBRAS PUBLICAS, CONCEPTO: PAGO DE MINISTERIO DE OBRAS PUBLICAS SERVICIOS Y V. ND-305954-305953 D LA GESTION 2020, CUENTA DE DEPOSITO: CUENTA UNICA DEL TESORO</t>
  </si>
  <si>
    <t>00586012001 DEPOSITO DE EFECTIVO, DEPOSITANTE: LUIS FERNANDO TORREZ AUZA, CONCEPTO: DEVOLUCION POR CONCEPTO DE REFRIGERIOS DE NOV PREVENTIVO 52 PROGRAMA 0, CUENTA DE DEPOSITO: CUENTA UNICA DEL TESORO</t>
  </si>
  <si>
    <t>00099021001 DEPOSITO DE EFECTIVO, DEPOSITANTE: LUIS FELIPE GUZMAN SANJINES, CONCEPTO: DOBLE PERCEPCION, CUENTA DE DEPOSITO: CUENTA UNICA DEL TESORO / DJBR.</t>
  </si>
  <si>
    <t>00599012001 DEPOSITO DE EFECTIVO, DEPOSITANTE: OSCAR HUGO FERNANDEZ MENESES, CONCEPTO: POR FACTURA NO DECLARADA SABSA, CUENTA DE DEPOSITO: CUENTA UNICA DEL TESORO</t>
  </si>
  <si>
    <t>00099021001 DEPOSITO DE EFECTIVO, DEPOSITANTE: MARTHA GUTIERREZ DE MARCA, CONCEPTO: NUEVAS NUPSIAS, CUENTA DE DEPOSITO: CUENTA UNICA DEL TESORO</t>
  </si>
  <si>
    <t>00099021001 DEPOSITO DE EFECTIVO, DEPOSITANTE: FELIX CARLOS JEMIO BACARREZA, CONCEPTO: DOBLE PERCEPCION, CUENTA DE DEPOSITO: CUENTA UNICA DEL TESORO / DJBR.</t>
  </si>
  <si>
    <t>00099021001 DEPOSITO DE EFECTIVO, DEPOSITANTE: ARTEAGA ARUQUIPA JUAN, CONCEPTO: DEVOLUCION DE BONO AL CARGO, CUENTA DE DEPOSITO: CUENTA UNICA DEL TESORO / DJBR.</t>
  </si>
  <si>
    <t>00066011102 DEPOSITO DE EFECTIVO, DEPOSITANTE: TATIANA LIZETT ROCABADO APURI, CONCEPTO: REPOSICION DE CREDENCIAL, CUENTA DE DEPOSITO: CUENTA UNICA DEL TESORO</t>
  </si>
  <si>
    <t>00099021001 DEPOSITO DE EFECTIVO, DEPOSITANTE: JUAN CARLOS ESPADA PALLARES, CONCEPTO: DEVOLUCION DE BONO AL CARGO, CUENTA DE DEPOSITO: CUENTA UNICA DEL TESORO / DJBR.</t>
  </si>
  <si>
    <t>00099021001 DEPOSITO DE EFECTIVO, DEPOSITANTE: JHON ALBERT GONZALES PRADO, CONCEPTO: DEVOLUCION DE BONO AL CARGO, CUENTA DE DEPOSITO: CUENTA UNICA DEL TESORO / DJBR.</t>
  </si>
  <si>
    <t>00099021001 DEPOSITO DE EFECTIVO, DEPOSITANTE: CLAUDIO ISRAEL SARAVIA ORDOÑEZ, CONCEPTO: DEVOLUCION DE BONO AL CARGO, CUENTA DE DEPOSITO: CUENTA UNICA DEL TESORO / DJBR.</t>
  </si>
  <si>
    <t>00099021001 DEP.DE CHEQ.AJENOS,RET.DE CAM.,CONCEPTO: DEVOLUCION DE FONDOS,DEP.: MIN. GOBIERNO , PROCEDENCIA: BANCO UNION S.A., CHEQUE: 51603, FECHA DE EMISION:03/02/2020</t>
  </si>
  <si>
    <t>00099021001 DEP.DE CHEQ.AJENOS,RET.DE CAM.,CONCEPTO: POR PERMISO SIN GOCE DE HABERES F-41 DE DICIEMBRE DE 2019,DEP.: DAMIANA FLORES ALANOCA , PROCEDENCIA: BANCO UNION S.A., CHEQUE: 14408, FECHA DE EMISION:05/02/2020 / DJBR.</t>
  </si>
  <si>
    <t>00340012003 DEP.DE CHEQ.AJENOS,RET.DE CAM.,CONCEPTO: POR PERMISO SIN GOCE DE HABERES FUENTE 20 DE DICIEMBRE DE 2019,DEP.: DAMIANA FLORES ALANOCA , PROCEDENCIA: BANCO UNION S.A., CHEQUE: 14409, FECHA DE EMISION:05/02/2020</t>
  </si>
  <si>
    <t>00099021001 DEPOSITO DE EFECTIVO, DEPOSITANTE: OTILIA CONDORI CUNO, CONCEPTO: POR COBRO INDEBIDO (SEGUNDAS NUPCIAS) DE LOLA CUNO CANASA (Q.E.P.D), CUENTA DE DEPOSITO: CUENTA UNICA DEL TESORO / DJBR.</t>
  </si>
  <si>
    <t>00099021001 DEPOSITO DE EFECTIVO, DEPOSITANTE: ESTANISLAO OROSCO LEON, CONCEPTO: DOBLE PERCEPCION, CUENTA DE DEPOSITO: CUENTA UNICA DEL TESORO / DJBR.</t>
  </si>
  <si>
    <t>00670072001 DEPOSITO DE EFECTIVO, DEPOSITANTE: TED POTOSI, CONCEPTO: DEVOLUCION DE SALDOS NO EJECUTADOS FONDO ROTATIVO TED POTOSI, CUENTA DE DEPOSITO: CUENTA UNICA DEL TESORO</t>
  </si>
  <si>
    <t>00099021001 DEPOSITO DE EFECTIVO, DEPOSITANTE: GLADYS TESORO MICHEL PINAYA DE SOLETO, CONCEPTO: DOBLE PERCEPCION, CUENTA DE DEPOSITO: CUENTA UNICA DEL TESORO / DJBR.</t>
  </si>
  <si>
    <t>00035011105 DEPOSITO DE EFECTIVO, DEPOSITANTE: ANA MARIA RODRIGUEZ RIOS, CONCEPTO: DEVOLUCION DE GASTOS POR PAGO DE SERVICIOS BASICOS DE LA UCAS DICIEMBRE /2019, CUENTA DE DEPOSITO: CUENTA UNICA DEL TESORO</t>
  </si>
  <si>
    <t>00099021001 DEPOSITO DE EFECTIVO, DEPOSITANTE: VICTOR CABRERA ARANCIBIA, CONCEPTO: DEVOLUCION SALDO NO UTILIZADO PREVENTIVO N 821, CUENTA DE DEPOSITO: CUENTA UNICA DEL TESORO / DJBR.</t>
  </si>
  <si>
    <t>00041011101 DEPOSITO DE EFECTIVO, DEPOSITANTE: MIN.DE DESARROLLO PROD. Y ECON. PRURAL, CONCEPTO: DEVOLUCION POR SIN GOCE DE HABER DEL MES DE DICIEMBRE DE 2019, CUENTA DE DEPOSITO: CUENTA UNICA DEL TESORO</t>
  </si>
  <si>
    <t>00099021001 DEPOSITO DE EFECTIVO, DEPOSITANTE: BASILIA MAMANIHUANCA MAMANI, CONCEPTO: DEVOLUCION DE LA RENTA DE SEÑOR ZENON LAURA ALTAMIRANO, CUENTA DE DEPOSITO: CUENTA UNICA DEL TESORO</t>
  </si>
  <si>
    <t>00099021001 DEPOSITO DE EFECTIVO, DEPOSITANTE: PABLO GONZALO SOTELO CABALLERO, CONCEPTO: DEVOLUCION DE SALARIO, CUENTA DE DEPOSITO: CUENTA UNICA DEL TESORO / DJBR.</t>
  </si>
  <si>
    <t>00015021102 DEPOSITO DE EFECTIVO, DEPOSITANTE: MOISES MORALES FLORES, CONCEPTO: DEVOLUCION, CUENTA DE DEPOSITO: CUENTA UNICA DEL TESORO</t>
  </si>
  <si>
    <t>00099021001 DEPOSITO DE EFECTIVO, DEPOSITANTE: RONALD VARGAS MMAY A, CONCEPTO: DEVOLUCION PEAJES VIAS BOLIVIA, CUENTA DE DEPOSITO: CUENTA UNICA DEL TESORO</t>
  </si>
  <si>
    <t>00099021001 DEPOSITO DE EFECTIVO, DEPOSITANTE: RONALD VARGAS MMAYA, CONCEPTO: DEVOLUCION PEAJES VIAS BOLIVIA, CUENTA DE DEPOSITO: CUENTA UNICA DEL TESORO</t>
  </si>
  <si>
    <t>00580012001 DEPOSITO DE EFECTIVO, DEPOSITANTE: JORGE YAÑEZ MEJIA, CONCEPTO: DEVOLUCION DE PASAJES, CUENTA DE DEPOSITO: CUENTA UNICA DEL TESORO</t>
  </si>
  <si>
    <t>00099021001 DEPOSITO DE EFECTIVO, DEPOSITANTE: DIMELZA ALVAREZ PONCE, CONCEPTO: DEVOLUCION POR LLAMADAS PARTICULARES, CUENTA DE DEPOSITO: CUENTA UNICA DEL TESORO / DJBR.</t>
  </si>
  <si>
    <t>00099021001 DEPOSITO DE EFECTIVO, DEPOSITANTE: LAURA GABRIELA AVENDAÑO ALIAGA, CONCEPTO: DEVOLUCION DE LLAMADAS PARTICULARES, CUENTA DE DEPOSITO: CUENTA UNICA DEL TESORO / DJBR.</t>
  </si>
  <si>
    <t>00099021001 DEPOSITO DE EFECTIVO, DEPOSITANTE: DANIELA FERNANDEZ ANDRADE, CONCEPTO: DEVOLUCION POR LLAMADAS PARTICULARES, CUENTA DE DEPOSITO: CUENTA UNICA DEL TESORO / DJBR.</t>
  </si>
  <si>
    <t>00099021001 DEPOSITO DE EFECTIVO, DEPOSITANTE: MINISTERIO DE CULTURAS Y TURISMO, CONCEPTO: DEVOLUCION DE REFRIGERIO, CUENTA DE DEPOSITO: CUENTA UNICA DEL TESORO</t>
  </si>
  <si>
    <t>00066014202 DEP.DE CHEQ.AJENOS,RET.DE CAM.,CONCEPTO: DEP. POR LICENCIA SIN GOCE DE HABERES ANDREA ALIAGA S/G RM 1111/2017 ART.16 INC. B),DEP.: MINISTERIO DE PLANIFICACION DEL DESARROLLO</t>
  </si>
  <si>
    <t>00099021001 DEP.DE CHEQ.AJENOS,RET.DE CAM.,CONCEPTO: GONZALES TORRICO ROSARIO,DEP.: BANCO UNION S.A. , PROCEDENCIA: BANCO UNION S.A., CHEQUE: 168663, FECHA DE EMISION:12/02/2020 / DJBR.</t>
  </si>
  <si>
    <t>00291012008 DEP.DE CHEQ.AJENOS,RET.DE CAM.,CONCEPTO: CHINA RAILWAY GROUP LIMITED (SUCURSAL BOLIVIA),DEP.: BANCO UNION S.A. , PROCEDENCIA: BANCO UNION S.A., CHEQUE: 168661, FECHA DE EMISION:12/02/2020</t>
  </si>
  <si>
    <t>00035011105 DEP.DE CHEQ.AJENOS,RET.DE CAM.,CONCEPTO: REEMBOLSO DE SUBSIDIOS POR INCAPACIDAD TEMPORAL EN NOV/19 DEL CAS-MEFP,DEP.: CAJA BANCARIA ESTATAL DE SALUD C.B.E.S. , PROCEDENCIA: BANCO UNION S.A., CHEQUE: 35737, FECHA DE EMISION:04/02/2020</t>
  </si>
  <si>
    <t>00099021001 DEPOSITO DE EFECTIVO, DEPOSITANTE: DANIA ALBANIA JARANDILLA CONDE, CONCEPTO: DEVOLUCION DE SALDO, CUENTA DE DEPOSITO: CUENTA UNICA DEL TESORO / DJBR.</t>
  </si>
  <si>
    <t>00099021001 DEPOSITO DE EFECTIVO, DEPOSITANTE: JUAN CARLOS VILLARROEL NORIEGA, CONCEPTO: DOBLE PERCEPCION, CUENTA DE DEPOSITO: CUENTA UNICA DEL TESORO / DJBR.</t>
  </si>
  <si>
    <t>00099021001 DEPOSITO DE EFECTIVO, DEPOSITANTE: PATRICIA BALLIVIAN ESTENSSORO, CONCEPTO: POR EL NO COBRO DE REFRIGERIO DEL MES DE NOVIEMBRE /19 PREV 10291, CUENTA DE DEPOSITO: CUENTA UNICA DEL TESORO / DJBR.</t>
  </si>
  <si>
    <t>00099021001 DEPOSITO DE EFECTIVO, DEPOSITANTE: EDGAR MAMANI QUISPE, CONCEPTO: DEVOLUCION DE DOBLE PERCEPCION, CUENTA DE DEPOSITO: CUENTA UNICA DEL TESORO</t>
  </si>
  <si>
    <t>00099021001 DEPOSITO DE EFECTIVO, DEPOSITANTE: OSCAR NIGOEVIC HEREDIA, CONCEPTO: DEVOLUCION DEMASIA HABERES MAXIMA REMUNERACION SECTOR PUBLICO, CUENTA DE DEPOSITO: CUENTA UNICA DEL TESORO</t>
  </si>
  <si>
    <t>00099021001 DEPOSITO DE EFECTIVO, DEPOSITANTE: CLEMENTE QUISPE DE LA CRUZ, CONCEPTO: DOBLE PERCEPCION, CUENTA DE DEPOSITO: CUENTA UNICA DEL TESORO / DJBR.</t>
  </si>
  <si>
    <t>00099021001 DEPOSITO DE EFECTIVO, DEPOSITANTE: LIDIA IGNACIO JIMENEZ, CONCEPTO: DOBLE PERCEPCION, CUENTA DE DEPOSITO: CUENTA UNICA DEL TESORO / DJBR.</t>
  </si>
  <si>
    <t>00099021001 DEPOSITO DE EFECTIVO, DEPOSITANTE: NOEMI LIZETH PORTILLO, CONCEPTO: SERVICIO LLAMADAS PARTICULARES MES ENERO 2020, CUENTA DE DEPOSITO: CUENTA UNICA DEL TESORO / DJBR.</t>
  </si>
  <si>
    <t>00099021001 DEPOSITO DE EFECTIVO, DEPOSITANTE: XIMENA ILAYA AYZA, CONCEPTO: SERVICIO LLAMADAS PARTICULARES MES ENERO 2020, CUENTA DE DEPOSITO: CUENTA UNICA DEL TESORO / DJBR.</t>
  </si>
  <si>
    <t>00099021001 DEPOSITO DE EFECTIVO, DEPOSITANTE: SEVERO APAZA APAZA, CONCEPTO: SERVICIO LLAMADAS PARTICULARES ENERO 2020, CUENTA DE DEPOSITO: CUENTA UNICA DEL TESORO</t>
  </si>
  <si>
    <t>00099021001 DEPOSITO DE EFECTIVO, DEPOSITANTE: FRANKLIN JOSE MARIA SALINAS AVENDAÑO, CONCEPTO: DOBLE PERCEPCION, CUENTA DE DEPOSITO: CUENTA UNICA DEL TESORO / DJBR.</t>
  </si>
  <si>
    <t>00099021001 DEPOSITO DE EFECTIVO, DEPOSITANTE: JACINTO COYO LOPEZ AETN, CONCEPTO: DEVOLUCION DE FONDOS, CUENTA DE DEPOSITO: CUENTA UNICA DEL TESORO</t>
  </si>
  <si>
    <t>00066014202 DEPOSITO DE EFECTIVO, DEPOSITANTE: FABIOLA RAQUEL ZABALLA ROMERO, CONCEPTO: DEVOLUCION PROGRAMA INTERVENCIONES URBANAS, CUENTA DE DEPOSITO: CUENTA UNICA DEL TESORO</t>
  </si>
  <si>
    <t>00099021001 DEPOSITO DE EFECTIVO, DEPOSITANTE: OSCAR EDUARDO JOSE VARGAS CLAURE, CONCEPTO: DOBLE PERCEPCION, CUENTA DE DEPOSITO: CUENTA UNICA DEL TESORO / DJBR.</t>
  </si>
  <si>
    <t>00580012001 DEPOSITO DE EFECTIVO, DEPOSITANTE: VERONICA BENITA QUINT VARGAS, CONCEPTO: DEVOLUCION DE VIATICOS, CUENTA DE DEPOSITO: CUENTA UNICA DEL TESORO</t>
  </si>
  <si>
    <t>00580012001 DEPOSITO DE EFECTIVO, DEPOSITANTE: JHENNY ISABEL TICONA ALCON, CONCEPTO: DEVOLUCION DE VIATICOS, CUENTA DE DEPOSITO: CUENTA UNICA DEL TESORO</t>
  </si>
  <si>
    <t>00099021001 DEP.DE CHEQ.AJENOS,RET.DE CAM.,CONCEPTO: PAGO POA DESCUENTOS RECURSOS PUBLICOS,DEP.: CAJA NACIONAL DE SALUD , PROCEDENCIA: BANCO UNION S.A., CHEQUE: 46650, FECHA DE EMISION:13/02/2020</t>
  </si>
  <si>
    <t>00099021001 DEPOSITO DE EFECTIVO, DEPOSITANTE: AAPS-VICTOR ABEL RODRIGUEZ MEDINA, CONCEPTO: DEVOLUCION DE FONDOS, CUENTA DE DEPOSITO: CUENTA UNICA DEL TESORO</t>
  </si>
  <si>
    <t>00099021001 DEPOSITO DE EFECTIVO, DEPOSITANTE: SAMUEL RODRIGUEZ RODRIGUEZ, CONCEPTO: DOBLE PERCEPCION, CUENTA DE DEPOSITO: CUENTA UNICA DEL TESORO / DJBR.</t>
  </si>
  <si>
    <t>00099021001 DEPOSITO DE EFECTIVO, DEPOSITANTE: GREGORIO CALLE TARQUI, CONCEPTO: DEVOLUCION AGUINALDO UMSA GESTION 2017, CUENTA DE DEPOSITO: CUENTA UNICA DEL TESORO</t>
  </si>
  <si>
    <t>00099021001 DEPOSITO DE EFECTIVO, DEPOSITANTE: GROVER ENRIQUE QUIROGA LEIVA, CONCEPTO: ACTUALIZACION DE LA NOTA DE CARGO POR COBRO INDEBIDO DE RENTA DE ORFANDAD, CUENTA DE DEPOSITO: CUENTA UNICA DEL TESORO</t>
  </si>
  <si>
    <t>00099021001 DEPOSITO DE EFECTIVO, DEPOSITANTE: EULOGIO NINA HUANCA, CONCEPTO: DOBLE PERCEPCION, CUENTA DE DEPOSITO: CUENTA UNICA DEL TESORO</t>
  </si>
  <si>
    <t>00099021001 DEPOSITO DE EFECTIVO, DEPOSITANTE: UNIDAD EJECUTORA -FNSE, CONCEPTO: CONSUMO AGUA POTABLE MES DICIEMBRE 2019, CUENTA DE DEPOSITO: CUENTA UNICA DEL TESORO</t>
  </si>
  <si>
    <t>00099021001 DEPOSITO DE EFECTIVO, DEPOSITANTE: JOSE MARCOS URIA GARCIA, CONCEPTO: DOBLE PERCEPCION, CUENTA DE DEPOSITO: CUENTA UNICA DEL TESORO / DJBR.</t>
  </si>
  <si>
    <t>00099021001 DEPOSITO DE EFECTIVO, DEPOSITANTE: JOSEFINA CALDERON RIVERA, CONCEPTO: DOBLE PERCEPCION, CUENTA DE DEPOSITO: CUENTA UNICA DEL TESORO / DJBR.</t>
  </si>
  <si>
    <t>00015011108 DEPOSITO DE EFECTIVO, DEPOSITANTE: REGIMEN PENITENCIARIO, CONCEPTO: DESCARGO DE ASIGNACION DE RECURSOS, CUENTA DE DEPOSITO: CUENTA UNICA DEL TESORO</t>
  </si>
  <si>
    <t>00099021001 DEPOSITO DE EFECTIVO, DEPOSITANTE: NANCY SATURNINA PINTO ALCON, CONCEPTO: DOBLE PERCEPCION, CUENTA DE DEPOSITO: CUENTA UNICA DEL TESORO</t>
  </si>
  <si>
    <t>00099021001 DEPOSITO DE EFECTIVO, DEPOSITANTE: FIDELIA VALLE GUTIERREZ, CONCEPTO: COMPROMISO DE DEVOLUCION DE DEUDA, CUENTA DE DEPOSITO: CUENTA UNICA DEL TESORO / DJBR.</t>
  </si>
  <si>
    <t>00099021001 DEPOSITO DE EFECTIVO, DEPOSITANTE: GIOVANNA GISLHANYN ARROCHA LUCANA, CONCEPTO: DEVOLUCION RETRACTIVO, CUENTA DE DEPOSITO: CUENTA UNICA DEL TESORO</t>
  </si>
  <si>
    <t>00347012001 DEPOSITO DE EFECTIVO, DEPOSITANTE: FERNANDO SALMON ALAYZA, CONCEPTO: DEVOLUCION, CUENTA DE DEPOSITO: CUENTA UNICA DEL TESORO</t>
  </si>
  <si>
    <t>00099021001 DEPOSITO DE EFECTIVO, DEPOSITANTE: YOLANDA MARIA BELTRAN TORRICO, CONCEPTO: DOBLE PERCEPCION, CUENTA DE DEPOSITO: CUENTA UNICA DEL TESORO</t>
  </si>
  <si>
    <t>00591012001 DEPOSITO DE EFECTIVO, DEPOSITANTE: MERAPA SRL, CONCEPTO: DEVOLUCION POR EL SERVICIO DE AGUA POTABLE, ESTACION SAN JOSE LINEA MORADA, CUENTA DE DEPOSITO: CUENTA UNICA DEL TESORO</t>
  </si>
  <si>
    <t>00291012006 DEPOSITO DE EFECTIVO, DEPOSITANTE: INDUSTRIAS DEL ORIENTE SRL, CONCEPTO: DEPÓSITO EMPRESARIAL INDUSTRIAL DEL ORIENTE, CUENTA DE DEPOSITO: CUENTA UNICA DEL TESORO</t>
  </si>
  <si>
    <t>00291012008 DEPOSITO DE EFECTIVO, DEPOSITANTE: EMPRESA CONSTRUCTORA MOSCOSO, CONCEPTO: ENSAYOS DE LABORATORIO PINTURA BLANCA Y AMARILLA Y MICROESFERAS, CUENTA DE DEPOSITO: CUENTA UNICA DEL TESORO</t>
  </si>
  <si>
    <t>00132079201 DEPOSITO DE EFECTIVO, DEPOSITANTE: SERGIO BENAVIDES, CONCEPTO: DEVOLUCION DE FONDOS NO UTILIZADOS, CUENTA DE DEPOSITO: CUENTA UNICA DEL TESORO</t>
  </si>
  <si>
    <t>00099021001 DEPOSITO DE EFECTIVO, DEPOSITANTE: MARIO GUARACHI GUARACHI, CONCEPTO: DOBLE PERCEPCION, CUENTA DE DEPOSITO: CUENTA UNICA DEL TESORO / DJBR.</t>
  </si>
  <si>
    <t>00099021001 DEPOSITO DE EFECTIVO, DEPOSITANTE: HEIDI MENDOZA BARRAU, CONCEPTO: POR EXCEDENTE EN RENUMERACION MAXIMA EN EL SECTOR PUBLICO MES DE NOVIEMBRE 2019, CUENTA DE DEPOSITO: CUENTA UNICA DEL TESORO / DJBR.</t>
  </si>
  <si>
    <t>00099021001 DEPOSITO DE EFECTIVO, DEPOSITANTE: HEIDI MENDOZA BARRAU, CONCEPTO: POR EXCEDENTE EN RENUMERACION MAXIMA EN EL SECTOR PUBLICO MES DE DICIEMBRE 2019, CUENTA DE DEPOSITO: CUENTA UNICA DEL TESORO / DJBR.</t>
  </si>
  <si>
    <t>00099021001 DEPOSITO DE EFECTIVO, DEPOSITANTE: HEIDI MENDOZA BARRAU, CONCEPTO: POR EXCEDENTE EN RENUMERACION MAXIMA EN EL SECTOR PUBLICO MES DE ENERO 2020, CUENTA DE DEPOSITO: CUENTA UNICA DEL TESORO / DJBR.</t>
  </si>
  <si>
    <t>00099021001 DEP.DE CHEQ.AJENOS,RET.DE CAM.,CONCEPTO: DEVOLUCION POR DESCUENTOS A JURADOS ELECTORALES ELECCIONES GENERALES 2019,DEP.: TRIBUNAL ELECTORAL DEPARTAMENTAL DE SANTA CRUZ , PROCEDENCIA: BANCO UNION S.A., CHEQUE: 8084, FECHA DE EMISION:11/02/2020</t>
  </si>
  <si>
    <t>00099021001 DEP.DE CHEQ.AJENOS,RET.DE CAM.,CONCEPTO: DEVOLUCION DE ESTIPENDIOS NO PAGADOS A JURADOS ELECTORALES ELECCIONES GENERALES 2019,DEP.: TRIBUNAL ELECTORAL DEPARTAMENTAL DE SANTA CRUZ</t>
  </si>
  <si>
    <t>00086031101 DEP.DE CHEQ.AJENOS,RET.DE CAM.,CONCEPTO: INGRESO POR MULTAS,DEP.: SERNAP-OTUQUIS , PROCEDENCIA: BANCO UNION S.A., CHEQUE: 933, FECHA DE EMISION:27/01/2020</t>
  </si>
  <si>
    <t>00086031101 DEP.DE CHEQ.AJENOS,RET.DE CAM.,CONCEPTO: INGRESO POR MULTAS,DEP.: SERNAP-ATUQUIS , PROCEDENCIA: BANCO UNION S.A., CHEQUE: 934, FECHA DE EMISION:27/01/2020</t>
  </si>
  <si>
    <t>00086031101 DEP.DE CHEQ.AJENOS,RET.DE CAM.,CONCEPTO: DESEMBOLSO WWF-SERNAP,DEP.: SERNAP-OTUQUIS , PROCEDENCIA: BANCO UNION S.A., CHEQUE: 935, FECHA DE EMISION:27/01/2020</t>
  </si>
  <si>
    <t>00099021001 DEPOSITO DE EFECTIVO, DEPOSITANTE: JUAN BUSTOS CELIS, CONCEPTO: REVERSION PASAJES PREV N° 7959/19 N° DE CARGO DE CUENTA, CUENTA DE DEPOSITO: CUENTA UNICA DEL TESORO / DJBR.</t>
  </si>
  <si>
    <t>00592012001 DEPOSITO DE EFECTIVO, DEPOSITANTE: AGUSTINA MAMANI, CONCEPTO: VENTA PAQUETES TURISTICOS DE LA GESTION 2020, CUENTA DE DEPOSITO: CUENTA UNICA DEL TESORO</t>
  </si>
  <si>
    <t>00592012001 DEPOSITO DE EFECTIVO, DEPOSITANTE: AGUSTINA MAMANI, CONCEPTO: VENTA EMISIVO DEL 03 DE FEBRERO AL 10 DE FEBRERO 2020, CUENTA DE DEPOSITO: CUENTA UNICA DEL TESORO</t>
  </si>
  <si>
    <t>00592012001 DEPOSITO DE EFECTIVO, DEPOSITANTE: AGUSTINA MAMANI, CONCEPTO: SOBRANTE AL FINALIZAR DEL ARQUEO DE CAJA EN FECHA 28-01-20, CUENTA DE DEPOSITO: CUENTA UNICA DEL TESORO</t>
  </si>
  <si>
    <t>00592012001 DEPOSITO DE EFECTIVO, DEPOSITANTE: AGUSTINA MAMANI C., CONCEPTO: VENTA EMISIVO DEL 29 AL 31 DE ENERO DE 2020, CUENTA DE DEPOSITO: CUENTA UNICA DEL TESORO</t>
  </si>
  <si>
    <t>00099021001 DEPOSITO DE EFECTIVO, DEPOSITANTE: EDGAR -HERNANI DIAZ, CONCEPTO: DEVOLUCION DE DINERO, CUENTA DE DEPOSITO: CUENTA UNICA DEL TESORO / DJBR.</t>
  </si>
  <si>
    <t>00099021001 DEPOSITO DE EFECTIVO, DEPOSITANTE: MIREYA VANESSA VILLARROEL VARGAS, CONCEPTO: DEVOLUCION DE DEMACIA EN FACTURACION, CUENTA DE DEPOSITO: CUENTA UNICA DEL TESORO</t>
  </si>
  <si>
    <t>00099021001 DEPOSITO DE EFECTIVO, DEPOSITANTE: RUFINA ZAGREDO DE TELLERIA, CONCEPTO: DEVOLUCION DE LLAMADAS TELEFONICAS POR EL MES DE ENERO 2020, CUENTA DE DEPOSITO: CUENTA UNICA DEL TESORO / DJBR.</t>
  </si>
  <si>
    <t>00099021001 DEPOSITO DE EFECTIVO, DEPOSITANTE: LAIDA RODRIGUEZ DE PINELL, CONCEPTO: DEVOLUCION DE LLAMADAS TELEFONICA MES DE ENERO 2020, CUENTA DE DEPOSITO: CUENTA UNICA DEL TESORO / DJBR.</t>
  </si>
  <si>
    <t>00099021001 DEPOSITO DE EFECTIVO, DEPOSITANTE: JUAN MAYTA MAMANI C.I. 2289827 LP, CONCEPTO: DOBLE PERCEPCION, CUENTA DE DEPOSITO: CUENTA UNICA DEL TESORO</t>
  </si>
  <si>
    <t>00099021001 DEPOSITO DE EFECTIVO, DEPOSITANTE: OSCAR JOSE ESPINOSA GARCIA, CONCEPTO: DOBLE PERCEPION, CUENTA DE DEPOSITO: CUENTA UNICA DEL TESORO</t>
  </si>
  <si>
    <t>00119012001 DEPOSITO DE EFECTIVO, DEPOSITANTE: NEMECIO RONALD COARITE MAMANI, CONCEPTO: PAGO POR EMISION DE CERTICADOS DIGITALES, CUENTA DE DEPOSITO: CUENTA UNICA DEL TESORO</t>
  </si>
  <si>
    <t>00099021001 DEPOSITO DE EFECTIVO, DEPOSITANTE: BASILIA MAMANIHUANCA MAMANI, CONCEPTO: DEVOLUCION DE AGUINALDO SR. ZENON LAURA ALTAMIRANO, CUENTA DE DEPOSITO: CUENTA UNICA DEL TESORO</t>
  </si>
  <si>
    <t>00015021101 DEP.DE CHEQ.AJENOS,RET.DE CAM.,CONCEPTO: MIN DE GOBIERNO POLICIA NAL RECAUDACIONES,DEP.: DIRECCION NACIONAL DE SALUD Y BIENESTAR SOCIAL , PROCEDENCIA: BANCO UNION S.A., CHEQUE: 2970, FECHA DE EMISION:13/02/2020</t>
  </si>
  <si>
    <t>00086031107 DEP.DE CHEQ.AJENOS,RET.DE CAM.,CONCEPTO: DEPÓSITO SERNAP FONDOS VICUÑA,DEP.: ACOFIV - BOLIVIA , PROCEDENCIA: BANCO DE CREDITO DE BOLIVIA S.A., CHEQUE: 588, FECHA DE EMISION:14/02/2020</t>
  </si>
  <si>
    <t>00099021001 DEPOSITO DE EFECTIVO, DEPOSITANTE: IVAN GUZMAN RUESCAS, CONCEPTO: DEVOLUCION POR LA DIFERENCIA DE ENTREGA DE 3 PARKAS Y 3 POLERAS SEGUN INFORME ASFI/VAI/R-1810/2020, CUENTA DE DEPOSITO: CUENTA UNICA DEL TESORO</t>
  </si>
  <si>
    <t>00099021001 DEPOSITO DE EFECTIVO, DEPOSITANTE: GLORIA CAMACHO JIMENEZ, CONCEPTO: DEVOLUCION DE LLAMADAS TELEFONICAS MES DE ENERO/20 DE GLORIA ANGELA CAMACHO JIMENEZ, CUENTA DE DEPOSITO: CUENTA UNICA DEL TESORO / DJBR.</t>
  </si>
  <si>
    <t>00099021001 DEPOSITO DE EFECTIVO, DEPOSITANTE: MABEL CYNDI CASANOVAS, CONCEPTO: DEVOLUCION DE LLAMADAS TELEFONICAS MES DE ENERO/20 DE MABEL CYNDI CASANOVAS, CUENTA DE DEPOSITO: CUENTA UNICA DEL TESORO / DJBR.</t>
  </si>
  <si>
    <t>00099021001 DEPOSITO DE EFECTIVO, DEPOSITANTE: MARIA ROXANA VEIZAGA CASSO, CONCEPTO: DEVOLUCION DE GASTOS JUDICIALES PAGADOS POR EL SEGIO AFPS DEL MES DE SEPTIEMBRE -2014 N 2172 -C-31, CUENTA DE DEPOSITO: CUENTA UNICA DEL TESORO / DJBR.</t>
  </si>
  <si>
    <t>00099021001 DEPOSITO DE EFECTIVO, DEPOSITANTE: MARIA ROXANA VEIZAGA CASSO, CONCEPTO: DEVOLUCION DE GASTOS JUDICIALES PAGADOS POR EL SEGIP AFPS DEL MES DE JUNIO -2014 N 1246 SEGUN C-31, CUENTA DE DEPOSITO: CUENTA UNICA DEL TESORO</t>
  </si>
  <si>
    <t>00099021001 DEPOSITO DE EFECTIVO, DEPOSITANTE: MARCELA LARREA, CONCEPTO: DEVOLUCION DE LLAMADAS TELEFONICAS MES DE ENERO /2020 POR MARCELA LARREA ALIAGA, CUENTA DE DEPOSITO: CUENTA UNICA DEL TESORO / DJBR.</t>
  </si>
  <si>
    <t>00099021001 DEPOSITO DE EFECTIVO, DEPOSITANTE: GUADALUPE DE LA TORRE, CONCEPTO: DEVOLUCION DE LLAMADAS TELEFONICAS MES DE ENERO /2020 POR GUADALUPE DE LA TORRE, CUENTA DE DEPOSITO: CUENTA UNICA DEL TESORO / DJBR.</t>
  </si>
  <si>
    <t>00099021001 DEPOSITO DE EFECTIVO, DEPOSITANTE: WILFREDO FLORES BLANCO, CONCEPTO: DEVOLUCION DE LLAMADAS TELEFONICAS MES DE ENERO /2020 DE WILFREDO FLORES BLANCO, CUENTA DE DEPOSITO: CUENTA UNICA DEL TESORO / DJBR.</t>
  </si>
  <si>
    <t>00099021001 DEPOSITO DE EFECTIVO, DEPOSITANTE: WILMER HUANCA NYACA, CONCEPTO: DEVOLUCION DE LLAMADAS TELEFONICAS MES DE ENERO /2020 DE HUANCA AYALA WILMER, CUENTA DE DEPOSITO: CUENTA UNICA DEL TESORO / DJBR.</t>
  </si>
  <si>
    <t>00099021001 DEPOSITO DE EFECTIVO, DEPOSITANTE: JUDITH MEJIA FLORES, CONCEPTO: DEVOLUCION DE LLAMADAS TELEFONICAS MES DE ENERO /2020 DE JUDITH MEJIA FLORES, CUENTA DE DEPOSITO: CUENTA UNICA DEL TESORO / DJBR.</t>
  </si>
  <si>
    <t>00099021001 DEPOSITO DE EFECTIVO, DEPOSITANTE: LUCIA MOLLERICONA ALARCON, CONCEPTO: DEVOLUCION DE LLAMADAS TELEFONICAS, MES DE ENERO/2020, CUENTA DE DEPOSITO: CUENTA UNICA DEL TESORO / DJBR.</t>
  </si>
  <si>
    <t>00099021001 DEPOSITO DE EFECTIVO, DEPOSITANTE: MARCO CAVIEDES VARGAS, CONCEPTO: EXCESO MAXIMO DE REMUNERACION PERMISTIDO, CUENTA DE DEPOSITO: CUENTA UNICA DEL TESORO / DJBR.</t>
  </si>
  <si>
    <t>00099021001 DEPOSITO DE EFECTIVO, DEPOSITANTE: LUCIA MOLLERICONA ALARCON, CONCEPTO: DEVOLUCION DE LLAMADAS TELEFONICAS, MES ENERO/2020 DE GLORIA H. VILLANUEVA C., CUENTA DE DEPOSITO: CUENTA UNICA DEL TESORO / DJBR.</t>
  </si>
  <si>
    <t>00099021001 DEPOSITO DE EFECTIVO, DEPOSITANTE: MARCO CAVIEDES VARGAS, CONCEPTO: EXCESO MAXIMA DE REMUNERACION PERMITIDO, CUENTA DE DEPOSITO: CUENTA UNICA DEL TESORO / DJBR.</t>
  </si>
  <si>
    <t>00590012001 DEPOSITO DE EFECTIVO, DEPOSITANTE: L.ISABEL GUACHALLA GUTIERREZ, CONCEPTO: DEVOLUCION NO EJECUTADO, CUENTA DE DEPOSITO: CUENTA UNICA DEL TESORO</t>
  </si>
  <si>
    <t>00099021001 DEPOSITO DE EFECTIVO, DEPOSITANTE: LUCIA MOLLERICONA ALARCON, CONCEPTO: DEVOLUCION DE LLAMADAS TELEFONICAS, MES DE ENERO/2020 DE BETTY S. ACHU TICONA, CUENTA DE DEPOSITO: CUENTA UNICA DEL TESORO / DJBR.</t>
  </si>
  <si>
    <t>00099021001 DEPOSITO DE EFECTIVO, DEPOSITANTE: CLAUDIA CARLA CLAROS ROCHA, CONCEPTO: DEVOLUCION DE LLAMADAS TELEFONICAS MES DE ENERO/2020 DE CLAUDIA CARLA CLAROS ROCHA, CUENTA DE DEPOSITO: CUENTA UNICA DEL TESORO / DJBR.</t>
  </si>
  <si>
    <t>00099021001 DEPOSITO DE EFECTIVO, DEPOSITANTE: LUCIA MOLLERICONA ALARCON, CONCEPTO: DEVOLUCION DE LLAMADAS TELEFONICAS, MES DE ENERO/2020 DE RONALD PRIETO RIVERO, CUENTA DE DEPOSITO: CUENTA UNICA DEL TESORO / DJBR.</t>
  </si>
  <si>
    <t>00099021001 DEPOSITO DE EFECTIVO, DEPOSITANTE: MARIA ROXANA VEIZAGA CASSO, CONCEPTO: DDEVOLUCION DE GASTOS JUDICIALES PAGADOS POR EL SEGIP AFPS DEL MES DE AGOSTO-2014 N 1874 SEGUN C-31, CUENTA DE DEPOSITO: CUENTA UNICA DEL TESORO</t>
  </si>
  <si>
    <t>00099021001 DEPOSITO DE EFECTIVO, DEPOSITANTE: MARIA ROXANA VEIZAGA CASSO, CONCEPTO: DEVOLUCION DE GASTOS JUDICIALES PAGADOS POR EL SEGIP AFPS DEL MES DE JULIO -2014 N 1610 SEGUN C-31, CUENTA DE DEPOSITO: CUENTA UNICA DEL TESORO</t>
  </si>
  <si>
    <t>00066014202 DEPOSITO DE EFECTIVO, DEPOSITANTE: RENAN ARCENIO TRUJILLO BRAVO, CONCEPTO: DEVOLUCION DE SEGUNDA TRANSFERENCIA A BENEFICIARIOS DEL PROYECTO ROBOMATRIX CONTINENTAL, CUENTA DE DEPOSITO: CUENTA UNICA DEL TESORO</t>
  </si>
  <si>
    <t>00099021001 DEPOSITO DE EFECTIVO, DEPOSITANTE: SANDRO NILS REYES RIVAS, CONCEPTO: DEVOLUCION DE LLAMADAS TELEFONICAS, MES ENERO 2020, CUENTA DE DEPOSITO: CUENTA UNICA DEL TESORO / DJBR.</t>
  </si>
  <si>
    <t>00099021001 DEPOSITO DE EFECTIVO, DEPOSITANTE: LUCIA MOLLERICONA ALARCON, CONCEPTO: DEVOLUCION DE LLAMADAS TELEFONICAS, MES DE ENERO/2020 DE TEODORO QUENALLATA CHEJO, CUENTA DE DEPOSITO: CUENTA UNICA DEL TESORO / DJBR.</t>
  </si>
  <si>
    <t>00099021001 DEPOSITO DE EFECTIVO, DEPOSITANTE: OSCAR RODRIGUEZ ZARATE, CONCEPTO: DOBLE PERCEPCION, CUENTA DE DEPOSITO: CUENTA UNICA DEL TESORO / DJBR.</t>
  </si>
  <si>
    <t>00099021001 DEPOSITO DE EFECTIVO, DEPOSITANTE: CARLA JEMIO URIA CI 6142433 LP, CONCEPTO: LLAMADAS PARTICULARES CORRESPONDIENTE AL MES DE ENERO, CUENTA DE DEPOSITO: CUENTA UNICA DEL TESORO / DJBR.</t>
  </si>
  <si>
    <t>00099021001 DEPOSITO DE EFECTIVO, DEPOSITANTE: ROCIO LINARES ZAMBRANA, CONCEPTO: LLAMADAS PARTICULARES CORRESPONDIENTE AL MES DE ENERO, CUENTA DE DEPOSITO: CUENTA UNICA DEL TESORO / DJBR.</t>
  </si>
  <si>
    <t>00591012001 DEPOSITO DE EFECTIVO, DEPOSITANTE: ISABEL BANEGAS FRANCCECHINE, CONCEPTO: PAGO DE SERVICIOS BASICOS, CUENTA DE DEPOSITO: CUENTA UNICA DEL TESORO</t>
  </si>
  <si>
    <t>00099021001 DEPOSITO DE EFECTIVO, DEPOSITANTE: JUAN FREDY COSSIO ZAMORANO, CONCEPTO: DOBLE PERCEPCION, CUENTA DE DEPOSITO: CUENTA UNICA DEL TESORO</t>
  </si>
  <si>
    <t>00099021001 DEPOSITO DE EFECTIVO, DEPOSITANTE: JANNETH CRUZ QUINA, CONCEPTO: DEVOLUCION DE LLAMADAS TELEFONICAS MES DE ENERO/2020 DE JANNETH CRUZ QUINA, CUENTA DE DEPOSITO: CUENTA UNICA DEL TESORO / DJBR.</t>
  </si>
  <si>
    <t>00099021001 DEPOSITO DE EFECTIVO, DEPOSITANTE: JEANNETTE JUSTA CASTRO ESCOBAR, CONCEPTO: DEVOLUCION LLAMADAS PARTICULARES MES DE ENERO/2020, CUENTA DE DEPOSITO: CUENTA UNICA DEL TESORO / DJBR.</t>
  </si>
  <si>
    <t>00099021001 DEPOSITO DE EFECTIVO, DEPOSITANTE: SHIRLEY DENISSE ROCA FERNANDEZ, CONCEPTO: DEVOLUCION DE LLAMADAS TELEFONICAS MES DE ENERO 2020 DE SHIRLEY ROCA FERNANDEZ, CUENTA DE DEPOSITO: CUENTA UNICA DEL TESORO / DJBR.</t>
  </si>
  <si>
    <t>00099021001 DEPOSITO DE EFECTIVO, DEPOSITANTE: ZENON PEDRO MAMANI TICONA, CONCEPTO: DEVOLUCION DE LLAMDAS TELEFONICAS DLE MES DE ENERO 2020, CUENTA DE DEPOSITO: CUENTA UNICA DEL TESORO / DJBR.</t>
  </si>
  <si>
    <t>00099021001 DEPOSITO DE EFECTIVO, DEPOSITANTE: MARIA TERESA VELASCO LIMA, CONCEPTO: DEVOLUCION DE LLAMADAS TELEFONICAS MES ENERO 2020 DE MARIA TERESA VELASCO LIMA, CUENTA DE DEPOSITO: CUENTA UNICA DEL TESORO / DJBR.</t>
  </si>
  <si>
    <t>00099021001 DEPOSITO DE EFECTIVO, DEPOSITANTE: SUSANA ALVAREZ GUZMAN, CONCEPTO: DEVOLUCION DE LLAMADAS TELEFONICAS MES DE ENERO/20 DE SUSANA ALVAREZ GUZMAN, CUENTA DE DEPOSITO: CUENTA UNICA DEL TESORO / DJBR.</t>
  </si>
  <si>
    <t>00099021001 DEPOSITO DE EFECTIVO, DEPOSITANTE: SENASIR-ELENA VARGAS RODRIGUEZ, CONCEPTO: DEVOLUCION PARA CAMBIO DE BENEFICIO, CUENTA DE DEPOSITO: CUENTA UNICA DEL TESORO</t>
  </si>
  <si>
    <t>00099021001 DEPOSITO DE EFECTIVO, DEPOSITANTE: EYBER CONDORI PEREZ, CONCEPTO: REVERSION, CUENTA DE DEPOSITO: CUENTA UNICA DEL TESORO / DJBR.</t>
  </si>
  <si>
    <t>00099021001 DEPOSITO DE EFECTIVO, DEPOSITANTE: PEDRO ALFREDO CONDARCO ALARCON, CONCEPTO: DEVOLUCION DE LLAMADAS TELEFONICAS, MES DE ENERO/2020 DE: PEDRO ALFREDO CONDARCO ALARCON, CUENTA DE DEPOSITO: CUENTA UNICA DEL TESORO / DJBR.</t>
  </si>
  <si>
    <t>00099021001 DEPOSITO DE EFECTIVO, DEPOSITANTE: MARYSOL MARIANA RAMOS RAMOS, CONCEPTO: DEVOLUCION DE LLAMADAS TELEFONICAS MES DE ENERO/2020 DE MARYSOL MARIANA RAMOS RAMOS, CUENTA DE DEPOSITO: CUENTA UNICA DEL TESORO / DJBR.</t>
  </si>
  <si>
    <t>00099021001 DEPOSITO DE EFECTIVO, DEPOSITANTE: EVELIN QUIROGA CHALLCO, CONCEPTO: DEVOLUCION DE LLAMDAS TELEFONICAS MES ENERO 2020 DE EVELIN QUIROGA CHALLCO, CUENTA DE DEPOSITO: CUENTA UNICA DEL TESORO / DJBR.</t>
  </si>
  <si>
    <t>00099021001 DEPOSITO DE EFECTIVO, DEPOSITANTE: DEMETRIO BARAÑADO L., CONCEPTO: CARMEN ROSARIO RIPALDA VARGAS : DEVOLUCION SUELDO ENE/2020, CUENTA DE DEPOSITO: CUENTA UNICA DEL TESORO / DJBR.</t>
  </si>
  <si>
    <t>00599012001 DEPOSITO DE EFECTIVO, DEPOSITANTE: RODRIGO ERNESTO GALLEGOS ZURITA, CONCEPTO: DEVOLUCION DE PASAJES ASIGNADOS C-31 210, CUENTA DE DEPOSITO: CUENTA UNICA DEL TESORO</t>
  </si>
  <si>
    <t>00099021001 DEPOSITO DE EFECTIVO, DEPOSITANTE: SAGRADA DEL PILAR ESPINOZA BERNAL, CONCEPTO: DOBLE PERCEPCION, CUENTA DE DEPOSITO: CUENTA UNICA DEL TESORO / DJBR.</t>
  </si>
  <si>
    <t>00099021001 DEPOSITO DE EFECTIVO, DEPOSITANTE: SR: GUIDO BENIGNO COSTAS, CONCEPTO: DOBLE PERCEPCION, CUENTA DE DEPOSITO: CUENTA UNICA DEL TESORO / DJBR.</t>
  </si>
  <si>
    <t>00099021001 DEPOSITO DE EFECTIVO, DEPOSITANTE: MARIA DESIRE ORTIZ MARIN, CONCEPTO: DEVOLUCION DE LLAMADAS TELEFONICAS MES DE ENERO /2020 DE: MARIA DESIRE ORTIZ MARIN, CUENTA DE DEPOSITO: CUENTA UNICA DEL TESORO / DJBR.</t>
  </si>
  <si>
    <t>00099021001 DEPOSITO DE EFECTIVO, DEPOSITANTE: WINDY SANTOS, CONCEPTO: DEPÓSITO DE LLAMADAS DEL MES DE ENERO DE CRISTHIAN VALDES, CUENTA DE DEPOSITO: CUENTA UNICA DEL TESORO / DJBR.</t>
  </si>
  <si>
    <t>00099021001 DEPOSITO DE EFECTIVO, DEPOSITANTE: JOSE VEGA OPORTO, CONCEPTO: DEVOLUCION DE LLAMADAS TELEFONICAS, MES DE ENERO DE 2020 DE JOSE VEGA OPORTO, CUENTA DE DEPOSITO: CUENTA UNICA DEL TESORO / DJBR.</t>
  </si>
  <si>
    <t>00099021001 DEPOSITO DE EFECTIVO, DEPOSITANTE: WENDY SANTOS ALVAREZ, CONCEPTO: DEPÓSITO DE LLAMADAS TELEFONICAS MES DE ENERO DE WENDY SANTOS, CUENTA DE DEPOSITO: CUENTA UNICA DEL TESORO / DJBR.</t>
  </si>
  <si>
    <t>00099021001 DEPOSITO DE EFECTIVO, DEPOSITANTE: WINDY SANTOS ALVAREZ, CONCEPTO: DEPÓSITO DE LLAMADAS TELEFONICAS MES DE ENERO /20 DE SILVIA VILLALOBOS USNAYO, CUENTA DE DEPOSITO: CUENTA UNICA DEL TESORO / DJBR.</t>
  </si>
  <si>
    <t>00099021001 DEPOSITO DE EFECTIVO, DEPOSITANTE: MARCO ANTONIO FERNANDEZ QUIROGA, CONCEPTO: DEVOLUCION DE LLAMADAS TELEFONICAS, MES DE ENERO 2020 DE MARCO ANTONIO FERNANDEZ QUIROGA, CUENTA DE DEPOSITO: CUENTA UNICA DEL TESORO / DJBR.</t>
  </si>
  <si>
    <t>00099021001 DEPOSITO DE EFECTIVO, DEPOSITANTE: WENDY SANTOS, CONCEPTO: DEPÓSITO DE LLAMADAS TELEFONICAS MES DE ENERO /2020 DE LUCY PHILCO LIMA, CUENTA DE DEPOSITO: CUENTA UNICA DEL TESORO / DJBR.</t>
  </si>
  <si>
    <t>00099021001 DEPOSITO DE EFECTIVO, DEPOSITANTE: WENDY SANTOS, CONCEPTO: DEPÓSITO DE LLAMADAS TELEFONICAS MES DE ENERO/2020 DE ALEJANDRO OPORTO VELASQUEZ, CUENTA DE DEPOSITO: CUENTA UNICA DEL TESORO / DJBR.</t>
  </si>
  <si>
    <t>00099021001 DEPOSITO DE EFECTIVO, DEPOSITANTE: WENDY SANTOS, CONCEPTO: DEVOLUCION DE LLAMADAS TELEFONICAS MES DE ENERO/2020 DE ANA MARIA CONDE GALVEZ, CUENTA DE DEPOSITO: CUENTA UNICA DEL TESORO / DJBR.</t>
  </si>
  <si>
    <t>00099021001 DEPOSITO DE EFECTIVO, DEPOSITANTE: WINDY SANTOS ALVAREZ, CONCEPTO: DEVOLUCION DE LLAMADAS TELEFONICAS MES DE ENERO DE ALEJANDRO GUZMAN RAMOS, CUENTA DE DEPOSITO: CUENTA UNICA DEL TESORO / DJBR.</t>
  </si>
  <si>
    <t>00099021001 DEPOSITO DE EFECTIVO, DEPOSITANTE: WINDY SANTOS ALVAREZ, CONCEPTO: DEVOLUCION DE RECURSOS POR CONCEPTO DE LLAMADAS TELEFONICASA DEL MES DE ENERO DE ROMER GUZMAN BERNAL, CUENTA DE DEPOSITO: CUENTA UNICA DEL TESORO / DJBR.</t>
  </si>
  <si>
    <t>00099021001 DEPOSITO DE EFECTIVO, DEPOSITANTE: WINDY SANTOS ALVAREZ, CONCEPTO: DEVOLUCION DE LLAMADAS TELEFONICAS MES DE ENERO DE EVERT PORTANDA VIGABRIEL, CUENTA DE DEPOSITO: CUENTA UNICA DEL TESORO / DJBR.</t>
  </si>
  <si>
    <t>00099021001 DEPOSITO DE EFECTIVO, DEPOSITANTE: WINDY SANTOS ALVAREZ, CONCEPTO: DEVOLUCION DE LLAMADAS TELEFONICAS ENERO/20 DE EVERT VALENCIA FRANCK, CUENTA DE DEPOSITO: CUENTA UNICA DEL TESORO / DJBR.</t>
  </si>
  <si>
    <t>00592012001 DEPOSITO DE EFECTIVO, DEPOSITANTE: AETN, CONCEPTO: PAGO ND-305155-307428-308923AETN-PENALIDADES ENERO 2020, CUENTA DE DEPOSITO: CUENTA UNICA DEL TESORO</t>
  </si>
  <si>
    <t>00099021001 DEP.DE CHEQ.AJENOS,RET.DE CAM.,CONCEPTO: REVERSION,DEP.: EDWIN ARANDO ORTEGA -INSA , PROCEDENCIA: BANCO UNION S.A., CHEQUE: 1498, FECHA DE EMISION:17/02/2020</t>
  </si>
  <si>
    <t>00047137003 DEP.DE CHEQ.AJENOS,RET.DE CAM.,CONCEPTO: DEVOLUCION RECURSOS NO EJECUTADOS VARIOS UOD,DEP.: PROYECTO DE ALIANZAS RURALES , PROCEDENCIA: BANCO UNION S.A., CHEQUE: 402, FECHA DE EMISION:17/02/2020</t>
  </si>
  <si>
    <t>00593012001 DEP.DE CHEQ.AJENOS,RET.DE CAM.,CONCEPTO: POR VENTA DE TOPT A INGLATERRA,DEP.: EMPRESA ESTATAL YACANA , PROCEDENCIA: BANCO UNION S.A., CHEQUE: 334, FECHA DE EMISION:18/02/2020</t>
  </si>
  <si>
    <t>00099021001 DEPOSITO DE EFECTIVO, DEPOSITANTE: XIMENA ESPINOZA, CONCEPTO: DEVOLUCION DE DINERO POR LLAMADAS TELEFONICAS PARTICULARES MES DE ENERO 2020, CUENTA DE DEPOSITO: CUENTA UNICA DEL TESORO / DJBR.</t>
  </si>
  <si>
    <t>00099021001 DEPOSITO DE EFECTIVO, DEPOSITANTE: MILENY GENOVEBA BAUTISTA VALENCIA, CONCEPTO: DEVOLUCION DE DINERO POR LLAMADAS TELEFONICAS PERSONALES MES DE ENERO 2020 DE MILENY BAUTISTA, CUENTA DE DEPOSITO: CUENTA UNICA DEL TESORO / DJBR.</t>
  </si>
  <si>
    <t>00041021101 DEPOSITO DE EFECTIVO, DEPOSITANTE: SERVICIO NACIONAL DE PROPIEDAD INTELECTUAL, CONCEPTO: POR CONCEPTO DE SERVICIOS UIT, CUENTA DE DEPOSITO: CUENTA UNICA DEL TESORO</t>
  </si>
  <si>
    <t>00099021001 DEPOSITO DE EFECTIVO, DEPOSITANTE: VANIA LUDEÑA TORREZ, CONCEPTO: DEVOLUCION DE LLAMADAS TELEFONICAS MES ENERO/20 DE VANIA LUDEÑA TORREZ, CUENTA DE DEPOSITO: CUENTA UNICA DEL TESORO / DJBR.</t>
  </si>
  <si>
    <t>00099021001 DEPOSITO DE EFECTIVO, DEPOSITANTE: GABRIELA ANA VELA OBLITAS, CONCEPTO: DEVOLUCION DE LLAMADAS TELEFONICAS MES ENERO/2020 DE GABRIELA ANA VELA OBLITAS, CUENTA DE DEPOSITO: CUENTA UNICA DEL TESORO / DJBR.</t>
  </si>
  <si>
    <t>00099021001 DEPOSITO DE EFECTIVO, DEPOSITANTE: VANIA PAOLA FRANCO ESPINOZA, CONCEPTO: DEVOLUCION DE LLAMADAS TELEFONICAS MES ENERO/2020 DE VANIA PAOLA FRANCO ESPINOZA, CUENTA DE DEPOSITO: CUENTA UNICA DEL TESORO / DJBR.</t>
  </si>
  <si>
    <t>00099021001 DEPOSITO DE EFECTIVO, DEPOSITANTE: VIRGINIA CELIA ARUNI MOYA, CONCEPTO: DEVOLUCION DE LLAMADAS TELEFONICAS MES DE ENERO/2020, CUENTA DE DEPOSITO: CUENTA UNICA DEL TESORO / DJBR.</t>
  </si>
  <si>
    <t>00099021001 DEPOSITO DE EFECTIVO, DEPOSITANTE: ELIANA ADELA RODRIGUEZ MORALES, CONCEPTO: DEVOLUCION DE LLAMADAS TELEFONICAS MES DE ENERO/20 DE ELIANA ADELA RODRIGUEZ MORALES, CUENTA DE DEPOSITO: CUENTA UNICA DEL TESORO / DJBR.</t>
  </si>
  <si>
    <t>00099021001 DEPOSITO DE EFECTIVO, DEPOSITANTE: LOURDES ALIAGA ZAPATA, CONCEPTO: DOBLE PERCEPCION DEL MES DE FEBRERO 2020, CUENTA DE DEPOSITO: CUENTA UNICA DEL TESORO</t>
  </si>
  <si>
    <t>00099021001 DEPOSITO DE EFECTIVO, DEPOSITANTE: PAOLA ALBA GAMEZ, CONCEPTO: DEVOLUCION DE LLAMADAS TELEFONICAS, MES DE ENERO/2020 DE PAOLA ALBA GAMEZ, CUENTA DE DEPOSITO: CUENTA UNICA DEL TESORO / DJBR.</t>
  </si>
  <si>
    <t>00099021001 DEPOSITO DE EFECTIVO, DEPOSITANTE: JOHN KAUNE OCAMPO, CONCEPTO: DEVOLUCION DE LLAMADAS TELEFONICAS ENERO/2020 DE JOHN KAUNE, CUENTA DE DEPOSITO: CUENTA UNICA DEL TESORO / DJBR.</t>
  </si>
  <si>
    <t>00099021001 DEPOSITO DE EFECTIVO, DEPOSITANTE: SANTALIO GERMAN TIÑINI CALLIZAYA, CONCEPTO: DEVOLUCION DE LLAMADAS TELEFONICAS ENERO/20, CUENTA DE DEPOSITO: CUENTA UNICA DEL TESORO / DJBR.</t>
  </si>
  <si>
    <t>00099021001 DEPOSITO DE EFECTIVO, DEPOSITANTE: GLADY MARLIN DORADO CAPOBIANCO, CONCEPTO: PAGO DE LLAMADAS TELEFONICAS MES DE ENERO/2020 DE GLADY MARLIN DORADO CAPOBIANCO, CUENTA DE DEPOSITO: CUENTA UNICA DEL TESORO / DJBR.</t>
  </si>
  <si>
    <t>00099021001 DEPOSITO DE EFECTIVO, DEPOSITANTE: JORGE QUINTEROS DEL PADRO, CONCEPTO: DEVOLUCION DE LLAMADAS TELEFONICAS ENERO/2020, CUENTA DE DEPOSITO: CUENTA UNICA DEL TESORO</t>
  </si>
  <si>
    <t>00099021001 DEPOSITO DE EFECTIVO, DEPOSITANTE: JOAQUIN ORLANDO CONDORI CONDORI, CONCEPTO: DEVOLUCION DE LLAMADAS TELEFONICAS MES DE ENERO 2020, CUENTA DE DEPOSITO: CUENTA UNICA DEL TESORO / DJBR.</t>
  </si>
  <si>
    <t>00099021001 DEPOSITO DE EFECTIVO, DEPOSITANTE: ANTONIO SANCHEZ IRIARTE, CONCEPTO: DEVOLUCION DE LLAMADAS TELEFONICAS MES DE ENERO/2020, CUENTA DE DEPOSITO: CUENTA UNICA DEL TESORO / DJBR.</t>
  </si>
  <si>
    <t>00099021001 DEPOSITO DE EFECTIVO, DEPOSITANTE: SERGIO MAGNE MAMANI, CONCEPTO: DEVOLUCION DE LLAMADAS TELEFONICAS MES DE ENERO/2020, CUENTA DE DEPOSITO: CUENTA UNICA DEL TESORO / DJBR.</t>
  </si>
  <si>
    <t>00099021001 DEPOSITO DE EFECTIVO, DEPOSITANTE: CINTHIA REBECA GUTIERREZ GUTIERREZ, CONCEPTO: DEVOLUCION DE LLAMADAS TELEFONICAS MES DE ENERO/2020, CUENTA DE DEPOSITO: CUENTA UNICA DEL TESORO / DJBR.</t>
  </si>
  <si>
    <t>00099021001 DEPOSITO DE EFECTIVO, DEPOSITANTE: EDSON SURCO CHOQUE, CONCEPTO: DEVOLUCION DE LLAMADAS TELEFONICAS MES DE ENERO/2020, CUENTA DE DEPOSITO: CUENTA UNICA DEL TESORO / DJBR.</t>
  </si>
  <si>
    <t>00099021001 DEPOSITO DE EFECTIVO, DEPOSITANTE: SERGIO CHAVEZ GARCIA, CONCEPTO: DEVOLUCION DE LLAMADAS TELEFONICAS MES DE ENERO/2020, CUENTA DE DEPOSITO: CUENTA UNICA DEL TESORO / DJBR.</t>
  </si>
  <si>
    <t>00099021001 DEPOSITO DE EFECTIVO, DEPOSITANTE: LOURDES ANGELA CALDERON PORTUGAL, CONCEPTO: DEVOLUCION DE LLAMADAS TELEFONICAS MES DE ENERO/2020, CUENTA DE DEPOSITO: CUENTA UNICA DEL TESORO / DJBR.</t>
  </si>
  <si>
    <t>00099021001 DEPOSITO DE EFECTIVO, DEPOSITANTE: DANITZA MAYERLIN ZEGARRA CAERO, CONCEPTO: DEVOLUCION DE LLAMADAS TELEFONICAS MES DE ENERO/2020, CUENTA DE DEPOSITO: CUENTA UNICA DEL TESORO / DJBR.</t>
  </si>
  <si>
    <t>00099021001 DEPOSITO DE EFECTIVO, DEPOSITANTE: MIRCO FERNANDO CARO FLORES, CONCEPTO: DEVOLUCION DE LLAMADAS TELEFONICAS MES DE ENERO/2020, CUENTA DE DEPOSITO: CUENTA UNICA DEL TESORO / DJBR.</t>
  </si>
  <si>
    <t>00099021001 DEPOSITO DE EFECTIVO, DEPOSITANTE: WILLMA GABRIELA ARANIBAR PAREDES, CONCEPTO: DEVOLUCION DE LLAMADAS TELEFONICAS MES DE ENERO/2020, CUENTA DE DEPOSITO: CUENTA UNICA DEL TESORO / DJBR.</t>
  </si>
  <si>
    <t>00099021001 DEPOSITO DE EFECTIVO, DEPOSITANTE: GABRIELA ALANOCA FLORES, CONCEPTO: DEVOLUCION DE LLAMADAS TELEFONICAS MES DE ENERO/2020, CUENTA DE DEPOSITO: CUENTA UNICA DEL TESORO / DJBR.</t>
  </si>
  <si>
    <t>00099021001 DEPOSITO DE EFECTIVO, DEPOSITANTE: ZACARIAS TORREZ ERICK CRISTHIAN, CONCEPTO: RECUPERACION DE HABERES, CUENTA DE DEPOSITO: CUENTA UNICA DEL TESORO / DJBR.</t>
  </si>
  <si>
    <t>00099021001 DEPOSITO DE EFECTIVO, DEPOSITANTE: FERREL VARGAS BRANDON LEONARD, CONCEPTO: RECUPERACION DE HABERES, CUENTA DE DEPOSITO: CUENTA UNICA DEL TESORO / DJBR.</t>
  </si>
  <si>
    <t>00099021001 DEPOSITO DE EFECTIVO, DEPOSITANTE: GIOVANNA BARRIOS CONTRERAS, CONCEPTO: DEVOLUCION LLAMADAS TELEFONICAS MES DE ENERO 2020, CUENTA DE DEPOSITO: CUENTA UNICA DEL TESORO / DJBR.</t>
  </si>
  <si>
    <t>00099021001 DEPOSITO DE EFECTIVO, DEPOSITANTE: CARLOS ALVAREZ AVILES, CONCEPTO: LLAMADAS TELEFONICAS MES DE ENERO/2020, CUENTA DE DEPOSITO: CUENTA UNICA DEL TESORO / DJBR.</t>
  </si>
  <si>
    <t>00099021001 DEPOSITO DE EFECTIVO, DEPOSITANTE: GROVER EDUARDO JUSTINIANO ZEGALES, CONCEPTO: DEVOLUCION DE LLAMADAS TELEFONICAS MES ENERO /2020, CUENTA DE DEPOSITO: CUENTA UNICA DEL TESORO / DJBR.</t>
  </si>
  <si>
    <t>00099021001 DEPOSITO DE EFECTIVO, DEPOSITANTE: SILVIA ARUQUIPA QUISPE, CONCEPTO: DEVOLUCION DE LLAMADAS TELEFONICAS MES ENERO /2020, CUENTA DE DEPOSITO: CUENTA UNICA DEL TESORO / DJBR.</t>
  </si>
  <si>
    <t>00099021001 DEPOSITO DE EFECTIVO, DEPOSITANTE: MARIA DEL PILAR CONCHA LAUREL, CONCEPTO: DEVOLUCION DE LLAMADAS TELEFONICAS MES ENERO /2020, CUENTA DE DEPOSITO: CUENTA UNICA DEL TESORO / DJBR.</t>
  </si>
  <si>
    <t>00340012003 DEPOSITO DE EFECTIVO, DEPOSITANTE: ELIZABETH RIVERA ORTEGA, CONCEPTO: DEVOLUCION DE SUELDOS MES DE ENERO 2020 POR OMISION EN FECHA DE BAJA, CUENTA DE DEPOSITO: CUENTA UNICA DEL TESORO</t>
  </si>
  <si>
    <t>00340012003 DEPOSITO DE EFECTIVO, DEPOSITANTE: ELIZABETH RIVERA ORTEGA, CONCEPTO: DEVOLUCION DE SUELDOS MES DE ENERO 2020 POR OMICION EN FECHA DE BAJA, CUENTA DE DEPOSITO: CUENTA UNICA DEL TESORO</t>
  </si>
  <si>
    <t>00099021001 DEPOSITO DE EFECTIVO, DEPOSITANTE: FELIX LAURA MAMANI, CONCEPTO: DEVOL. ABONO DEMASIA SERVICIO CAFETERIA ATT 2019, CUENTA DE DEPOSITO: CUENTA UNICA DEL TESORO</t>
  </si>
  <si>
    <t>00099021001 DEPOSITO DE EFECTIVO, DEPOSITANTE: MMAYA, CONCEPTO: DEVOLUCION DE COMBUSTIBLE DE 70 LTS., CUENTA DE DEPOSITO: CUENTA UNICA DEL TESORO</t>
  </si>
  <si>
    <t>00099021001 DEPOSITO DE EFECTIVO, DEPOSITANTE: CARMEN ROSARIO RIPALDA VARGAS, CONCEPTO: CARMEN ROSARIO RIPALDA VARGAS DEVOLUCION RETENCION RC-IVA BS 716,88 FESIRMES BS. 74,79, CUENTA DE DEPOSITO: CUENTA UNICA DEL TESORO</t>
  </si>
  <si>
    <t>00099021001 DEPOSITO DE EFECTIVO, DEPOSITANTE: RODOLFO BELTRAN M., CONCEPTO: DEVOLUCION DE LLAMADAS TELEFONICAS, POR EL MES DE ENERO/20, CUENTA DE DEPOSITO: CUENTA UNICA DEL TESORO / DJBR.</t>
  </si>
  <si>
    <t>00099021001 DEPOSITO DE EFECTIVO, DEPOSITANTE: ERIKA LUNA VIOREL, CONCEPTO: LLAMADAS TELEFONICAS MES DE ENERO 2020, MEFP- ERIKA LUNA VIOREL, CUENTA DE DEPOSITO: CUENTA UNICA DEL TESORO</t>
  </si>
  <si>
    <t>00099021001 DEPOSITO DE EFECTIVO, DEPOSITANTE: MONICA AYALA FIGUEROA, CONCEPTO: LLAMADAS TELEFONICAS MES DE ENERO/2020 DE MONICA AYALA FIGUEROA, CUENTA DE DEPOSITO: CUENTA UNICA DEL TESORO / DJBR.</t>
  </si>
  <si>
    <t>00099021001 DEPOSITO DE EFECTIVO, DEPOSITANTE: ROCIO JUSTA SUXO SARAVIA, CONCEPTO: DEVOLUCION DE LLAMADAS TELEFONICAS, MES DE ENERO/20 DE JAZMINE TATIANA TARQUINO ADUVIRI, CUENTA DE DEPOSITO: CUENTA UNICA DEL TESORO / DJBR.</t>
  </si>
  <si>
    <t>00099021001 DEPOSITO DE EFECTIVO, DEPOSITANTE: SONIA QUISPE CHALLCO, CONCEPTO: DEVOLUCION DE LLAMADAS TELEFONICAS MES DE ENERO/2020, CUENTA DE DEPOSITO: CUENTA UNICA DEL TESORO / DJBR.</t>
  </si>
  <si>
    <t>00099021001 DEPOSITO DE EFECTIVO, DEPOSITANTE: HELGA MILKA EDUARDO KESSLER, CONCEPTO: DEVOLUCION DE LLAMADAS TELEFONICAS MES DE ENERO/2020, CUENTA DE DEPOSITO: CUENTA UNICA DEL TESORO / DJBR.</t>
  </si>
  <si>
    <t>00099021001 DEPOSITO DE EFECTIVO, DEPOSITANTE: BEATRIZ ZUÑAGUA MAMANI, CONCEPTO: DEVOLUCION DE LLAMADAS TELEFONICAS MES DE ENERO/2020, CUENTA DE DEPOSITO: CUENTA UNICA DEL TESORO / DJBR.</t>
  </si>
  <si>
    <t>00099021001 DEPOSITO DE EFECTIVO, DEPOSITANTE: JAVIER JESUS DELGADO VILLARREAL, CONCEPTO: DEVOLUCION DE LLAMADAS TELEFONICAS MES DE ENERO/2020, CUENTA DE DEPOSITO: CUENTA UNICA DEL TESORO / DJBR.</t>
  </si>
  <si>
    <t>00099021001 DEPOSITO DE EFECTIVO, DEPOSITANTE: MIGUEL ANGEL ENDARA FRANCO, CONCEPTO: DEVOLUCION DE LLAMADAS TELEFONICAS MES DE ENERO/2020, CUENTA DE DEPOSITO: CUENTA UNICA DEL TESORO / DJBR.</t>
  </si>
  <si>
    <t>00099021001 DEPOSITO DE EFECTIVO, DEPOSITANTE: XIMENA BELTRAN SANABRIA, CONCEPTO: DEVOLUCION DE LLAMADAS TELEFONICAS MES DE ENERO/2020, CUENTA DE DEPOSITO: CUENTA UNICA DEL TESORO / DJBR.</t>
  </si>
  <si>
    <t>00041021101 DEPOSITO DE EFECTIVO, DEPOSITANTE: VLADIMIR ERNESTO RIVERA SERRANO, CONCEPTO: POR DEVOLUCION DE HABERES (VLADIMIR ERNESTO RIVERA SERRANO), CUENTA DE DEPOSITO: CUENTA UNICA DEL TESORO</t>
  </si>
  <si>
    <t>00099021001 DEP.DE CHEQ.AJENOS,RET.DE CAM.,CONCEPTO: DEVOLUCION RECURSOS C-31N ° 822/2019 (D.A.1),DEP.: ADEMAF -MONICA GABRIELA VARGAS RUIZ , PROCEDENCIA: BANCO UNION S.A., CHEQUE: 1547, FECHA DE EMISION:18/02/2020</t>
  </si>
  <si>
    <t>00099021001 DEPOSITO DE EFECTIVO, DEPOSITANTE: PATRICIA ROXANA DELGADILLO DIAZ, CONCEPTO: REVERSION HABERES MES DE ENERO 2020 EX FUNCIONARIA PATRICIA DELGADILLO DIAZ MIN DE SALUD ITEM 5283, CUENTA DE DEPOSITO: CUENTA UNICA DEL TESORO</t>
  </si>
  <si>
    <t>00041021101 DEPOSITO DE EFECTIVO, DEPOSITANTE: KARINA CRISTAL GUERRA CARVALLO, CONCEPTO: POR DEVOLUCION DE HABERES (KARINA CRISTAL GUERRA CARVALLO), CUENTA DE DEPOSITO: CUENTA UNICA DEL TESORO</t>
  </si>
  <si>
    <t>00099021001 DEPOSITO DE EFECTIVO, DEPOSITANTE: GUSTAVO FRANCISCO HOFFMEISTER RENDON, CONCEPTO: REVERSION SOCORROS PREVENTIVO 2019-0000007360,1, CUENTA DE DEPOSITO: CUENTA UNICA DEL TESORO / DJBR.</t>
  </si>
  <si>
    <t>00099021001 DEPOSITO DE EFECTIVO, DEPOSITANTE: RODRIGO ROLANDO BUENO COPA, CONCEPTO: LLAMADAS TELEFONICAS ENERO 2020 MEFP, CUENTA DE DEPOSITO: CUENTA UNICA DEL TESORO</t>
  </si>
  <si>
    <t>00099021001 DEPOSITO DE EFECTIVO, DEPOSITANTE: JANNET ROJAS TUDELA, CONCEPTO: PAGO DE LLAMADAS TELEFONICAS MES DE ENERO AÑO 2020 DE JANNET ROJAS TUDELA, CUENTA DE DEPOSITO: CUENTA UNICA DEL TESORO / DJBR.</t>
  </si>
  <si>
    <t>00099021001 DEPOSITO DE EFECTIVO, DEPOSITANTE: INDIRA LAURA COPA HUARAZ, CONCEPTO: PAGO LLAMADAS TELEFONICAS MES DE ENERO AÑO 2020 DE INDIRA LAURA COPA HUARAZ, CUENTA DE DEPOSITO: CUENTA UNICA DEL TESORO / DJBR.</t>
  </si>
  <si>
    <t>00099021001 DEPOSITO DE EFECTIVO, DEPOSITANTE: GABRIELA ROJAS FERNANDEZ, CONCEPTO: DEVOLUCION DE LLAMADAS TELEFONICAS MES DE ENERO/2020 DE GABRIELA ROJAS FERNANDEZ, CUENTA DE DEPOSITO: CUENTA UNICA DEL TESORO / DJBR.</t>
  </si>
  <si>
    <t>00099021001 DEPOSITO DE EFECTIVO, DEPOSITANTE: JORGE CHAVEZ O., CONCEPTO: DEVOLUCION LLAMADAS TELEFONICAS MES ENER/2020 DE JORGE CHAVEZ OCAMPO, CUENTA DE DEPOSITO: CUENTA UNICA DEL TESORO / DJBR.</t>
  </si>
  <si>
    <t>00099021001 DEPOSITO DE EFECTIVO, DEPOSITANTE: MARIANELA IVON VARGAS ZEBALLOS, CONCEPTO: PAGO LLAMADAS TELEFONICAS MES DE ENERO DE 2020 DE MARIANELA IVON VARGAS ZEBALLOS, CUENTA DE DEPOSITO: CUENTA UNICA DEL TESORO / DJBR.</t>
  </si>
  <si>
    <t>00099021001 DEPOSITO DE EFECTIVO, DEPOSITANTE: MARIAENELA IVON VARGAS ZEBALLOS, CONCEPTO: PAGO LLAMADAS TELEFONICAS MES DE ENERO DE 2020 DE TERESA PATRICIA LAMADRID DE AGUILAR, CUENTA DE DEPOSITO: CUENTA UNICA DEL TESORO / DJBR.</t>
  </si>
  <si>
    <t>00099021001 DEPOSITO DE EFECTIVO, DEPOSITANTE: SONIA AURORA PARI AMUSQUIVAR, CONCEPTO: PAGO LLAMADAS TELEFONICAS MES DE ENERO AÑO 2020 DE SONIA AURORA PARI AMUSQUIVAR, CUENTA DE DEPOSITO: CUENTA UNICA DEL TESORO / DJBR.</t>
  </si>
  <si>
    <t>00099021001 DEPOSITO DE EFECTIVO, DEPOSITANTE: DIONISIO MAXIMO POMA LIMACHI, CONCEPTO: PAGO DE LLAMADAS TELEFONICAS - MES ENERO -2020 DE DIONISIO MAXIMO POMA LIMACHI, CUENTA DE DEPOSITO: CUENTA UNICA DEL TESORO / DJBR.</t>
  </si>
  <si>
    <t>00099021001 DEPOSITO DE EFECTIVO, DEPOSITANTE: PATRICIA AZUCENA PEREYRA REVUELTA, CONCEPTO: PAGO LLAMADAS TELEFONICAS MES DE ENERO (INSTITUCIONES) AÑO 2020 DE PATRICIA AZUCENA PEREYRA REVUELTA, CUENTA DE DEPOSITO: CUENTA UNICA DEL TESORO / DJBR.</t>
  </si>
  <si>
    <t>00099021001 DEPOSITO DE EFECTIVO, DEPOSITANTE: BRIGITTE XIMENA SALGUERO COAQUIRA, CONCEPTO: PAGO LLAMADAS TELEFONICAS MES DE ENERO AÑO 2020 DE BRIGITTE XIMENA SALGUERO COAQUIRA, CUENTA DE DEPOSITO: CUENTA UNICA DEL TESORO / DJBR.</t>
  </si>
  <si>
    <t>00099021001 DEPOSITO DE EFECTIVO, DEPOSITANTE: MARIA ELENA QUISPE LOPEZ, CONCEPTO: DEVOLUCION DE LLAMADAS, CUENTA DE DEPOSITO: CUENTA UNICA DEL TESORO / DJBR.</t>
  </si>
  <si>
    <t>00099021001 DEPOSITO DE EFECTIVO, DEPOSITANTE: STHEPANY COSSIO, CONCEPTO: DEVOLUCION DE LLAMADAS, CUENTA DE DEPOSITO: CUENTA UNICA DEL TESORO</t>
  </si>
  <si>
    <t>00099021001 DEPOSITO DE EFECTIVO, DEPOSITANTE: CLAUDIA BOHORQUEZ, CONCEPTO: DEVOLUCION DE LLAMADAS, CUENTA DE DEPOSITO: CUENTA UNICA DEL TESORO / DJBR.</t>
  </si>
  <si>
    <t>00041021101 DEPOSITO DE EFECTIVO, DEPOSITANTE: MARIA ISABEL MAMANI HUANCA, CONCEPTO: POR DEVOLUCION DE HABERES ( MARIA ISABEL MAMANI HUANCA), CUENTA DE DEPOSITO: CUENTA UNICA DEL TESORO</t>
  </si>
  <si>
    <t>00099021001 DEPOSITO DE EFECTIVO, DEPOSITANTE: MIN.DE JUST. TRANSPARENCIA INSTITUCIONAL, CONCEPTO: DEVOLUCION PAGO EN DEMASIA DE AGUA POTABLE CORRESPONDIENTE AL MES DE DIC/2019 (C31 - 3496)SANTA CRUZ, CUENTA DE DEPOSITO: CUENTA UNICA DEL TESORO</t>
  </si>
  <si>
    <t>00041021101 DEPOSITO DE EFECTIVO, DEPOSITANTE: LIMBER DARIO ALARCON HUANCA, CONCEPTO: POR DEVOLUCION DE HABERES (LIMBER DARIO ALARCON HUANCA), CUENTA DE DEPOSITO: CUENTA UNICA DEL TESORO</t>
  </si>
  <si>
    <t>00099021001 DEPOSITO DE EFECTIVO, DEPOSITANTE: MAURICIO ROCABADO ROCABADO, CONCEPTO: LLAMADAS PARTICULARES CORRESPONDIENTES AL MES DE ENERO 2020, CUENTA DE DEPOSITO: CUENTA UNICA DEL TESORO / DJBR.</t>
  </si>
  <si>
    <t>00099021001 DEPOSITO DE EFECTIVO, DEPOSITANTE: VERONICA ROSSY GUTIERREZ APAZA, CONCEPTO: LLAMADAS PARTICULARES CORRESPONDIENTES AL MES DE ENERO 2020, CUENTA DE DEPOSITO: CUENTA UNICA DEL TESORO / DJBR.</t>
  </si>
  <si>
    <t>00099021001 DEPOSITO DE EFECTIVO, DEPOSITANTE: SENAYDE RODRIGUEZ FLORES, CONCEPTO: DEP LLAMADAS TELEFONICAS ENERO/2020, CUENTA DE DEPOSITO: CUENTA UNICA DEL TESORO / DJBR.</t>
  </si>
  <si>
    <t>00099021001 DEPOSITO DE EFECTIVO, DEPOSITANTE: GARY ANGEL ILAYA MAMANI, CONCEPTO: DEPÓSITO LLAMADAS TELEFONICAS ENERO 2020, CUENTA DE DEPOSITO: CUENTA UNICA DEL TESORO / DJBR.</t>
  </si>
  <si>
    <t>00099021001 DEPOSITO DE EFECTIVO, DEPOSITANTE: RITA JULIA MILLARES MOLINA, CONCEPTO: DEPÓSITO LLAMADAS TELEFONICAS ENERO 2020, CUENTA DE DEPOSITO: CUENTA UNICA DEL TESORO / DJBR.</t>
  </si>
  <si>
    <t>00099021001 DEPOSITO DE EFECTIVO, DEPOSITANTE: MARIA ISABEL RIVEROS CORANI, CONCEPTO: DEPÓSITO LLAMADAS TELEFONICAS ENERO 2020, CUENTA DE DEPOSITO: CUENTA UNICA DEL TESORO / DJBR.</t>
  </si>
  <si>
    <t>00099021001 DEPOSITO DE EFECTIVO, DEPOSITANTE: SANDRA LUCIA ORTIZ PAREDES, CONCEPTO: DEVOLUCION POR LLAMADAS TELEFONICAS REALIZADAS, CUENTA DE DEPOSITO: CUENTA UNICA DEL TESORO / DJBR.</t>
  </si>
  <si>
    <t>00099021001 DEPOSITO DE EFECTIVO, DEPOSITANTE: DARIA GUTIERREZ HUARACHI, CONCEPTO: DEVOLUCION DE LLAMADAS TELEFONICAS MES DE ENERO DE 2020, CUENTA DE DEPOSITO: CUENTA UNICA DEL TESORO / DJBR.</t>
  </si>
  <si>
    <t>00099021001 DEPOSITO DE EFECTIVO, DEPOSITANTE: MAURICIO ATUE BARRERO, CONCEPTO: DEVOLUCION DE LLAMADAS TELEFONICAS MES DE ENERO 2020 DE MAURICIO ATUE BARRERO, CUENTA DE DEPOSITO: CUENTA UNICA DEL TESORO / DJBR.</t>
  </si>
  <si>
    <t>00099021001 DEPOSITO DE EFECTIVO, DEPOSITANTE: SILVIA EUGENIA HUANCA CALLE, CONCEPTO: PAGO DE LLAMADAS PARTICULARES, CUENTA DE DEPOSITO: CUENTA UNICA DEL TESORO / DJBR.</t>
  </si>
  <si>
    <t>00580012001 DEPOSITO DE EFECTIVO, DEPOSITANTE: JIMENA NINOSKA URQUIZU CHACON, CONCEPTO: DEVOLUCION SOBRANTE RECURSOS, CUENTA DE DEPOSITO: CUENTA UNICA DEL TESORO</t>
  </si>
  <si>
    <t>00047297001 DEPOSITO DE EFECTIVO, DEPOSITANTE: ORGANIZACION TERRITORIAL DE BASE AYLLU SULLCAVI, CONCEPTO: DEVOLUCION DE SALDO, CUENTA DE DEPOSITO: CUENTA UNICA DEL TESORO</t>
  </si>
  <si>
    <t>00099021001 DEPOSITO DE EFECTIVO, DEPOSITANTE: PAMELA TARIFA ZEBALLOS, CONCEPTO: DEVOLUCION LLAMADAS TELEFONICAS ENERO 2020 PAMELA TARIFA ZEBALLOS, CUENTA DE DEPOSITO: CUENTA UNICA DEL TESORO / DJBR.</t>
  </si>
  <si>
    <t>00047137003 DEPOSITO DE EFECTIVO, DEPOSITANTE: MDRYT EMPODERAR, CONCEPTO: DEVOLUCION GIP ENERO/2020 PR 146(P:851-25), CUENTA DE DEPOSITO: CUENTA UNICA DEL TESORO</t>
  </si>
  <si>
    <t>00383012001 DEP.DE CHEQ.AJENOS,RET.DE CAM.,CONCEPTO: REVERSAIONES DE FONDOS EN AVANCE NO EJECUTADOS EN SU TOTALIDAD,DEP.: AGENCIA BOLIVIANA DE CORREOS , PROCEDENCIA: BANCO UNION S.A., CHEQUE: 114, FECHA DE EMISION:18/02/2020</t>
  </si>
  <si>
    <t>00015021101 DEP.DE CHEQ.AJENOS,RET.DE CAM.,CONCEPTO: ASIGNACION FEBRERO,DEP.: UNIPOL , PROCEDENCIA: BANCO UNION S.A., CHEQUE: 7646, FECHA DE EMISION:18/02/2020</t>
  </si>
  <si>
    <t>00099021001 DEP.DE CHEQ.AJENOS,RET.DE CAM.,CONCEPTO: DEVOLUCION DE COTIZACION,DEP.: FUTURO DE BOLIVIA , PROCEDENCIA: BANCO DE CREDITO DE BOLIVIA S.A., CHEQUE: 61714, FECHA DE EMISION:19/02/2020</t>
  </si>
  <si>
    <t>00578012002 DEP.DE CHEQ.AJENOS,RET.DE CAM.,CONCEPTO: REVERSION,DEP.: BOLIVIANA DE AVIACION , PROCEDENCIA: BANCO UNION S.A., CHEQUE: 12009, FECHA DE EMISION:20/02/2020</t>
  </si>
  <si>
    <t>00591012001 DEPOSITO DE EFECTIVO, DEPOSITANTE: TANIA ULO COSTAS, CONCEPTO: PAGO DE ENERGIA ELECTRICA Y AGUA, CUENTA DE DEPOSITO: CUENTA UNICA DEL TESORO</t>
  </si>
  <si>
    <t>00591012001 DEPOSITO DE EFECTIVO, DEPOSITANTE: GABRIEL ULO ARTEAGA, CONCEPTO: PAGO DE ENERGIA ELECTRICA Y AGUA, CUENTA DE DEPOSITO: CUENTA UNICA DEL TESORO</t>
  </si>
  <si>
    <t>00591012001 DEPOSITO DE EFECTIVO, DEPOSITANTE: VALERY LEYDI CRUZ CAYUBA, CONCEPTO: PAGO DE SUMINISTRO DE AGUA Y LUZ, CUENTA DE DEPOSITO: CUENTA UNICA DEL TESORO</t>
  </si>
  <si>
    <t>00099021001 DEPOSITO DE EFECTIVO, DEPOSITANTE: MERY ESCOCIA MENDEZ CESPEDES, CONCEPTO: DEVOLUCION DE LLAMADAS TELEFONICAS MES DE ENERO/2020 DE MERY ESCOCIA MENDEZ CESPEDES, CUENTA DE DEPOSITO: CUENTA UNICA DEL TESORO / DJBR.</t>
  </si>
  <si>
    <t>00291012002 DEPOSITO DE EFECTIVO, DEPOSITANTE: PABLO FRANCISCO LOAYZA TORREZ, CONCEPTO: REPOSICION DE CREDENCIAL DE LA ADMINISTRADORA BOLIVIANA DE CARRETERAS (ABC), CUENTA DE DEPOSITO: CUENTA UNICA DEL TESORO</t>
  </si>
  <si>
    <t>00099021001 DEPOSITO DE EFECTIVO, DEPOSITANTE: ABRAHAM ARUQUIPA MACHICADO, CONCEPTO: PAGO DE LLAMADAS TELEFONICAS MES DE ENERO DE 2020 DEL ABRAHAM ARUQUIPA MACHICADO, CUENTA DE DEPOSITO: CUENTA UNICA DEL TESORO / DJBR.</t>
  </si>
  <si>
    <t>00099021001 DEPOSITO DE EFECTIVO, DEPOSITANTE: SANTIAGO PUCHO CONDORI, CONCEPTO: PAGO DE LLAMADAS TELEFONICAS MES DE ENERO DE 2020 DE SANTIAGO PUCHO CONDORI, CUENTA DE DEPOSITO: CUENTA UNICA DEL TESORO / DJBR.</t>
  </si>
  <si>
    <t>00099021001 DEPOSITO DE EFECTIVO, DEPOSITANTE: BENEDICTO HUAYNOCA QUISBERT, CONCEPTO: PAGO DE LLAMADAS TELEFONICAS MES ENERO DE 2020 BENEDICTO HUAYNOCA QUISBERT, CUENTA DE DEPOSITO: CUENTA UNICA DEL TESORO / DJBR.</t>
  </si>
  <si>
    <t>00592012001 DEPOSITO DE EFECTIVO, DEPOSITANTE: RODRIGUEZ WASCAR, CONCEPTO: PAGO ND-311625 GESTION 2020 RODRIGUEZ WASCAR, CUENTA DE DEPOSITO: CUENTA UNICA DEL TESORO</t>
  </si>
  <si>
    <t>00099021001 DEPOSITO DE EFECTIVO, DEPOSITANTE: MONTALVO ORTIZ JUAN C.I. 1666977 PT, CONCEPTO: DEVOLUCION DE SALARIO EXCEDENTE AL ASIGNADO AL PRESIDENTE, CORRESPONDIENTE A ENERO 2020, CUENTA DE DEPOSITO: CUENTA UNICA DEL TESORO</t>
  </si>
  <si>
    <t>00099021001 DEPOSITO DE EFECTIVO, DEPOSITANTE: APS-MARCO ANTONIO LIPACHO ZAMBRANA, CONCEPTO: DEVOLUCION DE INSCRIPCION CURSO LEY 1178 DE MAYO /2018, CUENTA DE DEPOSITO: CUENTA UNICA DEL TESORO</t>
  </si>
  <si>
    <t>00099021001 DEPOSITO DE EFECTIVO, DEPOSITANTE: LENIS CAZAS RENE C.I. 3710693 PT, CONCEPTO: DEVOLUCION DE SALARIOE EXCEDENTE AL ASIGNADO AL PRESIDENTE CORRESPONDIENTE A ENERO 2020, CUENTA DE DEPOSITO: CUENTA UNICA DEL TESORO</t>
  </si>
  <si>
    <t>00099021001 DEPOSITO DE EFECTIVO, DEPOSITANTE: YUMA SHOSANA GONZALES CABRERA, CONCEPTO: DEVOLUCION DE DUODECIMAS DE AGUINALDO, CUENTA DE DEPOSITO: CUENTA UNICA DEL TESORO</t>
  </si>
  <si>
    <t>00015021102 DEPOSITO DE EFECTIVO, DEPOSITANTE: MARIO GARCIA LOPEZ 1384094 PO, CONCEPTO: DEVOLUCION DEL BONO FUNCIONAL, CUENTA DE DEPOSITO: CUENTA UNICA DEL TESORO</t>
  </si>
  <si>
    <t>00048014201 DEPOSITO DE EFECTIVO, DEPOSITANTE: ZENOBIO CHURA LAIME, CONCEPTO: DEVOLUCION DUODECIMAS AGUINALDO, CUENTA DE DEPOSITO: CUENTA UNICA DEL TESORO</t>
  </si>
  <si>
    <t>00099021001 DEPOSITO DE EFECTIVO, DEPOSITANTE: MIGUEL GERMAN BUSTILLOS SALINAS, CONCEPTO: DOBLE PERCEPCION, CUENTA DE DEPOSITO: CUENTA UNICA DEL TESORO / DJBR.</t>
  </si>
  <si>
    <t>00099021001 DEPOSITO DE EFECTIVO, DEPOSITANTE: DANIEL ALEJANDRO SOSSA LIZARRAGA, CONCEPTO: DEVOLUCION OBSERVACION CONTROL FINANCIERA CEP-MADRID SEGUN NOTA 446/19, CUENTA DE DEPOSITO: CUENTA UNICA DEL TESORO / DJBR.</t>
  </si>
  <si>
    <t>00041021101 DEPOSITO DE EFECTIVO, DEPOSITANTE: VERONICA ERY ZARATE MORON, CONCEPTO: POR DEVOLUCION DE HABERES (VERONICA ERY ZARATE MORON), CUENTA DE DEPOSITO: CUENTA UNICA DEL TESORO</t>
  </si>
  <si>
    <t>00099021001 DEPOSITO DE EFECTIVO, DEPOSITANTE: FRANKLIN ANAGUA MACHACA, CONCEPTO: REEMBOLSO BAJS MEDICAS DE CAJA DE SALUD CORDES A UNIDAD DE COORDINACION DE PROGRAMAS Y PROYECTOS, CUENTA DE DEPOSITO: CUENTA UNICA DEL TESORO</t>
  </si>
  <si>
    <t>00132032001 DEP.DE CHEQ.AJENOS,RET.DE CAM.,CONCEPTO: DEVOLUCION POR RECURSOS QUE CORRESPONDEN A LICENCIA SIN GOCE DE HABERES,DEP.: ECEBOL -RRHH , PROCEDENCIA: BANCO UNION S.A., CHEQUE: 77, FECHA DE EMISION:19/02/2020</t>
  </si>
  <si>
    <t>00099021001 DEP.DE CHEQ.AJENOS,RET.DE CAM.,CONCEPTO: DEP FONDOS EN CUSTODIA DEV DE ESTIPENDIOS ELECCIONES GENERALES 2019,DEP.: TRIBUNAL ELECTORAL DEPARTAMENTAL TARIJA , PROCEDENCIA: BANCO UNION S.A., CHEQUE: 3907, FECHA DE EMISION:14/02/2020</t>
  </si>
  <si>
    <t>00591012001 DEP.DE CHEQ.AJENOS,RET.DE CAM.,CONCEPTO: PAGO SERVICIOS BASICO AGUA,DEP.: SERVICIOS COPABOL S.A. , PROCEDENCIA: BANCO BISA S.A., CHEQUE: 21179, FECHA DE EMISION:18/02/2020</t>
  </si>
  <si>
    <t>00099021001 DEP.DE CHEQ.AJENOS,RET.DE CAM.,CONCEPTO: DEVOLUCION POR DESCUENTO DE LICENCIA SIN GOCE DE HABER (2 DIAS) JUAN LOPEZ G.,DEP.: MIN. MINERIA Y METALURGIA , PROCEDENCIA: BANCO UNION S.A., CHEQUE: 3326, FECHA DE EMISION:17/02/2020</t>
  </si>
  <si>
    <t>00291014101 DEPOSITO DE EFECTIVO, DEPOSITANTE: ASOCIACION ACCIDENTAL SANTA CRUZ, CONCEPTO: SALDO RESTITUCION DE ANTICIPO, CUENTA DE DEPOSITO: CUENTA UNICA DEL TESORO</t>
  </si>
  <si>
    <t>00015011108 DEPOSITO DE EFECTIVO, DEPOSITANTE: WILSON ORTIS SANTOS, CONCEPTO: DEVOLUCION DE VIATICOS POR EXCEDENTE, CUENTA DE DEPOSITO: CUENTA UNICA DEL TESORO</t>
  </si>
  <si>
    <t>00015011108 DEPOSITO DE EFECTIVO, DEPOSITANTE: JOSE DULFREDO GARCIA MUJICA, CONCEPTO: DEVOLUCION DE VIATICOS POR EXCEDENTE, CUENTA DE DEPOSITO: CUENTA UNICA DEL TESORO</t>
  </si>
  <si>
    <t>00015011108 DEPOSITO DE EFECTIVO, DEPOSITANTE: JUAN CARLOS LIMPIAS ESPRELLA, CONCEPTO: DEVOLUCION DE VIATICOS POR EXCEDENTE, CUENTA DE DEPOSITO: CUENTA UNICA DEL TESORO</t>
  </si>
  <si>
    <t>00015011108 DEPOSITO DE EFECTIVO, DEPOSITANTE: JUAN CARLOS APARICIO, CONCEPTO: DEVOLUCION DE VIATICOS POR EXCEDENTE, CUENTA DE DEPOSITO: CUENTA UNICA DEL TESORO</t>
  </si>
  <si>
    <t>00041021101 DEPOSITO DE EFECTIVO, DEPOSITANTE: PAOLA STEPHANIE JIMENEZ ARGANDOÑA, CONCEPTO: POR DEVOLUCION DE HABERES(PAOLA STEPHANIE JIMENEZ ARGANDOÑA), CUENTA DE DEPOSITO: CUENTA UNICA DEL TESORO</t>
  </si>
  <si>
    <t>00099021001 DEPOSITO DE EFECTIVO, DEPOSITANTE: BRAULIO QUISPE BARRERA, CONCEPTO: DEVOLUCION POR COBRO INDEBIDO, CUENTA DE DEPOSITO: CUENTA UNICA DEL TESORO</t>
  </si>
  <si>
    <t>00099021001 DEPOSITO DE EFECTIVO, DEPOSITANTE: JULIA QUISPE APAZA, CONCEPTO: DEVOLUCION, CUENTA DE DEPOSITO: CUENTA UNICA DEL TESORO</t>
  </si>
  <si>
    <t>00099021001 DEPOSITO DE EFECTIVO, DEPOSITANTE: CLAUDIA RAMOS CAPAQUIRA, CONCEPTO: ATRASOS DE ENERO/2020 CORRESPONDIENTE A MEDIO DIA DE HABER, CUENTA DE DEPOSITO: CUENTA UNICA DEL TESORO / DJBR.</t>
  </si>
  <si>
    <t>00593012001 DEPOSITO DE EFECTIVO, DEPOSITANTE: MARCELO BARZOLA OQUENDO-EMPRESA ESTATAL YACANA, CONCEPTO: REVERSION PREVENTIVO # 14, CUENTA DE DEPOSITO: CUENTA UNICA DEL TESORO</t>
  </si>
  <si>
    <t>00041021101 DEPOSITO DE EFECTIVO, DEPOSITANTE: MANOLO RODRIGO MANTILLA CHUQUIMIA, CONCEPTO: POR DEVOLUCION DE HABERES ( MANOLO RODRIGO MANTILLA CHUQUIMIA), CUENTA DE DEPOSITO: CUENTA UNICA DEL TESORO</t>
  </si>
  <si>
    <t>00041021101 DEPOSITO DE EFECTIVO, DEPOSITANTE: LORENA GALLARDO CUSICANQUI, CONCEPTO: POR DEVOLUCION DE HABERES (LORENA GALLARDO CUSICANQUI), CUENTA DE DEPOSITO: CUENTA UNICA DEL TESORO</t>
  </si>
  <si>
    <t>00041021101 DEPOSITO DE EFECTIVO, DEPOSITANTE: SILVANA PATRICIA SANCHEZ TAPIA, CONCEPTO: POR DEVOLUCION DE HABERES (SILVANA PATRICIA SANCHEZ TAPIA), CUENTA DE DEPOSITO: CUENTA UNICA DEL TESORO</t>
  </si>
  <si>
    <t>00099021001 DEP.DE CHEQ.AJENOS,RET.DE CAM.,CONCEPTO: DEVOLUCION POR DESCUENTO DE LICENCIA SIN GOCE DE HABER (1 DIA) GERMAN FLORES,DEP.: MINISTERIO DE MINERA Y METALURGIA , PROCEDENCIA: BANCO UNION S.A., CHEQUE: 3327, FECHA DE EMISION:17/02/2020</t>
  </si>
  <si>
    <t>00099021001 DEP.DE CHEQ.AJENOS,RET.DE CAM.,CONCEPTO: DEVOLUCION POR DESCUENTO DE LICENCIA SIN GOCE DE HABER (1 DIA) PEDRO LAGRAVA,DEP.: MIN MINERIA Y METALURGIA , PROCEDENCIA: BANCO UNION S.A., CHEQUE: 3328, FECHA DE EMISION:17/02/2020</t>
  </si>
  <si>
    <t>00099021001 DEPOSITO DE EFECTIVO, DEPOSITANTE: UCPP-DANIELA LINARES, CONCEPTO: PASAJES DEVOLUCION, CUENTA DE DEPOSITO: CUENTA UNICA DEL TESORO</t>
  </si>
  <si>
    <t>00526012001 DEPOSITO DE EFECTIVO, DEPOSITANTE: BOLIVIA TV, CONCEPTO: DEVOLUCION DE VIATICOS, CUENTA DE DEPOSITO: CUENTA UNICA DEL TESORO</t>
  </si>
  <si>
    <t>00047297001 DEPOSITO DE EFECTIVO, DEPOSITANTE: ASOCIACION VIRGEN DE COPACABANA, CONCEPTO: DEPÓSITO SALDOS NO EJECUTADOS ASOCIACION VIRGEN DE COPACABANA, CUENTA DE DEPOSITO: CUENTA UNICA DEL TESORO</t>
  </si>
  <si>
    <t>00099021001 DEPOSITO DE EFECTIVO, DEPOSITANTE: MARIA CECILIA TERRAZAS ARNEZ, CONCEPTO: DEVOLUCION OBSERVACIONES GASTOS DE FUNCIONAMIENTO JULIO-OCTUBRE 2019, CUENTA DE DEPOSITO: CUENTA UNICA DEL TESORO / DJBR.</t>
  </si>
  <si>
    <t>00047297001 DEPOSITO DE EFECTIVO, DEPOSITANTE: DANIEL CRISTIAN HUANCA TOMAS, CONCEPTO: DEVOLUCION DE RETROACTIVO DEPÓSITO DE SALDO NO EJECUTADO, CUENTA DE DEPOSITO: CUENTA UNICA DEL TESORO</t>
  </si>
  <si>
    <t>00086011102 DEPOSITO DE EFECTIVO, DEPOSITANTE: HERBAS CONSTRUCCIONES, CONCEPTO: PAGO MULTAS POR CONTRAVENCION A LA LEY DE MEDIO AMBIENTE A FAVOR DE LA EMI, CUENTA DE DEPOSITO: CUENTA UNICA DEL TESORO</t>
  </si>
  <si>
    <t>00099021001 DEPOSITO DE EFECTIVO, DEPOSITANTE: LAURA TORREZ CARRION, CONCEPTO: SEGUN INFORME 002/2020, CUENTA DE DEPOSITO: CUENTA UNICA DEL TESORO / DJBR.</t>
  </si>
  <si>
    <t>00047297001 DEPOSITO DE EFECTIVO, DEPOSITANTE: DANIELCRISTHIAN HUANCA TOMAS, CONCEPTO: DEPÓSITO DE SALDO NO EJECUTADO, CUENTA DE DEPOSITO: CUENTA UNICA DEL TESORO</t>
  </si>
  <si>
    <t>00099021001 DEPOSITO DE EFECTIVO, DEPOSITANTE: GERMAN MENA SANTANDER, CONCEPTO: DEVOLUCION DEMASIA HABERES MAXIMA REMUNERACION SECTOR PUBLICO, CUENTA DE DEPOSITO: CUENTA UNICA DEL TESORO / DJBR.</t>
  </si>
  <si>
    <t>00041031107 DEPOSITO DE EFECTIVO, DEPOSITANTE: MARCOS GIOVANNY MIRANDA ALABY, CONCEPTO: DEVOLUCION DE PASAJES TERRESTRE, CUENTA DE DEPOSITO: CUENTA UNICA DEL TESORO</t>
  </si>
  <si>
    <t>00099021001 DEPOSITO DE EFECTIVO, DEPOSITANTE: U.C.P.P. FELIMA GABRIELA MENDOZA GUMIEL, CONCEPTO: PASAJES DEVOLUCION FELIMA GABRIELA MENDOZA GUMIEL, CUENTA DE DEPOSITO: CUENTA UNICA DEL TESORO</t>
  </si>
  <si>
    <t>00099021001 DEPOSITO DE EFECTIVO, DEPOSITANTE: RAMIRO BISMARCK AGUAYO PAREDES, CONCEPTO: DEVOLUCION DE BONO AL CARGO, CUENTA DE DEPOSITO: CUENTA UNICA DEL TESORO / DJBR.</t>
  </si>
  <si>
    <t>00099021001 DEPOSITO DE EFECTIVO, DEPOSITANTE: AMILCAR RODRIGO SARAVIA GONZALES, CONCEPTO: DEVOLUCION DE BONO AL CARGO, CUENTA DE DEPOSITO: CUENTA UNICA DEL TESORO / DJBR.</t>
  </si>
  <si>
    <t>00099021001 DEPOSITO DE EFECTIVO, DEPOSITANTE: JOSE ANTONIO VARGAS MERCADO, CONCEPTO: DEVOLUCION DE BONO AL CARGO, CUENTA DE DEPOSITO: CUENTA UNICA DEL TESORO / DJBR.</t>
  </si>
  <si>
    <t>00383012001 DEPOSITO DE EFECTIVO, DEPOSITANTE: AGBC-WILMER FELIX NINA VICENTE, CONCEPTO: REVERSION FONDOS EN AVANCE PREV 32, CUENTA DE DEPOSITO: CUENTA UNICA DEL TESORO</t>
  </si>
  <si>
    <t>00591012001 DEPOSITO DE EFECTIVO, DEPOSITANTE: GRACIELA RONCAL VALDA, CONCEPTO: SERVICIO DE AGUA ENERO 2020 LOCAL PACEÑA LA SALTEÑA TELEFERICO MORADO ESTACION 6 DE MARZO, CUENTA DE DEPOSITO: CUENTA UNICA DEL TESORO</t>
  </si>
  <si>
    <t>00586012001 DEPOSITO DE EFECTIVO, DEPOSITANTE: LEONARDO ESTEBAN GANDARILLAS QUIROGA, CONCEPTO: DEVOLUCION SOBRANTE FONDO DE AVANCE, CUENTA DE DEPOSITO: CUENTA UNICA DEL TESORO</t>
  </si>
  <si>
    <t>00046021109 DEPOSITO DE EFECTIVO, DEPOSITANTE: MARIO EDUARDO VIAMONT CAMACHO, CONCEPTO: DEVOLUCION DE RETROACTIVO, CUENTA DE DEPOSITO: CUENTA UNICA DEL TESORO</t>
  </si>
  <si>
    <t>00086057003 DEPOSITO DE EFECTIVO, DEPOSITANTE: OSCAR VILLARREAL REVOLLO, CONCEPTO: DEVOLUCION HONORARIOS DIC/2019, CUENTA DE DEPOSITO: CUENTA UNICA DEL TESORO</t>
  </si>
  <si>
    <t>00047297001 DEPOSITO DE EFECTIVO, DEPOSITANTE: JUAN CARLOS SANTOS CHINO, CONCEPTO: DEV. DE SALDO DEL 1ER DESEMBOLSO DEL CONVENIO LE/093/2018 TAIPI UTA COLLANA MDRYT (PRO-CAMELIDOS), CUENTA DE DEPOSITO: CUENTA UNICA DEL TESORO</t>
  </si>
  <si>
    <t>00099021001 DEPOSITO DE EFECTIVO, DEPOSITANTE: YOLANDA LILIANA GONZALES RIOS, CONCEPTO: DEVOLUCION DE HABERES MES ENERO 2020, CUENTA DE DEPOSITO: CUENTA UNICA DEL TESORO / DJBR.</t>
  </si>
  <si>
    <t>00099021001 DEPOSITO DE EFECTIVO, DEPOSITANTE: GENARA LOZA GUTIERREZ, CONCEPTO: DEVOLUCION SENSAIR, CUENTA DE DEPOSITO: CUENTA UNICA DEL TESORO</t>
  </si>
  <si>
    <t>00099021001 DEPOSITO DE EFECTIVO, DEPOSITANTE: RUBEN SOLIZ GUZMAN, CONCEPTO: DEVOLUCION 1 DIA DE HABER (4/12/19) DEL SR. RUBEN SOLIZ GUZMAN, CUENTA DE DEPOSITO: CUENTA UNICA DEL TESORO / DJBR.</t>
  </si>
  <si>
    <t>00099021001 DEPOSITO DE EFECTIVO, DEPOSITANTE: MERY VILLENA SARAVIA DE LEAÑO, CONCEPTO: DOBLE PERCEPCION, CUENTA DE DEPOSITO: CUENTA UNICA DEL TESORO</t>
  </si>
  <si>
    <t>00099021001 DEPOSITO DE EFECTIVO, DEPOSITANTE: MARIA DEL ROSARIO PEREEZ TORREJON, CONCEPTO: DEVOLUCION DE PASAJE AREEO 4649489868498 DEL MES DE FEBRERO, CUENTA DE DEPOSITO: CUENTA UNICA DEL TESORO / DJBR.</t>
  </si>
  <si>
    <t>00595012002 DEP.DE CHEQ.AJENOS,RET.DE CAM.,CONCEPTO: DEP DE DESCUENTO POR PAGOS EN EXCESO CORRESPONDIENTE AL MES DE ENERO,DEP.: GESTORA PUBLICA DE LA SEGURIDAD SOCIAL DE L.P. , PROCEDENCIA: BANCO UNION S.A., CHEQUE: 509, FECHA DE EMISION:27/02/2020</t>
  </si>
  <si>
    <t>00099021001 DEP.DE CHEQ.AJENOS,RET.DE CAM.,CONCEPTO: COMPENSACION MENSUAL DE COTIZACIONES,DEP.: FUTURO DE BOLIVIA AFP , PROCEDENCIA: BANCO DE CREDITO DE BOLIVIA S.A., CHEQUE: 61743, FECHA DE EMISION:26/02/2020</t>
  </si>
  <si>
    <t>00099021001 DEP.DE CHEQ.AJENOS,RET.DE CAM.,CONCEPTO: FRACCION COMPLEMENTARIA MENSUAL,DEP.: FUTURO DE BOLIVIA AFP , PROCEDENCIA: BANCO DE CREDITO DE BOLIVIA S.A., CHEQUE: 61744, FECHA DE EMISION:26/02/2020</t>
  </si>
  <si>
    <t>00099021001 DEP.DE CHEQ.AJENOS,RET.DE CAM.,CONCEPTO: REEMBOLSO BAJAS MEDICAS DE INCAPACIDAD TEMPORAL DE NOVIEMBRE 2019 MIN SALUD,DEP.: CAJA BANCARIA ESTATAL DE SALUD , PROCEDENCIA: BANCO UNION S.A., CHEQUE: 35769, FECHA DE EMISION:04/02/2020</t>
  </si>
  <si>
    <t>00046024204 DEP.DE CHEQ.AJENOS,RET.DE CAM.,CONCEPTO: REEMBOLSO POR BAJAS MEDICAS DE INCAPACIDAD TEMPORAL NOVIEMBRE 2019 MIN SALUD,DEP.: CAJA BANCARIA ESTATAL DE SALUD , PROCEDENCIA: BANCO UNION S.A., CHEQUE: 35770, FECHA DE EMISION:04/02/2020</t>
  </si>
  <si>
    <t>00383012001 DEP.DE CHEQ.AJENOS,RET.DE CAM.,CONCEPTO: REEMBOLSO POR BAJA MEDICA DE: CAJA DE SALUD CORDES A: AGENCIA BOLIVIANA DE CORREOS,DEP.: CAJA DE SALUD CORDES , PROCEDENCIA: BANCO UNION S.A., CHEQUE: 15140, FECHA DE EMISION:17/02/2020</t>
  </si>
  <si>
    <t>00592012001 DEP.DE CHEQ.AJENOS,RET.DE CAM.,CONCEPTO: TRANSFERENCIA DE RECURSOS CTA. FONDO ROTATIVO DEL 01 AL 31 DE ENERO 2020,DEP.: EMPRESA ESTATAL BOLIVIANA DE TURISMO , PROCEDENCIA: BANCO UNION S.A., CHEQUE: 697, FECHA DE EMISION:27/02/2020</t>
  </si>
  <si>
    <t>00099021001 DEP.DE CHEQ.AJENOS,RET.DE CAM.,CONCEPTO: EJECUCION DE GARANTIA CONST VIVERO PARA LA PROPAGACION DE ESPECIES FRUTALES MARAVILLAS,DEP.: FONADIN , PROCEDENCIA: BANCO UNION S.A., CHEQUE: 35, FECHA DE EMISION:21/02/2020</t>
  </si>
  <si>
    <t>00593012001 DEP.DE CHEQ.AJENOS,RET.DE CAM.,CONCEPTO: POR VENTA DE TOPS A INGLATERRA,DEP.: EMPRESA ESTATAL YACANA , PROCEDENCIA: BANCO UNION S.A., CHEQUE: 337, FECHA DE EMISION:27/02/2020</t>
  </si>
  <si>
    <t>PAGO A CAF PRÉSTAMO CFA008814 VCTO. 03-02-2020 POR CUENTA DE TGN , NTI. 013158 VALOR 03-02-2020 CAPITAL USD 1.144.671,08 INTERESES USD 395.779,83 COMISIONES USD 72.291,91 CTA. 3987 CUENTA UNICA DEL TESORO-3987 LIB. 00099021001 REF.: COMISIONES BANCARIAS</t>
  </si>
  <si>
    <t>TRANSFERENCIA DE FONDOS AL EXTERIOR A SOLICITUD DE ORGANO ELECTORAL PLURINACIONAL SEGUN SOLICITUD 10223 REF: PRIMERA TRANSFERENCIA PARA EL REGISTRO Y EMPADRONAMIENTO BIOMETRICO PERMANENTE EN EL EXTERIOR 2020, PAISES ARGENTINA BRASIL CHILE ESPANA, SEGUN OFICIO SERECI DN ADM NO 016 2020 Y CUADRO DE DI LIB. 00099021001 TGN-RECURSOS ORDINARIOS (3987)</t>
  </si>
  <si>
    <t>PAGO PRÉSTAMO IDA 2134-BO VCTO. 01-02-2020 POR CUENTA DE BANCO DE DESARROLLO , VALOR 03-02-2020 CAPITAL BS 524.823,23 INTERESES BS 110.212,90 LIBRETA NRO.00099021001 - TGN - RECURSOS ORDINARIOS - ALIVIO MDRI</t>
  </si>
  <si>
    <t>||TRANSFERENCIA DE FONDOS S/G. MENSAJES SWIFT NROS. 01328 Y 01309 DE LA FECHA. (SECTOR PÚBLICO - SOBREVUELOS). DEBITO DE LA LIBRETA 00117012001 DGAC, REPOSICION UTILES DE ESCRITORIO.</t>
  </si>
  <si>
    <t>||TRANSFERENCIA DE FONDOS S/G. MENSAJES SWIFT NROS. 01331 Y CORREOS ELECTRONICOS DE LA DGAC Y AASANA. DEBITO DE LA LIBRETA 00117012001 DGAC, REPOSICION UTILES DE ESCRITORIO.</t>
  </si>
  <si>
    <t>VENTA DE DIVISAS CON TRANSFERENCIA DE FONDOS A SOLICITUD DE MINISTERIO DE RELACIONES EXTERIORES SEGUN SOLICITUD 10216 REF: PAGO DE HABERES Y COSTO DE VIDA AL PERSONAL DEL SERVICIO DIPLOMATICO CONSULAR Y AGREGADOS COMERCIALES CORRESPONDIENTE AL MES DE DICIEMBRE 2019 SEGUN PLANILLA ADICIONAL DE RRHH N LIB. 00099021001 TGN-RECURSOS ORDINARIOS (3987)</t>
  </si>
  <si>
    <t>TRANSFERENCIA DE FONDOS AL EXTERIOR A SOLICITUD DE MINISTERIO DE RELACIONES EXTERIORES SEGUN SOLICITUD 10205 REF: PAGO DE COSTO DE VIDA DEL PERSONAL SERVICIO DIPLOMATICO CONSULAR Y AGREGADOS COMERCIALES DEL MES DE DICIEMBRE 2019 SEGUN PLANILLA MIXTA DE RRHH N 121910 LIB. 00099021001 TGN-RECURSOS ORDINARIOS (3987)</t>
  </si>
  <si>
    <t>COBRO COSTOS DE PAPELERIA SEGUN TRANSFERENCIA DEL EXTERIOR POR ORDEN DE PETROLEOS PARAGUAYOS - PETROPAR LIB. 00513062001 YPFB-OPERACIONES PLANTA DE SEPARACION DE LIQUIDOS RIO GRANDE</t>
  </si>
  <si>
    <t>A:00099021001 Transferencia de recursos a solicitud de ENDE sg nota CITE: ENDE-DGFN-1/104-20, en cumplimiento a la Ley N°1206 de 5 de agosto de 2019. HR 6-3458-R.</t>
  </si>
  <si>
    <t>COBRO COSTOS DE PAPELERIA SEGUN TRANSFERENCIA DEL EXTERIOR POR ORDEN DE COPAGAZ DISTRIBUIDORA DE GAS S.A. (SAO PAULO BRASIL) REF.: INV. 79, 80 FECHA VALOR 04/02/2020 LIB. 00513062001 YPFB-OPERACIONES PLANTA DE SEPARACION DE LIQUIDOS RIO GRANDE</t>
  </si>
  <si>
    <t>NUMERO DE LIBRETA CUT: 00086014407 OPERACIÓN E75 TRANSFERENCIA DE LA CUENTA FISCAL BUN A LA CUT EN MN TRANSFERENCIA DE FONDOS A SOLICITUD DEL GOBIERNO AUTONOMO MUNICIPAL EL PUENTE CITE OF DESP./GAMEP./NÂ°00049/2020 LA CTA. 3987 CUT LBRTA.00086014407.</t>
  </si>
  <si>
    <t>TRANSFERENCIA DE FONDOS AL EXTERIOR A SOLICITUD DE ORGANO ELECTORAL PLURINACIONAL SEGUN SOLICITUD 10231 REF: PRIMERA TRANSFERENCIA PARA EL REGISTRO Y EMPADRONAMIENTO PERMANENTE EN EL EXTERIOR 2020, A LOS ESTADOS UNIDOS DE AMERICA WASHINGTON HOUSTON, SEGUN OFICIO SERECI DN ADM NO 014 2020 Y CUADRO DE LIB. 00099021001 TGN-RECURSOS ORDINARIOS (3987)</t>
  </si>
  <si>
    <t>||TRANSFERENCIA DE FONDOS S/G. MENSAJES SWIFT NROS. 01450 Y 01441 DE LA FECHA. (SECTOR PÚBLICO - SOBREVUELOS). DEBITO DE LA LIBRETA 00117012001 DGAC, REPOSICION UTILES DE ESCRITORIO.</t>
  </si>
  <si>
    <t>||TRANSFERENCIA DE FONDOS S/G. MENSAJES SWIFT NROS. 01451 Y 01442 DE LA FECHA. (SECTOR PÚBLICO - SOBREVUELOS). DEBITO DE LA LIBRETA 00117012001 DGAC, REPOSICION UTILES DE ESCRITORIO.</t>
  </si>
  <si>
    <t>||TRANSFERENCIA DE FONDOS S/G. MENSAJE SWIFT NRO. 01455 Y CORREOS ELECTRÓNICOS DE LA DGAC Y AASANA DE LA FECHA. (SECTOR PÚBLICO - SOBREVUELOS). DEBITO DE LA LIBRETA 00117012001 DGAC, REPOSICION UTILES DE ESCRITORIO.</t>
  </si>
  <si>
    <t>||TRANSFERENCIA DE FONDOS S/G. MENSAJES SWIFT NROS. 01484 Y 01482 DE LA FECHA. (SECTOR PÚBLICO - SOBREVUELOS). DEBITO DE LA LIBRETA 00117012001 DGAC, REPOSICION UTILES DE ESCRITORIO.</t>
  </si>
  <si>
    <t>||TRANSFERENCIA DE FONDOS S/G. MENSAJES SWIFT NROS. 01485 Y 01483 DE LA FECHA. (SECTOR PÚBLICO - SERVICIOS). DEBITO DE LA LIBRETA 00119012001 ADSIB, REPOSICION UTILES DE ESCRITORIO.</t>
  </si>
  <si>
    <t>COBRO COSTOS DE PAPELERIA SEGUN TRANSFERENCIA DEL EXTERIOR POR ORDEN DE GAS TOTAL S.A. (FECHA VALOR 04-02-2020) LIB. 00513062001 YPFB-OPERACIONES PLANTA DE SEPARACION DE LIQUIDOS RIO GRANDE</t>
  </si>
  <si>
    <t>||TRANSFERENCIA DE FONDOS S/G. MENSAJE SWIFT NRO. 01486 DE LA FECHA. (SECTOR PÚBLICO - SOBREVUELOS). DEBITO DE LA LIBRETA 00117012001 DGAC, REPOSICION UTILES DE ESCRITORIO.</t>
  </si>
  <si>
    <t>||REGULARIZACIÓN DE NUESTRA OPERACIÓN NRO. 0977904 DE F. 04/02/2020 EN ATENCIÓN A CORREOS ELECTRÓNICOS DE LA DGAC Y AASANA. DEBITO DE LA LIBRETA 00117012001 DGAC, REPOSICION UTILES DE ESCRITORIO.</t>
  </si>
  <si>
    <t>PROVISION DE FONDOS A SOLICITUD DE YACIMIENTOS PETROLIFEROS FISCALES BOLIVIANOS SEGUN SOLICITUD YPFB-0025-2020 REF: PAGO POR EXPORTACION DE GN A LA ARGENTINA OP GJA 102 19 RT ME PLUSPETROL BOLIVIA CORP SA NOVIEMBRE 2019 LIB. 00513012007 YPFB - RECURSOS NACIONALIZACIÓN</t>
  </si>
  <si>
    <t>||TRANSFERENCIA DE FONDOS S/G. MENSAJES SWIFT NROS. 01524 DE LA FECHA Y 01481 DE F. 04/02/2020. (SECTOR PÚBLICO - SOBREVUELOS). DEBITO DE LA LIBRETA 00117012001 DGAC, REPOSICION UTILES DE ESCRITORIO.</t>
  </si>
  <si>
    <t>||REGULARIZACIÓN DE NUESTRA OPERACIÓN NRO. 0977363 DE F. 27/01/2020 EN ATENCIÓN A CORREO DE LA DGAC. DEBITO DE LA LIBRETA 00117012001 DGAC, REPOSICION UTILES DE ESCRITORIO.</t>
  </si>
  <si>
    <t>COBRO COSTOS DE PAPELERIA SEGUN TRANSFERENCIA DEL EXTERIOR POR ORDEN DE PUMA ENERGY PARAGUAY S.A. REF.: OPE 0/483216 FECHA VALOR 5/02/2020 LIB. 00513062001 YPFB-OPERACIONES PLANTA DE SEPARACION DE LIQUIDOS RIO GRANDE</t>
  </si>
  <si>
    <t>A:00099021001 A requerimiento de la Unidad de Administración e Información Salarial (UAIS), con nota interna CITE: MEFP/VTCP/DGPOT/UAIS/N° 685/2020, en la cual solicita la reversión definitiva de las boletas consignadas en el Comprobante de Pago N° 18842, H.R. 6-37648-R/435.</t>
  </si>
  <si>
    <t>TRANSFERENCIA DE FONDOS AL EXTERIOR A SOLICITUD DE MINISTERIO DE RELACIONES EXTERIORES SEGUN SOLICITUD 10248 REF: REMISION DE GASTOS DE FUNCIONAMIENTO DE LOS MESES DE ENERO FEBRERO Y MARZO 209 A FAVOR DE EMBAJADAS Y CONSULADOS SEGUN INFORME 5 DEL AREA DE PRESUPUESTOS LIB. 00099021001 TGN-RECURSOS ORDINARIOS (3987)</t>
  </si>
  <si>
    <t>COBRO COSTOS DE PAPELERIA POR REGULARIZACION DE TRANSFERENCIA DEL EXTERIOR POR ORDEN DE CORPORACION PETROLERA S.A. LIB. 00513062001 YPFB-OPERACIONES PLANTA DE SEPARACION DE LIQUIDOS RIO GRANDE</t>
  </si>
  <si>
    <t>VENTA DE DIVISAS CON TRANSFERENCIA DE FONDOS A SOLICITUD DE AUTORIDAD DE REG.Y FISCALIZ.DE TELECOMUNICACIONES Y TRANSP. SEGUN SOLICITUD 10240 REF: TRANSFERENCIA DE FONDOS A LA UNION POSTAL UNIVERSAL U.P.U., CORRESPONDIENTE AL PAGO DE LA CUOTA CONTRIBUTIVA DE LA GESTION 2020, DE ACUERDO AL ARTICULO 5 LIB. 00099021001 TGN-RECURSOS ORDINARIOS (3987) POR DIFERENCIAL CAMBIARIO</t>
  </si>
  <si>
    <t>COBRO COSTOS DE PAPELERIA SEGUN TRANSFERENCIA DEL EXTERIOR POR ORDEN DE GAS CORONA S A E C A (ASUNCION PARAGUAY) REF.: SWF OF 20/02/06 FECHA VALOR 06/02/2020 LIB. 00513062001 YPFB-OPERACIONES PLANTA DE SEPARACION DE LIQUIDOS RIO GRANDE</t>
  </si>
  <si>
    <t>A:00041014101 Débito Automático por incumplimiento del Gobierno Autónomo Municipal de Caquiaviri (GAM CAQ), al Convenio Intergubernativo (Equipos de Computación) de fecha 12 de octubre de 2017, suscrito entre el Ministerio de Desarrollo Productivo y Economía Plural y el GAM CAQ para el programa “Educación con Revolución Tecnológica”.</t>
  </si>
  <si>
    <t>VENTA DE DIVISAS CON TRANSFERENCIA DE FONDOS A SOLICITUD DE MINISTERIO DE DESARROLLO PRODUCTIVO Y ECONOMIA PLURAL SEGUN SOLICITUD 10253 REF: ADQUISICION DE DIVISAS PARA EL PAGO DE MEMBRESIA POR LA GESTION 2020 AL BURO INTERNACIONAL DE PESAS Y MEDIDAS BIPM EQUIVALENTES 13.561,91 USD LIB. 00041031107 MPM-INSTITUTO BOLIVIANO DE METROLOGIA POR DIFERENCIAL CAMBIARIO</t>
  </si>
  <si>
    <t>COBRO COSTOS DE PAPELERIA SEGUN TRANSFERENCIA DEL EXTERIOR POR ORDEN DE SOLGAS SA (LIMA PERU) REF.: GLP FECHA VALOR 06/02/2020 LIB. 00513062001 YPFB-OPERACIONES PLANTA DE SEPARACION DE LIQUIDOS RIO GRANDE</t>
  </si>
  <si>
    <t>COBRO COSTOS DE PAPELERIA SEGUN TRANSFERENCIA DEL EXTERIOR POR ORDEN DE COPAGAZ DISTRIBUIDORA DE GAS S.A. (SAO PAULO BRASIL) REF.: INV.88, 89 FECHA VALOR 07/02/2020 LIB. 00513062001 YPFB-OPERACIONES PLANTA DE SEPARACION DE LIQUIDOS RIO GRANDE</t>
  </si>
  <si>
    <t>NUMERO DE LIBRETA CUT: 00513012008 OPERACIÓN E18 TRANSFERENCIA DEL SISTEMA FINANCIERO POR CUENTA DE TERCEROS A LA CUT A SOLICITUD DE YPFB ANDINA SA SEGUN CITE GAF TESO 96 2020</t>
  </si>
  <si>
    <t>NUMERO DE LIBRETA CUT: 00513012008 OPERACIÓN E18 TRANSFERENCIA DEL SISTEMA FINANCIERO POR CUENTA DE TERCEROS A LA CUT A SOLICITUD DE YPFB ANDINA DE FECHA 07 02 2020 CITE GAF TESO 98 2020</t>
  </si>
  <si>
    <t>NUMERO DE LIBRETA CUT: 00513012008 OPERACIÓN E18 TRANSFERENCIA DEL SISTEMA FINANCIERO POR CUENTA DE TERCEROS A LA CUT YPFB DIVIDENDOS</t>
  </si>
  <si>
    <t>COBRO COSTOS DE PAPELERIA SEGUN TRANSFERENCIA DEL EXTERIOR POR ORDEN DE AMBAR ENERGIA LTDA. REF.: IMP230227141-01 FECHA VALOR 07/02/2020 LIB. 00513012007 YPFB - RECURSOS NACIONALIZACIÓN</t>
  </si>
  <si>
    <t>COBRO COSTOS DE PAPELERIA SEGUN TRANSFERENCIA DEL EXTERIOR POR ORDEN DE AMBAR ENERGIA LTDA. REF.: IMP230227141-15 FECHA VALOR 07/02/2020 LIB. 00513012007 YPFB - RECURSOS NACIONALIZACIÓN</t>
  </si>
  <si>
    <t>COBRO COSTOS DE PAPELERIA SEGUN TRANSFERENCIA DEL EXTERIOR POR ORDEN DE AMBAR ENERGIA LTDA. REF.: IMP230227141-08 FECHA VALOR 07/02/2020 LIB. 00513012007 YPFB - RECURSOS NACIONALIZACIÓN</t>
  </si>
  <si>
    <t>||TRANSFERENCIA DE FONDOS S/G. MENSAJES SWIFT NROS. 01728 Y 01722 DE LA FECHA. (SECTOR PÚBLICO - SOBREVUELOS). DEBITO DE LA LIBRETA 00117012001 DGAC, REPOSICION UTILES DE ESCRITORIO.</t>
  </si>
  <si>
    <t>||TRANSFERENCIA DE FONDOS S/G. MENSAJE SWIFT NRO. 01744 DE LA FECHA. (SECTOR PÚBLICO - SOBREVUELOS). DEBITO DE LA LIBRETA 00117012001 DGAC, REPOSICION UTILES DE ESCRITORIO.</t>
  </si>
  <si>
    <t>PAGO PRÉSTAMO BID 939-SF-BO VCTO. 08-02-2020 POR CUENTA DE BANCO DE DESARROLLO , VALOR 10-02-2020 CAPITAL BS 3.423.057,33 INTERESES BS 758.822,54 LIBRETA No.00099021001 TGN-RECURSOS ORDINARIOS (3987) - ALIVIO MDRI</t>
  </si>
  <si>
    <t>COBRO COSTOS DE PAPELERIA POR REGULARIZACION DE TRANSFERENCIA DEL EXTERIOR POR ORDEN DE (CONCILIACIION DE CUENTAS Y DECLARACIONES)COMPLEMENTO AL PAGO DEL 13/01/2020 USD 30.318,40 LIB. 00513062001 YPFB-OPERACIONES PLANTA DE SEPARACION DE LIQUIDOS RIO GRANDE</t>
  </si>
  <si>
    <t>COBRO COSTOS DE PAPELERIA POR REGULARIZACION DE TRANSFERENCIA DEL EXTERIOR POR ORDEN DE COPAGAS DISTRIBUIDORTA DE GAS S.A.(COMPLEMENTO) LIB. 00513062001 YPFB-OPERACIONES PLANTA DE SEPARACION DE LIQUIDOS RIO GRANDE</t>
  </si>
  <si>
    <t>NUMERO DE LIBRETA CUT: 00099021001 OPERACIÓN E75 TRANSFERENCIA DE LA CUENTA FISCAL BUN A LA CUT EN MN TRANSFERENCIA DE FONDOS A SOLICITUD DEL GOBIERNO AUTONOMO MUNICIPAL TAPACARÃ CITE:GAMT -63/2020 LA CTA. 3987 CUT LBRTA.00099021001.</t>
  </si>
  <si>
    <t>PAGO PRÉSTAMO BID 914-SF-BO-1 VCTO. 08-02-2020 POR CUENTA DE FNDR SEGÚN NOTA COD.LIQ.013234 DE FECHA 07-02-2020, VALOR 10-02-2020 CAPITAL USD 7.851,58 INTERESES USD 14.102,49 LIBRETA N°. 00099021001 TGN-RECURSOS ORDINARIOS (3987) - ALIVIO MDRI</t>
  </si>
  <si>
    <t>||TRANSFERENCIA DE FONDOS S/G. MENSAJE SWIFT NRO. 01751 Y REPORTE DE ACTIVIDAD DE CUENTA DEL BANK OF AMERICA. (SECTOR PÚBLICO - SOBREVUELOS). DEBITO DE LA LIBRETA 00117012001 DGAC, REPOSICION UTILES DE ESCRITORIO.</t>
  </si>
  <si>
    <t>COBRO COSTOS DE PAPELERIA SEGUN TRANSFERENCIA DEL EXTERIOR POR ORDEN DE PETROLEO BRASILEIRO DS PETROBRAS REF.: 07134276767 FECHA VALOR 10/02/2020 LIB. 00513012007 YPFB - RECURSOS NACIONALIZACIÓN</t>
  </si>
  <si>
    <t>||REGULARIZACIÓN DE NUESTRA OPERACIÓN NRO. 0978376 DE F. 07/02/2020 EN ATENCIÓN A CORREOS ELECTRÓNICOS DE LA DGAC Y AASANA. DEBITO DE LA LIBRETA 00117012001 DGAC, REPOSICION UTILES DE ESCRITORIO.</t>
  </si>
  <si>
    <t>||TRANSFERENCIA DE FONDOS S/G. MENSAJES SWIFT NROS. 01765 Y 01753 DE LA FECHA. (SECTOR PÚBLICO - SOBREVUELOS). DEBITO DE LA LIBRETA 00117012001 DGAC, REPOSICION UTILES DE ESCRITORIO.</t>
  </si>
  <si>
    <t>||TRANSFERENCIA DE FONDOS S/G. MENSAJES SWIFT NROS. 01764 Y 01752 DE LA FECHA. (SECTOR PÚBLICO - SOBREVUELOS). DEBITO DE LA LIBRETA 00117012001 DGAC, REPOSICION UTILES DE ESCRITORIO.</t>
  </si>
  <si>
    <t>||TRANSFERENCIA DE FONDOS S/G. MENSAJES SWIFT NROS. 01766 Y 01754 DE LA FECHA. (SECTOR PÚBLICO - SERVICIOS). DEBITO DE LA LIBRETA 00119012001 ADSIB, REPOSICION UTILES DE ESCRITORIO.</t>
  </si>
  <si>
    <t>A:00099021001 Pago de capital e interés corriente a favor del TGN, adeudados por el GAD Santa Cruz, correspondiente al Convenio Subsidiario CAF 2324, Proyecto Sistema de Electrificación El Carmen Rivero Torrez.</t>
  </si>
  <si>
    <t>||TRANSFERENCIA A LA CUENTA UNICA DEL TESORO IMPORTES RETENIDOS A JULIO HUMEREZ QUIROZ POR REMUNERACION MAXIMA CORRESPONDIENTE AL MES DE ENERO/2020 - LIBRETA N° 00099021001. S/G DOC. ADJUNTOS Y ROC 89/2020 DEL DCR. TRANSF POR REMUNERACION MAXIMA JULIO HUMEREZ QUIROZ MES DE ENERO/2020 LIBRETA 0009921001</t>
  </si>
  <si>
    <t>COBRO COSTOS DE PAPELERIA SEGUN TRANSFERENCIA DEL EXTERIOR POR ORDEN DE PETROLEO BRASILEIRO S.A.-PETROBRAS LIB. 00513012007 YPFB - RECURSOS NACIONALIZACIÓN</t>
  </si>
  <si>
    <t>COBRO COSTOS DE PAPELERIA SEGUN TRANSFERENCIA DEL EXTERIOR POR ORDEN DE PETROLEO BRASILEIRO SA - PETROBRAS REF.: SWF OF 20/02/10 FECHA VALOR 10/02/2020 LIB. 00513012007 YPFB - RECURSOS NACIONALIZACIÓN</t>
  </si>
  <si>
    <t>COBRO COSTOS DE PAPELERIA SEGUN TRANSFERENCIA DEL EXTERIOR POR ORDEN DE PETROLEO BRASILEIRO S.A. PETROBRAS REF.: 021020201802 FECHA VALOR 10/02/2020 LIB. 00513012007 YPFB - RECURSOS NACIONALIZACIÓN</t>
  </si>
  <si>
    <t>COBRO COSTOS DE PAPELERIA SEGUN TRANSFERENCIA DEL EXTERIOR POR ORDEN DE PETROLEOS BRASILEIROS S.A.-PETROBRAS LIB. 00513012007 YPFB - RECURSOS NACIONALIZACIÓN</t>
  </si>
  <si>
    <t>COBRO COSTOS DE PAPELERIA SEGUN TRANSFERENCIA DEL EXTERIOR POR ORDEN DE YPF EXPLORACION Y PRODUCCION DE HIDROCARBUROS DE BOLIVIA S.A. LIB. 00513012007 YPFB - RECURSOS NACIONALIZACIÓN</t>
  </si>
  <si>
    <t>COBRO COSTOS DE PAPELERIA SEGUN TRANSFERENCIA DEL EXTERIOR POR ORDEN DE PETROLEO BRASILEIRO S.A. - PETROBRAS FECHA VALOR 10/02/2020 LIB. 00513012007 YPFB - RECURSOS NACIONALIZACIÓN</t>
  </si>
  <si>
    <t>'TRANSFERENCIA DE FONDOS||S/G. NOTA CITE: MEFP/VTCP/DGCP/UODP-141/2020 DE LA FECHA, DEL MIN.DE ECONOMIA Y FINANZAS PUBLICAS(HRE-TSO-834), A FAVOR DEL GOBIERNO AUTONOMO MUNICIPAL DE EL ALTO. DEBITO DE LA LIBRETA N°00099037016 BID 3812/BL-BO-GAMEA BS DRENAJE PLUVIAL MUNIC.EL ALTO III.</t>
  </si>
  <si>
    <t>'TRANSFERENCIA DE FONDOS||S/G. NOTA CITE: MEFP/VTCP/DGCP/UODP-141/2020 DE LA FECHA, DEL MIN.DE ECONOMIA Y FINANZAS PUBLICAS(HRE-TSO-834), A FAVOR DEL GOBIERNO AUTONOMO MUNICIPAL DE EL ALTO. DEBITO DE LA LIBRETA N°00099021001, REPOSICION UTILES DE ESCRITORIO.</t>
  </si>
  <si>
    <t>||TRANSFERENCIA DE FONDOS S/G. MENSAJES SWIFT NROS. 01806 Y 01799 DE LA FECHA. (SECTOR PÚBLICO - SERVICIOS). DEBITO DE LA LIBRETA 00119012001 ADSIB, REPOSICION UTILES DE ESCRITORIO.</t>
  </si>
  <si>
    <t>||TRANSFERENCIA DE FONDOS S/G. MENSAJE SWIFT NRO. 01808 DE LA FECHA. (SECTOR PÚBLICO - SOBREVUELOS). DEBITO DE LA LIBRETA 00117012001 DGAC, REPOSICION UTILES DE ESCRITORIO.</t>
  </si>
  <si>
    <t>||TRANSFERENCIA DE FONDOS S/G. FORMULARIO CITE: BUN/CF072/20 DE LA FECHA.(HRE-TSO-838), DEVOLUCION DE SALDO NO EJECUTADO AL 31-12-2019 PROYECTO AGROFORESTACION EN LA MICROCUENTA PUCARANI-GAM CAIROMA. A SOLICITUD GOB.AUT.MCPAL.CAIROMA, LIBRETA N°00099021001 RECURSOS ORDINARIOS; BUN.</t>
  </si>
  <si>
    <t>COBRO COSTOS DE PAPELERIA SEGUN TRANSFERENCIA DEL EXTERIOR POR ORDEN DE COPAGAZ DISTRIBUIDORA DE GAS S.A. REF.: INV. 96, 97, 98, 99 (FECHA VALOR 11/02/2020) LIB. 00513062001 YPFB-OPERACIONES PLANTA DE SEPARACION DE LIQUIDOS RIO GRANDE</t>
  </si>
  <si>
    <t>COBRO COSTOS DE PAPELERIA SEGUN TRANSFERENCIA DEL EXTERIOR POR ORDEN DE COPAGAZ DISTRIBUIDORA DE GAS S.A. (SAO PAULO BRASIL) REF.: INV.584/2019 FECHA VALOR 11/02/2020 LIB. 00513062001 YPFB-OPERACIONES PLANTA DE SEPARACION DE LIQUIDOS RIO GRANDE</t>
  </si>
  <si>
    <t>COBRO COSTOS DE PAPELERIA SEGUN TRANSFERENCIA DEL EXTERIOR POR ORDEN DE VITOL S.A. REF.: D2855748 O/INV.P2001306 Y /INV.1 FECHA VALOR 12/02/2020 LIB. 00513012007 YPFB - RECURSOS NACIONALIZACIÓN</t>
  </si>
  <si>
    <t>||REGULARIZACIÓN DE NUESTRA OPERACIÓN NRO. 0978364 DE F. 07/02/2020 EN ATENCIÓN A NOTA DE ADSIB, CITE' ADSIB/NE/0112/2020 RECIBIDA EN F. 11/02/2020 (HRE-TSO-843). DEBITO DE LA LIBRETA 00119012001 ADSIB, REPOSICION UTILES DE ESCRITORIO.</t>
  </si>
  <si>
    <t>||TRANSFERENCIA DE FONDOS S/G. MENSAJES SWIFT NROS. 01899 DE LA FECHA Y 01721 DE F. 07/02/2020. (SECTOR PÚBLICO - SERVICIOS). DEBITO DE LA LIBRETA 00119012001 ADSIB, REPOSICION UTILES DE ESCRITORIO.</t>
  </si>
  <si>
    <t>||TRANSFERENCIA DE FONDOS S/G. MENSAJES SWIFT NROS. 01897 Y 01889 DE LA FECHA. (SECTOR PÚBLICO - SERVICIOS). DEBITO DE LA LIBRETA 00119012001 ADSIB, REPOSICION UTILES DE ESCRITORIO.</t>
  </si>
  <si>
    <t>||TRANSFERENCIA DE FONDOS S/G. MENSAJES SWIFT NROS. 01895 Y 01887 DE LA FECHA. (SECTOR PÚBLICO - SERVICIOS). DEBITO DE LA LIBRETA 00119012001 ADSIB, REPOSICION UTILES DE ESCRITORIO.</t>
  </si>
  <si>
    <t>||REGISTRO DEVOLUCION SALDO NO UTILIZADO CARTA DE CREDITO REF.:I-2019-40 P/C PAPELBOL A/F PRODUCTOS QUIMICOS Y MINERALES COMEX LTDA.-PROQUIMIN COMEX LTDA.,S/G NOTA SEDEM/GG/PB Nº 0008/2020,07/02/2020. LIB.00132022002 SEDEM - ADMINISTRACION Y OPERACIONES PAPELBOL REF.:DEVOL.FDOS.LC I-2019-40</t>
  </si>
  <si>
    <t>'COBRO DE UTILES DE ESCRITORIO POR´||REGISTRO COBRO EMISION COMP.CONTABLE BS50.-P/DEVOLUCION FONDOS LC I-2019-40 P/C PAPELBOL A/F PROQUIMIN COMEX LTDA.,EN COMPL.A COMP.978543,12/02/20. LIB.00132022002 SEDEM - ADMINISTRACION Y OPERACIONES PAPELBOL REF.:COMP.CONT.DEVOL.FDOS.LC I-2019-40</t>
  </si>
  <si>
    <t>REGULARIZACION DE TRANSFERENCIA DEL EXTERIOR SEGUN SWIFT 01688 DE FECHA 12/02/2020 ORDENANTE: CONSULADO DE BOLIVIA EN CALAMA CL. LIB. 00340012005 SEGIP - RECAUDACION EXTERIOR - CEDULAS DE IDENTIDAD</t>
  </si>
  <si>
    <t>COBRO COSTOS DE PAPELERIA POR REGULARIZACION DE TRANSFERENCIA DEL EXTERIOR POR ORDEN DE CONSULADO DE BOLIVIA EN CALAMA CL. LIB. 00340012003 RECAUDACION EXTRANJERIA - C.I. -L.C.</t>
  </si>
  <si>
    <t>NUMERO DE LIBRETA CUT: 00099021001 OPERACIÓN E18 TRANSFERENCIA DEL SISTEMA FINANCIERO POR CUENTA DE TERCEROS A LA CUT TRANSFERENCIA A SOLICITUD DEL MEFP SEGUN NOTA CITE MEFP VTCP DGPOT UAIS CPI NO 0220002 BUN 20</t>
  </si>
  <si>
    <t>||TRANSFERENCIA DE FONDOS S/G. MENSAJES SWIFT NROS. 01965 Y 01956 DE LA FECHA. (SECTOR PÚBLICO - SERVICIOS). DEBITO DE LA LIBRETA 00119012001 ADSIB, REPOSICION UTILES DE ESCRITORIO.</t>
  </si>
  <si>
    <t>COBRO COSTOS DE PAPELERIA SEGUN TRANSFERENCIA DEL EXTERIOR POR ORDEN DE CORPORACION PETROLERA S.A. (ASUNCION PARAGUAY) REF.: OP.200200000175196R CONT.FIELD 50 ORD ADD: COMPLEJO BARRAIL. FECHA VALOR 12/02/2020 LIB. 00513062001 YPFB-OPERACIONES PLANTA DE SEPARACION DE LIQUIDOS RIO GRANDE</t>
  </si>
  <si>
    <t>COBRO COSTOS DE PAPELERIA SEGUN TRANSFERENCIA DEL EXTERIOR POR ORDEN DE HERCO COMBUSTIBLES S.A. (LIMA - PERU) REF.: FACT 007-2020 FECHA VALOR 13/02/2020 LIB. 00513062001 YPFB-OPERACIONES PLANTA DE SEPARACION DE LIQUIDOS RIO GRANDE</t>
  </si>
  <si>
    <t>||TRANSFERENCIA DE FONDOS S/G. MENSAJES SWIFT NROS. 02002 Y 01994 DE LA FECHA. (SECTOR PÚBLICO - SOBREVUELOS). DEBITO DE LA LIBRETA 00117012001 DGAC, REPOSICION UTILES DE ESCRITORIO.</t>
  </si>
  <si>
    <t>COBRO COSTOS DE PAPELERIA POR REGULARIZACION DE TRANSFERENCIA DEL EXTERIOR POR ORDEN DE LIMA GAS S.A. LIB. 00513062001 YPFB-OPERACIONES PLANTA DE SEPARACION DE LIQUIDOS RIO GRANDE</t>
  </si>
  <si>
    <t>COBRO COSTOS DE PAPELERIA POR REGULARIZACION DE TRANSFERENCIA DEL EXTERIOR POR ORDEN DE GAS CORONA SAECA LIB. 00513062001 YPFB-OPERACIONES PLANTA DE SEPARACION DE LIQUIDOS RIO GRANDE</t>
  </si>
  <si>
    <t>TRANSFERENCIA RECIBIDA DEL EXTERIOR SEGÚN MENSAJES SWIFT Nos. 01997-01996 (REM.EXT.) DE FECHA 14-02-2020 POR DESEMBOLSO DE BID PRÉSTAMO 3540/BL-BO OPS0202005791A LIBRETA N° 00291012002 ABC-RECURSOS PROPIOS REF.: UTILES DE ESCRITORIO</t>
  </si>
  <si>
    <t>NUMERO DE LIBRETA CUT: 00291012009 OPERACIÓN E18 TRANSFERENCIA DEL SISTEMA FINANCIERO POR CUENTA DE TERCEROS A LA CUT ABONO CUT-ABC OTROS RECURSOS ESPECIFICOS</t>
  </si>
  <si>
    <t>COBRO COSTOS DE PAPELERIA SEGUN TRANSFERENCIA DEL EXTERIOR POR ORDEN DE INTEGRACION ENERGETICA ARGENTINA S.A. IEASA REF.: INV.EXA-GJA-103/19 FC 103/19 FECHA VALOR 14/02/2020 LIB. 00513012007 YPFB - RECURSOS NACIONALIZACIÓN</t>
  </si>
  <si>
    <t>REGULARIZACION DE TRANSFERENCIA DEL EXTERIOR SEGUN SWIFT NO.1831 DE FECHA 14/02/2020 ORDENANTE: CONSULADO EST PLURINAC BOLIVIA (VIEDMA ARGENTINA) REF.: DEVOLUCION GASTOS DE FUNCIONAMIENTO GESTION 2019 LIB. 00099021001 TGN-RECURSOS ORDINARIOS (3987)</t>
  </si>
  <si>
    <t>REGULARIZACION DE TRANSFERENCIA DEL EXTERIOR SEGUN SWIFT 01830 DE FECHA 14/02/2020 ORDENANTE: CONSULADO DEL ESTADO PLURINACIONAL DE BOLIVIA EN VIEDMA ARGENTINA LIB. 00099021001 TGN-RECURSOS ORDINARIOS (3987)</t>
  </si>
  <si>
    <t>NUMERO DE LIBRETA CUT: 00099021001 OPERACIÓN E18 TRANSFERENCIA DEL SISTEMA FINANCIERO POR CUENTA DE TERCEROS A LA CUT TRANSFERENCIA A SOLICITUD DEL MINISTERIO DE EDUCACION DJT 2019 SOLICITUD BDP SAM FIDEICOMISO BONO JUANCITO PINTO GESTION 2019</t>
  </si>
  <si>
    <t>COBRO COSTOS DE PAPELERIA SEGUN TRANSFERENCIA DEL EXTERIOR POR ORDEN DE OLEODUCTO SUR DEL PERU SAC (FECHA VALOR 14/02/2020) LIB. 00513062001 YPFB-OPERACIONES PLANTA DE SEPARACION DE LIQUIDOS RIO GRANDE</t>
  </si>
  <si>
    <t>COBRO COSTOS DE PAPELERIA SEGUN TRANSFERENCIA DEL EXTERIOR POR ORDEN DE PUMA ENERGY PARAGUAY S.A. REF.: S060044293F301 FECHA VALOR 13/02/2020 LIB. 00513062001 YPFB-OPERACIONES PLANTA DE SEPARACION DE LIQUIDOS RIO GRANDE</t>
  </si>
  <si>
    <t>De: 00099021001 Transferencia de recursos a solicitud del Órgano Judicial, (operación bimonetaria), SG Nota CITE:UNID./NAL./FINANZAS/DAF-OJ N°90/2020, a favor de la Vicepresidencia del Estado Plurinacional por Restitución de Certificado Depósito Judicial Nro. 3365. H.R. 6-3903-R. TC 6.86.</t>
  </si>
  <si>
    <t>A:00041014101 Débito Automático por contraparte del GAM Villa de Huacaya, correspondiente al Convenio Intergubernativo (Equipos de Computación) de fecha 12 de julio de 2018 suscrito entre el Ministerio de Desarrollo Productivo y Economía Plural y el GAM Villa de Huacaya, correspondiente a la dotación de equipos de computación a las Unidades Educativas Fiscales y de Convenio del Subsistema de Educación Regular.</t>
  </si>
  <si>
    <t>PAGO A FONPLATA PRÉSTAMO BOL 30/2017 VCTO. 15-02-2020 POR CUENTA DE TGN , NTI. 013246 VALOR 18-02-2020 INTERESES USD 835.952,66 COMISIONES USD 287,77 CTA. 3987 CUENTA UNICA DEL TESORO-3987 LIB. 00099021001 REF.: COMISIONES BANCARIAS</t>
  </si>
  <si>
    <t>PAGO A CAF PRÉSTAMO CFA009277 VCTO. 18-02-2020 POR CUENTA DE TGN , NTI. 013180 VALOR 18-02-2020 INTERESES USD 2.446.864,96 COMISIONES USD 81.529,77 CTA. 3987 CUENTA UNICA DEL TESORO-3987 LIB. 00099021001 REF.: COMISIONES BANCARIAS</t>
  </si>
  <si>
    <t>PAGO A BID PRÉSTAMO 3599/BL-BO VCTO. 15-02-2020 POR CUENTA DE TGN , NTI. 013184 VALOR 18-02-2020 INTERESES USD 275.416,74 COMISIONES USD 78.537,38 CTA. 3987 CUENTA UNICA DEL TESORO-3987 LIB. 00099021001 REF.: COMISIONES BANCARIAS</t>
  </si>
  <si>
    <t>PAGO A BID PRÉSTAMO 3599/BL-BO VCTO. 15-02-2020 POR CUENTA DE TGN , NTI. 013183 VALOR 18-02-2020 INTERESES USD 5.799,79 CTA. 3987 CUENTA UNICA DEL TESORO-3987 LIB. 00099021001 REF.: COMISIONES BANCARIAS</t>
  </si>
  <si>
    <t>PAGO A BID PRÉSTAMO 4414/KI-BO VCTO. 15-02-2020 POR CUENTA DE TGN , NTI. 013187 VALOR 18-02-2020 INTERESES USD 66.207,67 CTA. 3987 CUENTA UNICA DEL TESORO-3987 LIB. 00099021001 REF.: COMISIONES BANCARIAS</t>
  </si>
  <si>
    <t>NUMERO DE LIBRETA CUT: 00099021001 OPERACIÓN E18 TRANSFERENCIA DEL SISTEMA FINANCIERO POR CUENTA DE TERCEROS A LA CUT TRANSFERENCIA DEVOLUCION DE RECURSOS AL FIDEICOMITENTE A TRAVES DE LA CUT EL SALDO DE LOS RECURSOS PRESUPUESTADOS DE LA RESERVA DE CONTINGENCIAS PARA LA ENTREGA DEL BONO Y GASTOS</t>
  </si>
  <si>
    <t>PAGO A IDA PRÉSTAMO 3788-BO VCTO. 15-02-2020 POR CUENTA DE TGN , NTI. 013153 VALOR 18-02-2020 CAPITAL USD 935.010,47 INTERESES USD 18.289,35 CTA. 3987 CUENTA UNICA DEL TESORO-3987 LIB. 00099021001 REF.: COMISIONES BANCARIAS</t>
  </si>
  <si>
    <t>PAGO A BIRF PRÉSTAMO BIRF 8735-BO VCTO. 15-02-2020 POR CUENTA DE TGN , NTI. 013175 VALOR 18-02-2020 INTERESES USD 221.718,39 COMISIONES USD 109.652,63 CTA. 3987 CUENTA UNICA DEL TESORO-3987 LIB. 00099021001 REF.: COMISIONES BANCARIAS</t>
  </si>
  <si>
    <t>NÚMERO DE LIBRETA CUT: 99031009.00 OPERACIÓN T01 TRANSFERENCIA DE FONDOS A LA CUT - TESORO DIRECTO DE BANCO UNION S.A. A CUENTA UNICA DEL TESORO CON NUMERO DE SOLICITUD = 4625385 Y NUMERO CORRELATIVO = 91320018022020679 TRANSFERENCIA OPERACIONES DE VENTA BONOS BTX</t>
  </si>
  <si>
    <t>COBRO COSTOS DE PAPELERIA SEGUN TRANSFERENCIA DEL EXTERIOR POR ORDEN DE INTEGRACION ENERGETICA ARGENTINA S.A IEASA REF.: PAGO EXA-GJA-103/19 FC 103/19 FECHA VALOR 18/02/2020 LIB. 00513012007 YPFB - RECURSOS NACIONALIZACIÓN</t>
  </si>
  <si>
    <t>||REGISTRO COBRO COMISIÓN EMISIÓN BOLETA DE GARANTIA 0,15% S/BS3.900.- P/C EMPRESA BOLIVIANA DE INDUSTRIALIZACIÓN DE HIDROCARBUROS-EBIH A/F EMPRESA PÚBLICA SOCIAL DE AGUA Y SANEAMIENTO-EPSAS EN COMPLEMENTO A COMP. CONT. N°0978916 ADJUNTO. LIB.:00584019201 - EBIH TUBERIAS, REF.:COMISIONES EMIS. BG N°009/2020 P/C EBIH A/F EPSAS</t>
  </si>
  <si>
    <t>||TRANSFERENCIA DE FONDOS S/G. MENSAJE SWIFT NRO. 02052 Y CORREOS ELECTRÓNICOS DE LA DGAC Y AASANA. (SECTOR PÚBLICO - SOBREVUELOS). DEBITO DE LA LIBRETA 00117012001 DGAC, REPOSICION UTILES DE ESCRITORIO.</t>
  </si>
  <si>
    <t>TRANSFERENCIA RECIBIDA DEL EXTERIOR SEGÚN MENSAJES SWIFT Nos. 02101-02100 (REM.EXT.) DE FECHA 19-02-2020 POR DESEMBOLSO DE BID PRÉSTAMO 4403/BL-BO REQ 00007 BO OPS0202006788A LIBRETA N° 00287102001 FPS-RECURSOS PROPIOS REF.: UTILES DE ESCRITORIO</t>
  </si>
  <si>
    <t>NUMERO DE LIBRETA CUT: 00099021001 OPERACIÓN E75 TRANSFERENCIA DE LA CUENTA FISCAL BUN A LA CUT EN MN TRANSFERENCIA DE FONDOS A SOLICITUD DEL GOBIERNO AUTONOMO MUNICIPAL VILLA MONTES CITE:G.A.M.V.M.SMAF CITE NÂ°043/2020 LA CTA. 3987 CUT LBRTA.00099021001.</t>
  </si>
  <si>
    <t>COBRO COSTOS DE PAPELERIA SEGUN TRANSFERENCIA DEL EXTERIOR POR ORDEN DE INTEGRACION ENERGETICA ARGENTINA S.A. IEASA REF.: INV. YPFB GAS NATURAL FECHA VALOR 19/02/2020 LIB. 00513012007 YPFB - RECURSOS NACIONALIZACIÓN</t>
  </si>
  <si>
    <t>COBRO COSTOS DE PAPELERIA SEGUN TRANSFERENCIA DEL EXTERIOR POR ORDEN DE LLAMA GAS S.A. (LIMA PERU) REF.: 550 1729636 FECHA VALOR 19/02/2020 LIB. 00513062001 YPFB-OPERACIONES PLANTA DE SEPARACION DE LIQUIDOS RIO GRANDE</t>
  </si>
  <si>
    <t>||TRANSFERENCIA DE FONDOS S/G. MENSAJES SWIFT NROS. 02106 - 02099 Y CORREO ELECTRÓNICO DE LA AGENCIA BOLIVIANA DE CORREOS DE LA FECHA. (SECTOR PÚBLICO - SERVICIOS). DEBITO DE LA LIBRETA 00383012001 INGRESOS AGENCIA BOLIVIANA DE CORREOS; COBRO UTILES DE ESCRITORIO.</t>
  </si>
  <si>
    <t>||TRANSFERENCIA DE FONDOS S/G. MENSAJES SWIFT NROS. 02136 Y 02130 DE LA FECHA. (SECTOR PÚBLICO - SERVICIOS). DEBITO DE LA LIBRETA 00119012001 ADSIB, REPOSICION UTILES DE ESCRITORIO.</t>
  </si>
  <si>
    <t>COBRO COSTOS DE PAPELERIA SEGUN TRANSFERENCIA DEL EXTERIOR POR ORDEN DE INTEGRACION ECONOMICA ARGENTINA S.A. LIB. 00513012007 YPFB - RECURSOS NACIONALIZACIÓN</t>
  </si>
  <si>
    <t>COBRO COSTOS DE PAPELERIA SEGUN TRANSFERENCIA DEL EXTERIOR POR ORDEN DE MINGA GAS S.A. LIB. 00513062001 YPFB-OPERACIONES PLANTA DE SEPARACION DE LIQUIDOS RIO GRANDE</t>
  </si>
  <si>
    <t>PROVISION DE FONDOS A SOLICITUD DE YACIMIENTOS PETROLIFEROS FISCALES BOLIVIANOS SEGUN SOLICITUD YPFB-0050-2020 REF: PAGO A GASORIENTE BOLIVIANO LTDA POR SERVICIO INTERRUMPIBLE DE TRANSP DE GN ME POR EL MES DE ENERO 2020 LIB. 00513012007 YPFB - RECURSOS NACIONALIZACIÓN</t>
  </si>
  <si>
    <t>PROVISION DE FONDOS A SOLICITUD DE YACIMIENTOS PETROLIFEROS FISCALES BOLIVIANOS SEGUN SOLICITUD YPFB-0051-2020 REF: PAGO A GTB SA POR SERV INT DE TRANSP DE GN MI CHIQUITOS MUTUN REDES YPFB YACUSES MES DE ENERO 2020 LIB. 00513012007 YPFB - RECURSOS NACIONALIZACIÓN</t>
  </si>
  <si>
    <t>PAGO A JICA PRÉSTAMO BV-P5 VCTO. 20-02-2020 POR CUENTA DE TGN ,SEGUN NOTA MEFP/VTCP/DGCP/UODP-180/2020 DEL 12/02/2020 DEL MEFP, NTI. 013287 VALOR 20-02-2020 INTERESES JPY 64.342,00 COMISIONES JPY 1.148.963,00 LIBRETA 00099021001 TGN- RECURSOS ORNINARIOS -3987 REF.: COMISIONES BANCARIAS</t>
  </si>
  <si>
    <t>||TRANFERENCIA AUTOMATICA DE FONDOS SEGUN INSTRUCCIONES DEL MEFP CODIGO DE SOLICITUD TGN 39400 DE LA FECHA. ABONO EN LA CUT 3987 MN LIBRETA NRO. 00099021001 TGN RECURSOS ORDINARIOS</t>
  </si>
  <si>
    <t>||COBRO DE UTILES DE ESCRITORIO POR REGULARIZACION DE NUESTRO COMPROBANTE S-978698 DEL 14/02/2020 POR COBRO DE COMISIONES EFECTUADO POR EL MUFG BANK LTD., POR DESEMBOLSO DEL PRESTAMO JICA BV-P5 SEGUN NOTA MEFP/VTCP/DGCP/UODP-201/2020 DEL 19/02/2020 LIBRETA 00099021001 TGN - RECURSOS ORDINARIOS (3987)</t>
  </si>
  <si>
    <t>NUMERO DE LIBRETA CUT: 00099021001 OPERACIÓN E75 TRANSFERENCIA DE LA CUENTA FISCAL BUN A LA CUT EN MN TRANSFERENCIA DE FONDOS A SOLICITUD DEL GOBIERNO AUTONOMO MUNICIPAL DE TIRAQUE CITE:G.A.M.T CITE NÂ°075/2020 LA CTA. 3987 CUT LBRTA.00099021001.</t>
  </si>
  <si>
    <t>TRANSFERENCIA DE FONDOS AL EXTERIOR A SOLICITUD DE MINISTERIO DE RELACIONES EXTERIORES SEGUN SOLICITUD 10319 REF: PAGO DE COSTO DE VIDA AL PERSONAL SERVICIO DIPLOMATICO CONSULAR Y AGREGADOS COMERCIALES DEL MES DE ENERO 2020 SEGUN PLANILLA DE RRHH N 012004 LIB. 00099021001 TGN-RECURSOS ORDINARIOS (3987)</t>
  </si>
  <si>
    <t>VENTA DE DIVISAS CON TRANSFERENCIA DE FONDOS A SOLICITUD DE MINISTERIO DE GOBIERNO SEGUN SOLICITUD 10320 REF: HABERES AGREGADOS DE LA POLICIA BOLIVIANA EN EL EXTERIOR DEL PAIS (ABONO A CUENTAS EN EL EXTERIOR) CORRESPONDIENTE AL MES DE ENERO/2020 SEGUN PLANILLA ADJUNTA EN EL INFORME NRO 042/2019 DE L LIB. 00099021001 TGN-RECURSOS ORDINARIOS (3987)</t>
  </si>
  <si>
    <t>A:00513012003 A requerimiento de la Unidad de Administración e Información Salarial (UAIS), con nota interna CITE: MEFP/VTCP/DGPOT/UAIS/N° 820/2020, en la cual solicita la reversión definitiva de las boletas consignadas en el Comprobante de Pago N° 18844, H.R. 6-3769-R/593.</t>
  </si>
  <si>
    <t>TRANSFERENCIA DE FONDOS AL EXTERIOR A SOLICITUD DE MINISTERIO DE RELACIONES EXTERIORES SEGUN SOLICITUD 10346 REF: REMISION DE GASTOS DE FUNCIONAMIENTO DE LOS MESES DE ENERO FEBRERO Y MARZO 2020 A FAVOR DE EMBAJADAS Y CONSULADOS SEGUN INFORME 5 LIB. 00099021001 TGN-RECURSOS ORDINARIOS (3987)</t>
  </si>
  <si>
    <t>||TRANSFERENCIA DE FONDOS S/G. MENSAJES SWIFT NROS. 02185 Y 02175 DE LA FECHA. (SECTOR PÚBLICO - SOBREVUELOS). DEBITO DE LA LIBRETA 00117012001 DGAC, REPOSICION UTILES DE ESCRITORIO.</t>
  </si>
  <si>
    <t>||TRANSFERENCIA DE FONDOS S/G. MENSAJE SWIFT NRO. 02186 DE LA FECHA. (SECTOR PÚBLICO - SOBREVUELOS). DEBITO DE LA LIBRETA 00117012001 DGAC, REPOSICION UTILES DE ESCRITORIO.</t>
  </si>
  <si>
    <t>||PAGO A EXIMBANK COREA PRÉSTAMO EDCF NO. BOL-2 VCTO 20-02-2020 POR CUENTA DEL TGN, NTI. 013229 VALOR 20-02-20 INTERESES KRW 19.586.140.- CTA. 3987 CUENTA UNICA DEL TESORO-3987 LIB. 00099021001 REF.: COMISIONES BANCARIAS</t>
  </si>
  <si>
    <t>COBRO COSTOS DE PAPELERIA POR REGULARIZACION DE TRANSFERENCIA DEL EXTERIOR POR ORDEN DE PUMA ENERGY PARAGUAY S.A. REF.: S0600512B1FB01 FECHA VALOR 20/02/2020 LIB. 00513062001 YPFB-OPERACIONES PLANTA DE SEPARACION DE LIQUIDOS RIO GRANDE</t>
  </si>
  <si>
    <t>VENTA DE DIVISAS CON TRANSFERENCIA DE FONDOS A SOLICITUD DE MINISTERIO DE RELACIONES EXTERIORES SEGUN SOLICITUD 10321 REF: PAGO DE HABERES Y COSTO DE VIDA AL PERSONAL DEL SERVICIO DIPLOMATICO CONSULAR Y AGREGADOS COMERCIALES CORRESPONDIENTE AL MES DE ENERO 2020 SEGUN PLANILLA DE RRHH N 012001 LIB. 00099021001 TGN-RECURSOS ORDINARIOS (3987)</t>
  </si>
  <si>
    <t>PROVISION DE FONDOS A SOLICITUD DE YACIMIENTOS PETROLIFEROS FISCALES BOLIVIANOS SEGUN SOLICITUD YPFB-0052-2020 REF: PAGO A GASORIENTE BOLIVIANO LTDA POR SERV FIRME E INTERRUMPIBLE DE TRANSP DE GN MI POR EL MES DE ENERO 2020 LIB. 00513012007 YPFB - RECURSOS NACIONALIZACIÓN</t>
  </si>
  <si>
    <t>NUMERO DE LIBRETA CUT: 00222012001 OPERACIÓN E18 TRANSFERENCIA DEL SISTEMA FINANCIERO POR CUENTA DE TERCEROS A LA CUT TRANSFERENCIA A SOLICITUD DEL MEFP SEGUN NOTA CITE MEFP VTCP DGPOT UAIS CPI NO 0220005 BUN 20</t>
  </si>
  <si>
    <t>PROVISION DE FONDOS A SOLICITUD DE YACIMIENTOS PETROLIFEROS FISCALES BOLIVIANOS SEGUN SOLICITUD YPFB-0053-2020 REF: PAGO A GAS TRANSBOLIVIANO SA POR SERV INT DE TRANSP DE GN ME CHIQUITOS AMBAR Y MTGAS POR EL MES DE ENERO 2020 LIB. 00513012007 YPFB - RECURSOS NACIONALIZACIÓN</t>
  </si>
  <si>
    <t>De: 00099021001 Transferencia de recursos al GAM de Warnes para el pago del Bono de Discapacidad, en el marco de la Ley Nº977 de fecha 26 de septiembre de 2017, DS N°3437 de 20 de diciembre de 2017 y Resolución Ministerial Nº010 de fecha 10 de enero de 2018, primer desembolso de la gestión 2020.</t>
  </si>
  <si>
    <t>NUMERO DE LIBRETA CUT: 00099021001 OPERACIÓN E18 TRANSFERENCIA DEL SISTEMA FINANCIERO POR CUENTA DE TERCEROS A LA CUT TRANSFERENCIA A SOLICITUD DEL MEFP POR DIFERENCIA EN LAS TRANFERENCIAS REGISTRADAS EN FECHA 11 FEBRERO 2020</t>
  </si>
  <si>
    <t>||TRANSFERENCIA DE FONDOS S/G. MENSAJES SWIFT NROS. 02288 Y 02285 DE LA FECHA. (SECTOR PÚBLICO - SERVICIOS). EBITO DE LA LIBRETA 00119012001 ADSIB, REPOSICION UTILES DE ESCRITORIO.</t>
  </si>
  <si>
    <t>||COMISION TRANSFERENCIA FDOS.AL EXTERIOR 0,10% S/USD63.881.-,REEMB.GSTS.COMUNICACION BS220.-Y EMISION COMP.CONTABLE BS50.-REF.:PAGO 2 LC I-2017-049 P/C ENVIBOL A/F ANTONINI S.R.L.,EN COMPL.A COMP.979205,21/02/20. LIB.00132079201 SEDEM-PLANTA ENV.DE VIDRIO CHUQ.-MUNICIPIO ZUDAÑEZ REF.:COMIS.PAGO 2 LC I-2017-049</t>
  </si>
  <si>
    <t>||TRANSFERENCIA DE FONDOS S/G. MENSAJES SWIFT NROS. 02287 Y 02284 DE LA FECHA. (SECTOR PÚBLICO - SERVICIOS). EBITO DE LA LIBRETA 00119012001 ADSIB, REPOSICION UTILES DE ESCRITORIO.</t>
  </si>
  <si>
    <t>||REGULARIZACIÓN DE NUESTRA OPERACIÓN NRO. 0979094 DE F. 20/02/2020 EN ATENCIÓN A CORREOS ELECTRÓNICOS DE LA DGAC Y AASANA. DEBITO DE LA LIBRETA 00117012001 DGAC, REPOSICION UTILES DE ESCRITORIO.</t>
  </si>
  <si>
    <t>||REGULARIZACIÓN DE NUESTRA OPERACIÓN NRO. 0978933 DE F. 18/02/2020, EN ATENCIÓN A CORREOS ELECTRÓNICOS DE LA DGAC Y AASANA. DEBITO DE LA LIBRETA 00117012001 DGAC, REPOSICION UTILES DE ESCRITORIO.</t>
  </si>
  <si>
    <t>NUMERO DE LIBRETA CUT: 00099021001 OPERACIÓN E18 TRANSFERENCIA DEL SISTEMA FINANCIERO POR CUENTA DE TERCEROS A LA CUT DEVOLUCIÓN DE PAGOS CC NO COBRADOS POR AFILIADOS CIVILES Y MILITARES</t>
  </si>
  <si>
    <t>COBRO COSTOS DE PAPELERIA SEGUN TRANSFERENCIA DEL EXTERIOR POR ORDEN DE NATURGAS DEL PERU(SAN ROMAN PERU) REF.: 550 1731321 FECHA VALOR 24/02/2020 LIB. 00513062001 YPFB-OPERACIONES PLANTA DE SEPARACION DE LIQUIDOS RIO GRANDE</t>
  </si>
  <si>
    <t>COBRO COSTOS DE PAPELERIA SEGUN TRANSFERENCIA DEL EXTERIOR POR ORDEN DE PETROLEOS DEL NORTE SACI (ASUNCION PARAGUAY) REF.: SWF OF 20/02/21 FECHA VALOR 21/02/2020 LIB. 00513062001 YPFB-OPERACIONES PLANTA DE SEPARACION DE LIQUIDOS RIO GRANDE</t>
  </si>
  <si>
    <t>||TRANSFERENCIA DE FONDOS S/G. MENSAJES SWIFT NROS. 02420 Y 02397 DE LA FECHA. (SECTOR PÚBLICO - SERVICIOS). DEBITO DE LA LIBRETA 00119012001 ADSIB, REPOSICION UTILES DE ESCRITORIO.</t>
  </si>
  <si>
    <t>||TRANSFERENCIA DE FONDOS S/G. MENSAJES SWIFT NROS. 02419 Y 02396 DE LA FECHA. (SECTOR PÚBLICO - SERVICIOS). DEBITO DE LA LIBRETA 00119012001 ADSIB, REPOSICION UTILES DE ESCRITORIO.</t>
  </si>
  <si>
    <t>TRANSFERENCIA DEL EXTERIOR SEGUN SWIFT 02494 DE FECHA 26/02/2020 ORDENANTE: EMBAJADA DE BOLIVIA EN OTAWA LIB. 00099021001 TGN-RECURSOS ORDINARIOS (3987)</t>
  </si>
  <si>
    <t>PAGO A CAF PRÉSTAMO CFA003747 VCTO. 26-02-2020 POR CUENTA DE TGN, (GAM SAN JAVIER DEL BENI) SG NOTA MEPF/VTCP/DGCP/UODP-212/2020 DEL 26/02/2020 DEL MEFP , NTI. 013202 VALOR 26-02-2020 CAPITAL USD 6.432,57 INTERESES USD 1.125,65 LIB 00099021001 (3987) TGN- RECURSOS ORDINARIOS REF.: COMISIONES BANCARIAS</t>
  </si>
  <si>
    <t>COBRO COSTOS DE PAPELERIA SEGUN TRANSFERENCIA DEL EXTERIOR POR ORDEN DE PETROLEOS PARAGUAYOS PETROPAR LIB. 00513062001 YPFB-OPERACIONES PLANTA DE SEPARACION DE LIQUIDOS RIO GRANDE</t>
  </si>
  <si>
    <t>COBRO COSTOS DE PAPELERIA SEGUN TRANSFERENCIA DEL EXTERIOR POR ORDEN DE LLAMA GAS S.A. LIB. 00513062001 YPFB-OPERACIONES PLANTA DE SEPARACION DE LIQUIDOS RIO GRANDE</t>
  </si>
  <si>
    <t>||TRANSFERENCIA DE FONDOS S/G. MENSAJES SWIFT NROS. 02418 Y 02395 DE LA FECHA. (SECTOR PÚBLICO - SOBREVUELOS). DEBITO DE LA LIBRETA 00117012001 DGAC, REPOSICION UTILES DE ESCRITORIO.</t>
  </si>
  <si>
    <t>||COMISION TRANSFERENCIA DE FDOS. AL EXTERIOR 0,010% S/USD 18726,80, REEMBOLSO GASTOS DE COMUNICACION BS220.- Y EMISION DE CBTE. CONTABLE BS50.- REF.: PAGO N°1 LC I-2019-53 P/C DE ENVIBOL A/F AGR INTERNATIONAL INC. EN COMPLEMENTO A CBTE. ADJUNTO DE LA FECHA LIB. N°00132079201 SEDEM-PLANTA ENVASES DE VIDRIO CHUQUISACA - MUNICIPIO ZUDAÑEZ REF: I-2019-53</t>
  </si>
  <si>
    <t>||TRANSFERENCIA DE FONDOS S/G. MENSAJES SWIFT NROS. 02509 Y 02505 DE LA FECHA. (SECTOR PÚBLICO - SOBREVUELOS). DEBITO DE LA LIBRETA 00117012001 DGAC, REPOSICION UTILES DE ESCRITORIO.</t>
  </si>
  <si>
    <t>PROVISION DE FONDOS A SOLICITUD DE YACIMIENTOS PETROLIFEROS FISCALES BOLIVIANOS SEGUN SOLICITUD YPFB-0055-2020 REF: PAGO IMPUESTOS DIRECTO A LOS HIDROCARBUROS PRODUCCION NOVIEMBRE 2019 LIB. 00513012007 YPFB - RECURSOS NACIONALIZACIÓN</t>
  </si>
  <si>
    <t>PROVISION DE FONDOS A SOLICITUD DE YACIMIENTOS PETROLIFEROS FISCALES BOLIVIANOS SEGUN SOLICITUD YPFB-0062-2020 REF: PAGO AL TESORO GENERAL DE LA NACION PARTICIPACION DE LA PRODUCCION NOVIEMBRE 2019 LIB. 00099021001 TGN YPFB PARTICIPACION 6% PRODUCCIÓN BRUTA DE HIDROCARBUROS BOCA DE POZO</t>
  </si>
  <si>
    <t>TRANSFERENCIA DEL EXTERIOR SEGUN SWIFT 02528 DE FECHA 27/02/2020 ORDENANTE: EMBAJADA DE BOLIVIA EN COSTA RICA LIB. 00099021001 TGN-RECURSOS ORDINARIOS (3987)</t>
  </si>
  <si>
    <t>||TRANSFERENCIA DE FONDOS S/G. MENSAJES SWIFT NROS. 02531 Y 02521 DE LA FECHA. (SECTOR PÚBLICO - SERVICIOS). DEBITO DE LA LIBRETA 00119012001 ADSIB, REPOSICION UTILES DE ESCRITORIO.</t>
  </si>
  <si>
    <t>||REGULARIZACIÓN DE NUESTRA OPERACIÓN NRO 0979416 DE F. 26/02/2020 EN ATENCIÓN A CORREOS ELECTRÓNICOS DE LA DGAC Y AASANA. DEBITO DE LA LIBRETA 00117012001 DGAC, REPOSICION UTILES DE ESCRITORIO.</t>
  </si>
  <si>
    <t>||REGULARIZACIÓN DE NUESTRA OPERACIÓN NRO. 0979412 DE F. 26/02/2020 EN ATENCIÓN A CORREOS ELECTRÓNICOS DE LA DGAC Y AASANA. DEBITO DE LA LIBRETA 00117012001 DGAC, REPOSICION UTILES DE ESCRITORIO.</t>
  </si>
  <si>
    <t>||TRANSFERENCIA DE FONDOS S/G. MENSAJE SWIFT NRO. 02552 DE LA FECHA. (SECTOR PÚBLICO - SOBREVUELOS). DEBITO DE LA LIBRETA 00117012001 DGAC, REPOSICION UTILES DE ESCRITORIO.</t>
  </si>
  <si>
    <t>COBRO COSTOS DE PAPELERIA SEGUN TRANSFERENCIA DEL EXTERIOR POR ORDEN DE HERCO COMBUSTIBLE S A (LIMA PERU) REF.: EMB N 009-2020 FECHA VALOR 27/02/2020 LIB. 00513062001 YPFB-OPERACIONES PLANTA DE SEPARACION DE LIQUIDOS RIO GRANDE</t>
  </si>
  <si>
    <t>PAGO A BID PRÉSTAMO 3091/BL-BO VCTO. 27-02-2020 POR CUENTA DE TGN , NTI. 013219 VALOR 27-02-2020 CAPITAL USD 462.555,18 INTERESES USD 425.713,93 COMISIONES USD 4.526,48 CTA. 3987 CUENTA UNICA DEL TESORO-3987 LIB. 00099021001 REF.: COMISIONES BANCARIAS</t>
  </si>
  <si>
    <t>COBRO COSTOS DE PAPELERIA SEGUN TRANSFERENCIA DEL EXTERIOR POR ORDEN DE COPAGAZ DISTRIBUIDORA DE GAS S.A. (SAO PAULO BRASIL) REF.: INV. 141, 138, 137 FECHA VALOR 27/02/2020 LIB. 00513062001 YPFB-OPERACIONES PLANTA DE SEPARACION DE LIQUIDOS RIO GRANDE</t>
  </si>
  <si>
    <t>PROVISION DE FONDOS A SOLICITUD DE YACIMIENTOS PETROLIFEROS FISCALES BOLIVIANOS SEGUN SOLICITUD YPFB-0064-2020 REF: PAGO A GOB LTDA POR SERV INT DE TRANSP DE GN ME AMBAR POR EL MES DE ENERO 2020 LIB. 00513012007 YPFB - RECURSOS NACIONALIZACIÓN</t>
  </si>
  <si>
    <t>VENTA DE DIVISAS CON TRANSFERENCIA DE FONDOS A SOLICITUD DE MINISTERIO DE DESARROLLO PRODUCTIVO Y ECONOMIA PLURAL SEGUN SOLICITUD 10254 REF: ADQUISICION DE DIVISAS PARA EL PAGO DE MEMBRESIA POR LA GESTION 2020 A LA ORGANIZACION INTERNACIONAL DE METROLOGIA LEGAL OIML EQUIVALENTES 1.537,36 USD LIB. 00041031107 MPM-INSTITUTO BOLIVIANO DE METROLOGIA POR DIFERENCIAL CAMBIARIO</t>
  </si>
  <si>
    <t>REGULARIZACION DE TRANSFERENCIA DEL EXTERIOR SEGUN SWIFT 02549 DE FECHA 28/02/2020 ORDENANTE: CONSULADO DE BOLIVIA EN BUENOS AIRES AR. LIB. 00099021001 TGN-RECURSOS ORDINARIOS (3987)</t>
  </si>
  <si>
    <t>TRANSFERENCIA DEL EXTERIOR SEGUN SWIFT NO.2576 Y NO.2572 DE FECHA 28/02/2020 ORDENANTE: CONSULADO DE BOLIVIA EN MADRID REF.: DEVOLUCION DE SALDOS DEL PROGRAMA DOCUMENTACION Y REMESAS ADICIONALES LIB. 00099021001 TGN-RECURSOS ORDINARIOS (3987)</t>
  </si>
  <si>
    <t>TRANSFERENCIA DEL EXTERIOR SEGUN SWIFT NOS.2577-2573 DE FECHA 28/02/2020 ORDENANTE: CONSULADO DE BOLIVIA EN MADRID-ESPAÑA REF.DEVOLUCION DE SALDOS LIB. 00099021001 TGN-RECURSOS ORDINARIOS (3987)</t>
  </si>
  <si>
    <t>REGULARIZACION DE TRANSFERENCIA DEL EXTERIOR SEGUN SWIFT 02527 DE FECHA 28/02/2020 ORDENANTE: CONSULADO DE BOLIVIA EN NES YORK US. LIB. 00099021001 TGN-RECURSOS ORDINARIOS (3987)</t>
  </si>
  <si>
    <t>TRANSFERENCIA DEL EXTERIOR SEGUN SWIFT 02578-02574 DE FECHA 28/02/2020 ORDENANTE: CONSULADO DE BOLIVIA EN MADRID ES LIB. 00099021001 TGN-RECURSOS ORDINARIOS (3987)</t>
  </si>
  <si>
    <t>COBRO COSTOS DE PAPELERIA POR REGULARIZACION DE TRANSFERENCIA DEL EXTERIOR POR ORDEN DE ORDENANTE LIMA GAS S.A., FECHA VALOR 27/02/2020 LIB. 00513062001 YPFB-OPERACIONES PLANTA DE SEPARACION DE LIQUIDOS RIO GRANDE</t>
  </si>
  <si>
    <t>PROVISION DE FONDOS A SOLICITUD DE YACIMIENTOS PETROLIFEROS FISCALES BOLIVIANOS SEGUN SOLICITUD YPFB-0066-2020 REF: PAGO POR EXP DE GN A LA ARGENTINA OP GJA 103 19 RT ME PLUSPETROL BOLIVIA CORP SA DICIEMBRE 2019 LIB. 00513012007 YPFB - RECURSOS NACIONALIZACIÓN</t>
  </si>
  <si>
    <t>NUMERO DE LIBRETA CUT: 00512012001 OPERACIÓN E18 TRANSFERENCIA DEL SISTEMA FINANCIERO POR CUENTA DE TERCEROS A LA CUT TRANSFERENCIA A SOLICITUD DEL MEFP SEGUN NOTA CITE MEFP VTCP DGPOT UAIS CPI NO 0220007 BUN 20</t>
  </si>
  <si>
    <t>REGULARIZACION DE TRANSFERENCIA DEL EXTERIOR SEGUN SWIFT 02526 DE FECHA 28/02/2020 ORDENANTE: CONSULADO DE BOLIVIA EN NDW YORK US LIB. 00099021001 TGN-RECURSOS ORDINARIOS (3987)</t>
  </si>
  <si>
    <t>TRANSFERENCIA DEL EXTERIOR SEGUN SWIFT 02583 DE FECHA 28/02/2020 ORDENANTE: CONSULADO DE BOLIVIA EN WASHINGTON US LIB. 00099021001 TGN-RECURSOS ORDINARIOS (3987)</t>
  </si>
  <si>
    <t>De: 00099021001 Transferencia de recursos al GAM de Pelechuco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</si>
  <si>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Machareti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</si>
  <si>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Carabuco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</si>
  <si>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Villa de Huacaya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</si>
  <si>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Villa Vaca Guzmán 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</si>
  <si>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Luribay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</si>
  <si>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Ancoraimes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</si>
  <si>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Malla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</si>
  <si>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Villa Libertad Licoma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</si>
  <si>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Sapahaqui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</si>
  <si>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Tacacoma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</si>
  <si>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Cairoma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</si>
  <si>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Colquiri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</si>
  <si>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Yanacachi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</si>
  <si>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Tito Yupanqui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</si>
  <si>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Puerto Perez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</si>
  <si>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Quime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</si>
  <si>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Buenaventura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</si>
  <si>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Ayata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</si>
  <si>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General Juan José Perez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</si>
  <si>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Collana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</si>
  <si>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Curva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</si>
  <si>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Aucapata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</si>
  <si>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Pedro de Curahuara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</si>
  <si>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Colquencha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</si>
  <si>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Catacora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</si>
  <si>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Caquiaviri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</si>
  <si>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Mapiri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</si>
  <si>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Ayo Ayo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</si>
  <si>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Chacarilla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</si>
  <si>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Calacoto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</si>
  <si>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Teoponte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</si>
  <si>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Umala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</si>
  <si>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Taraco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</si>
  <si>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Charaña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</si>
  <si>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Andrés de Machaca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</si>
  <si>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Sica Sica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</si>
  <si>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Jesús de Machaca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</si>
  <si>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Waldo Ballivian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</si>
  <si>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Huarina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</si>
  <si>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Guaqui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</si>
  <si>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Santiago de Huata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</si>
  <si>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Nazacara de Pacajes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</si>
  <si>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Escoma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</si>
  <si>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Palca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</si>
  <si>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Humanata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</si>
  <si>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Mocomoco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</si>
  <si>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Chua Cocani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</si>
  <si>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Villa Charcas para el pago del Bono de Discapacidad, en el marco de la Ley Nº977 de fecha 26 de septiembre de 2017, DS N°3437 de 20 de diciembre de 2017 y Resolución Ministerial Nº010 de fecha 10 de enero de 2018, desembolso de la gestión 2020.</t>
  </si>
  <si>
    <t>COBRO COSTOS DE PAPELERIA SEGUN TRANSFERENCIA DEL EXTERIOR POR ORDEN DE GAS CORONA SAECA LIB. 00513062001 YPFB-OPERACIONES PLANTA DE SEPARACION DE LIQUIDOS RIO GRANDE</t>
  </si>
  <si>
    <t>COBRO COSTOS DE PAPELERIA SEGUN TRANSFERENCIA DEL EXTERIOR POR ORDEN DE GAS TOTAL S.A. LIB. 00513062001 YPFB-OPERACIONES PLANTA DE SEPARACION DE LIQUIDOS RIO GRANDE</t>
  </si>
  <si>
    <t>COBRO COSTOS DE PAPELERIA SEGUN TRANSFERENCIA DEL EXTERIOR POR ORDEN DE LLAMA GAS S.A. FECHA VALOR 28/02/2020 LIB. 00513062001 YPFB-OPERACIONES PLANTA DE SEPARACION DE LIQUIDOS RIO GRANDE</t>
  </si>
  <si>
    <t>||TRANSFERENCIA DE FONDOS S/G. MENSAJE SWIFT NRO. 02617 DE LA FECHA. (SECTOR PÚBLICO - SOBREVUELOS). DEBITO DE LA LIBRETA 00117012001 DGAC, REPOSICION UTILES DE ESCRITORIO.</t>
  </si>
  <si>
    <t>||TRANSFERENCIA DE FONDOS S/G. MENSAJES SWIFT NROS. 02619 Y 02603 DE LA FECHA. (SECTOR PÚBLICO - SOBREVUELOS). DEBITO DE LA LIBRETA 00117012001 DGAC, REPOSICION UTILES DE ESCRITORIO.</t>
  </si>
  <si>
    <t>||TRANSFERENCIA DE FONDOS S/G. MENSAJES SWIFT NROS. 02618 Y 02602 DE LA FECHA. (SECTOR PÚBLICO - SERVICIOS). DEBITO DE LA LIBRETA 00119012001 ADSIB, REPOSICION UTILES DE ESCRITORIO.</t>
  </si>
  <si>
    <t>CONCILIADO_PARCIAL</t>
  </si>
  <si>
    <t>PAGO A CAF PRÉSTAMO CFA008814 VCTO. 03-02-2020 POR CUENTA DE TGN , NTI. 013158 VALOR 03-02-2020 CAPITAL USD 1.144.671,08 INTERESES USD 395.779,83 COMISIONES USD 72.291,91 CTA. 5970 CUENTA UNICA DEL TESORO DOLARES AMERICANOS LIB. 00099021001</t>
  </si>
  <si>
    <t>AJUSTE COMPLEMENTARIO POR REVALORIZACION SALDOS DE ACTIVOS DE RESERVA Y OBLIGACIONES MONEDA EXTRANJERA (DOLARES) Saldo MO = -500332114.05 ;Bs/Mo: 6.86000000000 ;Saldo Bs: -3432278302.39</t>
  </si>
  <si>
    <t>REGULARIZACION DE TRANSFERENCIA DEL EXTERIOR SEGUN SWIFT 01203 DE FECHA 04/02/2020 ORDENANTE: EMBAJADA DEL ESTADO PLURINACIONAL DE BOLIVIA EN MEXICO LIB. 00099021001 TGN-RECURSOS ORDINARIOS-DOLARES AMERICANOS (5970)</t>
  </si>
  <si>
    <t>COBRO COSTOS DE PAPELERIA POR REGULARIZACION DE TRANSFERENCIA DEL EXTERIOR POR ORDEN DE EMBAJADA DEL ESTADO PLURINACIONAL DE BOLIVIA EN MEXICO LIB. 00099021001 TGN-RECURSOS ORDINARIOS-DOLARES AMERICANOS (5970)</t>
  </si>
  <si>
    <t>REGULARIZACION DE TRANSFERENCIA DEL EXTERIOR SEGUN SWIFT NO.1107 DE FECHA 04/02/2020 ORDENANTE: CONSULADO DE BOLIVIA (ROSARIO ARGENTINA) REF.: 551867206 LIB. 00099021001 TGN-RECURSOS ORDINARIOS-DOLARES AMERICANOS (5970)</t>
  </si>
  <si>
    <t>REGULARIZACION DE TRANSFERENCIA DEL EXTERIOR SEGUN SWIFT NO.1257 DE FECHA 04/02/2020 ORDENANTE: CONSULADO DE BOLIVIA EN MENDOZA ARGENTINA REF.: 551867470 LIB. 00099021001 TGN-RECURSOS ORDINARIOS-DOLARES AMERICANOS (5970)</t>
  </si>
  <si>
    <t>COBRO COSTOS DE PAPELERIA POR REGULARIZACION DE TRANSFERENCIA DEL EXTERIOR POR ORDEN DE CONSULADO DE BOLIVIA (ROSARIO ARGENTINA) REF.: 551867206 LIB. 00099021001 TGN-RECURSOS ORDINARIOS-DOLARES AMERICANOS (5970)</t>
  </si>
  <si>
    <t>COBRO COSTOS DE PAPELERIA POR REGULARIZACION DE TRANSFERENCIA DEL EXTERIOR POR ORDEN DE CONSULADO DE BOLIVIA EN MENDOZA ARGENTINA REF.: 551867470 LIB. 00099021001 TGN-RECURSOS ORDINARIOS-DOLARES AMERICANOS (5970)</t>
  </si>
  <si>
    <t>AJUSTE COMPLEMENTARIO POR REVALORIZACION SALDOS DE ACTIVOS DE RESERVA Y OBLIGACIONES MONEDA EXTRANJERA (DOLARES) Saldo MO = -498984444.36 ;Bs/Mo: 6.86000000000 ;Saldo Bs: -3423033288.32</t>
  </si>
  <si>
    <t>A:00099021001 Transferencia de recursos a solicitud del Órgano Judicial, (operación bimonetaria), SG Nota CITE:UNID./NAL./FINANZAS/DAF-OJ N°82/2020, a favor del Gobierno Autonomo Municipal de Santa Cruz por Restitución de Certificado Depósito Judicial Nro. 0014742; 0014889; 92511; 92512; 91382; 91383; 91439; 91440; 100145; 100146; 102855; 102857; 102856; 102860; 102861. H.R. 6-3666-R. TC 6.86.</t>
  </si>
  <si>
    <t>AJUSTE COMPLEMENTARIO POR REVALORIZACION SALDOS DE ACTIVOS DE RESERVA Y OBLIGACIONES MONEDA EXTRANJERA (DOLARES) Saldo MO = -496483012.63 ;Bs/Mo: 6.86000000000 ;Saldo Bs: -3405873466.65</t>
  </si>
  <si>
    <t>REGULARIZACION DE TRANSFERENCIA DEL EXTERIOR SEGUN SWIFT NO.1381 DE FECHA 06/02/2020 ORDENANTE: CONSULADO EST PLURINAC BOLIVIA (VIEDMA) REF.: T001869143SUCURS LIB. 00099021001 TGN-RECURSOS ORDINARIOS-DOLARES AMERICANOS (5970)</t>
  </si>
  <si>
    <t>COBRO COSTOS DE PAPELERIA POR REGULARIZACION DE TRANSFERENCIA DEL EXTERIOR POR ORDEN DE CONSULADO EST PLURINAC BOLIVIA (VIEDMA) REF.: T001869143SUCURS LIB. 00099021001 TGN-RECURSOS ORDINARIOS-DOLARES AMERICANOS (5970)</t>
  </si>
  <si>
    <t>AJUSTE COMPLEMENTARIO POR REVALORIZACION SALDOS DE ACTIVOS DE RESERVA Y OBLIGACIONES MONEDA EXTRANJERA (DOLARES) Saldo MO = -494008102.41 ;Bs/Mo: 6.86000000000 ;Saldo Bs: -3388895582.54</t>
  </si>
  <si>
    <t>AJUSTE COMPLEMENTARIO POR REVALORIZACION SALDOS DE ACTIVOS DE RESERVA Y OBLIGACIONES MONEDA EXTRANJERA (DOLARES) Saldo MO = -493085785.71 ;Bs/Mo: 6.86000000000 ;Saldo Bs: -3382568489.96</t>
  </si>
  <si>
    <t>PAGO PRÉSTAMO BID 939-SF-BO VCTO. 08-02-2020 POR CUENTA DE BANCO DE DESARROLLO , VALOR 10-02-2020 CAPITAL USD 651.382,87 INTERESES USD 144.398,40 LIBRETA 00099021001 TGN-RECURSOS ORDINARIOS DOLARES AMERICANOS -5970 ALIVIO MDRI</t>
  </si>
  <si>
    <t>REGULARIZACION DE TRANSFERENCIA DEL EXTERIOR SEGUN SWIFT 01687 DE FECHA 10/02/2020 ORDENANTE: CONSULADO DE BOLIVIA EN MENDOZA ARGENTINA LIB. 00099021001 TGN-RECURSOS ORDINARIOS-DOLARES AMERICANOS (5970)</t>
  </si>
  <si>
    <t>COBRO COSTOS DE PAPELERIA POR REGULARIZACION DE TRANSFERENCIA DEL EXTERIOR POR ORDEN DE CONSULADO DE BOLIVIA EN MENDOZA ARGENTINA LIB. 00099021001 TGN-RECURSOS ORDINARIOS-DOLARES AMERICANOS (5970)</t>
  </si>
  <si>
    <t>AJUSTE COMPLEMENTARIO POR REVALORIZACION SALDOS DE ACTIVOS DE RESERVA Y OBLIGACIONES MONEDA EXTRANJERA (DOLARES) Saldo MO = -482615336.36 ;Bs/Mo: 6.86000000000 ;Saldo Bs: -3310741207.41</t>
  </si>
  <si>
    <t>||REGULARIZACION COMP. N° G-1262104 DEL 31/01/2020 SEGUN NOTA MEFP/VTCP/DGPOT/UOTGN/ N°338/2020 MEFP, RECIBIDA EN LA FECHA REF.: REVERSION DE FONDOS DE LA TRANSFERENCIA REALIZADA EL 13/01/20 POR EL MINISTERIO DE DEFENSA A/F BRAVO TACTICAL SOLUTIONS LLC LIB. 00099021001 "TGN - RECURSOS ORDINARIOS - DOLARES AMERICANOS"</t>
  </si>
  <si>
    <t>AJUSTE COMPLEMENTARIO POR REVALORIZACION SALDOS DE ACTIVOS DE RESERVA Y OBLIGACIONES MONEDA EXTRANJERA (DOLARES) Saldo MO = -478824987.95 ;Bs/Mo: 6.86000000000 ;Saldo Bs: -3284739417.33</t>
  </si>
  <si>
    <t>TRANSFERENCIA RECIBIDA DEL EXTERIOR SEGÚN MENSAJES SWIFT Nos. 01997-01996 (REM.EXT.) DE FECHA 14-02-2020 POR DESEMBOLSO DE BID PRÉSTAMO 3540/BL-BO OPS0202005791A LIBRETA N° 00291014362 USD-AB-BID 3540/BL-BO PROG.DE INFRAESTRUC.VIAL DE APOYO AL DESARROLLO Y GESTION RVF II</t>
  </si>
  <si>
    <t>AJUSTE COMPLEMENTARIO POR REVALORIZACION SALDOS DE ACTIVOS DE RESERVA Y OBLIGACIONES MONEDA EXTRANJERA (DOLARES) Saldo MO = -491650272.71 ;Bs/Mo: 6.86000000000 ;Saldo Bs: -3372720870.80</t>
  </si>
  <si>
    <t>A:00099021001 Transferencia de recursos a solicitud del Órgano Judicial, (operación bimonetaria), SG Nota CITE:UNID./NAL./FINANZAS/DAF-OJ N°90/2020, a favor de la Vicepresidencia del Estado Plurinacional por Restitución de Certificado Depósito Judicial Nro. 3365. H.R. 6-3903-R. TC 6.86.</t>
  </si>
  <si>
    <t>AJUSTE COMPLEMENTARIO POR REVALORIZACION SALDOS DE ACTIVOS DE RESERVA Y OBLIGACIONES MONEDA EXTRANJERA (DOLARES) Saldo MO = -490299517.84 ;Bs/Mo: 6.86000000000 ;Saldo Bs: -3363454692.36</t>
  </si>
  <si>
    <t>PAGO A FONPLATA PRÉSTAMO BOL 30/2017 VCTO. 15-02-2020 POR CUENTA DE TGN , NTI. 013246 VALOR 18-02-2020 INTERESES USD 835.952,66 COMISIONES USD 287,77 CTA. 5970 CUENTA UNICA DEL TESORO DOLARES AMERICANOS LIB. 00099021001</t>
  </si>
  <si>
    <t>PAGO A CAF PRÉSTAMO CFA009277 VCTO. 18-02-2020 POR CUENTA DE TGN , NTI. 013180 VALOR 18-02-2020 INTERESES USD 2.446.864,96 COMISIONES USD 81.529,77 CTA. 5970 CUENTA UNICA DEL TESORO DOLARES AMERICANOS LIB. 00099021001</t>
  </si>
  <si>
    <t>PAGO A BID PRÉSTAMO 3599/BL-BO VCTO. 15-02-2020 POR CUENTA DE TGN , NTI. 013184 VALOR 18-02-2020 INTERESES USD 275.416,74 COMISIONES USD 78.537,38 CTA. 5970 CUENTA UNICA DEL TESORO DOLARES AMERICANOS LIB. 00099021001</t>
  </si>
  <si>
    <t>PAGO A BID PRÉSTAMO 4414/KI-BO VCTO. 15-02-2020 POR CUENTA DE TGN , NTI. 013187 VALOR 18-02-2020 INTERESES USD 66.207,67 CTA. 5970 CUENTA UNICA DEL TESORO DOLARES AMERICANOS LIB. 00099021001</t>
  </si>
  <si>
    <t>PAGO A BID PRÉSTAMO 3599/BL-BO VCTO. 15-02-2020 POR CUENTA DE TGN , NTI. 013183 VALOR 18-02-2020 INTERESES USD 5.799,79 CTA. 5970 CUENTA UNICA DEL TESORO DOLARES AMERICANOS LIB. 00099021001</t>
  </si>
  <si>
    <t>00212014302 DEPOSITO DE EFECTIVO, DEPOSITANTE: INRA-NACIONAL, CONCEPTO: DEVOLUCION DE INTERESES POR TRANSFERENCIA DE FECHA 06-09-2019, CUENTA DE DEPOSITO: CUENTA UNICA DEL TESORO EN DOLARES AMERICANOS</t>
  </si>
  <si>
    <t>PAGO A IDA PRÉSTAMO 3788-BO VCTO. 15-02-2020 POR CUENTA DE TGN , NTI. 013153 VALOR 18-02-2020 CAPITAL USD 935.010,47 INTERESES USD 18.289,35 CTA. 5970 CUENTA UNICA DEL TESORO DOLARES AMERICANOS LIB. 00099021001</t>
  </si>
  <si>
    <t>PAGO A BIRF PRÉSTAMO BIRF 8735-BO VCTO. 15-02-2020 POR CUENTA DE TGN , NTI. 013175 VALOR 18-02-2020 INTERESES USD 221.718,39 COMISIONES USD 109.652,63 CTA. 5970 CUENTA UNICA DEL TESORO DOLARES AMERICANOS LIB. 00099021001</t>
  </si>
  <si>
    <t>AJUSTE COMPLEMENTARIO POR REVALORIZACION SALDOS DE ACTIVOS DE RESERVA Y OBLIGACIONES MONEDA EXTRANJERA (DOLARES) Saldo MO = -475543801.15 ;Bs/Mo: 6.86000000000 ;Saldo Bs: -3262230475.85</t>
  </si>
  <si>
    <t>TRANSFERENCIA RECIBIDA DEL EXTERIOR SEGÚN MENSAJES SWIFT Nos. 02101-02100 (REM.EXT.) DE FECHA 19-02-2020 POR DESEMBOLSO DE BID PRÉSTAMO 4403/BL-BO REQ 00007 BO OPS0202006788A LIBRETA N° 00287104323 FPS-US-BOLIVIA RESILENTE BID 4403/BL-BO</t>
  </si>
  <si>
    <t>'TRANSFERENCIA DE FONDOS||S/G. NOTA CITE: MEFP/VTCP/DGCP/UF-128/2020 DE LA FECHA, DEL MIN.DE ECONOMIA Y FINANZAS PUBLICAS (HRE-TSO-893), RECURSOS FIDEICOMISO INCENTIVOS A LAS EXPORTACIONES-CCF. DEBITO DE LA LIBRETA N° 00099021001 RECURSOS ORDINARIOS M/E.</t>
  </si>
  <si>
    <t>PAGO A JICA PRÉSTAMO BV-P5 VCTO. 20-02-2020 POR CUENTA DE TGN ,SEGUN NOTA MEFP/VTCP/DGCP/UODP-180/2020 DEL 12/02/2020 DEL MEFP, NTI. 013287 VALOR 20-02-2020 INTERESES JPY 64.342,00 COMISIONES JPY 1.148.963,00 LIBRETA 00099021001 TGN- RECURSOS ORNINARIOS DOLARES AMERICANOS</t>
  </si>
  <si>
    <t>||REGULARIZACION DE NUESTRO COMPROBANTE S-978698 DEL 14/02/2020 POR COBRO DE COMISIONES EFECTUADO POR EL MUFG BANK LTD., POR DESEMBOLSO DEL PRESTAMO JICA BV-P5 SEGUN NOTA MEFP/VTCP/DGCP/UODP-201/2020 DEL 19/02/2020 LIBRETA 00099021001 TGN - RECURSOS ORDINARIOS - DOLARES AMERICANOS (5970)</t>
  </si>
  <si>
    <t>||COBRO DE COMISIONES QUE EFECTUA EL MUFG BANK LTD, POR PAGO DEL PRESTAMO BV-P5 VCTO. 20/02/2020 SEGUN MENSAJE SWIFT 2194 DE LA FECHA LIBRETA NRO. 00099021001 TGN RECURSOS ORDINARIOS - DOLARES AMERICANOS (5970)</t>
  </si>
  <si>
    <t>||PAGO A EXIMBANK COREA PRÉSTAMO EDCF NO. BOL-2 VCTO 20-02-2020 POR CUENTA DEL TGN, NTI. 013229 VALOR 20-02-20 INTERESES KRW 19.586.140.- CTA. 5970 CUENTA UNICA DEL TESORO DOLARES AMERICANOS LIB. 00099021001</t>
  </si>
  <si>
    <t>AJUSTE COMPLEMENTARIO POR REVALORIZACION SALDOS DE ACTIVOS DE RESERVA Y OBLIGACIONES MONEDA EXTRANJERA (DOLARES) Saldo MO = -474299325.97 ;Bs/Mo: 6.86000000000 ;Saldo Bs: -3253693376.14</t>
  </si>
  <si>
    <t>AJUSTE COMPLEMENTARIO POR REVALORIZACION SALDOS DE ACTIVOS DE RESERVA Y OBLIGACIONES MONEDA EXTRANJERA (DOLARES) Saldo MO = -445382982.84 ;Bs/Mo: 6.86000000000 ;Saldo Bs: -3055327262.29</t>
  </si>
  <si>
    <t>PAGO A CAF PRÉSTAMO CFA003747 VCTO. 26-02-2020 POR CUENTA DE TGN, (GAM SAN JAVIER DEL BENI) SG NOTA MEPF/VTCP/DGCP/UODP-212/2020 DEL 26/02/2020 DEL MEFP , NTI. 013202 VALOR 26-02-2020 CAPITAL USD 6.432,57 INTERESES USD 1.125,65 LIB.-00099021001 RECURSOS ORDINARIOS DOLARES AMERICANOS -5970</t>
  </si>
  <si>
    <t>AJUSTE COMPLEMENTARIO POR REVALORIZACION SALDOS DE ACTIVOS DE RESERVA Y OBLIGACIONES MONEDA EXTRANJERA (DOLARES) Saldo MO = -444410735.66 ;Bs/Mo: 6.86000000000 ;Saldo Bs: -3048657646.61</t>
  </si>
  <si>
    <t>PAGO A BID PRÉSTAMO 3091/BL-BO VCTO. 27-02-2020 POR CUENTA DE TGN , NTI. 013219 VALOR 27-02-2020 CAPITAL USD 462.555,18 INTERESES USD 425.713,93 COMISIONES USD 4.526,48 CTA. 5970 CUENTA UNICA DEL TESORO DOLARES AMERICANOS LIB. 00099021001</t>
  </si>
  <si>
    <t>COBRO COSTOS DE PAPELERIA SEGUN TRANSFERENCIA DEL EXTERIOR POR ORDEN DE TAM LINHAS AEREAS S/A (SAO PAULO - BRASIL) REF.: 7113115049 LIB. 00512012001 AASANA CENTRAL-OFICINA NACIONAL</t>
  </si>
  <si>
    <t>AJUSTE COMPLEMENTARIO POR REVALORIZACION SALDOS DE ACTIVOS DE RESERVA Y OBLIGACIONES MONEDA EXTRANJERA (DOLARES) Saldo MO = -439204295.48 ;Bs/Mo: 6.86000000000 ;Saldo Bs: -3012941466.98</t>
  </si>
  <si>
    <t>00293024101</t>
  </si>
  <si>
    <t>De: 00293024101 A:00099021001 A requerimiento del Museo Nacional de Etnografía y Folklore - Fundación Cultural del BCB, con nota CITE: MUSEF/CONTAB-100/2019, en virtud a las notas CITE: MUSEF-ADM 162/2017, y CITE: MEFP/VPCF/DGCF/UCCF/CC/N°</t>
  </si>
  <si>
    <t>00099014102</t>
  </si>
  <si>
    <t>De: 00099014102 A:00290014101 Transferencia de recursos que realizamos a solicitud del Servicio de Impuestos Nacionales mediante nota SIN/GAF/DRF/UC/NOT/5/2020 y en virtud a las notas internas CITE: MEFP/VPCF/DGCF/UCCF No 058/2020 de la Dir</t>
  </si>
  <si>
    <t>00290024101</t>
  </si>
  <si>
    <t>De: 00290024101 A:00099021001 De: 00290024101 A:00099021001 Transferencia de recursos a solicitud de Impuestos Nacionales sg CITE: SIN/GDLPZ I/DARH/NOT/160/2020, por error de apropiación de libreta, motivo por el cual adjunta el registro de</t>
  </si>
  <si>
    <t>De: 00512012001 A:00099021001 A requerimiento de la Dirección General de Administración y Finanzas Territoriales con nota interna CITE: MEFP/VTCP/DGAFT/USCFT/N° 0216/2020, en la cual solicita transferencia de cuota N° 63, H.R. 10008-44-D/6</t>
  </si>
  <si>
    <t>10000031182871</t>
  </si>
  <si>
    <t>ORGANO JUDICIAL - DAF - RECURSOS - TASAS</t>
  </si>
  <si>
    <t>10000031182946</t>
  </si>
  <si>
    <t>ORGANO JUDICIAL - DAF - RECURSOS - MULTAS PROCESALES</t>
  </si>
  <si>
    <t>10000031182988</t>
  </si>
  <si>
    <t>ÓRGANO JUDICIAL - DAF - RECURSOS - OTROS INGRESOS</t>
  </si>
  <si>
    <r>
      <t xml:space="preserve">QUE AFECTAN A LA CUENTA ÚNICA DEL TESORO EN BOLIVIANOS (CUT) No. </t>
    </r>
    <r>
      <rPr>
        <b/>
        <sz val="12"/>
        <rFont val="Calibri"/>
        <family val="2"/>
        <scheme val="minor"/>
      </rPr>
      <t>3987069001</t>
    </r>
    <r>
      <rPr>
        <b/>
        <sz val="10"/>
        <rFont val="Calibri"/>
        <family val="2"/>
        <scheme val="minor"/>
      </rPr>
      <t xml:space="preserve"> - COMISIÓN POR VENTA DE DIVISAS (PROCESO AUTOMÁTICO)</t>
    </r>
  </si>
  <si>
    <t>CVD_AUTO  Comisiones por Compra Venta de Divisas proceso automático</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</si>
  <si>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</si>
  <si>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</si>
  <si>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</si>
  <si>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</si>
  <si>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</si>
  <si>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feb</t>
  </si>
  <si>
    <t>O18280590002</t>
  </si>
  <si>
    <t>O18280670002</t>
  </si>
  <si>
    <t>O18280910002</t>
  </si>
  <si>
    <t>O18281680002</t>
  </si>
  <si>
    <t>O18281860002</t>
  </si>
  <si>
    <t>O18282030002</t>
  </si>
  <si>
    <t>O18282080002</t>
  </si>
  <si>
    <t>O18282100002</t>
  </si>
  <si>
    <t>O18282130002</t>
  </si>
  <si>
    <t>O18282140002</t>
  </si>
  <si>
    <t>O18282340002</t>
  </si>
  <si>
    <t>O18282930002</t>
  </si>
  <si>
    <t>O18282980002</t>
  </si>
  <si>
    <t>O18283000002</t>
  </si>
  <si>
    <t>B18280760002</t>
  </si>
  <si>
    <t>B18280980002</t>
  </si>
  <si>
    <t>B18281010002</t>
  </si>
  <si>
    <t>B18281050002</t>
  </si>
  <si>
    <t>B18281060002</t>
  </si>
  <si>
    <t>B18281080002</t>
  </si>
  <si>
    <t>B18281100002</t>
  </si>
  <si>
    <t>B18281130002</t>
  </si>
  <si>
    <t>B18281850002</t>
  </si>
  <si>
    <t>O18283320002</t>
  </si>
  <si>
    <t>O18283330002</t>
  </si>
  <si>
    <t>O18283360002</t>
  </si>
  <si>
    <t>S09797820003</t>
  </si>
  <si>
    <t>G12851090003</t>
  </si>
  <si>
    <t>G12851130003</t>
  </si>
  <si>
    <t>G12851180003</t>
  </si>
  <si>
    <t>G12852710002</t>
  </si>
  <si>
    <t>G12853970002</t>
  </si>
  <si>
    <t>G12854000002</t>
  </si>
  <si>
    <t>G12854020002</t>
  </si>
  <si>
    <t>G12854040002</t>
  </si>
  <si>
    <t>G12854060002</t>
  </si>
  <si>
    <t>G12855200002</t>
  </si>
  <si>
    <t>G12855240002</t>
  </si>
  <si>
    <t>G12855260002</t>
  </si>
  <si>
    <t>G12855280002</t>
  </si>
  <si>
    <t>G12854070001</t>
  </si>
  <si>
    <t>G12855210001</t>
  </si>
  <si>
    <t>G12855250001</t>
  </si>
  <si>
    <t>G12855270001</t>
  </si>
  <si>
    <t>S09798270002</t>
  </si>
  <si>
    <t>F0004051</t>
  </si>
  <si>
    <t>S09798100003</t>
  </si>
  <si>
    <t>S09798250003</t>
  </si>
  <si>
    <t>S09798310003</t>
  </si>
  <si>
    <t>O18284490002</t>
  </si>
  <si>
    <t>O18284580002</t>
  </si>
  <si>
    <t>O18284610002</t>
  </si>
  <si>
    <t>O18284620002</t>
  </si>
  <si>
    <t>O18284640002</t>
  </si>
  <si>
    <t>O18284650002</t>
  </si>
  <si>
    <t>O18284660002</t>
  </si>
  <si>
    <t>O18284670002</t>
  </si>
  <si>
    <t>O18284680002</t>
  </si>
  <si>
    <t>O18284690002</t>
  </si>
  <si>
    <t>O18284700002</t>
  </si>
  <si>
    <t>O18284710002</t>
  </si>
  <si>
    <t>O18284950002</t>
  </si>
  <si>
    <t>O18285030002</t>
  </si>
  <si>
    <t>O18285460002</t>
  </si>
  <si>
    <t>O18285920002</t>
  </si>
  <si>
    <t>O18285960002</t>
  </si>
  <si>
    <t>B18285090002</t>
  </si>
  <si>
    <t>B18285350002</t>
  </si>
  <si>
    <t>B18285550002</t>
  </si>
  <si>
    <t>B18285570002</t>
  </si>
  <si>
    <t>B18285610002</t>
  </si>
  <si>
    <t>B18285680002</t>
  </si>
  <si>
    <t>B18285700002</t>
  </si>
  <si>
    <t>B18285710002</t>
  </si>
  <si>
    <t>B18285890002</t>
  </si>
  <si>
    <t>O18286090002</t>
  </si>
  <si>
    <t>O18286110002</t>
  </si>
  <si>
    <t>O18286160002</t>
  </si>
  <si>
    <t>O18286320002</t>
  </si>
  <si>
    <t>O18286860002</t>
  </si>
  <si>
    <t>O18286940002</t>
  </si>
  <si>
    <t>O18287000002</t>
  </si>
  <si>
    <t>O18287060002</t>
  </si>
  <si>
    <t>O18287080002</t>
  </si>
  <si>
    <t>O18287120002</t>
  </si>
  <si>
    <t>O18287160002</t>
  </si>
  <si>
    <t>O18287280002</t>
  </si>
  <si>
    <t>O18287290002</t>
  </si>
  <si>
    <t>O18287330002</t>
  </si>
  <si>
    <t>O18287340002</t>
  </si>
  <si>
    <t>O18287350002</t>
  </si>
  <si>
    <t>O18287360002</t>
  </si>
  <si>
    <t>O18287370002</t>
  </si>
  <si>
    <t>O18287380002</t>
  </si>
  <si>
    <t>O18287390002</t>
  </si>
  <si>
    <t>O18287410002</t>
  </si>
  <si>
    <t>O18287430002</t>
  </si>
  <si>
    <t>O18287450002</t>
  </si>
  <si>
    <t>O18287460002</t>
  </si>
  <si>
    <t>O18287470002</t>
  </si>
  <si>
    <t>O18287480002</t>
  </si>
  <si>
    <t>G12866350002</t>
  </si>
  <si>
    <t>G12866390002</t>
  </si>
  <si>
    <t>G12866430002</t>
  </si>
  <si>
    <t>G12866450002</t>
  </si>
  <si>
    <t>G12866470002</t>
  </si>
  <si>
    <t>G12866490002</t>
  </si>
  <si>
    <t>G12866320004</t>
  </si>
  <si>
    <t>G12866330004</t>
  </si>
  <si>
    <t>G12866340004</t>
  </si>
  <si>
    <t>G12866440001</t>
  </si>
  <si>
    <t>G12866460001</t>
  </si>
  <si>
    <t>S09798760003</t>
  </si>
  <si>
    <t>F0004059</t>
  </si>
  <si>
    <t>Q12502330002</t>
  </si>
  <si>
    <t>S09798910003</t>
  </si>
  <si>
    <t>S09798930003</t>
  </si>
  <si>
    <t>S09799210003</t>
  </si>
  <si>
    <t>F0004062</t>
  </si>
  <si>
    <t>G12868900001</t>
  </si>
  <si>
    <t>G12868970001</t>
  </si>
  <si>
    <t>G12868980004</t>
  </si>
  <si>
    <t>O18288680002</t>
  </si>
  <si>
    <t>O18288750002</t>
  </si>
  <si>
    <t>O18288760002</t>
  </si>
  <si>
    <t>O18288900002</t>
  </si>
  <si>
    <t>O18288930002</t>
  </si>
  <si>
    <t>O18289030002</t>
  </si>
  <si>
    <t>O18289110002</t>
  </si>
  <si>
    <t>O18289130002</t>
  </si>
  <si>
    <t>O18289140002</t>
  </si>
  <si>
    <t>O18289160002</t>
  </si>
  <si>
    <t>O18289170002</t>
  </si>
  <si>
    <t>O18289180002</t>
  </si>
  <si>
    <t>O18289210002</t>
  </si>
  <si>
    <t>O18289220002</t>
  </si>
  <si>
    <t>O18289240002</t>
  </si>
  <si>
    <t>O18289350002</t>
  </si>
  <si>
    <t>O18289400002</t>
  </si>
  <si>
    <t>O18289550002</t>
  </si>
  <si>
    <t>O18289660002</t>
  </si>
  <si>
    <t>O18289730002</t>
  </si>
  <si>
    <t>O18289750002</t>
  </si>
  <si>
    <t>O18289820002</t>
  </si>
  <si>
    <t>O18289880002</t>
  </si>
  <si>
    <t>O18290520002</t>
  </si>
  <si>
    <t>O18290600002</t>
  </si>
  <si>
    <t>O18290890002</t>
  </si>
  <si>
    <t>B18288830002</t>
  </si>
  <si>
    <t>B18288970002</t>
  </si>
  <si>
    <t>B18288990002</t>
  </si>
  <si>
    <t>B18289380002</t>
  </si>
  <si>
    <t>B18289590002</t>
  </si>
  <si>
    <t>O18290900002</t>
  </si>
  <si>
    <t>O18291040002</t>
  </si>
  <si>
    <t>O18291200002</t>
  </si>
  <si>
    <t>O18291270002</t>
  </si>
  <si>
    <t>O18291280002</t>
  </si>
  <si>
    <t>O18291310002</t>
  </si>
  <si>
    <t>O18291350002</t>
  </si>
  <si>
    <t>G12875430002</t>
  </si>
  <si>
    <t>G12875440001</t>
  </si>
  <si>
    <t>G12876770003</t>
  </si>
  <si>
    <t>G12878250004</t>
  </si>
  <si>
    <t>G12878270004</t>
  </si>
  <si>
    <t>G12878280004</t>
  </si>
  <si>
    <t>G12878330001</t>
  </si>
  <si>
    <t>G12879570001</t>
  </si>
  <si>
    <t>F0004074</t>
  </si>
  <si>
    <t>Q12509060002</t>
  </si>
  <si>
    <t>S09799590002</t>
  </si>
  <si>
    <t>S09799840003</t>
  </si>
  <si>
    <t>S09799600001</t>
  </si>
  <si>
    <t>S09799670003</t>
  </si>
  <si>
    <t>S09799830003</t>
  </si>
  <si>
    <t>F0004076</t>
  </si>
  <si>
    <t>O18292640002</t>
  </si>
  <si>
    <t>O18292890002</t>
  </si>
  <si>
    <t>O18292920002</t>
  </si>
  <si>
    <t>O18293540002</t>
  </si>
  <si>
    <t>O18293640002</t>
  </si>
  <si>
    <t>O18293650002</t>
  </si>
  <si>
    <t>O18293690002</t>
  </si>
  <si>
    <t>O18293700002</t>
  </si>
  <si>
    <t>O18293710002</t>
  </si>
  <si>
    <t>O18293920002</t>
  </si>
  <si>
    <t>O18293990002</t>
  </si>
  <si>
    <t>O18294000002</t>
  </si>
  <si>
    <t>O18294060002</t>
  </si>
  <si>
    <t>O18294410002</t>
  </si>
  <si>
    <t>O18294550002</t>
  </si>
  <si>
    <t>B18292670002</t>
  </si>
  <si>
    <t>B18292700002</t>
  </si>
  <si>
    <t>B18292750002</t>
  </si>
  <si>
    <t>B18292780002</t>
  </si>
  <si>
    <t>B18293270002</t>
  </si>
  <si>
    <t>B18293300002</t>
  </si>
  <si>
    <t>B18293350002</t>
  </si>
  <si>
    <t>B18293370002</t>
  </si>
  <si>
    <t>B18293740002</t>
  </si>
  <si>
    <t>B18293750002</t>
  </si>
  <si>
    <t>B18293760002</t>
  </si>
  <si>
    <t>B18293770002</t>
  </si>
  <si>
    <t>B18293780002</t>
  </si>
  <si>
    <t>O18294650002</t>
  </si>
  <si>
    <t>O18294750002</t>
  </si>
  <si>
    <t>O18294760002</t>
  </si>
  <si>
    <t>O18294780002</t>
  </si>
  <si>
    <t>O18294840002</t>
  </si>
  <si>
    <t>O18294980002</t>
  </si>
  <si>
    <t>O18295050002</t>
  </si>
  <si>
    <t>G12887890004</t>
  </si>
  <si>
    <t>G12887900004</t>
  </si>
  <si>
    <t>G12887910004</t>
  </si>
  <si>
    <t>G12887920004</t>
  </si>
  <si>
    <t>G12887930004</t>
  </si>
  <si>
    <t>G12887940004</t>
  </si>
  <si>
    <t>F0004083</t>
  </si>
  <si>
    <t>S09800250002</t>
  </si>
  <si>
    <t>S09800250003</t>
  </si>
  <si>
    <t>G12890620001</t>
  </si>
  <si>
    <t>G12890660001</t>
  </si>
  <si>
    <t>G12892040001</t>
  </si>
  <si>
    <t>G12892060001</t>
  </si>
  <si>
    <t>G12892080001</t>
  </si>
  <si>
    <t>G12892140004</t>
  </si>
  <si>
    <t>G12892150004</t>
  </si>
  <si>
    <t>G12892160004</t>
  </si>
  <si>
    <t>G12892170004</t>
  </si>
  <si>
    <t>G12892180004</t>
  </si>
  <si>
    <t>G12892190004</t>
  </si>
  <si>
    <t>G12892210004</t>
  </si>
  <si>
    <t>S09800120003</t>
  </si>
  <si>
    <t>G12895050001</t>
  </si>
  <si>
    <t>S09800510003</t>
  </si>
  <si>
    <t>S09800480003</t>
  </si>
  <si>
    <t>F0004086</t>
  </si>
  <si>
    <t>O18296240002</t>
  </si>
  <si>
    <t>O18296350002</t>
  </si>
  <si>
    <t>O18296560002</t>
  </si>
  <si>
    <t>O18296580002</t>
  </si>
  <si>
    <t>O18296590002</t>
  </si>
  <si>
    <t>O18296610002</t>
  </si>
  <si>
    <t>O18296620002</t>
  </si>
  <si>
    <t>O18296630002</t>
  </si>
  <si>
    <t>O18296750002</t>
  </si>
  <si>
    <t>O18296800002</t>
  </si>
  <si>
    <t>O18296490002</t>
  </si>
  <si>
    <t>O18296510002</t>
  </si>
  <si>
    <t>O18296540002</t>
  </si>
  <si>
    <t>O18297300002</t>
  </si>
  <si>
    <t>O18297280002</t>
  </si>
  <si>
    <t>O18297370002</t>
  </si>
  <si>
    <t>O18297390002</t>
  </si>
  <si>
    <t>O18297560002</t>
  </si>
  <si>
    <t>O18297810002</t>
  </si>
  <si>
    <t>O18297940002</t>
  </si>
  <si>
    <t>O18298090002</t>
  </si>
  <si>
    <t>O18298100002</t>
  </si>
  <si>
    <t>O18298110002</t>
  </si>
  <si>
    <t>O18298150002</t>
  </si>
  <si>
    <t>B18296550002</t>
  </si>
  <si>
    <t>B18296570002</t>
  </si>
  <si>
    <t>B18296600002</t>
  </si>
  <si>
    <t>B18296980002</t>
  </si>
  <si>
    <t>B18297030002</t>
  </si>
  <si>
    <t>B18297110002</t>
  </si>
  <si>
    <t>B18297140002</t>
  </si>
  <si>
    <t>B18297450002</t>
  </si>
  <si>
    <t>O18298350002</t>
  </si>
  <si>
    <t>O18298470002</t>
  </si>
  <si>
    <t>O18298750002</t>
  </si>
  <si>
    <t>O18298760002</t>
  </si>
  <si>
    <t>O18298830002</t>
  </si>
  <si>
    <t>O18298810002</t>
  </si>
  <si>
    <t>G12902150004</t>
  </si>
  <si>
    <t>G12902160004</t>
  </si>
  <si>
    <t>G12902270001</t>
  </si>
  <si>
    <t>G12902230001</t>
  </si>
  <si>
    <t>G12902210001</t>
  </si>
  <si>
    <t>G12902170004</t>
  </si>
  <si>
    <t>Q12519670002</t>
  </si>
  <si>
    <t>S09800600001</t>
  </si>
  <si>
    <t>G12907080003</t>
  </si>
  <si>
    <t>G12907160004</t>
  </si>
  <si>
    <t>G12907180001</t>
  </si>
  <si>
    <t>S09801060001</t>
  </si>
  <si>
    <t>S09801070001</t>
  </si>
  <si>
    <t>S09801140004</t>
  </si>
  <si>
    <t>S09801080001</t>
  </si>
  <si>
    <t>S09801080004</t>
  </si>
  <si>
    <t>S09801090001</t>
  </si>
  <si>
    <t>S09801090004</t>
  </si>
  <si>
    <t>S09801110003</t>
  </si>
  <si>
    <t>S09801140001</t>
  </si>
  <si>
    <t>S09801070004</t>
  </si>
  <si>
    <t>Q12522690002</t>
  </si>
  <si>
    <t>G12909010001</t>
  </si>
  <si>
    <t>O18300110002</t>
  </si>
  <si>
    <t>O18300150002</t>
  </si>
  <si>
    <t>O18300550002</t>
  </si>
  <si>
    <t>O18301330002</t>
  </si>
  <si>
    <t>O18301890002</t>
  </si>
  <si>
    <t>O18301900002</t>
  </si>
  <si>
    <t>O18301930002</t>
  </si>
  <si>
    <t>B18300120002</t>
  </si>
  <si>
    <t>B18300620002</t>
  </si>
  <si>
    <t>B18300670002</t>
  </si>
  <si>
    <t>B18300690002</t>
  </si>
  <si>
    <t>B18300710002</t>
  </si>
  <si>
    <t>B18300720002</t>
  </si>
  <si>
    <t>B18300730002</t>
  </si>
  <si>
    <t>B18300750002</t>
  </si>
  <si>
    <t>B18300770002</t>
  </si>
  <si>
    <t>B18300780002</t>
  </si>
  <si>
    <t>B18300790002</t>
  </si>
  <si>
    <t>B18300800002</t>
  </si>
  <si>
    <t>B18300880002</t>
  </si>
  <si>
    <t>B18300910002</t>
  </si>
  <si>
    <t>B18300920002</t>
  </si>
  <si>
    <t>B18300940002</t>
  </si>
  <si>
    <t>B18301030002</t>
  </si>
  <si>
    <t>B18301040002</t>
  </si>
  <si>
    <t>B18301060002</t>
  </si>
  <si>
    <t>B18301090002</t>
  </si>
  <si>
    <t>B18301110002</t>
  </si>
  <si>
    <t>B18301130002</t>
  </si>
  <si>
    <t>B18301230002</t>
  </si>
  <si>
    <t>O18302120002</t>
  </si>
  <si>
    <t>O18302180002</t>
  </si>
  <si>
    <t>O18302230002</t>
  </si>
  <si>
    <t>O18302660002</t>
  </si>
  <si>
    <t>O18302670002</t>
  </si>
  <si>
    <t>G12916920003</t>
  </si>
  <si>
    <t>G12919460001</t>
  </si>
  <si>
    <t>S09801340001</t>
  </si>
  <si>
    <t>Q12527330002</t>
  </si>
  <si>
    <t>G12922910001</t>
  </si>
  <si>
    <t>G12922930001</t>
  </si>
  <si>
    <t>Q12527690002</t>
  </si>
  <si>
    <t>Q12527700002</t>
  </si>
  <si>
    <t>O18303800002</t>
  </si>
  <si>
    <t>O18304090002</t>
  </si>
  <si>
    <t>O18304170002</t>
  </si>
  <si>
    <t>O18304220002</t>
  </si>
  <si>
    <t>O18304230002</t>
  </si>
  <si>
    <t>O18304490002</t>
  </si>
  <si>
    <t>O18304550002</t>
  </si>
  <si>
    <t>O18304710002</t>
  </si>
  <si>
    <t>O18304770002</t>
  </si>
  <si>
    <t>O18304790002</t>
  </si>
  <si>
    <t>O18304910002</t>
  </si>
  <si>
    <t>O18304940002</t>
  </si>
  <si>
    <t>O18304980002</t>
  </si>
  <si>
    <t>O18304990002</t>
  </si>
  <si>
    <t>O18305010002</t>
  </si>
  <si>
    <t>O18305020002</t>
  </si>
  <si>
    <t>O18305040002</t>
  </si>
  <si>
    <t>O18305370002</t>
  </si>
  <si>
    <t>O18305530002</t>
  </si>
  <si>
    <t>B18304100002</t>
  </si>
  <si>
    <t>B18304240002</t>
  </si>
  <si>
    <t>B18304250002</t>
  </si>
  <si>
    <t>B18304330002</t>
  </si>
  <si>
    <t>B18304340002</t>
  </si>
  <si>
    <t>B18304380002</t>
  </si>
  <si>
    <t>B18304430002</t>
  </si>
  <si>
    <t>B18304440002</t>
  </si>
  <si>
    <t>B18304540002</t>
  </si>
  <si>
    <t>B18304570002</t>
  </si>
  <si>
    <t>B18304600002</t>
  </si>
  <si>
    <t>B18304640002</t>
  </si>
  <si>
    <t>O18305750002</t>
  </si>
  <si>
    <t>O18306050002</t>
  </si>
  <si>
    <t>O18306220002</t>
  </si>
  <si>
    <t>O18306120002</t>
  </si>
  <si>
    <t>G12929150003</t>
  </si>
  <si>
    <t>G12932080001</t>
  </si>
  <si>
    <t>S09803320002</t>
  </si>
  <si>
    <t>S09803110001</t>
  </si>
  <si>
    <t>Q12532340002</t>
  </si>
  <si>
    <t>S09804470004</t>
  </si>
  <si>
    <t>G12933590004</t>
  </si>
  <si>
    <t>S09804410001</t>
  </si>
  <si>
    <t>S09804410004</t>
  </si>
  <si>
    <t>S09804470001</t>
  </si>
  <si>
    <t>S09804740002</t>
  </si>
  <si>
    <t>S09804740003</t>
  </si>
  <si>
    <t>G12936450001</t>
  </si>
  <si>
    <t>G12936360001</t>
  </si>
  <si>
    <t>S09804780003</t>
  </si>
  <si>
    <t>S09804810003</t>
  </si>
  <si>
    <t>G12937860001</t>
  </si>
  <si>
    <t>S09805010001</t>
  </si>
  <si>
    <t>S09805010004</t>
  </si>
  <si>
    <t>S09805060001</t>
  </si>
  <si>
    <t>S09804140002</t>
  </si>
  <si>
    <t>S09804140003</t>
  </si>
  <si>
    <t>O18307380002</t>
  </si>
  <si>
    <t>O18307460002</t>
  </si>
  <si>
    <t>O18307770002</t>
  </si>
  <si>
    <t>O18308140002</t>
  </si>
  <si>
    <t>O18308240002</t>
  </si>
  <si>
    <t>O18308380002</t>
  </si>
  <si>
    <t>B18307470002</t>
  </si>
  <si>
    <t>B18307560002</t>
  </si>
  <si>
    <t>B18307590002</t>
  </si>
  <si>
    <t>B18307600002</t>
  </si>
  <si>
    <t>B18307720002</t>
  </si>
  <si>
    <t>B18308030002</t>
  </si>
  <si>
    <t>O18309120002</t>
  </si>
  <si>
    <t>O18309170002</t>
  </si>
  <si>
    <t>O18309560002</t>
  </si>
  <si>
    <t>O18309570002</t>
  </si>
  <si>
    <t>O18309590002</t>
  </si>
  <si>
    <t>O18309620002</t>
  </si>
  <si>
    <t>O18309740002</t>
  </si>
  <si>
    <t>G12941020003</t>
  </si>
  <si>
    <t>S09805470004</t>
  </si>
  <si>
    <t>S09805470001</t>
  </si>
  <si>
    <t>G12944910001</t>
  </si>
  <si>
    <t>G12944950001</t>
  </si>
  <si>
    <t>G12945180001</t>
  </si>
  <si>
    <t>G12945200001</t>
  </si>
  <si>
    <t>G12945220001</t>
  </si>
  <si>
    <t>G12945260001</t>
  </si>
  <si>
    <t>S09805380002</t>
  </si>
  <si>
    <t>G12947900001</t>
  </si>
  <si>
    <t>S09805660003</t>
  </si>
  <si>
    <t>S09805580003</t>
  </si>
  <si>
    <t>S09805600003</t>
  </si>
  <si>
    <t>O18311340002</t>
  </si>
  <si>
    <t>O18311430002</t>
  </si>
  <si>
    <t>O18311610002</t>
  </si>
  <si>
    <t>O18312060002</t>
  </si>
  <si>
    <t>O18312070002</t>
  </si>
  <si>
    <t>O18312080002</t>
  </si>
  <si>
    <t>O18312150002</t>
  </si>
  <si>
    <t>O18312370002</t>
  </si>
  <si>
    <t>O18312490002</t>
  </si>
  <si>
    <t>O18312410002</t>
  </si>
  <si>
    <t>O18312400002</t>
  </si>
  <si>
    <t>B18310960002</t>
  </si>
  <si>
    <t>B18311590002</t>
  </si>
  <si>
    <t>B18311740002</t>
  </si>
  <si>
    <t>B18311770002</t>
  </si>
  <si>
    <t>B18311800002</t>
  </si>
  <si>
    <t>B18312020002</t>
  </si>
  <si>
    <t>O18312770002</t>
  </si>
  <si>
    <t>O18313370002</t>
  </si>
  <si>
    <t>O18313630002</t>
  </si>
  <si>
    <t>O18313680002</t>
  </si>
  <si>
    <t>O18313690002</t>
  </si>
  <si>
    <t>O18313700002</t>
  </si>
  <si>
    <t>O18313710002</t>
  </si>
  <si>
    <t>G12954740001</t>
  </si>
  <si>
    <t>S09806170003</t>
  </si>
  <si>
    <t>S09806090003</t>
  </si>
  <si>
    <t>S09806040003</t>
  </si>
  <si>
    <t>S09806020003</t>
  </si>
  <si>
    <t>G12958790004</t>
  </si>
  <si>
    <t>G12958880001</t>
  </si>
  <si>
    <t>G12958860001</t>
  </si>
  <si>
    <t>G12958840001</t>
  </si>
  <si>
    <t>G12959930002</t>
  </si>
  <si>
    <t>G12959940001</t>
  </si>
  <si>
    <t>G12960180001</t>
  </si>
  <si>
    <t>G12960200004</t>
  </si>
  <si>
    <t>S09806470003</t>
  </si>
  <si>
    <t>O18314820002</t>
  </si>
  <si>
    <t>O18315010002</t>
  </si>
  <si>
    <t>O18315060002</t>
  </si>
  <si>
    <t>O18315100002</t>
  </si>
  <si>
    <t>O18315150002</t>
  </si>
  <si>
    <t>O18315250002</t>
  </si>
  <si>
    <t>O18315260002</t>
  </si>
  <si>
    <t>O18315270002</t>
  </si>
  <si>
    <t>O18315390002</t>
  </si>
  <si>
    <t>O18315480002</t>
  </si>
  <si>
    <t>O18315630002</t>
  </si>
  <si>
    <t>O18315650002</t>
  </si>
  <si>
    <t>O18315700002</t>
  </si>
  <si>
    <t>O18315750002</t>
  </si>
  <si>
    <t>O18315760002</t>
  </si>
  <si>
    <t>O18315770002</t>
  </si>
  <si>
    <t>O18315910002</t>
  </si>
  <si>
    <t>O18315970002</t>
  </si>
  <si>
    <t>O18316010002</t>
  </si>
  <si>
    <t>O18316020002</t>
  </si>
  <si>
    <t>O18316030002</t>
  </si>
  <si>
    <t>O18316040002</t>
  </si>
  <si>
    <t>O18316050002</t>
  </si>
  <si>
    <t>O18316060002</t>
  </si>
  <si>
    <t>O18316070002</t>
  </si>
  <si>
    <t>O18316080002</t>
  </si>
  <si>
    <t>O18316100002</t>
  </si>
  <si>
    <t>O18316110002</t>
  </si>
  <si>
    <t>O18316120002</t>
  </si>
  <si>
    <t>O18316590002</t>
  </si>
  <si>
    <t>O18316630002</t>
  </si>
  <si>
    <t>O18316780002</t>
  </si>
  <si>
    <t>O18316890002</t>
  </si>
  <si>
    <t>B18315000002</t>
  </si>
  <si>
    <t>B18315070002</t>
  </si>
  <si>
    <t>B18315090002</t>
  </si>
  <si>
    <t>B18315640002</t>
  </si>
  <si>
    <t>B18315920002</t>
  </si>
  <si>
    <t>B18315930002</t>
  </si>
  <si>
    <t>B18315940002</t>
  </si>
  <si>
    <t>O18317130002</t>
  </si>
  <si>
    <t>O18317570002</t>
  </si>
  <si>
    <t>O18317750002</t>
  </si>
  <si>
    <t>G12966750003</t>
  </si>
  <si>
    <t>G12966770003</t>
  </si>
  <si>
    <t>Q12550000002</t>
  </si>
  <si>
    <t>G12971620001</t>
  </si>
  <si>
    <t>G12971640001</t>
  </si>
  <si>
    <t>G12971660001</t>
  </si>
  <si>
    <t>G12971680001</t>
  </si>
  <si>
    <t>S09807230001</t>
  </si>
  <si>
    <t>S09807220001</t>
  </si>
  <si>
    <t>O18319040002</t>
  </si>
  <si>
    <t>O18319120002</t>
  </si>
  <si>
    <t>O18319130002</t>
  </si>
  <si>
    <t>O18319220002</t>
  </si>
  <si>
    <t>O18319360002</t>
  </si>
  <si>
    <t>O18319760002</t>
  </si>
  <si>
    <t>O18319770002</t>
  </si>
  <si>
    <t>O18319840002</t>
  </si>
  <si>
    <t>O18319900002</t>
  </si>
  <si>
    <t>O18319980002</t>
  </si>
  <si>
    <t>O18320040002</t>
  </si>
  <si>
    <t>O18320080002</t>
  </si>
  <si>
    <t>O18320090002</t>
  </si>
  <si>
    <t>O18320240002</t>
  </si>
  <si>
    <t>O18320310002</t>
  </si>
  <si>
    <t>O18320400002</t>
  </si>
  <si>
    <t>B18319060002</t>
  </si>
  <si>
    <t>B18319080002</t>
  </si>
  <si>
    <t>B18319230002</t>
  </si>
  <si>
    <t>B18319280002</t>
  </si>
  <si>
    <t>O18320450002</t>
  </si>
  <si>
    <t>O18320470002</t>
  </si>
  <si>
    <t>O18320510002</t>
  </si>
  <si>
    <t>Q12554520002</t>
  </si>
  <si>
    <t>S09807330003</t>
  </si>
  <si>
    <t>S09807390003</t>
  </si>
  <si>
    <t>Q12557060002</t>
  </si>
  <si>
    <t>G12982360003</t>
  </si>
  <si>
    <t>G12982370003</t>
  </si>
  <si>
    <t>G12984900003</t>
  </si>
  <si>
    <t>Q12558080002</t>
  </si>
  <si>
    <t>S09807760002</t>
  </si>
  <si>
    <t>G12984930003</t>
  </si>
  <si>
    <t>S09808070003</t>
  </si>
  <si>
    <t>G12985120001</t>
  </si>
  <si>
    <t>S09808060003</t>
  </si>
  <si>
    <t>F0004145</t>
  </si>
  <si>
    <t>Q12559430002</t>
  </si>
  <si>
    <t>G12987340001</t>
  </si>
  <si>
    <t>O18321920002</t>
  </si>
  <si>
    <t>O18322080002</t>
  </si>
  <si>
    <t>O18322230002</t>
  </si>
  <si>
    <t>O18322280002</t>
  </si>
  <si>
    <t>O18322550002</t>
  </si>
  <si>
    <t>O18322820002</t>
  </si>
  <si>
    <t>O18322960002</t>
  </si>
  <si>
    <t>O18323180002</t>
  </si>
  <si>
    <t>O18323290002</t>
  </si>
  <si>
    <t>O18323340002</t>
  </si>
  <si>
    <t>O18323400002</t>
  </si>
  <si>
    <t>O18323760002</t>
  </si>
  <si>
    <t>O18323790002</t>
  </si>
  <si>
    <t>O18323800002</t>
  </si>
  <si>
    <t>O18324190002</t>
  </si>
  <si>
    <t>B18321960002</t>
  </si>
  <si>
    <t>B18321990002</t>
  </si>
  <si>
    <t>B18322350002</t>
  </si>
  <si>
    <t>B18322360002</t>
  </si>
  <si>
    <t>B18322370002</t>
  </si>
  <si>
    <t>B18322380002</t>
  </si>
  <si>
    <t>B18322400002</t>
  </si>
  <si>
    <t>B18322420002</t>
  </si>
  <si>
    <t>B18322430002</t>
  </si>
  <si>
    <t>B18322460002</t>
  </si>
  <si>
    <t>B18322470002</t>
  </si>
  <si>
    <t>B18322480002</t>
  </si>
  <si>
    <t>B18322490002</t>
  </si>
  <si>
    <t>B18322500002</t>
  </si>
  <si>
    <t>B18322510002</t>
  </si>
  <si>
    <t>B18322520002</t>
  </si>
  <si>
    <t>B18322540002</t>
  </si>
  <si>
    <t>B18322560002</t>
  </si>
  <si>
    <t>B18322570002</t>
  </si>
  <si>
    <t>B18322590002</t>
  </si>
  <si>
    <t>B18322600002</t>
  </si>
  <si>
    <t>B18322610002</t>
  </si>
  <si>
    <t>B18322630002</t>
  </si>
  <si>
    <t>B18322640002</t>
  </si>
  <si>
    <t>B18322650002</t>
  </si>
  <si>
    <t>B18322660002</t>
  </si>
  <si>
    <t>B18322680002</t>
  </si>
  <si>
    <t>B18322690002</t>
  </si>
  <si>
    <t>B18322700002</t>
  </si>
  <si>
    <t>B18322710002</t>
  </si>
  <si>
    <t>B18322720002</t>
  </si>
  <si>
    <t>B18322740002</t>
  </si>
  <si>
    <t>B18322760002</t>
  </si>
  <si>
    <t>B18322770002</t>
  </si>
  <si>
    <t>B18322780002</t>
  </si>
  <si>
    <t>B18322800002</t>
  </si>
  <si>
    <t>B18322880002</t>
  </si>
  <si>
    <t>G12989980004</t>
  </si>
  <si>
    <t>S09808630003</t>
  </si>
  <si>
    <t>G12990000004</t>
  </si>
  <si>
    <t>G12990010004</t>
  </si>
  <si>
    <t>G12991240004</t>
  </si>
  <si>
    <t>S09808810003</t>
  </si>
  <si>
    <t>Q12562990002</t>
  </si>
  <si>
    <t>Q12563010002</t>
  </si>
  <si>
    <t>Q12563220002</t>
  </si>
  <si>
    <t>G12992890003</t>
  </si>
  <si>
    <t>G12992910001</t>
  </si>
  <si>
    <t>G12992930001</t>
  </si>
  <si>
    <t>G12992950001</t>
  </si>
  <si>
    <t>G12992970001</t>
  </si>
  <si>
    <t>G12993010001</t>
  </si>
  <si>
    <t>G12995920002</t>
  </si>
  <si>
    <t>G12995930001</t>
  </si>
  <si>
    <t>G12996480001</t>
  </si>
  <si>
    <t>G12996500001</t>
  </si>
  <si>
    <t>G12996820001</t>
  </si>
  <si>
    <t>G12994410003</t>
  </si>
  <si>
    <t>O18325990002</t>
  </si>
  <si>
    <t>O18326080002</t>
  </si>
  <si>
    <t>O18326740002</t>
  </si>
  <si>
    <t>O18326780002</t>
  </si>
  <si>
    <t>O18326790002</t>
  </si>
  <si>
    <t>O18326810002</t>
  </si>
  <si>
    <t>O18326850002</t>
  </si>
  <si>
    <t>O18326860002</t>
  </si>
  <si>
    <t>O18326890002</t>
  </si>
  <si>
    <t>O18326940002</t>
  </si>
  <si>
    <t>O18326960002</t>
  </si>
  <si>
    <t>O18326520002</t>
  </si>
  <si>
    <t>O18326600002</t>
  </si>
  <si>
    <t>O18327210002</t>
  </si>
  <si>
    <t>O18327240002</t>
  </si>
  <si>
    <t>O18327300002</t>
  </si>
  <si>
    <t>O18327320002</t>
  </si>
  <si>
    <t>O18327420002</t>
  </si>
  <si>
    <t>O18327520002</t>
  </si>
  <si>
    <t>O18327550002</t>
  </si>
  <si>
    <t>O18327560002</t>
  </si>
  <si>
    <t>O18327570002</t>
  </si>
  <si>
    <t>O18327580002</t>
  </si>
  <si>
    <t>O18327590002</t>
  </si>
  <si>
    <t>O18327600002</t>
  </si>
  <si>
    <t>B18325790002</t>
  </si>
  <si>
    <t>B18325800002</t>
  </si>
  <si>
    <t>B18325840002</t>
  </si>
  <si>
    <t>B18325920002</t>
  </si>
  <si>
    <t>B18326020002</t>
  </si>
  <si>
    <t>B18326420002</t>
  </si>
  <si>
    <t>B18326430002</t>
  </si>
  <si>
    <t>B18326530002</t>
  </si>
  <si>
    <t>B18326540002</t>
  </si>
  <si>
    <t>B18326560002</t>
  </si>
  <si>
    <t>B18326570002</t>
  </si>
  <si>
    <t>B18326580002</t>
  </si>
  <si>
    <t>O18327660002</t>
  </si>
  <si>
    <t>O18327760002</t>
  </si>
  <si>
    <t>O18327810002</t>
  </si>
  <si>
    <t>G12999320004</t>
  </si>
  <si>
    <t>G12999420001</t>
  </si>
  <si>
    <t>G12999440001</t>
  </si>
  <si>
    <t>Q12568290002</t>
  </si>
  <si>
    <t>S09809220002</t>
  </si>
  <si>
    <t>G13002690012</t>
  </si>
  <si>
    <t>G13004000001</t>
  </si>
  <si>
    <t>S09809370001</t>
  </si>
  <si>
    <t>S09809520003</t>
  </si>
  <si>
    <t>S09809580001</t>
  </si>
  <si>
    <t>G13004100003</t>
  </si>
  <si>
    <t>O18329470002</t>
  </si>
  <si>
    <t>O18329490002</t>
  </si>
  <si>
    <t>O18329510002</t>
  </si>
  <si>
    <t>O18329560002</t>
  </si>
  <si>
    <t>O18329780002</t>
  </si>
  <si>
    <t>O18329810002</t>
  </si>
  <si>
    <t>O18329840002</t>
  </si>
  <si>
    <t>O18330030002</t>
  </si>
  <si>
    <t>O18330090002</t>
  </si>
  <si>
    <t>B18329310002</t>
  </si>
  <si>
    <t>B18329380002</t>
  </si>
  <si>
    <t>B18329400002</t>
  </si>
  <si>
    <t>B18329680002</t>
  </si>
  <si>
    <t>B18329720002</t>
  </si>
  <si>
    <t>B18329870002</t>
  </si>
  <si>
    <t>O18330260002</t>
  </si>
  <si>
    <t>O18330380002</t>
  </si>
  <si>
    <t>O18330400002</t>
  </si>
  <si>
    <t>O18330680002</t>
  </si>
  <si>
    <t>O18330690002</t>
  </si>
  <si>
    <t>O18330700002</t>
  </si>
  <si>
    <t>O18330710002</t>
  </si>
  <si>
    <t>O18330720002</t>
  </si>
  <si>
    <t>S09810180003</t>
  </si>
  <si>
    <t>S09810190003</t>
  </si>
  <si>
    <t>S09810200003</t>
  </si>
  <si>
    <t>G13007720018</t>
  </si>
  <si>
    <t>G13009140062</t>
  </si>
  <si>
    <t>G13009190001</t>
  </si>
  <si>
    <t>G13009220001</t>
  </si>
  <si>
    <t>O18332050002</t>
  </si>
  <si>
    <t>O18332140002</t>
  </si>
  <si>
    <t>O18332330002</t>
  </si>
  <si>
    <t>O18332500002</t>
  </si>
  <si>
    <t>O18332520002</t>
  </si>
  <si>
    <t>O18332600002</t>
  </si>
  <si>
    <t>O18332660002</t>
  </si>
  <si>
    <t>O18332700002</t>
  </si>
  <si>
    <t>O18332800002</t>
  </si>
  <si>
    <t>O18332820002</t>
  </si>
  <si>
    <t>O18333030002</t>
  </si>
  <si>
    <t>B18332310002</t>
  </si>
  <si>
    <t>B18332320002</t>
  </si>
  <si>
    <t>B18332630002</t>
  </si>
  <si>
    <t>B18332770002</t>
  </si>
  <si>
    <t>B18332780002</t>
  </si>
  <si>
    <t>O18333270002</t>
  </si>
  <si>
    <t>O18333330002</t>
  </si>
  <si>
    <t>O18333380002</t>
  </si>
  <si>
    <t>O18333460002</t>
  </si>
  <si>
    <t>O18333490002</t>
  </si>
  <si>
    <t>O18333540002</t>
  </si>
  <si>
    <t>G13013100001</t>
  </si>
  <si>
    <t>G13013120001</t>
  </si>
  <si>
    <t>S09810780001</t>
  </si>
  <si>
    <t>G13014480004</t>
  </si>
  <si>
    <t>G13014600003</t>
  </si>
  <si>
    <t>G13015910001</t>
  </si>
  <si>
    <t>G13015910004</t>
  </si>
  <si>
    <t>S09810750001</t>
  </si>
  <si>
    <t>G13014480001</t>
  </si>
  <si>
    <t>S09810950003</t>
  </si>
  <si>
    <t>S09810900003</t>
  </si>
  <si>
    <t>G13017460003</t>
  </si>
  <si>
    <t>S09810980004</t>
  </si>
  <si>
    <t>G13017550003</t>
  </si>
  <si>
    <t>G13017580003</t>
  </si>
  <si>
    <t>G13017610003</t>
  </si>
  <si>
    <t>G13017640003</t>
  </si>
  <si>
    <t>S09811010001</t>
  </si>
  <si>
    <t>O18335060002</t>
  </si>
  <si>
    <t>G13020870001</t>
  </si>
  <si>
    <t>G13022730001</t>
  </si>
  <si>
    <t>S09811610001</t>
  </si>
  <si>
    <t>S09811610004</t>
  </si>
  <si>
    <t>S09811630001</t>
  </si>
  <si>
    <t>S09811630004</t>
  </si>
  <si>
    <t>S09811650003</t>
  </si>
  <si>
    <t>G13024020004</t>
  </si>
  <si>
    <t>G13024030004</t>
  </si>
  <si>
    <t>S09812690004</t>
  </si>
  <si>
    <t>O18337800002</t>
  </si>
  <si>
    <t>O18337910002</t>
  </si>
  <si>
    <t>S09813010003</t>
  </si>
  <si>
    <t>G13028450001</t>
  </si>
  <si>
    <t>G13029330003</t>
  </si>
  <si>
    <t>G13029340003</t>
  </si>
  <si>
    <t>S09813000003</t>
  </si>
  <si>
    <t>S09813270002</t>
  </si>
  <si>
    <t>G13032070001</t>
  </si>
  <si>
    <t>S09813340003</t>
  </si>
  <si>
    <t>S09813360003</t>
  </si>
  <si>
    <t>S09813370003</t>
  </si>
  <si>
    <t>S09813460003</t>
  </si>
  <si>
    <t>G13033430003</t>
  </si>
  <si>
    <t>G13033570003</t>
  </si>
  <si>
    <t>G13034320001</t>
  </si>
  <si>
    <t>G13034340001</t>
  </si>
  <si>
    <t>G13034360001</t>
  </si>
  <si>
    <t>G13035560004</t>
  </si>
  <si>
    <t>S09813850001</t>
  </si>
  <si>
    <t>O18341500002</t>
  </si>
  <si>
    <t>G13038560001</t>
  </si>
  <si>
    <t>G13039210003</t>
  </si>
  <si>
    <t>G13039220003</t>
  </si>
  <si>
    <t>T04058410001</t>
  </si>
  <si>
    <t>T04058430001</t>
  </si>
  <si>
    <t>T04058450001</t>
  </si>
  <si>
    <t>T04058470001</t>
  </si>
  <si>
    <t>T04058490001</t>
  </si>
  <si>
    <t>T04058510001</t>
  </si>
  <si>
    <t>T04058530001</t>
  </si>
  <si>
    <t>T04058550001</t>
  </si>
  <si>
    <t>T04058570001</t>
  </si>
  <si>
    <t>T04058590001</t>
  </si>
  <si>
    <t>T04058610001</t>
  </si>
  <si>
    <t>T04058630001</t>
  </si>
  <si>
    <t>T04058650001</t>
  </si>
  <si>
    <t>T04058670001</t>
  </si>
  <si>
    <t>T04058690001</t>
  </si>
  <si>
    <t>T04058710001</t>
  </si>
  <si>
    <t>T04058730001</t>
  </si>
  <si>
    <t>T04058750001</t>
  </si>
  <si>
    <t>T04058770001</t>
  </si>
  <si>
    <t>T04058790001</t>
  </si>
  <si>
    <t>T04058810001</t>
  </si>
  <si>
    <t>T04058830001</t>
  </si>
  <si>
    <t>T04058850001</t>
  </si>
  <si>
    <t>T04058870001</t>
  </si>
  <si>
    <t>T04058890001</t>
  </si>
  <si>
    <t>T04058910001</t>
  </si>
  <si>
    <t>T04058930001</t>
  </si>
  <si>
    <t>T04058950001</t>
  </si>
  <si>
    <t>T04058970001</t>
  </si>
  <si>
    <t>T04058990001</t>
  </si>
  <si>
    <t>T04059010001</t>
  </si>
  <si>
    <t>T04059030001</t>
  </si>
  <si>
    <t>T04059050001</t>
  </si>
  <si>
    <t>T04059070001</t>
  </si>
  <si>
    <t>T04059090001</t>
  </si>
  <si>
    <t>T04059110001</t>
  </si>
  <si>
    <t>T04059130001</t>
  </si>
  <si>
    <t>T04059150001</t>
  </si>
  <si>
    <t>T04059170001</t>
  </si>
  <si>
    <t>T04059200001</t>
  </si>
  <si>
    <t>T04059220001</t>
  </si>
  <si>
    <t>T04059240001</t>
  </si>
  <si>
    <t>T04059260001</t>
  </si>
  <si>
    <t>T04059280001</t>
  </si>
  <si>
    <t>T04059300001</t>
  </si>
  <si>
    <t>T04059320001</t>
  </si>
  <si>
    <t>T04059340001</t>
  </si>
  <si>
    <t>T04059360001</t>
  </si>
  <si>
    <t>T04059380001</t>
  </si>
  <si>
    <t>T04059400001</t>
  </si>
  <si>
    <t>G13039840003</t>
  </si>
  <si>
    <t>T04059420001</t>
  </si>
  <si>
    <t>T04059820001</t>
  </si>
  <si>
    <t>T04059800001</t>
  </si>
  <si>
    <t>T04059780001</t>
  </si>
  <si>
    <t>T04059760001</t>
  </si>
  <si>
    <t>T04059740001</t>
  </si>
  <si>
    <t>T04059720001</t>
  </si>
  <si>
    <t>T04059700001</t>
  </si>
  <si>
    <t>T04059680001</t>
  </si>
  <si>
    <t>T04059660001</t>
  </si>
  <si>
    <t>T04059640001</t>
  </si>
  <si>
    <t>T04059620001</t>
  </si>
  <si>
    <t>T04059440001</t>
  </si>
  <si>
    <t>T04059460001</t>
  </si>
  <si>
    <t>T04059480001</t>
  </si>
  <si>
    <t>T04059500001</t>
  </si>
  <si>
    <t>T04059520001</t>
  </si>
  <si>
    <t>T04059540001</t>
  </si>
  <si>
    <t>T04059560001</t>
  </si>
  <si>
    <t>T04059580001</t>
  </si>
  <si>
    <t>T04059600001</t>
  </si>
  <si>
    <t>T04059900001</t>
  </si>
  <si>
    <t>T04059920001</t>
  </si>
  <si>
    <t>T04059940001</t>
  </si>
  <si>
    <t>T04059960001</t>
  </si>
  <si>
    <t>T04059980001</t>
  </si>
  <si>
    <t>T04060000001</t>
  </si>
  <si>
    <t>T04060020001</t>
  </si>
  <si>
    <t>T04060040001</t>
  </si>
  <si>
    <t>T04060060001</t>
  </si>
  <si>
    <t>T04060080001</t>
  </si>
  <si>
    <t>T04060100001</t>
  </si>
  <si>
    <t>T04060500001</t>
  </si>
  <si>
    <t>T04060140001</t>
  </si>
  <si>
    <t>T04060160001</t>
  </si>
  <si>
    <t>T04060180001</t>
  </si>
  <si>
    <t>T04060200001</t>
  </si>
  <si>
    <t>T04060220001</t>
  </si>
  <si>
    <t>T04060240001</t>
  </si>
  <si>
    <t>T04060260001</t>
  </si>
  <si>
    <t>T04060280001</t>
  </si>
  <si>
    <t>T04060300001</t>
  </si>
  <si>
    <t>T04060320001</t>
  </si>
  <si>
    <t>T04060340001</t>
  </si>
  <si>
    <t>T04060360001</t>
  </si>
  <si>
    <t>T04060380001</t>
  </si>
  <si>
    <t>T04060400001</t>
  </si>
  <si>
    <t>T04060420001</t>
  </si>
  <si>
    <t>T04060440001</t>
  </si>
  <si>
    <t>T04060460001</t>
  </si>
  <si>
    <t>T04060480001</t>
  </si>
  <si>
    <t>T04059880001</t>
  </si>
  <si>
    <t>T04059860001</t>
  </si>
  <si>
    <t>T04059840001</t>
  </si>
  <si>
    <t>S09814360004</t>
  </si>
  <si>
    <t>T04060120001</t>
  </si>
  <si>
    <t>G13040730003</t>
  </si>
  <si>
    <t>G13040780003</t>
  </si>
  <si>
    <t>G13040830003</t>
  </si>
  <si>
    <t>G13041710003</t>
  </si>
  <si>
    <t>G13041760003</t>
  </si>
  <si>
    <t>S09815460001</t>
  </si>
  <si>
    <t>G13044140003</t>
  </si>
  <si>
    <t>S09815440001</t>
  </si>
  <si>
    <t>G13044110001</t>
  </si>
  <si>
    <t>G13044170003</t>
  </si>
  <si>
    <t>G13044180003</t>
  </si>
  <si>
    <t>00099021001 DEPOSITO DE EFECTIVO, DEPOSITANTE: MANUEL FERNANDO QUILLE FLORES, CONCEPTO: PAGO DE LA LUZ, CUENTA DE DEPOSITO: CUENTA UNICA DEL TESORO</t>
  </si>
  <si>
    <t>00066011102 DEPOSITO DE EFECTIVO, DEPOSITANTE: VLADIMIR TORRICO CUETO, CONCEPTO: REPOSICION DE CREDENCIAL, CUENTA DE DEPOSITO: CUENTA UNICA DEL TESORO</t>
  </si>
  <si>
    <t>00020031101 DEPOSITO DE EFECTIVO, DEPOSITANTE: JULIO CESAR TAMAYO RIVERA, CONCEPTO: DEVOLUCION DE RECURSOS, CUENTA DE DEPOSITO: CUENTA UNICA DEL TESORO</t>
  </si>
  <si>
    <t>00591012001 DEPOSITO DE EFECTIVO, DEPOSITANTE: CENTRO INFANTIL MI DULCE CABINITA, CONCEPTO: SERVICIOS BASICOS, CUENTA DE DEPOSITO: CUENTA UNICA DEL TESORO</t>
  </si>
  <si>
    <t>00099021001 DEPOSITO DE EFECTIVO, DEPOSITANTE: SONIA AMUSQUIVAR TOLEDO, CONCEPTO: DOBLE PERCEPCION, CUENTA DE DEPOSITO: CUENTA UNICA DEL TESORO / DJBR.</t>
  </si>
  <si>
    <t>00086057003 DEPOSITO DE EFECTIVO, DEPOSITANTE: LUIS FERNANDO PEREZ ARMENDIA, CONCEPTO: DEVOLUCION HONORARIOS ENERO/2020 -UCP PAAP, CUENTA DE DEPOSITO: CUENTA UNICA DEL TESORO</t>
  </si>
  <si>
    <t>00117012001 DEPOSITO DE EFECTIVO, DEPOSITANTE: CARLOS EDUARDO MEDINACELI MUÑOZ, CONCEPTO: DEVOLUCION DE VIATICOS C-31 248, CUENTA DE DEPOSITO: CUENTA UNICA DEL TESORO</t>
  </si>
  <si>
    <t>00099021001 DEPOSITO DE EFECTIVO, DEPOSITANTE: RUBEN GONZALO AGUIRRE ANDRADE, CONCEPTO: DUODECIMAS DE AGUINALDO, CUENTA DE DEPOSITO: CUENTA UNICA DEL TESORO / DJBR.</t>
  </si>
  <si>
    <t>00133012001 DEPOSITO DE EFECTIVO, DEPOSITANTE: LOTERIA NACIONAL DE B Y S, CONCEPTO: VC SALDO PAGO DE PREMIOS MENORES SORTEO LOTERIA DE NAVIDAD, CUENTA DE DEPOSITO: CUENTA UNICA DEL TESORO</t>
  </si>
  <si>
    <t>00133012001 DEPOSITO DE EFECTIVO, DEPOSITANTE: LOTERIA NACIONAL DE B Y S, CONCEPTO: SALDO REFRIGERIO DEL MES DE DICIEMBRE 2019, CUENTA DE DEPOSITO: CUENTA UNICA DEL TESORO</t>
  </si>
  <si>
    <t>00099021001 DEPOSITO DE EFECTIVO, DEPOSITANTE: SONIA VILDOZO VDA DE TARQUI, CONCEPTO: COBRO INDEVIDO, CUENTA DE DEPOSITO: CUENTA UNICA DEL TESORO / DJBR.</t>
  </si>
  <si>
    <t>00099021001 DEPOSITO DE EFECTIVO, DEPOSITANTE: JUAN VICTOR ALANES AGUILAR, CONCEPTO: DEVOLUCION DE HABERES OCT/2019 PREVENTIVO 1277-2 TED - LP, CUENTA DE DEPOSITO: CUENTA UNICA DEL TESORO</t>
  </si>
  <si>
    <t>00099021001 DEPOSITO DE EFECTIVO, DEPOSITANTE: CIRO RAMIRO ORTEGA SEQUEIROS, CONCEPTO: DOBLE PERCEPCION, CUENTA DE DEPOSITO: CUENTA UNICA DEL TESORO</t>
  </si>
  <si>
    <t>00099021001 DEPOSITO DE EFECTIVO, DEPOSITANTE: FERNANDO URIBE ENCINAS, CONCEPTO: DOBLE PERCEPCION, CUENTA DE DEPOSITO: CUENTA UNICA DEL TESORO</t>
  </si>
  <si>
    <t>00591012001 DEP.DE CHEQ.AJENOS,RET.DE CAM.,CONCEPTO: PAGO DE SERVICIOS DE AGUA MI TELEFERICO,DEP.: KETAL SA , PROCEDENCIA: BANCO BISA S.A., CHEQUE: 3351, FECHA DE EMISION:27/02/2020</t>
  </si>
  <si>
    <t>00254014101 DEP.DE CHEQ.AJENOS,RET.DE CAM.,CONCEPTO: TRANSFERENCIA DE RECURSOS DEL MUNICIPIO DE QUIABAYA,DEP.: INSTITUTO DEL SEGURO AGRARIO , PROCEDENCIA: BANCO UNION S.A., CHEQUE: 1998, FECHA DE EMISION:02/03/2020</t>
  </si>
  <si>
    <t>00254014101 DEP.DE CHEQ.AJENOS,RET.DE CAM.,CONCEPTO: TRANSFERENCIA DE RECURSOS DEL MUNICIPIO DE BOLIVAR,DEP.: INSTITUTO DEL SEGURO AGRARIO , PROCEDENCIA: BANCO UNION S.A., CHEQUE: 1997, FECHA DE EMISION:02/03/2020</t>
  </si>
  <si>
    <t>00254014101 DEP.DE CHEQ.AJENOS,RET.DE CAM.,CONCEPTO: TRANSFERENCIA DE RECURSOS DEL MUNICIPIO DE POCOATA,DEP.: INSTITUTO DEL SEGURO AGRARIO , PROCEDENCIA: BANCO UNION S.A., CHEQUE: 1996, FECHA DE EMISION:02/03/2020</t>
  </si>
  <si>
    <t>00254014101 DEP.DE CHEQ.AJENOS,RET.DE CAM.,CONCEPTO: TRANSFERENCIA DE RECURSOS DEL MUNICIPIO DE VILLA ALCALA,DEP.: INSTITUTO DEL SEGURO AGRARIO , PROCEDENCIA: BANCO UNION S.A., CHEQUE: 1995, FECHA DE EMISION:02/03/2020</t>
  </si>
  <si>
    <t>00254014101 DEP.DE CHEQ.AJENOS,RET.DE CAM.,CONCEPTO: TRANSFERENCIA DE RECURSOS DEL MUNICIPIO DE PASORAPA,DEP.: INSTITUTO DEL SEGURO AGRARIO , PROCEDENCIA: BANCO UNION S.A., CHEQUE: 1994, FECHA DE EMISION:02/03/2020</t>
  </si>
  <si>
    <t>00254014101 DEP.DE CHEQ.AJENOS,RET.DE CAM.,CONCEPTO: TRANSFERENCIA DE RECURSOS DEL MUNICIPIO DE ANZALDO,DEP.: INSTITUTO DEL SEGURO AGRARIO , PROCEDENCIA: BANCO UNION S.A., CHEQUE: 1993, FECHA DE EMISION:02/03/2020</t>
  </si>
  <si>
    <t>00254014101 DEP.DE CHEQ.AJENOS,RET.DE CAM.,CONCEPTO: TRANSFERENCIA DE RECURSOS DEL MUNICIPIO DE BELEN DE ANDAMARCA,DEP.: INSTITUTO DEL SEGURO AGRARIO , PROCEDENCIA: BANCO UNION S.A., CHEQUE: 1992, FECHA DE EMISION:02/03/2020</t>
  </si>
  <si>
    <t>00599062001 DEP.DE CHEQ.AJENOS,RET.DE CAM.,CONCEPTO: DEVOLUCION BALCAZAR MARBELLA POR FONDOS ASIGNADOS,DEP.: EMPRESA BOLIVIANA DE ALIMENTOS Y DERIVADOS - EBA , PROCEDENCIA: BANCO UNION S.A., CHEQUE: 324, FECHA DE EMISION:02/03/2020</t>
  </si>
  <si>
    <t>00047297001 DEPOSITO DE EFECTIVO, DEPOSITANTE: CLAUDIA MEJIA MAMANI, CONCEPTO: ATRASOS, CUENTA DE DEPOSITO: CUENTA UNICA DEL TESORO</t>
  </si>
  <si>
    <t>00041021101 DEPOSITO DE EFECTIVO, DEPOSITANTE: CARLOS GUILLERMO LUCIA ANTEZANA, CONCEPTO: POR DEVOLUCION DE HABERES ( CARLOS GUILLERMO LUCIA ANTEZANA), CUENTA DE DEPOSITO: CUENTA UNICA DEL TESORO</t>
  </si>
  <si>
    <t>00099021001 DEPOSITO DE EFECTIVO, DEPOSITANTE: RICHARD VALENTIN QUISBERT LAURA, CONCEPTO: REGULARIZACION POR TOPE SALARIAL, CUENTA DE DEPOSITO: CUENTA UNICA DEL TESORO / DJBR.</t>
  </si>
  <si>
    <t>||REGULARIZACIÓN DE NUESTRA OPERACIÓN NRO. 0979417 DE F. 26/02/2020 EN ATENCIÓN A CORREOS ELECTRÓNICO DE LA DGAC Y AASANA. DEBITO DE LA LIBRETA 00117012001 DGAC, REPOSICION UTILES DE ESCRITORIO.</t>
  </si>
  <si>
    <t>TRANSFERENCIA DE FONDOS A SOLICITUD DE YACIMIENTOS PETROLIFEROS FISCALES BOLIVIANOS SEGUN SOLICITUD YPFB-0079-2020 REF: PAGO A YPFB TRANSIERRA SA POR SCD Y TEMIN SERVICIO FIRME DE TRANSP DE GN ENERO 2020 LIB. 00513012007 YPFB - RECURSOS NACIONALIZACIÓN</t>
  </si>
  <si>
    <t>PROVISION DE FONDOS A SOLICITUD DE YACIMIENTOS PETROLIFEROS FISCALES BOLIVIANOS SEGUN SOLICITUD YPFB-0081-2020 REF: PAGO A YPFB TRANSIERRA SA POR SERVICIO INTERRUMPIBLE ACUERDO TEMPORAL SCD Y TEMIN ENERO 2020 LIB. 00513012007 YPFB - RECURSOS NACIONALIZACIÓN</t>
  </si>
  <si>
    <t>PROVISION DE FONDOS A SOLICITUD DE YACIMIENTOS PETROLIFEROS FISCALES BOLIVIANOS SEGUN SOLICITUD YPFB-0083-2020 REF: PAGO A YPFB TRANSPORTE SA POR SCD Y TEMIN TRANS GN MI FIRME E INTERRUMPIBLE Y ME FIRME ENERO 2020 LIB. 00513012007 YPFB - RECURSOS NACIONALIZACIÓN</t>
  </si>
  <si>
    <t>REGULARIZACION DE TRANSFERENCIA DEL EXTERIOR SEGUN SWIFT NO.2550 DE FECHA 02/03/2020 ORDENANTE: CONSULADO GENERAL DE BOLIVIA-BUENOS AIRES-ARGENTINA REF:GASTOS DE FUNCIONAMIENTO LIB. 00099021001 TGN-RECURSOS ORDINARIOS (3987)</t>
  </si>
  <si>
    <t>REGULARIZACION DE TRANSFERENCIA DEL EXTERIOR SEGUN SWIFT NO.2607 DE FECHA 02/03/2020 ORDENANTE: CONSULADO GENERAL DE BOLIVIA-HOUSTON REF:DEVOLUCION GASTOS DE FUNCIONAMIENTO GESTION 2019 LIB. 00099021001 TGN-RECURSOS ORDINARIOS (3987)</t>
  </si>
  <si>
    <t>REGULARIZACION DE TRANSFERENCIA DEL EXTERIOR SEGUN SWIFT NO.2581 DE FECHA 02/03/2020 ORDENANTE: CONSULADO DE BOLIVIA EN ARGENTINA ROSARIO REF.: DEVOLUCION GASTOS DE PROGRAMA GESTION 2019 LIB. 00099021001 TGN-RECURSOS ORDINARIOS (3987)</t>
  </si>
  <si>
    <t>REGULARIZACION DE TRANSFERENCIA DEL EXTERIOR SEGUN SWIFT NO.2582 DE FECHA 02/03/2020 ORDENANTE: CONSULADO DE BOLIVIA ROSARIO-ARGENTINA REF:DEVOLUCION GASTOS DE FUNCIONAMIENTO. LIB. 00099021001 TGN-RECURSOS ORDINARIOS (3987)</t>
  </si>
  <si>
    <t>REGULARIZACION DE TRANSFERENCIA DEL EXTERIOR SEGUN SWIFT NO.2629 DE FECHA 02/03/2020 ORDENANTE: CONSULADO DE BOLIVIA EN CACERES-BRASIL REF.DEVOLUCION GASTOS DE FUNCIONAMIENTO GESTION 2019 LIB. 00099021001 TGN-RECURSOS ORDINARIOS (3987)</t>
  </si>
  <si>
    <t>TRANSFERENCIA DEL EXTERIOR SEGUN SWIFT NOS.2641-2633 DE FECHA 02/03/2020 ORDENANTE: EMBAJADA DE BOLIVIA BOGOTA-COLOMBIA REF:DEVOLUCION DE SALDOS NO EJECUTADOS LIB. 00099021001 TGN-RECURSOS ORDINARIOS (3987)</t>
  </si>
  <si>
    <t>TRANSFERENCIA DEL EXTERIOR SEGUN SWIFT NO.2643 Y NO.2635 DE FECHA 02/03/2020 ORDENANTE: EMBAJADA DE BOLIVIA (BOGOTA COLOMBIA) REF.: DEVOLUCION DE SALDOS NO EJECUTADOS GESTION 2019 GASTOS DE FUNCIONAMIENTO LIB. 00099021001 TGN-RECURSOS ORDINARIOS (3987)</t>
  </si>
  <si>
    <t>TRANSFERENCIA DEL EXTERIOR SEGUN SWIFT 02640-02632 DE FECHA 02/03/2020 ORDENANTE: EMBAJADA DE BOLIVIA EN BOGOTA-COLOMBIA LIB. 00099021001 TGN-RECURSOS ORDINARIOS (3987)</t>
  </si>
  <si>
    <t>REGULARIZACION DE TRANSFERENCIA DEL EXTERIOR SEGUN SWIFT 02610 DE FECHA 02/03/2020 ORDENANTE: EMBAJADA DE BOLIVIA EN PANAMA LIB. 00099021001 TGN-RECURSOS ORDINARIOS (3987)</t>
  </si>
  <si>
    <t>REGULARIZACION DE TRANSFERENCIA DEL EXTERIOR SEGUN SWIFT 02628 DE FECHA 02/03/2020 ORDENANTE: CONSULADO DE BOLIVIA EN CACERES BR. LIB. 00099021001 TGN-RECURSOS ORDINARIOS (3987)</t>
  </si>
  <si>
    <t>COBRO COSTOS DE PAPELERIA SEGUN TRANSFERENCIA DEL EXTERIOR POR ORDEN DE EMBAJADA DE BOLIVIA BOGOTA-COLOMBIA REF:DEVOLUCION DE SALDOS NO EJECUTADOS LIB. 00099021001 TGN-RECURSOS ORDINARIOS (3987)</t>
  </si>
  <si>
    <t>COBRO COSTOS DE PAPELERIA SEGUN TRANSFERENCIA DEL EXTERIOR POR ORDEN DE EMBAJADA DE BOLIVIA (BOGOTA COLOMBIA) REF.: DEVOLUCION DE SALDOS NO EJECUTADOS GESTION 2019 GASTOS DE FUNCIONAMIENTO LIB. 00099021001 TGN-RECURSOS ORDINARIOS (3987)</t>
  </si>
  <si>
    <t>COBRO COSTOS DE PAPELERIA SEGUN TRANSFERENCIA DEL EXTERIOR POR ORDEN DE EMBAJADA DE BOLIVIA EN BOGOTA-COLOMBIA LIB. 00099021001 TGN-RECURSOS ORDINARIOS (3987)</t>
  </si>
  <si>
    <t>COBRO COSTOS DE PAPELERIA POR REGULARIZACION DE TRANSFERENCIA DEL EXTERIOR POR ORDEN DE EMBAJADA DE BOLIVIA EN PANAMA LIB. 00099021001 TGN-RECURSOS ORDINARIOS (3987)</t>
  </si>
  <si>
    <t>||TRANSFERENCIA DE FONDOS S/G. FORMULARIO CITE: BUN/CF96/20 DE LA FECHA.(HRE-TSO-963). A SOLICITUD DEL GOB.AUT-MCPAL.DE AYATA, LIBRETA N° 00099024113 BOLIVIA CAMBIA; BUN.</t>
  </si>
  <si>
    <t>De: 00099021001 Transferencia de recursos al GAM de Villa Gualberto Villarroel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</si>
  <si>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Anzaldo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</si>
  <si>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Arbieto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</si>
  <si>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Arque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</si>
  <si>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Sacabamba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</si>
  <si>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Pocona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</si>
  <si>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Toco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</si>
  <si>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Pojo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</si>
  <si>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Sicaya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</si>
  <si>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Pasorapa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</si>
  <si>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Omereque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</si>
  <si>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Independencia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</si>
  <si>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Morochata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</si>
  <si>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Tacachi para el pago del Bono de Discapacidad, en el marco de la Ley Nº977 de fecha 26 de septiembre de 2017, DS N°3437 de 20 de diciembre de 2017 y Resolución Ministerial Nº010 de fecha 10 de enero de 2018, desembolso de la gestión 2020.</t>
  </si>
  <si>
    <t>||TRANSFERENCIA DE FONDOS S/G. MENSAJES SWIFT NROS. 02662 Y 02630 DE LA FECHA. (SECTOR PÚBLICO - SOBREVUELOS). DEBITO DE LA LIBRETA 00117012001 DGAC, REPOSICION UTILES DE ESCRITORIO.</t>
  </si>
  <si>
    <t>||TRANSFERENCIA DE FONDOS S/G. MENSAJES SWIFT NROS. 02756 Y 02752 DE LA FECHA. (SECTOR PÚBLICO - SOBREVUELOS). DEBITO DE LA LIBRETA 00117012001 DGAC, REPOSICION UTILES DE ESCRITORIO.</t>
  </si>
  <si>
    <t>'TRANSFERENCIA'||RECIBIDA DEL EXTERIOR SEGUN MENSAJES SWIFT N° 2733 Y 2732 (REM. EXT.) DE FECHA 02-03-2020 POR DESEMBOLSO DE FONPLATA PTMO. BOL 32/2018 LIBRETA N° 00287102001 -FPS- RECURSOS PROPIOS REF.: UTILES DE ESCRITORIO</t>
  </si>
  <si>
    <t>De: 00099021001 Transferencia de recursos al GAM de Chuquihuta Ayllu Jucumani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</si>
  <si>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Yunchara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</si>
  <si>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Mojinete de Carangas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</si>
  <si>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Urmiri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</si>
  <si>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Caripuyo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</si>
  <si>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Yocalla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</si>
  <si>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Tomave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</si>
  <si>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Coipasa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</si>
  <si>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Porco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</si>
  <si>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Sabaya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</si>
  <si>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Llica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</si>
  <si>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La Rivera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</si>
  <si>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Tahua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</si>
  <si>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Pampa Aullagas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</si>
  <si>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Belén de Andamarca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</si>
  <si>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Andamarca (Santiago de Andamarca)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</si>
  <si>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Ocuri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</si>
  <si>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Colcha “K” (Villa Martin)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</si>
  <si>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Tacobamba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</si>
  <si>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Turco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</si>
  <si>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Huachacalla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</si>
  <si>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Escara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</si>
  <si>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Totora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</si>
  <si>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Choquecota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</si>
  <si>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Curahuara de Carangas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</si>
  <si>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Esmeralda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</si>
  <si>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Antequera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</si>
  <si>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Eucaliptus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</si>
  <si>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Santiago de Huari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</si>
  <si>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Cocapata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</si>
  <si>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Santuario de Quillacas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</si>
  <si>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Poopó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</si>
  <si>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Shinahota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</si>
  <si>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Caracollo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</si>
  <si>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Pazña para el pago del Bono de Discapacidad, en el marco de la Ley Nº977 de fecha 26 de septiembre de 2017, DS N°3437 de 20 de diciembre de 2017 y Resolución Ministerial Nº010 de fecha 10 de enero de 2018, desembolso de la gestión 2020.</t>
  </si>
  <si>
    <t>00015011101 DEPOSITO DE EFECTIVO, DEPOSITANTE: ARCIL EDWIN OLIVA ESTOFAN, CONCEPTO: BAJA MEDICA NO CALIFICADA POR LA CNS, CUENTA DE DEPOSITO: CUENTA UNICA DEL TESORO</t>
  </si>
  <si>
    <t>00293042001 DEPOSITO DE EFECTIVO, DEPOSITANTE: MARCO ANTONIO GUMUCIO MICHEL-CASA DE MONEDA, CONCEPTO: DEVOLUCION BONO DE REFRIGERIO, CUENTA DE DEPOSITO: CUENTA UNICA DEL TESORO</t>
  </si>
  <si>
    <t>00293042001 DEPOSITO DE EFECTIVO, DEPOSITANTE: JUAN MANUEL GUEVARA SALAS-CASA DE MONEDA, CONCEPTO: DEVOLUCION BONO DE REFRIGERIO, CUENTA DE DEPOSITO: CUENTA UNICA DEL TESORO</t>
  </si>
  <si>
    <t>00293042001 DEPOSITO DE EFECTIVO, DEPOSITANTE: JAVIER SIXTO AYALA CHOQUE, CONCEPTO: DEVOLUCION BONO DE REFRIGERIO, CUENTA DE DEPOSITO: CUENTA UNICA DEL TESORO</t>
  </si>
  <si>
    <t>00293042001 DEPOSITO DE EFECTIVO, DEPOSITANTE: JUAN CARLOS BASPINEYRO AVILES, CONCEPTO: PAGO DE MULTA POR INCUMPLIMIENTO DE CONTRATO, CUENTA DE DEPOSITO: CUENTA UNICA DEL TESORO</t>
  </si>
  <si>
    <t>00293042001 DEPOSITO DE EFECTIVO, DEPOSITANTE: JUAN CARLOS BASPINEYRO AVILES-CASA DE MONEDA, CONCEPTO: PAGO DE MULTA POR INCUMPLIMIENTO DE CONTRATO, CUENTA DE DEPOSITO: CUENTA UNICA DEL TESORO</t>
  </si>
  <si>
    <t>00293042001 DEPOSITO DE EFECTIVO, DEPOSITANTE: JUAN CARLOS BASPINEYRO AVILES -CASA DE MONEDA, CONCEPTO: PAGO DE MULTA POR INCUMPLIMIENTO DE CONTRATO, CUENTA DE DEPOSITO: CUENTA UNICA DEL TESORO</t>
  </si>
  <si>
    <t>00293042001 DEPOSITO DE EFECTIVO, DEPOSITANTE: JUAN CARLOS BASPINEYRO AVILES - CASA DE MONEDA, CONCEPTO: PAGO DE MULTA POR INCUMPLIMIENTO DE CONTRATO, CUENTA DE DEPOSITO: CUENTA UNICA DEL TESORO</t>
  </si>
  <si>
    <t>00099021001 DEPOSITO DE EFECTIVO, DEPOSITANTE: LUIS VICTOR RIVEROS ANDRADE, CONCEPTO: DOBLE PERCEPCION, CUENTA DE DEPOSITO: CUENTA UNICA DEL TESORO / DJBR.</t>
  </si>
  <si>
    <t>00099021001 DEPOSITO DE EFECTIVO, DEPOSITANTE: ROSSMARY BARRERA VDA DE CONDORI, CONCEPTO: PAGO CUOTA DE CONVENIO CON SENASIR, CUENTA DE DEPOSITO: CUENTA UNICA DEL TESORO</t>
  </si>
  <si>
    <t>00099021001 DEPOSITO DE EFECTIVO, DEPOSITANTE: ANTONIO ARUQUIPA MALLEA, CONCEPTO: COBRO DE PAGO DE REPARTO ANTICIPADO-PRA, CUENTA DE DEPOSITO: CUENTA UNICA DEL TESORO</t>
  </si>
  <si>
    <t>00086047004 DEPOSITO DE EFECTIVO, DEPOSITANTE: RENATO MONTAÑO DELGADILLO, CONCEPTO: DEVOLUCION DE FONDOS EN AVANCE NO UTILIZADOS, CUENTA DE DEPOSITO: CUENTA UNICA DEL TESORO</t>
  </si>
  <si>
    <t>00099021001 DEPOSITO DE EFECTIVO, DEPOSITANTE: RAUL ERNESTO ROJAS LLANOS, CONCEPTO: DEVOLUCION DE SALDOS DE FONDOS EN AVANCE VMA BCCGDF-MMAYA, CUENTA DE DEPOSITO: CUENTA UNICA DEL TESORO</t>
  </si>
  <si>
    <t>00283012001 DEP.DE CHEQ.AJENOS,RET.DE CAM.,CONCEPTO: PAGO DE ARRENDAMIENTO MARZO 2020,DEP.: ALBO S.A. ALMACENERA BOLIVIANA S.A. , PROCEDENCIA: BANCO BISA S.A., CHEQUE: 14311, FECHA DE EMISION:03/03/2020</t>
  </si>
  <si>
    <t>00035011105 DEP.DE CHEQ.AJENOS,RET.DE CAM.,CONCEPTO: REEMBOLSO DE SUBSIDIOS POR INCAPACIDAD TEMPORAL DICIEMBRE /19 DEL CAS-MEFP,DEP.: CAJA BANCARIA ESTATAL DE SALUD , PROCEDENCIA: BANCO UNION S.A., CHEQUE: 36230, FECHA DE EMISION:17/02/2020</t>
  </si>
  <si>
    <t>00099021001 DEP.DE CHEQ.AJENOS,RET.DE CAM.,CONCEPTO: AUT. FISC CONTROL DE EMPRESAS - DEVOL. INCAP TEMP - DIC /19,DEP.: CAJA PETROLERA DE SALUD , PROCEDENCIA: BANCO UNION S.A., CHEQUE: 16729, FECHA DE EMISION:03/03/2020</t>
  </si>
  <si>
    <t>00311012001 DEP.DE CHEQ.AJENOS,RET.DE CAM.,CONCEPTO: A.A.P.S. - DEVOL INCAP TEMP - DIC/19,DEP.: CAJA PETROLERA DE SALUD , PROCEDENCIA: BANCO UNION S.A., CHEQUE: 16731, FECHA DE EMISION:03/03/2020</t>
  </si>
  <si>
    <t>00099021001 DEP.DE CHEQ.AJENOS,RET.DE CAM.,CONCEPTO: H.C. DIPUTADOS - DEVOL INCAP TEMP - DIC/19,DEP.: CAJA PETROLERA DE SALUD , PROCEDENCIA: BANCO UNION S.A., CHEQUE: 16732, FECHA DE EMISION:03/03/2020</t>
  </si>
  <si>
    <t>00099021001 DEP.DE CHEQ.AJENOS,RET.DE CAM.,CONCEPTO: AUT. IMPUG TRIBUTARIA - DEVOL INCAP TEMP - DIC/19,DEP.: CAJA PETROLERA DE SALUD , PROCEDENCIA: BANCO UNION S.A., CHEQUE: 16730, FECHA DE EMISION:03/03/2020</t>
  </si>
  <si>
    <t>00046171101 DEP.DE CHEQ.AJENOS,RET.DE CAM.,CONCEPTO: A.G.E.M.E.D. - DEVOL INCAP TEMP - DIC/19,DEP.: CAJA PETROLERA DE SALUD , PROCEDENCIA: BANCO UNION S.A., CHEQUE: 16728, FECHA DE EMISION:03/03/2020</t>
  </si>
  <si>
    <t>00385014201 DEP.DE CHEQ.AJENOS,RET.DE CAM.,CONCEPTO: A.S.U.S.S. - DEVOL INCAP TEMP - DIC/19,DEP.: CAJA PETROLERA DE SALUD , PROCEDENCIA: BANCO UNION S.A., CHEQUE: 16727, FECHA DE EMISION:03/03/2020</t>
  </si>
  <si>
    <t>00047137002 DEP.DE CHEQ.AJENOS,RET.DE CAM.,CONCEPTO: DEV SALDOS NO EJECUTADOS POR TRANSFERENCIA UODEPI/CH/081/18 COMUNIDAD SAY-MUJERES,DEP.: EMPODERAR -PICAR , PROCEDENCIA: BANCO UNION S.A., CHEQUE: 16, FECHA DE EMISION:12/02/2020</t>
  </si>
  <si>
    <t>00099021001 DEPOSITO DE EFECTIVO, DEPOSITANTE: ADALI NOEMI ARANIBAR ENRIQUEZ, CONCEPTO: DOBLE PERCEPCION, CUENTA DE DEPOSITO: CUENTA UNICA DEL TESORO / DJBR.</t>
  </si>
  <si>
    <t>00132022002 DEPOSITO DE EFECTIVO, DEPOSITANTE: JAVIER VILLANUEVA NUÑEZ - PAPELBOL, CONCEPTO: DEVOLUCION DE FONDOS POR SALDOS NO UTILIZADOS, CUENTA DE DEPOSITO: CUENTA UNICA DEL TESORO</t>
  </si>
  <si>
    <t>00020031101 DEPOSITO DE EFECTIVO, DEPOSITANTE: EJERCITO DE BOLIVIA, CONCEPTO: REVERSION DE PASAJES, CUENTA DE DEPOSITO: CUENTA UNICA DEL TESORO</t>
  </si>
  <si>
    <t>00099021001 DEPOSITO DE EFECTIVO, DEPOSITANTE: FERNANDO G. MOLLER MARDOÑEZ, CONCEPTO: DOBLE PERCEPCION, CUENTA DE DEPOSITO: CUENTA UNICA DEL TESORO / DJBR.</t>
  </si>
  <si>
    <t>00099021001 DEPOSITO DE EFECTIVO, DEPOSITANTE: DORA SAAVEDRA NAVA, CONCEPTO: DOBLE PERCEPCION, CUENTA DE DEPOSITO: CUENTA UNICA DEL TESORO / DJBR.</t>
  </si>
  <si>
    <t>00099021001 DEPOSITO DE EFECTIVO, DEPOSITANTE: NICOLAS FREDDY LIZON F., CONCEPTO: DOCLE PERCEPCION, CUENTA DE DEPOSITO: CUENTA UNICA DEL TESORO / DJBR.</t>
  </si>
  <si>
    <t>00099021001 DEPOSITO DE EFECTIVO, DEPOSITANTE: TRIBUNAL CONSTITUCIONAL PLURINACIONAL, CONCEPTO: DEVOLUCION DE LICENCIA SIN GOCE DE HABER MES DE DICIEMBRE /2019, CUENTA DE DEPOSITO: CUENTA UNICA DEL TESORO</t>
  </si>
  <si>
    <t>00266022001 DEPOSITO DE EFECTIVO, DEPOSITANTE: LIDIA C. BRUNO CASILLA, CONCEPTO: DEVOLUCION POR DEVENGADO DE LA DIRECCION DEPARTAMENTAL DE EDUCACION-REFRIGERIO MES DICIEMBRE 2019, CUENTA DE DEPOSITO: CUENTA UNICA DEL TESORO</t>
  </si>
  <si>
    <t>00266022001 DEPOSITO DE EFECTIVO, DEPOSITANTE: LIDIA C. BRUNO CASILLA, CONCEPTO: DEVOLUCION DE REFIGERIO DEL MES DE NOVIEMBRE-2019 DE LA DIRECCION DISTRITAL DE EDUCACION, CUENTA DE DEPOSITO: CUENTA UNICA DEL TESORO</t>
  </si>
  <si>
    <t>00099021001 DEPOSITO DE EFECTIVO, DEPOSITANTE: ELVIRA ARIAS, CONCEPTO: DEVOLUCION COBRO INDEBIDO, CUENTA DE DEPOSITO: CUENTA UNICA DEL TESORO</t>
  </si>
  <si>
    <t>00099021001 DEPOSITO DE EFECTIVO, DEPOSITANTE: EVA URIA VDA DE VALDIVIA, CONCEPTO: COBROS INDEBIDOS, CUENTA DE DEPOSITO: CUENTA UNICA DEL TESORO</t>
  </si>
  <si>
    <t>00041021101 DEPOSITO DE EFECTIVO, DEPOSITANTE: ANGELICA GABREILA MIRANDA ANTEZANA, CONCEPTO: POR DEVOLUCION DE HABERES (ANGELICA GABRIELA MIRANDA ANTEZANA), CUENTA DE DEPOSITO: CUENTA UNICA DEL TESORO</t>
  </si>
  <si>
    <t>00041021101 DEPOSITO DE EFECTIVO, DEPOSITANTE: ELOISA CAMARGO CHOQUE, CONCEPTO: POR DEVOLUCION DE HABERES (ELOISA CAMARGO CHOQUE), CUENTA DE DEPOSITO: CUENTA UNICA DEL TESORO</t>
  </si>
  <si>
    <t>00041021101 DEPOSITO DE EFECTIVO, DEPOSITANTE: GIOVANNA LICCETT LARREA LAGUNA, CONCEPTO: POR DEVOLUCION DE HABERES ( GIOVANNA LICCETT LARREA LAGUNA), CUENTA DE DEPOSITO: CUENTA UNICA DEL TESORO</t>
  </si>
  <si>
    <t>00041021101 DEPOSITO DE EFECTIVO, DEPOSITANTE: ROXANA CANO HERRERA, CONCEPTO: POR DEVOLUCION DE HABERES (ROXANA CANO HERRERA), CUENTA DE DEPOSITO: CUENTA UNICA DEL TESORO</t>
  </si>
  <si>
    <t>00041021101 DEPOSITO DE EFECTIVO, DEPOSITANTE: JUAN ROBERTO JULIO CARRASCO AGUIRRE, CONCEPTO: POR DEVOLUCION DE HABERES(JUAN ROBERTO JULIO CARRASCO AGUIRRE), CUENTA DE DEPOSITO: CUENTA UNICA DEL TESORO</t>
  </si>
  <si>
    <t>00041021101 DEPOSITO DE EFECTIVO, DEPOSITANTE: LUIS ALFREDO ALARCON IBAÑEZ, CONCEPTO: POR DEVOLUCION DE HABERES ( LUIS ALFREDO ALARCON IBAÑEZ), CUENTA DE DEPOSITO: CUENTA UNICA DEL TESORO</t>
  </si>
  <si>
    <t>00041021101 DEPOSITO DE EFECTIVO, DEPOSITANTE: LOURDES TITIRICO TANCARA, CONCEPTO: POR DEVOLUCION DE HABERES( LOURDES TITIRICO TANCARA), CUENTA DE DEPOSITO: CUENTA UNICA DEL TESORO</t>
  </si>
  <si>
    <t>00041021101 DEPOSITO DE EFECTIVO, DEPOSITANTE: FLORENTINO MOLLERICON ACHO, CONCEPTO: POR DEVOLUCION DE HABERES (FLORENTINO MOLLERICON ACHO), CUENTA DE DEPOSITO: CUENTA UNICA DEL TESORO</t>
  </si>
  <si>
    <t>00041021101 DEPOSITO DE EFECTIVO, DEPOSITANTE: MARIA EUGENIA NUÑEZ MONTAÑO, CONCEPTO: POR DEVOLUCION DE HABERES (MARIA EUGENIA NUÑEZ MONTAÑO), CUENTA DE DEPOSITO: CUENTA UNICA DEL TESORO</t>
  </si>
  <si>
    <t>00041021101 DEPOSITO DE EFECTIVO, DEPOSITANTE: MABEL FABIOLA SILVA MORALES, CONCEPTO: POR DEVOLUCION DE HABERES (MABEL FABIOLA SILVA MORALES), CUENTA DE DEPOSITO: CUENTA UNICA DEL TESORO</t>
  </si>
  <si>
    <t>00041021101 DEPOSITO DE EFECTIVO, DEPOSITANTE: POLICARPIO TITO CHINORI, CONCEPTO: POR DEVOLUCION DE HABERES (POLICARPIO TITO CHINORI), CUENTA DE DEPOSITO: CUENTA UNICA DEL TESORO</t>
  </si>
  <si>
    <t>00041021101 DEPOSITO DE EFECTIVO, DEPOSITANTE: MAURICIO RODRIGO MANCILLA IRIGOYEN, CONCEPTO: POR DEVOLUCION DE HABERES (MAURICIO RODRIGO MANCILLA IRIGOYEN), CUENTA DE DEPOSITO: CUENTA UNICA DEL TESORO</t>
  </si>
  <si>
    <t>00041021101 DEPOSITO DE EFECTIVO, DEPOSITANTE: LESLY PAMELA NIEVES NAVA BARRIENTOS, CONCEPTO: POR DEVOLUCION DE HABERES (LESLY PAMELA NIEVES NAVA BARRIENTOS), CUENTA DE DEPOSITO: CUENTA UNICA DEL TESORO</t>
  </si>
  <si>
    <t>REGULARIZACION DE TRANSFERENCIA DEL EXTERIOR SEGUN SWIFT NO.2613 DE FECHA 03/03/2020 ORDENANTE: EMBASSY OF BOLIVIA (TOKIO JAPON) REF.: DEVOLUCION DE GASTOS DE PROGRAMA GESTION 2019 LIB. 00099021001 TGN-RECURSOS ORDINARIOS (3987)</t>
  </si>
  <si>
    <t>REGULARIZACION DE TRANSFERENCIA DEL EXTERIOR SEGUN SWIFT 02654 DE FECHA 03/03/2020 ORDENANTE: CONSULADO GENERAL DE BOLIVIA EN LIMA LIB. 00099021001 TGN-RECURSOS ORDINARIOS (3987)</t>
  </si>
  <si>
    <t>REGULARIZACION DE TRANSFERENCIA DEL EXTERIOR SEGUN SWIFT 02612 DE FECHA 03/03/2020 ORDENANTE: EMBAJADA DE BOLIVIA EN JAPON LIB. 00099021001 TGN-RECURSOS ORDINARIOS (3987)</t>
  </si>
  <si>
    <t>REGULARIZACION DE TRANSFERENCIA DEL EXTERIOR SEGUN SWIFT 026115 DE FECHA 03/03/2020 ORDENANTE: EMBAJADA DE BOLIVIA EN JAPON LIB. 00099021001 TGN-RECURSOS ORDINARIOS (3987)</t>
  </si>
  <si>
    <t>REGULARIZACION DE TRANSFERENCIA DEL EXTERIOR SEGUN SWIFT 02660 DE FECHA 03/03/2020 ORDENANTE: CONSULADO DE BOLIVIA EN MURCIA LIB. 00099021001 TGN-RECURSOS ORDINARIOS (3987)</t>
  </si>
  <si>
    <t>REGULARIZACION DE TRANSFERENCIA DEL EXTERIOR SEGUN SWIFT 02738 DE FECHA 03/03/2020 ORDENANTE: CONSULADO DE BOLIVIA EN CACERES BRASIL LIB. 00099021001 TGN-RECURSOS ORDINARIOS (3987)</t>
  </si>
  <si>
    <t>VENTA DE DIVISAS CON TRANSFERENCIA DE FONDOS A SOLICITUD DE MINISTERIO DE EDUCACION SEGUN SOLICITUD 10376 REF: TRASPASO PARA IFP ENERGIES NOUVELLES (ALDAIR EDSON CONDORI CUEVAS) EQUIVALENTES 17.922,94 USD LIB. 00099021001 TGN-RECURSOS ORDINARIOS (3987) POR DIFERENCIAL CAMBIARIO</t>
  </si>
  <si>
    <t>VENTA DE DIVISAS CON TRANSFERENCIA DE FONDOS A SOLICITUD DE MINISTERIO DE EDUCACION SEGUN SOLICITUD 10375 REF: TRASPASO PARA WAGENINGEN UNIVERSITY (JANE LEONOR ROQUE MAMANI) EQUIVALENTES 13.663,48 USD LIB. 00099021001 TGN-RECURSOS ORDINARIOS (3987) POR DIFERENCIAL CAMBIARIO</t>
  </si>
  <si>
    <t>VENTA DE DIVISAS CON TRANSFERENCIA DE FONDOS A SOLICITUD DE MINISTERIO DE EDUCACION SEGUN SOLICITUD 10374 REF: TRASPASO PARA IFP ENERGIES NOUVELLES (MARIA SOLEDAD CHINO MAMANI) EQUIVALENTES 9.625,28 USD LIB. 00099021001 TGN-RECURSOS ORDINARIOS (3987) POR DIFERENCIAL CAMBIARIO</t>
  </si>
  <si>
    <t>COBRO COSTOS DE PAPELERIA POR REGULARIZACION DE TRANSFERENCIA DEL EXTERIOR POR ORDEN DE EMBAJADA DE BOLIVIA EN JAPON LIB. 00099021001 TGN-RECURSOS ORDINARIOS (3987)</t>
  </si>
  <si>
    <t>'TRANSFERENCIA'||RECIBIDA DEL EXTERIOR SEGÚN MENSAJES SWIFT NROS. 2783-2771 (REM.EXT.) DE LA FECHA POR DESEMBOLSO DEL BID PRÉSTAMO 3699/BL-BO REQ 00019 BO OPS0202008584A LIB. 00287102001 FPS-RECURSOS PROPIOS REF.: UTILES DE ESCRITORIO</t>
  </si>
  <si>
    <t>De: 00099021001 Transferencia de recursos al GAM de Okinawa Uno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</si>
  <si>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Antonio de Lomerio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</si>
  <si>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Ramón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</si>
  <si>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El Carmen Rivero Tórrez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</si>
  <si>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Juan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</si>
  <si>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Colpa Bélgica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</si>
  <si>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Santa Rosa del Sara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</si>
  <si>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Javier para el pago del Bono de Discapacidad, en el marco de la Ley Nº977 de fecha 26 de septiembre de 2017, DS N°3437 de 20 de diciembre de 2017 y Resolución Ministerial Nº010 de fecha 10 de enero de 2018, desembolso de la gestión 2020.</t>
  </si>
  <si>
    <t>Transferencia de recursos al GAM de Lagunillas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</si>
  <si>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Reyes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</si>
  <si>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San José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</si>
  <si>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Puerto Rurrenabaque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</si>
  <si>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Cuevo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</si>
  <si>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Santa Rosa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</si>
  <si>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San Rafael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</si>
  <si>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Andrés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</si>
  <si>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Gutiérrez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</si>
  <si>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San Joaquín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</si>
  <si>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Miguel (San Miguel de Velasco)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</si>
  <si>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Magdalena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</si>
  <si>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Boyuibe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</si>
  <si>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Baures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</si>
  <si>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Huacaraje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</si>
  <si>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Postrer Valle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</si>
  <si>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Exaltación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</si>
  <si>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Bolpebra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</si>
  <si>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Pampa Grande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</si>
  <si>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San Pedro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</si>
  <si>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Lorenzo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</si>
  <si>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Javier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</si>
  <si>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Sena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</si>
  <si>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Ingavi (Humaita)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</si>
  <si>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Matias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</si>
  <si>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Nueva Esperanza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</si>
  <si>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Santos Mercado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</si>
  <si>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Saipina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</si>
  <si>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GAIOC de Raqaypampa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</si>
  <si>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GAIOC de Nación Originaria Uru Chipaya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</si>
  <si>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Urubicha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</si>
  <si>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GAIOC de Charagua Iyambae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</si>
  <si>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El Puente para el pago del Bono de Discapacidad, en el marco de la Ley Nº977 de fecha 26 de septiembre de 2017, DS N°3437 de 20 de diciembre de 2017 y Resolución Ministerial Nº010 de fecha 10 de enero de 2018, desembolso de la gestión 2020.</t>
  </si>
  <si>
    <t>NÚMERO DE LIBRETA CUT: 99031009.00 OPERACIÓN T01 TRANSFERENCIA DE FONDOS A LA CUT - TESORO DIRECTO DE BANCO UNION S.A. A CUENTA UNICA DEL TESORO CON NUMERO DE SOLICITUD = 4659153 Y NUMERO CORRELATIVO = 91320003032020300 TRANSFERENCIA POR OPERACIONES DE VENTA BONOS BTX</t>
  </si>
  <si>
    <t>||TRANSFERENCIA DE FONDOS S/G. MENSAJES SWIFT NROS. 02784 Y 02770 DE LA FECHA. (SECTOR PÚBLICO - SOBREVUELOS). DEBITO DE LA LIBRETA 00117012001 DGAC, REPOSICION UTILES DE ESCRITORIO.</t>
  </si>
  <si>
    <t>||REGULARIZACIÓN DE NUESTRA OPERACIÓN NRO. 0979093 DE F. 20/02/2020 EN ATENCIÓN A NOTA DE ADSIB, CITE' ADSIB/NE/0164/2020 RECIBIDA EN LA FECHA. (HRE-TSO-967). DEBITO DE LA LIBRETA 00119012001 ADSIB, REPOSICION UTILES DE ESCRITORIO.</t>
  </si>
  <si>
    <t>||REGULARIZACION DE NUESTRA OPERACIÓN NRO. 0979832 DE F. 02/03/2020 EN ATENCIÓN A CORREO ELECTRÓNICO DE LA AGENCIA BOLIVIANA DE CORREOS DE LA FECHA. DEBITO DE LA LIBRETA 00383012001 INGRESOS AGENCIA BOLIVIANA DE CORREOS; COBRO UTILES DE ESCRITORIO.</t>
  </si>
  <si>
    <t>De: 00099021001 Transferencia de recursos al GAM de Presto 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</si>
  <si>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Porongo (Ayacucho) para el pago del Bono de Discapacidad, en el marco de la Ley Nº977 de fecha 26 de septiembre de 2017, DS N°3437 de 20 de diciembre de 2017 y Resolución Ministerial Nº010 de fecha 10 de enero de 2018, desembolso de la gestión 2020.</t>
  </si>
  <si>
    <t>COBRO COSTOS DE PAPELERIA SEGUN TRANSFERENCIA DEL EXTERIOR POR ORDEN DE COPAGAZ DISTRIBUIDORA DE GAS S.A. (SAO PAULO BRASIL) REF.: INV.146, 144, 145 FECHA VALOR 03/03/2020 LIB. 00513062001 YPFB-OPERACIONES PLANTA DE SEPARACION DE LIQUIDOS RIO GRANDE</t>
  </si>
  <si>
    <t>COBRO COSTOS DE PAPELERIA SEGUN TRANSFERENCIA DEL EXTERIOR POR ORDEN DE PANCHITA TRAFIGURA, FECHA VALOR 03/03/2020 LIB. 00513012007 YPFB - RECURSOS NACIONALIZACIÓN</t>
  </si>
  <si>
    <t>VENTA DE DIVISAS CON TRANSFERENCIA DE FONDOS A SOLICITUD DE MINISTERIO DE EDUCACION SEGUN SOLICITUD 10373 REF: TRASPASO PARA UNIVERSITY OF COPENHAGEN (CARLA XIEMNA COLQUE HINOJOSA) EQUIVALENTES 12.642,81 USD LIB. 00099021001 TGN-RECURSOS ORDINARIOS (3987) POR DIFERENCIAL CAMBIARIO</t>
  </si>
  <si>
    <t>00099021001 DEPOSITO DE EFECTIVO, DEPOSITANTE: ASAMBLEA LEGISLATIVA PLURINACIONAL, CONCEPTO: DEVOLUCION DE EXCESO DE AGUINALDO, CUENTA DE DEPOSITO: CUENTA UNICA DEL TESORO</t>
  </si>
  <si>
    <t>00099021001 DEPOSITO DE EFECTIVO, DEPOSITANTE: JORGE MELGAR RIOJA, CONCEPTO: DEVOLUCION POR DOBLE PERCEPCION, CUENTA DE DEPOSITO: CUENTA UNICA DEL TESORO / DJBR.</t>
  </si>
  <si>
    <t>00099021001 DEPOSITO DE EFECTIVO, DEPOSITANTE: AAPS, CONCEPTO: DEVOLUCION DE FONDOS, CUENTA DE DEPOSITO: CUENTA UNICA DEL TESORO</t>
  </si>
  <si>
    <t>00595012002 DEPOSITO DE EFECTIVO, DEPOSITANTE: SHIRLEY QUINTANILLA, CONCEPTO: DEVOLUCION DEL CREDITO FISCAL DE LA FACTURA N 325774 DEL 20-01-2020, CUENTA DE DEPOSITO: CUENTA UNICA DEL TESORO</t>
  </si>
  <si>
    <t>00099021001 DEPOSITO DE EFECTIVO, DEPOSITANTE: CARLOS EDUARDO TITO MELGAR, CONCEPTO: REGULARIZACIONES POR TOPE SALARIAL GESTION ENERO 2019, CUENTA DE DEPOSITO: CUENTA UNICA DEL TESORO / DJBR.</t>
  </si>
  <si>
    <t>00099021001 DEPOSITO DE EFECTIVO, DEPOSITANTE: CARLOS EDUARDO TITO MELGAR, CONCEPTO: REGULARIZACIONES POR TOPE SALARIAL GESTION FEBRERO 2019, CUENTA DE DEPOSITO: CUENTA UNICA DEL TESORO / DJBR.</t>
  </si>
  <si>
    <t>00099021001 DEPOSITO DE EFECTIVO, DEPOSITANTE: CARLOS EDUARDO TITO MELGAR, CONCEPTO: REGULARIZACIONES POR TOPE SALARIAL GESTIO MARZO 2019, CUENTA DE DEPOSITO: CUENTA UNICA DEL TESORO / DJBR.</t>
  </si>
  <si>
    <t>00099021001 DEPOSITO DE EFECTIVO, DEPOSITANTE: CARLOS EDUARDO TITO MELGAR, CONCEPTO: REGULARIZACIONES POR TOPE SALARIAL GESTION ABRIL 2019, CUENTA DE DEPOSITO: CUENTA UNICA DEL TESORO / DJBR.</t>
  </si>
  <si>
    <t>00099021001 DEPOSITO DE EFECTIVO, DEPOSITANTE: CARLOS EDUARDO TITO MELGAR, CONCEPTO: REGULARIZACIONES POR TOPE SALARIAL GESTION MAYO 2019, CUENTA DE DEPOSITO: CUENTA UNICA DEL TESORO / DJBR.</t>
  </si>
  <si>
    <t>00099021001 DEPOSITO DE EFECTIVO, DEPOSITANTE: CARLOS EDUARDO TITO MELGAR, CONCEPTO: REGULARIZACIONES POR TOPE SALARIAL GESTION JUNIO 2019, CUENTA DE DEPOSITO: CUENTA UNICA DEL TESORO / DJBR.</t>
  </si>
  <si>
    <t>00099021001 DEPOSITO DE EFECTIVO, DEPOSITANTE: CARLOS EDUARDO TITO MELGAR, CONCEPTO: REGULARZACIONES POR TOPE SALARIAL GESTION JULIO 2019, CUENTA DE DEPOSITO: CUENTA UNICA DEL TESORO / DJBR.</t>
  </si>
  <si>
    <t>00099021001 DEPOSITO DE EFECTIVO, DEPOSITANTE: CARLOS EDUARDO TITO MELGAR, CONCEPTO: REGULARIZACIONES POR TOPE SALARIAL GESTION AGOSTO 2019, CUENTA DE DEPOSITO: CUENTA UNICA DEL TESORO / DJBR.</t>
  </si>
  <si>
    <t>00099021001 DEPOSITO DE EFECTIVO, DEPOSITANTE: CARLOS EDUARDO TITO MELGAR, CONCEPTO: REGULARIZACIONES POR TOPE SALARIAL GESTION SEPTIEMBRE 2019, CUENTA DE DEPOSITO: CUENTA UNICA DEL TESORO / DJBR.</t>
  </si>
  <si>
    <t>00099021001 DEPOSITO DE EFECTIVO, DEPOSITANTE: PABLO GONZALO SOTELO CABALLERO, CONCEPTO: DEVOLUCION DE DIFERENCIA DE SALARIO, CUENTA DE DEPOSITO: CUENTA UNICA DEL TESORO / DJBR.</t>
  </si>
  <si>
    <t>00099021001 DEPOSITO DE EFECTIVO, DEPOSITANTE: WALTER ANTONIO ARANCIBIA PACHECO, CONCEPTO: DOBLE PERCEPCION, CUENTA DE DEPOSITO: CUENTA UNICA DEL TESORO</t>
  </si>
  <si>
    <t>00099021001 DEPOSITO DE EFECTIVO, DEPOSITANTE: IVAN F. DELGADO SANTIVAÑEZ, CONCEPTO: DOBLE PERCEPCION, CUENTA DE DEPOSITO: CUENTA UNICA DEL TESORO / DJBR.</t>
  </si>
  <si>
    <t>00099021001 DEPOSITO DE EFECTIVO, DEPOSITANTE: GUIDO CRESPO V., CONCEPTO: PRA, CUENTA DE DEPOSITO: CUENTA UNICA DEL TESORO</t>
  </si>
  <si>
    <t>00099021001 DEPOSITO DE EFECTIVO, DEPOSITANTE: RENE ALFONSO URUÑO CHOQUE, CONCEPTO: PAGO REVERSION, CUENTA DE DEPOSITO: CUENTA UNICA DEL TESORO / DJBR.</t>
  </si>
  <si>
    <t>00133012001 DEPOSITO DE EFECTIVO, DEPOSITANTE: LOTERIA NACIONAL DE B Y S, CONCEPTO: V.C. FONDO DE IMPUESTOS NO EJECUTADOS POR LONABOL, CUENTA DE DEPOSITO: CUENTA UNICA DEL TESORO</t>
  </si>
  <si>
    <t>00580012001 DEPOSITO DE EFECTIVO, DEPOSITANTE: DEP ADUANEROS BOLIVIANOS DAB, CONCEPTO: DEVOLUCION DE DEP, CUENTA DE DEPOSITO: CUENTA UNICA DEL TESORO</t>
  </si>
  <si>
    <t>00580012001 DEPOSITO DE EFECTIVO, DEPOSITANTE: EDWIN JIMI NINA AGUILAR, CONCEPTO: DEVOLUCION DE CAJA CHICA, CUENTA DE DEPOSITO: CUENTA UNICA DEL TESORO</t>
  </si>
  <si>
    <t>00592012001 DEPOSITO DE EFECTIVO, DEPOSITANTE: BOLTUR, CONCEPTO: DEVOLUCION DE FONDOS ASIGNADOS PARA COMPRA DE COMBUSTIBLE, CUENTA DE DEPOSITO: CUENTA UNICA DEL TESORO</t>
  </si>
  <si>
    <t>00086011109 DEPOSITO DE EFECTIVO, DEPOSITANTE: AUTORIDAD PLURINACIONAL DE LA MADRE TIERRA, CONCEPTO: REPOSICION DE CREDENCIAL ING. MARIO ZENTENO, CUENTA DE DEPOSITO: CUENTA UNICA DEL TESORO</t>
  </si>
  <si>
    <t>00099021001 DEP.DE CHEQ.AJENOS,RET.DE CAM.,CONCEPTO: DEVOLUCION DE PASAJES AEREO LA PAZ-SANTA CRUZ DEL 19 AL 13 DIC. 2019 LELIO IBAÑEZ GONZALES-ATT,DEP.: MARIA ANGELICA TARIFA BORDA-ATT</t>
  </si>
  <si>
    <t>00212012001 DEP.DE CHEQ.AJENOS,RET.DE CAM.,CONCEPTO: PROCESO COACTIVO FISCAL C/JULIO CESAR ECHEVERRIA HINOJOSA,DEP.: INRA-NACIONAL , PROCEDENCIA: BANCO UNION S.A., CHEQUE: 1747, FECHA DE EMISION:03/03/2020</t>
  </si>
  <si>
    <t>00212012001 DEP.DE CHEQ.AJENOS,RET.DE CAM.,CONCEPTO: PROCESO COACTIVO FISCAL C/ MARTI N LUNA BURGOA,DEP.: INRA-NACIONAL , PROCEDENCIA: BANCO UNION S.A., CHEQUE: 1748, FECHA DE EMISION:03/03/2020</t>
  </si>
  <si>
    <t>00099021001 DEP.DE CHEQ.AJENOS,RET.DE CAM.,CONCEPTO: DEVOLUCION DE CC NO COBRADA NOVIEMBRE Y AGUINALDO 2019,DEP.: LA VITALICIA SEGUROS Y REASEGUROS DE VIDA S.A. , PROCEDENCIA: BANCO BISA S.A., CHEQUE: 61827, FECHA DE EMISION:04/03/2020</t>
  </si>
  <si>
    <t>00020011104 DEP.DE CHEQ.AJENOS,RET.DE CAM.,CONCEPTO: REVERSION DE SALDOS NO EEJCUTADOS DE LA GESTION 2019 CORRESPONDIENTE,DEP.: MINISTERIO DE DEFENSA , PROCEDENCIA: BANCO UNION S.A., CHEQUE: 20401, FECHA DE EMISION:14/02/2020</t>
  </si>
  <si>
    <t>00086011109 DEPOSITO DE EFECTIVO, DEPOSITANTE: AUTORIDAD PLURINACIONAL DE LA MADRE TIERRA, CONCEPTO: REPOSICION DE CREDENCIAL ING JUAN CARLOS BULTRON, CUENTA DE DEPOSITO: CUENTA UNICA DEL TESORO</t>
  </si>
  <si>
    <t>00595012001 DEPOSITO DE EFECTIVO, DEPOSITANTE: GUSTAVO MARCELO BASCOPE CASTRO, CONCEPTO: DEVOLUCION PAGO EN EXCESO AGUINALDO EN FINIQUITO, CUENTA DE DEPOSITO: CUENTA UNICA DEL TESORO</t>
  </si>
  <si>
    <t>00599012001 DEPOSITO DE EFECTIVO, DEPOSITANTE: SAUL CHINO QUISPE, CONCEPTO: DEVOLUCION DE FONDOS NO UTILIZADOS, CUENTA DE DEPOSITO: CUENTA UNICA DEL TESORO</t>
  </si>
  <si>
    <t>00132012007 DEPOSITO DE EFECTIVO, DEPOSITANTE: FERNANDO LIZANDRO SANTANDER LAURA, CONCEPTO: DEPÓSITO POR FONDOS NO UTILIZADOS DEL DESEMBOLSO CON COMPROBANTE C-31 N° 1180, CUENTA DE DEPOSITO: CUENTA UNICA DEL TESORO</t>
  </si>
  <si>
    <t>00132012007 DEPOSITO DE EFECTIVO, DEPOSITANTE: ERICK JOAQUIN MALDONADO ALVAREZ, CONCEPTO: DEVOLUCION DE RECURSOS C-31, 66 (PAPELBOL), CUENTA DE DEPOSITO: CUENTA UNICA DEL TESORO</t>
  </si>
  <si>
    <t>00099021001 DEPOSITO DE EFECTIVO, DEPOSITANTE: JHOZEF FABIO LAIME AGUILAR, CONCEPTO: DEVOLUCION RENUMERACION MAXIMA PERMITIDA, CUENTA DE DEPOSITO: CUENTA UNICA DEL TESORO / DJBR.</t>
  </si>
  <si>
    <t>00035011105 DEPOSITO DE EFECTIVO, DEPOSITANTE: OMAR GONZALO UZQUIANO ARENE, CONCEPTO: DEVOLUCION DE FONDO EN AVANCE POR GASTOS DE TRASLADO DE LA UCAS BENI, CUENTA DE DEPOSITO: CUENTA UNICA DEL TESORO</t>
  </si>
  <si>
    <t>REGULARIZACION DE TRANSFERENCIA DEL EXTERIOR SEGUN SWIFT NO.2221 DE FECHA 04/03/2020 ORDENANTE: CONSULADO DE BOLIVIA EN WASHINGTON REF.: 202KA21596QU0C55 LIB. 00340012005 SEGIP - RECAUDACION EXTERIOR - CEDULAS DE IDENTIDAD</t>
  </si>
  <si>
    <t>COBRO COSTOS DE PAPELERIA POR REGULARIZACION DE TRANSFERENCIA DEL EXTERIOR POR ORDEN DE CONSULADO DE BOLIVIA EN WASHINGTON REF.: 202KA21596QU0C55 LIB. 00340012003 RECAUDACION EXTRANJERIA - C.I. -L.C.</t>
  </si>
  <si>
    <t>PROVISION DE FONDOS A SOLICITUD DE YACIMIENTOS PETROLIFEROS FISCALES BOLIVIANOS SEGUN SOLICITUD YPFB-0084-2020 REF: PAGO A YPFB CHACO SA POR SERV INTERRUMPIBLE DE TRANSP MI DUCTO MENOR CARRASCO BULO BULO ENERO 2020 LIB. 00513012007 YPFB - RECURSOS NACIONALIZACIÓN</t>
  </si>
  <si>
    <t>VENTA DE DIVISAS CON TRANSFERENCIA DE FONDOS A SOLICITUD DE MINISTERIO DE EDUCACION SEGUN SOLICITUD 10453 REF: TRASPASO PARA UNIVERSIDAD POLITECNICA DE MADRID (JORGE MARCELO FUNES MARTINEZ) EQUIVALENTES 6.964,34 USD LIB. 00099021001 TGN-RECURSOS ORDINARIOS (3987) POR DIFERENCIAL CAMBIARIO</t>
  </si>
  <si>
    <t>VENTA DE DIVISAS CON TRANSFERENCIA DE FONDOS A SOLICITUD DE MINISTERIO DE EDUCACION SEGUN SOLICITUD 10459 REF: TRASPASO PARA UNIVERSITAT DE BARCELONA (DIEGO ALIRIO CHAMBI AGUILAR) EQUIVALENTES 5.604,61 USD LIB. 00099021001 TGN-RECURSOS ORDINARIOS (3987) POR DIFERENCIAL CAMBIARIO</t>
  </si>
  <si>
    <t>VENTA DE DIVISAS CON TRANSFERENCIA DE FONDOS A SOLICITUD DE MINISTERIO DE EDUCACION SEGUN SOLICITUD 10460 REF: TRASPASO PARA RODRIGO RODRIGUEZ DELGADILLO EQUIVALENTES 5.489,78 USD LIB. 00099021001 TGN-RECURSOS ORDINARIOS (3987) POR DIFERENCIAL CAMBIARIO</t>
  </si>
  <si>
    <t>COBRO COSTOS DE PAPELERIA SEGUN TRANSFERENCIA DEL EXTERIOR POR ORDEN DE COPAGAZ DISTRIBUIDORA DE GAS S.A. (SAO PAULO BRASIL) REF.: INV.150 FECHA VALOR 04/03/2020 LIB. 00513062001 YPFB-OPERACIONES PLANTA DE SEPARACION DE LIQUIDOS RIO GRANDE</t>
  </si>
  <si>
    <t>COBRO COSTOS DE PAPELERIA POR REGULARIZACION DE TRANSFERENCIA DEL EXTERIOR POR ORDEN DE EMBAJADA DE BOLIVIA SEOUL REF:GASTOS DE FUNCIONAMIENTO GESTION 2019 LIB. 00099021001 TGN-RECURSOS ORDINARIOS (3987)</t>
  </si>
  <si>
    <t>A:00041014101 Débito automático al Gobierno Autónomo Municipal de Camataqui – Villa Abecia a favor del Ministerio de Desarrollo Productivo y Economía Plural (MIN DPEP) , por incumplimiento al Convenio Intergubernativo (Equipos de Computación) de fecha 22 de agosto de 2018 correspondiente a la dotación de equipos de computación a las Unidades Educativas Fiscales y de Convenio del Subsistema de Educación Regular.</t>
  </si>
  <si>
    <t>NUMERO DE LIBRETA CUT: 00099021001 OPERACIÓN E75 TRANSFERENCIA DE LA CUENTA FISCAL BUN A LA CUT EN MN TRANSFERENCIA DE FONDOS A SOLICITUD DEL GOBIERNO AUTONOMO MUNICIPAL DE SERRANO CITE:GAMVS NÂ°040/2020 LA CTA. 3987 CUT LBRTA.00099021001.</t>
  </si>
  <si>
    <t>||REGISTRO DEVOLUCION FONDOS CARTA DE CREDITO I-2019-62 P/C Y.P.F.B. A/F DELTA COMPRESION S.R.L.,S/G NOTA YPFB/DFC-0552/URT-0263/2020,02/03/20. LIB.00513012004 LBP-YPFB-UNICOMERCIAL (4030005415/1-2188907) REF.:DEVOL.FONDOS LC I-2019-62</t>
  </si>
  <si>
    <t>||TRANSFERENCIA DE FONDOS S/G. MENSAJES SWIFT NROS. 02972 Y 02970 DE LA FECHA. (SECTOR PÚBLICO - SERVICIOS). DEBITO DE LA LIBRETA 00119012001 ADSIB, REPOSICION UTILES DE ESCRITORIO.</t>
  </si>
  <si>
    <t>'COBRO DE UTILES DE ESCRITORIO POR´||BS50.-P/REGISTRO DEVOLUCION FONDOS CARTA DE CREDITO REF.:I-2019-62 P/C Y.P.F.B. A/F DELTA COMPRESION S.R.L.,EN COMPL.A COMP.979959,04/03/20. LIB.00513012004 LBP-YPFB-UNICOMERCIAL (4030005415/1-2188907) REF.:COMP.CONT.DEV.FONDOS LC I-2019-62</t>
  </si>
  <si>
    <t>||REGULARIZACIÓN DE NUESTRA OPERACIÓN NRO. 0979837 DE F. 02/03/2020 EN ATENCIÓN A CORREOS ELECTRÓNICOS DE LA DGAC Y AASANA. DEBITO DE LA LIBRETA 00117012001 DGAC, REPOSICION UTILES DE ESCRITORIO.</t>
  </si>
  <si>
    <t>||TRANSFERENCIA DE FONDOS S/G. MENSAJES SWIFT NROS. 02971 Y 02969 DE LA FECHA. (SECTOR PÚBLICO - SERVICIOS). DEBITO DE LA LIBRETA 00119012001 ADSIB, REPOSICION UTILES DE ESCRITORIO.</t>
  </si>
  <si>
    <t>A:00099021001 TRANSFERENCIA DE RECUPERACIONES SEGÚN NOTA GEF-FI-PRE-JSZ-0270-NOT/20 PARA PAGO DE INTERESES DE ACUERDO A CONTRATO DE FIDEICOMISO “PROYECTOS DE INVERSION PUBLICA” CORRESPONDIENTE AL GAM SANTA CRUZ.</t>
  </si>
  <si>
    <t>A:00099021001 TRANSFERENCIA DE RECUPERACIONES SEGÚN NOTA GEF-FI-PRE-JSZ-0270-NOT/20 PARA PAGO DE INTERESES DE ACUERDO A CONTRATO DE FIDEICOMISO “PROYECTOS DE INVERSION PUBLICA” CORRESPONDIENTE AL GAM TUPIZA.</t>
  </si>
  <si>
    <t>A:00099021001 TRANSFERENCIA DE RECUPERACIONES SEGÚN NOTA GEF-FI-PRE-JSZ-0270-NOT/20 PARA PAGO DE INTERESES DE ACUERDO A CONTRATO DE FIDEICOMISO “PROYECTOS DE INVERSION PUBLICA” CORRESPONDIENTE AL GAM ORURO.</t>
  </si>
  <si>
    <t>A:00099021001 TRANSFERENCIA DE RECUPERACIONES SEGÚN NOTA GEF-FI-PRE-JSZ-0270-NOT/20 PARA PAGO DE INTERESES DE ACUERDO A CONTRATO DE FIDEICOMISO “PROYECTOS DE INVERSION PUBLICA” CORRESPONDIENTE AL GAM TIQUIPAYA.</t>
  </si>
  <si>
    <t>A:00099021001 TRANSFERENCIA DE RECUPERACIONES SEGÚN NOTA GEF-FI-PRE-JSZ-0270-NOT/20 PARA PAGO DE INTERESES DE ACUERDO A CONTRATO DE FIDEICOMISO “PROYECTOS DE INVERSION PUBLICA” CORRESPONDIENTE AL GAM PADCAYA.</t>
  </si>
  <si>
    <t>A:00099021001 TRANSFERENCIA DE RECUPERACIONES SEGÚN NOTA GEF-FI-PRE-JSZ-0270-NOT/20 PARA PAGO DE INTERESES DE ACUERDO A CONTRATO DE FIDEICOMISO “PROYECTOS DE INVERSION PUBLICA” CORRESPONDIENTE AL GAM COCHABAMBA.</t>
  </si>
  <si>
    <t>00099021001 DEPOSITO DE EFECTIVO, DEPOSITANTE: CECILIA FLORES DE CEÑI, CONCEPTO: COBRO INDEBIDO DE SENASIR DEL MES MARZO, CUENTA DE DEPOSITO: CUENTA UNICA DEL TESORO</t>
  </si>
  <si>
    <t>00099021001 DEPOSITO DE EFECTIVO, DEPOSITANTE: JUAN CARLOS RUIZ, CONCEPTO: PLAN DE PAGO MENSUAL, CUENTA DE DEPOSITO: CUENTA UNICA DEL TESORO</t>
  </si>
  <si>
    <t>00099021001 DEPOSITO DE EFECTIVO, DEPOSITANTE: LOTTY ADRIANA SOTOMAYOR SEGALES, CONCEPTO: REVERSION DE TRANSPORTE URBANO PERS. MES DICIEMBRE PREVENTIVO 260.10, CUENTA DE DEPOSITO: CUENTA UNICA DEL TESORO / DJBR.</t>
  </si>
  <si>
    <t>00099021001 DEPOSITO DE EFECTIVO, DEPOSITANTE: RUBEN RICARDO RAMIREZ AYALA, CONCEPTO: DOBLE PERCEPCION, CUENTA DE DEPOSITO: CUENTA UNICA DEL TESORO</t>
  </si>
  <si>
    <t>00099021001 DEPOSITO DE EFECTIVO, DEPOSITANTE: LOTTY ADRIANA SOTOMAYOR SEGALES, CONCEPTO: REVERSION DE TRANSPORTE URBANO PERS. MES NOVIEMBRE PREVENTIVO 260.11, CUENTA DE DEPOSITO: CUENTA UNICA DEL TESORO / DJBR.</t>
  </si>
  <si>
    <t>00099021001 DEPOSITO DE EFECTIVO, DEPOSITANTE: MINISTERIO DE MINERIA Y METALURGIA, CONCEPTO: DEVOLUCION EXCEDENTE TELEFONIA MOVIL DICIEMBRE 2019 C31:72, CUENTA DE DEPOSITO: CUENTA UNICA DEL TESORO</t>
  </si>
  <si>
    <t>00593012001 DEPOSITO DE EFECTIVO, DEPOSITANTE: EMPRESA ESTATAL YACANA DANIEL GARCIA VISCARRA, CONCEPTO: REVERCION DE GASOLINA, CUENTA DE DEPOSITO: CUENTA UNICA DEL TESORO</t>
  </si>
  <si>
    <t>00595012002 DEPOSITO DE EFECTIVO, DEPOSITANTE: VICTOR MEJIA, CONCEPTO: DEVOLUCION DE CREDITO FISCAL DE LA FACTURA N° 65277 DE FECHA 31-01-2020, CUENTA DE DEPOSITO: CUENTA UNICA DEL TESORO</t>
  </si>
  <si>
    <t>00099021001 DEP.DE CHEQ.AJENOS,RET.DE CAM.,CONCEPTO: REEMBOLSO DE SUBSIDIO POR INCAPACIDAD TEMPORAL,DEP.: CONTRALORIA GENERAL DEL ESTADO , PROCEDENCIA: BANCO UNION S.A., CHEQUE: 6678, FECHA DE EMISION:02/03/2020</t>
  </si>
  <si>
    <t>00099021001 DEP.DE CHEQ.AJENOS,RET.DE CAM.,CONCEPTO: REEMBOLSO POR SUBSIDIO DE INCAPACIDAD TEMPORAL,DEP.: CONTRALORIA GENERAL DEL ESTADO , PROCEDENCIA: BANCO UNION S.A., CHEQUE: 6677, FECHA DE EMISION:02/03/2020</t>
  </si>
  <si>
    <t>00680012001 DEP.DE CHEQ.AJENOS,RET.DE CAM.,CONCEPTO: DEVOLUCION DE PASAJES A ORURO,DEP.: CONTRALORIA GENERAL DEL ESTADO , PROCEDENCIA: BANCO UNION S.A., CHEQUE: 6689, FECHA DE EMISION:02/03/2020</t>
  </si>
  <si>
    <t>00099021001 DEP.DE CHEQ.AJENOS,RET.DE CAM.,CONCEPTO: REEMBOLSO POR SUBSIDIO DE INCAPACIDAD TEMPORAL OF CENTRAL,DEP.: CONTRALORIA GENERAL DEL ESTADO , PROCEDENCIA: BANCO UNION S.A., CHEQUE: 6679, FECHA DE EMISION:02/03/2020</t>
  </si>
  <si>
    <t>00287104329 DEP.DE CHEQ.AJENOS,RET.DE CAM.,CONCEPTO: REVERSION DEL C-31 # 994/2019 PTS PROGRAMA PIU,DEP.: FPS/PIU/PTS , PROCEDENCIA: BANCO UNION S.A., CHEQUE: 219, FECHA DE EMISION:03/03/2020</t>
  </si>
  <si>
    <t>00287104329 DEP.DE CHEQ.AJENOS,RET.DE CAM.,CONCEPTO: REVERSION DEL C-31 # 993/2019 PTS PROGRAMA PIU,DEP.: FPS/PIU/PTS , PROCEDENCIA: BANCO UNION S.A., CHEQUE: 220, FECHA DE EMISION:03/03/2020</t>
  </si>
  <si>
    <t>00287102001 DEP.DE CHEQ.AJENOS,RET.DE CAM.,CONCEPTO: DEVOLUCION DE SALDOS NO EJECUTADOS POR ASIGNACION DE FONDOS EN AVANCE DE VIATICOS OF. DPTAL. POTOSI,DEP.: FONDO NAC. DE INVERSION PROD. SOCIAL -FPS</t>
  </si>
  <si>
    <t>00287102001 DEP.DE CHEQ.AJENOS,RET.DE CAM.,CONCEPTO: DEVOLUCION DE SALDOS CORRESPONDIENTES A ASIGNACION DE FONDOS PARA GASOLINA OF. DPTAL. CHUQUISACA,DEP.: FONDO NAC. DE INV. PROD. Y SOCIAL -FPS</t>
  </si>
  <si>
    <t>00373024101 DEP.DE CHEQ.AJENOS,RET.DE CAM.,CONCEPTO: F.D.J. DEVOL INCAP DIC/19,DEP.: CAJA PETROLERA DE SALUD , PROCEDENCIA: BANCO UNION S.A., CHEQUE: 16739, FECHA DE EMISION:05/03/2020</t>
  </si>
  <si>
    <t>00099021001 DEP.DE CHEQ.AJENOS,RET.DE CAM.,CONCEPTO: MIN COMUNICACION DEVOL INCAP TEMP - DIC/19,DEP.: CAJA PETROLERA DE SALUD , PROCEDENCIA: BANCO UNION S.A., CHEQUE: 16740, FECHA DE EMISION:05/03/2020</t>
  </si>
  <si>
    <t>00099021001 DEP.DE CHEQ.AJENOS,RET.DE CAM.,CONCEPTO: SEDES LP DEVOL INCAP TEMP DIC/19,DEP.: CAJA PETROLERA DE SALUD , PROCEDENCIA: BANCO UNION S.A., CHEQUE: 16741, FECHA DE EMISION:05/03/2020</t>
  </si>
  <si>
    <t>00597019202 DEP.DE CHEQ.AJENOS,RET.DE CAM.,CONCEPTO: YLB DEVOL INCAP TEMP DIC/19,DEP.: CAJA PETROLERA DE SALUD , PROCEDENCIA: BANCO UNION S.A., CHEQUE: 16737, FECHA DE EMISION:05/03/2020</t>
  </si>
  <si>
    <t>00862012001 DEP.DE CHEQ.AJENOS,RET.DE CAM.,CONCEPTO: FNDR DEVOL INCAP TEMP DIC/19,DEP.: CAJA PETROLERA DE SALUD , PROCEDENCIA: BANCO UNION S.A., CHEQUE: 16742, FECHA DE EMISION:05/03/2020</t>
  </si>
  <si>
    <t>00081011101 DEPOSITO DE EFECTIVO, DEPOSITANTE: CARLOS MARCA MARCA, CONCEPTO: REPOSICION DE CREDENCIAL MOPSV, CUENTA DE DEPOSITO: CUENTA UNICA DEL TESORO</t>
  </si>
  <si>
    <t>00592012001 DEPOSITO DE EFECTIVO, DEPOSITANTE: AGUSTINA MAMANI, CONCEPTO: SOBRANTE DE ASIGNACION DE FONDOS SEGUN NOTA INTERNA CITE:GE-GAF-CJ-0011-NI/2020, CUENTA DE DEPOSITO: CUENTA UNICA DEL TESORO</t>
  </si>
  <si>
    <t>00132042002 DEPOSITO DE EFECTIVO, DEPOSITANTE: MARCO ANTONIO MEJIA TERAN, CONCEPTO: DEVOLUCION FONDOS EN AVANCE, CUENTA DE DEPOSITO: CUENTA UNICA DEL TESORO</t>
  </si>
  <si>
    <t>00099021001 DEPOSITO DE EFECTIVO, DEPOSITANTE: ANIBAL ANDRES MELGAR SOLARES, CONCEPTO: DOBLE PERCEPCION, CUENTA DE DEPOSITO: CUENTA UNICA DEL TESORO / DJBR.</t>
  </si>
  <si>
    <t>00099021001 DEPOSITO DE EFECTIVO, DEPOSITANTE: TRIBUNAL CONSTITUCIONAL PLURINACIONAL, CONCEPTO: DEVOLUCION DE LICENCIAS SIN GOCE DE HABER MES DE ENERO/2020, CUENTA DE DEPOSITO: CUENTA UNICA DEL TESORO</t>
  </si>
  <si>
    <t>00099021001 DEPOSITO DE EFECTIVO, DEPOSITANTE: RA - 5 VERGARA, CONCEPTO: REVERSION POR DUPLICIDAD DE PAGO POR EL SERVICIO DE AGUA POTABLE MES ENERO/20, CUENTA DE DEPOSITO: CUENTA UNICA DEL TESORO</t>
  </si>
  <si>
    <t>VENTA DE DIVISAS CON TRANSFERENCIA DE FONDOS A SOLICITUD DE MINISTERIO DE EDUCACION SEGUN SOLICITUD 10452 REF: TRANSFER OF RESOURCES FOR THE UNIVERSITY OF SHEFFIELD (ROGER ALEJANDRO DEL BARCO VALDIVIA) EQUIVALENTES 29.052,16 USD LIB. 00099021001 TGN-RECURSOS ORDINARIOS (3987) POR DIFERENCIAL CAMBIARIO</t>
  </si>
  <si>
    <t>VENTA DE DIVISAS CON TRANSFERENCIA DE FONDOS A SOLICITUD DE MINISTERIO DE EDUCACION SEGUN SOLICITUD 10451 REF: TRANSFER OF RESOURCES FOR THE UNIVERSITY OF SHEFFIELD (MARIA FERNANDA ROJAS MICHAGA) EQUIVALENTES 29.052,16 USD LIB. 00099021001 TGN-RECURSOS ORDINARIOS (3987) POR DIFERENCIAL CAMBIARIO</t>
  </si>
  <si>
    <t>VENTA DE DIVISAS CON TRANSFERENCIA DE FONDOS A SOLICITUD DE MINISTERIO DE EDUCACION SEGUN SOLICITUD 10455 REF: TRANSFER OF RESOURCES FOR THE UNIVERSITY OF EDINBURGH (WILDER RUBEN URENA REYES) EQUIVALENTES 33.422,84 USD LIB. 00099021001 TGN-RECURSOS ORDINARIOS (3987) POR DIFERENCIAL CAMBIARIO</t>
  </si>
  <si>
    <t>VENTA DE DIVISAS CON TRANSFERENCIA DE FONDOS A SOLICITUD DE MINISTERIO DE EDUCACION SEGUN SOLICITUD 10457 REF: TRANSFER OF RESOURCES FOR UNIVERSITY OF LEEDS (JAIME TORRICO ACHA) EQUIVALENTES 29.244,98 USD LIB. 00099021001 TGN-RECURSOS ORDINARIOS (3987) POR DIFERENCIAL CAMBIARIO</t>
  </si>
  <si>
    <t>VENTA DE DIVISAS CON TRANSFERENCIA DE FONDOS A SOLICITUD DE MINISTERIO DE EDUCACION SEGUN SOLICITUD 10458 REF: TRANSFER OF RESOURCES FOR NEWCASTLE UNIVERSITY (ALISON RAISA QUIROZ VASQUEZ) EQUIVALENTES 29.193,56 USD LIB. 00099021001 TGN-RECURSOS ORDINARIOS (3987) POR DIFERENCIAL CAMBIARIO</t>
  </si>
  <si>
    <t>VENTA DE DIVISAS CON TRANSFERENCIA DE FONDOS A SOLICITUD DE MINISTERIO DE EDUCACION SEGUN SOLICITUD 10461 REF: TRANSFER OF RESOURCES FOR NEWCASTLE UNIVERSITY (FABRICIO SUAREZ ROCHA) EQUIVALENTES 29.193,56 USD LIB. 00099021001 TGN-RECURSOS ORDINARIOS (3987) POR DIFERENCIAL CAMBIARIO</t>
  </si>
  <si>
    <t>De: 00291012009 Traspaso de recursos a solicitud de la ABC sg nota CITE: ABC/GNA/SAF/ATE/2020-0495, por la ejecución de una Boleta de Garantía de correcta inversión de anticipo adicional N° 006606 emitida por el Banco Union S.A. por un total de Bs38.103.346,68 conciliado mediante C-21 SIP N° 271 en la gestión 2019, de los cuales la ABC devuelve al TGN Bs28.715.849,60 y el saldo según la ABC es devuelto a la Empresa mediante C-31 SIP N° 4 por Bs 9.387.497,08. HR 6-6434-R.</t>
  </si>
  <si>
    <t>'TRANSFERENCIA'||RECIBIDA DEL EXTERIOR SEGÚN MENSAJES SWIFT NOS. 2995-2985 (REM.EXT.) DE FECHA 05-03-2020 POR DESEMBOLSO DE CAF CONVENIO DE COOPERACION TECNICA 00749/17 NO REEMBOLSABLE SUSCRITO EL 17-11-2017 ENTRA LA CAF Y SEDEM. CUARTO DESEMBOLSO LIBRETA N° 00599028001 EBA-PROGRAMA APROVECHAMIENTO INTEGRAL DE LA CASTAÑA</t>
  </si>
  <si>
    <t>'TRANSFERENCIA'||RECIBIDA DEL EXTERIOR SEGÚN MENSAJES SWIFT NOS. 2995-2985 (REM.EXT.) DE FECHA 05-03-2020 POR DESEMBOLSO DE CAF CONVENIO DE COOPERACION TECNICA 00749/17 NO REEMBOLSABLE SUSCRITO EL 17-11-2017 ENTRA LA CAF Y SEDEM. CUARTO DESEMBOLSO LIBRETA N° 00599028001 EBA-PROGRAMA APROVECHAMIENTO INTEGRAL DE LA CASTAÑA REF.: UTILES DE ESCRITORI</t>
  </si>
  <si>
    <t>COBRO COSTOS DE PAPELERIA SEGUN TRANSFERENCIA DEL EXTERIOR POR ORDEN DE COPAGAZ DISTRIBUIDORA DE GAS S.A. (SAO PAULO BRASIL) REF.: INV.154, 159, 157 FECHA VALOR 05/03/2020 LIB. 00513062001 YPFB-OPERACIONES PLANTA DE SEPARACION DE LIQUIDOS RIO GRANDE</t>
  </si>
  <si>
    <t>COBRO COSTOS DE PAPELERIA SEGUN TRANSFERENCIA DEL EXTERIOR POR ORDEN DE CORPORACION PETROLERA S.A. (ASUNCION PARAGUAY) REF.: S0600642BDFE01 FECHA VALOR 04/03/2020 LIB. 00513062001 YPFB-OPERACIONES PLANTA DE SEPARACION DE LIQUIDOS RIO GRANDE</t>
  </si>
  <si>
    <t>COBRO COSTOS DE PAPELERIA POR REGULARIZACION DE TRANSFERENCIA DEL EXTERIOR POR ORDEN DE EMBAJADA DE BOLIVIA QUITO-ECUADOR REF:DEV.SALDOS GTOS.DE FUNCIONAMIENTO GESTION 2019 LIB. 00099021001 TGN-RECURSOS ORDINARIOS (3987)</t>
  </si>
  <si>
    <t>COBRO COSTOS DE PAPELERIA POR REGULARIZACION DE TRANSFERENCIA DEL EXTERIOR POR ORDEN DE EMBAJADA DEL ESTADO PLURINACIONAL MANAGUA-NICARAGUA REF.DEV.SALDOS GTOS DE FUNC. R GESTION 2019 LIB. 00099021001 TGN-RECURSOS ORDINARIOS (3987)</t>
  </si>
  <si>
    <t>COBRO COSTOS DE PAPELERIA POR REGULARIZACION DE TRANSFERENCIA DEL EXTERIOR POR ORDEN DE EMBAJADA DE BOLIVIA QUITO ECUADOR REF.DEV.DE GASTOS DE FUNC. GESTION 2019 LIB. 00099021001 TGN-RECURSOS ORDINARIOS (3987)</t>
  </si>
  <si>
    <t>VENTA DE DIVISAS CON TRANSFERENCIA DE FONDOS A SOLICITUD DE MINISTERIO DE EDUCACION SEGUN SOLICITUD 10473 REF: TRASPASO PARA MARIELA ARNOLD HUANCA EQUIVALENTES 5.567,49 USD LIB. 00099021001 TGN-RECURSOS ORDINARIOS (3987) POR DIFERENCIAL CAMBIARIO</t>
  </si>
  <si>
    <t>VENTA DE DIVISAS CON TRANSFERENCIA DE FONDOS A SOLICITUD DE MINISTERIO DE EDUCACION SEGUN SOLICITUD 10474 REF: TRASPASO PARA WALTER AGUSTIN PARADA VILLARROEL EQUIVALENTES 4.008,59 USD LIB. 00099021001 TGN-RECURSOS ORDINARIOS (3987) POR DIFERENCIAL CAMBIARIO</t>
  </si>
  <si>
    <t>VENTA DE DIVISAS CON TRANSFERENCIA DE FONDOS A SOLICITUD DE MINISTERIO DE EDUCACION SEGUN SOLICITUD 10477 REF: TRASPASO PARA INSTITUT POLITECHNIQUE - AGENT COMPTABLE (MARIELA ARNOLD HUANCA) EQUIVALENTES 4.724,57 USD LIB. 00099021001 TGN-RECURSOS ORDINARIOS (3987) POR DIFERENCIAL CAMBIARIO</t>
  </si>
  <si>
    <t>VENTA DE DIVISAS CON TRANSFERENCIA DE FONDOS A SOLICITUD DE MINISTERIO DE EDUCACION SEGUN SOLICITUD 10471 REF: TRASPASO PARA JORGE MARCELO FUNES MARTINEZ EQUIVALENTES 6.680,99 USD LIB. 00099021001 TGN-RECURSOS ORDINARIOS (3987) POR DIFERENCIAL CAMBIARIO</t>
  </si>
  <si>
    <t>VENTA DE DIVISAS CON TRANSFERENCIA DE FONDOS A SOLICITUD DE MINISTERIO DE EDUCACION SEGUN SOLICITUD 10475 REF: TRASPASO PARA CARLA RENE BALDIVIESO SORUCO EQUIVALENTES 5.567,49 USD LIB. 00099021001 TGN-RECURSOS ORDINARIOS (3987) POR DIFERENCIAL CAMBIARIO</t>
  </si>
  <si>
    <t>VENTA DE DIVISAS CON TRANSFERENCIA DE FONDOS A SOLICITUD DE MINISTERIO DE EDUCACION SEGUN SOLICITUD 10468 REF: TRASPASO PARA ADRIAN WALDEMAR DAROCA APARICIO EQUIVALENTES 6.680,99 USD LIB. 00099021001 TGN-RECURSOS ORDINARIOS (3987) POR DIFERENCIAL CAMBIARIO</t>
  </si>
  <si>
    <t>VENTA DE DIVISAS CON TRANSFERENCIA DE FONDOS A SOLICITUD DE MINISTERIO DE EDUCACION SEGUN SOLICITUD 10472 REF: TRASPASO PARA INSTITUT POLITECHNIQUE - AGENT COMPTABLE (RODRIGO RODRIGUEZ DELGADILLO) EQUIVALENTES 4.724,57 USD LIB. 00099021001 TGN-RECURSOS ORDINARIOS (3987) POR DIFERENCIAL CAMBIARIO</t>
  </si>
  <si>
    <t>||TRANSFERENCIA DE FONDOS S/G. MENSAJES SWIFT NROS. 02996 Y02984 DE LA FECHA. (SECTOR PÚBLICO - SOBREVUELOS). DEBITO DE LA LIBRETA 00117012001 DGAC, REPOSICION UTILES DE ESCRITORIO.</t>
  </si>
  <si>
    <t>COBRO COSTOS DE PAPELERIA SEGUN TRANSFERENCIA DEL EXTERIOR POR ORDEN DE GAS CORONA S A E C A (ASUNCION PARAGUAY) REF.: SWF OF 20/03/05 FECHA VALOR 05/03/2020 LIB. 00513062001 YPFB-OPERACIONES PLANTA DE SEPARACION DE LIQUIDOS RIO GRANDE</t>
  </si>
  <si>
    <t>||REGULARIZACIÓN DE LA OPERACIÓN NRO. G-1284406 DE F. 28/02/2020 REGISTRADA POR EL DEPARTAMENTO DE OPERACIONES CAMBIARIAS Y CONVENIOS, SEGÚN INFORMACIÓN ADICIONAL DEL STANDARD CHARTERED BANK. DEBITO DE LA LIBRETA 00117012001 DGAC, REPOSICION UTILES DE ESCRITORIO.</t>
  </si>
  <si>
    <t>||TRANSFERENCIA DE FONDOS S/G. MENSAJES SWIFT NROS. 03045 Y 03044 DE LA FECHA. (SECTOR PÚBLICO - SOBREVUELOS). DEBITO DE LA LIBRETA 00117012001 DGAC, REPOSICION UTILES DE ESCRITORIO.</t>
  </si>
  <si>
    <t>A:00099021001 El concepto de la mencionada operación corresponde a la transferencia de capital por el mes de Febrero/2020, de Cooperativa Sudamérica al TGN.</t>
  </si>
  <si>
    <t>00099021001 DEPOSITO DE EFECTIVO, DEPOSITANTE: MIGUEL ARMANDO QUISBERT MAMANI, CONCEPTO: REVERSION ANTICIPADA, CUENTA DE DEPOSITO: CUENTA UNICA DEL TESORO</t>
  </si>
  <si>
    <t>00099021001 DEPOSITO DE EFECTIVO, DEPOSITANTE: CARLOS FRANCISCO VARGAS DIAZ, CONCEPTO: DOBLE PERCEPCION, CUENTA DE DEPOSITO: CUENTA UNICA DEL TESORO</t>
  </si>
  <si>
    <t>00192014101 DEPOSITO DE EFECTIVO, DEPOSITANTE: ISSELL YACA IBAÑEZ, CONCEPTO: SOBRANTE EN COMPRA DE MATERIAL ELECTRICO PREV N 171 FF,OO, 41-119, CUENTA DE DEPOSITO: CUENTA UNICA DEL TESORO</t>
  </si>
  <si>
    <t>00192014101 DEPOSITO DE EFECTIVO, DEPOSITANTE: ISSELL YACA IBAÑEZ, CONCEPTO: SOBRANTE ZARPE DEL GARZA PREV 185 DE FF,OO, 41-19, CUENTA DE DEPOSITO: CUENTA UNICA DEL TESORO</t>
  </si>
  <si>
    <t>00192014101 DEPOSITO DE EFECTIVO, DEPOSITANTE: ISSELL YACA IBAÑEZ, CONCEPTO: SOBRANTE DE ZARPE Y OTROS PREV 169 FF,OO, 41-119, CUENTA DE DEPOSITO: CUENTA UNICA DEL TESORO</t>
  </si>
  <si>
    <t>00192012001 DEPOSITO DE EFECTIVO, DEPOSITANTE: ISSELL YACA IBAÑEZ, CONCEPTO: REVERSION DE RECURSOS PREV 229 DE FF,OO, 20-230, CUENTA DE DEPOSITO: CUENTA UNICA DEL TESORO</t>
  </si>
  <si>
    <t>00192014101 DEPOSITO DE EFECTIVO, DEPOSITANTE: ISSELL YACA IBAÑEZ, CONCEPTO: SOBRANTE DE ZARPE PREV 168 FF,OO, 41-117, CUENTA DE DEPOSITO: CUENTA UNICA DEL TESORO</t>
  </si>
  <si>
    <t>00192012001 DEPOSITO DE EFECTIVO, DEPOSITANTE: NELSON RAMOS CATARI, CONCEPTO: SOBRANTE PREV 272 FF,OO 20-230, CUENTA DE DEPOSITO: CUENTA UNICA DEL TESORO</t>
  </si>
  <si>
    <t>00099021001 DEPOSITO DE EFECTIVO, DEPOSITANTE: JULIA BAZOALTO VARGAS, CONCEPTO: DEVOLUCION GASTOS NO RECONOCIDOS POR EL ESTADO, CUENTA DE DEPOSITO: CUENTA UNICA DEL TESORO / DJBR.</t>
  </si>
  <si>
    <t>00041021101 DEPOSITO DE EFECTIVO, DEPOSITANTE: ROGELIO JESUS COTERHUANCA MACHACA, CONCEPTO: DEVOLUCION DE HABERES MES DE ENERO/2020 ROGELIO JESUS COTERHUANCA MACHACA, CUENTA DE DEPOSITO: CUENTA UNICA DEL TESORO</t>
  </si>
  <si>
    <t>00020031101 DEPOSITO DE EFECTIVO, DEPOSITANTE: ALAN ISRAEL GUTIERREZ AGUIAR, CONCEPTO: DEVOLUCION PASAJES, CUENTA DE DEPOSITO: CUENTA UNICA DEL TESORO</t>
  </si>
  <si>
    <t>00020031101 DEPOSITO DE EFECTIVO, DEPOSITANTE: ARIEL MONTERO PATZI, CONCEPTO: DEVOLUCION PASAJES, CUENTA DE DEPOSITO: CUENTA UNICA DEL TESORO</t>
  </si>
  <si>
    <t>00192014101 DEPOSITO DE EFECTIVO, DEPOSITANTE: DARIO MOYE MOYE, CONCEPTO: SOBRANTE DE PASAJES DEL PREV N 65 FF,OO,41-119, CUENTA DE DEPOSITO: CUENTA UNICA DEL TESORO</t>
  </si>
  <si>
    <t>00591012001 DEPOSITO DE EFECTIVO, DEPOSITANTE: M. NINOSKA CLAVEL DE VILLAMOR, CONCEPTO: PAGO SERVICIOS BASICOS, CUENTA DE DEPOSITO: CUENTA UNICA DEL TESORO</t>
  </si>
  <si>
    <t>00099021001 DEPOSITO DE EFECTIVO, DEPOSITANTE: CRISTINA ATTO GUTIERREZ, CONCEPTO: DEVOLUCION DE REMUNERACION MAXIMA, CUENTA DE DEPOSITO: CUENTA UNICA DEL TESORO / DJBR.</t>
  </si>
  <si>
    <t>00099021001 DEPOSITO DE EFECTIVO, DEPOSITANTE: PATRICIA KARINA GILOFF RIVERO, CONCEPTO: DEVOLUCION DE RETROACTIVO, CUENTA DE DEPOSITO: CUENTA UNICA DEL TESORO</t>
  </si>
  <si>
    <t>00099021001 DEPOSITO DE EFECTIVO, DEPOSITANTE: ROMULO HUANCA HILARI, CONCEPTO: DEVOLUCION DE UN DIA A CUENTA DE VACACION, CUENTA DE DEPOSITO: CUENTA UNICA DEL TESORO / DJBR.</t>
  </si>
  <si>
    <t>00099021001 DEPOSITO DE EFECTIVO, DEPOSITANTE: RENE CASILLA GUTIERREZ, CONCEPTO: DOBLE PERCEPCION, CUENTA DE DEPOSITO: CUENTA UNICA DEL TESORO</t>
  </si>
  <si>
    <t>00015021102 DEPOSITO DE EFECTIVO, DEPOSITANTE: VICTOR HUO HUMEREZ MENDEZ, CONCEPTO: DEVOLUCION DE HABERES DEL MES DE FEBRERO 2020, CUENTA DE DEPOSITO: CUENTA UNICA DEL TESORO</t>
  </si>
  <si>
    <t>00099021001 DEPOSITO DE EFECTIVO, DEPOSITANTE: ENDE COBIJA, CONCEPTO: DEVOLUCION C31-3063, CUENTA DE DEPOSITO: CUENTA UNICA DEL TESORO</t>
  </si>
  <si>
    <t>00099021001 DEPOSITO DE EFECTIVO, DEPOSITANTE: DISTRITAL SANTA CRUZ - SENAPE, CONCEPTO: DEVOLUCION DE RECURSOS NO UTILIZADOS - GASTOS OPERATIVOS CORRESPONDIENTE AL MES DE FEBRERO, CUENTA DE DEPOSITO: CUENTA UNICA DEL TESORO</t>
  </si>
  <si>
    <t>00099021001 DEPOSITO DE EFECTIVO, DEPOSITANTE: DISTRITAL COCHABAMBA - SENAPE, CONCEPTO: DEVOLUCION DE RECURSOS NO UTILIZADOS - GASTOS JUDICIALES CORRESPONDIENTE AL MES DE ENERO, CUENTA DE DEPOSITO: CUENTA UNICA DEL TESORO</t>
  </si>
  <si>
    <t>00132022002 DEPOSITO DE EFECTIVO, DEPOSITANTE: JULIO VALENTINO ANDRE HERBAS, CONCEPTO: DEVOLUCION DE SALDO DE FONDOS EN AVANCE, CUENTA DE DEPOSITO: CUENTA UNICA DEL TESORO</t>
  </si>
  <si>
    <t>00132079201 DEPOSITO DE EFECTIVO, DEPOSITANTE: JULIO VALENTINO ANDRE HERBAS, CONCEPTO: DEVOLUCION DE SALDO DE FONDOS EN AVANCE, CUENTA DE DEPOSITO: CUENTA UNICA DEL TESORO</t>
  </si>
  <si>
    <t>00086031101 DEP.DE CHEQ.AJENOS,RET.DE CAM.,CONCEPTO: DESEMBOLSO SEGUN ACUERDO WWF-SERNAP NOEL KEMPFF,DEP.: WWF , PROCEDENCIA: BANCO MERCANTIL SANTA CRUZ SA., CHEQUE: 13751, FECHA DE EMISION:04/03/2020</t>
  </si>
  <si>
    <t>00086031101 DEP.DE CHEQ.AJENOS,RET.DE CAM.,CONCEPTO: DESEMBOLSO SEGUN ACUERDO WWF-SERNAP OTUQUIS,DEP.: WWF , PROCEDENCIA: BANCO MERCANTIL SANTA CRUZ SA., CHEQUE: 13752, FECHA DE EMISION:04/03/2020</t>
  </si>
  <si>
    <t>00086031101 DEP.DE CHEQ.AJENOS,RET.DE CAM.,CONCEPTO: DESEMBOLSO SEGUN ACUERDO WWF-SERNAP SAN MATIAS,DEP.: WWF , PROCEDENCIA: BANCO MERCANTIL SANTA CRUZ SA., CHEQUE: 13753, FECHA DE EMISION:04/03/2020</t>
  </si>
  <si>
    <t>00099021001 DEP.DE CHEQ.AJENOS,RET.DE CAM.,CONCEPTO: DEDUCCION PERMISO SIN GOCE DE HABER ENERO/2020 PARTIDA 11700 D.A. 05, U.E. 05,DEP.: SENASIR , PROCEDENCIA: BANCO UNION S.A., CHEQUE: 428, FECHA DE EMISION:04/03/2020</t>
  </si>
  <si>
    <t>00015011108 DEP.DE CHEQ.AJENOS,RET.DE CAM.,CONCEPTO: DEVOLUCION DE PASAJES AEREOS SR FERNANDO BOSTINZA,DEP.: MINISTERIO DE GOBIERNO , PROCEDENCIA: BANCO UNION S.A., CHEQUE: 51671, FECHA DE EMISION:28/02/2020</t>
  </si>
  <si>
    <t>00099021001 DEP.DE CHEQ.AJENOS,RET.DE CAM.,CONCEPTO: RAMIREZ MUÑOZ FRANZ LUIS,DEP.: BANCO UNION S.A. , PROCEDENCIA: BANCO UNION S.A., CHEQUE: 168681, FECHA DE EMISION:06/03/2020</t>
  </si>
  <si>
    <t>00099021001 DEP.DE CHEQ.AJENOS,RET.DE CAM.,CONCEPTO: NAVARRO TABOADA GASTON PABLO,DEP.: BANCO UNION S.A. , PROCEDENCIA: BANCO UNION S.A., CHEQUE: 168682, FECHA DE EMISION:06/03/2020 / DJBR.</t>
  </si>
  <si>
    <t>00099021001 DEP.DE CHEQ.AJENOS,RET.DE CAM.,CONCEPTO: TRANSFERENCIA POR LA DEVOLUCION DEL SALDO NO EJECUTADO,DEP.: KEVIN HARVY VARGAS MANJON , PROCEDENCIA: BANCO UNION S.A., CHEQUE: 1426, FECHA DE EMISION:05/03/2020</t>
  </si>
  <si>
    <t>00099021001 DEPOSITO DE EFECTIVO, DEPOSITANTE: DANTE NAVARRO RIVERA, CONCEPTO: REVERSION DE HABERES DIAS NO TRABAJADIS CORRESPONDIENTE AL MES DE ABRIL 2016, CUENTA DE DEPOSITO: CUENTA UNICA DEL TESORO / DJBR.</t>
  </si>
  <si>
    <t>00212082001 DEPOSITO DE EFECTIVO, DEPOSITANTE: SHIRLEY GUERREROS AGUILAR, CONCEPTO: DEVOLUCION GESTION 2017, CUENTA DE DEPOSITO: CUENTA UNICA DEL TESORO</t>
  </si>
  <si>
    <t>00212082001 DEPOSITO DE EFECTIVO, DEPOSITANTE: ZULEMA TORREBLANCO RODRIGUEZ, CONCEPTO: DEVOLUCION GESTION 2017, CUENTA DE DEPOSITO: CUENTA UNICA DEL TESORO</t>
  </si>
  <si>
    <t>00099021001 DEPOSITO DE EFECTIVO, DEPOSITANTE: ROLANDO MARQUEZ ALBA, CONCEPTO: LLAMADAS EXCESO DE TELEFONIA MOVIL, CUENTA DE DEPOSITO: CUENTA UNICA DEL TESORO / DJBR.</t>
  </si>
  <si>
    <t>00099021001 DEPOSITO DE EFECTIVO, DEPOSITANTE: CAMARA DE SENADORES - RUBEN ESPEJO RAMIREZ, CONCEPTO: PARA FINES DE AJUSTE EN IMPUTACION PRESUPUESTARIA, CUENTA DE DEPOSITO: CUENTA UNICA DEL TESORO</t>
  </si>
  <si>
    <t>VENTA DE DIVISAS CON TRANSFERENCIA DE FONDOS A SOLICITUD DE MINISTERIO DE EDUCACION SEGUN SOLICITUD 10469 REF: TRANSFER OF RESOURCES FOR UNIVERSITY OF ABERDEEN (ALVARO MARTIN ARREDONDO APARICIO) EQUIVALENTES 24.435,43 USD LIB. 00099021001 TGN-RECURSOS ORDINARIOS (3987) POR DIFERENCIAL CAMBIARIO</t>
  </si>
  <si>
    <t>VENTA DE DIVISAS CON TRANSFERENCIA DE FONDOS A SOLICITUD DE MINISTERIO DE EDUCACION SEGUN SOLICITUD 10476 REF: TRANSFER OF RESOURCES FOR UNIVERSITY OF SURREY (ADRIAN ROJAS AREVALO) EQUIVALENTES 27.279,77 USD LIB. 00099021001 TGN-RECURSOS ORDINARIOS (3987) POR DIFERENCIAL CAMBIARIO</t>
  </si>
  <si>
    <t>COBRO COSTOS DE PAPELERIA SEGUN TRANSFERENCIA DEL EXTERIOR POR ORDEN DE YPF EXPLORACION Y PRODUCCION DE HIDROCARBUROS DE BOLIVIA S.A.,FECHA VALOR 05/03/2020 LIB. 00513012007 YPFB - RECURSOS NACIONALIZACIÓN</t>
  </si>
  <si>
    <t>COBRO COSTOS DE PAPELERIA SEGUN TRANSFERENCIA DEL EXTERIOR POR ORDEN DE HERCO COMBUSTIBLES S A (LIMA PERU) REF.: FACT N 010-2020 FECHA VALOR 06/03/2020 LIB. 00513062001 YPFB-OPERACIONES PLANTA DE SEPARACION DE LIQUIDOS RIO GRANDE</t>
  </si>
  <si>
    <t>VENTA DE DIVISAS CON TRANSFERENCIA DE FONDOS A SOLICITUD DE MINISTERIO DE EDUCACION SEGUN SOLICITUD 10478 REF: TRANSFER OF RESOURCES FOR WILDER RUBEN URENA REYES EQUIVALENTES 6.578,22 USD LIB. 00099021001 TGN-RECURSOS ORDINARIOS (3987) POR DIFERENCIAL CAMBIARIO</t>
  </si>
  <si>
    <t>NUMERO DE LIBRETA CUT: 00046058003 OPERACIÓN E75 TRANSFERENCIA DE LA CUENTA FISCAL BUN A LA CUT EN MN TRANSFERENCIA DE FONDOS A SOLICITUD DEL GOBIERNO AUTONOMO MUNICIPAL DE TOTORA CITE:S/N LA CTA. 3987 CUT LBRTA.00046058003.</t>
  </si>
  <si>
    <t>||COMISIÓN TRANSFERENCIA FDOS. AL EXTERIOR 0.10% S/USD 94.777,83, REEMB. GSTS. COM. BS. 220.- Y EMISIÓN COMP. CONT. BS. 50.-, REF.:PAGO N°5 LC I-2018-20 P/C INSUMOS BOLIVIA A/F METALPREN S.A., EN COMPLEMENTO A COMP. CONT. N° 0980059. LIB.:00224012007 INSUMOS BOLIVIA-PLANTA PROCESADORA DE IVIRGARZAMA REF.:COMIS. PAGO N°5 LC I-2018-20</t>
  </si>
  <si>
    <t>TRANSFERENCIA DE FONDOS AL EXTERIOR A SOLICITUD DE MINISTERIO DE OBRAS PUBLICAS SERVICIOS Y VIVIENDA SEGUN SOLICITUD 10492 REF: PAGO AL CONSORCIO EMPRESA AGENCIAS MERCANTILES CONSULTING PERU S.A.C. Y SELEX ES INC. 1ER PAGO 20% SEGÚN CONTRATO MOPSV 142 POR USD 246.000,00, POR CONCEPTO DE ADQUISICIÓN LIB. 00081127001 PAR-MOPSV-PROGRAMA DE INFRAESTRUCTURA AEROPORTUARIA M/N</t>
  </si>
  <si>
    <t>VENTA DE DIVISAS CON TRANSFERENCIA DE FONDOS A SOLICITUD DE MINISTERIO DE EDUCACION SEGUN SOLICITUD 10470 REF: TRANSFER OF RESOURCES FOR SHEFFIELD UNIVERSITY (JORGE ADRIAN OCHOA VARGAS) EQUIVALENTES 30.511,96 USD LIB. 00099021001 TGN-RECURSOS ORDINARIOS (3987) POR DIFERENCIAL CAMBIARIO</t>
  </si>
  <si>
    <t>COMISIONES BANCARIAS POR PAGO A BID PRÉSTAMO 126-TF-BO VCTO. 06-03-2020 POR CUENTA DE TGN SEGÚN NOTA COD. LIQ. 013265 DE FECHA 02-03-2020, VALOR 06-03-2020 CAPITAL USD 66.666,66 INTERESES USD 5.666,66 LIB. 00099021001 TGN-RECURSOS ORDINARIOS REF.: COMISIONES BANCARIAS</t>
  </si>
  <si>
    <t>'COBRO DE'||UTILES DE ESCRITORIO POR EL COMPROBANTE CONTABLE NRO. 0980105 DE LA FECHA, SEGÚN CORREO ELECTRÓNICO DE YPFB DE F. 23/01/2018. DEBITO DE LA LIBRETA 00513022001 YPFB  OPERACIONES.</t>
  </si>
  <si>
    <t>||RESPUESTA A DEBITO DEL BANQUERO SG MJE.SWIFT NO.3093 DE LA FECHA REF:COBRO COMIS.POR TRANSFERENCIA EUR 12.238,93 DEL 03/03/2020 SG SOLICITUD MIN.DE EDUCACION REF:PAGO JANE LEONOR ROQUE MAMANI LIB.00099021001 TGN-RECURSOS ORDINARIOS</t>
  </si>
  <si>
    <t>||RESPUESTA A DEBITO DEL BANQUERO SEGUN SWIFT 03092 DE LA FECHA . REF.: COBRO COMISION EUR 8.- POR TRANSF. DE EUR 500.- VALOR 13-11-2019 DEL MEFP. LIBRETA 00099021001 TGN-RECURSOS ORDINARIOS. REF.: UTILES DE ESCRITORIO</t>
  </si>
  <si>
    <t>||RESPUESTA A DEBITO DEL BANQUERO SG MJE.SWIFT NO.3094 DE LA FECHA REF:COBRO COMIS.POR TRANSFERENCIA EUR 4.909,90 DEL 04/03/2020 SG SOLICITUD MIN.DE EDUCACION REF:PAGO RODRIGO RODRIGUEZ DELGADILLO LIBRETA 00099021001 TGN-RECURSOS ORDINARIOS</t>
  </si>
  <si>
    <t>||RESPUESTA A DEBITO DEL BANQUERO SG MJE.SWIFT NO.3094 DE LA FECHA REF:COBRO COMIS.POR TRANSFERENCIA EUR 4.909,90 DEL 04/03/2020 SG SOLICITUD MIN.DE EDUCACION REF:PAGO RODRIGO RODRIGUEZ DELGADILLO CGO.CTA. LIBRETA 00099021001 TGN-RECURSOS ORDINARIOS (UTILES DE ESCRITORIO)</t>
  </si>
  <si>
    <t>||RESPUESTA A DEBITO DEL BANQUERO SG MJE.SWIFT NO.3091 DE LA FECHA REF:COBRO COMIS.POR TRANSFERENCIA EUR 1.399,12 DEL 28/02/2020 SG SOLICITUD MIN. DE DES. PRODUCTIVO Y ECONOMIA REF:PAGO MEMBRESIA GESTION 2020 LIBRETA NO.00041031107 MPM-INSTITUTO BOLIVIANO DE METROLOGIA</t>
  </si>
  <si>
    <t>||RESPUESTA A DEBITO DEL BANQUERO SG MJE.SWIFT NO.3091 DE LA FECHA REF:COBRO COMIS.POR TRANSFERENCIA EUR 1.399,12 DEL 28/02/2020 SG SOLICITUD MIN. DE DES. PRODUCTIVO Y ECONOMIA REF:PAGO MEMBRESIA GESTION 2020 CGO.CTA.LIBRETA NO.00041031107 MPM-INSTITUTO BOLIVIANO DE METROLOGIA (UTILES DE ESCRITORIO)</t>
  </si>
  <si>
    <t>||TRANSFERENCIA DE FONDOS S/G. MENSAJES SWIFT NROS. 03087 Y 03081 DE LA FECHA. (SECTOR PÚBLICO - SERVICIOS). DEBITO DE LA LIBRETA 00119012001 ADSIB, REPOSICION UTILES DE ESCRITORIO.</t>
  </si>
  <si>
    <t>||RESPUESTA A DEBITO DEL BANQUERO SEGUN SWIFT 03092 DE LA FECHA . REF.: COBRO COMISION EUR 8.- POR TRANSF. DE EUR 500.- VALOR 13-11-2019 DEL MEFP. LIBRETA 00099021001 TGN-RECURSOS ORDINARIOS</t>
  </si>
  <si>
    <t>||RESPUESTA A DEBITO DEL BANQUERO SG MJE.SWIFT NO.3093 DE LA FECHA REF:COBRO COMIS.POR TRANSFERENCIA EUR 12.238,93 DEL 03/03/2020 SG SOLICITUD MIN.DE EDUCACION REF:PAGO JANE LEONOR ROQUE MAMANI CGO.LIB.00099021001 TGN-RECURSOS ORDINARIOS COBRO (UTILES DE ESCRITORIO)</t>
  </si>
  <si>
    <t>NUMERO DE LIBRETA CUT: 00099021001 OPERACIÓN E18 TRANSFERENCIA DEL SISTEMA FINANCIERO POR CUENTA DE TERCEROS A LA CUT DEVOLUCION TGN PAGO FC</t>
  </si>
  <si>
    <t>00099021001 DEPOSITO DE EFECTIVO, DEPOSITANTE: SILVIO CLAROS RODRIGUEZ, CONCEPTO: DEVOLUCION POR PAGO PENALIDAD CAMBIO DE VUELO POR VIAJE EN COMISION, CUENTA DE DEPOSITO: CUENTA UNICA DEL TESORO / DJBR.</t>
  </si>
  <si>
    <t>00099021001 DEPOSITO DE EFECTIVO, DEPOSITANTE: MARTHA L. GUTIERREZ DE MARCA, CONCEPTO: DEVOLUCION NUEVAS NUPCIAS, CUENTA DE DEPOSITO: CUENTA UNICA DEL TESORO</t>
  </si>
  <si>
    <t>00046171101 DEPOSITO DE EFECTIVO, DEPOSITANTE: IMPOR. COM. "VEROIS" VERONICA CANALES A., CONCEPTO: SANCION POR INCUMPLIMIENTO A LA NORMA, CUENTA DE DEPOSITO: CUENTA UNICA DEL TESORO</t>
  </si>
  <si>
    <t>00373024104 DEPOSITO DE EFECTIVO, DEPOSITANTE: JUSTINO CALLISAYA ACERO, CONCEPTO: DEVOLUCION, CUENTA DE DEPOSITO: CUENTA UNICA DEL TESORO</t>
  </si>
  <si>
    <t>00099021001 DEPOSITO DE EFECTIVO, DEPOSITANTE: SERVICIO PLURINACIONAL DE DEFENSA PUBLICA, CONCEPTO: ENTIDAD 152 SEPDEP GASTOS POR EXPENSAS DICIEMBRE /2019 PROCURADURIA GENERAL DEL ESTADO, CUENTA DE DEPOSITO: CUENTA UNICA DEL TESORO</t>
  </si>
  <si>
    <t>00670012002 DEPOSITO DE EFECTIVO, DEPOSITANTE: DANIEL ATAHUACHI QUISPE, CONCEPTO: DEVOLUCION DE VIATICOS POR VIAJE A LA CIUDAD DE COCHABAMBA, CUENTA DE DEPOSITO: CUENTA UNICA DEL TESORO</t>
  </si>
  <si>
    <t>00046058003 DEP.DE CHEQ.AJENOS,RET.DE CAM.,CONCEPTO: DEVOLUCION DE SALDO EJECUTADO DEL PROYECTO CTCONAN DESNUTRICION CERO,DEP.: GOB AUT MUNICIPAL DE PUERTO MAYOR CARABUCO , PROCEDENCIA: BANCO UNION S.A., CHEQUE: 5097, FECHA DE EMISION:06/03/2020</t>
  </si>
  <si>
    <t>00212082004 DEP.DE CHEQ.AJENOS,RET.DE CAM.,CONCEPTO: INRA LA PAZ APORTES VOLUNTARIOS FEBRERO 2020,DEP.: INRA LA PAZ APORTES VOLUNTARIOS FEBRERO 2020 , PROCEDENCIA: BANCO UNION S.A., CHEQUE: 3982, FECHA DE EMISION:09/03/2020</t>
  </si>
  <si>
    <t>00212082004 DEP.DE CHEQ.AJENOS,RET.DE CAM.,CONCEPTO: APORTES VOLUNTARIOS INRA LA PAZ,DEP.: INRA LA PAZ APORTES VOLUNTARIOS ENERO 2020 , PROCEDENCIA: BANCO UNION S.A., CHEQUE: 3980, FECHA DE EMISION:09/03/2020</t>
  </si>
  <si>
    <t>00254014101 DEP.DE CHEQ.AJENOS,RET.DE CAM.,CONCEPTO: TRANSFERENCIA DE RECURSOS DEL MUNICIPIO DE J,J, PEREZ -CHARAZANI,DEP.: INSTITUTO DEL SEGURO AGRARIO , PROCEDENCIA: BANCO UNION S.A., CHEQUE: 1999, FECHA DE EMISION:09/03/2020</t>
  </si>
  <si>
    <t>00254014101 DEP.DE CHEQ.AJENOS,RET.DE CAM.,CONCEPTO: TRANSFERENCIA DE RECURSOS DEL MUNICIPIO DE VIACHA,DEP.: INSTITUTO DEL SEGURO AGRARIO , PROCEDENCIA: BANCO UNION S.A., CHEQUE: 2000, FECHA DE EMISION:09/03/2020</t>
  </si>
  <si>
    <t>00283012002 DEP.DE CHEQ.AJENOS,RET.DE CAM.,CONCEPTO: EXCLUSION DE ACTIVOS ASEGURADORA FORTALEZA,DEP.: ADUANA NACIONAL , PROCEDENCIA: BANCO UNION S.A., CHEQUE: 3879, FECHA DE EMISION:05/03/2020</t>
  </si>
  <si>
    <t>00254014101 DEP.DE CHEQ.AJENOS,RET.DE CAM.,CONCEPTO: TRANSFERENCIA DE RECURSOS DEL MUNICIPIO DE VITICHI,DEP.: INSTITUTO DEL SEGURO AGRARIO , PROCEDENCIA: BANCO UNION S.A., CHEQUE: 2001, FECHA DE EMISION:09/03/2020</t>
  </si>
  <si>
    <t>00254014101 DEP.DE CHEQ.AJENOS,RET.DE CAM.,CONCEPTO: TRANSFERENCIA DE RECURSOS DEL MUNICIPIO DE EL CHORO,DEP.: INSTITUTO DEL SEGURO AGRARIO , PROCEDENCIA: BANCO UNION S.A., CHEQUE: 2002, FECHA DE EMISION:09/03/2020</t>
  </si>
  <si>
    <t>00254014101 DEP.DE CHEQ.AJENOS,RET.DE CAM.,CONCEPTO: TRANSFERENCIA DE RECURSOS DEL MUNICIPIO DE TINGUIPAYA,DEP.: INSTITUTO DEL SEGURO AGRARIO , PROCEDENCIA: BANCO UNION S.A., CHEQUE: 2003, FECHA DE EMISION:09/03/2020</t>
  </si>
  <si>
    <t>00254014101 DEP.DE CHEQ.AJENOS,RET.DE CAM.,CONCEPTO: TRANSFERENCIA DE RECURSOS DEL MUNICIPIO DE CARIPUYO,DEP.: INSTITUTO DEL SEGURO AGRARIO , PROCEDENCIA: BANCO UNION S.A., CHEQUE: 2004, FECHA DE EMISION:09/03/2020</t>
  </si>
  <si>
    <t>00254014101 DEP.DE CHEQ.AJENOS,RET.DE CAM.,CONCEPTO: TRANSFERENCIA DE RECURSOS DEL MUNICIPIO DE TOMINA,DEP.: INSTITUTO DEL SEGURO AGRARIO , PROCEDENCIA: BANCO UNION S.A., CHEQUE: 2005, FECHA DE EMISION:09/03/2020</t>
  </si>
  <si>
    <t>00254014101 DEP.DE CHEQ.AJENOS,RET.DE CAM.,CONCEPTO: TRANSFERENCIA DE RECURSOS DEL MUNICIPIO DE ATOCHA,DEP.: INSTITUTO DEL SEGURO AGRARIO , PROCEDENCIA: BANCO UNION S.A., CHEQUE: 2006, FECHA DE EMISION:09/03/2020</t>
  </si>
  <si>
    <t>00254014101 DEP.DE CHEQ.AJENOS,RET.DE CAM.,CONCEPTO: CONTRAPARTE DE RECURSOS DEL MUNICIPIO DE CHAYANTA,DEP.: INSTITUTO DEL SEGURO AGRARIO , PROCEDENCIA: BANCO UNION S.A., CHEQUE: 2007, FECHA DE EMISION:09/03/2020</t>
  </si>
  <si>
    <t>00254014101 DEP.DE CHEQ.AJENOS,RET.DE CAM.,CONCEPTO: TRANSFERENCIA DE RECUROSOS DEL MUNICIPIO DE BELEN DE URMIRI,DEP.: INSTITUTO DEL SEGURO AGRARIO , PROCEDENCIA: BANCO UNION S.A., CHEQUE: 2008, FECHA DE EMISION:09/03/2020</t>
  </si>
  <si>
    <t>00254014101 DEP.DE CHEQ.AJENOS,RET.DE CAM.,CONCEPTO: TRANSFERENCIA DE RECURSOS DEL MUNICIPIO DE CHAQUI,DEP.: INSTITUTO DEL SEGURO AGRARIO , PROCEDENCIA: BANCO UNION S.A., CHEQUE: 2009, FECHA DE EMISION:09/03/2020</t>
  </si>
  <si>
    <t>00254014101 DEP.DE CHEQ.AJENOS,RET.DE CAM.,CONCEPTO: TRANSFERENCIA DE RECURSOS DEL MUNICIPIO DE SAN PABLO DE LIPEZ,DEP.: INSTITUTO DEL SEGURO AGRARIO , PROCEDENCIA: BANCO UNION S.A., CHEQUE: 2010, FECHA DE EMISION:09/03/2020</t>
  </si>
  <si>
    <t>00099021001 DEP.DE CHEQ.AJENOS,RET.DE CAM.,CONCEPTO: REEMBOLSO POR BAJA MEDICA DE : CAJA DE SALUD CORDESDES A: UNIDAD DE LIQUIDACION DE CORREOS-ECOBOL,DEP.: CAJA DE SALUD CORDES , PROCEDENCIA: BANCO UNION S.A., CHEQUE: 15305, FECHA DE EMISION:26/02/2020</t>
  </si>
  <si>
    <t>00099021001 DEP.DE CHEQ.AJENOS,RET.DE CAM.,CONCEPTO: REEMBOLSO POR BAJA MEDICA DE: CAJA DE SALUD CORDES A: AUTORIDAD DE REG Y FISCALIZACION DE TELECOM.,DEP.: CAJA DE SALUD CORDES , PROCEDENCIA: BANCO UNION S.A., CHEQUE: 15304, FECHA DE EMISION:26/02/2020</t>
  </si>
  <si>
    <t>00099021001 DEP.DE CHEQ.AJENOS,RET.DE CAM.,CONCEPTO: REEMBOLSO POR BAJA MEDICA DE : CAJA DE SALUD CORDES A: MINISTERIO MEDIO AMBIENTE Y AGUA,DEP.: CAJA DE SALUD CORDES , PROCEDENCIA: BANCO UNION S.A., CHEQUE: 15303, FECHA DE EMISION:26/02/2020</t>
  </si>
  <si>
    <t>00099021001 DEP.DE CHEQ.AJENOS,RET.DE CAM.,CONCEPTO: AUTORIDAD DE PENSIONES Y SEGUROS PAGO DE REEMBOLSO DE BAJAS MEDICAS ENERO 2020,DEP.: CAJA DE SALUD DE LA BANCA PRIVADA , PROCEDENCIA: BANCO NACIONAL DE BOLIVIA S.A., CHEQUE: 8115206, FECHA DE EMISION:21/02/202</t>
  </si>
  <si>
    <t>00592012001 DEP.DE CHEQ.AJENOS,RET.DE CAM.,CONCEPTO: TRANSFERENCIA DE RECURSOS CTA. FONDO ROTATIVO DEL 01 AL 29 DE FEBRERO DE 2020,DEP.: EMPRESA ESTATAL BOLIVIANA DE TURISMO , PROCEDENCIA: BANCO UNION S.A., CHEQUE: 700, FECHA DE EMISION:03/03/2020</t>
  </si>
  <si>
    <t>00592012001 DEP.DE CHEQ.AJENOS,RET.DE CAM.,CONCEPTO: DEVOLUCION PARCIAL MEDIANTE CHEQUE DE ND-207838, 207839, 207840 GEST 2018 CTA PAOLA CATACORA,DEP.: BOLIVIANA DE AVIACION - BOA , PROCEDENCIA: BANCO UNION S.A., CHEQUE: 12030, FECHA DE EMISION:28/02/2020</t>
  </si>
  <si>
    <t>00099021001 DEP.DE CHEQ.AJENOS,RET.DE CAM.,CONCEPTO: SENASIR,DEP.: SEGUROS PROVIDA , PROCEDENCIA: BANCO NACIONAL DE BOLIVIA S.A., CHEQUE: 2312780, FECHA DE EMISION:09/03/2020</t>
  </si>
  <si>
    <t>00099021001 DEPOSITO DE EFECTIVO, DEPOSITANTE: AMELIA APAZA DE APAZA, CONCEPTO: DEVOLUCION POR CONCEPTO SENASIR, CUENTA DE DEPOSITO: CUENTA UNICA DEL TESORO</t>
  </si>
  <si>
    <t>00099021001 DEPOSITO DE EFECTIVO, DEPOSITANTE: MINISTERIO DE MEDIO AMBIENTE Y AGUA, CONCEPTO: DEPÓSITO DE ENERGIA ELECTRICA POR EL MES DE DICIEMBRE/2019, CUENTA DE DEPOSITO: CUENTA UNICA DEL TESORO</t>
  </si>
  <si>
    <t>00099021001 DEPOSITO DE EFECTIVO, DEPOSITANTE: MIN DE DESARROLLO PRODUCTIVO Y ECONOMIA PLURAL, CONCEPTO: DEVOLUCION POR PERMISO SIN GOCE DE HABER DEL MES DE ENERO DE 2O2O, CUENTA DE DEPOSITO: CUENTA UNICA DEL TESORO</t>
  </si>
  <si>
    <t>00041011101 DEPOSITO DE EFECTIVO, DEPOSITANTE: MIN DE DESARROLLO PRODUCTIVO Y ECONOMIA PLURAL, CONCEPTO: DEVOLUCION POR SIN GOCE DE HABER DEL MES DE ENERO DE 2020, CUENTA DE DEPOSITO: CUENTA UNICA DEL TESORO</t>
  </si>
  <si>
    <t>PAGO A CAF PRÉSTAMO CFA009759 VCTO. 09-03-2020 POR CUENTA DE TGN , NTI. 013244 VALOR 09-03-2020 INTERESES USD 152.430,00 COMISIONES USD 93.391,42 CTA. 3987 CUENTA UNICA DEL TESORO-3987 LIB. 00099021001 REF.: COMISIONES BANCARIAS</t>
  </si>
  <si>
    <t>COBRO COSTOS DE PAPELERIA POR REGULARIZACION DE TRANSFERENCIA DEL EXTERIOR POR ORDEN DE PETROLEOS PARAGUAYOS PETROPAR, FECHA VALOR 06/03/2020 LIB. 00513062001 YPFB-OPERACIONES PLANTA DE SEPARACION DE LIQUIDOS RIO GRANDE</t>
  </si>
  <si>
    <t>||COMISIÓN TRANSFERENCIA FDOS. AL EXTERIOR 0.10% S/USD 153.560,92,REEMB. GSTS. COM. BS220.- Y EMISIÓN COMP. CONT. BS50.-,REF.:PAGO LC I-2019-45 P/C ADM. DE AEROPUERTOS Y SERV. AUX. A LA NAVEGACIÓN AÉREA-AASANA A/F ITURRI SA, EN COMPL. A COMP. CONT. N°0980133, 09/03/20. LIB.:00512012001 LBP-AASANA-PACS SONET REF.:COMISIÓN DE PAGO LC I-2019-45</t>
  </si>
  <si>
    <t>NUMERO DE LIBRETA CUT: 00099021001 OPERACIÓN E18 TRANSFERENCIA DEL SISTEMA FINANCIERO POR CUENTA DE TERCEROS A LA CUT POR CONCEPTO DE DEVOLUCIÓN PAGOS EN EXCESO GOBIERNO AUTONOMO DEPARTAMENTAL DE TARIJA</t>
  </si>
  <si>
    <t>COBRO COSTOS DE PAPELERIA SEGUN TRANSFERENCIA DEL EXTERIOR POR ORDEN DE LLAMA GAS S.A. (LIMA PERU) REF.: 550 1736141 FECHA VALOR 06/03/2020 LIB. 00513062001 YPFB-OPERACIONES PLANTA DE SEPARACION DE LIQUIDOS RIO GRANDE</t>
  </si>
  <si>
    <t>COBRO COSTOS DE PAPELERIA SEGUN TRANSFERENCIA DEL EXTERIOR POR ORDEN DE CORPORACION ANDINA DEL GAS PERU S.A.C. (LIMA PERU) REF.: U283687001 FECHA VALOR 9/03/2020 LIB. 00513062001 YPFB-OPERACIONES PLANTA DE SEPARACION DE LIQUIDOS RIO GRANDE</t>
  </si>
  <si>
    <t>NUMERO DE LIBRETA CUT: 00041021101 OPERACIÓN E18 TRANSFERENCIA DEL SISTEMA FINANCIERO POR CUENTA DE TERCEROS A LA CUT TRANSFERENCIA A SOLICITUD DEL MEFP SEGUN NOTA CITE MEFP VTCP DGPOT UAIS CPI/NO 0320002 BUN 20</t>
  </si>
  <si>
    <t>NUMERO DE LIBRETA CUT: 00041021101 OPERACIÓN E18 TRANSFERENCIA DEL SISTEMA FINANCIERO POR CUENTA DE TERCEROS A LA CUT TARNSFERENCIA A SOLICITUD DEL MEFP SEGUN NOTA CITE MEFP VTCP DGPOT UAIS CPI NO 0320002 BUN 20</t>
  </si>
  <si>
    <t>00099021001 DEPOSITO DE EFECTIVO, DEPOSITANTE: SENASIR-ANGEL SOLIZ REINAGA, CONCEPTO: DEVOLUCION POR DOBLE PERCEPCION, CUENTA DE DEPOSITO: CUENTA UNICA DEL TESORO</t>
  </si>
  <si>
    <t>00099021001 DEPOSITO DE EFECTIVO, DEPOSITANTE: ALVARO BRUCKNER SUAREZ, CONCEPTO: DEVOLUCION DE FONDOS EN AVANCE, CUENTA DE DEPOSITO: CUENTA UNICA DEL TESORO / DJBR.</t>
  </si>
  <si>
    <t>00099021001 DEPOSITO DE EFECTIVO, DEPOSITANTE: DIRECCION DE REGISTRO Y PROMOCION -SENAPE, CONCEPTO: DEVOLUCION POR DIFERENCIA POR CONCEPTO DE AGUINALDO, CUENTA DE DEPOSITO: CUENTA UNICA DEL TESORO</t>
  </si>
  <si>
    <t>00526012001 DEPOSITO DE EFECTIVO, DEPOSITANTE: MACIEL NOELIA MENDEZ PEREZ-BOLIVIA TV, CONCEPTO: DEVOLUCION DE HABERES DEL MES DE FEBRERO (MACIEL NOELIA MENDEZ PEREZ), CUENTA DE DEPOSITO: CUENTA UNICA DEL TESORO</t>
  </si>
  <si>
    <t>00287102001 DEPOSITO DE EFECTIVO, DEPOSITANTE: FPS, CONCEPTO: DEVOLUCION, CUENTA DE DEPOSITO: CUENTA UNICA DEL TESORO</t>
  </si>
  <si>
    <t>00099021001 DEPOSITO DE EFECTIVO, DEPOSITANTE: OTILIA CONDORI CUNO, CONCEPTO: POR COBRO (SEGUNDAS NUPCIAS) DE LOLA CUNO CANASA (Q.E.P.D.), CUENTA DE DEPOSITO: CUENTA UNICA DEL TESORO / DJBR.</t>
  </si>
  <si>
    <t>00099021001 DEPOSITO DE EFECTIVO, DEPOSITANTE: CHRISTIAN MENCIA QUIROGA, CONCEPTO: DEPÓSITO DOBLE PERCEPCION DE HABERES DEL MES DE DICIEMBRE DE 2019 POLICIA BOLIVIANA, CUENTA DE DEPOSITO: CUENTA UNICA DEL TESORO</t>
  </si>
  <si>
    <t>00099021001 DEPOSITO DE EFECTIVO, DEPOSITANTE: WENDY CABRERA AGUILAR, CONCEPTO: DEVOLUCION POR EXCEDER TECHO SALARIAL JUNIO A DICIEMBRE 2019 DE WENDY CABRERA AGUILAR, CUENTA DE DEPOSITO: CUENTA UNICA DEL TESORO / DJBR.</t>
  </si>
  <si>
    <t>00099021001 DEPOSITO DE EFECTIVO, DEPOSITANTE: OMAR RILVER VELASCO PORTILLO, CONCEPTO: DEVOLUCION 1/2 DIA DE VIATICOS VIAJE ASUNCION-PARAGUAY, CUENTA DE DEPOSITO: CUENTA UNICA DEL TESORO / DJBR.</t>
  </si>
  <si>
    <t>00099021001 DEPOSITO DE EFECTIVO, DEPOSITANTE: VICTOR ALFONSO RAMOS HUARACHI, CONCEPTO: DEVOLUCION POR RETENCION DE IMPUESTOS C31 -62, CUENTA DE DEPOSITO: CUENTA UNICA DEL TESORO / DJBR.</t>
  </si>
  <si>
    <t>00041011101 DEPOSITO DE EFECTIVO, DEPOSITANTE: MDPYEP-MARIO SALINAS REYES, CONCEPTO: DEVOLUCION TOTAL DE FONDOS EN AVANCE C31-281, CUENTA DE DEPOSITO: CUENTA UNICA DEL TESORO</t>
  </si>
  <si>
    <t>00212012001 DEPOSITO DE EFECTIVO, DEPOSITANTE: LIMBER CESAR HUANCA CLARES, CONCEPTO: REPOSICION DE CREDENCIAL, CUENTA DE DEPOSITO: CUENTA UNICA DEL TESORO</t>
  </si>
  <si>
    <t>00099021001 DEPOSITO DE EFECTIVO, DEPOSITANTE: NATALIO ROJAS ROQUE, CONCEPTO: DOBLE PERCEPCION, CUENTA DE DEPOSITO: CUENTA UNICA DEL TESORO</t>
  </si>
  <si>
    <t>00099021001 DEPOSITO DE EFECTIVO, DEPOSITANTE: PRUDENCIO RAUL PALZA ZEBALLOS, CONCEPTO: DOBLE PERCEPCION, CUENTA DE DEPOSITO: CUENTA UNICA DEL TESORO / DJBR.</t>
  </si>
  <si>
    <t>00099021001 DEPOSITO DE EFECTIVO, DEPOSITANTE: VICENTE MONTECINOS DIAZ, CONCEPTO: DEVOLUCION GASTOS PASAJE AEREO N°9302403222264 EN LA RUTA COBIJA - LA PAZ, CUENTA DE DEPOSITO: CUENTA UNICA DEL TESORO / DJBR.</t>
  </si>
  <si>
    <t>00046171101 DEPOSITO DE EFECTIVO, DEPOSITANTE: SANAT PHARMA SRL, CONCEPTO: PAGO SANCION POR INCUMPLIMIENTO DE LA NORMA RESOLUCION ADMINISTRATIVA N°666/2019, CUENTA DE DEPOSITO: CUENTA UNICA DEL TESORO</t>
  </si>
  <si>
    <t>00590012001 DEPOSITO DE EFECTIVO, DEPOSITANTE: CESAR CHOQUE LIMACHI, CONCEPTO: DEVOLUCION DE FONDOS NO UTILIZADOS, CUENTA DE DEPOSITO: CUENTA UNICA DEL TESORO</t>
  </si>
  <si>
    <t>00591012001 DEP.DE CHEQ.AJENOS,RET.DE CAM.,CONCEPTO: PAGO AGUA POTABLE AG. TELEFERICO BLANCO BANCO UNION SA CORRESPONDIENTE AL MES DE ENERO 2020,DEP.: LISETTE TELLEZ VILLARROEL , PROCEDENCIA: BANCO UNION S.A., CHEQUE: 164821, FECHA DE EMISION:26/02/2020</t>
  </si>
  <si>
    <t>00099021001 DEP.DE CHEQ.AJENOS,RET.DE CAM.,CONCEPTO: CECILIA FERRUFINO SERRANO,DEP.: BANCO UNION S.A. , PROCEDENCIA: BANCO UNION S.A., CHEQUE: 168684, FECHA DE EMISION:10/03/2020</t>
  </si>
  <si>
    <t>00099021001 DEP.DE CHEQ.AJENOS,RET.DE CAM.,CONCEPTO: ACOSTA CALLEJO WILMA,DEP.: BANCO UNION S.A. , PROCEDENCIA: BANCO UNION S.A., CHEQUE: 168683, FECHA DE EMISION:10/03/2020 / DJBR.</t>
  </si>
  <si>
    <t>00287102001 DEP.DE CHEQ.AJENOS,RET.DE CAM.,CONCEPTO: DEVOLUCION DE SALDOS POR ASIGNACION DE FONDOS EN AVANCE PARA VIATICOS DPTAL ORURO,DEP.: FONDO NAL DE INVERSION PRODUCTIVA Y SOCIAL - FPS</t>
  </si>
  <si>
    <t>00287102001 DEP.DE CHEQ.AJENOS,RET.DE CAM.,CONCEPTO: DEVOLUCION DE SALDOS POR ASIGNACION DE FONDOS EN AVANCE DE VIATICOS OF DPTAL CHUQUISACA,DEP.: FONDO NAL DE INVERSION PRODUCTIVA Y SOCIAL- FPS</t>
  </si>
  <si>
    <t>00291012006 DEP.DE CHEQ.AJENOS,RET.DE CAM.,CONCEPTO: ABC TRAMO RIBERALTA - GUAYAMERIN USO DE DERECHO DE VIA DIC-2018 NOV-2019,DEP.: NUEVATEL PCS DE BOLIVIA S.A. , PROCEDENCIA: BANCO BISA S.A., CHEQUE: 219179, FECHA DE EMISION:18/02/2020</t>
  </si>
  <si>
    <t>00578012002 DEP.DE CHEQ.AJENOS,RET.DE CAM.,CONCEPTO: REVERSION,DEP.: BOLIVIANA DE AVIACION , PROCEDENCIA: BANCO UNION S.A., CHEQUE: 3359, FECHA DE EMISION:06/03/2020</t>
  </si>
  <si>
    <t>00099021001 DEP.DE CHEQ.AJENOS,RET.DE CAM.,CONCEPTO: FRACCION COMPLEMENTARIA MENSUAL,DEP.: FUTURO DE BOLIVIA SA. AFP , PROCEDENCIA: BANCO DE CREDITO DE BOLIVIA S.A., CHEQUE: 61921, FECHA DE EMISION:09/03/2020</t>
  </si>
  <si>
    <t>00099021001 DEP.DE CHEQ.AJENOS,RET.DE CAM.,CONCEPTO: POR REEMBOLSO DE LA CAJA BAN. EST. DE SALUD, INCAPAC.TEMPORALES DE LOS FUNCIONARIOS DE LA E.N.S.,DEP.: ESCUELA NACIONAL DE SALUD , PROCEDENCIA: BANCO UNION S.A., CHEQUE: 36232, FECHA DE EMISION:17/02/2020</t>
  </si>
  <si>
    <t>00099021001 DEP.DE CHEQ.AJENOS,RET.DE CAM.,CONCEPTO: POR REEMBOLSO DE LA CAJA BAN. EST. DE SALUD, INCAPAC.TEMPORALES DE LOS FUNCIONARIOS DE LA E.N.S.,DEP.: ESCUELA NACIONAL DE SALUD , PROCEDENCIA: BANCO UNION S.A., CHEQUE: 34624, FECHA DE EMISION:04/03/2020</t>
  </si>
  <si>
    <t>00099021001 DEP.DE CHEQ.AJENOS,RET.DE CAM.,CONCEPTO: SALDO DEVOLUCION ENVIO MALETA DIPLOMATICA HOUSTON USA,DEP.: DHL BOLIVIA SRL. , PROCEDENCIA: BANCO BISA S.A., CHEQUE: 13689, FECHA DE EMISION:28/02/2020</t>
  </si>
  <si>
    <t>00595012001 DEP.DE CHEQ.AJENOS,RET.DE CAM.,CONCEPTO: DEP. DE DESCUENTO POR PAGOS EN EXCESO CORRESPONDIENTE AL MES FEBRERO/20,DEP.: GESTORA PUBLICA DE LA SEGURIDAD SOCIAL DE LP , PROCEDENCIA: BANCO UNION S.A., CHEQUE: 510, FECHA DE EMISION:06/03/2020</t>
  </si>
  <si>
    <t>00099021001 DEPOSITO DE EFECTIVO, DEPOSITANTE: FREDY MOISES FLORES MAMANI, CONCEPTO: COBRO INDEBIDO DEL PRA., CUENTA DE DEPOSITO: CUENTA UNICA DEL TESORO</t>
  </si>
  <si>
    <t>00099021001 DEPOSITO DE EFECTIVO, DEPOSITANTE: ZAMORANO NAVIA VICTOR HUGO, CONCEPTO: DEVOLUCION DE SUELDOS, CUENTA DE DEPOSITO: CUENTA UNICA DEL TESORO / DJBR.</t>
  </si>
  <si>
    <t>00099021001 DEPOSITO DE EFECTIVO, DEPOSITANTE: ARMIN MESA SANCHEZ, CONCEPTO: DEVOLUCION SUELDO, CUENTA DE DEPOSITO: CUENTA UNICA DEL TESORO / DJBR.</t>
  </si>
  <si>
    <t>PAGO A ICO ESPAÑA PRÉSTAMO 01020038.0 VCTO. 10-03-2020 POR CUENTA DE TGN , NTI. 013264 VALOR 10-03-2020 CAPITAL EUR 195.791,12 INTERESES EUR 3.959,33 CTA. 3987 CUENTA UNICA DEL TESORO LIB. 00099021001 REF.: COMISIONES BANCARIAS</t>
  </si>
  <si>
    <t>COBRO COSTOS DE PAPELERIA SEGUN TRANSFERENCIA DEL EXTERIOR POR ORDEN DE COMPANHIA MATOGROSSENSE DE GAS (CUIABA BRASIL) REF.: 03013123647 FECHA VALOR 10/03/2020 LIB. 00513012007 YPFB - RECURSOS NACIONALIZACIÓN</t>
  </si>
  <si>
    <t>||TRANSFERENCIA AL T.G.N. EN CUMPLIMIENTO AL ART.8 DE LA LEY 211, DISPOSICION FINAL 5TA.DE LA LEY 1267 Y ART.23 DEL D.S.4126 POR REEMBOLSO DEL BONO JUANA AZURDUY FEBRERO/2020 S/G BCB-HRE-TGL-2020-3261; R.D. 162/19; NOTA MEFP/VTCP /DGPOT/ UPCFTGN/N°483/2020 Y FORM.TRANSF. 2/2020 DE GADM TRANSFERENCIA A LA LIBRETA 00099021001 TGN-RECURSOS ORDINARIOS (3987)</t>
  </si>
  <si>
    <t>||COBRO DE UTILES DE ESCRITORIO POR REGULARIZACION DE NUESTRO COMPROBANTE S-979866 DEL 3/3/2020 POR COBRO DE COMISIONES EFECTUADO POR EL MUFG BANK LTD., POR DESEMBOLSO DEL PRESTAMO BV-P5 SEGUN NOTA MEFP/VTCP/DGCP/UODP-246/2020 DEL 9/3/2020 LIB. 00099021001 TGN - RECURSOS ORDINARIOS (3987)</t>
  </si>
  <si>
    <t>NUMERO DE LIBRETA CUT: 00283012001 OPERACIÓN E18 TRANSFERENCIA DEL SISTEMA FINANCIERO POR CUENTA DE TERCEROS A LA CUT SOL. ESC. DE SOCIEDAD JENNEFER S.R.L.</t>
  </si>
  <si>
    <t>||RESPUESTA A DEBITO DEL BANQUERO SEG.MENSAJE SWIFT 03196 DE LA FECHA . REF.: COBRO COMISION POR TRANSF. DE EUR 5.000.- DEL 5/03/2020 SEGUN SOLICITUD DEL MIN. EDUCACION FV/ARNOLD HUANCA ,MARIELA LIBRETA 00099021001 TGN-RECURSOS ORDINARIOS. REF.: COBRO UTILES DE ESCRITORIO</t>
  </si>
  <si>
    <t>VENTA DE DIVISAS CON TRANSFERENCIA DE FONDOS A SOLICITUD DE SERVICIO DESARROLLO EMPRESAS PUBLICAS PRODUCTIVAS SEGUN SOLICITUD 10509 REF: PAGO DE DIVISAS VIA TRANSFERENCIA A LA EMPRESA PARAGUAY PACKAGING S.A. POR LA ADQUSICION DE CLAVOS ELECTROSOLDADOS DE BOBINA, CAJAS DE GRAPAS DE ESTERILLA POR USD LIB. 00132079201 SEDEM-PLANTA ENVASES DE VIDRIO CHUQUISACA - MUNICIPIO ZUDAÑEZ</t>
  </si>
  <si>
    <t>||RESPUESTA A DEBITO DEL BANQUERO SG MJE.SWIFT NO. 3195 DE LA FECHA REF:COBRO COMIS.POR TRANSFERENCIA EUR 6.000.-DEL 05/03/2020 SG SOLICITUD MIN.EDUCACION REF:TRASPASO PARA ADRIAN WALDEMAR DAROCA APARICIO LIBRETA 00099021001 TGN-RECURSOS ORDINARIOS</t>
  </si>
  <si>
    <t>||RESPUESTA A DEBITO DEL BANQUERO SG MJE.SWIFT NO. 3195 DE LA FECHA REF:COBRO COMIS.POR TRANSFERENCIA EUR 6.000.-DEL 05/03/2020 SG SOLICITUD MIN.EDUCACION REF:TRASPASO PARA ADRIAN WALDEMAR DAROCA APARICIO CGO.LIBRETA 00099021001 TGN-RECURSOS ORDINARIOS (UTILES DE ESCRITORIO)</t>
  </si>
  <si>
    <t>||RESPUESTA A DEBITO DEL BANQUERO SEG.MENSAJE SWIFT 03196 DE LA FECHA . REF.: COBRO COMISION POR TRANSF. DE EUR 5.000.- DEL 5/03/2020 SEGUN SOLICITUD DEL MIN. EDUCACION FV/ARNOLD HUANCA ,MARIELA LIBRETA 00099021001 TGN-RECURSOS ORDINARIOS</t>
  </si>
  <si>
    <t>||TRANSFERENCIA A LA CUENTA UNICA DEL TESORO IMPORTES RETENIDOS A JULIO HUMEREZ QUIROZ Y SERGIO CEREZO AGUIRRE POR REMUNERACION MAXIMA CORRESPONDIENTE AL MES DE FEBRERO/2020 - LIBRETA N° 00099021001. S/G DOC. ADJUNTOS Y ROC N° 169/2020 DEL DCR. TRANF POR REMUNERACION MAXIMA JULIO HUMEREZ QUIROZ MES DE FEBRERO/2020 LIBRETA 00099021001</t>
  </si>
  <si>
    <t>||TRANSFERENCIA A LA CUENTA UNICA DEL TESORO IMPORTES RETENIDOS A JULIO HUMEREZ QUIROZ Y SERGIO CEREZO AGUIRRE POR REMUNERACION MAXIMA CORRESPONDIENTE AL MES DE FEBRERO/2020 - LIBRETA N° 00099021001. S/G DOC. ADJUNTOS Y ROC N° 169/2020 DEL DCR. TRANF POR REMUNERACION MAXIMA SERGIO MARCELO CEREZO AGUIRRE MES DE FEBRERO/2020 LIBRETA 00099021001</t>
  </si>
  <si>
    <t>COBRO COSTOS DE PAPELERIA SEGUN TRANSFERENCIA DEL EXTERIOR POR ORDEN DE PETROLEO BRASILEIRO SA PETROBRAS FECHA VALOR 10/03/2020 LIB. 00513012007 YPFB - RECURSOS NACIONALIZACIÓN</t>
  </si>
  <si>
    <t>COBRO COSTOS DE PAPELERIA SEGUN TRANSFERENCIA DEL EXTERIOR POR ORDEN DE PETROLEO BRASILEIRO SA PETROBRAS REF.: S060070309D901 FECHA VALOR 10/03/2020 LIB. 00513012007 YPFB - RECURSOS NACIONALIZACIÓN</t>
  </si>
  <si>
    <t>||TRANSFERENCIA DE FONDOS S/G. MENSAJES SWIFT NROS. 03188 Y 03187 DE LA FECHA. (SECTOR PÚBLICO - SOBREVUELOS). DEBITO DE LA LIBRETA 00117012001 DGAC, REPOSICION UTILES DE ESCRITORIO.</t>
  </si>
  <si>
    <t>||TRANSFERENCIA DE FONDOS S/G. MENSAJES SWIFT NROS. 03208 Y 03207 DE LA FECHA. (SECTOR PÚBLICO - SOBREVUELOS). DEBITO DE LA LIBRETA 00117012001 DGAC, REPOSICION UTILES DE ESCRITORIO.</t>
  </si>
  <si>
    <t>COBRO COSTOS DE PAPELERIA SEGUN TRANSFERENCIA DEL EXTERIOR POR ORDEN DE PETROBRAS LIB. 00513012007 YPFB - RECURSOS NACIONALIZACIÓN</t>
  </si>
  <si>
    <t>||REGULARIZACION COMISIÓN DEL BANQUERO. REF.: TRANSF. DE USD 970 SOLICITUD 024540-010357 DEL 26/02/2020 LIBRETA 00599012001 EBA-GESTION GERENCIAL EJECUTIVA.</t>
  </si>
  <si>
    <t>||REGULARIZACION COMISIÓN DEL BANQUERO. REF.: TRANSF. DE USD 970 SOLICITUD 024540-010357 DEL 26/02/2020 LIBRETA 00599012001 EBA-GESTION GERENCIAL EJECUTIVA. REF: UTILES DE ESCRITORIO</t>
  </si>
  <si>
    <t>'COBRO DE UTILES DE ESCRITORIO POR´||EN COMPLEMENTO AL COMPROBANTE S-0980276 DE LA FECHA. LIBRETA 00599012001 EBA - GESTION GERENCIAL EJECUTIVA</t>
  </si>
  <si>
    <t>||REGULARIZACIÓN DE NUESTRA OPERACIÓN NRO. 0980144 DE F. 09/03/2020 EN ATENCIÓN A CORREO ELECTRÓNICO DE ENABOL DE LA FECHA. A LA LIBR.00551012001 EPNE-ENABOL RECURSOS ESPECIFICOS; P/CTA. COMPUTERSHARE INC.</t>
  </si>
  <si>
    <t>||REGULARIZACIÓN DE NUESTRA OPERACIÓN NRO. 0980144 DE F. 09/03/2020 EN ATENCIÓN A CORREO ELECTRÓNICO DE ENABOL DE LA FECHA. DE LA LIBR.00551012001 EPNE-ENABOL RECURSOS ESPECIFICOS; COBRO UTILES DE ESCRITORIO.</t>
  </si>
  <si>
    <t>00070011102 DEPOSITO DE EFECTIVO, DEPOSITANTE: RICARDO ALFONZO BRAVO FERNANDEZ, CONCEPTO: REPOSICION DE CREDENCIAL, CUENTA DE DEPOSITO: CUENTA UNICA DEL TESORO</t>
  </si>
  <si>
    <t>00591012001 DEPOSITO DE EFECTIVO, DEPOSITANTE: MI DULCE CABINITA CENTRO INFANTIL, CONCEPTO: SERVICIOS BASICOS, CUENTA DE DEPOSITO: CUENTA UNICA DEL TESORO</t>
  </si>
  <si>
    <t>00593012001 DEPOSITO DE EFECTIVO, DEPOSITANTE: EMPRESA ESTATAL YACANA CRISTIAN A. OROZA MENA, CONCEPTO: DEVOLUCION C-31/32, CUENTA DE DEPOSITO: CUENTA UNICA DEL TESORO</t>
  </si>
  <si>
    <t>00099021001 DEPOSITO DE EFECTIVO, DEPOSITANTE: RUBEN EDGAR GONZALES POZO, CONCEPTO: DOBLE PERCEPCION, CUENTA DE DEPOSITO: CUENTA UNICA DEL TESORO / DJBR.</t>
  </si>
  <si>
    <t>00086031101 DEP.DE CHEQ.AJENOS,RET.DE CAM.,CONCEPTO: INGRESO SISCO MES FEBRERO,DEP.: SERNAP- CARRASCO , PROCEDENCIA: BANCO UNION S.A., CHEQUE: 1502, FECHA DE EMISION:29/02/2020</t>
  </si>
  <si>
    <t>00591012001 DEP.DE CHEQ.AJENOS,RET.DE CAM.,CONCEPTO: CONSUMO DE AGUA,DEP.: SERVICIOS COPABOL SA , PROCEDENCIA: BANCO BISA S.A., CHEQUE: 21248, FECHA DE EMISION:09/03/2020</t>
  </si>
  <si>
    <t>00099021001 DEP.DE CHEQ.AJENOS,RET.DE CAM.,CONCEPTO: DEVOLUCION DE RECURSOS POR ESTIPENDIOS NO CANCELADOS A JURADOS ELECTORALES 2019,DEP.: TRIBUNAL ELECTORAL DEPARTAMENTAL DE SANTA CRUZ</t>
  </si>
  <si>
    <t>00099021001 DEP.DE CHEQ.AJENOS,RET.DE CAM.,CONCEPTO: DEVOLUCION DE RECURSOS POR DESCUENTOS A NOTARIOS ELECTORALES 2019,DEP.: TRIBUNAL ELECTORAL DEPARTAMENTAL DE SANTA CRUZ , PROCEDENCIA: BANCO UNION S.A., CHEQUE: 8094, FECHA DE EMISION:09/03/2020</t>
  </si>
  <si>
    <t>00593012001 DEP.DE CHEQ.AJENOS,RET.DE CAM.,CONCEPTO: POR VENTA DE TOPS A INGLATERRA,DEP.: EMPRESA ESTATAL YACANA , PROCEDENCIA: BANCO UNION S.A., CHEQUE: 339, FECHA DE EMISION:10/03/2020</t>
  </si>
  <si>
    <t>00594012001 DEP.DE CHEQ.AJENOS,RET.DE CAM.,CONCEPTO: EJECUCION BOLETA DE GARANTIA,DEP.: ADMINISTRACION DE SERVICIOS PORTUARIOS - BOLIVIA , PROCEDENCIA: BANCO UNION S.A., CHEQUE: 758, FECHA DE EMISION:10/03/2020</t>
  </si>
  <si>
    <t>00099021001 DEPOSITO DE EFECTIVO, DEPOSITANTE: ROCIO DUEÑAS PLAZA, CONCEPTO: DEVOLUCION DE AGUINALDO 2019 MAGISTERIO, CUENTA DE DEPOSITO: CUENTA UNICA DEL TESORO</t>
  </si>
  <si>
    <t>00099021001 DEPOSITO DE EFECTIVO, DEPOSITANTE: PAMELA ROCIO ALCAZAR YUGAR, CONCEPTO: DEVOLUCION DE VIATICOS, CUENTA DE DEPOSITO: CUENTA UNICA DEL TESORO / DJBR.</t>
  </si>
  <si>
    <t>00234014201 DEPOSITO DE EFECTIVO, DEPOSITANTE: JUAN VICTOR PUMARI MENACHO, CONCEPTO: DEVOLUCION AL C-31 N° 151 PARTIDA N° 22110, CUENTA DE DEPOSITO: CUENTA UNICA DEL TESORO</t>
  </si>
  <si>
    <t>00234014201 DEPOSITO DE EFECTIVO, DEPOSITANTE: JUAN VICTOR PUMARI MENACHO, CONCEPTO: DEVOLUCION AL C-31 N° 151 PARTIDA N° 34110, CUENTA DE DEPOSITO: CUENTA UNICA DEL TESORO</t>
  </si>
  <si>
    <t>00234014201 DEPOSITO DE EFECTIVO, DEPOSITANTE: VICENTE CORO LOAYZA, CONCEPTO: DEVOLUCION AL C-31 N° 151 PARTIDA N° 22110, CUENTA DE DEPOSITO: CUENTA UNICA DEL TESORO</t>
  </si>
  <si>
    <t>00234014201 DEPOSITO DE EFECTIVO, DEPOSITANTE: VICENTE CORO LOAYZA, CONCEPTO: DEVOLUCION AL C-31 N° 151 PARTIDA N° 34110, CUENTA DE DEPOSITO: CUENTA UNICA DEL TESORO</t>
  </si>
  <si>
    <t>00599012001 DEPOSITO DE EFECTIVO, DEPOSITANTE: GUILLERMO HELMUTT MENDEZ QUINTANILLA, CONCEPTO: DEVOLUCION FONDOS EN AVANCE, CUENTA DE DEPOSITO: CUENTA UNICA DEL TESORO</t>
  </si>
  <si>
    <t>TRANSFERENCIA DE FONDOS AL EXTERIOR A SOLICITUD DE YACIMIENTOS PETROLIFEROS FISCALES BOLIVIANOS SEGUN SOLICITUD YPFB-0086-2020 REF: SEGUNDO PREPAGO FACTURA PROFORMA ENEX SA POR SUMINISTRO DE PRODUCTO INSUMOS Y ADITIVOS GESTION 2019 LIB. 00513012004 LBP-YPFB-UNICOMERCIAL (4030005415/1-2188907)</t>
  </si>
  <si>
    <t>||VTA.DIV.Y TRANSF.FDOS.AL EXTERIOR Y COBRO COMISION TRANSF.FDOS.AL EXTERIOR 0,10% S/USD403,53.-,REEMB.GSTS.COMUNICACION BS220.-Y EMISION COMP.CONTABLE BS50.-REF.:PAGO COMISIONES LC I-2019-60 P/C CEASS A/F BRAWN LABORATORIES LTD,S/G NOTA CEASS/DIR/NOT-EXT 182/2020,09/03/20. LIB.00249012001 LBP-CEASS-CENTRAL DE ABAST.Y SUMINISTROS DE SALUD REF.:COMIS.LC I-2019-60</t>
  </si>
  <si>
    <t>||VTA.DIV.Y TRANSF.FDOS.AL EXTERIOR Y COBRO COMISION TRANSF.FDOS.AL EXTERIOR 0,10% S/USD403,53.-,REEMB.GSTS.COMUNICACION BS220.-Y EMISION COMP.CONTABLE BS50.-REF.:PAGO COMISIONES LC I-2019-60 P/C CEASS A/F BRAWN LABORATORIES LTD,S/G NOTA CEASS/DIR/NOT-EXT 182/2020,09/03/20. LIB.00249012001 LBP-CEASS-CENTRAL DE ABAST.Y SUMINISTROS DE SALUD REF.:PAGO COMIS.LC I-2019-60</t>
  </si>
  <si>
    <t>COBRO COSTOS DE PAPELERIA SEGUN TRANSFERENCIA DEL EXTERIOR POR ORDEN DE COMPANHIA MATOGROSSENSE DE GAS, FECHA VALOR 10/03/2020 LIB. 00513012007 YPFB - RECURSOS NACIONALIZACIÓN</t>
  </si>
  <si>
    <t>COBRO COSTOS DE PAPELERIA SEGUN TRANSFERENCIA DEL EXTERIOR POR ORDEN DE PETROLEO BRASILEIRO S A PETROBRAS, FECHA VALOR 11/03/2020 LIB. 00513012007 YPFB - RECURSOS NACIONALIZACIÓN</t>
  </si>
  <si>
    <t>COBRO COSTOS DE PAPELERIA POR REGULARIZACION DE TRANSFERENCIA DEL EXTERIOR POR ORDEN DE COMPANHIA MATOGROSSENSE DE GAS, FECHA VALOR 10/03/2020 LIB. 00513012007 YPFB - RECURSOS NACIONALIZACIÓN</t>
  </si>
  <si>
    <t>COBRO COSTOS DE PAPELERIA POR REGULARIZACION DE TRANSFERENCIA DEL EXTERIOR POR ORDEN DE PUMA ENERGY PARAGUAY S.A. , FECHA VALOR 10/03/2020 LIB. 00513062001 YPFB-OPERACIONES PLANTA DE SEPARACION DE LIQUIDOS RIO GRANDE</t>
  </si>
  <si>
    <t>COBRO COSTOS DE PAPELERIA POR REGULARIZACION DE TRANSFERENCIA DEL EXTERIOR POR ORDEN DE LLAMA GAS S.A.,FECHA VALOR 10/03/2020 LIB. 00513062001 YPFB-OPERACIONES PLANTA DE SEPARACION DE LIQUIDOS RIO GRANDE</t>
  </si>
  <si>
    <t>COBRO COSTOS DE PAPELERIA SEGUN TRANSFERENCIA DEL EXTERIOR POR ORDEN DE SOLGAS SA (LIMA PERU) REF.: 550 1737967 FECHA VALOR 11/03/2020 LIB. 00513062001 YPFB-OPERACIONES PLANTA DE SEPARACION DE LIQUIDOS RIO GRANDE</t>
  </si>
  <si>
    <t>||LIBRETA N°00578019201, DESEMB N°6 CONTRATO FINPRO N°13 CON BOA PROY. INCENTIVO AL DESARROLLO TURIST. A TRAVÉS DE LA MEJORA EN LA DISPONIB. DE FLOTA AÉREA SEGÚN NOTA CITE: BDP/GO/PC/965/2020</t>
  </si>
  <si>
    <t>COBRO COSTOS DE PAPELERIA POR REGULARIZACION DE TRANSFERENCIA DEL EXTERIOR POR ORDEN DE EMBAJADA DE BOLIVIA EN LIMA LIB. 00099021001 TGN-RECURSOS ORDINARIOS (3987)</t>
  </si>
  <si>
    <t>||REGULARIZACIÓN DE NUESTRA OPERACIÓN NRO. 0979912 DE F. 03/03/2020 SEGÚN INFORMACIÓN ADICIONAL DEL STANDARD CHARTERED BANK. DEBITO DE LA LIBRETA 00117012001 DGAC, REPOSICION UTILES DE ESCRITORIO.</t>
  </si>
  <si>
    <t>||TRANSFERENCIA DE FONDOS S/G. MENSAJES SWIFT NROS. 03279 Y 03274 DE LA FECHA. (SECTOR PÚBLICO - SERVICIOS). DEBITO DE LA LIBRETA 00119012001 ADSIB, REPOSICION UTILES DE ESCRITORIO.</t>
  </si>
  <si>
    <t>||TRANSFERENCIA DE FONDOS S/G. MENSAJES SWIFT NROS. 03280 Y 03275 DE LA FECHA. (SECTOR PÚBLICO - SERVICIOS). DEBITO DE LA LIBRETA 00119012001 ADSIB, REPOSICION UTILES DE ESCRITORIO.</t>
  </si>
  <si>
    <t>00291012002 DEPOSITO DE EFECTIVO, DEPOSITANTE: HUMBERTO MAURICIO CHAVEZ CAREAGA, CONCEPTO: DEVOLUCION DE PASAJE, CUENTA DE DEPOSITO: CUENTA UNICA DEL TESORO</t>
  </si>
  <si>
    <t>00099021001 DEPOSITO DE EFECTIVO, DEPOSITANTE: PONCIANO LUIS ALVARADO CUEVAS, CONCEPTO: DOBLE PERCEPCION, CUENTA DE DEPOSITO: CUENTA UNICA DEL TESORO</t>
  </si>
  <si>
    <t>00099021001 DEPOSITO DE EFECTIVO, DEPOSITANTE: NORA QUISPE BLANCO DE CHURA, CONCEPTO: DOBLE PERCEPCION, CUENTA DE DEPOSITO: CUENTA UNICA DEL TESORO / DJBR.</t>
  </si>
  <si>
    <t>00099021001 DEPOSITO DE EFECTIVO, DEPOSITANTE: SEVICIO DEPARTAMENTAL DE RIEGO LA PAZ, CONCEPTO: DESEMBOLSO POR CONSUMO DE AGUA CORRESPONDIENTE AL MES DICIEMBRE DE 2019, CUENTA DE DEPOSITO: CUENTA UNICA DEL TESORO</t>
  </si>
  <si>
    <t>00099021001 DEPOSITO DE EFECTIVO, DEPOSITANTE: ROBERTO YUJRA CHOQUEHUANCA, CONCEPTO: DOBLE PERCEPCION, CUENTA DE DEPOSITO: CUENTA UNICA DEL TESORO / DJBR.</t>
  </si>
  <si>
    <t>00593012001 DEPOSITO DE EFECTIVO, DEPOSITANTE: MARCO ANTONIO USNAYO ESPEJO, CONCEPTO: DEVOLUCION PREVENTIVO N°15, CUENTA DE DEPOSITO: CUENTA UNICA DEL TESORO</t>
  </si>
  <si>
    <t>00086038003 DEPOSITO DE EFECTIVO, DEPOSITANTE: FUNDESNAP, CONCEPTO: INGRESO POR DESEMBOLSO FUNDESNAP GESTION 2020, CUENTA DE DEPOSITO: CUENTA UNICA DEL TESORO</t>
  </si>
  <si>
    <t>00046024204 DEPOSITO DE EFECTIVO, DEPOSITANTE: STEFANIE VILLEGAS NORIEGA, CONCEPTO: DEVOLUCION DE REFRIGERIO, CUENTA DE DEPOSITO: CUENTA UNICA DEL TESORO</t>
  </si>
  <si>
    <t>00099021001 DEPOSITO DE EFECTIVO, DEPOSITANTE: VICTORIA MERCY CALLE TELLEZ, CONCEPTO: DOBLE PERCEPCION, CUENTA DE DEPOSITO: CUENTA UNICA DEL TESORO / DJBR.</t>
  </si>
  <si>
    <t>00099021001 DEPOSITO DE EFECTIVO, DEPOSITANTE: FELIX NINA CRUZ, CONCEPTO: DEVOLUCION POR DIFERENCIA POR CONCEPTO DE AGUINALDO, CUENTA DE DEPOSITO: CUENTA UNICA DEL TESORO / DJBR.</t>
  </si>
  <si>
    <t>00099021001 DEPOSITO DE EFECTIVO, DEPOSITANTE: JOSE LUIS QUISPE LAYME, CONCEPTO: DEVOLUCION POR DIFERENCIA POR CONCEPTO DE AGUINALDO, CUENTA DE DEPOSITO: CUENTA UNICA DEL TESORO / DJBR</t>
  </si>
  <si>
    <t>00041011101 DEP.DE CHEQ.AJENOS,RET.DE CAM.,CONCEPTO: DEPÓSITO POR CONCEPTO DE PASAJES NO UTILIZADOS GESTION 2019,DEP.: MDPYEP , PROCEDENCIA: BANCO UNION S.A., CHEQUE: 2671, FECHA DE EMISION:06/03/2020</t>
  </si>
  <si>
    <t>00212032002 DEP.DE CHEQ.AJENOS,RET.DE CAM.,CONCEPTO: DEP POR CONCEPTO DE APORTES VOLUNTARIOS,DEP.: INRA-COCHABAMBA , PROCEDENCIA: BANCO UNION S.A., CHEQUE: 6005, FECHA DE EMISION:28/02/2020</t>
  </si>
  <si>
    <t>00099021001 DEP.DE CHEQ.AJENOS,RET.DE CAM.,CONCEPTO: DEVOLUCION DE RECURSOS AL TGN,DEP.: AGENCIA NACIONAL DE HIDROCARBUROS , PROCEDENCIA: BANCO UNION S.A., CHEQUE: 6171, FECHA DE EMISION:11/03/2020</t>
  </si>
  <si>
    <t>00099021001 DEP.DE CHEQ.AJENOS,RET.DE CAM.,CONCEPTO: DEVOLUCION DE RECURSOS AL TGN,DEP.: AGENCIA NACIONAL DE HIDROCARBUROS , PROCEDENCIA: BANCO UNION S.A., CHEQUE: 6172, FECHA DE EMISION:11/03/2020</t>
  </si>
  <si>
    <t>00099021001 DEP.DE CHEQ.AJENOS,RET.DE CAM.,CONCEPTO: DEVOLUCION DE RECURSOS AL TGN,DEP.: AGENCIA NACIONAL DE HIDROCARBUROS , PROCEDENCIA: BANCO UNION S.A., CHEQUE: 6175, FECHA DE EMISION:11/03/2020</t>
  </si>
  <si>
    <t>00099021001 DEP.DE CHEQ.AJENOS,RET.DE CAM.,CONCEPTO: FRACCION COMPLEMENTARIA MENSUAL,DEP.: FUTURO DE BOLIVIA S.A. AFP , PROCEDENCIA: BANCO DE CREDITO DE BOLIVIA S.A., CHEQUE: 62035, FECHA DE EMISION:12/03/2020</t>
  </si>
  <si>
    <t>00046171101 DEPOSITO DE EFECTIVO, DEPOSITANTE: DIAZ VILLCA HENRY ALEJANDRO (ATLAS), CONCEPTO: 1 SANCION POR INCUMPLIMIENTO A LA NORMA 2020, CUENTA DE DEPOSITO: CUENTA UNICA DEL TESORO</t>
  </si>
  <si>
    <t>00099021001 DEPOSITO DE EFECTIVO, DEPOSITANTE: YOLANDA LILIANA GONZALES RIOS, CONCEPTO: DEVOLUCION DE HABERES MES FEBRERO 2020, CUENTA DE DEPOSITO: CUENTA UNICA DEL TESORO / DJBR.</t>
  </si>
  <si>
    <t>00599049202 DEPOSITO DE EFECTIVO, DEPOSITANTE: MARCOS R. VALDES DURAN, CONCEPTO: DEVOLUCION DE FONDOS EN AVANCE ASIGNADOS PARA LA COMPRA DE HOJA SECA DE STEVIA SHINAHOTA, CUENTA DE DEPOSITO: CUENTA UNICA DEL TESORO</t>
  </si>
  <si>
    <t>00592012001 DEPOSITO DE EFECTIVO, DEPOSITANTE: AGUSTINA MAMANI CONDORI, CONCEPTO: VENTA EMISIVO CLIENTE PARTICULAR GESTION 2020 DE MEDIA JORNADA DE 14 DE FEBRERO AL 21 DE FEBRERO, CUENTA DE DEPOSITO: CUENTA UNICA DEL TESORO</t>
  </si>
  <si>
    <t>00592012001 DEPOSITO DE EFECTIVO, DEPOSITANTE: AGUSTINA MAMANI C., CONCEPTO: SOBRANTE AL FINALIZAR DEL ARQUEO DE CAJA DE FECHA 13 DE FEBRERO 2020, CUENTA DE DEPOSITO: CUENTA UNICA DEL TESORO</t>
  </si>
  <si>
    <t>00592012001 DEPOSITO DE EFECTIVO, DEPOSITANTE: CAJA NACIONAL DE SALUD, CONCEPTO: EMISIVO ENTIDAD CAJA NACIONAL DE SALUD PAGO NOTAS DE DEBITO SEGUN CUADRO DE DETALLE GEST 2020, CUENTA DE DEPOSITO: CUENTA UNICA DEL TESORO</t>
  </si>
  <si>
    <t>COBRO COSTOS DE PAPELERIA POR REGULARIZACION DE TRANSFERENCIA DEL EXTERIOR POR ORDEN DE CORP.PARAGUAYA DISTR.DE DERIVADOS DE PETROLEO S.A. LIB. 00513062001 YPFB-OPERACIONES PLANTA DE SEPARACION DE LIQUIDOS RIO GRANDE</t>
  </si>
  <si>
    <t>||REGULARIZACIÓN DE NUESTRA OPERACIÓN NRO. 0980570 DE F. 11/03/2020 EN ATENCIÓN A CORREOS ELECTRÓNICOS DE LA DGAC Y AASANA. DEBITO DE LA LIBRETA 00117012001 DGAC, REPOSICION UTILES DE ESCRITORIO.</t>
  </si>
  <si>
    <t>||REGULARIZACIÓN DE LA OPERACIÓN NRO. G-1294922 DE F. 11/03/2020 REGISTRADA POR EL DEPARTAMENTO DE OPERACIONES CAMBIARIAS Y CONVENIOS, EN ATENCIÓN A CORREOS ELECTRÓNICOS DE LA DGAC Y AASANA. DEBITO DE LA LIBRETA 00117012001 DGAC, REPOSICION UTILES DE ESCRITORIO.</t>
  </si>
  <si>
    <t>||TRANSFERENCIA DE FONDOS S/G. MENSAJES SWIFT NROS. 03311 Y 03296 DE LA FECHA. (SECTOR PÚBLICO - SOBREVUELOS). DEBITO DE LA LIBRETA 00117012001 DGAC, REPOSICION UTILES DE ESCRITORIO.</t>
  </si>
  <si>
    <t>||TRANSFERENCIA DE FONDOS S/G. MENSAJES SWIFT NROS. 03314 Y 03297 DE LA FECHA. (SECTOR PÚBLICO - SERVICIOS). DEBITO DE LA LIBRETA 00119012001 ADSIB, REPOSICION UTILES DE ESCRITORIO.</t>
  </si>
  <si>
    <t>VENTA DE DIVISAS CON TRANSFERENCIA DE FONDOS A SOLICITUD DE MINISTERIO DE EDUCACION SEGUN SOLICITUD 10456 REF: TRANSFER OF RESOURCES FOR UNIVERSITY OF BIRMINGHAM (LUIS GASTON LORA SARAVIA) EQUIVALENTES 27.760,88 USD LIB. 00099021001 TGN-RECURSOS ORDINARIOS (3987) POR DIFERENCIAL CAMBIARIO</t>
  </si>
  <si>
    <t>COBRO COSTOS DE PAPELERIA SEGUN TRANSFERENCIA DEL EXTERIOR POR ORDEN DE AMBAR ENERGIA LTDA. LIB. 00513012007 YPFB - RECURSOS NACIONALIZACIÓN</t>
  </si>
  <si>
    <t>COBRO COSTOS DE PAPELERIA SEGUN TRANSFERENCIA DEL EXTERIOR POR ORDEN DE AMBAR ENERGIA LTDA,FECHA VALOR 11/03/2020 LIB. 00513012007 YPFB - RECURSOS NACIONALIZACIÓN</t>
  </si>
  <si>
    <t>COBRO COSTOS DE PAPELERIA SEGUN TRANSFERENCIA DEL EXTERIOR POR ORDEN DE AMBAR ENERGIA LTDA, FECHA VALOR 11/03/2020 LIB. 00513012007 YPFB - RECURSOS NACIONALIZACIÓN</t>
  </si>
  <si>
    <t>REGULARIZACION DE TRANSFERENCIA DEL EXTERIOR SEGUN SWIFT 02930 DE FECHA 12/03/2020 ORDENANTE: CONSULADO DE BOLIVIA EN MADRID LIB. 00340012005 SEGIP - RECAUDACION EXTERIOR - CEDULAS DE IDENTIDAD</t>
  </si>
  <si>
    <t>COBRO COSTOS DE PAPELERIA SEGUN TRANSFERENCIA DEL EXTERIOR POR ORDEN DE LIMA GAS S.A. LIB. 00513062001 YPFB-OPERACIONES PLANTA DE SEPARACION DE LIQUIDOS RIO GRANDE</t>
  </si>
  <si>
    <t>VENTA DE DIVISAS CON TRANSFERENCIA DE FONDOS A SOLICITUD DE MINISTERIO DE EDUCACION SEGUN SOLICITUD 10454 REF: TRANSFER OF RESOURCES FOR UNIVERSITY OF BIRMINGHAM (ANNIE CECY ESPINOZA ARISPE) EQUIVALENTES 27.760,88 USD LIB. 00099021001 TGN-RECURSOS ORDINARIOS (3987) POR DIFERENCIAL CAMBIARIO</t>
  </si>
  <si>
    <t>||TRANSFERENCIA DE FONDOS S/G. MENSAJE SWIFT NRO. 03345 DE LA FECHA. (SECTOR PÚBLICO - SOBREVUELOS). DEBITO DE LA LIBRETA 00117012001 DGAC, REPOSICION UTILES DE ESCRITORIO.</t>
  </si>
  <si>
    <t>00526012001 DEPOSITO DE EFECTIVO, DEPOSITANTE: BOLIVIA TV-JIMMY PAREJA BONIFAZ, CONCEPTO: DEVOLUCION DE HABERES DEL MES DE FEBRERO, CUENTA DE DEPOSITO: CUENTA UNICA DEL TESORO</t>
  </si>
  <si>
    <t>00046171101 DEPOSITO DE EFECTIVO, DEPOSITANTE: CECILIA LEONOR PACHECO ARTEAGA-MARKDIS, CONCEPTO: SANCION POR FALTA DE REGENTE FARMACEUTICO, CUENTA DE DEPOSITO: CUENTA UNICA DEL TESORO</t>
  </si>
  <si>
    <t>00020031101 DEPOSITO DE EFECTIVO, DEPOSITANTE: GRAL.BRIG.WILLY POZO TORRICO, CONCEPTO: REVERSION DE VIATICOS AL INTERIOR DEL PAIS GESTION 2019, CUENTA DE DEPOSITO: CUENTA UNICA DEL TESORO</t>
  </si>
  <si>
    <t>00099021001 DEPOSITO DE EFECTIVO, DEPOSITANTE: JORGE FERNANDO VALENCIA CARVALLO, CONCEPTO: DEVOLUCION DE DUODECIMA DE AGUINALDO, CUENTA DE DEPOSITO: CUENTA UNICA DEL TESORO / DJBR.</t>
  </si>
  <si>
    <t>00099021001 DEPOSITO DE EFECTIVO, DEPOSITANTE: FERNANDO TICONA MIRANDA, CONCEPTO: DOBLE PERCEPCION, CUENTA DE DEPOSITO: CUENTA UNICA DEL TESORO / DJBR.</t>
  </si>
  <si>
    <t>00035011104 DEPOSITO DE EFECTIVO, DEPOSITANTE: MARCO ANTONIO YUPANQUI FLORES, CONCEPTO: VENTA DE LIBROS MEMORIA DE LA ECONOMIA 2018 EN LIBRERIAS DE LA PAZ, COCHABAMBA Y ORURO, CUENTA DE DEPOSITO: CUENTA UNICA DEL TESORO</t>
  </si>
  <si>
    <t>00035011104 DEPOSITO DE EFECTIVO, DEPOSITANTE: MARCO ANTONIO YUPANQUI FLORES, CONCEPTO: VENTA DE LIBRO CUADERNO DE INVESTIGACION ECONOMICA BOLIVIANA VOL 2 N°2, CUENTA DE DEPOSITO: CUENTA UNICA DEL TESORO</t>
  </si>
  <si>
    <t>00099021001 DEPOSITO DE EFECTIVO, DEPOSITANTE: JACINTO RAMOS CHAVEZ, CONCEPTO: DOBLE PERCEPCION, CUENTA DE DEPOSITO: CUENTA UNICA DEL TESORO / DJBR.</t>
  </si>
  <si>
    <t>00099021001 DEPOSITO DE EFECTIVO, DEPOSITANTE: LUIS CHURA LIPA, CONCEPTO: DOBLE PERCEPCION, CUENTA DE DEPOSITO: CUENTA UNICA DEL TESORO</t>
  </si>
  <si>
    <t>00132052001 DEPOSITO DE EFECTIVO, DEPOSITANTE: JOSE VILLARROEL BARRIOS, CONCEPTO: DEVOLUCION DE FONDOS POR PAGO REALIZADO POR DEMASIA, CUENTA DE DEPOSITO: CUENTA UNICA DEL TESORO</t>
  </si>
  <si>
    <t>00046171101 DEPOSITO DE EFECTIVO, DEPOSITANTE: LABORATORIOS BAGO DE BOLIVIA SA, CONCEPTO: SANCION POR INCUMPLIMIENTO A LA NORMA GESTION 2020, CUENTA DE DEPOSITO: CUENTA UNICA DEL TESORO</t>
  </si>
  <si>
    <t>00099021001 DEPOSITO DE EFECTIVO, DEPOSITANTE: SENASIR- ANACLETO MENDOZA MAMANI, CONCEPTO: DOBLE PERCEPCION, CUENTA DE DEPOSITO: CUENTA UNICA DEL TESORO</t>
  </si>
  <si>
    <t>00591012001 DEPOSITO DE EFECTIVO, DEPOSITANTE: CLETO CHOQUE CHOQUE, CONCEPTO: CONSUMO DE AGUA, CUENTA DE DEPOSITO: CUENTA UNICA DEL TESORO</t>
  </si>
  <si>
    <t>00099021001 DEPOSITO DE EFECTIVO, DEPOSITANTE: MONICA PATRICIA SEA ARAMAYO, CONCEPTO: REGULARIZACION POR TOPE SALARIAL GESTION 2019, CUENTA DE DEPOSITO: CUENTA UNICA DEL TESORO / DJBR.</t>
  </si>
  <si>
    <t>00099021001 DEPOSITO DE EFECTIVO, DEPOSITANTE: SATURNINA ADELA FERREYRA BALDERRAMA, CONCEPTO: DOBLE PERCEPCION, CUENTA DE DEPOSITO: CUENTA UNICA DEL TESORO / DJBR.</t>
  </si>
  <si>
    <t>00099021001 DEPOSITO DE EFECTIVO, DEPOSITANTE: MARTINEZ PABON MABEL NELLY, CONCEPTO: DEVOLUCION DE RECURSOS POR PAGO DE VIATICOS SIP N °39/2020, CUENTA DE DEPOSITO: CUENTA UNICA DEL TESORO / DJBR.</t>
  </si>
  <si>
    <t>00580012001 DEPOSITO DE EFECTIVO, DEPOSITANTE: RAUL ALCOCER ZURITA, CONCEPTO: DEVOLUCION DE PASAJE TERRESTRE, CUENTA DE DEPOSITO: CUENTA UNICA DEL TESORO</t>
  </si>
  <si>
    <t>00591012001 DEPOSITO DE EFECTIVO, DEPOSITANTE: DOÑA MILANEZA, CONCEPTO: SERVICIO DE AGUA POTABLE, CUENTA DE DEPOSITO: CUENTA UNICA DEL TESORO</t>
  </si>
  <si>
    <t>00099021001 DEPOSITO DE EFECTIVO, DEPOSITANTE: ROSA PAOLA LEONOR BURGOA BELTRAN, CONCEPTO: DEV. DE GASTOS JUDICIALES AL SEGIP POR ERROR EN PLANILLAS AFPS DICIEMBRE 2014 C-31 3296, CUENTA DE DEPOSITO: CUENTA UNICA DEL TESORO</t>
  </si>
  <si>
    <t>00099021001 DEPOSITO DE EFECTIVO, DEPOSITANTE: ROSA PAOLA LEONOR BURGOA BELTRAN, CONCEPTO: DEV. DE GASTOS JUDICIALES SEGIP POR ERROR EN PLANILLAS AFP ENERO 2015 C-31 123, CUENTA DE DEPOSITO: CUENTA UNICA DEL TESORO</t>
  </si>
  <si>
    <t>00340012003 DEPOSITO DE EFECTIVO, DEPOSITANTE: ROSA PAOLA LEONOR BURGOA BELTRAN, CONCEPTO: DEV DE GASTOS JUDICIALES SEGIP POR ERROR EN PLANILLAS AFPS MES DICIEMBRE 2014 C-31 3295, CUENTA DE DEPOSITO: CUENTA UNICA DEL TESORO</t>
  </si>
  <si>
    <t>00340012003 DEPOSITO DE EFECTIVO, DEPOSITANTE: ROSA PAOLA LEONOR BURGOA BELTRAN, CONCEPTO: DEV DE GASTOS JUDICIALES AL SEGIP POR ERROR EN PLANILLAS AFPS MARZO 2015 C31 N 606, CUENTA DE DEPOSITO: CUENTA UNICA DEL TESORO</t>
  </si>
  <si>
    <t>00340012003 DEPOSITO DE EFECTIVO, DEPOSITANTE: ROSA PAOLA LEONOR BURGOA BELTRAN, CONCEPTO: DEV DE GASTOS JUDICIALES SEGIP POR ERROR EN PLANILLAS AFPS FEBRERO 2015 C-31 274, CUENTA DE DEPOSITO: CUENTA UNICA DEL TESORO</t>
  </si>
  <si>
    <t>00340012003 DEPOSITO DE EFECTIVO, DEPOSITANTE: ROSA PAOLA LEONOR BURGOA BELTRAN, CONCEPTO: DEV DE GASTOS JUDICIALES SEGIP POR ERROR EN PLANILLAS AFPS MES NOVIEMBRE 2014 C31 2827, CUENTA DE DEPOSITO: CUENTA UNICA DEL TESORO</t>
  </si>
  <si>
    <t>00590012001 DEPOSITO DE EFECTIVO, DEPOSITANTE: REYNALDO CONDORI CHAVEZ, CONCEPTO: DEVOLUCION DE VIATICOS, CUENTA DE DEPOSITO: CUENTA UNICA DEL TESORO</t>
  </si>
  <si>
    <t>00293034201 DEPOSITO DE EFECTIVO, DEPOSITANTE: OSWALDO OSCO TICONA, CONCEPTO: DEVOLUCION POR REFRIGERIO PAGADOS EN EXCESO EN LA GESTION 2018, CUENTA DE DEPOSITO: CUENTA UNICA DEL TESORO</t>
  </si>
  <si>
    <t>00015011108 DEPOSITO DE EFECTIVO, DEPOSITANTE: JHONNY CHRISTIAN PINTO CARRION, CONCEPTO: ADQUISICION DE COMPRAS DE ERRAMIENTAS, CUENTA DE DEPOSITO: CUENTA UNICA DEL TESORO</t>
  </si>
  <si>
    <t>00234014201 DEPOSITO DE EFECTIVO, DEPOSITANTE: MARIEL PIZARRO BALBOA, CONCEPTO: DEVOLUCION AL C-31 N° 159 PARTIDA N° 22110 (DEVOLUCION DE PASAJES), CUENTA DE DEPOSITO: CUENTA UNICA DEL TESORO</t>
  </si>
  <si>
    <t>00595012002 DEP.DE CHEQ.AJENOS,RET.DE CAM.,CONCEPTO: RECUPERACION DE RECURSOS OBSERVADOS POR MECANISMOS ALTERNOS A CONSUELO ARANDIA VARGAS,DEP.: CONSUELO MARCELA ARANDIA VARGAS , PROCEDENCIA: BANCO UNION S.A., CHEQUE: 513, FECHA DE EMISION:12/03/2020</t>
  </si>
  <si>
    <t>00041011101 DEP.DE CHEQ.AJENOS,RET.DE CAM.,CONCEPTO: DERECHO DE CONCESION,DEP.: FUNDEMPRESA , PROCEDENCIA: BANCO MERCANTIL SANTA CRUZ SA., CHEQUE: 6457, FECHA DE EMISION:06/03/2020</t>
  </si>
  <si>
    <t>00041011101 DEP.DE CHEQ.AJENOS,RET.DE CAM.,CONCEPTO: GACETA ELECTRONICA,DEP.: FUNDEMPRESA , PROCEDENCIA: BANCO FORTALEZA SOCIEDAD ANONIMA (BANCO FORTALEZA S.A.), CHEQUE: 495, FECHA DE EMISION</t>
  </si>
  <si>
    <t>00099021001 DEP.DE CHEQ.AJENOS,RET.DE CAM.,CONCEPTO: DEVOLUCION DE RECURSOS DEL PROYECTO CONST ADUCCION 2 PTAP JOVE RANCHO COLCAPIRHUA ZONA SUD CBBA,DEP.: GOB AUTONOMO DPTAL DE COCHABAMBA</t>
  </si>
  <si>
    <t>00099021001 DEP.DE CHEQ.AJENOS,RET.DE CAM.,CONCEPTO: SENASIR,DEP.: SEGUROS PROVIDA , PROCEDENCIA: BANCO NACIONAL DE BOLIVIA S.A., CHEQUE: 4350312, FECHA DE EMISION:13/03/2020</t>
  </si>
  <si>
    <t>00099021001 DEP.DE CHEQ.AJENOS,RET.DE CAM.,CONCEPTO: SENASIR,DEP.: SEGUROS PROVIDA , PROCEDENCIA: BANCO NACIONAL DE BOLIVIA S.A., CHEQUE: 2312781, FECHA DE EMISION:13/03/2020</t>
  </si>
  <si>
    <t>00592012001 DEP.DE CHEQ.AJENOS,RET.DE CAM.,CONCEPTO: TRANSFERENCIA DE RECURSOS CTA FONDO ROTATIVO DEL 01 AL 11 DE MARZO DE 2020,DEP.: EMPRESA ESTATAL BOLIVIANA DE TURISMO , PROCEDENCIA: BANCO UNION S.A., CHEQUE: 701, FECHA DE EMISION:13/03/2020</t>
  </si>
  <si>
    <t>00099021001 DEPOSITO DE EFECTIVO, DEPOSITANTE: DLEGSS - SENAPE, CONCEPTO: DEVOLUCION DE RECURSOS NO UTILIZADOS - GASTOS JUDICIALES CORRESP/ AL MES DE FEBRERO-ENERO, CUENTA DE DEPOSITO: CUENTA UNICA DEL TESORO</t>
  </si>
  <si>
    <t>00099021001 DEPOSITO DE EFECTIVO, DEPOSITANTE: LUCIO TITO VILLCA, CONCEPTO: DEVOLUCION SALDO FONDOS EN AVANCE PREVENTIVO 322, CUENTA DE DEPOSITO: CUENTA UNICA DEL TESORO / DJBR.</t>
  </si>
  <si>
    <t>TRANSFERENCIA DE FONDOS AL EXTERIOR A SOLICITUD DE YACIMIENTOS PETROLIFEROS FISCALES BOLIVIANOS SEGUN SOLICITUD YPFB-0087-2020 REF: SEXTO PREPAGO FACTURA PROFORMA REFINOR SA POR SUMINISTRO DE DIESEL OIL GESTION 2019 LIB. 00513012004 LBP-YPFB-UNICOMERCIAL (4030005415/1-2188907)</t>
  </si>
  <si>
    <t>TRANSFERENCIA DE FONDOS AL EXTERIOR A SOLICITUD DE YACIMIENTOS PETROLIFEROS FISCALES BOLIVIANOS SEGUN SOLICITUD YPFB-0089-2020 REF: DECIMO PREPAGO FACTURA PROFORMA PI 20020401 VITOL SA POR SUMINISTRO DE DIESEL OIL LIB. 00513012004 LBP-YPFB-UNICOMERCIAL (4030005415/1-2188907)</t>
  </si>
  <si>
    <t>NUMERO DE LIBRETA CUT: 00046058003 OPERACIÓN E75 TRANSFERENCIA DE LA CUENTA FISCAL BUN A LA CUT EN MN TRANSFERENCIA DE FONDOS A SOLICITUD DEL GOBIERNO AUTONOMO MUNICIPAL DE ARAMPAMPA CITE:S/N LA CTA. 3987 CUT LBRTA.00046058003.</t>
  </si>
  <si>
    <t>COBRO COSTOS DE PAPELERIA SEGUN TRANSFERENCIA DEL EXTERIOR POR ORDEN DE HERCO COMBUSTIBLES S.A., FECHA VALOR 13/03/2020 REF:EMB 011-2020 LIB. 00513062001 YPFB-OPERACIONES PLANTA DE SEPARACION DE LIQUIDOS RIO GRANDE</t>
  </si>
  <si>
    <t>COBRO COSTOS DE PAPELERIA SEGUN TRANSFERENCIA DEL EXTERIOR POR ORDEN DE COPAGAZ DISTRIBUIDORA DE GAS S.A. (SAO PAULO BRASIL) REF.: INV.172, 173, 176 AND OTHERS FECHA VALOR 13/03/2020 LIB. 00513062001 YPFB-OPERACIONES PLANTA DE SEPARACION DE LIQUIDOS RIO GRANDE</t>
  </si>
  <si>
    <t>COBRO COSTOS DE PAPELERIA SEGUN TRANSFERENCIA DEL EXTERIOR POR ORDEN DE COPAGAS DISTRIBUIDORA DE GAS S.A. LIB. 00513012007 YPFB - RECURSOS NACIONALIZACIÓN</t>
  </si>
  <si>
    <t>'COBRO DE'||UTILES DE ESCRITORIO S/G. NOTA CITE: MEFP/VTCP/DGCP/UEPS-470/2020 DE LA FECHA, DEL MIN.DE ECO. Y FINANC.PUB.(HRE-TSO-1324), BONOS DEL TESORO N°0002 CON CLAVE DE REGISTRO FENCOMIN-N2A-05. DEBITO LIBRETA N° 00099021001 TGN-RECURSOS ORDINARIOS-COMPLEM.COMPROB.CONTABLE N°0980722 DE LA FECHA</t>
  </si>
  <si>
    <t>||TRANSFERENCIA DE FONDOS S/G. NOTA CITE: MEFP/VTCP/DGCP/UEPS-470/2020 DE LA FECHA, DEL MIN.DE ECO. Y FINANC.PUB.(HRE-TSO-1324), BONOS DEL TESORO N°0002 CON CLAVE DE REGISTRO FENCOMIN-N2A-05. DEBITO DE LA LIBRETA N° 00099021001 TGN-RECURSOS ORDINARIOS M/N.</t>
  </si>
  <si>
    <t>00099021001 DEPOSITO DE EFECTIVO, DEPOSITANTE: EDWIN CONDORI CANO -SEDES -ORURO, CONCEPTO: PERCEPCION INDEBIDA DE BONO DE FRONTERA, CUENTA DE DEPOSITO: CUENTA UNICA DEL TESORO</t>
  </si>
  <si>
    <t>00099021001 DEPOSITO DE EFECTIVO, DEPOSITANTE: MARIA SILVIA ALEMAN MENDUIÑA, CONCEPTO: DOBLE PERCEPCION, CUENTA DE DEPOSITO: CUENTA UNICA DEL TESORO / DJBR.</t>
  </si>
  <si>
    <t>00046171101 DEPOSITO DE EFECTIVO, DEPOSITANTE: IMPORTADORA BENEDICTO MORALES HERRERA, CONCEPTO: SANCION POR INCUMPLIMIENTO A LA NORMA GESTION 2019, CUENTA DE DEPOSITO: CUENTA UNICA DEL TESORO</t>
  </si>
  <si>
    <t>00099021001 DEPOSITO DE EFECTIVO, DEPOSITANTE: RICARDO CHAMBI, CONCEPTO: DEVOLUCION DE FONDOS EN AVANCE, CUENTA DE DEPOSITO: CUENTA UNICA DEL TESORO</t>
  </si>
  <si>
    <t>00066011102 DEPOSITO DE EFECTIVO, DEPOSITANTE: DANNY LORENA NOGALES HONOR, CONCEPTO: REPOSICION DE CREDENCIAL, CUENTA DE DEPOSITO: CUENTA UNICA DEL TESORO</t>
  </si>
  <si>
    <t>00066011102 DEPOSITO DE EFECTIVO, DEPOSITANTE: FRED MARTIN LINARES IBAÑEZ, CONCEPTO: REPOSICION CREDENCIAL, CUENTA DE DEPOSITO: CUENTA UNICA DEL TESORO</t>
  </si>
  <si>
    <t>00099021001 DEPOSITO DE EFECTIVO, DEPOSITANTE: MAYRA JADUE MIRANDA, CONCEPTO: SALDOS DE GASTOS NO UTILIZADOS POR LA SRA. MAYRA JADUE MIRANDA PREV 26, CUENTA DE DEPOSITO: CUENTA UNICA DEL TESORO</t>
  </si>
  <si>
    <t>00099021001 DEPOSITO DE EFECTIVO, DEPOSITANTE: SERGIO RENGEL VILLALPANDO, CONCEPTO: SALDOS NO EJECUTADOS POR EL SR. SERGIO RENGEL VILLALPANDO PREV 125, CUENTA DE DEPOSITO: CUENTA UNICA DEL TESORO / DJBR.</t>
  </si>
  <si>
    <t>00099021001 DEPOSITO DE EFECTIVO, DEPOSITANTE: TRIBUNAL CONSTITUCIONAL PLURINACIONAL, CONCEPTO: REVERSION DE REFRIGERIO NO COBRADOS DEL 21-12-2019 AL 20-01-2020 PREV 76, CUENTA DE DEPOSITO: CUENTA UNICA DEL TESORO</t>
  </si>
  <si>
    <t>00099021001 DEPOSITO DE EFECTIVO, DEPOSITANTE: LUIS RODOLFO AVILA SANTALLA, CONCEPTO: PAGO POR DEP EN DEMASIA EN FAVOR DEL SR. LUIS RODOLFO AVILA SANTALLA, CUENTA DE DEPOSITO: CUENTA UNICA DEL TESORO / DJBR.</t>
  </si>
  <si>
    <t>00099021001 DEPOSITO DE EFECTIVO, DEPOSITANTE: ALVARO MARCO ANTONIO CABA OLIVAREZ, CONCEPTO: CITE:MEFP/VTCP/DGPOT/UAIS-CPI/N°030/2016 REGULARIZACION JULIO -AGOSTO 2019, CUENTA DE DEPOSITO: CUENTA UNICA DEL TESORO</t>
  </si>
  <si>
    <t>00249012001 DEPOSITO DE EFECTIVO, DEPOSITANTE: HERNAN RAMIRO CHOQUE QUISPE, CONCEPTO: VIAJE EN COMISION: ORURO - COCHABAMBA-SANTA CRUZ, CUENTA DE DEPOSITO: CUENTA UNICA DEL TESORO</t>
  </si>
  <si>
    <t>00249012001 DEPOSITO DE EFECTIVO, DEPOSITANTE: HERNAN RAMIRO CHOQUE QUISPE, CONCEPTO: VIAJE EN COMISION ORURO-COCHABAMBA, CUENTA DE DEPOSITO: CUENTA UNICA DEL TESORO</t>
  </si>
  <si>
    <t>00099021001 DEPOSITO DE EFECTIVO, DEPOSITANTE: MINISTERIO DE DESARROLLO RURAL Y TIERRAS, CONCEPTO: DEVOLUCION DE SALDO EN AVANCE, CUENTA DE DEPOSITO: CUENTA UNICA DEL TESORO</t>
  </si>
  <si>
    <t>00099021001 DEPOSITO DE EFECTIVO, DEPOSITANTE: MIN DE DEPORTES-JUAN CARLOS PAZ GARCIA, CONCEPTO: DEVOLUCION DE UN DIA DE VIATICO, CUENTA DE DEPOSITO: CUENTA UNICA DEL TESORO</t>
  </si>
  <si>
    <t>00020031101 DEPOSITO DE EFECTIVO, DEPOSITANTE: INTELIGENCIA EJTO 297, CONCEPTO: REVERSION DE GASTOS NO EJECUTADOS, CUENTA DE DEPOSITO: CUENTA UNICA DEL TESORO</t>
  </si>
  <si>
    <t>00099021001 DEP.DE CHEQ.AJENOS,RET.DE CAM.,CONCEPTO: REEMBOLSO POR SUBCIDIO DE INCAPACIDAD,DEP.: CONTRALORIA GENERAL DEL ESTADO , PROCEDENCIA: BANCO NACIONAL DE BOLIVIA S.A., CHEQUE: 7235468, FECHA DE EMISION:04/03/2020</t>
  </si>
  <si>
    <t>00099021001 DEP.DE CHEQ.AJENOS,RET.DE CAM.,CONCEPTO: DEVOLUCION SIN GOCE DE HABER FEBRERO,DEP.: CONTRALORIA GENERAL DEL ESTADO , PROCEDENCIA: BANCO UNION S.A., CHEQUE: 6698, FECHA DE EMISION:09/03/2020</t>
  </si>
  <si>
    <t>00046021109 DEP.DE CHEQ.AJENOS,RET.DE CAM.,CONCEPTO: REVERSION DE FONDOS,DEP.: MINISTERIO DE SALUD , PROCEDENCIA: BANCO UNION S.A., CHEQUE: 1902, FECHA DE EMISION:28/02/2020</t>
  </si>
  <si>
    <t>00099021001 DEP.DE CHEQ.AJENOS,RET.DE CAM.,CONCEPTO: DEP POR DEVOLUCION DE ESTIPENDIOS ELECCIONES GENERALES 2019,DEP.: TRIBUNAL ELECTORAL DEPARTAMETAL DE TARIJA , PROCEDENCIA: BANCO UNION S.A., CHEQUE: 3909, FECHA DE EMISION:11/03/2020</t>
  </si>
  <si>
    <t>00591012001 DEPOSITO DE EFECTIVO, DEPOSITANTE: MERAPA SRL., CONCEPTO: DEVOLUCION DE PAGO DE SERVICIO BASICO DE AGUA POTABLE ESTACION LINEA MORADA, CUENTA DE DEPOSITO: CUENTA UNICA DEL TESORO</t>
  </si>
  <si>
    <t>00590012001 DEPOSITO DE EFECTIVO, DEPOSITANTE: HENRY RODRIGO RAMOS LOPEZ, CONCEPTO: DEVOLUCION DE FONDOS NO UTILIZADOS, CUENTA DE DEPOSITO: CUENTA UNICA DEL TESORO</t>
  </si>
  <si>
    <t>00046058003 DEPOSITO DE EFECTIVO, DEPOSITANTE: GOBIERNO AUTONOMO MUNICIPAL DE POCOMA, CONCEPTO: SALDO DE AUDITORIA DEL PROYECTO EQUIPAMIENTOS DE CENTROS DE SALUD DEL MUNICIPIO DE POCOMA, CUENTA DE DEPOSITO: CUENTA UNICA DEL TESORO</t>
  </si>
  <si>
    <t>NUMERO DE LIBRETA CUT: 00291012006 OPERACIÓN E18 TRANSFERENCIA DEL SISTEMA FINANCIERO POR CUENTA DE TERCEROS A LA CUT CONTRAPRESTACION POR USO DE DERECHO DE VIA SEGUN CONTRATO ABC NO 02 20 GSC USO A SOLICITUD DE IMPORT EXPORT LAS LOMAS LTDA</t>
  </si>
  <si>
    <t>||REGULARIZACION DE NUESTRA OPERACIÓN NRO. 0980692 DE F. 13/03/2020 EN ATENCIÓN A CORREOS ELECTRÓNICOS DE LA DGAC Y AASANA. DEBITO DE LA LIBRETA 00117012001 DGAC, REPOSICION UTILES DE ESCRITORIO.</t>
  </si>
  <si>
    <t>||REGULARIZACIÓN DE NUESTRA OPERACIÓN NRO. 0980694 DE F. 13/03/2020 EN ATENCIÓN A CORREOS ELECTRÓNICOS DE LA DGAC Y AASANA. DEBITO DE LA LIBRETA 00117012001 DGAC, REPOSICION UTILES DE ESCRITORIO.</t>
  </si>
  <si>
    <t>NUMERO DE LIBRETA CUT: 00591012001 OPERACIÓN E18 TRANSFERENCIA DEL SISTEMA FINANCIERO POR CUENTA DE TERCEROS A LA CUT TRANSFERENCIA A SOLICITUD DEL MEFP SEGUN NOTA CITE MEFP VTCP DGPOT UAIS CPI NO 0320006 BUN 20</t>
  </si>
  <si>
    <t>PAGO A CAF PRÉSTAMO CFA009787 VCTO. 16-03-2020 POR CUENTA DE TGN , NTI. 013252 VALOR 16-03-2020 INTERESES USD 417.736,11 COMISIONES USD 14.153,41 CTA. 3987 CUENTA UNICA DEL TESORO LIB. 00099021001 REF.: COMISIONES BANCARIAS</t>
  </si>
  <si>
    <t>PAGO A CAF PRÉSTAMO CFA009545 VCTO. 16-03-2020 POR CUENTA DE TGN , NTI. 013260 VALOR 16-03-2020 INTERESES USD 30.789,73 COMISIONES USD 152.910,08 CTA. 3987 CUENTA UNICA DEL TESORO LIB. 00099021001 REF.: COMISIONES BANCARIAS</t>
  </si>
  <si>
    <t>TRANSFERENCIA RECIBIDA DEL EXTERIOR SEGÚN MENSAJES SWIFT Nos. 3424-3417 (REM.EXT.) DE FECHA 16-03-2020 POR DESEMBOLSO DE CAF PRÉSTAMO CFA010546 PROG INV AGUA FASE V MIAGUA V LIBRETA N° 00287102001 FPS-RECURSOS PROPIOS REF.: UTILES DE ESCRITORIO</t>
  </si>
  <si>
    <t>NUMERO DE LIBRETA CUT: 03420102001 OPERACIÓN E18 TRANSFERENCIA DEL SISTEMA FINANCIERO POR CUENTA DE TERCEROS A LA CUT TRANSFERENCIA DE RECURSOS DEL FIDEICOMISO AEVIVIENDA</t>
  </si>
  <si>
    <t>||PAGO PRESTAMO IDA 2013-BO VCTO.15-03-2020 POR CUENTA DE COMIBOL SEGUN NOTA DE COMIBOL UNTE-081/2020 DEL 13-03-2020 CAPITAL DEG134.859,00 INTERESES DEG9.608,70 LIBRETA NRO. 00099021001- RECURSOS ORDINARIOS (3987) - MDRI</t>
  </si>
  <si>
    <t>PAGO A IDA PRÉSTAMO 5454-BO VCTO. 15-03-2020 POR CUENTA DE TGN , NTI. 013305 VALOR 16-03-2020 CAPITAL USD 35.491,09 INTERESES USD 20.747,72 CTA. 3987 CUENTA UNICA DEL TESORO LIB. 00099021001 REF.: COMISIONES BANCARIAS</t>
  </si>
  <si>
    <t>||TRANSFERENCIA DE FONDOS S/G. MENSAJES SWIFT NROS. 03425 Y 03415 DE LA FECHA. (SECTOR PÚBLICO - SOBREVUELOS). DEBITO DE LA LIBRETA 00117012001 DGAC, REPOSICION UTILES DE ESCRITORIO.</t>
  </si>
  <si>
    <t>COBRO COSTOS DE PAPELERIA SEGUN TRANSFERENCIA DEL EXTERIOR POR ORDEN DE PANCHITA G DE NAVEGACION S.A. (ASUNCION PARAGUAY) REF.: CIERRE 2019 CONTRATO 2019 FECHA VALOR 16/03/2020 LIB. 00513012007 YPFB - RECURSOS NACIONALIZACIÓN</t>
  </si>
  <si>
    <t>||TRANSFERENCIA DE FONDOS S/G. MENSAJES SWIFT NROS. 03428 Y 03416 DE LA FECHA. (SECTOR PÚBLICO - SOBREVUELOS). DEBITO DE LA LIBRETA 00117012001 DGAC, REPOSICION UTILES DE ESCRITORIO.</t>
  </si>
  <si>
    <t>A:00099021001 Pago de capital e interes corriente a favor del TGN, adeudado por el GAD SCZ, correspondiente a los Préstamos Convenios Subsidiarios CAF 2324, Proyectos Sistema de Electrificación Rural: Las Parabas, Pueblos Nuevos Tramo Abapó y Núcleo 9 Santa Rosa del Palmar, Villa Nueva.</t>
  </si>
  <si>
    <t>NUMERO DE LIBRETA CUT: 00099021001 OPERACIÓN E18 TRANSFERENCIA DEL SISTEMA FINANCIERO POR CUENTA DE TERCEROS A LA CUT POR CONCEPTO DE REVERSION APORTE PATRONAL PARA LA VIVIENDA TGN MARZO, JULIO, AGOSTO Y SEPTIEMBRE 2019</t>
  </si>
  <si>
    <t>COBRO COSTOS DE PAPELERIA SEGUN TRANSFERENCIA DEL EXTERIOR POR ORDEN DE INTEGRACION ENERGETICA ARGENTINA - IEASA LIB. 00513012007 YPFB - RECURSOS NACIONALIZACIÓN</t>
  </si>
  <si>
    <t>00099021001 DEPOSITO DE EFECTIVO, DEPOSITANTE: LORENZO PAJA TARQUI, CONCEPTO: DEVOLUCION COMBUSTIBLE PREVENTIVO 121, CUENTA DE DEPOSITO: CUENTA UNICA DEL TESORO / DJBR.</t>
  </si>
  <si>
    <t>00099021001 DEPOSITO DE EFECTIVO, DEPOSITANTE: EDGAR MARCA MAMANI, CONCEPTO: DOBLE PERCEPCION, CUENTA DE DEPOSITO: CUENTA UNICA DEL TESORO</t>
  </si>
  <si>
    <t>00117012001 DEPOSITO DE EFECTIVO, DEPOSITANTE: JOSE LUIS MARLON MARTINEZ RUEDA, CONCEPTO: REVERSION PARCIAL C-31 N°310, CUENTA DE DEPOSITO: CUENTA UNICA DEL TESORO</t>
  </si>
  <si>
    <t>00117012001 DEPOSITO DE EFECTIVO, DEPOSITANTE: VERONICA FORONDA CASTO, CONCEPTO: REVERSION PARCIAL DE VIATICOS C-31 N°539, CUENTA DE DEPOSITO: CUENTA UNICA DEL TESORO</t>
  </si>
  <si>
    <t>00046058003 DEPOSITO DE EFECTIVO, DEPOSITANTE: GOBIERNO AUTONOMO MUNICIPAL DE LURIBAY, CONCEPTO: DEV CONVENIO INTERINSTITUCIONAL DE FINANCIAMIENTO N° 0114 ENTRE EL MIN. SALUD Y EL MUN. LURIBAY PMDC, CUENTA DE DEPOSITO: CUENTA UNICA DEL TESORO</t>
  </si>
  <si>
    <t>00099021001 DEPOSITO DE EFECTIVO, DEPOSITANTE: ALBERTO RAMIREZ PINEDO, CONCEPTO: DOBLE PERCEPCION, CUENTA DE DEPOSITO: CUENTA UNICA DEL TESORO / DJBR.</t>
  </si>
  <si>
    <t>00047297001 DEPOSITO DE EFECTIVO, DEPOSITANTE: ASOCIACION MULTIACTIVA NUEVA ESPERANZA YURAJUNO, CONCEPTO: DEVOLUCION DE RETROACTIVO, CUENTA DE DEPOSITO: CUENTA UNICA DEL TESORO</t>
  </si>
  <si>
    <t>00020011104 DEPOSITO DE EFECTIVO, DEPOSITANTE: DISTRITO GEOGRAFICO LA PAZ, CONCEPTO: GASTOS NO EJECUTADOS DE LA PARTIDA 39100 PREVENTIVO 2652.1, CUENTA DE DEPOSITO: CUENTA UNICA DEL TESORO</t>
  </si>
  <si>
    <t>00070011104 DEPOSITO DE EFECTIVO, DEPOSITANTE: SERVICIO DEPARTAMENTAL DE RIEGO LA PAZ, CONCEPTO: DESEMBOLSO POR TASA DE REGULACION DEL 0,4% EN FAVOR AL SERVICIO CIVIL, CUENTA DE DEPOSITO: CUENTA UNICA DEL TESORO</t>
  </si>
  <si>
    <t>00287102001 DEPOSITO DE EFECTIVO, DEPOSITANTE: FPS OFICINA CENTRAL, CONCEPTO: DEVOLUCION DE SALDOS POR CIERRE DE CAJA CHICA DIRECCION EJEUTVA C31-45/2020, CUENTA DE DEPOSITO: CUENTA UNICA DEL TESORO</t>
  </si>
  <si>
    <t>00046171101 DEPOSITO DE EFECTIVO, DEPOSITANTE: DISTRIBUIDORA TLC, CONCEPTO: SANCION POR INCUMPLIMIENTO A LA NORMA A LA RESOLUCION ADMINISTRATIVA 26/2020, CUENTA DE DEPOSITO: CUENTA UNICA DEL TESORO</t>
  </si>
  <si>
    <t>00593012001 DEPOSITO DE EFECTIVO, DEPOSITANTE: MAURO ANOTNIO UZQUEDA SIVILA, CONCEPTO: DEVOLUCION DE FONDOS CHEQUE N ° 0000338, CUENTA DE DEPOSITO: CUENTA UNICA DEL TESORO</t>
  </si>
  <si>
    <t>00580012001 DEPOSITO DE EFECTIVO, DEPOSITANTE: JORGE YAÑES MEJIA, CONCEPTO: DEVOLUCION DE PASAJES, CUENTA DE DEPOSITO: CUENTA UNICA DEL TESORO</t>
  </si>
  <si>
    <t>00580012001 DEPOSITO DE EFECTIVO, DEPOSITANTE: MARCOS RONALD MALPARTIDA SOLIZ, CONCEPTO: DEVOLUCION DE DEP, CUENTA DE DEPOSITO: CUENTA UNICA DEL TESORO</t>
  </si>
  <si>
    <t>00099021001 DEPOSITO DE EFECTIVO, DEPOSITANTE: JEANDIRA NIDIA ALANEZ MENDOZA, CONCEPTO: DEP DE SALDO NO EJECUTADO, CUENTA DE DEPOSITO: CUENTA UNICA DEL TESORO / DJBR.</t>
  </si>
  <si>
    <t>00342012001 DEPOSITO DE EFECTIVO, DEPOSITANTE: AGENCIA ESTATAL DE VIVIENDA AEVIVIENDA, CONCEPTO: DEVOLUCION DE FONDOS EN AVANCE POR CONCEPTO DE VIATICOS DEL MES DE FEBRERO DEL 2020, CUENTA DE DEPOSITO: CUENTA UNICA DEL TESORO</t>
  </si>
  <si>
    <t>00099021001 DEP.DE CHEQ.AJENOS,RET.DE CAM.,CONCEPTO: CARI GOMEZ LOURDES,DEP.: BANCO UNION S.A. , PROCEDENCIA: BANCO UNION S.A., CHEQUE: 168692, FECHA DE EMISION:16/03/2020 / DJBR.</t>
  </si>
  <si>
    <t>00099021001 DEP.DE CHEQ.AJENOS,RET.DE CAM.,CONCEPTO: ALVAREZ ALIZABETH DUPLEICH DE,DEP.: BANCO UNION S.A. , PROCEDENCIA: BANCO UNION S.A., CHEQUE: 168693, FECHA DE EMISION:16/03/2020</t>
  </si>
  <si>
    <t>00283012001 DEP.DE CHEQ.AJENOS,RET.DE CAM.,CONCEPTO: DERECHOS DE EXPLOTACION FEBRERO 2020,DEP.: ALBO S.A. ALMACENERA BOLIVIANA S.A. , PROCEDENCIA: BANCO BISA S.A., CHEQUE: 14325, FECHA DE EMISION:16/03/2020</t>
  </si>
  <si>
    <t>00283012001 DEP.DE CHEQ.AJENOS,RET.DE CAM.,CONCEPTO: DERECHOS DE EXPLOTACION FEBRERO 2020,DEP.: ALBO S.A. ALMACENERA BOLIVIANA S.A. , PROCEDENCIA: BANCO BISA S.A., CHEQUE: 14326, FECHA DE EMISION:16/03/2020</t>
  </si>
  <si>
    <t>00254014101 DEP.DE CHEQ.AJENOS,RET.DE CAM.,CONCEPTO: TRANSFERENCIA DE RECURSOS DEL MUNICIPIO DE SACACA,DEP.: INSTITUTO DEL SEGURO AGRARIO , PROCEDENCIA: BANCO UNION S.A., CHEQUE: 2011, FECHA DE EMISION:16/03/2020</t>
  </si>
  <si>
    <t>00254014101 DEP.DE CHEQ.AJENOS,RET.DE CAM.,CONCEPTO: TRANSFERENCIA DE RECURSOS DEL MUNICIPIO DE SAN PABLO DE HUACARETA,DEP.: INSTITUTO DEL SEGURO AGRARIO , PROCEDENCIA: BANCO UNION S.A., CHEQUE: 2012, FECHA DE EMISION:16/03/2020</t>
  </si>
  <si>
    <t>00254014101 DEP.DE CHEQ.AJENOS,RET.DE CAM.,CONCEPTO: TRANSFERENCIA DE RECURSOS DEL MUNICIPIO DE ARAMPAMPA,DEP.: INSTITUTO DEL SEGURO AGRARIO , PROCEDENCIA: BANCO UNION S.A., CHEQUE: 2013, FECHA DE EMISION:16/03/2020</t>
  </si>
  <si>
    <t>00254014101 DEP.DE CHEQ.AJENOS,RET.DE CAM.,CONCEPTO: TRANSFERENCIA DE RECURSOS DEL MUNICIPIO DE TIHUANACU,DEP.: INSTITUTO DEL SEGURO AGRARIO , PROCEDENCIA: BANCO UNION S.A., CHEQUE: 2014, FECHA DE EMISION:16/03/2020</t>
  </si>
  <si>
    <t>00254014101 DEP.DE CHEQ.AJENOS,RET.DE CAM.,CONCEPTO: TRANSFERENCIA DE RECURSOS DEL MUNICIPIO DE TACACHI,DEP.: INSTITUTO DEL SEGURO AGRARIO , PROCEDENCIA: BANCO UNION S.A., CHEQUE: 2015, FECHA DE EMISION:16/03/2020</t>
  </si>
  <si>
    <t>00254014101 DEP.DE CHEQ.AJENOS,RET.DE CAM.,CONCEPTO: TRANSFERENCIA DE RECURSOS DEL MUNICIPIO DE COCAPATA,DEP.: INSTITUTO DEL SEGURO AGRARIO , PROCEDENCIA: BANCO UNION S.A., CHEQUE: 2016, FECHA DE EMISION:16/03/2020</t>
  </si>
  <si>
    <t>00254014101 DEP.DE CHEQ.AJENOS,RET.DE CAM.,CONCEPTO: TRANSFERENCIA DE RECURSOS DEL MUNICIPIO DE CARACOLLO,DEP.: INSTITUTO DEL SEGURO AGRARIO , PROCEDENCIA: BANCO UNION S.A., CHEQUE: 2017, FECHA DE EMISION:16/03/2020</t>
  </si>
  <si>
    <t>00254014101 DEP.DE CHEQ.AJENOS,RET.DE CAM.,CONCEPTO: TRANSFERENCIA DE RECURSOS DEL MUNICIPIO DE MOCOMOCO,DEP.: INSTITUTO DEL SEGURO AGRARIO , PROCEDENCIA: BANCO UNION S.A., CHEQUE: 2018, FECHA DE EMISION:16/03/2020</t>
  </si>
  <si>
    <t>00578012002 DEP.DE CHEQ.AJENOS,RET.DE CAM.,CONCEPTO: REVERSION,DEP.: BOLIVIANA DE AVIACION , PROCEDENCIA: BANCO UNION S.A., CHEQUE: 3360, FECHA DE EMISION:12/03/2020</t>
  </si>
  <si>
    <t>00254014101 DEP.DE CHEQ.AJENOS,RET.DE CAM.,CONCEPTO: TRANSFERENCIA DE RECURSOS DEL MUNICIPIO DE CLIZA,DEP.: INSTITUTO DEL SEGURO AGRARIO , PROCEDENCIA: BANCO UNION S.A., CHEQUE: 2019, FECHA DE EMISION:16/03/2020</t>
  </si>
  <si>
    <t>00578012002 DEP.DE CHEQ.AJENOS,RET.DE CAM.,CONCEPTO: REVERSION,DEP.: BOLIVIANA DE AVIACION , PROCEDENCIA: BANCO UNION S.A., CHEQUE: 3361, FECHA DE EMISION:12/03/2020</t>
  </si>
  <si>
    <t>00254014101 DEP.DE CHEQ.AJENOS,RET.DE CAM.,CONCEPTO: TRANSFERENCIA DE RECURSOS DEL MUNICIPIO DE SANTIAGO DE ANDAMARCA,DEP.: INSTITUTO DEL SEGURO AGRARIO , PROCEDENCIA: BANCO UNION S.A., CHEQUE: 2020, FECHA DE EMISION:16/03/2020</t>
  </si>
  <si>
    <t>00254014101 DEP.DE CHEQ.AJENOS,RET.DE CAM.,CONCEPTO: TRANSFERENCIA DE RECURSOS DEL MUNICIPIO DE SAN LUCAS,DEP.: INSTITUTO DEL SEGURO AGRARIO , PROCEDENCIA: BANCO UNION S.A., CHEQUE: 2021, FECHA DE EMISION:16/03/2020</t>
  </si>
  <si>
    <t>00254014101 DEP.DE CHEQ.AJENOS,RET.DE CAM.,CONCEPTO: TRANSFERENCIA DE RECURSOS DEL MUNICIPIO DE ICLA,DEP.: INSTITUTO DEL SEGURO AGRARIO , PROCEDENCIA: BANCO UNION S.A., CHEQUE: 2022, FECHA DE EMISION:16/03/2020</t>
  </si>
  <si>
    <t>00254014101 DEP.DE CHEQ.AJENOS,RET.DE CAM.,CONCEPTO: TRANSFERENCIA DE RECURSOS DEL MUNICIPIO DE YOTALA,DEP.: INSTITUTO DEL SEGURO AGRARIO , PROCEDENCIA: BANCO UNION S.A., CHEQUE: 2034, FECHA DE EMISION:16/03/2020</t>
  </si>
  <si>
    <t>00254014101 DEP.DE CHEQ.AJENOS,RET.DE CAM.,CONCEPTO: TRANSFERENCIA DE RECURSOS DEL MUNICIPIO DE CAPINOTA,DEP.: INSTITUTO DEL SEGURO AGRARIO , PROCEDENCIA: BANCO UNION S.A., CHEQUE: 2023, FECHA DE EMISION:16/03/2020</t>
  </si>
  <si>
    <t>00254014101 DEP.DE CHEQ.AJENOS,RET.DE CAM.,CONCEPTO: TRANSFERENCIA DE RECURSOS DEL MUNICIPIO DE SORATA,DEP.: INSTITUTO DEL SEGURO AGRARIO , PROCEDENCIA: BANCO UNION S.A., CHEQUE: 2035, FECHA DE EMISION:16/03/2020</t>
  </si>
  <si>
    <t>00254014101 DEP.DE CHEQ.AJENOS,RET.DE CAM.,CONCEPTO: TRANSFERENCIA DE RECURSOS DEL MUNICIPIO DE ALALAY,DEP.: INSTITUTO DEL SEGURO AGRARIO , PROCEDENCIA: BANCO UNION S.A., CHEQUE: 2024, FECHA DE EMISION:16/03/2020</t>
  </si>
  <si>
    <t>00254014101 DEP.DE CHEQ.AJENOS,RET.DE CAM.,CONCEPTO: TRANSFERENCIA DE RECURSOS DEL MUNICIPIO DE YOCALLA,DEP.: INSTITUTO DEL SEGURO AGRARIO , PROCEDENCIA: BANCO UNION S.A., CHEQUE: 2036, FECHA DE EMISION:16/03/2020</t>
  </si>
  <si>
    <t>00254014101 DEP.DE CHEQ.AJENOS,RET.DE CAM.,CONCEPTO: TRANSFERENCIA DE RECURSOS DEL MUNICIPIO DE SORACACHI,DEP.: INSTITUTO DEL SEGURO AGRARIO , PROCEDENCIA: BANCO UNION S.A., CHEQUE: 2025, FECHA DE EMISION:16/03/2020</t>
  </si>
  <si>
    <t>00254014101 DEP.DE CHEQ.AJENOS,RET.DE CAM.,CONCEPTO: TRANSFERENCIA DE RECURSOS DEL MUNICIPIO DE ARQUE,DEP.: INSTITUTO DEL SEGURO AGRARIO , PROCEDENCIA: BANCO UNION S.A., CHEQUE: 2037, FECHA DE EMISION:16/03/2020</t>
  </si>
  <si>
    <t>00254014101 DEP.DE CHEQ.AJENOS,RET.DE CAM.,CONCEPTO: TRANSFERENCIA DE RECURSOS DEL MUNICIPIO DE YAMPARAEZ,DEP.: INSTITUTO DEL SEGURO AGRARIO , PROCEDENCIA: BANCO UNION S.A., CHEQUE: 2026, FECHA DE EMISION:16/03/2020</t>
  </si>
  <si>
    <t>00254014101 DEP.DE CHEQ.AJENOS,RET.DE CAM.,CONCEPTO: TRANSFERENCIA DE RECURSOS DEL MUNICIPIO DE SOPACHUY,DEP.: INSTITUTO DEL SEGURO AGRARIO , PROCEDENCIA: BANCO UNION S.A., CHEQUE: 2038, FECHA DE EMISION:16/03/2020</t>
  </si>
  <si>
    <t>00254014101 DEP.DE CHEQ.AJENOS,RET.DE CAM.,CONCEPTO: TRANSFERENCIA DE RECURSOS DEL MUNICIPIO DE PAPEL PAMPA,DEP.: INSTITUTO DEL SEGURO AGRARIO , PROCEDENCIA: BANCO UNION S.A., CHEQUE: 2027, FECHA DE EMISION:16/03/2020</t>
  </si>
  <si>
    <t>00254014101 DEP.DE CHEQ.AJENOS,RET.DE CAM.,CONCEPTO: TRANSFERENCIA DE RECURSOS DEL MUNICIPIO DE UNCIA,DEP.: INSTITUTO DEL SEGURO AGRARIO , PROCEDENCIA: BANCO UNION S.A., CHEQUE: 2028, FECHA DE EMISION:16/03/2020</t>
  </si>
  <si>
    <t>00254014101 DEP.DE CHEQ.AJENOS,RET.DE CAM.,CONCEPTO: TRANSFERENCIA DE RECURSOS DEL MUNICIPIO DE POROMA,DEP.: INSTITUTO DEL SEGURO AGRARIO , PROCEDENCIA: BANCO UNION S.A., CHEQUE: 2039, FECHA DE EMISION:16/03/2020</t>
  </si>
  <si>
    <t>00254014101 DEP.DE CHEQ.AJENOS,RET.DE CAM.,CONCEPTO: TRANSFERENCIA DE RECURSOS DEL MUNICIPIO DE VILA VILA,DEP.: INSTITUTO DEL SEGURO AGRARIO , PROCEDENCIA: BANCO UNION S.A., CHEQUE: 2029, FECHA DE EMISION:16/03/2020</t>
  </si>
  <si>
    <t>00254014101 DEP.DE CHEQ.AJENOS,RET.DE CAM.,CONCEPTO: TRANSFERENCIA DE RECURSOS DEL MUNICIPIO DE SANTIAGO DE ANDAMARCA,DEP.: INSTITUTO DEL SEGURO AGRARIO , PROCEDENCIA: BANCO UNION S.A., CHEQUE: 2030, FECHA DE EMISION:16/03/2020</t>
  </si>
  <si>
    <t>00254014101 DEP.DE CHEQ.AJENOS,RET.DE CAM.,CONCEPTO: TRANSFERENCIA DE RECURSOS DEL MUNICIPIO DE SAN PEDRO DE TOTORA,DEP.: INSTITUTO DEL SEGURO AGRARIO , PROCEDENCIA: BANCO UNION S.A., CHEQUE: 2031, FECHA DE EMISION:16/03/2020</t>
  </si>
  <si>
    <t>00046058003 DEP.DE CHEQ.AJENOS,RET.DE CAM.,CONCEPTO: DEVOLUCION SALDO POR PROYECTO SISTEMA AGUA POTABLE CHIATA Y THAPY MUNICIPIO DE PELECHUCO,DEP.: GOBIERNO AUTONOMO MUNICIPAL DE PELECHUCO</t>
  </si>
  <si>
    <t>00254014101 DEP.DE CHEQ.AJENOS,RET.DE CAM.,CONCEPTO: TRANSFERENCIA DE REUCRSOS DEL MUNICIPIO DE VILLA SERRANO,DEP.: INSTITUTO DEL SEGURO AGRARIO , PROCEDENCIA: BANCO UNION S.A., CHEQUE: 2032, FECHA DE EMISION:16/03/2020</t>
  </si>
  <si>
    <t>00254014101 DEP.DE CHEQ.AJENOS,RET.DE CAM.,CONCEPTO: TRANSFERECNIA DE RECURSOS DEL MUNICIPIO DE CKOCHAS,DEP.: INSTITUTO DEL SEGURO AGRARIO , PROCEDENCIA: BANCO UNION S.A., CHEQUE: 2033, FECHA DE EMISION:16/03/2020</t>
  </si>
  <si>
    <t>00099021001 DEP.DE CHEQ.AJENOS,RET.DE CAM.,CONCEPTO: DEVOLUCION DEUDA AL TGN POR PARTE DEL SR. GUILLERMO ARAMAYO HERRERA DEL MES DE FEBRERO 2020,DEP.: SENASIR , PROCEDENCIA: BANCO UNION S.A., CHEQUE: 8765, FECHA DE EMISION:13/03/2020</t>
  </si>
  <si>
    <t>VENTA DE DIVISAS CON TRANSFERENCIA DE FONDOS A SOLICITUD DE MINISTERIO DE EDUCACION SEGUN SOLICITUD 10562 REF: TRASPASO PARA HELEN LAURA COARITA FERNANDEZ EQUIVALENTES 5.768,23 USD LIB. 00099021001 TGN-RECURSOS ORDINARIOS (3987) POR DIFERENCIAL CAMBIARIO</t>
  </si>
  <si>
    <t>||REGULARIZACIÓN DE NUESTRA OPERACIÓN NRO. 0980693 DE F. 13/03/2020 EN ATENCIÓN A NOTA DE LA ADSIB, CITE' ADSIB/NE/0174/2020 RECIBIDA EN LA FECHA. (HRE-TSO-1337). DEBITO DE LA LIBRETA 00119012001 ADSIB, REPOSICION UTILES DE ESCRITORIO.</t>
  </si>
  <si>
    <t>VENTA DE DIVISAS CON TRANSFERENCIA DE FONDOS A SOLICITUD DE MINISTERIO DE EDUCACION SEGUN SOLICITUD 10573 REF: TRASPASO PARA CARLA TATIANA GONZALEZ GEMIO EQUIVALENTES 5.871,15 USD LIB. 00099021001 TGN-RECURSOS ORDINARIOS (3987) POR DIFERENCIAL CAMBIARIO</t>
  </si>
  <si>
    <t>VENTA DE DIVISAS CON TRANSFERENCIA DE FONDOS A SOLICITUD DE MINISTERIO DE EDUCACION SEGUN SOLICITUD 10571 REF: TRASPASO PARA VIOLETA CARMEN ANGULO FERNANDEZ EQUIVALENTES 5.534,10 USD LIB. 00099021001 TGN-RECURSOS ORDINARIOS (3987) POR DIFERENCIAL CAMBIARIO</t>
  </si>
  <si>
    <t>VENTA DE DIVISAS CON TRANSFERENCIA DE FONDOS A SOLICITUD DE DIRECCION ESTRATEGICA DE REIVINDICACION MARITIMA DIREMAR SEGUN SOLICITUD 10574 REF: PAGO A LAURA MOVILLA PATEIRO POR CONTRATO DE CONSULTORIA POR PRODUCTO PARA ASESORAMIENTO EN MATERIA DE DERECHO INTERNACIONAL PUBLICO SOLICITADO POR LA DIRE LIB. 00099021001 TGN-RECURSOS ORDINARIOS (3987) POR DIFERENCIAL CAMBIARIO</t>
  </si>
  <si>
    <t>||TRANSFERENCIA DE FONDOS S/G. MENSAJES SWIFT NROS. 03484 Y 03483 DE LA FECHA. (SECTOR PÚBLICO - SOBREVUELOS). DEBITO DE LA LIBRETA 00117012001 DGAC, REPOSICION UTILES DE ESCRITORIO.</t>
  </si>
  <si>
    <t>NUMERO DE LIBRETA CUT: 00099021001 OPERACIÓN E18 TRANSFERENCIA DEL SISTEMA FINANCIERO POR CUENTA DE TERCEROS A LA CUT POR CONEPTO DE REVERSION APORTE PATRONAL PARA LA VIVIENDA TGN MARZO, MAYO, JUNIO, JULIO Y SEPTIEMBRE 2019</t>
  </si>
  <si>
    <t>NUMERO DE LIBRETA CUT: 00099021001 OPERACIÓN E18 TRANSFERENCIA DEL SISTEMA FINANCIERO POR CUENTA DE TERCEROS A LA CUT POR CONCEPTO DE REVERSION APORTE PATRONAL PARA LA VIVIENDA TGN FEBRERO, JULIO, AGOSTO, SEPTIEMBRE, OCTUBRE, NOVIEMBRE, DICIEMBRE 2018 Y ENERO 2019</t>
  </si>
  <si>
    <t>NUMERO DE LIBRETA CUT: 00099021001 OPERACIÓN E18 TRANSFERENCIA DEL SISTEMA FINANCIERO POR CUENTA DE TERCEROS A LA CUT POR CONEPTO DE REVERSION APORTE PATRONAL PARA LA VIVIENDA TGN MARZO 2017 Y MAYO 2018</t>
  </si>
  <si>
    <t>TRANSFERENCIA DE FONDOS AL EXTERIOR A SOLICITUD DE MINISTERIO DE DEFENSA SEGUN SOLICITUD 10576 REF: UMB08392 - DIRECCION GENERAL DE LOGISTICA - DESEMBOLSO DE RECURSOS PARA LA ADQUISICION DE MATERIAL Y EQUIPO MILITAR - AGENTES QUIMICOS - ANEXOS - OF NRO 145 - ESPECIFICACIONES TECNICAS - PRO FORMA - LIB. 00020011103 MINISTERIO DE DEFENSA - INGRESOS VARIOS</t>
  </si>
  <si>
    <t>COBRO COSTOS DE PAPELERIA POR REGULARIZACION DE TRANSFERENCIA DEL EXTERIOR POR ORDEN DE EMBAJADA DE BOLIVIA EN CHINA LIB. 00099021001 TGN-RECURSOS ORDINARIOS (3987)</t>
  </si>
  <si>
    <t>COBRO COSTOS DE PAPELERIA POR REGULARIZACION DE TRANSFERENCIA DEL EXTERIOR POR ORDEN DE EMBAJADA DE BOLIVIA EN BELGICA LIB. 00099021001 TGN-RECURSOS ORDINARIOS (3987)</t>
  </si>
  <si>
    <t>COBRO COSTOS DE PAPELERIA POR REGULARIZACION DE TRANSFERENCIA DEL EXTERIOR POR ORDEN DE EMBAJADA DE BOLIVIA - MONTEVIDEO URUGUAY REF:GASTOS DE FUNCIONAMIENTO GESTION 2019 LIB. 00099021001 TGN-RECURSOS ORDINARIOS (3987)</t>
  </si>
  <si>
    <t>COBRO COSTOS DE PAPELERIA POR REGULARIZACION DE TRANSFERENCIA DEL EXTERIOR POR ORDEN DE EMBAJADA DE BOLIVIA EN FRANCIA LIB. 00099021001 TGN-RECURSOS ORDINARIOS (3987)</t>
  </si>
  <si>
    <t>REGULARIZACION DE TRANSFERENCIA DEL EXTERIOR SEGUN SWIFT NO.2929 DE FECHA 17/03/2020 ORDENANTE: CONSULADO DE BOLIVIA MADRID-ESPAÑA LIB. 00340012004 SEGIP-RECAUDACION EXTERIOR-LICENCIAS DE CONDUCIR</t>
  </si>
  <si>
    <t>COBRO COSTOS DE PAPELERIA POR REGULARIZACION DE TRANSFERENCIA DEL EXTERIOR POR ORDEN DE CONSULADO DE BOLIVIA MADRID-ESPAÑA LIB. 00340012003 RECAUDACION EXTRANJERIA - C.I. -L.C.</t>
  </si>
  <si>
    <t>COBRO COSTOS DE PAPELERIA SEGUN TRANSFERENCIA DEL EXTERIOR POR ORDEN DE PUMA ENERGY PARAGUAY S.. LIB. 00513062001 YPFB-OPERACIONES PLANTA DE SEPARACION DE LIQUIDOS RIO GRANDE</t>
  </si>
  <si>
    <t>COBRO COSTOS DE PAPELERIA SEGUN TRANSFERENCIA DEL EXTERIOR POR ORDEN DE INTEGRACION ENERGETICA ARGENTINA S.A. (I.E.A.S.A.) FECHA VALOR 17/03/2020 LIB. 00513012007 YPFB - RECURSOS NACIONALIZACIÓN</t>
  </si>
  <si>
    <t>PROVISION DE FONDOS A SOLICITUD DE YACIMIENTOS PETROLIFEROS FISCALES BOLIVIANOS SEGUN SOLICITUD YPFB-0090-2020 REF: PAGO A YPFB TRANSPORTE SA POR SCD Y TEMIN TRANSP DE GN LINEA 12 ENERO 2020 LIB. 00513012007 YPFB - RECURSOS NACIONALIZACIÓN</t>
  </si>
  <si>
    <t>00041011101 DEPOSITO DE EFECTIVO, DEPOSITANTE: MDP Y EP - LUIS MIGUEL DELGADILLO VACA, CONCEPTO: DEVOLUCION DE ANTICIPO DE VIATICOS, CUENTA DE DEPOSITO: CUENTA UNICA DEL TESORO</t>
  </si>
  <si>
    <t>00086011102 DEPOSITO DE EFECTIVO, DEPOSITANTE: MINISTERIO MMAYA-RAUL ERNESTO ROJAS LLANOS, CONCEPTO: MMAYA MULTAS POR CONTRATACIONES A LA LEY DE MEDIO AMBIENTE, CUENTA DE DEPOSITO: CUENTA UNICA DEL TESORO</t>
  </si>
  <si>
    <t>00099021001 DEPOSITO DE EFECTIVO, DEPOSITANTE: LENIS CAZAS RENE MIGUEL CI:3710693, CONCEPTO: DEVOLUCION DE SALARIO EXCEDENTE AL ASIGNADO AL PRESIDENTE FEBRERO 2020, CUENTA DE DEPOSITO: CUENTA UNICA DEL TESORO / DJBR.</t>
  </si>
  <si>
    <t>00099021001 DEPOSITO DE EFECTIVO, DEPOSITANTE: AGUIRRE HAUG ROSA CRISTINA CI:1616147, CONCEPTO: DEVOLUCION DE SALARIO EXCEDENTE AL ASIGNADO AL PRESIDENTE FEBRERO 2020, CUENTA DE DEPOSITO: CUENTA UNICA DEL TESORO / DJBR.</t>
  </si>
  <si>
    <t>00283012002 DEPOSITO DE EFECTIVO, DEPOSITANTE: MARITZA BUSTOS CALLE, CONCEPTO: DEVOLUCION DE VIATICOS, CUENTA DE DEPOSITO: CUENTA UNICA DEL TESORO</t>
  </si>
  <si>
    <t>00283012002 DEPOSITO DE EFECTIVO, DEPOSITANTE: PABLO VILLARROEL FLORES, CONCEPTO: DEVOLUCION DE VIATICOS, CUENTA DE DEPOSITO: CUENTA UNICA DEL TESORO</t>
  </si>
  <si>
    <t>00099021001 DEPOSITO DE EFECTIVO, DEPOSITANTE: MONTALVO ORTIZ JUAN JOSE CI:1666977, CONCEPTO: DEVOLUCION DE SALARIO EXCEDENTE AL ASIGNADO AL PRESIDENTE FEBRERO 2020, CUENTA DE DEPOSITO: CUENTA UNICA DEL TESORO</t>
  </si>
  <si>
    <t>00283012002 DEPOSITO DE EFECTIVO, DEPOSITANTE: JACQUELINE BETTY VILLEGAS DE MONTES, CONCEPTO: DEVOLUCION PASAJES, CUENTA DE DEPOSITO: CUENTA UNICA DEL TESORO</t>
  </si>
  <si>
    <t>00283012002 DEPOSITO DE EFECTIVO, DEPOSITANTE: PATRICIA GUMUCIO, CONCEPTO: DEVOLUCION DE VIATICOS, CUENTA DE DEPOSITO: CUENTA UNICA DEL TESORO</t>
  </si>
  <si>
    <t>00283012002 DEPOSITO DE EFECTIVO, DEPOSITANTE: VALERIA GENOVEVA TAPIA CRUZ, CONCEPTO: DEVOLUCION DE VIATICOS, CUENTA DE DEPOSITO: CUENTA UNICA DEL TESORO</t>
  </si>
  <si>
    <t>00099021001 DEPOSITO DE EFECTIVO, DEPOSITANTE: MINISTERIO DE ENERGIAS, CONCEPTO: REVERSION C31, CUENTA DE DEPOSITO: CUENTA UNICA DEL TESORO</t>
  </si>
  <si>
    <t>00512012001 DEPOSITO DE EFECTIVO, DEPOSITANTE: OCTAVIO RIVEROS CORNEJO, CONCEPTO: DEVOLUCION DE PASAJES PREV 544, CUENTA DE DEPOSITO: CUENTA UNICA DEL TESORO</t>
  </si>
  <si>
    <t>00041041102 DEPOSITO DE EFECTIVO, DEPOSITANTE: FELIX WILSON MOLINA HEREDIA, CONCEPTO: DEVOLUCION DE FONDOS NO UTILIZADOS, CUENTA DE DEPOSITO: CUENTA UNICA DEL TESORO</t>
  </si>
  <si>
    <t>00099021001 DEPOSITO DE EFECTIVO, DEPOSITANTE: DISTRITAL BENI-SENAPE, CONCEPTO: DEVOLUCION DE RECURSOS NO UTILIZADOS -GASTOS OPERATIVOS CORRESPONDIENTE AL MES DE FEBRERO, CUENTA DE DEPOSITO: CUENTA UNICA DEL TESORO</t>
  </si>
  <si>
    <t>00099021001 DEPOSITO DE EFECTIVO, DEPOSITANTE: DISTRITAL SANTA CRUZ-SENAPE, CONCEPTO: DEVOLUCION DE RECURSOS NO UTILIZADOS-GASTOS OPERATIVOS CORRESPONDIENTE AL MES DE FEBRERO, CUENTA DE DEPOSITO: CUENTA UNICA DEL TESORO</t>
  </si>
  <si>
    <t>00041011101 DEPOSITO DE EFECTIVO, DEPOSITANTE: MDP Y EP-OMAR FERNANDO MAMANI LIMACHI, CONCEPTO: DEVOLUCION DE ANTICIPO DE VIATICOS, CUENTA DE DEPOSITO: CUENTA UNICA DEL TESORO</t>
  </si>
  <si>
    <t>00086038003 DEPOSITO DE EFECTIVO, DEPOSITANTE: SERNAP-FUNDESNAP, CONCEPTO: DESEMBOLSO FUNDESNAP, CUENTA DE DEPOSITO: CUENTA UNICA DEL TESORO</t>
  </si>
  <si>
    <t>00016011101 DEPOSITO DE EFECTIVO, DEPOSITANTE: JUAN CRUZ REYES THOMPSON, CONCEPTO: DEVOLUCION, CUENTA DE DEPOSITO: CUENTA UNICA DEL TESORO</t>
  </si>
  <si>
    <t>00234014202 DEPOSITO DE EFECTIVO, DEPOSITANTE: SERGEOMIN FREDDY CABALLOTTY SARAVIA, CONCEPTO: DEVOLUCION AL C-31 N° 170 PARTIDA N° 85100 TASAS, CUENTA DE DEPOSITO: CUENTA UNICA DEL TESORO</t>
  </si>
  <si>
    <t>00047297001 DEPOSITO DE EFECTIVO, DEPOSITANTE: ERICK MIGUEL FUENTES FIGUEREDO, CONCEPTO: DEVOLUCION DE FONDOS POR PERMISO DE 2 DIAS SIN GOCE DE HABERES 12/2019, CUENTA DE DEPOSITO: CUENTA UNICA DEL TESORO</t>
  </si>
  <si>
    <t>00234014202 DEPOSITO DE EFECTIVO, DEPOSITANTE: SERGEOMIN FREDDY CABALLOTTY SARAVIA, CONCEPTO: DEVOLUCION AL C-31 N° 26 PARTIDA N° 22210 VIATICOS, CUENTA DE DEPOSITO: CUENTA UNICA DEL TESORO</t>
  </si>
  <si>
    <t>00234014202 DEPOSITO DE EFECTIVO, DEPOSITANTE: SERGEOMIN FREDDY CABALLOTTY SARAVIA, CONCEPTO: DEVOLUCION AL C-31 N° 169 PARTIDA N° 34110 COMBUSTIBLE, CUENTA DE DEPOSITO: CUENTA UNICA DEL TESORO</t>
  </si>
  <si>
    <t>00234014202 DEPOSITO DE EFECTIVO, DEPOSITANTE: SERGEOMIN FREDDY CABALLOTTY SARAVIA, CONCEPTO: DEVOLUCION AL C-31 N° 169 PARTIDA N° 24120 MANTENIMIENTO, CUENTA DE DEPOSITO: CUENTA UNICA DEL TESORO</t>
  </si>
  <si>
    <t>00046024204 DEP.DE CHEQ.AJENOS,RET.DE CAM.,CONCEPTO: DESEMBOLSO BAJAS MEDICAS DE INCAPACIDAD TEMPORAL DE DICIEMBRE 2019 MIN. SALUD,DEP.: CAJA BANCARIA ESTATAL DE SALUD , PROCEDENCIA: BANCO UNION S.A., CHEQUE: 36318, FECHA DE EMISION:19/02/2020</t>
  </si>
  <si>
    <t>00099021001 DEP.DE CHEQ.AJENOS,RET.DE CAM.,CONCEPTO: REEMBOLSO POR BAJAS MEDICAS DE INCAPACIDAD TEMPORAL MES DICIEMBRE DE 2019,DEP.: CAJA BANCARIA ESTATAL DE SALUD , PROCEDENCIA: BANCO UNION S.A., CHEQUE: 36316, FECHA DE EMISION:19/02/2020</t>
  </si>
  <si>
    <t>00046021109 DEP.DE CHEQ.AJENOS,RET.DE CAM.,CONCEPTO: REEMBOLSO POR BAJAS MEDICAS DE INCAPACIDAD TEMPORAL MES DICIEMBRE 2019 MIN. SALUD,DEP.: CAJA BANCARIA ESTATAL DE SALUD , PROCEDENCIA: BANCO UNION S.A., CHEQUE: 36317, FECHA DE EMISION:19/02/2020</t>
  </si>
  <si>
    <t>00099021001 DEP.DE CHEQ.AJENOS,RET.DE CAM.,CONCEPTO: DEVOLUCION COTIZACION EXCESO,DEP.: FUTURO DE BOLIVIA SA AFP , PROCEDENCIA: BANCO DE CREDITO DE BOLIVIA S.A., CHEQUE: 62054, FECHA DE EMISION:17/03/2020</t>
  </si>
  <si>
    <t>00099021001 DEP.DE CHEQ.AJENOS,RET.DE CAM.,CONCEPTO: INCAPACIDAD TEMPORAL GUZMAN ANOVER JORGE OCTAVIO,DEP.: CAJA DE SALUD DE LA BANCA PRIVADA , PROCEDENCIA: BANCO NACIONAL DE BOLIVIA S.A., CHEQUE: 4056385, FECHA DE EMISION:20/02/2020 / DJBR.</t>
  </si>
  <si>
    <t>00342012001 DEP.DE CHEQ.AJENOS,RET.DE CAM.,CONCEPTO: DEVOLUCION DE FONDOS C-31 N°327,DEP.: AEV REGIONAL ORURO , PROCEDENCIA: BANCO UNION S.A., CHEQUE: 1457, FECHA DE EMISION:12/03/2020</t>
  </si>
  <si>
    <t>00862012001 DEP.DE CHEQ.AJENOS,RET.DE CAM.,CONCEPTO: DESCUENTO POR LICENCIA SIN GOCE DE HABERES DIC/19 ENE Y FEB/2020,DEP.: FERNANDO BORDA ACHABAL , PROCEDENCIA: BANCO UNION S.A., CHEQUE: 529, FECHA DE EMISION:16/03/2020</t>
  </si>
  <si>
    <t>00283012002 DEP.DE CHEQ.AJENOS,RET.DE CAM.,CONCEPTO: DESCUENTO DE PLAN DE PAGOS ANA M. ZURITA,DEP.: ADUANA NACIONAL , PROCEDENCIA: BANCO UNION S.A., CHEQUE: 3898, FECHA DE EMISION:10/03/2020</t>
  </si>
  <si>
    <t>00099021001 DEP.DE CHEQ.AJENOS,RET.DE CAM.,CONCEPTO: DEDUCCION PERMISO SIN GOCE DE HABER FEBRERO 2020-PARTIDA 11700, D.A. O5, U.E. 05.,DEP.: SENASIR , PROCEDENCIA: BANCO UNION S.A., CHEQUE: 429, FECHA DE EMISION:12/03/2020</t>
  </si>
  <si>
    <t>00283022001 DEP.DE CHEQ.AJENOS,RET.DE CAM.,CONCEPTO: DEVOLUCION DE VIATICOS GR LA PAZ,DEP.: ADUANA NACIONAL , PROCEDENCIA: BANCO UNION S.A., CHEQUE: 3893, FECHA DE EMISION:10/03/2020</t>
  </si>
  <si>
    <t>00283012002 DEP.DE CHEQ.AJENOS,RET.DE CAM.,CONCEPTO: TARJETAS Y CREDENCIALES OFI CENTRAL,DEP.: ADUANA NACIONAL , PROCEDENCIA: BANCO UNION S.A., CHEQUE: 3894, FECHA DE EMISION:10/03/2020</t>
  </si>
  <si>
    <t>00283012002 DEP.DE CHEQ.AJENOS,RET.DE CAM.,CONCEPTO: EXTRAVIO DE CREDENCIAL,DEP.: ADUANA NACIONAL , PROCEDENCIA: BANCO UNION S.A., CHEQUE: 3901, FECHA DE EMISION:13/03/2020</t>
  </si>
  <si>
    <t>00086031101 DEPOSITO DE EFECTIVO, DEPOSITANTE: SERNAP-COTAPATA, CONCEPTO: ALQUILER BAÑOS MESES ENERO Y FEBRERO 2020, CUENTA DE DEPOSITO: CUENTA UNICA DEL TESORO</t>
  </si>
  <si>
    <t>00099021001 DEPOSITO DE EFECTIVO, DEPOSITANTE: MIN DE DEPORTES - PABLO DAVID CRUZ, CONCEPTO: DEVOLUCION SALDO NO EJECUTADO FONDOS EN AVANCE PARA MANTENIMIENTO HOTEL CEFED DE COCHABAMBA, CUENTA DE DEPOSITO: CUENTA UNICA DEL TESORO</t>
  </si>
  <si>
    <t>00020031101 DEPOSITO DE EFECTIVO, DEPOSITANTE: SR. VIDAL LAYME SANCHEZ COMANEJTO, CONCEPTO: DEVOLUCION DE ALIMENTACION REUNIN MES DE NOVIEMBRE 2019, CUENTA DE DEPOSITO: CUENTA UNICA DEL TESORO</t>
  </si>
  <si>
    <t>VENTA DE DIVISAS CON TRANSFERENCIA DE FONDOS A SOLICITUD DE DIRECCION ESTRATEGICA DE REIVINDICACION MARITIMA DIREMAR SEGUN SOLICITUD 10597 REF: PAGO AL INSTITUTO DE HIDRAULICA DANES DHI POR CONTRATO DE CONSULTORIA POR PRODUCTO POR ASESORAMIENTO ESPECIALIZADO TECNICO CIENTIFICO PARA LOS ALEGATOS ORA LIB. 00099021001 TGN-RECURSOS ORDINARIOS (3987) POR DIFERENCIAL CAMBIARIO</t>
  </si>
  <si>
    <t>COBRO COSTOS DE PAPELERIA SEGUN TRANSFERENCIA DEL EXTERIOR POR ORDEN DE SOLGAS S.A.FECHA VALOR 17-03-2020 LIB. 00513062001 YPFB-OPERACIONES PLANTA DE SEPARACION DE LIQUIDOS RIO GRANDE</t>
  </si>
  <si>
    <t>COBRO COSTOS DE PAPELERIA SEGUN TRANSFERENCIA DEL EXTERIOR POR ORDEN DE COPAGAZ DISTRIBUIDORA DE GAS S.A., FECHA VALOR 18-03-2020 REF:INV.186,187 LIB. 00513062001 YPFB-OPERACIONES PLANTA DE SEPARACION DE LIQUIDOS RIO GRANDE</t>
  </si>
  <si>
    <t>NUMERO DE LIBRETA CUT: 00099021001 OPERACIÓN E18 TRANSFERENCIA DEL SISTEMA FINANCIERO POR CUENTA DE TERCEROS A LA CUT TRANSFERENCIA SOLICITUD DEVOLUCION DE RECURSOS AL FIDEICOMITENTE A TRAVES DE LA CUT EL SALDO DE LOS RECURSOS DEL FIDEICOMISO PREP PROGRAMA DE RECUPERACION PRODUCTIVA SOLICITUD BD</t>
  </si>
  <si>
    <t>||POR LA OTORGACION DE UN CRÉDITO DE LIQUIDEZ TRANSITORIA (GESTIÓN 2020) OTORGADO SG. EL INC B) DEL ART. 22 DE LA LEY N° 1670, RD N° 34/2020 Y CONT. SANO DLBCI N° 05/20 Y NOTA MEFP/VTCP/DGCP/UEPS-508/2020 RECIBIDA EN LA FECHA (TRAM TGL 3961) PARA ABONO EN LA LIBRETA N° 00099021001 TGN RECURSOS ORDINARIOS</t>
  </si>
  <si>
    <t>TRANSFERENCIA DE FONDOS AL EXTERIOR A SOLICITUD DE ORGANO ELECTORAL PLURINACIONAL SEGUN SOLICITUD 10615 REF: PRIMERA REMESA SIFDE VOTO EN EL EXTERIOR ELECCIONES GENERALES 2020 SEGUN SOLICITUD TSE DN SIFDE N 326 2020 Y CUADRO ADJUNTO LIB. 00099021001 TGN-RECURSOS ORDINARIOS (3987)</t>
  </si>
  <si>
    <t>COBRO DE||COSTO UTILES DE ESCRITORIO POR LA EMISIÓN DEL COMPROBANTE CONTABLE 980922 DE LA FECHA DE LA LIBRETA N° 00099021001 TGN RECURSOS ORDINARIOS POR COSTO ÚTILES ESCRITORIO</t>
  </si>
  <si>
    <t>||TRANSFERENCIA DE FONDOS S/G. MENSAJES SWIFT NROS.03573 Y 03565 DE LA FECHA.(SECTOR PUBLICO-SERVICIOS). DEBITO LIBRETA N° 00119012001 ADSIB, COBRO EMISION COMPROBANTE CONTABLE DE LA FECHA.</t>
  </si>
  <si>
    <t>'COBRO DE'||UTILES DE ESCRITORIO POR EL COMPROBANTE CONTABLE N°0980953 DE LA FECHA EN ATENCION A CORREO ELECTRONICO DE YPFB DE FECHA 23-01-18. DEBITO DE LA LIBRETA N° 00513022001 YPFB-OPERACIONES.</t>
  </si>
  <si>
    <t>PAGO A BID PRÉSTAMO 1075-SF-BO VCTO. 18-03-2020 POR CUENTA DE FNDR SEGÚN NOTA COD. LIQ. 013338 DE FECHA 18-03-2020, VALOR 18-03-2020 CAPITAL USD 42.924,39 INTERESES USD 18.385,64 LIBRETA N°00099021001 TGN-RECURSOS ORDINARIOS -ALIVIO MDRI</t>
  </si>
  <si>
    <t>00234014202 DEPOSITO DE EFECTIVO, DEPOSITANTE: JUAN ROQUE LOBATON, CONCEPTO: DEVOLUCION AL C-31 N°161, PARTIDA N°24120, CUENTA DE DEPOSITO: CUENTA UNICA DEL TESORO</t>
  </si>
  <si>
    <t>00234014202 DEPOSITO DE EFECTIVO, DEPOSITANTE: JUAN ROQUE LOBATON, CONCEPTO: DEVOLUCION C-31 N°161, PARTIDA N°34110, CUENTA DE DEPOSITO: CUENTA UNICA DEL TESORO</t>
  </si>
  <si>
    <t>00234014202 DEPOSITO DE EFECTIVO, DEPOSITANTE: JUAN ROQUE LOBATON, CONCEPTO: DEVOLUCION AL C-31 162, PARTIDA N° 851, CUENTA DE DEPOSITO: CUENTA UNICA DEL TESORO</t>
  </si>
  <si>
    <t>00099021001 DEPOSITO DE EFECTIVO, DEPOSITANTE: JOHN EDGAR ALEMAN YAÑEZ, CONCEPTO: DEVOLUCION DE VIATICOS, CUENTA DE DEPOSITO: CUENTA UNICA DEL TESORO / DJBR.</t>
  </si>
  <si>
    <t>00099021001 DEPOSITO DE EFECTIVO, DEPOSITANTE: SEGIP-JUAN ROGELIO CHOQUEHUANCA ALANOCA 4919804LP, CONCEPTO: POR DEVOLUCION DE 5 DIAS DE VIATICOS NO UTILIZADOS, CUENTA DE DEPOSITO: CUENTA UNICA DEL TESORO</t>
  </si>
  <si>
    <t>00099021001 DEPOSITO DE EFECTIVO, DEPOSITANTE: SEGIP-VERONICA CASTRO LEMUS 6995947 LP, CONCEPTO: POR DEVOLUCION DE 5 DIAS DE VIATICOS NO UTILIZADOS, CUENTA DE DEPOSITO: CUENTA UNICA DEL TESORO</t>
  </si>
  <si>
    <t>00099021001 DEPOSITO DE EFECTIVO, DEPOSITANTE: PRIMITIVA RAQUEL DAYSI MAGNE VENTURA, CONCEPTO: DEVOLUCION DE SUELDO DE FEBRERO, CUENTA DE DEPOSITO: CUENTA UNICA DEL TESORO / DJBR.</t>
  </si>
  <si>
    <t>00234014202 DEPOSITO DE EFECTIVO, DEPOSITANTE: FREDY OSCAR FLORES BALTAZAR, CONCEPTO: DEVOLUION DE C-31, DEVENGADO 39, CUENTA DE DEPOSITO: CUENTA UNICA DEL TESORO</t>
  </si>
  <si>
    <t>00066014202 DEPOSITO DE EFECTIVO, DEPOSITANTE: CESAR BORDA ACHABAL, CONCEPTO: DEPÓSITO POR DEVOLUCION DE MONTO NO EJECUTADO, CUENTA DE DEPOSITO: CUENTA UNICA DEL TESORO</t>
  </si>
  <si>
    <t>00596012001 DEP.DE CHEQ.AJENOS,RET.DE CAM.,CONCEPTO: RECUPERACION DE RECURSOS OBSERVADOS POR MECANISMOS ALTERNOS DE MIGUEL SANDOVAL,DEP.: GESTORA PUBLICA DE LA SEGURIDAD SOCIAL DE LP , PROCEDENCIA: BANCO UNION S.A., CHEQUE: 515, FECHA DE EMISION:18/03/2020</t>
  </si>
  <si>
    <t>00591012001 DEP.DE CHEQ.AJENOS,RET.DE CAM.,CONCEPTO: PAGO DE SERVICIOS BASICO DE AGUA POTABLE,DEP.: BANCO UNION SA , PROCEDENCIA: BANCO UNION S.A., CHEQUE: 164874, FECHA DE EMISION:17/03/2020</t>
  </si>
  <si>
    <t>00035031101 DEP.DE CHEQ.AJENOS,RET.DE CAM.,CONCEPTO: FORO LEONISTICO DE AMERICA LATINA Y EL CARIBE 2020,DEP.: UNIDAD DE COORDINACION DE PROGRAMAS Y PROYECTOS , PROCEDENCIA: BANCO UNION S.A., CHEQUE: 1814, FECHA DE EMISION:06/03/2020</t>
  </si>
  <si>
    <t>00046058003 DEP.DE CHEQ.AJENOS,RET.DE CAM.,CONCEPTO: DEVOLUCION SALDOS RECURSOS NO EJECUTADOS,DEP.: G.A.M. CHALLAPATA , PROCEDENCIA: BANCO UNION S.A., CHEQUE: 15704, FECHA DE EMISION:12/03/2020</t>
  </si>
  <si>
    <t>00099021001 DEP.DE CHEQ.AJENOS,RET.DE CAM.,CONCEPTO: SALDOS NO EJECUTADOS COMPLEJO PRODUCTIVO DE PAPA REGION ANDINA,DEP.: G.A.D. COCHABAMBA , PROCEDENCIA: BANCO UNION S.A., CHEQUE: 148221, FECHA DE EMISION:05/03/2020</t>
  </si>
  <si>
    <t>00234014201 DEP.DE CHEQ.AJENOS,RET.DE CAM.,CONCEPTO: DESEMBOLSO DE RECURSOS PROYECTO PROSPECCION GEOLOGICA MINERA EN LA SERRANIA DE LAS MINAS MUN SAN LUC,DEP.: GOBIERNO AUTONOMO DEPARTAMENTAL DE CHUQUISACA</t>
  </si>
  <si>
    <t>00512012001 DEPOSITO DE EFECTIVO, DEPOSITANTE: AASANA, CONCEPTO: REVERSION DE INGRESOS DE HABERES, CUENTA DE DEPOSITO: CUENTA UNICA DEL TESORO</t>
  </si>
  <si>
    <t>00099021001 DEPOSITO DE EFECTIVO, DEPOSITANTE: ELVA GAMON REVOLLO, CONCEPTO: DEVOLUCION, CUENTA DE DEPOSITO: CUENTA UNICA DEL TESORO</t>
  </si>
  <si>
    <t>00099021001 DEPOSITO DE EFECTIVO, DEPOSITANTE: CAMARA DIPUTADOS, CONCEPTO: REVERSIN ANTICIPADA, CUENTA DE DEPOSITO: CUENTA UNICA DEL TESORO</t>
  </si>
  <si>
    <t>00099021001 DEPOSITO DE EFECTIVO, DEPOSITANTE: MICAELA TEJADA RICALDI -CI 4944393 L.P., CONCEPTO: DEVOLUCION DE FONDOS EN AVANCE, CUENTA DE DEPOSITO: CUENTA UNICA DEL TESORO / DJBR.</t>
  </si>
  <si>
    <t>00132012005 DEPOSITO DE EFECTIVO, DEPOSITANTE: NOEMI ESTRADA GUZMAN, CONCEPTO: DEVOLUCION DE SALDO PREV 2306, CUENTA DE DEPOSITO: CUENTA UNICA DEL TESORO</t>
  </si>
  <si>
    <t>00283012002 DEPOSITO DE EFECTIVO, DEPOSITANTE: ADOLFO SILVA, CONCEPTO: DEVOLUCION DE VIATICOS, CUENTA DE DEPOSITO: CUENTA UNICA DEL TESORO</t>
  </si>
  <si>
    <t>00132012005 DEPOSITO DE EFECTIVO, DEPOSITANTE: JEANNETTE EVELYN SALGUERO ZABALAGA, CONCEPTO: DEVOLUCION DE SALDO PREV 2213, CUENTA DE DEPOSITO: CUENTA UNICA DEL TESORO</t>
  </si>
  <si>
    <t>00132012005 DEPOSITO DE EFECTIVO, DEPOSITANTE: ANTONIO TORREZ TINTAYA, CONCEPTO: DEVOLUCION DE SALDO PREV 2307, CUENTA DE DEPOSITO: CUENTA UNICA DEL TESORO</t>
  </si>
  <si>
    <t>||TRANSFERENCIA DE FONDOS S/G. MENSAJE SWIFT NRO. 03636 DE LA FECHA. (SECTOR PÚBLICO - SOBREVUELOS). DEBITO DE LA LIBRETA 00117012001 DGAC, REPOSICION UTILES DE ESCRITORIO.</t>
  </si>
  <si>
    <t>||TRANSFERENCIA DE FONDOS S/G. MENSAJES SWIFT NROS. 03624 DE LA FECHA Y 03604 DE F. 18/03/2020. (SECTOR PUBLICO - SOBREVUELOS). DEBITO DE LA LIBRETA 00117012001 DGAC, REPOSICION UTILES DE ESCRITORIO.</t>
  </si>
  <si>
    <t>||TRANSFERENCIA DE FONDOS S/G. MENSAJES SWIFT NROS. 03634 Y 03633 DE LA FECHA. (SECTOR PÚBLICO - SERVICIOS). DEBITO DE LA LIBRETA 00119012001 ADSIB, REPOSICION UTILES DE ESCRITORIO.</t>
  </si>
  <si>
    <t>TRANSFERENCIA DE FONDOS AL EXTERIOR A SOLICITUD DE MINISTERIO DE RELACIONES EXTERIORES SEGUN SOLICITUD 10618 REF: PAGO DE COSTO DE VIDA AL PERSONAL SERVICIO DIPLOMATICO CONSULAR Y AGREGADOS COMERCIALES DEL MES DE FEBRERO 2020 SEGUN PLANILLA MIXTA DE RRHH N 022004 LIB. 00099021001 TGN-RECURSOS ORDINARIOS (3987)</t>
  </si>
  <si>
    <t>VENTA DE DIVISAS CON TRANSFERENCIA DE FONDOS A SOLICITUD DE MINISTERIO DE RELACIONES EXTERIORES SEGUN SOLICITUD 10620 REF: PAGO DE HABERES Y COSTO DE VIDA AL PERSONAL DEL SERVICIO DIPLOMATICO CONSULAR Y AGREGADOS COMERCIALES CORRESPONDIENTE AL MES DE FEBRERO 2020 SEGUN PLANILLA DE RRHH N 022001 LIB. 00099021001 TGN-RECURSOS ORDINARIOS (3987)</t>
  </si>
  <si>
    <t>COBRO COSTOS DE PAPELERIA SEGUN TRANSFERENCIA DEL EXTERIOR POR ORDEN DE INTEGRACION ENERGETICA ARGENTINA LIB. 00513012007 YPFB - RECURSOS NACIONALIZACIÓN</t>
  </si>
  <si>
    <t>COBRO COSTOS DE PAPELERIA SEGUN TRANSFERENCIA DEL EXTERIOR POR ORDEN DE COPAGAZ DISTRIBUIDORA DE GAS S.A. FECHA VALOR 19-03-2020 REF:INV.190,191,194,195,196,197 LIB. 00513062001 YPFB-OPERACIONES PLANTA DE SEPARACION DE LIQUIDOS RIO GRANDE</t>
  </si>
  <si>
    <t>00099021001 DEPOSITO DE EFECTIVO, DEPOSITANTE: SERGIO GROVER ZAMORA CASTRO, CONCEPTO: DEVOLUCION DE VIATICOS, CUENTA DE DEPOSITO: CUENTA UNICA DEL TESORO / DJBR.</t>
  </si>
  <si>
    <t>00099021001 DEPOSITO DE EFECTIVO, DEPOSITANTE: FABIAN CLAUDIO FLORES GUTIERREZ, CONCEPTO: DEVOLUCION DE SALDO NO EJECUTADO-FONDOS EN AVANCE, CUENTA DE DEPOSITO: CUENTA UNICA DEL TESORO / DJBR.</t>
  </si>
  <si>
    <t>00099021001 DEPOSITO DE EFECTIVO, DEPOSITANTE: REGINA JACKELINE VELASCO ROJAS, CONCEPTO: DEVOLUCION DE FONDOS EN AVANCE PARA TALLER DE PLANIFICACION PARA LA REVEGETACION 2020, CUENTA DE DEPOSITO: CUENTA UNICA DEL TESORO</t>
  </si>
  <si>
    <t>00234014202 DEPOSITO DE EFECTIVO, DEPOSITANTE: GUNTER NUMA CLAURE SEMPERTEGUI, CONCEPTO: DEVOLUCION AL C-31 DEVENGADO 25, CUENTA DE DEPOSITO: CUENTA UNICA DEL TESORO</t>
  </si>
  <si>
    <t>00234014202 DEPOSITO DE EFECTIVO, DEPOSITANTE: GUNTER NUMA CLAURE SEMPERTEGUI, CONCEPTO: DEVOLUCION AL C-31 N 171 PARTIDA N 259, CUENTA DE DEPOSITO: CUENTA UNICA DEL TESORO</t>
  </si>
  <si>
    <t>00099021001 DEPOSITO DE EFECTIVO, DEPOSITANTE: MANUEL FERNANDO QUILLE FLORES, CONCEPTO: PAGO DE LA ELECTRICIDAD, CUENTA DE DEPOSITO: CUENTA UNICA DEL TESORO</t>
  </si>
  <si>
    <t>00099021001 DEPOSITO DE EFECTIVO, DEPOSITANTE: ERWIN ROMAN RIVAS ARANDA, CONCEPTO: DEPÓSITAR UNA DUODECIMA DE AGUINALDO, CUENTA DE DEPOSITO: CUENTA UNICA DEL TESORO</t>
  </si>
  <si>
    <t>00099021001 DEPOSITO DE EFECTIVO, DEPOSITANTE: EULOGIO DE LA CRUZ QUISPE, CONCEPTO: DOBLE PERCEPCION, CUENTA DE DEPOSITO: CUENTA UNICA DEL TESORO</t>
  </si>
  <si>
    <t>00283012002 DEPOSITO DE EFECTIVO, DEPOSITANTE: JUAN JOSE VASQUEZ FLORES, CONCEPTO: DEVOLUCION DE VIATICOS, CUENTA DE DEPOSITO: CUENTA UNICA DEL TESORO</t>
  </si>
  <si>
    <t>00234014202 DEPOSITO DE EFECTIVO, DEPOSITANTE: CALDERON CHUQUIMIA DAVID FRANCISCO, CONCEPTO: DEVOLUCION AL C-31 N° 193 PARTIDA N° 22110, CUENTA DE DEPOSITO: CUENTA UNICA DEL TESORO</t>
  </si>
  <si>
    <t>00099021001 DEPOSITO DE EFECTIVO, DEPOSITANTE: GONZALO NIKITA CHAVEZ LOPEZ, CONCEPTO: DOBLE PERCEPCION, CUENTA DE DEPOSITO: CUENTA UNICA DEL TESORO / DJBR.</t>
  </si>
  <si>
    <t>00099021001 DEP.DE CHEQ.AJENOS,RET.DE CAM.,CONCEPTO: REVERSION,DEP.: INSTITUTO DEL SEGURO AGRARIO , PROCEDENCIA: BANCO UNION S.A., CHEQUE: 1514, FECHA DE EMISION:19/03/2020</t>
  </si>
  <si>
    <t>00254014101 DEP.DE CHEQ.AJENOS,RET.DE CAM.,CONCEPTO: REVERSION,DEP.: INSTITUTO DEL SEGURO AGRARIO , PROCEDENCIA: BANCO UNION S.A., CHEQUE: 1515, FECHA DE EMISION:19/03/2020</t>
  </si>
  <si>
    <t>00099021001 DEP.DE CHEQ.AJENOS,RET.DE CAM.,CONCEPTO: LIRIO EUNICE YUCRA MARTINEZ,DEP.: BANCO UNION S.A. , PROCEDENCIA: BANCO UNION S.A., CHEQUE: 168699, FECHA DE EMISION:20/03/2020</t>
  </si>
  <si>
    <t>00283012002 DEP.DE CHEQ.AJENOS,RET.DE CAM.,CONCEPTO: SANCION ARMANDO SOSSA,DEP.: ADUANA NACIONAL , PROCEDENCIA: BANCO UNION S.A., CHEQUE: 3904, FECHA DE EMISION:17/03/2020</t>
  </si>
  <si>
    <t>00315012004 DEP.DE CHEQ.AJENOS,RET.DE CAM.,CONCEPTO: DEVOLUCION POR PERMISO SIN GOCE DE HABERES PERSONAL EVENTUAL PROLECHE FEBRERO 2020,DEP.: AUTORIDAD DE FISCALIZACION DE EMPRESAS , PROCEDENCIA: BANCO UNION S.A., CHEQUE: 704, FECHA DE EMISION:16/03/2020</t>
  </si>
  <si>
    <t>00099021001 DEPOSITO DE EFECTIVO, DEPOSITANTE: JULIO PABLO HILAQUITA, CONCEPTO: DOBLE PERCEPCION, CUENTA DE DEPOSITO: CUENTA UNICA DEL TESORO / DJBR.</t>
  </si>
  <si>
    <t>00234014202 DEPOSITO DE EFECTIVO, DEPOSITANTE: NELSON BELLOTT FRANCO, CONCEPTO: DEVOLUCION AL C-31 N° DEVENGADO N° 23 PARTIDA 1.1.3.9, CUENTA DE DEPOSITO: CUENTA UNICA DEL TESORO</t>
  </si>
  <si>
    <t>00234014202 DEPOSITO DE EFECTIVO, DEPOSITANTE: MARIBEL URQUIETE QUENALLATA, CONCEPTO: DEVOLUCION AL C-31 N° DEVENGADO N° 23 PARTIDA 1.1.3.9, CUENTA DE DEPOSITO: CUENTA UNICA DEL TESORO</t>
  </si>
  <si>
    <t>00526012001 DEPOSITO DE EFECTIVO, DEPOSITANTE: BOLIVIA TV - MARTHA MIRANDA ROCABADO, CONCEPTO: DEVOLUCION DE FONDOS EN AVANCE, CUENTA DE DEPOSITO: CUENTA UNICA DEL TESORO</t>
  </si>
  <si>
    <t>00099021001 DEPOSITO DE EFECTIVO, DEPOSITANTE: GIOVANA LOPEZ VEIZAGA, CONCEPTO: ATRASOS DE ENERO/2020 CORRESPONDIENTE A DOS DIAS DE HABER, CUENTA DE DEPOSITO: CUENTA UNICA DEL TESORO / DJBR.</t>
  </si>
  <si>
    <t>00099021001 DEPOSITO DE EFECTIVO, DEPOSITANTE: MARIA TERESA ALANEZ MORALES, CONCEPTO: RECURSOS ORDINARIOS, CUENTA DE DEPOSITO: CUENTA UNICA DEL TESORO / DJBR.</t>
  </si>
  <si>
    <t>COBRO COSTOS DE PAPELERIA SEGUN TRANSFERENCIA DEL EXTERIOR POR ORDEN DE COPAGAZ DISTRIBUIDORA DE GAS S.A. FECHA VALOR 19-03-2020 REF:INV.54,55,56,57 LIB. 00513062001 YPFB-OPERACIONES PLANTA DE SEPARACION DE LIQUIDOS RIO GRANDE</t>
  </si>
  <si>
    <t>COBRO COSTOS DE PAPELERIA SEGUN TRANSFERENCIA DEL EXTERIOR POR ORDEN DE INTEGRACION ENERGETICA ARGENTINA, FECHA VALOR 19-03-2020 LIB. 00513012007 YPFB - RECURSOS NACIONALIZACIÓN</t>
  </si>
  <si>
    <t>'COBRO DE'||UTILES DE ESCRITORIO S/G.NOTA CITE:MEFP/VTCP/DGCP/UF-218/2020 DE LA FECHA, DEL MIN.DE ECONOMIA Y FINANZAS PUBLICAS(HRE-TSO-1372),DEBITO AUTOMATICO A LA EMPRESA BOLIVIANA DE ALIMENTOS EBA EN FAVOR DEL FIDEICOMISO FINPRO.(COMPLEM.COMPROB.N°0981075 DE LA FECHA) DEBITO A LA LIBRETA N°00599072001 EBA-GESTION OPERATIVA FRUTICOLA Y DERIVADOS.</t>
  </si>
  <si>
    <t>PAGO A EXIMBANK CHINA POPUL PRÉSTAMO GCL 2004 (08) 118 VCTO. 21-03-2020 POR CUENTA DE YPFB , NTI. 013354 VALOR 20-03-2020 CAPITAL RMY 6.620.579,87 INTERESES RMY 803.297,02 CTA. 00513012002 LBP-YPFB-VENTA GAS NAT.UNRC LP CP (2011349951300) REF.: COMISIONES BANCARIAS</t>
  </si>
  <si>
    <t>PAGO A EXIMBANK CHINA POPUL PRÉSTAMO GCL 2017 (02) 607 VCTO. 21-03-2020 POR CUENTA DE TGN , NTI. 013361 VALOR 20-03-2020 INTERESES RMY 2.123.333,33 COMISIONES RMY 353.888,89 CTA. 3987 CUENTA UNICA DEL TESORO LIB. 00099021001 REF.: COMISIONES BANCARIAS</t>
  </si>
  <si>
    <t>PAGO A EXIMBANK CHINA POPUL PRÉSTAMO GCL 2011 (17) 367 VCTO. 21-03-2020 POR CUENTA DE YPFB , NTI. 013358 VALOR 20-03-2020 CAPITAL RMY 12.447.146,49 INTERESES RMY 3.146.362,03 CTA. 00513012007 YPFB-RECURSOS NACIONALIZACION</t>
  </si>
  <si>
    <t>PAGO A EXIMBANK CHINA POPUL PRÉSTAMO GCL 2011 (17) 367 VCTO. 21-03-2020 POR CUENTA DE YPFB , NTI. 013358 VALOR 20-03-2020 CAPITAL RMY 12.447.146,49 INTERESES RMY 3.146.362,03 CTA. 00513012007 YPFB-RECURSOS NACIONALIZACION REF.: COMISIONES BANCARIAS</t>
  </si>
  <si>
    <t>||TRANSFERENCIA DE FONDOS S/G. NOTA CITE: MEFP/VTCP/DGCP/UF-218/2020 DE LA FECHA, DEL MIN.DE ECONOMIA Y FINANZAS PUBLICAS.(HRE-TSO-1372), DEBITO AUTOMATICO A LA EMPRESA BOLIVIANA DE ALIMENTOS EBA EN FAVOR DEL FIDEICOMISO FINPRO. DEBITO DE LA LIBRETA N°00599072001 EBA GESTION OPERATIVA FRUTICOLA Y DERIVADOS.</t>
  </si>
  <si>
    <t>PAGO A EXIMBANK CHINA POPUL PRÉSTAMO GCL 2004 (08) 118 VCTO. 21-03-2020 POR CUENTA DE YPFB , NTI. 013354 VALOR 20-03-2020 CAPITAL RMY 6.620.579,87 INTERESES RMY 803.297,02 CTA. 00513012002 LBP-YPFB-VENTA GAS NAT.UNRC LP CP (2011349951300)</t>
  </si>
  <si>
    <t>||TRANSFERENCIA DE FONDOS S/G. MENSAJES SWIFT NROS.3808 Y 3807 DE LA FECHA.(SECTOR PUBLICO-SOBREVUELOS). DEBITO LIBRETA N° 00117012001 DGAC, COBRO EMISION COMPROBANTE CONTABLE DE LA FECHA.</t>
  </si>
  <si>
    <t>||TRANSFERENCIA DE FONDOS S/G. MENSAJES SWIFT NROS.3757 Y 3758 DE LA FECHA.(SECTOR PUBLICO-SERVICIOS). DEBITO LIBRETA N° 00119012001 ADSIB, COBRO EMISION COMPROBANTE CONTABLE DE LA FECHA.</t>
  </si>
  <si>
    <t>PROVISION DE FONDOS A SOLICITUD DE YACIMIENTOS PETROLIFEROS FISCALES BOLIVIANOS SEGUN SOLICITUD YPFB-0093-2020 REF: PAGO A GASORIENTE BOLIVIANO LTDA POR SERVICIO INT DE TRANSP DE GN ME POR EL MES DE FEBRERO 2020 LIB. 00513012007 YPFB - RECURSOS NACIONALIZACIÓN</t>
  </si>
  <si>
    <t>||PAGO A EXIMBANK COREA PRESTAMO EDCF NO.BOL-1 VCTO. 20-03-2020 POR CUENTA DEL TGN.COD. LIQ.013350 VALOR 20-03-2020 CAPITAL KRW593.825.000 INTERESES KRW170.256.940 CTA.3987 CUENTA UNICA DEL TESORO-3987 LIB.00099021001 REF.:COMISIONES BANCARIAS</t>
  </si>
  <si>
    <t>PROVISION DE FONDOS A SOLICITUD DE YACIMIENTOS PETROLIFEROS FISCALES BOLIVIANOS SEGUN SOLICITUD YPFB-0094-2020 REF: PAGO A GASORIENTE BOLIVIANO POR SERV FIRME E INTERRUMPIBLE DE TRANSP DE GN MI POR EL MES DE FEBRERO 2020 LIB. 00513012007 YPFB - RECURSOS NACIONALIZACIÓN</t>
  </si>
  <si>
    <t>PROVISION DE FONDOS A SOLICITUD DE YACIMIENTOS PETROLIFEROS FISCALES BOLIVIANOS SEGUN SOLICITUD YPFB-0095-2020 REF: PAGO A GAS TRANSBOLIVIANO SA POR SERV INT DE TRANSP DE GN ME CHIQUITOS AMBAR Y MTGAS POR EL MES DE FEBRERO 2020 LIB. 00513012007 YPFB - RECURSOS NACIONALIZACIÓN</t>
  </si>
  <si>
    <t>PROVISION DE FONDOS A SOLICITUD DE YACIMIENTOS PETROLIFEROS FISCALES BOLIVIANOS SEGUN SOLICITUD YPFB-0096-2020 REF: PAGO A GTB SA POR SERV INT DE TRANSP DE GN MI CHIQUITOS MUTUN REDES YPFB YACUSES MES DE FEBRERO 2020 LIB. 00513012007 YPFB - RECURSOS NACIONALIZACIÓN</t>
  </si>
  <si>
    <t>PROVISION DE FONDOS A SOLICITUD DE YACIMIENTOS PETROLIFEROS FISCALES BOLIVIANOS SEGUN SOLICITUD YPFB-0097-2020 REF: PAGO A GOB LTDA POR SERV INT DE TRANSP DE GN ME AMBAR POR EL MES DE FEBRERO 2020 LIB. 00513012007 YPFB - RECURSOS NACIONALIZACIÓN</t>
  </si>
  <si>
    <t>'COBRO DE'||UTILES DE ESCRITORIO POR EL COMPROBANTE CONTABLE N°981100 DE LA FECHA, DE ACUERDO A CORREO ELECTRONICO DE YPFB DE FECHA 20/03/2020. DEBITO DE LA LIBRETA N°00513022001 YPFB-OPERACIONES.</t>
  </si>
  <si>
    <t>00099021001 DEPOSITO DE EFECTIVO, DEPOSITANTE: MARIA LUISA TAMAYO TAPIA, CONCEPTO: DOBLE PERCEPCION, CUENTA DE DEPOSITO: CUENTA UNICA DEL TESORO / DJBR.</t>
  </si>
  <si>
    <t>COBRO COSTOS DE PAPELERIA SEGUN TRANSFERENCIA DEL EXTERIOR POR ORDEN DE LIB. 00513062001 YPFB-OPERACIONES PLANTA DE SEPARACION DE LIQUIDOS RIO GRANDE</t>
  </si>
  <si>
    <t>COBRO COSTOS DE PAPELERIA SEGUN TRANSFERENCIA DEL EXTERIOR POR ORDEN DE INTEGRACION ENERGETICA ARGENTINA, FECHA VALOR 20-03-20 LIB. 00513012007 YPFB - RECURSOS NACIONALIZACIÓN</t>
  </si>
  <si>
    <t>||COBRO COMISION EUR 12,50 POR TRANSF. DE FONDOS EUR 2.502,44 A SOL. DE DIREMAR DE FECHA 11-03-2020 SEGUN SWIFT NO.3851 DDE LA FECHA LIBRETA 00099021001 TGN RECURSOS ORDINARIOS</t>
  </si>
  <si>
    <t>||COBRO COMISION EUR 12,50 POR TRANSF. DE FONDOS EUR 2.502,44 A SOL. DE DIREMAR DE FECHA 11-03-2020 SEGUN SWIFT NO.3851 DDE LA FECHA CGO LIBRETA 00099021001 TGN RECURSOS ORDINARIOS (UTILES DE ESCRITORIO)</t>
  </si>
  <si>
    <t>||COBRO COMISION EUR 12,50 POR TRANSF. DE FONDOS EUR 4.953,52 A SOL. DE MIN.EDUCACION DE FECHA 16 -03-2020 SEGUN SWIFT NO.3852 DDE LA FECHA LIBRETA NO.00099021001 TGN RECURSOS ORDINARIOS</t>
  </si>
  <si>
    <t>||COBRO COMISION EUR 12,50 POR TRANSF. DE FONDOS EUR 4.953,52 A SOL. DE MIN.EDUCACION DE FECHA 16 -03-2020 SEGUN SWIFT NO.3852 DDE LA FECHA CGO.LIBRETA NO.00099021001 TGN RECURSOS ORDINARIOS (UTILES DE ESCRITORIO)</t>
  </si>
  <si>
    <t>||TRANSFERENCIA DE FONDOS SEGUN MENSAJES SWIFT NROS. 3837 Y 3836 DE LA FECHA (SECTOR PUBLICO - SERVICIOS) DE LA LIBRETA 00119012001 ADSIB REPOSICION UTILES DE ESCRITORIO</t>
  </si>
  <si>
    <t>VENTA DE DIVISAS CON TRANSFERENCIA DE FONDOS A SOLICITUD DE DIRECCION ESTRATEGICA DE REIVINDICACION MARITIMA DIREMAR SEGUN SOLICITUD 10629 REF: PAGO AL DR ALAIN PELLET POR CONTRATO DE CONSULTORIA POR PRODUCTO POR ASESORAMIENTO EN MATERIA DE DERECHO INTERNACIONAL PUBLICO SILALA SOLICITADO CON INFOR LIB. 00099021001 TGN-RECURSOS ORDINARIOS (3987) POR DIFERENCIAL CAMBIARIO</t>
  </si>
  <si>
    <t>VENTA DE DIVISAS CON TRANSFERENCIA DE FONDOS A SOLICITUD DE DIRECCION ESTRATEGICA DE REIVINDICACION MARITIMA DIREMAR SEGUN SOLICITUD 10628 REF: PAGO AL MAGISTER LUDOVIC LEGRAND POR CONSULTORIA POR PRODUCTO PARA ASISTENCIA ESPECIALIZADA EN DERECHO INTERNACIONAL PUBLICO SOLICITADO CON INFORME IF DIREM LIB. 00099021001 TGN-RECURSOS ORDINARIOS (3987) POR DIFERENCIAL CAMBIARIO</t>
  </si>
  <si>
    <t>||VENTA DE DIVISAS SEGUN SOL. 025187-10627 DE FECHA 20-03-2020 A SOL. DE DIREMAR POR TRANSF. DE FONDOS REF:PAGO SERV. DE CONSULTORIA POR ASESORAMIENTO MATERIA INTERN.PUBLICO LIB 00099021001 TGN-RECURSOS ORDINARIOS COMIS. 0.10% S/USD 22.386,70 SWIFT BS220.-UT.BS50.DIF.839,05</t>
  </si>
  <si>
    <t>00099021001 DEPOSITO DE EFECTIVO, DEPOSITANTE: RAMIRO FERNANDO PINILLA LIZARRAGA CI. 3474215 LP, CONCEPTO: REGULARIZACION ENERO A DICIEMBRE 2019 LEY FINANCIAL 1135 - D.S. 3766, CUENTA DE DEPOSITO: CUENTA UNICA DEL TESORO</t>
  </si>
  <si>
    <t>00099021001 DEPOSITO DE EFECTIVO, DEPOSITANTE: NATANIEL NELSON CLAROS BELTRAN, CONCEPTO: REGULARIZACION ENE - DIC 2019 LEY FINANCIAL 1135 D.S. 3766, CUENTA DE DEPOSITO: CUENTA UNICA DEL TESORO / DJBR.</t>
  </si>
  <si>
    <t>||TRANSFERENCIA DE FONDOS S/G. MENSAJES SWIFT NROS.3930 Y 3029 DE LA FECHA.(SECTOR PUBLICO-SOBREVUELOS). DEBITO LIBRETA N° 00117012001 DGAC, COBRO EMISION COMPROBANTE CONTABLE DE LA FECHA.</t>
  </si>
  <si>
    <t>COBRO COSTOS DE PAPELERIA SEGUN TRANSFERENCIA DEL EXTERIOR POR ORDEN DE COPAGAZ DISTRIBUIDORA GAS S.A, FECHA VALOR 25-03-2020 REF:INV.203 LIB. 00513062001 YPFB-OPERACIONES PLANTA DE SEPARACION DE LIQUIDOS RIO GRANDE</t>
  </si>
  <si>
    <t>TRANSFERENCIA DE FONDOS AL EXTERIOR A SOLICITUD DE MINISTERIO DE DEFENSA SEGUN SOLICITUD 10647 REF: UMB01626 - APOYO A LA SEGURIDAD Y DEFENSA - DESEMBOLSO DE RECURSOS PARA EL PAGO DE LA FACTURA NRO 001-001-0007061 DE COMBUSTIBLE A ROYAL FBO SERVICE - ANEXOS CONTRATO SIMPLIFICADO DE PRESTACION DE SER LIB. 00020011103 MINISTERIO DE DEFENSA - INGRESOS VARIOS</t>
  </si>
  <si>
    <t>TRANSFERENCIA DE FONDOS AL EXTERIOR A SOLICITUD DE MINISTERIO DE DEFENSA SEGUN SOLICITUD 10646 REF: UMB01626 - APOYO A LA SEGURIDAD Y DEFENSA - DESEMBOLSO DE RECURSOS PARA EL PAGO DE LA FACTURA NRO 001-001-0007062 DE TRIP SUPORT AND HANDLING SERVICES ROYAL FBO SERVICE - ANEXOS CONTRATO SIMPLIFICADO LIB. 00020011103 MINISTERIO DE DEFENSA - INGRESOS VARIOS</t>
  </si>
  <si>
    <t>||TRANSFERENCIA DE FONDOS S/G. MENSAJES SWIFT NROS.3917 Y 3916 DE LA FECHA.(SECTOR PUBLICO-SOBREVUELOS) DEBITO LIBRETA N° 00117012001 DGAC, COBRO EMISION COMPROBANTE CONTABLE DE LA FECHA.</t>
  </si>
  <si>
    <t>||PAGO A BID PRESTAMO 1116/SF-BO VCTO. 25/03/2020 POR CUENTA DE GAD TARIJA SEGUN COD LIQ 013321 DE FECHA 16/03/2020 CAPITAL USD 7.531,84 INTERES USD 3.525,81 LIBRETA 00099021001 TGN-RECURSOS ORDINARIOS - ALIVIO MDRI</t>
  </si>
  <si>
    <t>COBRO COSTOS DE PAPELERIA SEGUN TRANSFERENCIA DEL EXTERIOR POR ORDEN DE COPAGAZ DISTRIBUIDORA DE GAS S.A. FECHA VALOR 26-03-2020 REF:INV 205 LIB. 00513062001 YPFB-OPERACIONES PLANTA DE SEPARACION DE LIQUIDOS RIO GRANDE</t>
  </si>
  <si>
    <t>||TRANSFERENCIA DE FONDOS S/G. MENSAJES SWIFT NROS.3988 Y 3985 DE LA FECHA.(SECTOR PUBLICO-SERVICIOS). DEBITO LIBRETA N° 00119012001 ADSIB, COBRO EMISION COMPROBANTE CONTABLE DE LA FECHA.</t>
  </si>
  <si>
    <t>||TRANSFERENCIA DE FONDOS S/G. MENSAJES SWIFT NROS.3967 Y 3966 DE LA FECHA.(SECTOR PUBLICO-SOBREVUELOS). DEBITO LIBRETA N° 00117012001 DGAC, COBRO EMISION COMPROBANTE CONTABLE DE LA FECHA.</t>
  </si>
  <si>
    <t>||TRANSFERENCIA DE FONDOS S/G. MENSAJES SWIFT NROS.3990 Y 3989 DE LA FECHA.(SECTOR PUBLICO-SERVICIOS). DEBITO LIBRETA N° 00119012001 ADSIB, COBRO EMISION COMPROBANTE CONTABLE DE LA FECHA.</t>
  </si>
  <si>
    <t>'TRANSFERENCIA'||RECIBIDA DEL EXTERIOR SEGÚN MENSAJES SWIFT NOS. 4011-4012 (REM.EXT.) DE FECHA 26-03-2020 POR DESEMBOLSO DE CAF PRÉSTAMO 010917 LIBRETA N° 00099021001 TGN-RECURSOS ORDINARIOS (3987) REF.: UTILES DE ESCRITORIO</t>
  </si>
  <si>
    <t>PROVISION DE FONDOS A SOLICITUD DE YACIMIENTOS PETROLIFEROS FISCALES BOLIVIANOS SEGUN SOLICITUD YPFB-0098-2020 REF: PAGO IMPUESTOS DIRECTO A LOS HIDROCARBUROS PRODUCCION DICIEMBRE 2019 LIB. 00513012007 YPFB - RECURSOS NACIONALIZACIÓN</t>
  </si>
  <si>
    <t>PROVISION DE FONDOS A SOLICITUD DE YACIMIENTOS PETROLIFEROS FISCALES BOLIVIANOS SEGUN SOLICITUD YPFB-0105-2020 REF: PAGO AL TESORO GENERAL DE LA NACION PARTICIPACION DE LA PRODUCCION DICIEMBRE 2019 LIB. 00099021001 TGN YPFB PARTICIPACION 6% PRODUCCIÓN BRUTA DE HIDROCARBUROS BOCA DE POZO</t>
  </si>
  <si>
    <t>COBRO COSTOS DE PAPELERIA POR REGULARIZACION DE TRANSFERENCIA DEL EXTERIOR POR ORDEN DE LIMA GAS S.A. FECHA VALOR 25-03.2020 LIB. 00513062001 YPFB-OPERACIONES PLANTA DE SEPARACION DE LIQUIDOS RIO GRANDE</t>
  </si>
  <si>
    <t>COBRO COSTOS DE PAPELERIA POR REGULARIZACION DE TRANSFERENCIA DEL EXTERIOR POR ORDEN DE PETROLEOS PARAGUAYOS PETROPAR, FECHA VALOR 25-03.2020 LIB. 00513062001 YPFB-OPERACIONES PLANTA DE SEPARACION DE LIQUIDOS RIO GRANDE</t>
  </si>
  <si>
    <t>COBRO COSTOS DE PAPELERIA POR REGULARIZACION DE TRANSFERENCIA DEL EXTERIOR POR ORDEN DE PUMA ENERGY PARAGUAY S.A., FECHA VALOR 25-03.2020 LIB. 00513062001 YPFB-OPERACIONES PLANTA DE SEPARACION DE LIQUIDOS RIO GRANDE</t>
  </si>
  <si>
    <t>VENTA DE DIVISAS CON TRANSFERENCIA DE FONDOS A SOLICITUD DE AUTORIDAD DE REG.Y FISCALIZ.DE TELECOMUNICACIONES Y TRANSP. SEGUN SOLICITUD 10666 REF: TRANSFERENCIA DE FONDOS A LA UNION INTERNACIONAL DE TELECOMUNICACIONES UIT CORRESPONDIENTE AL PAGO ANUAL DE LA GESTION 2020 DE ACUERDO A INFORME TECNICO LIB. 00099021001 TGN-RECURSOS ORDINARIOS (3987) POR DIFERENCIAL CAMBIARIO</t>
  </si>
  <si>
    <t>||COMISION TRANSFERENCIA FDOS AL EXTERIOR 0,10%/USD 8.411.986.-, REEMB GTOS COMUNICACION BS220.- Y EMISION CBTE CONTABLE BS50.- REF. PAGO LC I-2019-42,48,49,51 Y 50 MINISTERIO DE DES RURAL Y TIERRAS A/F IND JOHN DEERE SA DE CV. CGO LIB 00099021001 TGN RECURSOS ORDINARIOS (398) REF. COMISIONES PAGO LC I-2019-42,48,49,51,52 Y50</t>
  </si>
  <si>
    <t>00099021001 DEPOSITO DE EFECTIVO, DEPOSITANTE: SONIA VILDOZO VDA DE TARQUI, CONCEPTO: COBRO INDEBIDO, CUENTA DE DEPOSITO: CUENTA UNICA DEL TESORO / DJBR.</t>
  </si>
  <si>
    <t>COBRO COSTOS DE PAPELERIA SEGUN TRANSFERENCIA DEL EXTERIOR POR ORDEN DE COPAGAZ DISTRIBUIDORA DE GAS SA, FECHA VALOR 30-03-2020 LIB. 00513062001 YPFB-OPERACIONES PLANTA DE SEPARACION DE LIQUIDOS RIO GRANDE</t>
  </si>
  <si>
    <t>TRANSFERENCIA DE FONDOS AL EXTERIOR A SOLICITUD DE MINISTERIO DE SALUD SEGUN SOLICITUD 10674 REF: PAGO AL CONSORCIO PGI-ANTARES-CASA SOLO, FV 20230035, POR CONCEPTO DE APOYO AL EEP EN LOS PROCESOS DE RECEPCION DE LOS EQUIPOS ADQUIRIDOS, VERIFICACION DE LAS ESPECIFICACIONES TECNICAS, COORDINACION DE LIB. 00046054208 CPL. IN. SALUD-IMPLEMENTACION PMASSEA BID 3151 Bs.</t>
  </si>
  <si>
    <t>TRANSFERENCIA DE FONDOS AL EXTERIOR A SOLICITUD DE MINISTERIO DE SALUD SEGUN SOLICITUD 10673 REF: PAGO DE 50 POR CIENTO AL CONSORCIO PGI-ANTARES-CASA SOLO, FV20230017, POR CONCEPTO DE DESARROLLO DEL PRODUCTO MANUALES DE PROCEDIMIENTOS Y PROCESOS, REGLAMENTOS Y PROTOCOLOS HOSPITALARIOS DESARROLLADOS, LIB. 00046054208 CPL. IN. SALUD-IMPLEMENTACION PMASSEA BID 3151 Bs.</t>
  </si>
  <si>
    <t>PROVISION DE FONDOS A SOLICITUD DE YACIMIENTOS PETROLIFEROS FISCALES BOLIVIANOS SEGUN SOLICITUD YPFB-0109-2020 REF: PAGO A YPFB CHACO SA POR SERV INT DE TRANSP MI DUCTO MENOR CARRASCO BULO BULO FEBRERO 2020 LIB. 00513012007 YPFB - RECURSOS NACIONALIZACIÓN</t>
  </si>
  <si>
    <t>PROVISION DE FONDOS A SOLICITUD DE YACIMIENTOS PETROLIFEROS FISCALES BOLIVIANOS SEGUN SOLICITUD YPFB-0111-2020 REF: PAGO A YPFB TRANSPORTE SA POR SCD Y TEMIN TRANS GN MI FIRME E INTERRUMPIBLE Y ME FIRME FEBRERO 2020 LIB. 00513012007 YPFB - RECURSOS NACIONALIZACIÓN</t>
  </si>
  <si>
    <t>PROVISION DE FONDOS A SOLICITUD DE YACIMIENTOS PETROLIFEROS FISCALES BOLIVIANOS SEGUN SOLICITUD YPFB-0108-2020 REF: PAGO A YPFB TRANSPORTE SA POR SCD Y TEMIN TRANSP DE GN LINEA 12 FEBRERO 2020 LIB. 00513012007 YPFB - RECURSOS NACIONALIZACIÓN</t>
  </si>
  <si>
    <t>PROVISION DE FONDOS A SOLICITUD DE YACIMIENTOS PETROLIFEROS FISCALES BOLIVIANOS SEGUN SOLICITUD YPFB-0118-2020 REF: PAGO POR EXP DE GN A LA ARGENTINA OP GJA 104 20 RT ME PLUSPETROL BOLIVIA CORP SA ENERO 2020 LIB. 00513012007 YPFB - RECURSOS NACIONALIZACIÓN</t>
  </si>
  <si>
    <t>PROVISION DE FONDOS A SOLICITUD DE YACIMIENTOS PETROLIFEROS FISCALES BOLIVIANOS SEGUN SOLICITUD YPFB-0113-2020 REF: PAGO A YPFB TRANSIERRA SA POR SERVICIO INTERRUMPIBLE ACUERDO TEMPORAL SCD Y TEMIN FEBRERO 2020 LIB. 00513012007 YPFB - RECURSOS NACIONALIZACIÓN</t>
  </si>
  <si>
    <t>PROVISION DE FONDOS A SOLICITUD DE YACIMIENTOS PETROLIFEROS FISCALES BOLIVIANOS SEGUN SOLICITUD YPFB-0115-2020 REF: PAGO A YPFB TRANSIERRA SA POR SCD Y TEMIN SERVICIO FIRME DE TRANSP DE GN FEBRERO 2020 LIB. 00513012007 YPFB - RECURSOS NACIONALIZACIÓN</t>
  </si>
  <si>
    <t>'COBRO DE'||UTILES DE ESCRITORIO S/G. NOTA CITE: MEFP/VTCP/DGCP/UF-224/2020 DE LA FECHA, DEL MIN.DE ECONOMIA Y FINANZAS PUBLICAS.(HRE-TSO-1395), DEBITO AUTOMATICO A EBA - PROMIEL EN FAVOR DEL FIDEICOMISO FINPRO. DEBITO LIBRETA 00599042001 EBA-ENDULZANTES ADM Y OPERAT.(COMPL.COMPROB.0981544 DE LA FECHA)</t>
  </si>
  <si>
    <t>PAGO A BANCO EUROPEO DE INV PRÉSTAMO FI No 85175 VCTO. 31-03-2020 POR CUENTA DE TGN , NTI. 013371 VALOR 31-03-2020 COMISIONES USD 145.891,67 CTA. 3987 CUENTA UNICA DEL TESORO LIB. 00099021001 REF.: COMISIONES BANCARIAS</t>
  </si>
  <si>
    <t>||TRANSFERENCIA DE FONDOS S/G. NOTA CITE: MEFP/VTCP/DGCP/UF-224/2020 DE LA FECHA, DEL MIN.DE ECONOMIA Y FINANZAS PUBLICAS.(HRE-TSO-1395), DEBITO AUTOMATICO A EBA - PROMIEL EN FAVOR DEL FIDEICOMISO FINPRO. DEBITO DE LA LIBRETA 00599042001 EBA-ENDULZANTES ADMINISTRACION Y OPERATIVO.</t>
  </si>
  <si>
    <t>PAGO A NATIXIS FRANCIA PRÉSTAMO 931-OB1 VCTO. 31-03-2020 POR CUENTA DE SEMAPA , VALOR 31-03-2020 CAPITAL EUR 32.274,00 INTERESES EUR 879,98 LIB. 00099031002 RECUP.DIFERENCIALES CAPITAL E INTERES-CRED.EXT.</t>
  </si>
  <si>
    <t>PAGO A NATIXIS FRANCIA PRÉSTAMO 931-OA1 VCTO. 31-03-2020 POR CUENTA DE GMSCZ , VALOR 31-03-2020 CAPITAL EUR 8.968,00 INTERESES EUR 1.864,43 LIB. 00099031002 RECUP.DIFERENCIALES CAPITAL E INTERES-CRED.EXT.</t>
  </si>
  <si>
    <t>CVD10142</t>
  </si>
  <si>
    <t>CVD10147</t>
  </si>
  <si>
    <t>CVD10148</t>
  </si>
  <si>
    <t>CVD10149</t>
  </si>
  <si>
    <t>CVD10144</t>
  </si>
  <si>
    <t>CVD10145</t>
  </si>
  <si>
    <t>CVD10146</t>
  </si>
  <si>
    <t>CVD10143</t>
  </si>
  <si>
    <t>CVD10138</t>
  </si>
  <si>
    <t>CVD10139</t>
  </si>
  <si>
    <t>CVD10141</t>
  </si>
  <si>
    <t>CVD10022</t>
  </si>
  <si>
    <t>CVD10137</t>
  </si>
  <si>
    <t>CVD10136</t>
  </si>
  <si>
    <t>CVD10134</t>
  </si>
  <si>
    <t>CVD10135</t>
  </si>
  <si>
    <t>CVD10133</t>
  </si>
  <si>
    <t>CVD10151</t>
  </si>
  <si>
    <t>CVD10150</t>
  </si>
  <si>
    <t>CVD10172</t>
  </si>
  <si>
    <t>CVD10188</t>
  </si>
  <si>
    <t>CVD10223</t>
  </si>
  <si>
    <t>CVD10216</t>
  </si>
  <si>
    <t>CVD10205</t>
  </si>
  <si>
    <t>CVD10221</t>
  </si>
  <si>
    <t>CVD10231</t>
  </si>
  <si>
    <t>CVD10248</t>
  </si>
  <si>
    <t>CVD10319</t>
  </si>
  <si>
    <t>CVD10320</t>
  </si>
  <si>
    <t>CVD10346</t>
  </si>
  <si>
    <t>CVD10321</t>
  </si>
  <si>
    <t>CVD10492</t>
  </si>
  <si>
    <t>CVD10491</t>
  </si>
  <si>
    <t>CVD10509</t>
  </si>
  <si>
    <t>CVD10576</t>
  </si>
  <si>
    <t>CVD10615</t>
  </si>
  <si>
    <t>CVD10618</t>
  </si>
  <si>
    <t>CVD10620</t>
  </si>
  <si>
    <t>CVD10647</t>
  </si>
  <si>
    <t>CVD10646</t>
  </si>
  <si>
    <t>CVD10674</t>
  </si>
  <si>
    <t>CVD10673</t>
  </si>
  <si>
    <t>COBRO COSTOS DE PAPELERIA SEGUN TRANSFERENCIA DEL EXTERIOR POR ORDEN DE ROYAL FBO SERVICE S.A. (ASUNCION PARAGUAY) REF.: YKYC 26/01/2020 RFB 12/318771 LIB. 00512012001 AASANA CENTRAL-OFICINA NACIONAL</t>
  </si>
  <si>
    <t>'TRANSFERENCIA'||RECIBIDA DEL EXTERIOR SEGUN MENSAJES SWIFT N° 2733 Y 2732 (REM. EXT.) DE FECHA 02-03-2020 POR DESEMBOLSO DE FONPLATA PTMO. BOL 32/2018 LIBRETA N° 00287104324 - FPS-USD-PIU II</t>
  </si>
  <si>
    <t>COBRO COSTOS DE PAPELERIA SEGUN TRANSFERENCIA DEL EXTERIOR POR ORDEN DE EMES AIR S.A. LIB. 00512012001 AASANA CENTRAL-OFICINA NACIONAL</t>
  </si>
  <si>
    <t>'COBRO DE UTILES DE ESCRITORIO POR´||TRANSFERENCIA DE FONDOS DEL EXTERIOR USD 130.-. REF.: COMPLEMENTO AL COMPROBANTE S-0979816 DE LA FECHA. LIBRETA 0512012001 AASANA CENTRAL-OFICINA NACIONAL. REF.: COBRO UTILES DE ESCRITORIO</t>
  </si>
  <si>
    <t>||REGULARIZACIÓN DE NUESTRA OPERACIÓN NRO. 0979060 DE F. 20/02/2020 EN ATENCIÓN A CORREOS DE LA DGAC Y AASANA. DEBITO DE LA LIBRETA 00512012001 AASANA CENTRAL-OFICINA CENTRAL; COBRO UTILES DE ESCRITORIO.</t>
  </si>
  <si>
    <t>AJUSTE COMPLEMENTARIO POR REVALORIZACION SALDOS DE ACTIVOS DE RESERVA Y OBLIGACIONES MONEDA EXTRANJERA (DOLARES) Saldo MO = -447171614.56 ;Bs/Mo: 6.86000000000 ;Saldo Bs: -3067597275.77</t>
  </si>
  <si>
    <t>'TRANSFERENCIA'||RECIBIDA DEL EXTERIOR SEGÚN MENSAJES SWIFT NROS. 2783-2771 (REM.EXT.) DE LA FECHA POR DESEMBOLSO DEL BID PRÉSTAMO 3699/BL-BO REQ 00019 BO OPS0202008584A LIB. 00287104317 FPS-US-BID 3699/BL-BO PROG. NAL. DE RIEGO-PRONAREC III</t>
  </si>
  <si>
    <t>COBRO COSTOS DE PAPELERIA SEGUN TRANSFERENCIA DEL EXTERIOR POR ORDEN DE BRITISH AIRWAYS PLC REF.: YKYC12012020 LIB. 00512012001 AASANA CENTRAL-OFICINA NACIONAL</t>
  </si>
  <si>
    <t>AJUSTE COMPLEMENTARIO POR REVALORIZACION SALDOS DE ACTIVOS DE RESERVA Y OBLIGACIONES MONEDA EXTRANJERA (DOLARES) Saldo MO = -451210049.34 ;Bs/Mo: 6.86000000000 ;Saldo Bs: -3095300938.49</t>
  </si>
  <si>
    <t>REGULARIZACION DE TRANSFERENCIA DEL EXTERIOR SEGUN SWIFT NO.2735 DE FECHA 04/03/2020 ORDENANTE: CONSULADO GENERAL DE BOLIVIA BUENOS AIRES-ARGENTINA LIB. 00099021001 TGN-RECURSOS ORDINARIOS-DOLARES AMERICANOS (5970)</t>
  </si>
  <si>
    <t>COBRO COSTOS DE PAPELERIA POR REGULARIZACION DE TRANSFERENCIA DEL EXTERIOR POR ORDEN DE CONSULADO GENERAL DE BOLIVIA BUENOS AIRES-ARGENTINA LIB. 00099021001 TGN-RECURSOS ORDINARIOS-DOLARES AMERICANOS (5970)</t>
  </si>
  <si>
    <t>REGULARIZACION DE TRANSFERENCIA DEL EXTERIOR SEGUN SWIFT 02609 DE FECHA 04/03/2020 ORDENANTE: CONSULADO DE BOLIVIA EN BUENOS AIRES AR. LIB. 00099021001 TGN-RECURSOS ORDINARIOS-DOLARES AMERICANOS (5970)</t>
  </si>
  <si>
    <t>REGULARIZACION DE TRANSFERENCIA DEL EXTERIOR SEGUN SWIFT 02658 DE FECHA 04/03/2020 ORDENANTE: CONSULADO DE BOLIVIA EN ILO-PERU LIB. 00099021001 TGN-RECURSOS ORDINARIOS-DOLARES AMERICANOS (5970)</t>
  </si>
  <si>
    <t>COBRO COSTOS DE PAPELERIA POR REGULARIZACION DE TRANSFERENCIA DEL EXTERIOR POR ORDEN DE CONSULADO DE BOLIVIA EN BUENOS AIRES AR. LIB. 00099021001 TGN-RECURSOS ORDINARIOS-DOLARES AMERICANOS (5970)</t>
  </si>
  <si>
    <t>COBRO COSTOS DE PAPELERIA POR REGULARIZACION DE TRANSFERENCIA DEL EXTERIOR POR ORDEN DE CONSULADO DE BOLIVIA EN ILO-PERU LIB. 00099021001 TGN-RECURSOS ORDINARIOS-DOLARES AMERICANOS (5970)</t>
  </si>
  <si>
    <t>||REGULARIZACIÓN DE NUESTRA OPERACIÓN NRO. 0979834 DE F. 02/03/2020 EN ATENCIÓN A CORREOS ELECTRÓNICOS DE LA DGAC Y AASANA. DEBITO DE LA LIBRETA 00512012001 AASANA CENTRAL-OFICINA CENTRAL; COBRO UTILES DE ESCRITORIO.</t>
  </si>
  <si>
    <t>AJUSTE COMPLEMENTARIO POR REVALORIZACION SALDOS DE ACTIVOS DE RESERVA Y OBLIGACIONES MONEDA EXTRANJERA (DOLARES) Saldo MO = -614440011.63 ;Bs/Mo: 6.86000000000 ;Saldo Bs: -4215058479.79</t>
  </si>
  <si>
    <t>COBRO COSTOS DE PAPELERIA POR REGULARIZACION DE TRANSFERENCIA DEL EXTERIOR POR ORDEN DE SABRE AUSTRIA GMBH LIB. 00512012001 AASANA CENTRAL-OFICINA NACIONAL</t>
  </si>
  <si>
    <t>COBRO COSTOS DE PAPELERIA SEGUN TRANSFERENCIA DEL EXTERIOR POR ORDEN DE LAN ARGENTINAAERO2000 S.A. LIB. 00512012001 AASANA CENTRAL-OFICINA NACIONAL</t>
  </si>
  <si>
    <t>COBRO COSTOS DE PAPELERIA POR REGULARIZACION DE TRANSFERENCIA DEL EXTERIOR POR ORDEN DE FLYGPRESTANDA AB LIB. 00512012001 AASANA CENTRAL-OFICINA NACIONAL</t>
  </si>
  <si>
    <t>'COBRO DE UTILES DE ESCRITORIO POR´||TRANSFERENCIA DE FONDOS DEL EXTERIOR USD 429,98. REF.: COMPLEMENTO AL COMPROBANTE S-0980043 DE LA FECHA. LIBRETA 0512012001 AASANA CENTRAL-OFICINA NACIONAL. REF.: UTILES DE ESCRITORIO</t>
  </si>
  <si>
    <t>AJUSTE COMPLEMENTARIO POR REVALORIZACION SALDOS DE ACTIVOS DE RESERVA Y OBLIGACIONES MONEDA EXTRANJERA (DOLARES) Saldo MO = -611686898.29 ;Bs/Mo: 6.86000000000 ;Saldo Bs: -4196172122.26</t>
  </si>
  <si>
    <t>PAGO A BID PRÉSTAMO 126-TF-BO VCTO. 06-03-2020 POR CUENTA DE TGN SEGÚN NOTA COD. LIQ. 013265 DE FECHA 02-03-2020, VALOR 06-03-2020 CAPITAL USD 66.666,66 INTERESES USD 5.666,66 LIB.00099021001 TGN-RECURSOS ORDINARIOS DOLARES AMERICANOS</t>
  </si>
  <si>
    <t>PAGO A CAF PRÉSTAMO CFA009759 VCTO. 09-03-2020 POR CUENTA DE TGN , NTI. 013244 VALOR 09-03-2020 INTERESES USD 152.430,00 COMISIONES USD 93.391,42 CTA. 5970 CUENTA UNICA DEL TESORO DOLARES AMERICANOS LIB. 00099021001</t>
  </si>
  <si>
    <t>'COBRO DE UTILES DE ESCRITORIO POR´||REGISTRO DE LA TRANSFERENCIA DEL EXTERIOR POR USD 409,77 EN COMPLEMENTO AL COMP. S-980142 DE LA FECHA LIB.0512012001 AASANA CENTRAL - OFICINA NACIONAL REF.: COBRO UTILES DE ESCRITORIO</t>
  </si>
  <si>
    <t>AJUSTE COMPLEMENTARIO POR REVALORIZACION SALDOS DE ACTIVOS DE RESERVA Y OBLIGACIONES MONEDA EXTRANJERA (DOLARES) Saldo MO = -610807193.72 ;Bs/Mo: 6.86000000000 ;Saldo Bs: -4190137348.93</t>
  </si>
  <si>
    <t>PAGO A ICO ESPAÑA PRÉSTAMO 01020038.0 VCTO. 10-03-2020 POR CUENTA DE TGN , NTI. 013264 VALOR 10-03-2020 CAPITAL EUR 195.791,12 INTERESES EUR 3.959,33 CTA. 5970 CUENTA UNICA DEL TESORO DOLARES AMERICANOS LIB. 00099021001</t>
  </si>
  <si>
    <t>COBRO COSTOS DE PAPELERIA POR REGULARIZACION DE TRANSFERENCIA DEL EXTERIOR POR ORDEN DE SITA N.V.REF:VENTA DE SUPLEMENTO DE INMFORMACION AERONAUTICA AIP LIB. 00512012001 AASANA CENTRAL-OFICINA NACIONAL</t>
  </si>
  <si>
    <t>||REGULARIZACION DE NUESTRO COMPROBANTE S-979866 DEL 3/3/2020 POR COBRO DE COMISIONES EFECTUADO POR EL MUFG BANK LTD., POR DESEMBOLSO DEL PRESTAMO BV-P5 SEGUN NOTA MEFP/VTCP/DGCP/UODP-246/2020 DEL 9/3/2020 LIB.00099021001 TGN - RECURSOS ORDINARIOS - DOLARES AMERICANOS (5970)</t>
  </si>
  <si>
    <t>AJUSTE COMPLEMENTARIO POR REVALORIZACION SALDOS DE ACTIVOS DE RESERVA Y OBLIGACIONES MONEDA EXTRANJERA (DOLARES) Saldo MO = -610100869.23 ;Bs/Mo: 6.86000000000 ;Saldo Bs: -4185291962.89</t>
  </si>
  <si>
    <t>'COBRO DE UTILES DE ESCRITORIO POR´||TRANSFERENCIA DEL EXTERIO POR USD 176,89 EN COMPLEMENTO A COMP. S-980572 DE LA FECHA LIB.0512012001 AASANA CENTRAL-OFICINA NACIONAL REF.: COBRO UTILES DE ESCRITORIO</t>
  </si>
  <si>
    <t>COBRO COSTOS DE PAPELERIA SEGUN TRANSFERENCIA DEL EXTERIOR POR ORDEN DE EMES AIR S.A. REF:EMES AIR SA N YKYC19 02 2020 LIB. 00512012001 AASANA CENTRAL-OFICINA NACIONAL</t>
  </si>
  <si>
    <t>COBRO COSTOS DE PAPELERIA POR REGULARIZACION DE TRANSFERENCIA DEL EXTERIOR POR ORDEN DE DELTA AIR LINES INC. LIB. 00512012001 AASANA CENTRAL-OFICINA NACIONAL</t>
  </si>
  <si>
    <t>COBRO COSTOS DE PAPELERIA SEGUN TRANSFERENCIA DEL EXTERIOR POR ORDEN DE AERODATA INC LIB. 00512012001 AASANA CENTRAL-OFICINA NACIONAL</t>
  </si>
  <si>
    <t>COBRO COSTOS DE PAPELERIA SEGUN TRANSFERENCIA DEL EXTERIOR POR ORDEN DE UNIVERSAL WEATHER AND AVIATION INC. LIB. 00512012001 AASANA CENTRAL-OFICINA NACIONAL</t>
  </si>
  <si>
    <t>'COBRO DE UTILES DE ESCRITORIO POR´||TRANSF. DE FONDOS DEL EXTERIOR EN COMPLEMENTO AL COMPROBANTE S-0980610 DE LA FECHA CTA.00512012001 AASANA NACIONAL-OFICINA CENTRAL</t>
  </si>
  <si>
    <t>AJUSTE COMPLEMENTARIO POR REVALORIZACION SALDOS DE ACTIVOS DE RESERVA Y OBLIGACIONES MONEDA EXTRANJERA (DOLARES) Saldo MO = -600249099.05 ;Bs/Mo: 6.86000000000 ;Saldo Bs: -4117708819.49</t>
  </si>
  <si>
    <t>TRANSFERENCIA RECIBIDA DEL EXTERIOR SEGÚN MENSAJES SWIFT Nos. 3424-3417 (REM.EXT.) DE FECHA 16-03-2020 POR DESEMBOLSO DE CAF PRÉSTAMO CFA010546 PROG INV AGUA FASE V MIAGUA V LIBRETA N° 00287104321 FPS-U$-MIAGUA V - CAF</t>
  </si>
  <si>
    <t>PAGO A CAF PRÉSTAMO CFA009787 VCTO. 16-03-2020 POR CUENTA DE TGN , NTI. 013252 VALOR 16-03-2020 INTERESES USD 417.736,11 COMISIONES USD 14.153,41 CTA. 5970 CUENTA UNICA DEL TESORO DOLARES AMERICANOS LIB. 00099021001</t>
  </si>
  <si>
    <t>PAGO A CAF PRÉSTAMO CFA009545 VCTO. 16-03-2020 POR CUENTA DE TGN , NTI. 013260 VALOR 16-03-2020 INTERESES USD 30.789,73 COMISIONES USD 152.910,08 CTA. 5970 CUENTA UNICA DEL TESORO DOLARES AMERICANOS LIB. 00099021001</t>
  </si>
  <si>
    <t>PAGO A IDA PRÉSTAMO 5454-BO VCTO. 15-03-2020 POR CUENTA DE TGN , NTI. 013305 VALOR 16-03-2020 CAPITAL USD 35.491,09 INTERESES USD 20.747,72 CTA. 5970 CUENTA UNICA DEL TESORO DOLARES AMERICANOS LIB. 00099021001</t>
  </si>
  <si>
    <t>COBRO COSTOS DE PAPELERIA POR REGULARIZACION DE TRANSFERENCIA DEL EXTERIOR POR ORDEN DE TAMPA CARGO SAS LIB. 00512012001 AASANA CENTRAL-OFICINA NACIONAL</t>
  </si>
  <si>
    <t>COBRO COSTOS DE PAPELERIA SEGUN TRANSFERENCIA DEL EXTERIOR POR ORDEN DE ROYAL FBO SERVICE S.A. (ASUNCION PARAGUAY) REF.: INV KYC 16/02/2020 RFB 12/320649 LIB. 00512012001 AASANA CENTRAL-OFICINA NACIONAL</t>
  </si>
  <si>
    <t>COBRO COSTOS DE PAPELERIA SEGUN TRANSFERENCIA DEL EXTERIOR POR ORDEN DE QATAR AIRWAYS CO REF.: S0600761F94701 LIB. 00512012001 AASANA CENTRAL-OFICINA NACIONAL</t>
  </si>
  <si>
    <t>REGULARIZACION DE TRANSFERENCIA DEL EXTERIOR SEGUN SWIFT NO.3167 DE FECHA 16/03/2020 ORDENANTE: CONSUL ESTADO PLURI DE BOLIVIA-COMODORO ARGENTINA LIB. 00099021001 TGN-RECURSOS ORDINARIOS-DOLARES AMERICANOS (5970)</t>
  </si>
  <si>
    <t>COBRO COSTOS DE PAPELERIA POR REGULARIZACION DE TRANSFERENCIA DEL EXTERIOR POR ORDEN DE CONSUL ESTADO PLURI DE BOLIVIA-COMODORO ARGENTINA LIB. 00099021001 TGN-RECURSOS ORDINARIOS-DOLARES AMERICANOS (5970)</t>
  </si>
  <si>
    <t>'COBRO DE UTILES DE ESCRITORIO POR´||TRANSFERENCIA DEL EXTERIOR POR USD 256.70 EN COMPLEMENTO A COMPROBANTE S-980833 DE LA FECHA. LIBRETA 0512012001 AASANA CENTRAL-OFICINA NACIONAL REF:COBRO UTILES DE ESCRITORIO</t>
  </si>
  <si>
    <t>AJUSTE COMPLEMENTARIO POR REVALORIZACION SALDOS DE ACTIVOS DE RESERVA Y OBLIGACIONES MONEDA EXTRANJERA (DOLARES) Saldo MO = -588018372.39 ;Bs/Mo: 6.86000000000 ;Saldo Bs: -4033806034.61</t>
  </si>
  <si>
    <t>||REVERSION DE FONDOS DE SOL. 025131-10591, 025130-10592 Y 025128-10593 DE LA FECHA , POR ERROR EN NIT DE BENEFICIARIO EN EL EXTERIOR , DEBIENDO SER EL CORRECTO 99001 SEGUN NORMATIVA BENEFICIARIOS AL EXTERIOR. LIBRETA 00132039201 SEDEM ECEBOL FINPRO EN DOLARES</t>
  </si>
  <si>
    <t>AJUSTE COMPLEMENTARIO POR REVALORIZACION SALDOS DE ACTIVOS DE RESERVA Y OBLIGACIONES MONEDA EXTRANJERA (DOLARES) Saldo MO = -584915484.75 ;Bs/Mo: 6.86000000000 ;Saldo Bs: -4012520225.37</t>
  </si>
  <si>
    <t>AJUSTE COMPLEMENTARIO POR REVALORIZACION SALDOS DE ACTIVOS DE RESERVA Y OBLIGACIONES MONEDA EXTRANJERA (DOLARES) Saldo MO = -583596275.94 ;Bs/Mo: 6.86000000000 ;Saldo Bs: -4003470452.94</t>
  </si>
  <si>
    <t>COBRO COSTOS DE PAPELERIA SEGUN TRANSFERENCIA DEL EXTERIOR POR ORDEN DE UNIVERSAL WEATHER AND AVIATION INC LIB. 00512012001 AASANA CENTRAL-OFICINA NACIONAL</t>
  </si>
  <si>
    <t>AJUSTE COMPLEMENTARIO POR REVALORIZACION SALDOS DE ACTIVOS DE RESERVA Y OBLIGACIONES MONEDA EXTRANJERA (DOLARES) Saldo MO = -561001963.88 ;Bs/Mo: 6.86000000000 ;Saldo Bs: -3848473472.23</t>
  </si>
  <si>
    <t>PAGO A EXIMBANK CHINA POPUL PRÉSTAMO GCL 2017 (02) 607 VCTO. 21-03-2020 POR CUENTA DE TGN , NTI. 013361 VALOR 20-03-2020 INTERESES RMY 2.123.333,33 COMISIONES RMY 353.888,89 CTA. 5970 CUENTA UNICA DEL TESORO DOLARES AMERICANOS LIB. 00099021001</t>
  </si>
  <si>
    <t>PAGO A EXIMBANK CHINA POPUL PRÉSTAMO GCL 2017 (02) 607 VCTO. 21-03-2020 POR CUENTA DE TGN , NTI. 013361 VALOR 20-03-2020 INTERESES RMY 2.123.333,33 COMISIONES RMY 353.888,89 CTA. 5970 CUENTA UNICA DEL TESORO DOLARES AMERICANOS LIB. 00099021001 REF. COMISION DEL BANQUERO</t>
  </si>
  <si>
    <t>PAGO A EXIMBANK CHINA POPUL PRÉSTAMO GCL 2016 (29) 599 VCTO. 21-03-2020 POR CUENTA DE TGN , NTI. 013364 VALOR 20-03-2020 INTERESES RMY 3.185.000,00 COMISIONES RMY 88.472,22 CTA. 5970 CUENTA UNICA DEL TESORO DOLARES AMERICANOS LIB. 00099021001 REF. COMISION DEL BANQUERO</t>
  </si>
  <si>
    <t>PAGO A EXIMBANK CHINA POPUL PRÉSTAMO GCL 2011 (41) 391 VCTO. 21-03-2020 POR CUENTA DE TGN , NTI. 013359 VALOR 20-03-2020 CAPITAL RMY 23.110.550,10 INTERESES RMY 6.075.506,84 CTA. 5970 CUENTA UNICA DEL TESORO DOLARES AMERICANOS LIB. 00099021001 REF. COMISION DEL BANQUERO</t>
  </si>
  <si>
    <t>PAGO A EXIMBANK CHINA POPUL PRÉSTAMO GCL 2009 (43) 294 VCTO. 21-03-2020 POR CUENTA DE TGN , NTI. 013357 VALOR 20-03-2020 CAPITAL RMY 9.043.802,00 INTERESES RMY 2.103.186,61 CTA. 5970 CUENTA UNICA DEL TESORO DOLARES AMERICANOS LIB. 00099021001 REF. COMISION DEL BANQUERO</t>
  </si>
  <si>
    <t>PAGO A EXIMBANK CHINA POPUL PRÉSTAMO GCL 2007 (13) 184 VCTO. 21-03-2020 POR CUENTA DE TGN , NTI. 013356 VALOR 20-03-2020 CAPITAL RMY 12.168.507,60 INTERESES RMY 2.091.631,25 CTA. 5970 CUENTA UNICA DEL TESORO DOLARES AMERICANOS LIB. 00099021001 REF. COMISION DEL BANQUERO</t>
  </si>
  <si>
    <t>COBRO COSTOS DE PAPELERIA SEGUN TRANSFERENCIA DEL EXTERIOR POR ORDEN DE UNTED AVIATION SERVICES LIB. 00512012001 AASANA CENTRAL-OFICINA NACIONAL</t>
  </si>
  <si>
    <t>PAGO A EXIMBANK CHINA POPUL PRÉSTAMO GCL 2004 (04) 114A VCTO. 21-03-2020 POR CUENTA DE TGN , NTI. 013353 VALOR 20-03-2020 CAPITAL RMY 1.910.703,24 INTERESES RMY 212.512,66 CTA. 5970 CUENTA UNICA DEL TESORO DOLARES AMERICANOS LIB. 00099021001 REF. COMISION DEL BANQUERO</t>
  </si>
  <si>
    <t>||PAGO A EXIMBANK COREA PRESTAMO EDCF NO.BOL-1 VCTO. 20-03-2020 POR CUENTA DEL TGN.COD. LIQ.013350 VALOR 20-03-2020 CAPITAL KRW593.825.000 INTERESES KRW170.256.940 CTA.5970 CUENTA UNICA DEL TESORO DOLARES AMERICANOS LIB.00099021001</t>
  </si>
  <si>
    <t>COBRO COSTOS DE PAPELERIA SEGUN TRANSFERENCIA DEL EXTERIOR POR ORDEN DE ARINC INCORPORATED LIB. 00512012001 AASANA CENTRAL-OFICINA NACIONAL</t>
  </si>
  <si>
    <t>COBRO COSTOS DE PAPELERIA SEGUN TRANSFERENCIA DEL EXTERIOR POR ORDEN DE DOMAIR AVIATION LLC REF:YKYC 18-02-2020 LIB. 00512012001 AASANA CENTRAL-OFICINA NACIONAL</t>
  </si>
  <si>
    <t>'TRANSFERENCIA'||RECIBIDA DEL EXTERIOR SEGUN MENSAJE SWIFT N° 3933 DE FECHA 25 DE MARZO DE 2020 (REM.EXT.) POR DESEMBOLSO DEL IBRD PTMO. 87350 PAR II 15.1 LIBRETA N° 00047137003 MDRYT-PAR II F.A. $U$ (IBRD 8735-BO))</t>
  </si>
  <si>
    <t>'TRANSFERENCIA'||RECIBIDA DEL EXTERIOR SEGUN MENSAJE SWIFT N° 3933 DE FECHA 25 DE MARZO DE 2020 (REM.EXT.) POR DESEMBOLSO DEL IBRD PTMO. 87350 PAR II 15.1 LIBRETA N° 00047137003 MDRYT-PAR II F.A. $U$ (IBRD 8735-BO)) REF.: UTILES DE ESCRITORIO</t>
  </si>
  <si>
    <t>'TRANSFERENCIA'||RECIBIDA DEL EXTERIOR SEGÚN MENSAJE SWIFT N° 3945 (REM.EXT.) DE FECHA 25-03-2020 POR DESEMBOLSO DE LA CAF CT P.E. 0903/20 LIB.46058005 MS-USD-FORTAL. SISTEMA DE SALUD E INMUNIZACION NIVEL NACIONAL (GAVI-FSSI)</t>
  </si>
  <si>
    <t>'TRANSFERENCIA'||RECIBIDA DEL EXTERIOR SEGÚN MENSAJE SWIFT N° 3945 (REM.EXT.) DE FECHA 25-03-2020 POR DESEMBOLSO DE LA CAF CT P.E. 0903/20 LIB.46058005 MS-USD-FORTAL. SISTEMA DE SALUD E INMUNIZACION NIVEL NAL. REF.: UTILES DE ESCRITORIO</t>
  </si>
  <si>
    <t>AJUSTE COMPLEMENTARIO POR REVALORIZACION SALDOS DE ACTIVOS DE RESERVA Y OBLIGACIONES MONEDA EXTRANJERA (DOLARES) Saldo MO = -525984806.12 ;Bs/Mo: 6.86000000000 ;Saldo Bs: -3608255769.97</t>
  </si>
  <si>
    <t>COBRO COSTOS DE PAPELERIA SEGUN TRANSFERENCIA DEL EXTERIOR POR ORDEN DE ATLAS AIR INC REF:YKYC 6022020 LIB. 00512012001 AASANA CENTRAL-OFICINA NACIONAL</t>
  </si>
  <si>
    <t>'TRANSFERENCIA'||RECIBIDA DEL EXTERIOR SEGÚN MENSAJES SWIFT NOS. 4002-4003 (REM.EXT.) DE FECHA 26-03-2020 POR DESEMBOLSO DEL IBRD PRÉSTAMO 88680 UGESPRO 002 LIBRETA N° 00046057008 MS-REDES DE SERVICIOS DE SALUD 8868-BO</t>
  </si>
  <si>
    <t>'TRANSFERENCIA'||RECIBIDA DEL EXTERIOR SEGÚN MENSAJES SWIFT NOS. 3984-3986 (REM.EXT.) DE FECHA 26-03-2020 POR DESEMBOLSO DEL BID PRESTAMO 3699/BL-BO REQ 00011 BO OPS0202011985A LIBRETA N° 00086047004 PROG. NACIONAL DE RIEGO CON ENFOQUE</t>
  </si>
  <si>
    <t>'TRANSFERENCIA'||RECIBIDA DEL EXTERIOR SEGÚN MENSAJES SWIFT NOS. 4011-4012 (REM.EXT.) DE FECHA 26-03-2020 POR DESEMBOLSO DE CAF PRÉSTAMO 010917 LIBRETA N° 00099021001 TGN-RECURSOS ORDINARIOS-DOLARES AMERICANOS (5970)</t>
  </si>
  <si>
    <t>||REGULARIZACION CONTABLE DEL COMPROBANTE N° S0981263 DE FECHA 24 DE MARZO DE 2020 POR DESEMBOLSO DE FONPLATA BOL 36/20 LIB N° 00046058005 MS-USD-FORTAL. SISTEMA DE SALUD E INMUNIZACION NIVEL NACIONAL (GAVI-FSSI)</t>
  </si>
  <si>
    <t>'TRANSFERENCIA'||RECIBIDA DEL EXTERIOR SEGÚN MENSAJES SWIFT NOS. 3984-3986 (REM.EXT.) DE FECHA 26-03-2020 POR DESEMBOLSO DEL BID PRESTAMO 3699/BL-BO REQ 00011 BO OPS0202011985A LIBRETA N° 00086047004 PROG. NACIONAL DE RIEGO CON ENFOQUE. REF.: UTILES DE ESCRITORIO</t>
  </si>
  <si>
    <t>||COBRO DE UTILES DE ESCRITORIO REGULARIZACION CONTABLE DEL COMPROBANTE N° S0981263 DE FECHA 24 DE MARZO DE 2020 POR DESEMBOLSO DE FONPLATA BOL 36/20 LIB N° 00046058005 MS-USD-FORTAL. SISTEMA DE SALUD E INMUNIZACION NIVEL NACIONAL (GAVI-FSSI) UT ESCR</t>
  </si>
  <si>
    <t>AJUSTE COMPLEMENTARIO POR REVALORIZACION SALDOS DE ACTIVOS DE RESERVA Y OBLIGACIONES MONEDA EXTRANJERA (DOLARES) Saldo MO = -598343639.37 ;Bs/Mo: 6.86000000000 ;Saldo Bs: -4104637366.07</t>
  </si>
  <si>
    <t>AJUSTE COMPLEMENTARIO POR REVALORIZACION SALDOS DE ACTIVOS DE RESERVA Y OBLIGACIONES MONEDA EXTRANJERA (DOLARES) Saldo MO = -531408724.24 ;Bs/Mo: 6.86000000000 ;Saldo Bs: -3645463848.30</t>
  </si>
  <si>
    <t>COBRO COSTOS DE PAPELERIA SEGUN TRANSFERENCIA DEL EXTERIOR POR ORDEN DE WORD FUEL SERVICES INC LIB. 00512012001 AASANA CENTRAL-OFICINA NACIONAL</t>
  </si>
  <si>
    <t>'TRANSFERENCIA'||RECIBIDA DEL EXTERIOR SEGÚN MENSAJES SWIFT NOS. 4070-4073 (REM.EXT.) DE FECHA 30-03-2020 POR DESEMBOLSO DEL BID PRÉSTAMO 4403/BL-BO REQ 00004 BO OPS0202012205A LIBRETA N° 00086047007 MMAYA-UCEP MI RIEGO IMPLEM. PROGRAMA BOLIVIA RESILIENTE USD</t>
  </si>
  <si>
    <t>'TRANSFERENCIA'||RECIBIDA DEL EXTERIOR SEGÚN MENSAJES SWIFT NOS. 4070-4073 (REM.EXT.) DE FECHA 30-03-2020 POR DESEMBOLSO DEL BID PRÉSTAMO 4403/BL-BO REQ 00004 BO OPS0202012205A LIBRETA N° 00086047007 MMAYA-UCEP MI RIEGO IMPLEM. PROGRAMA BOLIVIA RESILIENTE USD REF UT ESCRITORIO</t>
  </si>
  <si>
    <t>PAGO A BANCO EUROPEO DE INV PRÉSTAMO FI No 85175 VCTO. 31-03-2020 POR CUENTA DE TGN , NTI. 013371 VALOR 31-03-2020 COMISIONES USD 145.891,67 CTA. 5970 CUENTA UNICA DEL TESORO DOLARES AMERICANOS LIB. 00099021001</t>
  </si>
  <si>
    <t>De: 00512012001 A:00099021001 A requerimiento de la Administración de Aeropuertos y Servicios Auxiliares a la Navegación Aérea (AASANA), con nota CITE: CEX-YKYB/0190/2018, en virtud a las notas internas CITE: MEFP/VTCP/DGAFT/USCFT/Nos. 0403</t>
  </si>
  <si>
    <t>00099018001</t>
  </si>
  <si>
    <t>De: 00099018001 A:00066031035 Traspaso de recursos a requerimiento del VIPFE sg notas CITE: MPD/VIPFE/ DGGFE/UAP-NE 0268, 0288, 0289, 0290, 0291, 0267, 0269, 0446 y 0597/2020, en cumplimiento lo establecido en el Artículo 50, inciso b) del</t>
  </si>
  <si>
    <t>00099018038</t>
  </si>
  <si>
    <t>De: 00099018038 A:00066031011 Traspaso de recursos a requerimiento del VIPFE sg notas CITE: MPD/VIPFE/ DGGFE/UAP-NE 0268, 0288, 0289, 0290, 0291, 0267, 0269, 0446 y 0597/2020, en cumplimiento lo establecido en el Artículo 50, inciso b) del</t>
  </si>
  <si>
    <t>00099018025</t>
  </si>
  <si>
    <t>De: 00099018025 A:00066031010 Traspaso de recursos a requerimiento del VIPFE sg notas CITE: MPD/VIPFE/ DGGFE/UAP-NE 0268, 0288, 0289, 0290, 0291, 0267, 0269, 0446 y 0597/2020, en cumplimiento lo establecido en el Artículo 50, inciso b) del</t>
  </si>
  <si>
    <t>00099018040</t>
  </si>
  <si>
    <t>De: 00099018040 A:00066031015 Traspaso de recursos a requerimiento del VIPFE sg notas CITE: MPD/VIPFE/ DGGFE/UAP-NE 0268, 0288, 0289, 0290, 0291, 0267, 0269, 0446 y 0597/2020, en cumplimiento lo establecido en el Artículo 50, inciso b) del</t>
  </si>
  <si>
    <t>00099018035</t>
  </si>
  <si>
    <t>De: 00099018035 A:00066031014 Traspaso de recursos a requerimiento del VIPFE sg notas CITE: MPD/VIPFE/ DGGFE/UAP-NE 0268, 0288, 0289, 0290, 0291, 0267, 0269, 0446 y 0597/2020, en cumplimiento lo establecido en el Artículo 50, inciso b) del</t>
  </si>
  <si>
    <t>00099018037</t>
  </si>
  <si>
    <t>De: 00099018037 A:00066031013 Traspaso de recursos a requerimiento del VIPFE sg notas CITE: MPD/VIPFE/ DGGFE/UAP-NE 0268, 0288, 0289, 0290, 0291, 0267, 0269, 0446 y 0597/2020, en cumplimiento lo establecido en el Artículo 50, inciso b) del</t>
  </si>
  <si>
    <t>00099018036</t>
  </si>
  <si>
    <t>De: 00099018036 A:00066031012 Traspaso de recursos a requerimiento del VIPFE sg notas CITE: MPD/VIPFE/ DGGFE/UAP-NE 0268, 0288, 0289, 0290, 0291, 0267, 0269, 0446 y 0597/2020, en cumplimiento lo establecido en el Artículo 50, inciso b) del</t>
  </si>
  <si>
    <t>00099018030</t>
  </si>
  <si>
    <t>De: 00099018030 A:00066031038 Traspaso de recursos a requerimiento del VIPFE sg notas CITE: MPD/VIPFE/ DGGFE/UAP-NE 0268, 0288, 0289, 0290, 0291, 0267, 0269, 0446 y 0597/2020, en cumplimiento lo establecido en el Artículo 50, inciso b) del</t>
  </si>
  <si>
    <t>00099018005</t>
  </si>
  <si>
    <t>De: 00099018005 A:00066031037 Traspaso de recursos a requerimiento del VIPFE sg notas CITE: MPD/VIPFE/ DGGFE/UAP-NE 0268, 0288, 0289, 0290, 0291, 0267, 0269, 0446 y 0597/2020, en cumplimiento lo establecido en el Artículo 50, inciso b) del</t>
  </si>
  <si>
    <t>00099018026</t>
  </si>
  <si>
    <t>De: 00099018026 A:00066031036 Traspaso de recursos a requerimiento del VIPFE sg notas CITE: MPD/VIPFE/ DGGFE/UAP-NE 0268, 0288, 0289, 0290, 0291, 0267, 0269, 0446 y 0597/2020, en cumplimiento lo establecido en el Artículo 50, inciso b) del</t>
  </si>
  <si>
    <t>00099018017</t>
  </si>
  <si>
    <t>De: 00099018017 A:00066031034 Traspaso de recursos a requerimiento del VIPFE sg notas CITE: MPD/VIPFE/ DGGFE/UAP-NE 0268, 0288, 0289, 0290, 0291, 0267, 0269, 0446 y 0597/2020, en cumplimiento lo establecido en el Artículo 50, inciso b) del</t>
  </si>
  <si>
    <t>00099018008</t>
  </si>
  <si>
    <t>De: 00099018008 A:00066031033 Traspaso de recursos a requerimiento del VIPFE sg notas CITE: MPD/VIPFE/ DGGFE/UAP-NE 0268, 0288, 0289, 0290, 0291, 0267, 0269, 0446 y 0597/2020, en cumplimiento lo establecido en el Artículo 50, inciso b) del</t>
  </si>
  <si>
    <t>00099018034</t>
  </si>
  <si>
    <t>De: 00099018034 A:00066031032 Traspaso de recursos a requerimiento del VIPFE sg notas CITE: MPD/VIPFE/ DGGFE/UAP-NE 0268, 0288, 0289, 0290, 0291, 0267, 0269, 0446 y 0597/2020, en cumplimiento lo establecido en el Artículo 50, inciso b) del</t>
  </si>
  <si>
    <t>00099018031</t>
  </si>
  <si>
    <t>De: 00099018031 A:00066031031 Traspaso de recursos a requerimiento del VIPFE sg notas CITE: MPD/VIPFE/ DGGFE/UAP-NE 0268, 0288, 0289, 0290, 0291, 0267, 0269, 0446 y 0597/2020, en cumplimiento lo establecido en el Artículo 50, inciso b) del</t>
  </si>
  <si>
    <t>00099018024</t>
  </si>
  <si>
    <t>De: 00099018024 A:00066031030 Traspaso de recursos a requerimiento del VIPFE sg notas CITE: MPD/VIPFE/ DGGFE/UAP-NE 0268, 0288, 0289, 0290, 0291, 0267, 0269, 0446 y 0597/2020, en cumplimiento lo establecido en el Artículo 50, inciso b) del</t>
  </si>
  <si>
    <t>00099018022</t>
  </si>
  <si>
    <t>De: 00099018022 A:00066031028 Traspaso de recursos a requerimiento del VIPFE sg notas CITE: MPD/VIPFE/ DGGFE/UAP-NE 0268, 0288, 0289, 0290, 0291, 0267, 0269, 0446 y 0597/2020, en cumplimiento lo establecido en el Artículo 50, inciso b) del</t>
  </si>
  <si>
    <t>00099018007</t>
  </si>
  <si>
    <t>De: 00099018007 A:00066031027 Traspaso de recursos a requerimiento del VIPFE sg notas CITE: MPD/VIPFE/ DGGFE/UAP-NE 0268, 0288, 0289, 0290, 0291, 0267, 0269, 0446 y 0597/2020, en cumplimiento lo establecido en el Artículo 50, inciso b) del</t>
  </si>
  <si>
    <t>00099018039</t>
  </si>
  <si>
    <t>De: 00099018039 A:00066031025 Traspaso de recursos a requerimiento del VIPFE sg notas CITE: MPD/VIPFE/ DGGFE/UAP-NE 0268, 0288, 0289, 0290, 0291, 0267, 0269, 0446 y 0597/2020, en cumplimiento lo establecido en el Artículo 50, inciso b) del</t>
  </si>
  <si>
    <t>00099018016</t>
  </si>
  <si>
    <t>De: 00099018016 A:00066031003 Traspaso de recursos a requerimiento del VIPFE sg notas CITE: MPD/VIPFE/ DGGFE/UAP-NE 0268, 0288, 0289, 0290, 0291, 0267, 0269, 0446 y 0597/2020, en cumplimiento lo establecido en el Artículo 50, inciso b) del</t>
  </si>
  <si>
    <t>00099018006</t>
  </si>
  <si>
    <t>De: 00099018006 A:00066031026 Traspaso de recursos a requerimiento del VIPFE sg notas CITE: MPD/VIPFE/ DGGFE/UAP-NE 0268, 0288, 0289, 0290, 0291, 0267, 0269, 0446 y 0597/2020, en cumplimiento lo establecido en el Artículo 50, inciso b) del</t>
  </si>
  <si>
    <t>00099018032</t>
  </si>
  <si>
    <t>De: 00099018032 A:00066031024 Traspaso de recursos a requerimiento del VIPFE sg notas CITE: MPD/VIPFE/ DGGFE/UAP-NE 0268, 0288, 0289, 0290, 0291, 0267, 0269, 0446 y 0597/2020, en cumplimiento lo establecido en el Artículo 50, inciso b) del</t>
  </si>
  <si>
    <t>00099018011</t>
  </si>
  <si>
    <t>De: 00099018011 A:00066031023 Traspaso de recursos a requerimiento del VIPFE sg notas CITE: MPD/VIPFE/ DGGFE/UAP-NE 0268, 0288, 0289, 0290, 0291, 0267, 0269, 0446 y 0597/2020, en cumplimiento lo establecido en el Artículo 50, inciso b) del</t>
  </si>
  <si>
    <t>00099018004</t>
  </si>
  <si>
    <t>De: 00099018004 A:00066031022 Traspaso de recursos a requerimiento del VIPFE sg notas CITE: MPD/VIPFE/ DGGFE/UAP-NE 0268, 0288, 0289, 0290, 0291, 0267, 0269, 0446 y 0597/2020, en cumplimiento lo establecido en el Artículo 50, inciso b) del</t>
  </si>
  <si>
    <t>00099018002</t>
  </si>
  <si>
    <t>De: 00099018002 A:00066031021 Traspaso de recursos a requerimiento del VIPFE sg notas CITE: MPD/VIPFE/ DGGFE/UAP-NE 0268, 0288, 0289, 0290, 0291, 0267, 0269, 0446 y 0597/2020, en cumplimiento lo establecido en el Artículo 50, inciso b) del</t>
  </si>
  <si>
    <t>00099018012</t>
  </si>
  <si>
    <t>De: 00099018012 A:00066031017 Traspaso de recursos a requerimiento del VIPFE sg notas CITE: MPD/VIPFE/ DGGFE/UAP-NE 0268, 0288, 0289, 0290, 0291, 0267, 0269, 0446 y 0597/2020, en cumplimiento lo establecido en el Artículo 50, inciso b) del</t>
  </si>
  <si>
    <t>00099018018</t>
  </si>
  <si>
    <t>De: 00099018018 A:00066031009 Traspaso de recursos a requerimiento del VIPFE sg notas CITE: MPD/VIPFE/ DGGFE/UAP-NE 0268, 0288, 0289, 0290, 0291, 0267, 0269, 0446 y 0597/2020, en cumplimiento lo establecido en el Artículo 50, inciso b) del</t>
  </si>
  <si>
    <t>00099018021</t>
  </si>
  <si>
    <t>De: 00099018021 A:00066031007 Traspaso de recursos a requerimiento del VIPFE sg notas CITE: MPD/VIPFE/ DGGFE/UAP-NE 0268, 0288, 0289, 0290, 0291, 0267, 0269, 0446 y 0597/2020, en cumplimiento lo establecido en el Artículo 50, inciso b) del</t>
  </si>
  <si>
    <t>00099018020</t>
  </si>
  <si>
    <t>De: 00099018020 A:00066031029 Traspaso de recursos a requerimiento del VIPFE sg notas CITE: MPD/VIPFE/ DGGFE/UAP-NE 0268, 0288, 0289, 0290, 0291, 0267, 0269, 0446 y 0597/2020, en cumplimiento lo establecido en el Artículo 50, inciso b) del</t>
  </si>
  <si>
    <t>00099018019</t>
  </si>
  <si>
    <t>De: 00099018019 A:00066031006 Traspaso de recursos a requerimiento del VIPFE sg notas CITE: MPD/VIPFE/ DGGFE/UAP-NE 0268, 0288, 0289, 0290, 0291, 0267, 0269, 0446 y 0597/2020, en cumplimiento lo establecido en el Artículo 50, inciso b) del</t>
  </si>
  <si>
    <t>00099018023</t>
  </si>
  <si>
    <t>De: 00099018023 A:00066031005 Traspaso de recursos a requerimiento del VIPFE sg notas CITE: MPD/VIPFE/ DGGFE/UAP-NE 0268, 0288, 0289, 0290, 0291, 0267, 0269, 0446 y 0597/2020, en cumplimiento lo establecido en el Artículo 50, inciso b) del</t>
  </si>
  <si>
    <t>00099018027</t>
  </si>
  <si>
    <t>De: 00099018027 A:00066031004 Traspaso de recursos a requerimiento del VIPFE sg notas CITE: MPD/VIPFE/ DGGFE/UAP-NE 0268, 0288, 0289, 0290, 0291, 0267, 0269, 0446 y 0597/2020, en cumplimiento lo establecido en el Artículo 50, inciso b) del</t>
  </si>
  <si>
    <t>00099018015</t>
  </si>
  <si>
    <t>De: 00099018015 A:00066031001 Traspaso de recursos a requerimiento del VIPFE sg notas CITE: MPD/VIPFE/ DGGFE/UAP-NE 0268, 0288, 0289, 0290, 0291, 0267, 0269, 0446 y 0597/2020, en cumplimiento lo establecido en el Artículo 50, inciso b) del</t>
  </si>
  <si>
    <t>00066031035</t>
  </si>
  <si>
    <t>00066031011</t>
  </si>
  <si>
    <t>00066031010</t>
  </si>
  <si>
    <t>00066031015</t>
  </si>
  <si>
    <t>00066031014</t>
  </si>
  <si>
    <t>00066031013</t>
  </si>
  <si>
    <t>00066031012</t>
  </si>
  <si>
    <t>00066031038</t>
  </si>
  <si>
    <t>00066031037</t>
  </si>
  <si>
    <t>00066031036</t>
  </si>
  <si>
    <t>00066031034</t>
  </si>
  <si>
    <t>00066031033</t>
  </si>
  <si>
    <t>00066031032</t>
  </si>
  <si>
    <t>00066031031</t>
  </si>
  <si>
    <t>00066031030</t>
  </si>
  <si>
    <t>00066031028</t>
  </si>
  <si>
    <t>00066031027</t>
  </si>
  <si>
    <t>00066031025</t>
  </si>
  <si>
    <t>00066031003</t>
  </si>
  <si>
    <t>00066031026</t>
  </si>
  <si>
    <t>00066031024</t>
  </si>
  <si>
    <t>00066031023</t>
  </si>
  <si>
    <t>00066031022</t>
  </si>
  <si>
    <t>00066031021</t>
  </si>
  <si>
    <t>00066031017</t>
  </si>
  <si>
    <t>00066031009</t>
  </si>
  <si>
    <t>00066031007</t>
  </si>
  <si>
    <t>00066031029</t>
  </si>
  <si>
    <t>00066031006</t>
  </si>
  <si>
    <t>00066031005</t>
  </si>
  <si>
    <t>00066031004</t>
  </si>
  <si>
    <t>00066031001</t>
  </si>
  <si>
    <t>De: 00066031015 A:00046181001 Transferencia de recursos a requerimiento del Ministerio de Planificacion del Desarrollo sg nota CITE: MPD/VIPFE/DGGFE/UAP-NE 0690/2020, por desembolso UAP/001/2020 CIF UAP/FRA/1307/2020 apoyo a la emergencia C</t>
  </si>
  <si>
    <t>00046181001</t>
  </si>
  <si>
    <t>MINISTERIO DE EDUCACIÓN - E.S.F.M. JUAN MISAEL SARACHO-  CUENTA RECAUDADORA.</t>
  </si>
  <si>
    <t>10000015534642</t>
  </si>
  <si>
    <t>MINISTERIO DE SALUD PROGRAMA AMPLIADO DE INMUNIZACIONES - INGRESOS A NIVEL NACIONAL</t>
  </si>
  <si>
    <t>MINISTERIO DE ENERGIAS  - RECAUDADORA</t>
  </si>
  <si>
    <t>00099021001 DEPOSITO DE EFECTIVO, DEPOSITANTE: NATALY SANCHEZ INTURIAS, CONCEPTO: DEVOLUCION DE AGUINALDO FUENTE 10, CUENTA DE DEPOSITO: CUENTA UNICA DEL TESORO / DJBR.</t>
  </si>
  <si>
    <t>00099021001 DEPOSITO DE EFECTIVO, DEPOSITANTE: GUILLERMO NICO ZAMORANO BOCANGEL, CONCEPTO: DEVOLUCION, CUENTA DE DEPOSITO: CUENTA UNICA DEL TESORO / DJBR.</t>
  </si>
  <si>
    <t>O18345040002</t>
  </si>
  <si>
    <t>O18345120002</t>
  </si>
  <si>
    <t>O18347740002</t>
  </si>
  <si>
    <t>O18351640002</t>
  </si>
  <si>
    <t>O18351810002</t>
  </si>
  <si>
    <t>O18353110002</t>
  </si>
  <si>
    <t>O18353120002</t>
  </si>
  <si>
    <t>O18353130002</t>
  </si>
  <si>
    <t>O18357140002</t>
  </si>
  <si>
    <t>O18358420002</t>
  </si>
  <si>
    <t>O18361200002</t>
  </si>
  <si>
    <t>O18362610002</t>
  </si>
  <si>
    <t>O18362710002</t>
  </si>
  <si>
    <t>O18362730002</t>
  </si>
  <si>
    <t>O18362740002</t>
  </si>
  <si>
    <t>O18364180002</t>
  </si>
  <si>
    <t>O18364320002</t>
  </si>
  <si>
    <t>O18364330002</t>
  </si>
  <si>
    <t>O18364410002</t>
  </si>
  <si>
    <t>O18364460002</t>
  </si>
  <si>
    <t>O18365950002</t>
  </si>
  <si>
    <t>O18365960002</t>
  </si>
  <si>
    <t>O18369180002</t>
  </si>
  <si>
    <t>O18369190002</t>
  </si>
  <si>
    <t>O18369300002</t>
  </si>
  <si>
    <t>O18370860002</t>
  </si>
  <si>
    <t>O18370870002</t>
  </si>
  <si>
    <t>O18371070002</t>
  </si>
  <si>
    <t>O18371080002</t>
  </si>
  <si>
    <t>O18372210002</t>
  </si>
  <si>
    <t>O18372220002</t>
  </si>
  <si>
    <t>O18372460002</t>
  </si>
  <si>
    <t>O18372560002</t>
  </si>
  <si>
    <t>O18372640002</t>
  </si>
  <si>
    <t>G13045000003</t>
  </si>
  <si>
    <t>G13045190002</t>
  </si>
  <si>
    <t>S09816050001</t>
  </si>
  <si>
    <t>S09815990003</t>
  </si>
  <si>
    <t>S09815970003</t>
  </si>
  <si>
    <t>S09815780003</t>
  </si>
  <si>
    <t>I00887440002</t>
  </si>
  <si>
    <t>G13047650004</t>
  </si>
  <si>
    <t>G13047660004</t>
  </si>
  <si>
    <t>G13047670004</t>
  </si>
  <si>
    <t>G13047680004</t>
  </si>
  <si>
    <t>G13047690004</t>
  </si>
  <si>
    <t>G13047700004</t>
  </si>
  <si>
    <t>G13049810002</t>
  </si>
  <si>
    <t>G13049800001</t>
  </si>
  <si>
    <t>G13049820001</t>
  </si>
  <si>
    <t>S09816280003</t>
  </si>
  <si>
    <t>S09816290003</t>
  </si>
  <si>
    <t>S09816300003</t>
  </si>
  <si>
    <t>F0004241</t>
  </si>
  <si>
    <t>F0004242</t>
  </si>
  <si>
    <t>G13051320001</t>
  </si>
  <si>
    <t>G13051340001</t>
  </si>
  <si>
    <t>G13051370006</t>
  </si>
  <si>
    <t>S09816760003</t>
  </si>
  <si>
    <t>G13053130004</t>
  </si>
  <si>
    <t>G13053250004</t>
  </si>
  <si>
    <t>G13053240004</t>
  </si>
  <si>
    <t>G13053230004</t>
  </si>
  <si>
    <t>G13053220004</t>
  </si>
  <si>
    <t>G13053210004</t>
  </si>
  <si>
    <t>G13053200004</t>
  </si>
  <si>
    <t>G13053140004</t>
  </si>
  <si>
    <t>G13053150004</t>
  </si>
  <si>
    <t>G13053160004</t>
  </si>
  <si>
    <t>G13053170004</t>
  </si>
  <si>
    <t>G13053180004</t>
  </si>
  <si>
    <t>G13053190004</t>
  </si>
  <si>
    <t>Q12628660002</t>
  </si>
  <si>
    <t>F0004250</t>
  </si>
  <si>
    <t>S09816870003</t>
  </si>
  <si>
    <t>G13057030003</t>
  </si>
  <si>
    <t>G13057070003</t>
  </si>
  <si>
    <t>G13057110001</t>
  </si>
  <si>
    <t>S09817120001</t>
  </si>
  <si>
    <t>S09817120004</t>
  </si>
  <si>
    <t>S09817140004</t>
  </si>
  <si>
    <t>S09817130004</t>
  </si>
  <si>
    <t>S09817140001</t>
  </si>
  <si>
    <t>S09817130001</t>
  </si>
  <si>
    <t>G13060710002</t>
  </si>
  <si>
    <t>G13060720001</t>
  </si>
  <si>
    <t>G13060740001</t>
  </si>
  <si>
    <t>G13060860004</t>
  </si>
  <si>
    <t>S09817560003</t>
  </si>
  <si>
    <t>G13064070003</t>
  </si>
  <si>
    <t>S09817790003</t>
  </si>
  <si>
    <t>G13064090004</t>
  </si>
  <si>
    <t>G13064150001</t>
  </si>
  <si>
    <t>G13064170001</t>
  </si>
  <si>
    <t>S09817780003</t>
  </si>
  <si>
    <t>G13064080004</t>
  </si>
  <si>
    <t>G13064280001</t>
  </si>
  <si>
    <t>S09818920003</t>
  </si>
  <si>
    <t>S09818950003</t>
  </si>
  <si>
    <t>G13065340002</t>
  </si>
  <si>
    <t>G13065360002</t>
  </si>
  <si>
    <t>G13065380002</t>
  </si>
  <si>
    <t>G13068120002</t>
  </si>
  <si>
    <t>G13068180002</t>
  </si>
  <si>
    <t>G13065350001</t>
  </si>
  <si>
    <t>G13065370001</t>
  </si>
  <si>
    <t>G13065390001</t>
  </si>
  <si>
    <t>G13065930001</t>
  </si>
  <si>
    <t>G13065950001</t>
  </si>
  <si>
    <t>G13065970001</t>
  </si>
  <si>
    <t>G13065990001</t>
  </si>
  <si>
    <t>G13066010001</t>
  </si>
  <si>
    <t>G13066030001</t>
  </si>
  <si>
    <t>G13068070001</t>
  </si>
  <si>
    <t>G13068090001</t>
  </si>
  <si>
    <t>G13068110001</t>
  </si>
  <si>
    <t>G13068130001</t>
  </si>
  <si>
    <t>G13068190001</t>
  </si>
  <si>
    <t>S09819330001</t>
  </si>
  <si>
    <t>S09819490003</t>
  </si>
  <si>
    <t>S09819490002</t>
  </si>
  <si>
    <t>F0004282</t>
  </si>
  <si>
    <t>G13072540003</t>
  </si>
  <si>
    <t>G13072590001</t>
  </si>
  <si>
    <t>G13072610001</t>
  </si>
  <si>
    <t>G13072630001</t>
  </si>
  <si>
    <t>G13072650001</t>
  </si>
  <si>
    <t>S09821030003</t>
  </si>
  <si>
    <t>S09821110001</t>
  </si>
  <si>
    <t>G13072860001</t>
  </si>
  <si>
    <t>G13072880001</t>
  </si>
  <si>
    <t>G13072900001</t>
  </si>
  <si>
    <t>S09821270003</t>
  </si>
  <si>
    <t>G13076490001</t>
  </si>
  <si>
    <t>S09821460003</t>
  </si>
  <si>
    <t>G13077240001</t>
  </si>
  <si>
    <t>S09821510001</t>
  </si>
  <si>
    <t>S09821510004</t>
  </si>
  <si>
    <t>G13080310001</t>
  </si>
  <si>
    <t>G13080290001</t>
  </si>
  <si>
    <t>G13080270001</t>
  </si>
  <si>
    <t>G13080330001</t>
  </si>
  <si>
    <t>G13080360071</t>
  </si>
  <si>
    <t>G13080440003</t>
  </si>
  <si>
    <t>G13080560003</t>
  </si>
  <si>
    <t>G13080610003</t>
  </si>
  <si>
    <t>G13080710003</t>
  </si>
  <si>
    <t>S09821870003</t>
  </si>
  <si>
    <t>S09821900003</t>
  </si>
  <si>
    <t>G13080800003</t>
  </si>
  <si>
    <t>G13080750003</t>
  </si>
  <si>
    <t>G13080770003</t>
  </si>
  <si>
    <t>G13080780003</t>
  </si>
  <si>
    <t>G13080790003</t>
  </si>
  <si>
    <t>G13080740003</t>
  </si>
  <si>
    <t>G13080730003</t>
  </si>
  <si>
    <t>G13080720003</t>
  </si>
  <si>
    <t>G13080830001</t>
  </si>
  <si>
    <t>S09822130003</t>
  </si>
  <si>
    <t>S09822540001</t>
  </si>
  <si>
    <t>S09822540004</t>
  </si>
  <si>
    <t>S09822580001</t>
  </si>
  <si>
    <t>S09822610004</t>
  </si>
  <si>
    <t>S09822600001</t>
  </si>
  <si>
    <t>S09822600004</t>
  </si>
  <si>
    <t>S09822610001</t>
  </si>
  <si>
    <t>S09822580004</t>
  </si>
  <si>
    <t>G13084190001</t>
  </si>
  <si>
    <t>G13087450002</t>
  </si>
  <si>
    <t>G13086830001</t>
  </si>
  <si>
    <t>G13086870001</t>
  </si>
  <si>
    <t>G13087370021</t>
  </si>
  <si>
    <t>G13087460001</t>
  </si>
  <si>
    <t>G13087430004</t>
  </si>
  <si>
    <t>G13087440066</t>
  </si>
  <si>
    <t>G13086850001</t>
  </si>
  <si>
    <t>S09823270003</t>
  </si>
  <si>
    <t>S09823300003</t>
  </si>
  <si>
    <t>G13087510001</t>
  </si>
  <si>
    <t>G13090070002</t>
  </si>
  <si>
    <t>G13090730002</t>
  </si>
  <si>
    <t>G13090710003</t>
  </si>
  <si>
    <t>G13090080001</t>
  </si>
  <si>
    <t>G13090100001</t>
  </si>
  <si>
    <t>G13090720003</t>
  </si>
  <si>
    <t>G13090740001</t>
  </si>
  <si>
    <t>G13090870002</t>
  </si>
  <si>
    <t>G13090880001</t>
  </si>
  <si>
    <t>S09823480001</t>
  </si>
  <si>
    <t>S09823850002</t>
  </si>
  <si>
    <t>S09823860002</t>
  </si>
  <si>
    <t>S09823900001</t>
  </si>
  <si>
    <t>S09823930001</t>
  </si>
  <si>
    <t>F0004326</t>
  </si>
  <si>
    <t>S09824750003</t>
  </si>
  <si>
    <t>G13097690001</t>
  </si>
  <si>
    <t>G13099830002</t>
  </si>
  <si>
    <t>G13099840001</t>
  </si>
  <si>
    <t>S09824960003</t>
  </si>
  <si>
    <t>S09825090003</t>
  </si>
  <si>
    <t>S09825240003</t>
  </si>
  <si>
    <t>G13103640006</t>
  </si>
  <si>
    <t>G13103690001</t>
  </si>
  <si>
    <t>G13104990003</t>
  </si>
  <si>
    <t>G13105000003</t>
  </si>
  <si>
    <t>G13105010003</t>
  </si>
  <si>
    <t>G13105030003</t>
  </si>
  <si>
    <t>G13104970003</t>
  </si>
  <si>
    <t>G13104960003</t>
  </si>
  <si>
    <t>G13104950003</t>
  </si>
  <si>
    <t>G13104980003</t>
  </si>
  <si>
    <t>G13107460003</t>
  </si>
  <si>
    <t>F0004347</t>
  </si>
  <si>
    <t>G13108850002</t>
  </si>
  <si>
    <t>G13108870002</t>
  </si>
  <si>
    <t>G13108890002</t>
  </si>
  <si>
    <t>G13108900001</t>
  </si>
  <si>
    <t>G13108880001</t>
  </si>
  <si>
    <t>G13108910004</t>
  </si>
  <si>
    <t>G13108920004</t>
  </si>
  <si>
    <t>G13108930004</t>
  </si>
  <si>
    <t>G13108940004</t>
  </si>
  <si>
    <t>G13108950004</t>
  </si>
  <si>
    <t>G13108960004</t>
  </si>
  <si>
    <t>G13108970004</t>
  </si>
  <si>
    <t>G13108860001</t>
  </si>
  <si>
    <t>S09826040001</t>
  </si>
  <si>
    <t>G13112940001</t>
  </si>
  <si>
    <t>G13114460003</t>
  </si>
  <si>
    <t>G13115400003</t>
  </si>
  <si>
    <t>S09827430004</t>
  </si>
  <si>
    <t>S09827410001</t>
  </si>
  <si>
    <t>S09827410004</t>
  </si>
  <si>
    <t>S09827420001</t>
  </si>
  <si>
    <t>S09827420004</t>
  </si>
  <si>
    <t>S09827430001</t>
  </si>
  <si>
    <t>S09827400001</t>
  </si>
  <si>
    <t>S09827390004</t>
  </si>
  <si>
    <t>S09827390001</t>
  </si>
  <si>
    <t>S09827400004</t>
  </si>
  <si>
    <t>G13119530003</t>
  </si>
  <si>
    <t>G13119560003</t>
  </si>
  <si>
    <t>G13119710004</t>
  </si>
  <si>
    <t>S09828010004</t>
  </si>
  <si>
    <t>T04067600001</t>
  </si>
  <si>
    <t>T04067620001</t>
  </si>
  <si>
    <t>T04067640001</t>
  </si>
  <si>
    <t>T04067660001</t>
  </si>
  <si>
    <t>T04067680001</t>
  </si>
  <si>
    <t>T04067700001</t>
  </si>
  <si>
    <t>T04067720001</t>
  </si>
  <si>
    <t>T04067740001</t>
  </si>
  <si>
    <t>T04067760001</t>
  </si>
  <si>
    <t>T04067780001</t>
  </si>
  <si>
    <t>T04067800001</t>
  </si>
  <si>
    <t>T04067820001</t>
  </si>
  <si>
    <t>T04067840001</t>
  </si>
  <si>
    <t>T04067860001</t>
  </si>
  <si>
    <t>T04067880001</t>
  </si>
  <si>
    <t>T04067900001</t>
  </si>
  <si>
    <t>T04067920001</t>
  </si>
  <si>
    <t>T04067940001</t>
  </si>
  <si>
    <t>T04067960001</t>
  </si>
  <si>
    <t>T04067980001</t>
  </si>
  <si>
    <t>T04068000001</t>
  </si>
  <si>
    <t>T04068080001</t>
  </si>
  <si>
    <t>T04068020001</t>
  </si>
  <si>
    <t>T04068040001</t>
  </si>
  <si>
    <t>T04068060001</t>
  </si>
  <si>
    <t>T04068100001</t>
  </si>
  <si>
    <t>T04068120001</t>
  </si>
  <si>
    <t>T04068140001</t>
  </si>
  <si>
    <t>T04068160001</t>
  </si>
  <si>
    <t>T04068180001</t>
  </si>
  <si>
    <t>T04068200001</t>
  </si>
  <si>
    <t>T04068220001</t>
  </si>
  <si>
    <t>T04068240001</t>
  </si>
  <si>
    <t>T04068260001</t>
  </si>
  <si>
    <t>T04068280001</t>
  </si>
  <si>
    <t>T04068300001</t>
  </si>
  <si>
    <t>T04068320001</t>
  </si>
  <si>
    <t>T04068340001</t>
  </si>
  <si>
    <t>T04068360001</t>
  </si>
  <si>
    <t>T04068380001</t>
  </si>
  <si>
    <t>T04068400001</t>
  </si>
  <si>
    <t>T04068420001</t>
  </si>
  <si>
    <t>T04068440001</t>
  </si>
  <si>
    <t>T04068460001</t>
  </si>
  <si>
    <t>T04068480001</t>
  </si>
  <si>
    <t>T04068500001</t>
  </si>
  <si>
    <t>T04068520001</t>
  </si>
  <si>
    <t>T04068540001</t>
  </si>
  <si>
    <t>T04068560001</t>
  </si>
  <si>
    <t>T04068580001</t>
  </si>
  <si>
    <t>T04068600001</t>
  </si>
  <si>
    <t>T04068620001</t>
  </si>
  <si>
    <t>T04068640001</t>
  </si>
  <si>
    <t>T04068660001</t>
  </si>
  <si>
    <t>T04068680001</t>
  </si>
  <si>
    <t>T04068760001</t>
  </si>
  <si>
    <t>T04068700001</t>
  </si>
  <si>
    <t>T04068720001</t>
  </si>
  <si>
    <t>T04068740001</t>
  </si>
  <si>
    <t>T04068780001</t>
  </si>
  <si>
    <t>T04068800001</t>
  </si>
  <si>
    <t>T04068820001</t>
  </si>
  <si>
    <t>T04068840001</t>
  </si>
  <si>
    <t>T04068860001</t>
  </si>
  <si>
    <t>T04068880001</t>
  </si>
  <si>
    <t>T04068900001</t>
  </si>
  <si>
    <t>T04068920001</t>
  </si>
  <si>
    <t>T04068940001</t>
  </si>
  <si>
    <t>T04068960001</t>
  </si>
  <si>
    <t>T04068980001</t>
  </si>
  <si>
    <t>T04069000001</t>
  </si>
  <si>
    <t>T04069020001</t>
  </si>
  <si>
    <t>T04069050001</t>
  </si>
  <si>
    <t>T04069070001</t>
  </si>
  <si>
    <t>T04069090001</t>
  </si>
  <si>
    <t>T04069110001</t>
  </si>
  <si>
    <t>T04069130001</t>
  </si>
  <si>
    <t>T04069150001</t>
  </si>
  <si>
    <t>T04069170001</t>
  </si>
  <si>
    <t>T04069190001</t>
  </si>
  <si>
    <t>T04069210001</t>
  </si>
  <si>
    <t>T04069230001</t>
  </si>
  <si>
    <t>T04069250001</t>
  </si>
  <si>
    <t>T04069270001</t>
  </si>
  <si>
    <t>T04069290001</t>
  </si>
  <si>
    <t>T04069310001</t>
  </si>
  <si>
    <t>T04069330001</t>
  </si>
  <si>
    <t>T04069350001</t>
  </si>
  <si>
    <t>T04069370001</t>
  </si>
  <si>
    <t>T04069390001</t>
  </si>
  <si>
    <t>T04069470001</t>
  </si>
  <si>
    <t>T04069410001</t>
  </si>
  <si>
    <t>T04069430001</t>
  </si>
  <si>
    <t>T04069450001</t>
  </si>
  <si>
    <t>T04069490001</t>
  </si>
  <si>
    <t>T04069510001</t>
  </si>
  <si>
    <t>T04069530001</t>
  </si>
  <si>
    <t>T04069550001</t>
  </si>
  <si>
    <t>T04069570001</t>
  </si>
  <si>
    <t>T04069590001</t>
  </si>
  <si>
    <t>T04069610001</t>
  </si>
  <si>
    <t>T04069630001</t>
  </si>
  <si>
    <t>T04069650001</t>
  </si>
  <si>
    <t>T04069670001</t>
  </si>
  <si>
    <t>T04069690001</t>
  </si>
  <si>
    <t>00099021001 DEPOSITO DE EFECTIVO, DEPOSITANTE: JUAN CARLOS RUIZ RADA, CONCEPTO: PLAN DE PAGO MENSUAL - JUAN CARLOS RUIZ RADA, CUENTA DE DEPOSITO: CUENTA UNICA DEL TESORO</t>
  </si>
  <si>
    <t>00586012001 DEPOSITO DE EFECTIVO, DEPOSITANTE: LUIS FERNANDO TORREZ AUZA, CONCEPTO: DEVOLUCION AL PREVENTIVO 147 FONDOS EN A. PARA CONVOCATORIA, CUENTA DE DEPOSITO: CUENTA UNICA DEL TESORO</t>
  </si>
  <si>
    <t>00593012001 DEPOSITO DE EFECTIVO, DEPOSITANTE: EMPRESA ESTATAL YACANA-OROZA NENA CRISTIAN A., CONCEPTO: DEVOLUCION  C-31 N 20, CUENTA DE DEPOSITO: CUENTA UNICA DEL TESORO</t>
  </si>
  <si>
    <t>00070011102 DEPOSITO DE EFECTIVO, DEPOSITANTE: ERICK ELVIS ALCOCER, CONCEPTO: DEVOLUCION DE 1 DIA DE VIATICOS, CUENTA DE DEPOSITO: CUENTA UNICA DEL TESORO</t>
  </si>
  <si>
    <t>00070011102 DEPOSITO DE EFECTIVO, DEPOSITANTE: CARLOS CAYOJA, CONCEPTO: DEVOLUCION DE 1 DIA DE VATICOS, CUENTA DE DEPOSITO: CUENTA UNICA DEL TESORO</t>
  </si>
  <si>
    <t>00070011102 DEPOSITO DE EFECTIVO, DEPOSITANTE: RAUL HUGO APAZA, CONCEPTO: DEVOLUCION DE 1 DIA DE VIATICOS, CUENTA DE DEPOSITO: CUENTA UNICA DEL TESORO</t>
  </si>
  <si>
    <t>00599022001 DEPOSITO DE EFECTIVO, DEPOSITANTE: EBA - LUIS GUTIERREZ IBAÑEZ, CONCEPTO: DEVOLUCION DE RECURSOS NO EJECUTADOS PREV 73, CUENTA DE DEPOSITO: CUENTA UNICA DEL TESORO</t>
  </si>
  <si>
    <t>00099021001 DEPOSITO DE EFECTIVO, DEPOSITANTE: IRMA BARUSKA NINAVIA LOPEZ, CONCEPTO: DEVOLUCION DE SALARIO EQUIVOCADO, CUENTA DE DEPOSITO: CUENTA UNICA DEL TESORO / DJBR.</t>
  </si>
  <si>
    <t>00070011102 DEPOSITO DE EFECTIVO, DEPOSITANTE: EFRAIN HILARION NINA AVALOS, CONCEPTO: DEVOLUCION DE VIATICOS, CUENTA DE DEPOSITO: CUENTA UNICA DEL TESORO</t>
  </si>
  <si>
    <t>00046021109 DEPOSITO DE EFECTIVO, DEPOSITANTE: MARIA CECILIA CHAVEZ GUTIERREZ, CONCEPTO: DEVOLUCION DE SALDO FONDOS EN AVANCE REFRIGERIOS REUNION COORDINACION, CUENTA DE DEPOSITO: CUENTA UNICA DEL TESORO</t>
  </si>
  <si>
    <t>00070011102 DEPOSITO DE EFECTIVO, DEPOSITANTE: CARLOS EDUARDO CAYOJA, CONCEPTO: DEVOLUCION DE VIATICOS POR VIAJE REALIZADO, CUENTA DE DEPOSITO: CUENTA UNICA DEL TESORO</t>
  </si>
  <si>
    <t>00599062001 DEPOSITO DE EFECTIVO, DEPOSITANTE: EBA-ACOPIO Y BENEFICIADO CASTAÑA, CONCEPTO: DEVOLUCION DE SUELDO FELIN FERRUFINO MEDINA SUELDO DE FEBRERO 2020 MARZO 2020, CUENTA DE DEPOSITO: CUENTA UNICA DEL TESORO</t>
  </si>
  <si>
    <t>00599062001 DEPOSITO DE EFECTIVO, DEPOSITANTE: EBA- ACOPIO Y BENEFICIADO CASTAÑA, CONCEPTO: DEVOLUCION DE SUELDO FELIN FERRUFINO MEDINA SUELDO DE FEBRERO 2020 MARZO 2020, CUENTA DE DEPOSITO: CUENTA UNICA DEL TESORO</t>
  </si>
  <si>
    <t>00030014201 DEPOSITO DE EFECTIVO, DEPOSITANTE: HARRY MELGAR BELLO, CONCEPTO: SALDOS NO EJECUTADOS DE FONDOS EN AVANCE C-31 N° 444, CUENTA DE DEPOSITO: CUENTA UNICA DEL TESORO</t>
  </si>
  <si>
    <t>00046058009 DEPOSITO DE EFECTIVO, DEPOSITANTE: ADGAR A. ESCOBAR VARGAS, CONCEPTO: DEVOLUCION FONDO EN AVANCE, CUENTA DE DEPOSITO: CUENTA UNICA DEL TESORO</t>
  </si>
  <si>
    <t>00099021001 DEPOSITO DE EFECTIVO, DEPOSITANTE: MARITZA QUISPE ENCINAS, CONCEPTO: DEVOLUCION DE FONDOS NO EJECUTADOS, CUENTA DE DEPOSITO: CUENTA UNICA DEL TESORO / DJBR.</t>
  </si>
  <si>
    <t>00099021001 DEPOSITO DE EFECTIVO, DEPOSITANTE: GEORGINA NINA LUNA, CONCEPTO: DEVOLUCION EXCEDENTE, CUENTA DE DEPOSITO: CUENTA UNICA DEL TESORO</t>
  </si>
  <si>
    <t>00099021001 DEPOSITO DE EFECTIVO, DEPOSITANTE: WENDY JULIETA ANDRADE LOZA, CONCEPTO: DEP DE SALDO NO EJECUTADO, CUENTA DE DEPOSITO: CUENTA UNICA DEL TESORO / DJBR.</t>
  </si>
  <si>
    <t>00099021001 DEPOSITO DE EFECTIVO, DEPOSITANTE: MARIO JOSE OROPEZA MONROY, CONCEPTO: REVERSION POR CONC. DE COMB. Y LUB. MES NOV/19 PARA REMOL. TNR-12, REALIZA SERV. DE CABOTAJE Y NAVEG, CUENTA DE DEPOSITO: CUENTA UNICA DEL TESORO / DJBR.</t>
  </si>
  <si>
    <t>00099021001 DEPOSITO DE EFECTIVO, DEPOSITANTE: MARIO JOSE OROPEZA MONROY, CONCEPTO: REVERSION POR CONC. DE COMB. Y LUB. PARA MOTOR FUERA DE BORDA PARA REALIZAR CONTROL DE BARCAZA, CUENTA DE DEPOSITO: CUENTA UNICA DEL TESORO / DJBR</t>
  </si>
  <si>
    <t>00099021001 DEPOSITO DE EFECTIVO, DEPOSITANTE: VDS-SC, CONCEPTO: LICENCIA SIN GOCE DE HABERES MARZO 2020 SR. DIEGO BUSTAMANTE PAZ, CUENTA DE DEPOSITO: CUENTA UNICA DEL TESORO</t>
  </si>
  <si>
    <t>00593012001 DEPOSITO DE EFECTIVO, DEPOSITANTE: EMPRESA ESTATAL YACANA, CONCEPTO: REVERSION PREV. 54, CUENTA DE DEPOSITO: CUENTA UNICA DEL TESORO</t>
  </si>
  <si>
    <t>00593012001 DEPOSITO DE EFECTIVO, DEPOSITANTE: EMPRESA ESTATAL YACANA, CONCEPTO: REVERSION PREV. 40, CUENTA DE DEPOSITO: CUENTA UNICA DEL TESORO</t>
  </si>
  <si>
    <t>00222012001 DEPOSITO DE EFECTIVO, DEPOSITANTE: INIAF, CONCEPTO: DEVOLUCION DE SUELDO DEL SEÑOR OCTAVIO BECERRA GUZMAN, CUENTA DE DEPOSITO: CUENTA UNICA DEL TESORO</t>
  </si>
  <si>
    <t>00222012001 DEPOSITO DE EFECTIVO, DEPOSITANTE: INIAF, CONCEPTO: DEVOLUCION DE SUELDO DEL SEÑOR MARTIN HUAYTA URQUIZO, CUENTA DE DEPOSITO: CUENTA UNICA DEL TESORO</t>
  </si>
  <si>
    <t>00513162001 DEPOSITO DE EFECTIVO, DEPOSITANTE: YPFB-OPERACIONES DISTRITO AMAZONICO, CONCEPTO: DEVOLUCION DE FONDOS NO UTILIZADOS, CUENTA DE DEPOSITO: CUENTA UNICA DEL TESORO</t>
  </si>
  <si>
    <t>00099021001 DEPOSITO DE EFECTIVO, DEPOSITANTE: RUBEN JAVIER ALVAREZ ALIAGA, CONCEPTO: DEVOLUCION DE SALDOS NO EJECUTADOS DE FONDOS EN AVANCE C-31 N° 567, CUENTA DE DEPOSITO: CUENTA UNICA DEL TESORO / DJBR.</t>
  </si>
  <si>
    <t>00046024204 DEPOSITO DE EFECTIVO, DEPOSITANTE: JAVIER MONTENEGRO VALVERDE, CONCEPTO: RECURSOS NO UTILIZADOS C-31 1340/2020 CBTE 405/2020, CUENTA DE DEPOSITO: CUENTA UNICA DEL TESORO</t>
  </si>
  <si>
    <t>00378012002 DEPOSITO DE EFECTIVO, DEPOSITANTE: KATHERINE ALICIA JAUREGUI ALIAGA, CONCEPTO: DEVOLUCION PREVENTIVO 168, CUENTA DE DEPOSITO: CUENTA UNICA DEL TESORO</t>
  </si>
  <si>
    <t>TRANSFERENCIA DE FONDOS AL EXTERIOR A SOLICITUD DE YACIMIENTOS PETROLIFEROS FISCALES BOLIVIANOS SEGUN SOLICITUD YPFB-0132-2020 REF: TERCER PREPAGO FC PROFORMA ENEX SA POR SUMINISTRO DE PRODUCTO INSUMOS Y ADITIVOS GESTION 2019 LIB. 00513012004 LBP-YPFB-UNICOMERCIAL (4030005415/1-2188907)</t>
  </si>
  <si>
    <t>PAGO PRÉSTAMO IDA 948-BO VCTO. 01-04-2020 POR CUENTA DE SAGUAPAC , VALOR 01-04-2020 CAPITAL USD 135.000,00 INTERESES USD 9.618,75 LIB. 00099021001 - RECURSOS ORDINARIOS (3987) - MDRI</t>
  </si>
  <si>
    <t>COBRO DE||COSTO ÚTILES ESCRITORIO POR LA EMISIÓN DEL COMPROBANTE CONTABLE N°981601 DE LA FECHA DE LA LIBRETA N° 00099021001 TGN RECURSOS ORDINARIOS POR COSTO ÚTILES DE ESCRITORIO</t>
  </si>
  <si>
    <t>||TRANSFERENCIA DE FONDOS S/G. MENSAJE SWIFT N° 4161 DE LA FECHA.(SECTOR PUBLICO-SOBREVUELOS). DEBITO LIBRETA N° 00117012001 ¿DGAC¿, COBRO EMISION COMPROBANTE CONTABLE DE LA FECHA.</t>
  </si>
  <si>
    <t>||TRANSFERENCIA DE FONDOS S/G. MENSAJE SWIFT N° 3157 DE LA FECHA.(SECTOR PUBLICO-SOBREVUELOS). DEBITO LIBRETA N° 00117012001 ¿DGAC¿, COBRO EMISION COMPROBANTE CONTABLE DE LA FECHA.</t>
  </si>
  <si>
    <t>||REGULARIZACION DE NUESTRA OPERACION 0981513 DE F.31/03/2020 EN ATENCION A CORREOS ELECTRONICOS DE LA DGAC Y AASANA DEBITO DE LA LIBRETA 00117012001 DGAC, REPOSICION UTILES DE ESCRITORIO</t>
  </si>
  <si>
    <t>TRANSFERENCIA AUTOMATICA SEGUN INSTRUCCION DEL MINISTERIO DE ECONOMIA Y FINANZAS PUBLICAS LIBRETA 00990201001 TGN RECURSOS ORDINARIOS</t>
  </si>
  <si>
    <t>VENTA DE DIVISAS CON TRANSFERENCIA DE FONDOS A SOLICITUD DE MINISTERIO DE EDUCACION SEGUN SOLICITUD 10680 REF: TRANSFERENCIA PARA LUIS ANDRES MOLLERICON TITIRICO EQUIVALENTES 2.542,67 USD LIB. 00099021001 TGN-RECURSOS ORDINARIOS (3987) POR DIFERENCIAL CAMBIARIO</t>
  </si>
  <si>
    <t>VENTA DE DIVISAS CON TRANSFERENCIA DE FONDOS A SOLICITUD DE MINISTERIO DE EDUCACION SEGUN SOLICITUD 10681 REF: TRANSFERENCIA PARA WAGENINGEN UNIVERSITY (JANE LEONOR ROQUE MAMANI) EQUIVALENTES 2.118,88 USD LIB. 00099021001 TGN-RECURSOS ORDINARIOS (3987) POR DIFERENCIAL CAMBIARIO</t>
  </si>
  <si>
    <t>VENTA DE DIVISAS CON TRANSFERENCIA DE FONDOS A SOLICITUD DE MINISTERIO DE EDUCACION SEGUN SOLICITUD 10693 REF: TRANSFERENCIA PARA HELEN LAURA COARITA FERNANDEZ EQUIVALENTES 405,60 USD LIB. 00099021001 TGN-RECURSOS ORDINARIOS (3987) POR DIFERENCIAL CAMBIARIO</t>
  </si>
  <si>
    <t>VENTA DE DIVISAS CON TRANSFERENCIA DE FONDOS A SOLICITUD DE MINISTERIO DE EDUCACION SEGUN SOLICITUD 10694 REF: TRANSFERENCIA PARA UNIVERSITAT DE BARCELONA (CARLA TATIANA GONZALES GEMIO) EQUIVALENTES 1.494,33 USD LIB. 00099021001 TGN-RECURSOS ORDINARIOS (3987) POR DIFERENCIAL CAMBIARIO</t>
  </si>
  <si>
    <t>VENTA DE DIVISAS CON TRANSFERENCIA DE FONDOS A SOLICITUD DE MINISTERIO DE EDUCACION SEGUN SOLICITUD 10697 REF: TRANSFERENCIA PARA UNIVERSIDAD POLITECNICA DE CATALUNYA (HILDA GABRIELA TAPIA PEREIRA) EQUIVALENTES 1.235,87 USD LIB. 00099021001 TGN-RECURSOS ORDINARIOS (3987) POR DIFERENCIAL CAMBIARIO</t>
  </si>
  <si>
    <t>VENTA DE DIVISAS CON TRANSFERENCIA DE FONDOS A SOLICITUD DE MINISTERIO DE EDUCACION SEGUN SOLICITUD 10698 REF: TRANSFERENCIA PARA UNIVERSITEIT UTRECHT (VIOLETA CARMEN ANGULO FERNANDEZ) EQUIVALENTES 28.432,44 USD LIB. 00099021001 TGN-RECURSOS ORDINARIOS (3987) POR DIFERENCIAL CAMBIARIO</t>
  </si>
  <si>
    <t>TRANSFERENCIA DEL EXTERIOR SEGUN SWIFT NOS.4227-4226 DE FECHA 02/04/2020 ORDENANTE: EMBASSY OF BOLIVIA SECCION CONSULAR TOKYO-JAPON LIB. 00010011102 MIN.RELACIONES EXTERIORES - GESTORIA CONSULAR LEY Nº 3108</t>
  </si>
  <si>
    <t>COBRO COSTOS DE PAPELERIA SEGUN TRANSFERENCIA DEL EXTERIOR POR ORDEN DE COPAGAZ DISTRIBUIDORA DE GAS S.A. FECCHA VALOR 02-04-2020REF:INV.230 LIB. 00513062001 YPFB-OPERACIONES PLANTA DE SEPARACION DE LIQUIDOS RIO GRANDE</t>
  </si>
  <si>
    <t>COBRO COSTOS DE PAPELERIA SEGUN TRANSFERENCIA DEL EXTERIOR POR ORDEN DE EMBASSY OF BOLIVIA SECCION CONSULAR TOKYO-JAPON LIB. 00010011102 MIN.RELACIONES EXTERIORES - GESTORIA CONSULAR LEY Nº 3108</t>
  </si>
  <si>
    <t>||REGULARIZACION DE NUESTRA OPERACION N° 0981602 DE 01/04/2020 EN ATENCION A CORREO ELECTRONICO DE LA AGENCIA PARA EL DESARROLLO DE LA SOCIEDAD DE LA INFORMACION EN BOLIVIA - ADSIB DEBITO DE LA LIBRETA 00119012001 ADSIB, REPOSICION UTILES DE ESCRITORIO.</t>
  </si>
  <si>
    <t>||REGULARIZACION DE NUESTRA OPERACION N° 0981606 DE 01/04/2020 EN ATENCION A CORREOS ELECTRONICOS DE LA DGAC Y AASANA DEBITO DE LA LIBRETA 00117012001 DGAC, REPOSICION UTILES DE ESCRITORIO.</t>
  </si>
  <si>
    <t>||REGULARIZACION DE NUESTRA OPERACION N° 0981603 DE 01/04/2020 EN ATENCION A CORREOS ELECTRONICOS DE LA DGAC Y AASANA DEBITO DE LA LIBRETA 00117012001 DGAC, REPOSICION UTILES DE ESCRITORIO.</t>
  </si>
  <si>
    <t>A:00099021001 Pago de capital e interes corriente a favor del TGN, adeudado por el GAD Santa Cruz, correspondiente al Présamo Convenio Subsidiario CAF 2324, Preoyecto Sistema de Electrificación rural la Planchada.</t>
  </si>
  <si>
    <t>De: 00099021001 Transferencia de recursos a solicitud del Órgano Judicial, (operación bimonetaria), SG Nota CITE:UNID. /NAL. /FINANZAS/DAF-OJ N°239/2020, a favor de la Unidad de Liquidación de ECOBOL por Restitución de Certificado Depósito Judicial Nro. 0150231 y 0148190. TC 6.86.</t>
  </si>
  <si>
    <t>COBRO COSTOS DE PAPELERIA POR REGULARIZACION DE TRANSFERENCIA DEL EXTERIOR POR ORDEN DE PETROLEOS PARAGUAYOS PETROPAR, FECHA VALOR 01-04-2020 LIB. 00513062001 YPFB-OPERACIONES PLANTA DE SEPARACION DE LIQUIDOS RIO GRANDE</t>
  </si>
  <si>
    <t>COBRO COSTOS DE PAPELERIA POR REGULARIZACION DE TRANSFERENCIA DEL EXTERIOR POR ORDEN DE PETROLEOS PARAGUAYOS PETROPAR, FECHA VALOR 18-03-2020 LIB. 00513062001 YPFB-OPERACIONES PLANTA DE SEPARACION DE LIQUIDOS RIO GRANDE</t>
  </si>
  <si>
    <t>VENTA DE DIVISAS CON TRANSFERENCIA DE FONDOS A SOLICITUD DE ADMINISTRACION DE SERVICIOS PORTUARIOS BOLIVIA SEGUN SOLICITUD 10702 REF: H.R. 349 PAGO AL TPA POR REFRIGERACION DE CONTENEDORES FACTURA 251177. H.R. 1088 2DO. DESCARGO POR GASTOS DE FUNCIONAMIENTO DE PUERTO DE ARICA - CHILE, SEGUN COMUNIC LIB. 00594012001 ASP-B FONDO DE OPERACIONES</t>
  </si>
  <si>
    <t>||REGULARIZACION DEL COMPROBANTE CONTABLE N°0981655 DE F.02-04-2020 S/G. CORREOS ELECTRONICOS DE LA D.G.A.C. Y AASANA. DEBITO LIBRETA N° 00117012001 ¿DGAC¿, COBRO EMISION COMPROBANTE CONTABLE DE LA FECHA.</t>
  </si>
  <si>
    <t>VENTA DE DIVISAS CON TRANSFERENCIA DE FONDOS A SOLICITUD DE MINISTERIO DE EDUCACION SEGUN SOLICITUD 10676 REF: TRANSFERENCIA PARA DANA DELIA VALLEJOS LUNA EQUIVALENTES 4.697,52 USD LIB. 00099021001 TGN-RECURSOS ORDINARIOS (3987) POR DIFERENCIAL CAMBIARIO</t>
  </si>
  <si>
    <t>VENTA DE DIVISAS CON TRANSFERENCIA DE FONDOS A SOLICITUD DE MINISTERIO DE EDUCACION SEGUN SOLICITUD 10699 REF: TRANSFER OF RESOURCES FOR UNIVERSITY OF GLASGOW (LUIS ADOLFO SALINAS SAN MARTIN) EQUIVALENTES 22.861,76 USD LIB. 00099021001 TGN-RECURSOS ORDINARIOS (3987) POR DIFERENCIAL CAMBIARIO</t>
  </si>
  <si>
    <t>VENTA DE DIVISAS CON TRANSFERENCIA DE FONDOS A SOLICITUD DE MINISTERIO DE EDUCACION SEGUN SOLICITUD 10696 REF: TRANSFERENCIA PARA UNIVERSITY OF MELBOURNE (CECILIA ALEJANDRA RIOS TERAN) EQUIVALENTES 8.967,37 USD LIB. 00099021001 TGN-RECURSOS ORDINARIOS (3987) POR DIFERENCIAL CAMBIARIO</t>
  </si>
  <si>
    <t>VENTA DE DIVISAS CON TRANSFERENCIA DE FONDOS A SOLICITUD DE MINISTERIO DE EDUCACION SEGUN SOLICITUD 10692 REF: TRANSFERENCIA PARA UNIVERSITY OF COPENHAGEN (CARLA XIMENA COLQUE HINOJOSA) EQUIVALENTES 12.091,70 USD LIB. 00099021001 TGN-RECURSOS ORDINARIOS (3987) POR DIFERENCIAL CAMBIARIO</t>
  </si>
  <si>
    <t>VENTA DE DIVISAS CON TRANSFERENCIA DE FONDOS A SOLICITUD DE MINISTERIO DE EDUCACION SEGUN SOLICITUD 10686 REF: TRANSFERENCIA PARA LUCIO RODRIGO ALEJO VARGAS EQUIVALENTES 3.175,56 USD LIB. 00099021001 TGN-RECURSOS ORDINARIOS (3987) POR DIFERENCIAL CAMBIARIO</t>
  </si>
  <si>
    <t>VENTA DE DIVISAS CON TRANSFERENCIA DE FONDOS A SOLICITUD DE MINISTERIO DE EDUCACION SEGUN SOLICITUD 10685 REF: TRANSFER OF RESOURCES FOR LUIS GASTON LORA SARAVIA EQUIVALENTES 6.068,97 USD LIB. 00099021001 TGN-RECURSOS ORDINARIOS (3987) POR DIFERENCIAL CAMBIARIO</t>
  </si>
  <si>
    <t>VENTA DE DIVISAS CON TRANSFERENCIA DE FONDOS A SOLICITUD DE MINISTERIO DE EDUCACION SEGUN SOLICITUD 10684 REF: TRANSFER OF RESOURCES FOR ALISON RAISA QUIROZ VASQUEZ EQUIVALENTES 6.068,97 USD LIB. 00099021001 TGN-RECURSOS ORDINARIOS (3987) POR DIFERENCIAL CAMBIARIO</t>
  </si>
  <si>
    <t>VENTA DE DIVISAS CON TRANSFERENCIA DE FONDOS A SOLICITUD DE MINISTERIO DE EDUCACION SEGUN SOLICITUD 10675 REF: TRANSFERENCIA PARA CECILIA ALEJANDRA RIOS TERAN EQUIVALENTES 6.043,73 USD LIB. 00099021001 TGN-RECURSOS ORDINARIOS (3987) POR DIFERENCIAL CAMBIARIO</t>
  </si>
  <si>
    <t>VENTA DE DIVISAS CON TRANSFERENCIA DE FONDOS A SOLICITUD DE MINISTERIO DE EDUCACION SEGUN SOLICITUD 10677 REF: TRANSFERENCIA PARA NATALIA PEREIRA GUTIERREZ EQUIVALENTES 3.928,79 USD LIB. 00099021001 TGN-RECURSOS ORDINARIOS (3987) POR DIFERENCIAL CAMBIARIO</t>
  </si>
  <si>
    <t>VENTA DE DIVISAS CON TRANSFERENCIA DE FONDOS A SOLICITUD DE MINISTERIO DE EDUCACION SEGUN SOLICITUD 10678 REF: TRANSFER OF RESOURCES FOR MARIA FERNANDA ROJAS MICHAGA EQUIVALENTES 6.068,97 USD LIB. 00099021001 TGN-RECURSOS ORDINARIOS (3987) POR DIFERENCIAL CAMBIARIO</t>
  </si>
  <si>
    <t>VENTA DE DIVISAS CON TRANSFERENCIA DE FONDOS A SOLICITUD DE MINISTERIO DE EDUCACION SEGUN SOLICITUD 10679 REF: TRANSFERENCIA PARA CARLA XIMENA COLQUE HINOJOSA EQUIVALENTES 2.867,21 USD LIB. 00099021001 TGN-RECURSOS ORDINARIOS (3987) POR DIFERENCIAL CAMBIARIO</t>
  </si>
  <si>
    <t>VENTA DE DIVISAS CON TRANSFERENCIA DE FONDOS A SOLICITUD DE MINISTERIO DE EDUCACION SEGUN SOLICITUD 10682 REF: TRANSFER OF RESOURCES FOR LUIS ADOLFO SALINAS SAN MARTIN EQUIVALENTES 4.855,18 USD LIB. 00099021001 TGN-RECURSOS ORDINARIOS (3987) POR DIFERENCIAL CAMBIARIO</t>
  </si>
  <si>
    <t>VENTA DE DIVISAS CON TRANSFERENCIA DE FONDOS A SOLICITUD DE MINISTERIO DE EDUCACION SEGUN SOLICITUD 10683 REF: TRANSFER OF RESOURCES FOR ANNIE CECY ESPINOZA ARISPE EQUIVALENTES 6.068,97 USD LIB. 00099021001 TGN-RECURSOS ORDINARIOS (3987) POR DIFERENCIAL CAMBIARIO</t>
  </si>
  <si>
    <t>NUMERO DE LIBRETA CUT: 00283012001 OPERACIÓN E18 TRANSFERENCIA DEL SISTEMA FINANCIERO POR CUENTA DE TERCEROS A LA CUT SOL. ESC. DE ALMACENERA BOLIVIAN S.A.</t>
  </si>
  <si>
    <t>A:00086038003 Transferencia de recursos a requerimiento del SERNAP mediante nota CITE: NI/DA Nº 0050/2020, correspondiente al pago de salarios a guardaparques a nivel nacional recursos provenientes de FUNDESNAP.</t>
  </si>
  <si>
    <t>||REGULARIZACION DE NUESTRA OPERACION N° 0981668 DE F.03/04/2020 EN ATENCION A CORREOS ELECTRONICOS DE LA DGAC Y AASANA. DEBITO DE LA LIBRETA 00117012001 DGAC, REPOSICION UTILES DE ESCRITORIO.</t>
  </si>
  <si>
    <t>PAGO A BID PRÉSTAMO 2664/BL-BO VCTO. 05-04-2020 POR CUENTA DE TGN , NTI. 013469 VALOR 06-04-2020 COMISIONES USD 805,41 CTA. 3987 CUENTA UNICA DEL TESORO LIB. 00099021001 REF.: COMISIONES BANCARIAS</t>
  </si>
  <si>
    <t>PAGO A CAF PRÉSTAMO CFA010253 VCTO. 06-04-2020 POR CUENTA DE TGN , NTI. 013443 VALOR 06-04-2020 INTERESES USD 86.783,69 COMISIONES USD 193.383,33 CTA. 3987 CUENTA UNICA DEL TESORO LIB. 00099021001 REF.: COMISIONES BANCARIAS</t>
  </si>
  <si>
    <t>COBRO COSTOS DE PAPELERIA SEGUN TRANSFERENCIA DEL EXTERIOR POR ORDEN DE COPAGAZ DISTRIBUIDORA DE GAS S.A., FECHA VALOR 06-04-2020 REF_INV.242 LIB. 00513062001 YPFB-OPERACIONES PLANTA DE SEPARACION DE LIQUIDOS RIO GRANDE</t>
  </si>
  <si>
    <t>||VENTA DE DIVISAS SEGÚN SWIFT NO.4315 DEL BANQUERO NO. DE LA FECHA, POR COBRO DE COMISIONES DE EUR 5,00 POR TRANSFERENCIA DE FONDOS AL EXTERIOR DE EUR 3.600.- FECHA VALOR 05-03.2020 DEL MIN.DE EDUCACIÓN REF:PAGO WALTER AGUSTIN PARADA LIBRETA 00099021001 TGN RECURSOS ORDINARIOS</t>
  </si>
  <si>
    <t>||VENTA DE DIVISAS SEGÚN SWIFT NO.4315 DEL BANQUERO NO. DE LA FECHA, POR COBRO DE COMISIONES DE EUR 5,00 POR TRANSFERENCIA DE FONDOS AL EXTERIOR DE EUR 3.600.- FECHA VALOR 05-03.2020 DEL MIN.DE EDUCACIÓN REF:PAGO WALTER AGUSTIN PARADA CGO.LIBRETA 00099021001 TGN RECURSOS ORDINARIOS (UTILES DE ESCRITORIO)</t>
  </si>
  <si>
    <t>||VENTA DE DIVISAS SEGÚN SWIFT DEL BANQUERO NO.4317 DE LA FECHA, POR COBRO DE COMISIONES DE EUR 25.- POR TRANSFERENCIA DE FONDOS AL EXTERIOR DE EUR 26.010,85 DE FECHA VALOR 02-04-20 DEL MIN.DE EDUCACIÓN REF:PAGO VIOLETA CARMEN ANGULO FERNANDEZ CGO.LIBRETA 00099021001 TGN RECURSOS ORDINARIOS(COBRO UTILES DE ESCRITORIO)</t>
  </si>
  <si>
    <t>||VENTA DE DIVISAS SEGÚN SWIFT NO.4316 DEL BANQUERO NO. DE LA FECHA, POR COBRO DE COMISIONES DE EUR 10,00 POR TRANSFERENCIA DE FONDOS AL EXTERIOR DE EUR 1,938,42 FECHA VALOR 02-04 -2020 DEL MIN.DE EDUCACIÓN REF:PAGO JANE LEONOR ROQUE MAMANI CGO.LIBRETA 00099021001 TGN RECURSOS ORDINARIOS(UTILES DE ESCRITORIO)</t>
  </si>
  <si>
    <t>||VENTA DE DIVISAS SEGÚN SWIFT DEL BANQUERO NO.4317 DE LA FECHA, POR COBRO DE COMISIONES DE EUR 25.- POR TRANSFERENCIA DE FONDOS AL EXTERIOR DE EUR 26.010,85 DE FECHA VALOR 02-04-20 DEL MIN.DE EDUCACIÓN REF:PAGO VIOLETA CARMEN ANGULO FERNANDEZ LIBRETA 00099021001 TGN RECURSOS ORDINARIOS</t>
  </si>
  <si>
    <t>||VENTA DE DIVISAS SEGÚN SWIFT NO.4316 DEL BANQUERO NO. DE LA FECHA, POR COBRO DE COMISIONES DE EUR 10,00 POR TRANSFERENCIA DE FONDOS AL EXTERIOR DE EUR 1,938,42 FECHA VALOR 02-04 -2020 DEL MIN.DE EDUCACIÓN REF:PAGO JANE LEONOR ROQUE MAMANI LIBRETA 00099021001 TGN RECURSOS ORDINARIOS</t>
  </si>
  <si>
    <t>TRANSFERENCIA DEL EXTERIOR SEGUN SWIFT NOS.4324-4314 DE FECHA 07/04/2020 ORDENANTE: CONSULADO GENERAL DE BOLIVIA GINEBRA-SUIZA LIB. 00010011102 MIN.RELACIONES EXTERIORES - GESTORIA CONSULAR LEY Nº 3108</t>
  </si>
  <si>
    <t>COBRO COSTOS DE PAPELERIA SEGUN TRANSFERENCIA DEL EXTERIOR POR ORDEN DE CONSULADO GENERAL DE BOLIVIA GINEBRA-SUIZA LIB. 00010011102 MIN.RELACIONES EXTERIORES - GESTORIA CONSULAR LEY Nº 3108</t>
  </si>
  <si>
    <t>COBRO COSTOS DE PAPELERIA SEGUN TRANSFERENCIA DEL EXTERIOR POR ORDEN DE SHELL BOLIVIA CORPORATION SUCURSAL, FECHA VALOR 7-04.2020 LIB. 00513012007 YPFB - RECURSOS NACIONALIZACIÓN</t>
  </si>
  <si>
    <t>VENTA DE DIVISAS CON TRANSFERENCIA DE FONDOS A SOLICITUD DE MINISTERIO DE EDUCACION SEGUN SOLICITUD 10700 REF: TRANSFERENCIA PARA RUBEN LOPEZ LEMA EQUIVALENTES 4.265,03 USD LIB. 00099021001 TGN-RECURSOS ORDINARIOS (3987) POR DIFERENCIAL CAMBIARIO</t>
  </si>
  <si>
    <t>||REGULARIZACIÓN DE NUESTRA OPERACIÓN NRO. 0980853 DE F. 16/03/2020 EN ATENCIÓN A CORREOS ELECTRÓNICOS DE LA DGAC Y AASANA. DEBITO DE LA LIBRETA 00117012001 DGAC, REPOSICION UTILES DE ESCRITORIO.</t>
  </si>
  <si>
    <t>TRANSFERENCIA DE FONDOS AL EXTERIOR A SOLICITUD DE MINISTERIO DE DEFENSA SEGUN SOLICITUD 10707 REF: UDC00167 - APOYO A LA SEGURIDAD Y DEFENSA - DESEMBOLSO DE RECURSOS PARA EL PAGO DE LA FACTURA NRO 118 B-19 DE BRAVO TACTICAL SOLUTIONS - ANEXOS INFO DE PAGO NRO 67 - CONTRATOS MD-DGAJ-UAJ-EXT NRO 01 - LIB. 00020011103 MINISTERIO DE DEFENSA - INGRESOS VARIOS</t>
  </si>
  <si>
    <t>||TRANSFERENCIA DE FONDOS S/G. MENSAJES SWIFT NROS. 4363 Y 4362 DE LA FECHA. (SECTOR PÚBLICO - SOBREVUELOS). DEBITO DE LA LIBRETA 00117012001 DGAC, REPOSICION UTILES DE ESCRITORIO.</t>
  </si>
  <si>
    <t>VENTA DE DIVISAS CON TRANSFERENCIA DE FONDOS A SOLICITUD DE MINISTERIO DE EDUCACION SEGUN SOLICITUD 10704 REF: TRANSFERENCIA PARA ANGELA ISABEL PEDREGAL MONTES EQUIVALENTES 3.020,30 USD LIB. 00099021001 TGN-RECURSOS ORDINARIOS (3987) POR DIFERENCIAL CAMBIARIO</t>
  </si>
  <si>
    <t>COBRO COSTOS DE PAPELERIA SEGUN TRANSFERENCIA DEL EXTERIOR POR ORDEN DE COMPANHIA MATOGROSSENSE DE GAS, FECHA VALOR 07-04-20 REF:INV.EXB-MTGTF 0420 LIB. 00513012007 YPFB - RECURSOS NACIONALIZACIÓN</t>
  </si>
  <si>
    <t>COBRO COSTOS DE PAPELERIA SEGUN TRANSFERENCIA DEL EXTERIOR POR ORDEN DE COMPANHIA MATAGROSSENSE DDE GAS, FECHA VALOR 07-04-20 REF:INV.04-20 LIB. 00513012007 YPFB - RECURSOS NACIONALIZACIÓN</t>
  </si>
  <si>
    <t>||TRANSFERENCIA DE FONDOS S/G. MENSAJES SWIFT NROS. 4361 Y 4360 DE LA FECHA. (SECTOR PÚBLICO - SOBREVUELOS). DEBITO DE LA LIBRETA 00117012001 DGAC, REPOSICION UTILES DE ESCRITORIO.</t>
  </si>
  <si>
    <t>VENTA DE DIVISAS CON TRANSFERENCIA DE FONDOS A SOLICITUD DE MINISTERIO DE EDUCACION SEGUN SOLICITUD 10703 REF: TRANSFERENCIA PARA MARCO AUGUSTO HERBAS LOPEZ EQUIVALENTES 5.280,24 USD LIB. 00099021001 TGN-RECURSOS ORDINARIOS (3987) POR DIFERENCIAL CAMBIARIO</t>
  </si>
  <si>
    <t>COBRO COSTOS DE PAPELERIA SEGUN TRANSFERENCIA DEL EXTERIOR POR ORDEN DE PETROLEO BRASILEIRO SA PETROBRAS, FECHA VALOR 08-04-2020 LIB. 00513012007 YPFB - RECURSOS NACIONALIZACIÓN</t>
  </si>
  <si>
    <t>||TRANSFERENCIA DE FONDOS S/G. MENSAJES SWIFT NROS. 4407 Y 4406 DE LA FECHA. (SECTOR PÚBLICO - SOBREVUELOS). DEBITO DE LA LIBRETA 00117012001 DGAC, REPOSICION UTILES DE ESCRITORIO.</t>
  </si>
  <si>
    <t>||TRANSFERENCIA DE FONDOS S/G. MENSAJE SWIFT NRO. 4431 DE LA FECHA. (SECTOR PUBLICO - SOBREVUELOS). DEBITO DE LA LIBRETA 00117012001 DGAC, REPOSICION UTILES DE ESCRITORIO.</t>
  </si>
  <si>
    <t>REGULARIZACION DE TRANSFERENCIA DEL EXTERIOR SEGUN SWIFT NO.2782 DE FECHA 09/04/2020 ORDENANTE: CONSULADO GENERAL DE BOLIVIA MADRID-ESPAÑA REF:RECAUDACIONES GESTORIA CONSULAR FEBRERO 2020 LIB. 00010011102 MIN.RELACIONES EXTERIORES - GESTORIA CONSULAR LEY Nº 3108</t>
  </si>
  <si>
    <t>REGULARIZACION DE TRANSFERENCIA DEL EXTERIOR SEGUN SWIFT NO.3640 DE FECHA 09/04/2020 ORDENANTE: EMBAJADA DE BOLIVIA EN MEXICO REF:GESTORIA CONSULAR 2020 LIB. 00010011102 MIN.RELACIONES EXTERIORES - GESTORIA CONSULAR LEY Nº 3108</t>
  </si>
  <si>
    <t>REGULARIZACION DE TRANSFERENCIA DEL EXTERIOR SEGUN SWIFT NO.4202 DE FECHA 09/04/2020 ORDENANTE: CONSULADO ENERAL DE BOLIVIA HOUSTON REF:GESTORIA CONSULAR MARZO 2020 LIB. 00010011102 MIN.RELACIONES EXTERIORES - GESTORIA CONSULAR LEY Nº 3108</t>
  </si>
  <si>
    <t>REGULARIZACION DE TRANSFERENCIA DEL EXTERIOR SEGUN SWIFT NO.4267 DE FECHA 09/04/2020 ORDENANTE: CONSULADO DE BOLIVIA EN CACERES BRASIL REF:GESTORIA CONSULAR MARZO 2020 LIB. 00010011102 MIN.RELACIONES EXTERIORES - GESTORIA CONSULAR LEY Nº 3108</t>
  </si>
  <si>
    <t>TRANSFERENCIA DEL EXTERIOR SEGUN SWIFT NO.4422 DE FECHA 09/04/2020 ORDENANTE: CONSULADO DE BOLIVIA EN ANTOFAGASTA-CHILE REF:GESTORIA CONSULAR MAYO 2020 LIB. 00010011102 MIN.RELACIONES EXTERIORES - GESTORIA CONSULAR LEY Nº 3108</t>
  </si>
  <si>
    <t>COBRO COSTOS DE PAPELERIA POR REGULARIZACION DE TRANSFERENCIA DEL EXTERIOR POR ORDEN DE CONSULADO GENERAL DE BOLIVIA MADRID-ESPAÑA REF:RECAUDACIONES GESTORIA CONSULAR FEBRERO 2020 LIB. 00010011102 MIN.RELACIONES EXTERIORES - GESTORIA CONSULAR LEY Nº 3108</t>
  </si>
  <si>
    <t>COBRO COSTOS DE PAPELERIA POR REGULARIZACION DE TRANSFERENCIA DEL EXTERIOR POR ORDEN DE EMBAJADA DE BOLIVIA EN MEXICO REF:GESTORIA CONSULAR 2020 LIB. 00010011102 MIN.RELACIONES EXTERIORES - GESTORIA CONSULAR LEY Nº 3108</t>
  </si>
  <si>
    <t>COBRO COSTOS DE PAPELERIA POR REGULARIZACION DE TRANSFERENCIA DEL EXTERIOR POR ORDEN DE CONSULADO ENERAL DE BOLIVIA HOUSTON REF:GESTORIA CONSULAR MARZO 2020 LIB. 00010011102 MIN.RELACIONES EXTERIORES - GESTORIA CONSULAR LEY Nº 3108</t>
  </si>
  <si>
    <t>COBRO COSTOS DE PAPELERIA POR REGULARIZACION DE TRANSFERENCIA DEL EXTERIOR POR ORDEN DE EMBAJADA DE BOLIVIA ARGENTINA REF:DEV.DE SALDOS Y GASTOS DE FUNCIONAMIENTO 2019 LIB. 00099021001 TGN-RECURSOS ORDINARIOS (3987)</t>
  </si>
  <si>
    <t>COBRO COSTOS DE PAPELERIA POR REGULARIZACION DE TRANSFERENCIA DEL EXTERIOR POR ORDEN DE EMBAJADA DE BOLIVIA BERLIN-ALEMANIA REF:DEVOLUCION DE SALDOS Y GASTOS DE FUNCIONAMIENTO 2019 LIB. 00099021001 TGN-RECURSOS ORDINARIOS (3987)</t>
  </si>
  <si>
    <t>COBRO COSTOS DE PAPELERIA POR REGULARIZACION DE TRANSFERENCIA DEL EXTERIOR POR ORDEN DE EMBAJADA DE BOLIVIA BELGICA-BRUSELAS REF:DEVOLUCION DE SALDOS Y GASTOS DE FUNCIONAMIENTO 2019 LIB. 00099021001 TGN-RECURSOS ORDINARIOS (3987)</t>
  </si>
  <si>
    <t>COBRO COSTOS DE PAPELERIA POR REGULARIZACION DE TRANSFERENCIA DEL EXTERIOR POR ORDEN DE MISION PERMANENTE DE BOLIVIE ONU REF:DEVOLUCION DE SALDOS Y GASTOS DE FUNCIONAMIENTO 2019 LIB. 00099021001 TGN-RECURSOS ORDINARIOS (3987)</t>
  </si>
  <si>
    <t>COBRO COSTOS DE PAPELERIA POR REGULARIZACION DE TRANSFERENCIA DEL EXTERIOR POR ORDEN DE REPRESENTACION DE BOLIVIA ONU REF:DEVOLUCION DE SALDOS Y GASTOS DE FUNCIONAMIENTO 2019 LIB. 00099021001 TGN-RECURSOS ORDINARIOS (3987)</t>
  </si>
  <si>
    <t>COBRO COSTOS DE PAPELERIA POR REGULARIZACION DE TRANSFERENCIA DEL EXTERIOR POR ORDEN DE LIB. 00099021001 TGN-RECURSOS ORDINARIOS (3987)</t>
  </si>
  <si>
    <t>COBRO COSTOS DE PAPELERIA SEGUN TRANSFERENCIA DEL EXTERIOR POR ORDEN DE COPAGAZ DISTRIBUIDORA DE GAS S.A. , FECHA VALOR 08-04-2020 REF:INV 6PDI-DPDI-ND-2-2020 LIB. 00513062001 YPFB-OPERACIONES PLANTA DE SEPARACION DE LIQUIDOS RIO GRANDE</t>
  </si>
  <si>
    <t>COBRO COSTOS DE PAPELERIA SEGUN TRANSFERENCIA DEL EXTERIOR POR ORDEN DE COPAGAZ DISTRIBUIDORA DE GAS S.A., FECHA VALOR 09-04.20 REF:INV 248 LIB. 00513062001 YPFB-OPERACIONES PLANTA DE SEPARACION DE LIQUIDOS RIO GRANDE</t>
  </si>
  <si>
    <t>COBRO COSTOS DE PAPELERIA SEGUN TRANSFERENCIA DEL EXTERIOR POR ORDEN DE SHELL BOLIVIA CORPORATION, FECHA VALOR 09-04-20 LIB. 00513012007 YPFB - RECURSOS NACIONALIZACIÓN</t>
  </si>
  <si>
    <t>COBRO COSTOS DE PAPELERIA POR REGULARIZACION DE TRANSFERENCIA DEL EXTERIOR POR ORDEN DE CONSULADO DE BOLIVIA EN CACERES BRASIL REF:GESTORIA CONSULAR MARZO 2020 LIB. 00010011102 MIN.RELACIONES EXTERIORES - GESTORIA CONSULAR LEY Nº 3108</t>
  </si>
  <si>
    <t>COBRO COSTOS DE PAPELERIA SEGUN TRANSFERENCIA DEL EXTERIOR POR ORDEN DE CONSULADO DE BOLIVIA EN ANTOFAGASTA-CHILE REF:GESTORIA CONSULAR MAYO 2020 LIB. 00010011102 MIN.RELACIONES EXTERIORES - GESTORIA CONSULAR LEY Nº 3108</t>
  </si>
  <si>
    <t>||COMISION TRANSFERENCIA FDOS AL TEXTERIOR 0,10% S/USD 2.558.197.- REEM GTOS COM BS220.- Y EMISIO CBTE CONTABLE BS50.- PAGO LC I-2019-42 P/C MIN DES RURAL Y TIERRAS A/F JOHN DEERE SALES HISPANOAMERICA EN CONPLEMENTO A CBTE S-981926, 09/04/20. CGO LIB 00099021001 TGN RECURSOS ORDINARIOS-PAGO CARTA DE CREDITO I-2019-42 MIN DES RURAL Y TIERRAS</t>
  </si>
  <si>
    <t>||TRANSFERENCIA A LA CUENTA UNICA DEL TESORO IMPORTES RETENIDOS A JULIO HUMEREZ QUIROZ Y SERGIO CEREZO AGUIRRE POR REMUNERACION MAXIMA CORRESPONDIENTE AL MES DE MARZO/2020 - LIBRETA N° 00099021001. S/G DOCUMENTOS ADJUNTOS Y ROC N° 211/2020 DEL DCR. TRANF. POR REMUNERACION MAXIMA - SERGIO MARCELO CEREZO AGUIRRE MES DE MARZO/2020 LIBRETA 00099021001</t>
  </si>
  <si>
    <t>||TRANSFERENCIA A LA CUENTA UNICA DEL TESORO IMPORTES RETENIDOS A JULIO HUMEREZ QUIROZ Y SERGIO CEREZO AGUIRRE POR REMUNERACION MAXIMA CORRESPONDIENTE AL MES DE MARZO/2020 - LIBRETA N° 00099021001. S/G DOCUMENTOS ADJUNTOS Y ROC N° 211/2020 DEL DCR. TRANF. POR REMUNERACION MAXIMA - JULIO HUMEREZ QUIROZ MES DE MARZO/2020 LIBRETA 00099021001</t>
  </si>
  <si>
    <t>A:00299014101 Transferencia de recursos a requerimiento del Servicio Departamental de Riego de La Paz sg nota CITE: SEDERI-LP/114/2020, con el objeto de realizar los pagos de sueldos y salarios.</t>
  </si>
  <si>
    <t>TRANSFERENCIA DE FONDOS AL EXTERIOR A SOLICITUD DE MINISTERIO DE DEFENSA SEGUN SOLICITUD 10710 REF: TRANSFERENCIA VIA BCB A LA EMPRESA MIL COM SUPPORT INC ADQUISICION DE REPUESTOS PARA LA AERONAVE DE LA FUERZA AEREA BOLIVIANA SOLICITADO POR EL GA 31, SEGUN PROCESO DE CONTRATACION DGAA C DIR EX NRO 0 LIB. 00099021001 TGN-RECURSOS ORDINARIOS (3987)</t>
  </si>
  <si>
    <t>COBRO COSTOS DE PAPELERIA SEGUN TRANSFERENCIA DEL EXTERIOR POR ORDEN DE PETROLEO BRASILEIRO S.A. PETROBRAS, FECHA VALOR 13-04-2020 LIB. 00513012007 YPFB - RECURSOS NACIONALIZACIÓN</t>
  </si>
  <si>
    <t>COBRO COSTOS DE PAPELERIA POR REGULARIZACION DE TRANSFERENCIA DEL EXTERIOR POR ORDEN DE COMPANHIA MATOGROSSENSE DE GAS, FECHA VALOR 07-04-2020 LIB. 00513012007 YPFB - RECURSOS NACIONALIZACIÓN</t>
  </si>
  <si>
    <t>COBRO COSTOS DE PAPELERIA POR REGULARIZACION DE TRANSFERENCIA DEL EXTERIOR POR ORDEN DE LIMA GAS S.A., FECHA VALOR 08-04-20 LIB. 00513062001 YPFB-OPERACIONES PLANTA DE SEPARACION DE LIQUIDOS RIO GRANDE</t>
  </si>
  <si>
    <t>COBRO COSTOS DE PAPELERIA POR REGULARIZACION DE TRANSFERENCIA DEL EXTERIOR POR ORDEN DE LIMA GAS S.A. , FECHA VALOR 02-04-20 LIB. 00513062001 YPFB-OPERACIONES PLANTA DE SEPARACION DE LIQUIDOS RIO GRANDE</t>
  </si>
  <si>
    <t>||TRANSFERENCIA DE FONDOS S/G. MENSAJES SWIFT NROS. 4453 Y 4452 DE LA FECHA. (SECTOR PÚBLICO - SERVICIOS). DEBITO DE LA LIBRETA 00119012001 ADSIB, REPOSICION UTILES DE ESCRITORIO.</t>
  </si>
  <si>
    <t>'COBRO DE'||UTILES DE ESCRITORIO POR EL COMPROBANTE CONTABLE NRO. 0982110 DE LA FECHA, SEGÚN CORREO ELECTRÓNICO DE YPFB DE LA FECHA. DEBITO DE LA LIBRETA 00513022001 YPFB ¿ OPERACIONES.</t>
  </si>
  <si>
    <t>COBRO COSTOS DE PAPELERIA SEGUN TRANSFERENCIA DEL EXTERIOR POR ORDEN DE PETROLEO BRASILEIRO PETROBRAS, FECHA VALOR 13-04-20 REF:EXB-GAS-249/20 LIB. 00513012007 YPFB - RECURSOS NACIONALIZACIÓN</t>
  </si>
  <si>
    <t>COBRO COSTOS DE PAPELERIA SEGUN TRANSFERENCIA DEL EXTERIOR POR ORDEN DE PETROLEO BRASILEIRO PETROBRAS, FECHA VALOR 13-04-20 LIB. 00513012007 YPFB - RECURSOS NACIONALIZACIÓN</t>
  </si>
  <si>
    <t>COBRO COSTOS DE PAPELERIA SEGUN TRANSFERENCIA DEL EXTERIOR POR ORDEN DE INTEGRACION ENERGETICA ARGENTINA, FECHA VALOR 13-04-20 REF:EXA-GJA-105-20 LIB. 00513012007 YPFB - RECURSOS NACIONALIZACIÓN</t>
  </si>
  <si>
    <t>||TRANSFERENCIA DE FONDOS S/G. MENSAJE SWIFT NRO. 4460 DE LA FECHA. (SECTOR PÚBLICO - SOBREVUELOS). DEBITO DE LA LIBRETA 00117012001 DGAC, REPOSICION UTILES DE ESCRITORIO.</t>
  </si>
  <si>
    <t>COBRO COSTOS DE PAPELERIA SEGUN TRANSFERENCIA DEL EXTERIOR POR ORDEN DE PETROLEO BRASILEIRO S.A. PETROBRAS, FECHA VALOR 13-04-20 REF:INV GA T 228-20 LIB. 00513012007 YPFB - RECURSOS NACIONALIZACIÓN</t>
  </si>
  <si>
    <t>||TRANSFERENCIA DE FONDOS S/G. MENSAJE SWIFT N°4516 DE LA FECHA.(SECTOR PUBLICO-SOBREVUELOS). DEBITO LIBRETA N° 00117012001 ¿DGAC¿, COBRO EMISION COMPROBANTE CONTABLE DE LA FECHA.</t>
  </si>
  <si>
    <t>COBRO COSTOS DE PAPELERIA SEGUN TRANSFERENCIA DEL EXTERIOR POR ORDEN DE INTEGRACION ENERGETICA ARGENTINA FECHA VALOR 14-04-20 LIB. 00513012007 YPFB - RECURSOS NACIONALIZACIÓN</t>
  </si>
  <si>
    <t>||VENTA DE DIVISAS SEGUN SOL. MEFP-VTCP-DGCP-UODP-293-2020 DE LA FECHA REF:TRANSF. DE FONDOS A FAVOR DE IDA POR DEVOLUCION DE RECURSOS DEL PRESTAMO BO-IDA49230 LIB.00291014101 ABC-TRANSFERENCIAS IEHD</t>
  </si>
  <si>
    <t>||VENTA DE DIVISAS SEGUN SOL. MEFP-VTCP-DGCP-UODP-293-2020 DE LA FECHA REF:TRANSF. DE FONDOS A FAVOR DE IDA POR DEVOLUCION DE RECURSOS DEL PRESTAMO BO-IDA49230 CGO.LIB.00291014101 ABC-TRANSFERENCIAS IEHD COBRO COMIS. S/USD 2.887.728,34 SWIFT BS220.-UTILES BS50</t>
  </si>
  <si>
    <t>COBRO COSTOS DE PAPELERIA POR REGULARIZACION DE TRANSFERENCIA DEL EXTERIOR POR ORDEN DE AMBAR ENERGIA LTDA, FECHA VALOR 13-04-2020 LIB. 00513012007 YPFB - RECURSOS NACIONALIZACIÓN</t>
  </si>
  <si>
    <t>COBRO COSTOS DE PAPELERIA POR REGULARIZACION DE TRANSFERENCIA DEL EXTERIOR POR ORDEN DE YPF EXPLORACION Y PRODUCCION DE HIDROCARBUROS DE BOLIVIA, FECHA VALOR 13-04-2020 LIB. 00513012007 YPFB - RECURSOS NACIONALIZACIÓN</t>
  </si>
  <si>
    <t>TRANSFERENCIA DE FONDOS AL EXTERIOR A SOLICITUD DE MINISTERIO DE RELACIONES EXTERIORES SEGUN SOLICITUD 10714 REF: REMISION DE GASTOS DE FUNCIONAMIENTO DEL SEGUNDO TRIMESTRE 2020 A FAVOR DEL SERVICIO DIPLOMATICO Y CONSULAR SEGUN INFORME DE PRP 25 LIB. 00099021001 TGN-RECURSOS ORDINARIOS (3987)</t>
  </si>
  <si>
    <t>PAGO A IDA PRÉSTAMO 5903-BO VCTO. 15-04-2020 POR CUENTA DE TGN , NTI. 013387 VALOR 15-04-2020 INTERESES USD 238.590,70 COMISIONES USD 21.951,79 CTA. 3987 CUENTA UNICA DEL TESORO LIB. 00099021001 REF.: COMISIONES BANCARIAS</t>
  </si>
  <si>
    <t>PAGO A BID PRÉSTAMO 3722/BL-BO VCTO. 15-04-2020 POR CUENTA DE TGN , NTI. 013404 VALOR 15-04-2020 INTERESES USD 497.381,01 COMISIONES USD 59.481,55 CTA. 3987 CUENTA UNICA DEL TESORO LIB. 00099021001 REF.: COMISIONES BANCARIAS</t>
  </si>
  <si>
    <t>PAGO A BID PRÉSTAMO 3722/BL-BO VCTO. 15-04-2020 POR CUENTA DE TGN , NTI. 013456 VALOR 15-04-2020 INTERESES USD 6.014,77 CTA. 3987 CUENTA UNICA DEL TESORO LIB. 00099021001 REF.: COMISIONES BANCARIAS</t>
  </si>
  <si>
    <t>PAGO A BID PRÉSTAMO 4643/BL-BO VCTO. 15-04-2020 POR CUENTA DE TGN , NTI. 013405 VALOR 15-04-2020 INTERESES USD 124.319,06 COMISIONES USD 7.677,45 CTA. 3987 CUENTA UNICA DEL TESORO LIB. 00099021001 REF.: COMISIONES BANCARIAS</t>
  </si>
  <si>
    <t>||TRANSFERENCIA DE FONDOS S/G MENSAJES SWIFT N°4522 DE LA FECHA , 4482 DE F.14-04-2020 Y CORREO ELECTRONICO DE LA AGENCIA BOLIVIANA DE CORREOS (SECTOR PUBLICO - SERVICIOS) DE LA LIBRETA 00383012001 INGRESOS AGENCIA BOLIVIANA DE CORREOS COBRO UTILES DE ESCRITORIO</t>
  </si>
  <si>
    <t>||TRANSFERENCIA DE FONDOS S/G. MENSAJES SWIFT N° 4543 Y 4544 DE LA FECHA.(SECTOR PUBLICO-SERVICIOS). DEBITO LIBRETA N° 00119012001 ¿ADSIB¿, COBRO EMISION COMPROBANTE CONTABLE DE LA FECHA.</t>
  </si>
  <si>
    <t>PAGO PRÉSTAMO IDA 2565-BO VCTO. 15-04-2020 POR CUENTA DE FNDR , NTI. 013381 VALOR 15-04-2020 CAPITAL USD 361.044,31 INTERESES USD 37.909,65 LIB. 00099021001 - RECURSOS ORDINARIOS (3987) - MDRI</t>
  </si>
  <si>
    <t>PAGO A BIRF PRÉSTAMO BIRF 8648-BO VCTO. 15-04-2020 POR CUENTA DE TGN , NTI. 013383 VALOR 15-04-2020 INTERESES USD 31.478,89 COMISIONES USD 247.930,42 CTA. 3987 CUENTA UNICA DEL TESORO LIB. 00099021001 REF.: COMISIONES BANCARIAS</t>
  </si>
  <si>
    <t>PAGO A BID PRÉSTAMO 3725/BL-BO VCTO. 15-04-2020 POR CUENTA DE TGN , NTI. 013412 VALOR 15-04-2020 INTERESES USD 2.076,95 CTA. 3987 CUENTA UNICA DEL TESORO LIB. 00099021001 REF.: COMISIONES BANCARIAS</t>
  </si>
  <si>
    <t>PAGO A BID PRÉSTAMO 3725/BL-BO VCTO. 15-04-2020 POR CUENTA DE TGN , NTI. 013411 VALOR 15-04-2020 INTERESES USD 131.789,76 COMISIONES USD 108.811,88 CTA. 3987 CUENTA UNICA DEL TESORO LIB. 00099021001 REF.: COMISIONES BANCARIAS</t>
  </si>
  <si>
    <t>PAGO A BID PRÉSTAMO 3725/BL-BO VCTO. 15-04-2020 POR CUENTA DE TGN , NTI. 013410 VALOR 15-04-2020 INTERESES USD 187,73 CTA. 3987 CUENTA UNICA DEL TESORO LIB. 00099021001 REF.: COMISIONES BANCARIAS</t>
  </si>
  <si>
    <t>PAGO A BID PRÉSTAMO 3725/BL-BO VCTO. 15-04-2020 POR CUENTA DE TGN , NTI. 013408 VALOR 15-04-2020 INTERESES USD 11.927,04 COMISIONES USD 11.467,11 CTA. 3987 CUENTA UNICA DEL TESORO LIB. 00099021001 REF.: COMISIONES BANCARIAS</t>
  </si>
  <si>
    <t>PAGO A BID PRÉSTAMO 4643/BL-BO VCTO. 15-04-2020 POR CUENTA DE TGN , NTI. 013407 VALOR 15-04-2020 COMISIONES USD 25.461,70 CTA. 3987 CUENTA UNICA DEL TESORO LIB. 00099021001 REF.: COMISIONES BANCARIAS</t>
  </si>
  <si>
    <t>PAGO A BID PRÉSTAMO 4643/BL-BO VCTO. 15-04-2020 POR CUENTA DE TGN , NTI. 013406 VALOR 15-04-2020 INTERESES USD 1.956,65 CTA. 3987 CUENTA UNICA DEL TESORO LIB. 00099021001 REF.: COMISIONES BANCARIAS</t>
  </si>
  <si>
    <t>COBRO COSTOS DE PAPELERIA SEGUN TRANSFERENCIA DEL EXTERIOR POR ORDEN DE INTEGRACION ENERGETICA ARGENTINA, FECHA VALOR 15-04-20 LIB. 00513012007 YPFB - RECURSOS NACIONALIZACIÓN</t>
  </si>
  <si>
    <t>||TRANSFERENCIA DE FONDOS S/G. MENSAJE SWIFT N° 4632 DE LA FECHA.(SECTOR PUBLICO-SOBREVUELOS). DEBITO LIBRETA N° 00117012001 ¿DGAC¿, COBRO EMISION COMPROBANTE CONTABLE DE LA FECHA.</t>
  </si>
  <si>
    <t>||VENTA DE DIVISAS SEGÚN SWIFT DEL BANQUERO NO.4661 DE LA FECHA, POR COBRO DE COMISIONES DE EUR 15 POR TRANSFERENCIA DE FONDOS AL EXTERIOR DE EUR 5163,09 DE FECHA VALOR 170329 DEL MIN.DE EDUCACIÓN REF:TRASPASO PARA HELEN LAURA COARITA FERNANDEZ LIBRETA 00099021001 TGN RECURSOS ORDINARIOS</t>
  </si>
  <si>
    <t>||VENTA DE DIVISAS SEGÚN SWIFT DEL BANQUERO NO.4661 DE LA FECHA, POR COBRO DE COMISIONES DE EUR 15 POR TRANSFERENCIA DE FONDOS AL EXTERIOR DE EUR 5163,09 DE FECHA VALOR 170329 DEL MIN.DE EDUCACIÓN REF:TRASPASO PARA HELEN LAURA COARITA FERNANDEZ CGO.LIBRETA 00099021001 TGN RECURSOS ORDINARIOS (UTILES DE ESCRITORIO)</t>
  </si>
  <si>
    <t>||VENTA DE DIVISAS SEGÚN SWIFT DEL BANQUERO NO.4660 DE LA FECHA, POR COBRO DE COMISIONES DE EUR 7.- POR TRANSFERENCIA DE FONDOS AL EXTERIOR DE EUR 2.771,94 DE FECHA VALOR 08-04-20 DEL MIN.DE EDUCACIÓN REF:TRANSF. PARA ANGELA ISABEL PEDREGAL MONTES LIBRETA 00099021001 TGN RECURSOS ORDINARIOS</t>
  </si>
  <si>
    <t>||VENTA DE DIVISAS SEGÚN SWIFT DEL BANQUERO NO. 4662 DE LA FECHA, POR COBRO DE COMISIONES DE EUR 15 POR TRANSFERENCIA DE FONDOS AL EXTERIOR DE EUR 12.599,01 DE FECHA VALOR 24-03-20 DIREMAR REF:PAGO DR ALAIN PEELLET, CONTRATO DE CONSULTORIA POR ASESORAMIENTO CGO.LIBRETA 00099021001 TGN RECURSOS ORDINARIOS (UTILES DE ESCRITORIO)</t>
  </si>
  <si>
    <t>||VENTA DE DIVISAS SEGÚN SWIFT DEL BANQUERO NO.4659 DE LA FECHA, POR COBRO DE COMISIONES DE EUR 2,50 POR TRANSFERENCIA DE FONDOS AL EXTERIOR DE EUR 5.000.- DE FECHA VALOR 05-03-20 DEL MIN.DE EDUCACIÓN REF:TRASPASO PARA CARLA RENE BALDIVIESO SORUCO LIBRETA 00099021001 TGN RECURSOS ORDINARIOS</t>
  </si>
  <si>
    <t>||VENTA DE DIVISAS SEGÚN SWIFT DEL BANQUERO NO.4659 DE LA FECHA, POR COBRO DE COMISIONES DE EUR 2,50 POR TRANSFERENCIA DE FONDOS AL EXTERIOR DE EUR 5.000.- DE FECHA VALOR 05-03-20 DEL MIN.DE EDUCACIÓN REF:TRASPASO PARA CARLA RENE BALDIVIESO SORUCO CGO.LIBRETA 00099021001 TGN RECURSOS ORDINARIOS (UTILES DE ESCRITORIO)</t>
  </si>
  <si>
    <t>||VENTA DE DIVISAS SEGÚN SWIFT DEL BANQUERO NO. 4662 DE LA FECHA, POR COBRO DE COMISIONES DE EUR 15 POR TRANSFERENCIA DE FONDOS AL EXTERIOR DE EUR 12.599,01 DE FECHA VALOR 24-03-20 DIREMAR REF:PAGO DR ALAIN PEELLET, CONTRATO DE CONSULTORIA POR ASESORAMIENTO LIBRETA 00099021001 TGN RECURSOS ORDINARIOS</t>
  </si>
  <si>
    <t>||VENTA DE DIVISAS SEGÚN SWIFT DEL BANQUERO NO.4660 DE LA FECHA, POR COBRO DE COMISIONES DE EUR 7.- POR TRANSFERENCIA DE FONDOS AL EXTERIOR DE EUR 2.771,94 DE FECHA VALOR 08-04-20 DEL MIN.DE EDUCACIÓN REF:TRANSF. PARA ANGELA ISABEL PEDREGAL MONTES CGO.LIBRETA 00099021001 TGN RECURSOS ORDINARIOS (UTILES DE ESCRITORIO)</t>
  </si>
  <si>
    <t>COBRO COSTOS DE PAPELERIA SEGUN TRANSFERENCIA DEL EXTERIOR POR ORDEN DE INTEGRACION ENERGETICA ARGENTINA, FECHA VALOR 16-04-20 LIB. 00513012007 YPFB - RECURSOS NACIONALIZACIÓN</t>
  </si>
  <si>
    <t>REGULARIZACION DE TRANSFERENCIA DEL EXTERIOR SEGUN SWIFT NO.4652 DE FECHA 17/04/2020 ORDENANTE: BOTSCHAFT DES PLURINATIONAL STAATES BOLIVIA, BERLIN ALEMANIA REF:GESTORIA CONSULAR MES DE MARZO 2020 LIB. 00010011102 MIN.RELACIONES EXTERIORES - GESTORIA CONSULAR LEY Nº 3108</t>
  </si>
  <si>
    <t>COBRO COSTOS DE PAPELERIA POR REGULARIZACION DE TRANSFERENCIA DEL EXTERIOR POR ORDEN DE LLAMA GAS S.A., FECHA VALOR 15-04-20 LIB. 00513062001 YPFB-OPERACIONES PLANTA DE SEPARACION DE LIQUIDOS RIO GRANDE</t>
  </si>
  <si>
    <t>COBRO COSTOS DE PAPELERIA POR REGULARIZACION DE TRANSFERENCIA DEL EXTERIOR POR ORDEN DE LIMA GAS S.A., FECHA VALOR 15-04-20 LIB. 00513062001 YPFB-OPERACIONES PLANTA DE SEPARACION DE LIQUIDOS RIO GRANDE</t>
  </si>
  <si>
    <t>TRANSFERENCIA DE FONDOS AL EXTERIOR A SOLICITUD DE MINISTERIO DE RELACIONES EXTERIORES SEGUN SOLICITUD 10729 REF: PAGO DE COSTO DE VIDA AL PERSONAL SERVICIO DIPLOMATICO CONSULAR Y AGREGADOS COMERCIALES DEL MES DE MARZO 2020 SEGUN PLANILLA MIXTA DE RRHH 032004 LIB. 00099021001 TGN-RECURSOS ORDINARIOS (3987)</t>
  </si>
  <si>
    <t>COBRO COSTOS DE PAPELERIA POR REGULARIZACION DE TRANSFERENCIA DEL EXTERIOR POR ORDEN DE BOTSCHAFT DES PLURINATIONAL STAATES BOLIVIA, BERLIN ALEMANIA REF:GESTORIA CONSULAR MES DE MARZO 2020 LIB. 00010011102 MIN.RELACIONES EXTERIORES - GESTORIA CONSULAR LEY Nº 3108</t>
  </si>
  <si>
    <t>VENTA DE DIVISAS CON TRANSFERENCIA DE FONDOS A SOLICITUD DE MINISTERIO DE RELACIONES EXTERIORES SEGUN SOLICITUD 10722 REF: PAGO DE HABERES Y COSTO DE VIDA DE EMIPAS WASHINGTON CORRESPONDIENTE AL MES DE MARZO 2020 SEGUN PLANILLA RRHH N 032002 LIB. 00010011102 MIN.RELACIONES EXTERIORES - GESTORIA CONSULAR LEY Nº 3108</t>
  </si>
  <si>
    <t>VENTA DE DIVISAS CON TRANSFERENCIA DE FONDOS A SOLICITUD DE MINISTERIO DE RELACIONES EXTERIORES SEGUN SOLICITUD 10727 REF: PAGO DE HABERES Y COSTO DE VIDA AL PERSONAL DEL SERVICIO DIPLOMATICO CONSULAR Y AGREGADOS COMERCIALES CORRESPONDIENTE AL MES DE MARZO 2020 SEGUN PLANILLA DE RRHH 032001 LIB. 00099021001 TGN-RECURSOS ORDINARIOS (3987)</t>
  </si>
  <si>
    <t>COBRO COSTOS DE PAPELERIA POR REGULARIZACION DE TRANSFERENCIA DEL EXTERIOR POR ORDEN DE PETROLEOS PARAGUAYOS PETROPAR, FECHA VALOR 15-04-20 LIB. 00513062001 YPFB-OPERACIONES PLANTA DE SEPARACION DE LIQUIDOS RIO GRANDE</t>
  </si>
  <si>
    <t>'TRANSFERENCIA'||RECIBIDA DEL EXTERIOR SEGÚN MENSAJES SWIFT NOS. 4690-4691 (REM.EXT.) DE FECHA 17-04-2020 POR DESEMBOLSO DE CAF PRÉSTAMO 010546 LIBRETA N° 00287102001 FPS-RECURSOS PROPIOS REF.: UTILES DE ESCRITORIO</t>
  </si>
  <si>
    <t>||TRANSFERENCIA DE FONDOS S/G. MENSAJES SWIFT N° 4700 Y 4999 DE LA FECHA.(SECTOR PUBLICO-SERVICIOS). DEBITO LIBRETA N° 00119012001 ¿ADSIB¿, COBRO EMISION COMPROBANTE CONTABLE DE LA FECHA.</t>
  </si>
  <si>
    <t>COBRO COSTOS DE PAPELERIA SEGUN TRANSFERENCIA DEL EXTERIOR POR ORDEN DE INTEGRACION ENERGETICA ARGENTINA, FECHA VALOR 17-04-20 LIB. 00513012007 YPFB - RECURSOS NACIONALIZACIÓN</t>
  </si>
  <si>
    <t>REGULARIZACION DE TRANSFERENCIA DEL EXTERIOR SEGUN SWIFT NO.4448 DE FECHA 20/04/2020 ORDENANTE: CONSULADO DE BOLIVIA NEW YORK REF:GESTORIA CONSULAR MARZO 2020 LIB. 00010011102 MIN.RELACIONES EXTERIORES - GESTORIA CONSULAR LEY Nº 3108</t>
  </si>
  <si>
    <t>REGULARIZACION DE TRANSFERENCIA DEL EXTERIOR SEGUN SWIFT NO.4478 DE FECHA 20/04/2020 ORDENANTE: CONSULADO DE BOLIVIA LOS ANGELES-USA REF:GESTORIA CONSULAR MARZO 2020 LIB. 00010011102 MIN.RELACIONES EXTERIORES - GESTORIA CONSULAR LEY Nº 3108</t>
  </si>
  <si>
    <t>PAGO A BID PRÉSTAMO 2908/BL-BO VCTO. 18-04-2020 POR CUENTA DE TGN , NTI. 013416 VALOR 20-04-2020 INTERESES USD 10.854,68 CTA. 3987 CUENTA UNICA DEL TESORO LIB. 00099021001 REF.: COMISIONES BANCARIAS</t>
  </si>
  <si>
    <t>COBRO COSTOS DE PAPELERIA POR REGULARIZACION DE TRANSFERENCIA DEL EXTERIOR POR ORDEN DE CONSULADO DE BOLIVIA NEW YORK REF:GESTORIA CONSULAR MARZO 2020 LIB. 00010011102 MIN.RELACIONES EXTERIORES - GESTORIA CONSULAR LEY Nº 3108</t>
  </si>
  <si>
    <t>COBRO COSTOS DE PAPELERIA POR REGULARIZACION DE TRANSFERENCIA DEL EXTERIOR POR ORDEN DE CONSULADO GENERAL DE BOLIVIA-RIO DE JANEIRO-BRASIL REF:DEVOLUCION DE SALDOS Y GASTOS DE FUNCIONAMIENTO 2019 LIB. 00099021001 TGN-RECURSOS ORDINARIOS (3987)</t>
  </si>
  <si>
    <t>PAGO A BID PRÉSTAMO 2908/BL-BO VCTO. 18-04-2020 POR CUENTA DE TGN , NTI. 013414 VALOR 20-04-2020 CAPITAL USD 722.833,34 INTERESES USD 705.460,03 COMISIONES USD 160,18 CTA. 3987 CUENTA UNICA DEL TESORO LIB. 00099021001 REF.: COMISIONES BANCARIAS</t>
  </si>
  <si>
    <t>COBRO COSTOS DE PAPELERIA POR REGULARIZACION DE TRANSFERENCIA DEL EXTERIOR POR ORDEN DE CONSULADO DE BOLIVIA LOS ANGELES-USA REF:GESTORIA CONSULAR MARZO 2020 LIB. 00010011102 MIN.RELACIONES EXTERIORES - GESTORIA CONSULAR LEY Nº 3108</t>
  </si>
  <si>
    <t>TRANSFERENCIA DEL EXTERIOR SEGUN SWIFT NO.4833 DE FECHA 20/04/2020 ORDENANTE: CONSULADO DE BOLIVIA EN MURCIA-ESPAÑA REF:GESTORIA CONSULAR MARZO 2020 LIB. 00010011102 MIN.RELACIONES EXTERIORES - GESTORIA CONSULAR LEY Nº 3108</t>
  </si>
  <si>
    <t>COBRO COSTOS DE PAPELERIA SEGUN TRANSFERENCIA DEL EXTERIOR POR ORDEN DE CONSULADO DE BOLIVIA EN MURCIA-ESPAÑA REF:GESTORIA CONSULAR MARZO 2020 LIB. 00010011102 MIN.RELACIONES EXTERIORES - GESTORIA CONSULAR LEY Nº 3108</t>
  </si>
  <si>
    <t>COBRO DE||COSTO ÚTILES ESCRITORO POR LA EMISIÓN DEL COMPROBANTE CONTABLE N° 982346 DE LA FECHA DE LA LIBRETA N° 00099021001 "TGN RECURSOS ORDINARIOS" POR COSTO ÚTILES ESCRITORIO</t>
  </si>
  <si>
    <t>||DESEMBOLSO DEL FONDO MONETARIO INTERNACIONAL POR EL PRESTAMO OTORGADO AL MINISTERIO DE ECONOMIA Y FINANZAS PUBLICAS BAJO EL INSTRUMENTO DE FINANCIAMIENTO RAPIDO (IFR) POR DEG 120.000.000,- TIPO DE CAMBIO DEG 0,733879 - 1 USD LIBRETA N°00099037018 DGCP-FMI-FINANCIAMIENTO DE APOYO DIRECTO</t>
  </si>
  <si>
    <t>||DESESEMBOLSO DEL FONDO MONETARIO INTERNACIONAL POR EL PRESTAMO OTORGADO AL MINISTERIO DE ECONOMIA Y FINANZAS PUBLICAS BAJO EL INSTRUMENTO DE FINANCIAMIENTO RAPIDO EQUIVALENTE A DEG 120.100.000.- T/C DEG 0,733879 - 1 USD LIBRETA N°00099037018 DGCP-FMI-FINANCIAMIENTO DE APOYO DIRECTO</t>
  </si>
  <si>
    <t>||COMISIONES BANCARIAS POR DESEMBOLSO DEL FMI POR EL PRESTAMO OTORGADO AL MINISTERIO DE ECONOMIA Y FINANZAS PUBLICAS BAJO EL INSTRUMENTO DE FINANCIAMIENTO RAPIDO (IFR) POR DEG 120.000.000,- TIPO DE CAMBIO DEG 0,733879 - 1 USD SEGÚN MENSAJE SWIFT N°4873 DE LA FECHA COMPROBANTE S-0982385 LIBRETA N° 00099021001 TGN-RECURSOS ORDINARIOS (3987) REF.: UTILES DE ESCRITORIO</t>
  </si>
  <si>
    <t>||COMISIONES BANCARIAS POR DESESEMBOLSO DEL FMI POR EL PRESTAMO OTORGADO AL MEFP BAJO EL INSTRUMENTO DE FINANCIAMIENTO RAPIDO EQUIVALENTE A DEG 120.100.000.- T/C DEG 0,733879 - 1 USD SEGÚN MENSAJE SWIFT DE LA FECHA COMPROBANTE S-0982386 LIBRETA N° 00099021001 TGN-RECURSOS ORDINARIOS (3987) REF.: UTILES DE ESCRITORIO</t>
  </si>
  <si>
    <t>A:00099021001 Pago de capital e interes corriente a favor del TGN, adeudado por el GAD Cochabamba, correspondiente al Préstamo Convenio Subsidiario CAF 2324, Proyecto de Electrificación Rural Fase III.</t>
  </si>
  <si>
    <t>||REGULARIZACIÓN DE NUESTRA OPERACIÓN NRO. 0982331 DE F. 17/04/2020 EN ATENCIÓN A CORREOS ELECTRÓNICOS DE LA DGAC Y AASANA. DEBITO DE LA LIBRETA 00117012001 DGAC, REPOSICION UTILES DE ESCRITORIO.</t>
  </si>
  <si>
    <t>COBRO COSTOS DE PAPELERIA POR REGULARIZACION DE TRANSFERENCIA DEL EXTERIOR POR ORDEN DE MINGA GAS S.A., FECHA VALOR 20-04-20 LIB. 00513062001 YPFB-OPERACIONES PLANTA DE SEPARACION DE LIQUIDOS RIO GRANDE</t>
  </si>
  <si>
    <t>REGULARIZACION DE TRANSFERENCIA DEL EXTERIOR SEGUN SWIFT NO.4891 DE FECHA 23/04/2020 ORDENANTE: CONSULADO DE BOLIVIA CALAMA-CHILE REF:GESTORIA CONSULAR FEBRERO-MARZO-2020 LIB. 00010011102 MIN.RELACIONES EXTERIORES - GESTORIA CONSULAR LEY Nº 3108</t>
  </si>
  <si>
    <t>COBRO COSTOS DE PAPELERIA POR REGULARIZACION DE TRANSFERENCIA DEL EXTERIOR POR ORDEN DE CONSULADO DE BOLIVIA CALAMA-CHILE REF:GESTORIA CONSULAR FEBRERO-MARZO-2020 LIB. 00010011102 MIN.RELACIONES EXTERIORES - GESTORIA CONSULAR LEY Nº 3108</t>
  </si>
  <si>
    <t>||TRANSFERENCIA DE FONDOS S/G. MENSAJE SWIFT N° 4907 DE LA FECHA.(SECTOR PUBLICO-SOBREVUELOS). DEBITO LIBRETA N° 00117012001 DGAC, COBRO EMISION COMPROBANTE CONTABLE DE LA FECHA.</t>
  </si>
  <si>
    <t>||REGULARIZACIÓN DE NUESTRA OPERACIÓN NRO. 0982431 DE F. 22/04/2020 EN ATENCIÓN A CORREOS ELECTRÓNICOS DE LA DGAC Y AASANA. DEBITO DE LA LIBRETA 00117012001 DGAC, REPOSICION UTILES DE ESCRITORIO.</t>
  </si>
  <si>
    <t>||TRANSFERENCIA DE FONDOS S/G. MENSAJE SWIFT NRO. 4928 DE LA FECHA. (SECTOR PÚBLICO - SOBREVUELOS). DEBITO DE LA LIBRETA 00117012001 DGAC, REPOSICION UTILES DE ESCRITORIO.</t>
  </si>
  <si>
    <t>VENTA DE DIVISAS CON TRANSFERENCIA DE FONDOS A SOLICITUD DE ADMINISTRACION DE SERVICIOS PORTUARIOS BOLIVIA SEGUN SOLICITUD 10749 REF: H.R. 395 PAGO AL TPA 1ERA. QUINCENA MARZO/2020 SERVICIOS DE EXPORTACION. H.R. 396 6TO. PAGO LA TPA POR POR SERVICIO DE REFRIGERACION DE 5 CONTENEDORES. H.R. 418 5TO P LIB. 00594012001 ASP-B FONDO DE OPERACIONES</t>
  </si>
  <si>
    <t>COBRO COSTOS DE PAPELERIA POR REGULARIZACION DE TRANSFERENCIA DEL EXTERIOR POR ORDEN DE PETROLEOS PARAGUAYOS PETROPAR, FECHA VALOR 22-04-20 LIB. 00513062001 YPFB-OPERACIONES PLANTA DE SEPARACION DE LIQUIDOS RIO GRANDE</t>
  </si>
  <si>
    <t>PAGO A FND PRÉSTAMO NDF-160 VCTO. 24-04-2020 POR CUENTA DE TGN , NTI. 013461 VALOR 24-04-2020 CAPITAL USD 138.189,72 INTERESES USD 17.047,73 CTA. 3987 CUENTA UNICA DEL TESORO LIB. 00099021001 REF.: COMISIONES BANCARIAS</t>
  </si>
  <si>
    <t>PAGO A FND PRÉSTAMO NDF-157 VCTO. 24-04-2020 POR CUENTA DE TGN , NTI. 013460 VALOR 24-04-2020 CAPITAL USD 137.227,26 INTERESES USD 17.445,14 CTA. 3987 CUENTA UNICA DEL TESORO LIB. 00099021001 REF.: COMISIONES BANCARIAS</t>
  </si>
  <si>
    <t>PAGO A FND PRÉSTAMO NDF 367 VCTO. 24-04-2020 POR CUENTA DE TGN , NTI. 013466 VALOR 24-04-2020 CAPITAL EUR 24.613,13 INTERESES EUR 7.845,44 CTA. 3987 CUENTA UNICA DEL TESORO LIB. 00099021001 REF.: COMISIONES BANCARIAS</t>
  </si>
  <si>
    <t>PAGO A CAF PRÉSTAMO CFA009609 VCTO. 24-04-2020 POR CUENTA DE TGN , NTI. 013472 VALOR 24-04-2020 INTERESES USD 42.019,64 COMISIONES USD 28.918,37 CTA. 3987 CUENTA UNICA DEL TESORO LIB. 00099021001 REF.: COMISIONES BANCARIAS</t>
  </si>
  <si>
    <t>PAGO A FND PRÉSTAMO NDF-320 VCTO. 24-04-2020 POR CUENTA DE TGN , NTI. 013463 VALOR 24-04-2020 CAPITAL USD 36.764,48 INTERESES USD 5.586,44 CTA. 3987 CUENTA UNICA DEL TESORO LIB. 00099021001 REF.: COMISIONES BANCARIAS</t>
  </si>
  <si>
    <t>PAGO A FND PRÉSTAMO NDF-322 VCTO. 24-04-2020 POR CUENTA DE TGN , NTI. 013464 VALOR 24-04-2020 CAPITAL USD 135.197,42 INTERESES USD 20.543,48 CTA. 3987 CUENTA UNICA DEL TESORO LIB. 00099021001 REF.: COMISIONES BANCARIAS</t>
  </si>
  <si>
    <t>PAGO A FND PRÉSTAMO NDF-358 VCTO. 24-04-2020 POR CUENTA DE TGN , NTI. 013465 VALOR 24-04-2020 CAPITAL EUR 47.845,29 INTERESES EUR 15.430,11 CTA. 3987 CUENTA UNICA DEL TESORO LIB. 00099021001 REF.: COMISIONES BANCARIAS</t>
  </si>
  <si>
    <t>PAGO A FND PRÉSTAMO NDF 291 VCTO. 24-04-2020 POR CUENTA DE TGN , NTI. 013462 VALOR 24-04-2020 CAPITAL USD 72.297,80 INTERESES USD 10.822,48 CTA. 3987 CUENTA UNICA DEL TESORO LIB. 00099021001 REF.: COMISIONES BANCARIAS</t>
  </si>
  <si>
    <t>PROVISION DE FONDOS A SOLICITUD DE YACIMIENTOS PETROLIFEROS FISCALES BOLIVIANOS SEGUN SOLICITUD YPFB-0155-2020 REF: PAGO A GTB SA POR SERV INT DE TRANSP DE GN MI CHIQUITOS MUTUN REDES YPFB YACUSES MES DE MARZO 2020 LIB. 00513012007 YPFB - RECURSOS NACIONALIZACIÓN</t>
  </si>
  <si>
    <t>A:00099021001 Pago de capital e interés corriente a favor del TGN, adeudado por el GAD Santa Cruz, correspondiente a los Préstamos Convenios Subsidiarios CAF 2324, Proyectos del Sistema de Electrificación: Cordillera PID-1, San Antonio del Lomerio Fase III y Velasco PID-4.</t>
  </si>
  <si>
    <t>REGULARIZACION DE TRANSFERENCIA DEL EXTERIOR SEGUN SWIFT NO.4902 DE FECHA 27/04/2020 ORDENANTE: CONSULADO GENERAL DE BOLIVIA-WASHINGTON REF:GESTORIA CONSULAR MARZO 2020 LIB. 00010011102 MIN.RELACIONES EXTERIORES - GESTORIA CONSULAR LEY Nº 3108</t>
  </si>
  <si>
    <t>REGULARIZACION DE TRANSFERENCIA DEL EXTERIOR SEGUN SWIFT NO.4916 DE FECHA 27/04/2020 ORDENANTE: CONSULADO GENERAL DE BOLIVIA LIMA PERU REF.REF:GESTORIA CONSULAR MARZO 2020 LIB. 00010011102 MIN.RELACIONES EXTERIORES - GESTORIA CONSULAR LEY Nº 3108</t>
  </si>
  <si>
    <t>REGULARIZACION DE TRANSFERENCIA DEL EXTERIOR SEGUN SWIFT NO.4955 DE FECHA 27/04/2020 ORDENANTE: CONSULADO GENERAL DE BOLIVIA SANTIAGO-CHILE REF:REF:GESTORIA CONSULAR MARZO 2020 LIB. 00010011102 MIN.RELACIONES EXTERIORES - GESTORIA CONSULAR LEY Nº 3108</t>
  </si>
  <si>
    <t>COBRO COSTOS DE PAPELERIA POR REGULARIZACION DE TRANSFERENCIA DEL EXTERIOR POR ORDEN DE CONSULADO GENERAL DE BOLIVIA SANTIAGO-CHILE REF:REF:GESTORIA CONSULAR MARZO 2020 LIB. 00010011102 MIN.RELACIONES EXTERIORES - GESTORIA CONSULAR LEY Nº 3108</t>
  </si>
  <si>
    <t>COBRO COSTOS DE PAPELERIA POR REGULARIZACION DE TRANSFERENCIA DEL EXTERIOR POR ORDEN DE CONSULADO GENERAL DE BOLIVIA LIMA PERU REF.REF:GESTORIA CONSULAR MARZO 2020 LIB. 00010011102 MIN.RELACIONES EXTERIORES - GESTORIA CONSULAR LEY Nº 3108</t>
  </si>
  <si>
    <t>VENTA DE DIVISAS CON TRANSFERENCIA DE FONDOS A SOLICITUD DE MINISTERIO DE EDUCACION SEGUN SOLICITUD 10748 REF: TRANSFER OF RESOURCES FOR THE UNIVERSITY OF EDINBURGH (WILDER RUBEN URENA REYES) EQUIVALENTES 788,37 USD LIB. 00099021001 TGN-RECURSOS ORDINARIOS (3987) POR DIFERENCIAL CAMBIARIO</t>
  </si>
  <si>
    <t>VENTA DE DIVISAS CON TRANSFERENCIA DE FONDOS A SOLICITUD DE MINISTERIO DE EDUCACION SEGUN SOLICITUD 10741 REF: TRANSFERENCIA PARA VIOLETA CARMEN ANGULO FERNANDEZ EQUIVALENTES 2.712,95 USD LIB. 00099021001 TGN-RECURSOS ORDINARIOS (3987) POR DIFERENCIAL CAMBIARIO</t>
  </si>
  <si>
    <t>VENTA DE DIVISAS CON TRANSFERENCIA DE FONDOS A SOLICITUD DE MINISTERIO DE EDUCACION SEGUN SOLICITUD 10742 REF: TRANSFERENCIA PARA HELEN LAURA COARITA FERNANDEZ EQUIVALENTES 2.821,47 USD LIB. 00099021001 TGN-RECURSOS ORDINARIOS (3987) POR DIFERENCIAL CAMBIARIO</t>
  </si>
  <si>
    <t>VENTA DE DIVISAS CON TRANSFERENCIA DE FONDOS A SOLICITUD DE MINISTERIO DE EDUCACION SEGUN SOLICITUD 10736 REF: TRANSFERENCIA PARA ANGELA ISABEL PEDREGAL MONTES EQUIVALENTES 781,67 USD LIB. 00099021001 TGN-RECURSOS ORDINARIOS (3987) POR DIFERENCIAL CAMBIARIO</t>
  </si>
  <si>
    <t>VENTA DE DIVISAS CON TRANSFERENCIA DE FONDOS A SOLICITUD DE MINISTERIO DE EDUCACION SEGUN SOLICITUD 10743 REF: TRANSFERENCIA PARA ADRIAN WALDEMAR DAROCA APARICIO EQUIVALENTES 2.604,43 USD LIB. 00099021001 TGN-RECURSOS ORDINARIOS (3987) POR DIFERENCIAL CAMBIARIO</t>
  </si>
  <si>
    <t>VENTA DE DIVISAS CON TRANSFERENCIA DE FONDOS A SOLICITUD DE MINISTERIO DE EDUCACION SEGUN SOLICITUD 10744 REF: TRANSFERENCIA PARA CARLA RENE BALDIVIESO SORUCO EQUIVALENTES 2.170,37 USD LIB. 00099021001 TGN-RECURSOS ORDINARIOS (3987) POR DIFERENCIAL CAMBIARIO</t>
  </si>
  <si>
    <t>VENTA DE DIVISAS CON TRANSFERENCIA DE FONDOS A SOLICITUD DE MINISTERIO DE EDUCACION SEGUN SOLICITUD 10745 REF: TRANSFERENCIA PARA RAUL CALANI JIMENEZ EQUIVALENTES 2.712,95 USD LIB. 00099021001 TGN-RECURSOS ORDINARIOS (3987) POR DIFERENCIAL CAMBIARIO</t>
  </si>
  <si>
    <t>COBRO COSTOS DE PAPELERIA POR REGULARIZACION DE TRANSFERENCIA DEL EXTERIOR POR ORDEN DE CONSULADO GENERAL DE BOLIVIA-WASHINGTON REF:GESTORIA CONSULAR MARZO 2020 LIB. 00010011102 MIN.RELACIONES EXTERIORES - GESTORIA CONSULAR LEY Nº 3108</t>
  </si>
  <si>
    <t>||COBRO DE COMISIONES BANCARIAS AL TGN POR PAGO DE LA COMISION DEL 0,5% SOBRE LOS DEG 240.100.000,- = DEG 1.200.500,- AL FONDO MONETARIO INTERNACIONAL POR PRESTAMO IFR SEGUN NOTA VTCP/DGCP/UODP-281/2020 DEL 20-04-2020 LIBRETA N° 00099021001 TGN-RECURSOS ORDINARIOS REF: COMISIONES BANCARIAS</t>
  </si>
  <si>
    <t>COBRO COSTOS DE PAPELERIA POR REGULARIZACION DE TRANSFERENCIA DEL EXTERIOR POR ORDEN DE NATURGAS DEL PERU SAC, FECHA VALOR 27-04-20 LIB. 00513062001 YPFB-OPERACIONES PLANTA DE SEPARACION DE LIQUIDOS RIO GRANDE</t>
  </si>
  <si>
    <t>PROVISION DE FONDOS A SOLICITUD DE YACIMIENTOS PETROLIFEROS FISCALES BOLIVIANOS SEGUN SOLICITUD YPFB-0156-2020 REF: PAGO IMPUESTOS DIRECTO A LOS HIDROCARBUROS PRODUCCION ENERO 2020 LIB. 00513012007 YPFB - RECURSOS NACIONALIZACIÓN</t>
  </si>
  <si>
    <t>PROVISION DE FONDOS A SOLICITUD DE YACIMIENTOS PETROLIFEROS FISCALES BOLIVIANOS SEGUN SOLICITUD YPFB-0163-2020 REF: PAGO AL TESORO GENERAL DE LA NACION PARTICIPACION DE LA PRODUCCION ENERO 2020 LIB. 00099021001 TGN YPFB PARTICIPACION 6% PRODUCCIÓN BRUTA DE HIDROCARBUROS BOCA DE POZO</t>
  </si>
  <si>
    <t>||VENTA DE DIVISAS SEGÚN SWIFT DEL BANQUERO NO. 5049 DE LA FECHA, POR COBRO DE COMISIONES DE EUR 10 POR TRANSFERENCIA DE FONDOS AL EXTERIOR DE EUR 1.128,78 DE FECHA VALOR 24-03-20 DIREMAR REF:PAGO A MAGISTER LUDOVIC LEGRAND-CONSULTORIA CGO.LIBRETA 00099021001 TGN RECURSOS ORDINARIOS (UTILES DE ESCRITORIO)</t>
  </si>
  <si>
    <t>||VENTA DE DIVISAS SEGÚN SWIFT DEL BANQUERO NO. 5047 DE LA FECHA, POR COBRO DE COMISIONES DE EUR 5,00 POR TRANSFERENCIA DE FONDOS AL EXTERIOR DE EUR 2.512,22 DE FECHA VALOR 27-04-20 DEL MIN.DE EDUCACIÓN REF:PAGO RUL CALANI JIMENEZ LIBRETA 00099021001 TGN RECURSOS ORDINARIOS</t>
  </si>
  <si>
    <t>||VENTA DE DIVISAS SEGÚN SWIFT DEL BANQUERO NO. 5047 DE LA FECHA, POR COBRO DE COMISIONES DE EUR 5,00 POR TRANSFERENCIA DE FONDOS AL EXTERIOR DE EUR 2.512,22 DE FECHA VALOR 27-04-20 DEL MIN.DE EDUCACIÓN REF:PAGO RUL CALANI JIMENEZ CGO.LIBRETA 00099021001 TGN RECURSOS ORDINARIOS(UTILES DE ESCRITORIO)</t>
  </si>
  <si>
    <t>||VENTA DE DIVISAS SEGÚN SWIFT DEL BANQUERO NO. 5048 DE LA FECHA, POR COBRO DE COMISIONES DE EUR 12,50 POR TRANSFERENCIA DE FONDOS AL EXTERIOR DE EUR 2.512,22 DE FECHA VALOR 27-04-20 DEL MIN.DE EDUCACIÓN REF:PAGO VIOLETA CARMEN ANGULO FERNANDEZ LIBRETA 00099021001 TGN RECURSOS ORDINARIOS</t>
  </si>
  <si>
    <t>||VENTA DE DIVISAS SEGÚN SWIFT DEL BANQUERO NO. 5048 DE LA FECHA, POR COBRO DE COMISIONES DE EUR 12,50 POR TRANSFERENCIA DE FONDOS AL EXTERIOR DE EUR 2.512,22 DE FECHA VALOR 27-04-20 DEL MIN.DE EDUCACIÓN REF:PAGO VIOLETA CARMEN ANGULO FERNANDEZ CGO.LIBRETA 00099021001 TGN RECURSOS ORDINARIOS (UTILES DE ESCRITORIO)</t>
  </si>
  <si>
    <t>||VENTA DE DIVISAS SEGÚN SWIFT DEL BANQUERO NO. 5049 DE LA FECHA, POR COBRO DE COMISIONES DE EUR 10 POR TRANSFERENCIA DE FONDOS AL EXTERIOR DE EUR 1.128,78 DE FECHA VALOR 24-03-20 DIREMAR REF:PAGO A MAGISTER LUDOVIC LEGRAND-CONSULTORIA LIBRETA 00099021001 TGN RECURSOS ORDINARIOS</t>
  </si>
  <si>
    <t>||VENTA DE DIVISAS SEGÚN SWIFT DEL BANQUERO NO.5046 DE LA FECHA, POR COBRO DE COMISIONES DE EUR 8,00 POR TRANSFERENCIA DE FONDOS AL EXTERIOR DE EUR 2.411,73 FECHA VALOR 27-04-20 DEL MIN.DE EDUCACIÓN REF:PAGO ADRIAN WALDEMAR DAROCA APARICIO LIBRETA 00099021001 TGN RECURSOS ORDINARIOS</t>
  </si>
  <si>
    <t>||VENTA DE DIVISAS SEGÚN SWIFT DEL BANQUERO NO.5045 DE LA FECHA, POR COBRO DE COMISIONES DE EUR 3,50 POR TRANSFERENCIA DE FONDOS AL EXTERIOR DE EUR 723,83 VALOR 27-04-20 DEL MIN.DE EDUCACIÓN REF:PAGO ANGELA ISABEL PEDREGAL MONTES CGO.LIBRETA 00099021001 TGN RECURSOS ORDINARIOS (UTILES DE ESCRITORIO)</t>
  </si>
  <si>
    <t>||VENTA DE DIVISAS SEGÚN SWIFT DEL BANQUERO NO.5045 DE LA FECHA, POR COBRO DE COMISIONES DE EUR 3,50 POR TRANSFERENCIA DE FONDOS AL EXTERIOR DE EUR 723,83 VALOR 27-04-20 DEL MIN.DE EDUCACIÓN REF:PAGO ANGELA ISABEL PEDREGAL MONTES LIBRETA 00099021001 TGN RECURSOS ORDINARIOS</t>
  </si>
  <si>
    <t>||VENTA DE DIVISAS SEGÚN SWIFT DEL BANQUERO NO.5046 DE LA FECHA, POR COBRO DE COMISIONES DE EUR 8,00 POR TRANSFERENCIA DE FONDOS AL EXTERIOR DE EUR 2.411,73 FECHA VALOR 27-04-20 DEL MIN.DE EDUCACIÓN REF:PAGO ADRIAN WALDEMAR DAROCA APARICIO CGO.LIBRETA 00099021001 TGN RECURSOS ORDINARIOS (UTILES DE ESCRITORIO)</t>
  </si>
  <si>
    <t>PROVISION DE FONDOS A SOLICITUD DE YACIMIENTOS PETROLIFEROS FISCALES BOLIVIANOS SEGUN SOLICITUD YPFB-0167-2020 REF: PAGO A YPFB TRANSPORTE SA POR SCD Y TEMIN TRANS GN MI FIRME E INTERRUMPIBLE Y ME FIRME MARZO 2020 LIB. 00513012007 YPFB - RECURSOS NACIONALIZACIÓN</t>
  </si>
  <si>
    <t>PROVISION DE FONDOS A SOLICITUD DE YACIMIENTOS PETROLIFEROS FISCALES BOLIVIANOS SEGUN SOLICITUD YPFB-0168-2020 REF: PAGO A YPFB TRANSPORTE SA POR SCD Y TEMIN TRANSP DE GN LINEA 12 MARZO 2020 LIB. 00513012007 YPFB - RECURSOS NACIONALIZACIÓN</t>
  </si>
  <si>
    <t>VENTA DE DIVISAS CON TRANSFERENCIA DE FONDOS A SOLICITUD DE MINISTERIO DE EDUCACION SEGUN SOLICITUD 10746 REF: TRANSFERENCIA PARA THE UNIVERSITY OF WESTERN AUSTRALIA (DANA DELIA VALLEJOS LUNA) EQUIVALENTES 20.178,66 USD LIB. 00099021001 TGN-RECURSOS ORDINARIOS (3987) POR DIFERENCIAL CAMBIARIO</t>
  </si>
  <si>
    <t>COBRO COSTOS DE PAPELERIA SEGUN TRANSFERENCIA DEL EXTERIOR POR ORDEN DE LAN CHILE CARGO S.A. LIB. 00512012001 AASANA CENTRAL-OFICINA NACIONAL</t>
  </si>
  <si>
    <t>AJUSTE COMPLEMENTARIO POR REVALORIZACION SALDOS DE ACTIVOS DE RESERVA Y OBLIGACIONES MONEDA EXTRANJERA (DOLARES) Saldo MO = -525711804.61 ;Bs/Mo: 6.86000000000 ;Saldo Bs: -3606382979.63</t>
  </si>
  <si>
    <t>A:00099021001 Transferencia de recursos a solicitud del Órgano Judicial, (operación bimonetaria), SG Nota CITE:UNID. /NAL. /FINANZAS/DAF-OJ N°239/2020, a favor de la Unidad de Liquidación de ECOBOL por Restitución de Certificado Depósito Judicial Nro. 0150231 y 0148190. TC 6.86.</t>
  </si>
  <si>
    <t>||REGULARIZACIÓN DE NUESTRA OPERACIÓN N° 0981644 DE FECHA 02/04/2020, EN ATENCIÓN A CORREOS ELECTRÓNICOS DE LA DGAC Y AASANA. DEBITO DE LA LIBRETA 00512012001 AASANA CENTRAL-OFICINA CENTRAL; COBRO UTILES DE ESCRITORIO.</t>
  </si>
  <si>
    <t>AJUSTE COMPLEMENTARIO POR REVALORIZACION SALDOS DE ACTIVOS DE RESERVA Y OBLIGACIONES MONEDA EXTRANJERA (DOLARES) Saldo MO = -522632610.17 ;Bs/Mo: 6.86000000000 ;Saldo Bs: -3585259705.76</t>
  </si>
  <si>
    <t>PAGO A BID PRÉSTAMO 2664/BL-BO VCTO. 05-04-2020 POR CUENTA DE TGN , NTI. 013469 VALOR 06-04-2020 COMISIONES USD 805,41 CTA. 5970 CUENTA UNICA DEL TESORO DOLARES AMERICANOS LIB. 00099021001</t>
  </si>
  <si>
    <t>PAGO A CAF PRÉSTAMO CFA010253 VCTO. 06-04-2020 POR CUENTA DE TGN , NTI. 013443 VALOR 06-04-2020 INTERESES USD 86.783,69 COMISIONES USD 193.383,33 CTA. 5970 CUENTA UNICA DEL TESORO DOLARES AMERICANOS LIB. 00099021001</t>
  </si>
  <si>
    <t>'COBRO DE UTILES DE ESCRITORIO POR´||COMPLEMENTO A COMPROBANTE S-0981698 DE LA FECHA REF:ABONO A FAVOR DE AASANA CUENTA NO.00512012001 AASANA-CENTRAL-OFICINA NACIONAL UTILES DE ESCRITORIO)</t>
  </si>
  <si>
    <t>'COBRO DE UTILES DE ESCRITORIO POR´||COMPLEMENTO A COMPROBANTE S-981694 DE LA FECHA REF:ABONO CORRESP. AASANA CTA 00512012001 AASANA - CENTRAL OFICINA NACIONAL</t>
  </si>
  <si>
    <t>AJUSTE COMPLEMENTARIO POR REVALORIZACION SALDOS DE ACTIVOS DE RESERVA Y OBLIGACIONES MONEDA EXTRANJERA (DOLARES) Saldo MO = -515858963.79 ;Bs/Mo: 6.86000000000 ;Saldo Bs: -3538792491.61</t>
  </si>
  <si>
    <t>||REGULARIZACIÓN DE NUESTRA OPERACION NRO. 0980646 DE F. 12/03/2020 EN ATENCIÓN A CORREOS ELECTRÓNICOS DE LA DGAC Y AASANA. DEBITO DE LA LIBRETA 00512012001 AASANA CENTRAL-OFICINA CENTRAL; COBRO UTILES DE ESCRITORIO.</t>
  </si>
  <si>
    <t>'TRANSFERENCIA'||RECIBIDA DEL EXTERIOR SEGÚN MENSAJES SWIFT NOS. 4385-4389 (REM.EXT.) DE FECHA 08-04-2020 POR DESEMBOLSO DEL BID REF.: GRT-SX-15362-BO REQ 0010 OPS0202013893A EMAGUA LIBRETA NRO. 00253018001 EMAGUA - DONACION BID (PROGRAMA MULTI DE AGUA Y RIEGO BO)</t>
  </si>
  <si>
    <t>COBRO COSTOS DE PAPELERIA SEGUN TRANSFERENCIA DEL EXTERIOR POR ORDEN DE ABSA AEROLINHAS BRASILEIRAS S.A. LIB. 00512012001 AASANA CENTRAL-OFICINA NACIONAL</t>
  </si>
  <si>
    <t>COBRO COSTOS DE PAPELERIA SEGUN TRANSFERENCIA DEL EXTERIOR POR ORDEN DE CARGO LUX AIRINES INT S.A. REF:YKYC 12-02-20 LIB. 00512012001 AASANA CENTRAL-OFICINA NACIONAL</t>
  </si>
  <si>
    <t>'TRANSFERENCIA'||RECIBIDA DEL EXTERIOR SEGÚN MENSAJES SWIFT NOS. 4385-4389 (REM.EXT.) DE FECHA 08-04-2020 POR DESEMBOLSO DEL BID REF.: GRT-SX-15362-BO REQ 0010 OPS0202013893A EMAGUA LIBRETA NRO. 00253018001 EMAGUA - DONACION BID REF.: UTILES DE ESCRITORIO</t>
  </si>
  <si>
    <t>COBRO COSTOS DE PAPELERIA SEGUN TRANSFERENCIA DEL EXTERIOR POR ORDEN DE LAN ARGENTINA AERO 2000 S.A. LIB. 00512012001 AASANA CENTRAL-OFICINA NACIONAL</t>
  </si>
  <si>
    <t>AJUSTE COMPLEMENTARIO POR REVALORIZACION SALDOS DE ACTIVOS DE RESERVA Y OBLIGACIONES MONEDA EXTRANJERA (DOLARES) Saldo MO = -521691715.03 ;Bs/Mo: 6.86000000000 ;Saldo Bs: -3578805165.10</t>
  </si>
  <si>
    <t>COBRO COSTOS DE PAPELERIA SEGUN TRANSFERENCIA DEL EXTERIOR POR ORDEN DE WORLD FUEL SERVICES INS LIB. 00512012001 AASANA CENTRAL-OFICINA NACIONAL</t>
  </si>
  <si>
    <t>COBRO COSTOS DE PAPELERIA SEGUN TRANSFERENCIA DEL EXTERIOR POR ORDEN DE WORLD FUEL SERVICES INC LIB. 00512012001 AASANA CENTRAL-OFICINA NACIONAL</t>
  </si>
  <si>
    <t>COBRO COSTOS DE PAPELERIA SEGUN TRANSFERENCIA DEL EXTERIOR POR ORDEN DE CUBANA DE AVIACION S.A. LIB. 00512012001 AASANA CENTRAL-OFICINA NACIONAL</t>
  </si>
  <si>
    <t>PAGO A BID PRÉSTAMO 4643/BL-BO VCTO. 15-04-2020 POR CUENTA DE TGN , NTI. 013405 VALOR 15-04-2020 INTERESES USD 124.319,06 COMISIONES USD 7.677,45 CTA. 5970 CUENTA UNICA DEL TESORO DOLARES AMERICANOS LIB. 00099021001</t>
  </si>
  <si>
    <t>PAGO A IDA PRÉSTAMO 5903-BO VCTO. 15-04-2020 POR CUENTA DE TGN , NTI. 013387 VALOR 15-04-2020 INTERESES USD 238.590,70 COMISIONES USD 21.951,79 CTA. 5970 CUENTA UNICA DEL TESORO DOLARES AMERICANOS LIB. 00099021001</t>
  </si>
  <si>
    <t>PAGO A BID PRÉSTAMO 3722/BL-BO VCTO. 15-04-2020 POR CUENTA DE TGN , NTI. 013404 VALOR 15-04-2020 INTERESES USD 497.381,01 COMISIONES USD 59.481,55 CTA. 5970 CUENTA UNICA DEL TESORO DOLARES AMERICANOS LIB. 00099021001</t>
  </si>
  <si>
    <t>PAGO A BID PRÉSTAMO 3722/BL-BO VCTO. 15-04-2020 POR CUENTA DE TGN , NTI. 013456 VALOR 15-04-2020 INTERESES USD 6.014,77 CTA. 5970 CUENTA UNICA DEL TESORO DOLARES AMERICANOS LIB. 00099021001</t>
  </si>
  <si>
    <t>PAGO A BID PRÉSTAMO 4643/BL-BO VCTO. 15-04-2020 POR CUENTA DE TGN , NTI. 013407 VALOR 15-04-2020 COMISIONES USD 25.461,70 CTA. 5970 CUENTA UNICA DEL TESORO DOLARES AMERICANOS LIB. 00099021001</t>
  </si>
  <si>
    <t>PAGO A BID PRÉSTAMO 3725/BL-BO VCTO. 15-04-2020 POR CUENTA DE TGN , NTI. 013408 VALOR 15-04-2020 INTERESES USD 11.927,04 COMISIONES USD 11.467,11 CTA. 5970 CUENTA UNICA DEL TESORO DOLARES AMERICANOS LIB. 00099021001</t>
  </si>
  <si>
    <t>PAGO A BID PRÉSTAMO 4643/BL-BO VCTO. 15-04-2020 POR CUENTA DE TGN , NTI. 013406 VALOR 15-04-2020 INTERESES USD 1.956,65 CTA. 5970 CUENTA UNICA DEL TESORO DOLARES AMERICANOS LIB. 00099021001</t>
  </si>
  <si>
    <t>PAGO A BIRF PRÉSTAMO BIRF 8648-BO VCTO. 15-04-2020 POR CUENTA DE TGN , NTI. 013383 VALOR 15-04-2020 INTERESES USD 31.478,89 COMISIONES USD 247.930,42 CTA. 5970 CUENTA UNICA DEL TESORO DOLARES AMERICANOS LIB. 00099021001</t>
  </si>
  <si>
    <t>PAGO A BID PRÉSTAMO 3725/BL-BO VCTO. 15-04-2020 POR CUENTA DE TGN , NTI. 013412 VALOR 15-04-2020 INTERESES USD 2.076,95 CTA. 5970 CUENTA UNICA DEL TESORO DOLARES AMERICANOS LIB. 00099021001</t>
  </si>
  <si>
    <t>PAGO A BID PRÉSTAMO 3725/BL-BO VCTO. 15-04-2020 POR CUENTA DE TGN , NTI. 013410 VALOR 15-04-2020 INTERESES USD 187,73 CTA. 5970 CUENTA UNICA DEL TESORO DOLARES AMERICANOS LIB. 00099021001</t>
  </si>
  <si>
    <t>PAGO A BID PRÉSTAMO 3725/BL-BO VCTO. 15-04-2020 POR CUENTA DE TGN , NTI. 013411 VALOR 15-04-2020 INTERESES USD 131.789,76 COMISIONES USD 108.811,88 CTA. 5970 CUENTA UNICA DEL TESORO DOLARES AMERICANOS LIB. 00099021001</t>
  </si>
  <si>
    <t>AJUSTE COMPLEMENTARIO POR REVALORIZACION SALDOS DE ACTIVOS DE RESERVA Y OBLIGACIONES MONEDA EXTRANJERA (DOLARES) Saldo MO = -502721361.39 ;Bs/Mo: 6.86000000000 ;Saldo Bs: -3448668539.11</t>
  </si>
  <si>
    <t>||REGULARIZACIÓN DEL COMPROBANTE CONTABLE N° 982177, MENSAJES N° 4534 Y N° 4535 DE 15 DE ABRIL DE 2020. REF: CORREO INSTITUCIONAL DEL MEFP RECIBIDO EN LA FECHA ABONO EN LA LIBRETA N° 00099021001 TGN RECURSOS ORDINARIOS EN DOLARES AMERICANOS</t>
  </si>
  <si>
    <t>||REGULARIZACIÓN DE LA OPERACIÓN CONTABLE N° 981675, MENSAJES SWIFT N°4272, N° 4273 DE 3 DE ABRIL DE 2020. REF: CORREO INSTITUCIONAL DEL MEFP RECIBIDO EN LA FECHA ABONO EN LA LIBRETA N°00099021001 TGN RECURSOS ORDINARIOS EN DÓLARES AMERICANOS</t>
  </si>
  <si>
    <t>COBRO COSTOS DE PAPELERIA SEGUN TRANSFERENCIA DEL EXTERIOR POR ORDEN DE WORT WORLD ENTERPRISES INC LIB. 00512012001 AASANA CENTRAL-OFICINA NACIONAL</t>
  </si>
  <si>
    <t>AJUSTE COMPLEMENTARIO POR REVALORIZACION SALDOS DE ACTIVOS DE RESERVA Y OBLIGACIONES MONEDA EXTRANJERA (DOLARES) Saldo MO = -502897660.79 ;Bs/Mo: 6.86000000000 ;Saldo Bs: -3449877953.03</t>
  </si>
  <si>
    <t>||REGISTRO COBRO COMISIÓN ENIMENDA CARTA DE CREDITO STANDBY BS220.- Y EMISIÓN COMPROBANTE CONTABLE BS50.- REF.:6252340100217510 (BCB:SB-R-2018-21) A/F ECEBOL, S/G SWIFT ADJUNTO LIB.:00132039201 SEDEM-ECEBOL-FINPRO REF:COMISIONES ENMIENDA SBLC 6252340100217510 (BCB_SB-R-2018-21</t>
  </si>
  <si>
    <t>'TRANSFERENCIA'||RECIBIDA DEL EXTERIOR SEGÚN MENSAJES SWIFT NOS. 4690-4691 (REM.EXT.) DE FECHA 17-04-2020 POR DESEMBOLSO DE CAF PRÉSTAMO 010546 LIBRETA N° 00287104321 FPS-U$-MIAGUA V - CAF</t>
  </si>
  <si>
    <t>PAGO A BID PRÉSTAMO 2908/BL-BO VCTO. 18-04-2020 POR CUENTA DE TGN , NTI. 013416 VALOR 20-04-2020 INTERESES USD 10.854,68 CTA. 5970 CUENTA UNICA DEL TESORO DOLARES AMERICANOS LIB. 00099021001</t>
  </si>
  <si>
    <t>PAGO A BID PRÉSTAMO 2908/BL-BO VCTO. 18-04-2020 POR CUENTA DE TGN , NTI. 013414 VALOR 20-04-2020 CAPITAL USD 722.833,34 INTERESES USD 705.460,03 COMISIONES USD 160,18 CTA. 5970 CUENTA UNICA DEL TESORO DOLARES AMERICANOS LIB. 00099021001</t>
  </si>
  <si>
    <t>COBRO COSTOS DE PAPELERIA SEGUN TRANSFERENCIA DEL EXTERIOR POR ORDEN DE GLOCK AVIATION GMVH REF:YKYC24-02-2020 LIB. 00512012001 AASANA CENTRAL-OFICINA NACIONAL</t>
  </si>
  <si>
    <t>COBRO COSTOS DE PAPELERIA POR REGULARIZACION DE TRANSFERENCIA DEL EXTERIOR POR ORDEN DE WESTER GLOBAL AEROLINEAS LLC LIB. 00512012001 AASANA CENTRAL-OFICINA NACIONAL</t>
  </si>
  <si>
    <t>PAGO DE COMISION DEL 0,50% SOBRE EL PRESTAMO OTORGADO POR EL FMI BAJO EL IFR POR DEG 240.100.000,- AL MINISTERIO DE ECONOMIA Y FINANZAS PUBLICAS SEGUN NOTA MEFP/VTCP/DGCP/UODP-281/2020 DEL 20-04-2020 DEL MEFP. LIBRETA N° 00099021001 TGN- RECURSOS ORDINARIOS DOLARES AMERICANOS</t>
  </si>
  <si>
    <t>AJUSTE COMPLEMENTARIO POR REVALORIZACION SALDOS DE ACTIVOS DE RESERVA Y OBLIGACIONES MONEDA EXTRANJERA (DOLARES) Saldo MO = -482928226.68 ;Bs/Mo: 6.86000000000 ;Saldo Bs: -3312887635.03</t>
  </si>
  <si>
    <t>NUMERO DE LIBRETACUT: 00291014352 OPERACIÓN E46 TRANSFERENCIA DEL SISTEMA FINANCIERO POR CUENTA DE TERCEROS A LA CUT EN DOLARES AMERICANOS ABC US BID 3385 BL BO PROG. INFRAEST. VIAL APOYO GESTION RVF DE ACUERDO A SOLICITUD DE ADMINISTRADORA BOLIVIANA DE CARRETERAS</t>
  </si>
  <si>
    <t>COBRO COSTOS DE PAPELERIA POR REGULARIZACION DE TRANSFERENCIA DEL EXTERIOR POR ORDEN DE LINEA AEREA CARGUERA DE COLOMBIA S.A. LIB. 00512012001 AASANA CENTRAL-OFICINA NACIONAL</t>
  </si>
  <si>
    <t>COBRO COSTOS DE PAPELERIA POR REGULARIZACION DE TRANSFERENCIA DEL EXTERIOR POR ORDEN DE DELTA AIR TIMES INC-CONCENTRATION DELTA MAIN LIB. 00512012001 AASANA CENTRAL-OFICINA NACIONAL</t>
  </si>
  <si>
    <t>COBRO COSTOS DE PAPELERIA POR REGULARIZACION DE TRANSFERENCIA DEL EXTERIOR POR ORDEN DE LINEA AEREA CARGUERA DE COLOMBIA SA LIB. 00512012001 AASANA CENTRAL-OFICINA NACIONAL</t>
  </si>
  <si>
    <t>COBRO COSTOS DE PAPELERIA POR REGULARIZACION DE TRANSFERENCIA DEL EXTERIOR POR ORDEN DE TAMPA CARGO SAS PO BOX LIB. 00512012001 AASANA CENTRAL-OFICINA NACIONAL</t>
  </si>
  <si>
    <t>COBRO COSTOS DE PAPELERIA POR REGULARIZACION DE TRANSFERENCIA DEL EXTERIOR POR ORDEN DE GROUPEAD EUROPE SL LIB. 00512012001 AASANA CENTRAL-OFICINA NACIONAL</t>
  </si>
  <si>
    <t>AJUSTE COMPLEMENTARIO POR REVALORIZACION SALDOS DE ACTIVOS DE RESERVA Y OBLIGACIONES MONEDA EXTRANJERA (DOLARES) Saldo MO = -486499756.94 ;Bs/Mo: 6.86000000000 ;Saldo Bs: -3337388332.59</t>
  </si>
  <si>
    <t>||REGULARIZACIÓN DE NUESTRA OPERACIÓN NRO. 0982373 DE F. 20/04/2020 EN ATENCIÓN A CORREOS ELECTRÓNICOS DE LA DGAC Y AASANA. DEBITO DE LA LIBRETA 00512012001 AASANA CENTRAL-OFICINA CENTRAL; COBRO UTILES DE ESCRITORIO.</t>
  </si>
  <si>
    <t>PAGO A FND PRÉSTAMO NDF-358 VCTO. 24-04-2020 POR CUENTA DE TGN , NTI. 013465 VALOR 24-04-2020 CAPITAL EUR 47.845,29 INTERESES EUR 15.430,11 CTA. 5970 CUENTA UNICA DEL TESORO DOLARES AMERICANOS LIB. 00099021001</t>
  </si>
  <si>
    <t>PAGO A FND PRÉSTAMO NDF-322 VCTO. 24-04-2020 POR CUENTA DE TGN , NTI. 013464 VALOR 24-04-2020 CAPITAL USD 135.197,42 INTERESES USD 20.543,48 CTA. 5970 CUENTA UNICA DEL TESORO DOLARES AMERICANOS LIB. 00099021001</t>
  </si>
  <si>
    <t>PAGO A FND PRÉSTAMO NDF 291 VCTO. 24-04-2020 POR CUENTA DE TGN , NTI. 013462 VALOR 24-04-2020 CAPITAL USD 72.297,80 INTERESES USD 10.822,48 CTA. 5970 CUENTA UNICA DEL TESORO DOLARES AMERICANOS LIB. 00099021001</t>
  </si>
  <si>
    <t>PAGO A FND PRÉSTAMO NDF-160 VCTO. 24-04-2020 POR CUENTA DE TGN , NTI. 013461 VALOR 24-04-2020 CAPITAL USD 138.189,72 INTERESES USD 17.047,73 CTA. 5970 CUENTA UNICA DEL TESORO DOLARES AMERICANOS LIB. 00099021001</t>
  </si>
  <si>
    <t>PAGO A FND PRÉSTAMO NDF-157 VCTO. 24-04-2020 POR CUENTA DE TGN , NTI. 013460 VALOR 24-04-2020 CAPITAL USD 137.227,26 INTERESES USD 17.445,14 CTA. 5970 CUENTA UNICA DEL TESORO DOLARES AMERICANOS LIB. 00099021001</t>
  </si>
  <si>
    <t>PAGO A FND PRÉSTAMO NDF 367 VCTO. 24-04-2020 POR CUENTA DE TGN , NTI. 013466 VALOR 24-04-2020 CAPITAL EUR 24.613,13 INTERESES EUR 7.845,44 CTA. 5970 CUENTA UNICA DEL TESORO DOLARES AMERICANOS LIB. 00099021001</t>
  </si>
  <si>
    <t>PAGO A CAF PRÉSTAMO CFA009609 VCTO. 24-04-2020 POR CUENTA DE TGN , NTI. 013472 VALOR 24-04-2020 INTERESES USD 42.019,64 COMISIONES USD 28.918,37 CTA. 5970 CUENTA UNICA DEL TESORO DOLARES AMERICANOS LIB. 00099021001</t>
  </si>
  <si>
    <t>COBRO DE OBLIGACIONES A LA ADM. DE SERVICIOS ADUANEROS Y DE NAVEGACION AEREA - AASANA PRESTAMO ICO 01020033.0 EQUIP. AEROPUERTO J. LIBRETA 00512012001 AASANA CENTRAL-OFICINA NACIONAL CENTRO 96 VALOR 24/0472020</t>
  </si>
  <si>
    <t>PAGO A FND PRÉSTAMO NDF-320 VCTO. 24-04-2020 POR CUENTA DE TGN , NTI. 013463 VALOR 24-04-2020 CAPITAL USD 36.764,48 INTERESES USD 5.586,44 CTA. 5970 CUENTA UNICA DEL TESORO DOLARES AMERICANOS LIB. 00099021001</t>
  </si>
  <si>
    <t>AJUSTE COMPLEMENTARIO POR REVALORIZACION SALDOS DE ACTIVOS DE RESERVA Y OBLIGACIONES MONEDA EXTRANJERA (DOLARES) Saldo MO = -484079609.28 ;Bs/Mo: 6.86000000000 ;Saldo Bs: -3320786119.67</t>
  </si>
  <si>
    <t>COMPLEMENTO A NUESTRA OPERACIÓN N° L-0004673 DE FECHA 21-04-2020, REGISTRO DE LA COMPRA DE DEG PARA EL PAGO DE LA COMISION AL FMI POR EL PRESTAMO IFR SEGUN MENSAJE SWIFT N° 4923 DE FECHA 23-04-2020 LIBRETA N°00099021001 TGN-RECURSOS ORDINARIOS DOLARES AMERICANOS</t>
  </si>
  <si>
    <t>AJUSTE COMPLEMENTARIO POR REVALORIZACION SALDOS DE ACTIVOS DE RESERVA Y OBLIGACIONES MONEDA EXTRANJERA (DOLARES) Saldo MO = -483565661.68 ;Bs/Mo: 6.86000000000 ;Saldo Bs: -3317260439.13</t>
  </si>
  <si>
    <t>COBRO COSTOS DE PAPELERIA POR REGULARIZACION DE TRANSFERENCIA DEL EXTERIOR POR ORDEN DE SKY LEASE INC LIB. 00512012001 AASANA CENTRAL-OFICINA NACIONAL</t>
  </si>
  <si>
    <t>'COBRO DE UTILES DE ESCRITORIO POR´||EN COMPLEMENTO A COMPROBANTE S-982816 DE LA FECHA REF:ABONO A FAVOR DE AASANA LIBRETA 00512012001 AASANA CENTRAL-OFICINA NACIONAL (COBRO UTILES DE ESCRITORIO)</t>
  </si>
  <si>
    <t>AJUSTE COMPLEMENTARIO POR REVALORIZACION SALDOS DE ACTIVOS DE RESERVA Y OBLIGACIONES MONEDA EXTRANJERA (DOLARES) Saldo MO = -469696368.96 ;Bs/Mo: 6.86000000000 ;Saldo Bs: -3222117091.05</t>
  </si>
  <si>
    <t>00066047003</t>
  </si>
  <si>
    <t>De: 00066047003 A:00086047009 Traspaso de recursos a solicitud del Ministerio de Planificación del Desarrollo sg nota CITE: MPD/VIPFE/DGPP/UP-NE 0190/2020, para el pago de la Supervisión del E.D.T.P. Implementación Componente de Riego Proye</t>
  </si>
  <si>
    <t>00086047009</t>
  </si>
  <si>
    <t>De: 00066031001 A:00015021001 Traspaso de recursos a solicitud del Ministerio de Planificacion del Desarrollo sg nota CITE: MPD/VIPFE/DGGFE/UAP-NE 0597/2020, T-001/2020, al Ministerio de Gobierno Apoyo Emergencia del CORONAVIRUS.</t>
  </si>
  <si>
    <t>00015021001</t>
  </si>
  <si>
    <t>De: 00512012001 A:00099021001 De: 00512012001 A:00099021001 A requerimiento de la Dirección General de la Administración y Finanzas Territoriales con nota CITE: MEFP/VTCP/DGAFT/USCFT/ No.0530/2020, en la cual solicita la recuperación por l</t>
  </si>
  <si>
    <t>De: 00099021001 A:00290014102 Transferencia de recursos al SIN, conforme el PGE 2020 que asigna recursos adicionales del TGN para la continuidad de la ejecución de iniciativas y proyectos del SIN- (Consultores), Nota de Solicitud CITE: SIN-</t>
  </si>
  <si>
    <t>00290014102</t>
  </si>
  <si>
    <t>CUADRO DITRIBUCIÓN DE ENTIDADES - ACRD</t>
  </si>
  <si>
    <t>Celular</t>
  </si>
  <si>
    <t>Correo</t>
  </si>
  <si>
    <t>Yesenia Apaza Poma</t>
  </si>
  <si>
    <t>yesenia.apaza@economiayfinanzas.gob.bo</t>
  </si>
  <si>
    <t>Malcom Zeballos Churqui</t>
  </si>
  <si>
    <t>malcom.zeballos@economiayfinanzas.gob.bo</t>
  </si>
  <si>
    <t>Wilson Almanza Martinez</t>
  </si>
  <si>
    <t>wilson.almanza@economiayfinanzas.gob.bo</t>
  </si>
  <si>
    <t>Joyce Arteaga Díaz</t>
  </si>
  <si>
    <t>joyce.arteaga@economiayfinanzas.gob.bo</t>
  </si>
  <si>
    <t>Pablo Laura Soto</t>
  </si>
  <si>
    <t>pablo.laura@economiayfinanzas.gob.bo</t>
  </si>
  <si>
    <t>Marco Vargas Paco</t>
  </si>
  <si>
    <t>marco.vargas@economiayfinanzas.gob.bo</t>
  </si>
  <si>
    <t>Judith Machicado Ticona</t>
  </si>
  <si>
    <t>judith.machicado@economiayfinanzas.gob.bo</t>
  </si>
  <si>
    <t>Sonia Garcia Palma</t>
  </si>
  <si>
    <t>sonia.garcia@economiayfinanzas.gob.bo</t>
  </si>
  <si>
    <t>Rommel Cuba Calle</t>
  </si>
  <si>
    <t>rommel.cuba@economiayfinanzas.gob.bo</t>
  </si>
  <si>
    <t>Emma Ticonipa Condori</t>
  </si>
  <si>
    <t>emma.ticonipa@economiayfinanzas.gob.bo</t>
  </si>
  <si>
    <t>Ramon Chambi Sarco</t>
  </si>
  <si>
    <t>donato.chambi@economiayfinanzas.gob.bo</t>
  </si>
  <si>
    <t>Nombre</t>
  </si>
  <si>
    <t>Correo Institucional</t>
  </si>
  <si>
    <t>CONTACTO UCCF - TELETRABAJO:</t>
  </si>
  <si>
    <t>Apaza Poma</t>
  </si>
  <si>
    <t>Yesenia Maribel</t>
  </si>
  <si>
    <t>Cuba Calle</t>
  </si>
  <si>
    <t>Rommel Daniel</t>
  </si>
  <si>
    <t>Romero Huanca</t>
  </si>
  <si>
    <t>Graciela</t>
  </si>
  <si>
    <t>Huanca Mamani</t>
  </si>
  <si>
    <t>Virginia</t>
  </si>
  <si>
    <t>Callisaya Cantuta</t>
  </si>
  <si>
    <t>Zeballos Churqui</t>
  </si>
  <si>
    <t>Malcom</t>
  </si>
  <si>
    <t>Vargas Paco</t>
  </si>
  <si>
    <t>Marco Antonio</t>
  </si>
  <si>
    <t>Ticonipa Condori</t>
  </si>
  <si>
    <t>Emma Rosario</t>
  </si>
  <si>
    <t>Wilson</t>
  </si>
  <si>
    <t>Senaydee</t>
  </si>
  <si>
    <t>Judith</t>
  </si>
  <si>
    <t>Patricia</t>
  </si>
  <si>
    <t>Sonia</t>
  </si>
  <si>
    <t>Paulina</t>
  </si>
  <si>
    <t>Nombres</t>
  </si>
  <si>
    <t>Apellidos</t>
  </si>
  <si>
    <t>Directora General de Contabilidad Fiscal</t>
  </si>
  <si>
    <t>Jefe de Unidad de Contabilidad y Cuentas Fiscales</t>
  </si>
  <si>
    <t>Arteaga Díaz</t>
  </si>
  <si>
    <t>Chambi Sarco</t>
  </si>
  <si>
    <t>Ramon Donato</t>
  </si>
  <si>
    <t xml:space="preserve">Joyce Sybil Aurelia </t>
  </si>
  <si>
    <t>Virginia Doris</t>
  </si>
  <si>
    <t>Pablo Roberto</t>
  </si>
  <si>
    <t>Gonzalo Guillermo</t>
  </si>
  <si>
    <t>Judith Irán</t>
  </si>
  <si>
    <t>CONTACTOS PERSONAL UCCF - TELETRABAJO</t>
  </si>
  <si>
    <t>Unidad de Contabilidad y Cuentas Fiscales</t>
  </si>
  <si>
    <t>No.</t>
  </si>
  <si>
    <t>Larico Huanca</t>
  </si>
  <si>
    <t>Laura Soto</t>
  </si>
  <si>
    <t>Machicado Ticona</t>
  </si>
  <si>
    <t>Mondaca Michel</t>
  </si>
  <si>
    <t>Quevedo Limón</t>
  </si>
  <si>
    <t>Cargo</t>
  </si>
  <si>
    <t>judith.quevedo@economiayfinanzas.gob.bo</t>
  </si>
  <si>
    <t>gonzalo.mondaca@economiayfinanzas.gob.bo</t>
  </si>
  <si>
    <t>paulina.larico@economiayfinanzas.gob.bo</t>
  </si>
  <si>
    <t>senaydee.rodriguez@economiayfinanzas.gob.bo</t>
  </si>
  <si>
    <t>virginia.callisaya@economiayfinanzas.gob.bo</t>
  </si>
  <si>
    <t>patricia.gutierrez@economiayfinanzas.gob.bo</t>
  </si>
  <si>
    <t>virginia doris.huanca@economiayfinanzas.gob.bo</t>
  </si>
  <si>
    <t>graciela.romero@economiayfinanzas.gob.bo</t>
  </si>
  <si>
    <t>Almanza Martínez</t>
  </si>
  <si>
    <t>García Palma</t>
  </si>
  <si>
    <t>Rodríguez Flores</t>
  </si>
  <si>
    <t>Gutiérrez Villagómez</t>
  </si>
  <si>
    <t>Analista</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</si>
  <si>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xml:space="preserve">); por lo que debe considerar este documento con carácter de alerta y se deberá oficializar con nota de respuesta, </t>
    </r>
    <r>
      <rPr>
        <b/>
        <sz val="10"/>
        <rFont val="Arial"/>
        <family val="2"/>
      </rPr>
      <t>una vez se reestrablezcan las actividades del sector público</t>
    </r>
    <r>
      <rPr>
        <sz val="10"/>
        <rFont val="Arial"/>
        <family val="2"/>
      </rPr>
      <t>, a la Dirección General de Contabilidad Fiscal, en oficinas del piso 8vo del Edificio del Ministerio de Economía y Finanzas Públicas ubicado en la Av. Mariscal Santa Cruz, Esq. Loayza.</t>
    </r>
  </si>
  <si>
    <t>Nº Correlativo: 8</t>
  </si>
  <si>
    <t>ACTUALIZADO AL : 4 de junio de 2020</t>
  </si>
  <si>
    <t>O18374010002</t>
  </si>
  <si>
    <t>O18374020002</t>
  </si>
  <si>
    <t>O18374360002</t>
  </si>
  <si>
    <t>O18374380002</t>
  </si>
  <si>
    <t>O18374390002</t>
  </si>
  <si>
    <t>O18375730002</t>
  </si>
  <si>
    <t>O18375970002</t>
  </si>
  <si>
    <t>O18375980002</t>
  </si>
  <si>
    <t>O18375990002</t>
  </si>
  <si>
    <t>O18376000002</t>
  </si>
  <si>
    <t>O18376010002</t>
  </si>
  <si>
    <t>O18377130002</t>
  </si>
  <si>
    <t>O18377340002</t>
  </si>
  <si>
    <t>O18377420002</t>
  </si>
  <si>
    <t>O18377450002</t>
  </si>
  <si>
    <t>O18377480002</t>
  </si>
  <si>
    <t>O18378770002</t>
  </si>
  <si>
    <t>O18378910002</t>
  </si>
  <si>
    <t>O18379090002</t>
  </si>
  <si>
    <t>O18379100002</t>
  </si>
  <si>
    <t>O18379250002</t>
  </si>
  <si>
    <t>O18380350002</t>
  </si>
  <si>
    <t>O18380360002</t>
  </si>
  <si>
    <t>O18380370002</t>
  </si>
  <si>
    <t>O18380480002</t>
  </si>
  <si>
    <t>O18380550002</t>
  </si>
  <si>
    <t>O18380660002</t>
  </si>
  <si>
    <t>O18380730002</t>
  </si>
  <si>
    <t>O18380740002</t>
  </si>
  <si>
    <t>O18382380002</t>
  </si>
  <si>
    <t>O18382420002</t>
  </si>
  <si>
    <t>O18382550002</t>
  </si>
  <si>
    <t>O18382590002</t>
  </si>
  <si>
    <t>O18382600002</t>
  </si>
  <si>
    <t>O18382640002</t>
  </si>
  <si>
    <t>O18382650002</t>
  </si>
  <si>
    <t>O18382690002</t>
  </si>
  <si>
    <t>O18382700002</t>
  </si>
  <si>
    <t>O18382710002</t>
  </si>
  <si>
    <t>O18382730002</t>
  </si>
  <si>
    <t>O18382740002</t>
  </si>
  <si>
    <t>O18382750002</t>
  </si>
  <si>
    <t>O18384010002</t>
  </si>
  <si>
    <t>O18384130002</t>
  </si>
  <si>
    <t>O18384140002</t>
  </si>
  <si>
    <t>O18384230002</t>
  </si>
  <si>
    <t>O18384270002</t>
  </si>
  <si>
    <t>O18385460002</t>
  </si>
  <si>
    <t>O18385550002</t>
  </si>
  <si>
    <t>O18385710002</t>
  </si>
  <si>
    <t>O18385790002</t>
  </si>
  <si>
    <t>O18385800002</t>
  </si>
  <si>
    <t>O18385810002</t>
  </si>
  <si>
    <t>O18385860002</t>
  </si>
  <si>
    <t>O18385870002</t>
  </si>
  <si>
    <t>O18385930002</t>
  </si>
  <si>
    <t>O18385940002</t>
  </si>
  <si>
    <t>O18385990002</t>
  </si>
  <si>
    <t>O18386000002</t>
  </si>
  <si>
    <t>O18387250002</t>
  </si>
  <si>
    <t>O18387810002</t>
  </si>
  <si>
    <t>O18387820002</t>
  </si>
  <si>
    <t>O18387840002</t>
  </si>
  <si>
    <t>O18387860002</t>
  </si>
  <si>
    <t>O18387870002</t>
  </si>
  <si>
    <t>O18387950002</t>
  </si>
  <si>
    <t>O18387960002</t>
  </si>
  <si>
    <t>O18387980002</t>
  </si>
  <si>
    <t>O18387990002</t>
  </si>
  <si>
    <t>O18389160002</t>
  </si>
  <si>
    <t>O18389170002</t>
  </si>
  <si>
    <t>O18389310002</t>
  </si>
  <si>
    <t>O18389320002</t>
  </si>
  <si>
    <t>O18389380002</t>
  </si>
  <si>
    <t>O18389390002</t>
  </si>
  <si>
    <t>O18389640002</t>
  </si>
  <si>
    <t>O18389770002</t>
  </si>
  <si>
    <t>O18389780002</t>
  </si>
  <si>
    <t>O18389790002</t>
  </si>
  <si>
    <t>O18391120002</t>
  </si>
  <si>
    <t>O18391290002</t>
  </si>
  <si>
    <t>O18391330002</t>
  </si>
  <si>
    <t>O18391350002</t>
  </si>
  <si>
    <t>O18391450002</t>
  </si>
  <si>
    <t>O18391460002</t>
  </si>
  <si>
    <t>O18391470002</t>
  </si>
  <si>
    <t>O18391510002</t>
  </si>
  <si>
    <t>O18391520002</t>
  </si>
  <si>
    <t>O18391530002</t>
  </si>
  <si>
    <t>O18391580002</t>
  </si>
  <si>
    <t>O18391600002</t>
  </si>
  <si>
    <t>O18392900002</t>
  </si>
  <si>
    <t>O18392960002</t>
  </si>
  <si>
    <t>O18393040002</t>
  </si>
  <si>
    <t>O18393300002</t>
  </si>
  <si>
    <t>O18393330002</t>
  </si>
  <si>
    <t>O18394780002</t>
  </si>
  <si>
    <t>O18394830002</t>
  </si>
  <si>
    <t>O18394840002</t>
  </si>
  <si>
    <t>O18395080002</t>
  </si>
  <si>
    <t>O18395090002</t>
  </si>
  <si>
    <t>O18395100002</t>
  </si>
  <si>
    <t>O18395110002</t>
  </si>
  <si>
    <t>O18395120002</t>
  </si>
  <si>
    <t>O18395130002</t>
  </si>
  <si>
    <t>O18395140002</t>
  </si>
  <si>
    <t>O18395150002</t>
  </si>
  <si>
    <t>O18396540002</t>
  </si>
  <si>
    <t>O18396850002</t>
  </si>
  <si>
    <t>O18396860002</t>
  </si>
  <si>
    <t>O18396970002</t>
  </si>
  <si>
    <t>O18396980002</t>
  </si>
  <si>
    <t>O18398480002</t>
  </si>
  <si>
    <t>O18398520002</t>
  </si>
  <si>
    <t>O18398710002</t>
  </si>
  <si>
    <t>O18398720002</t>
  </si>
  <si>
    <t>O18398890002</t>
  </si>
  <si>
    <t>O18398900002</t>
  </si>
  <si>
    <t>O18398910002</t>
  </si>
  <si>
    <t>O18398920002</t>
  </si>
  <si>
    <t>O18398940002</t>
  </si>
  <si>
    <t>O18398950002</t>
  </si>
  <si>
    <t>O18399030002</t>
  </si>
  <si>
    <t>O18399040002</t>
  </si>
  <si>
    <t>O18399050002</t>
  </si>
  <si>
    <t>O18399070002</t>
  </si>
  <si>
    <t>O18399080002</t>
  </si>
  <si>
    <t>O18400440002</t>
  </si>
  <si>
    <t>O18400450002</t>
  </si>
  <si>
    <t>O18400460002</t>
  </si>
  <si>
    <t>O18400470002</t>
  </si>
  <si>
    <t>O18400620002</t>
  </si>
  <si>
    <t>O18400790002</t>
  </si>
  <si>
    <t>O18400930002</t>
  </si>
  <si>
    <t>O18401030002</t>
  </si>
  <si>
    <t>O18401060002</t>
  </si>
  <si>
    <t>O18401090002</t>
  </si>
  <si>
    <t>O18402700002</t>
  </si>
  <si>
    <t>O18402710002</t>
  </si>
  <si>
    <t>O18402720002</t>
  </si>
  <si>
    <t>O18402730002</t>
  </si>
  <si>
    <t>O18402740002</t>
  </si>
  <si>
    <t>O18402750002</t>
  </si>
  <si>
    <t>O18402760002</t>
  </si>
  <si>
    <t>O18402900002</t>
  </si>
  <si>
    <t>O18403130002</t>
  </si>
  <si>
    <t>O18403220002</t>
  </si>
  <si>
    <t>O18403230002</t>
  </si>
  <si>
    <t>O18403250002</t>
  </si>
  <si>
    <t>O18403260002</t>
  </si>
  <si>
    <t>O18403310002</t>
  </si>
  <si>
    <t>O18404510002</t>
  </si>
  <si>
    <t>O18404640002</t>
  </si>
  <si>
    <t>O18404700002</t>
  </si>
  <si>
    <t>O18404710002</t>
  </si>
  <si>
    <t>O18404720002</t>
  </si>
  <si>
    <t>O18404880002</t>
  </si>
  <si>
    <t>O18404900002</t>
  </si>
  <si>
    <t>O18404910002</t>
  </si>
  <si>
    <t>O18404950002</t>
  </si>
  <si>
    <t>O18405000002</t>
  </si>
  <si>
    <t>O18405020002</t>
  </si>
  <si>
    <t>O18405170002</t>
  </si>
  <si>
    <t>O18406380002</t>
  </si>
  <si>
    <t>O18406390002</t>
  </si>
  <si>
    <t>O18406400002</t>
  </si>
  <si>
    <t>O18406420002</t>
  </si>
  <si>
    <t>O18406550002</t>
  </si>
  <si>
    <t>O18406570002</t>
  </si>
  <si>
    <t>O18406580002</t>
  </si>
  <si>
    <t>O18406730002</t>
  </si>
  <si>
    <t>O18406760002</t>
  </si>
  <si>
    <t>O18406790002</t>
  </si>
  <si>
    <t>O18406810002</t>
  </si>
  <si>
    <t>O18406910002</t>
  </si>
  <si>
    <t>O18406920002</t>
  </si>
  <si>
    <t>O18408180002</t>
  </si>
  <si>
    <t>O18408190002</t>
  </si>
  <si>
    <t>O18408320002</t>
  </si>
  <si>
    <t>O18408490002</t>
  </si>
  <si>
    <t>O18408500002</t>
  </si>
  <si>
    <t>O18408510002</t>
  </si>
  <si>
    <t>O18408520002</t>
  </si>
  <si>
    <t>O18408550002</t>
  </si>
  <si>
    <t>O18408570002</t>
  </si>
  <si>
    <t>O18408590002</t>
  </si>
  <si>
    <t>O18408600002</t>
  </si>
  <si>
    <t>O18408610002</t>
  </si>
  <si>
    <t>O18408620002</t>
  </si>
  <si>
    <t>O18408630002</t>
  </si>
  <si>
    <t>O18408640002</t>
  </si>
  <si>
    <t>O18408650002</t>
  </si>
  <si>
    <t>O18408660002</t>
  </si>
  <si>
    <t>O18408670002</t>
  </si>
  <si>
    <t>O18408680002</t>
  </si>
  <si>
    <t>O18408690002</t>
  </si>
  <si>
    <t>O18408700002</t>
  </si>
  <si>
    <t>O18408740002</t>
  </si>
  <si>
    <t>O18408780002</t>
  </si>
  <si>
    <t>O18408790002</t>
  </si>
  <si>
    <t>O18408800002</t>
  </si>
  <si>
    <t>O18408810002</t>
  </si>
  <si>
    <t>O18408820002</t>
  </si>
  <si>
    <t>O18408830002</t>
  </si>
  <si>
    <t>O18408840002</t>
  </si>
  <si>
    <t>O18408850002</t>
  </si>
  <si>
    <t>O18408880002</t>
  </si>
  <si>
    <t>F0004378</t>
  </si>
  <si>
    <t>Q12713340002</t>
  </si>
  <si>
    <t>G13126060003</t>
  </si>
  <si>
    <t>G13126090003</t>
  </si>
  <si>
    <t>G13126160003</t>
  </si>
  <si>
    <t>G13126940003</t>
  </si>
  <si>
    <t>G13127300004</t>
  </si>
  <si>
    <t>G13127310006</t>
  </si>
  <si>
    <t>G13127340003</t>
  </si>
  <si>
    <t>G13127350003</t>
  </si>
  <si>
    <t>G13127360003</t>
  </si>
  <si>
    <t>G13127370003</t>
  </si>
  <si>
    <t>S09828640003</t>
  </si>
  <si>
    <t>S09828800003</t>
  </si>
  <si>
    <t>Q12718610002</t>
  </si>
  <si>
    <t>S09829140003</t>
  </si>
  <si>
    <t>S09829210003</t>
  </si>
  <si>
    <t>S09829290003</t>
  </si>
  <si>
    <t>G13131430004</t>
  </si>
  <si>
    <t>S09829380003</t>
  </si>
  <si>
    <t>F0004394</t>
  </si>
  <si>
    <t>Q12723530002</t>
  </si>
  <si>
    <t>G13132190002</t>
  </si>
  <si>
    <t>G13132200001</t>
  </si>
  <si>
    <t>G13132180001</t>
  </si>
  <si>
    <t>G13132910001</t>
  </si>
  <si>
    <t>S09830020003</t>
  </si>
  <si>
    <t>G13137620002</t>
  </si>
  <si>
    <t>G13137630001</t>
  </si>
  <si>
    <t>G13137640004</t>
  </si>
  <si>
    <t>G13137650004</t>
  </si>
  <si>
    <t>G13137670004</t>
  </si>
  <si>
    <t>G13137660004</t>
  </si>
  <si>
    <t>G13137680004</t>
  </si>
  <si>
    <t>G13137690004</t>
  </si>
  <si>
    <t>G13137700004</t>
  </si>
  <si>
    <t>G13137710004</t>
  </si>
  <si>
    <t>G13137790001</t>
  </si>
  <si>
    <t>S09830580001</t>
  </si>
  <si>
    <t>S09830580004</t>
  </si>
  <si>
    <t>F0004412</t>
  </si>
  <si>
    <t>G13140380002</t>
  </si>
  <si>
    <t>S09831110002</t>
  </si>
  <si>
    <t>S09832120003</t>
  </si>
  <si>
    <t>S09832260003</t>
  </si>
  <si>
    <t>G13140390001</t>
  </si>
  <si>
    <t>G13141050003</t>
  </si>
  <si>
    <t>G13141740004</t>
  </si>
  <si>
    <t>G13141750004</t>
  </si>
  <si>
    <t>G13145440003</t>
  </si>
  <si>
    <t>G13145460003</t>
  </si>
  <si>
    <t>G13147120002</t>
  </si>
  <si>
    <t>G13147140002</t>
  </si>
  <si>
    <t>G13147160002</t>
  </si>
  <si>
    <t>G13147180002</t>
  </si>
  <si>
    <t>S09833720002</t>
  </si>
  <si>
    <t>S09833560003</t>
  </si>
  <si>
    <t>S09833580003</t>
  </si>
  <si>
    <t>S09833610003</t>
  </si>
  <si>
    <t>G13145470003</t>
  </si>
  <si>
    <t>G13146200004</t>
  </si>
  <si>
    <t>G13146210004</t>
  </si>
  <si>
    <t>G13146220004</t>
  </si>
  <si>
    <t>G13146230004</t>
  </si>
  <si>
    <t>G13146240004</t>
  </si>
  <si>
    <t>G13146250004</t>
  </si>
  <si>
    <t>G13146260004</t>
  </si>
  <si>
    <t>G13146270004</t>
  </si>
  <si>
    <t>G13146280004</t>
  </si>
  <si>
    <t>G13146290004</t>
  </si>
  <si>
    <t>G13146300004</t>
  </si>
  <si>
    <t>G13147130001</t>
  </si>
  <si>
    <t>G13147150001</t>
  </si>
  <si>
    <t>G13147170001</t>
  </si>
  <si>
    <t>G13147190001</t>
  </si>
  <si>
    <t>G13147210001</t>
  </si>
  <si>
    <t>G13147230001</t>
  </si>
  <si>
    <t>G13147800001</t>
  </si>
  <si>
    <t>G13147820001</t>
  </si>
  <si>
    <t>G13147840001</t>
  </si>
  <si>
    <t>G13147880001</t>
  </si>
  <si>
    <t>G13147900001</t>
  </si>
  <si>
    <t>S09833790001</t>
  </si>
  <si>
    <t>S09833790004</t>
  </si>
  <si>
    <t>S09833800001</t>
  </si>
  <si>
    <t>S09833800004</t>
  </si>
  <si>
    <t>S09833850004</t>
  </si>
  <si>
    <t>S09833810004</t>
  </si>
  <si>
    <t>S09833830001</t>
  </si>
  <si>
    <t>S09833830004</t>
  </si>
  <si>
    <t>S09833850001</t>
  </si>
  <si>
    <t>S09833810001</t>
  </si>
  <si>
    <t>G13148030002</t>
  </si>
  <si>
    <t>G13148040001</t>
  </si>
  <si>
    <t>G13149210003</t>
  </si>
  <si>
    <t>Q12740520002</t>
  </si>
  <si>
    <t>F0004428</t>
  </si>
  <si>
    <t>S09834180003</t>
  </si>
  <si>
    <t>G13151500001</t>
  </si>
  <si>
    <t>G13151480001</t>
  </si>
  <si>
    <t>G13152260001</t>
  </si>
  <si>
    <t>G13152280001</t>
  </si>
  <si>
    <t>F0004437</t>
  </si>
  <si>
    <t>G13154530001</t>
  </si>
  <si>
    <t>G13154550001</t>
  </si>
  <si>
    <t>G13154570001</t>
  </si>
  <si>
    <t>G13154590001</t>
  </si>
  <si>
    <t>G13154610001</t>
  </si>
  <si>
    <t>G13154640003</t>
  </si>
  <si>
    <t>G13154650003</t>
  </si>
  <si>
    <t>G13155260002</t>
  </si>
  <si>
    <t>S09834660001</t>
  </si>
  <si>
    <t>G13159160001</t>
  </si>
  <si>
    <t>S09834770003</t>
  </si>
  <si>
    <t>F0004442</t>
  </si>
  <si>
    <t>G13164260002</t>
  </si>
  <si>
    <t>Q12751960002</t>
  </si>
  <si>
    <t>Q12751970002</t>
  </si>
  <si>
    <t>G13164270001</t>
  </si>
  <si>
    <t>Q12752430002</t>
  </si>
  <si>
    <t>G13166280001</t>
  </si>
  <si>
    <t>G13166970003</t>
  </si>
  <si>
    <t>G13166980003</t>
  </si>
  <si>
    <t>G13167060003</t>
  </si>
  <si>
    <t>G13167830003</t>
  </si>
  <si>
    <t>G13167840003</t>
  </si>
  <si>
    <t>G13168660001</t>
  </si>
  <si>
    <t>G13168670003</t>
  </si>
  <si>
    <t>G13168680003</t>
  </si>
  <si>
    <t>G13168690003</t>
  </si>
  <si>
    <t>G13168700003</t>
  </si>
  <si>
    <t>G13168710003</t>
  </si>
  <si>
    <t>G13168720003</t>
  </si>
  <si>
    <t>G13168730003</t>
  </si>
  <si>
    <t>G13168740003</t>
  </si>
  <si>
    <t>G13173820002</t>
  </si>
  <si>
    <t>S09835400003</t>
  </si>
  <si>
    <t>G13173830001</t>
  </si>
  <si>
    <t>G13173890001</t>
  </si>
  <si>
    <t>G13173920003</t>
  </si>
  <si>
    <t>G13173930003</t>
  </si>
  <si>
    <t>G13173940003</t>
  </si>
  <si>
    <t>G13173950003</t>
  </si>
  <si>
    <t>G13173960003</t>
  </si>
  <si>
    <t>G13173970003</t>
  </si>
  <si>
    <t>G13173980003</t>
  </si>
  <si>
    <t>G13173990003</t>
  </si>
  <si>
    <t>G13174000003</t>
  </si>
  <si>
    <t>G13174010003</t>
  </si>
  <si>
    <t>G13174020003</t>
  </si>
  <si>
    <t>G13174030003</t>
  </si>
  <si>
    <t>G13175590066</t>
  </si>
  <si>
    <t>G13176230003</t>
  </si>
  <si>
    <t>G13176500002</t>
  </si>
  <si>
    <t>G13176510001</t>
  </si>
  <si>
    <t>G13177040001</t>
  </si>
  <si>
    <t>G13177420001</t>
  </si>
  <si>
    <t>J04118270002</t>
  </si>
  <si>
    <t>J04118280002</t>
  </si>
  <si>
    <t>G13179650003</t>
  </si>
  <si>
    <t>G13181520001</t>
  </si>
  <si>
    <t>G13182610003</t>
  </si>
  <si>
    <t>G13184200002</t>
  </si>
  <si>
    <t>G13182620003</t>
  </si>
  <si>
    <t>G13184230022</t>
  </si>
  <si>
    <t>G13185100001</t>
  </si>
  <si>
    <t>G13184210001</t>
  </si>
  <si>
    <t>S09836410002</t>
  </si>
  <si>
    <t>S09836410003</t>
  </si>
  <si>
    <t>G13187050001</t>
  </si>
  <si>
    <t>G13187070001</t>
  </si>
  <si>
    <t>S09836470003</t>
  </si>
  <si>
    <t>G13190970002</t>
  </si>
  <si>
    <t>G13190980001</t>
  </si>
  <si>
    <t>G13191000001</t>
  </si>
  <si>
    <t>S09836550003</t>
  </si>
  <si>
    <t>S09836680001</t>
  </si>
  <si>
    <t>G13192450001</t>
  </si>
  <si>
    <t>G13193140003</t>
  </si>
  <si>
    <t>F0004488</t>
  </si>
  <si>
    <t>G13193220002</t>
  </si>
  <si>
    <t>G13193240002</t>
  </si>
  <si>
    <t>G13193230001</t>
  </si>
  <si>
    <t>G13193250001</t>
  </si>
  <si>
    <t>S09837040003</t>
  </si>
  <si>
    <t>F0004496</t>
  </si>
  <si>
    <t>Q12784540002</t>
  </si>
  <si>
    <t>G13197970003</t>
  </si>
  <si>
    <t>G13199550001</t>
  </si>
  <si>
    <t>G13199570001</t>
  </si>
  <si>
    <t>G13198720003</t>
  </si>
  <si>
    <t>S09838180003</t>
  </si>
  <si>
    <t>S09838150003</t>
  </si>
  <si>
    <t>F0004501</t>
  </si>
  <si>
    <t>G13202720003</t>
  </si>
  <si>
    <t>G13202750003</t>
  </si>
  <si>
    <t>G13202740003</t>
  </si>
  <si>
    <t>G13202730003</t>
  </si>
  <si>
    <t>G13202760003</t>
  </si>
  <si>
    <t>G13202770003</t>
  </si>
  <si>
    <t>G13202810003</t>
  </si>
  <si>
    <t>G13202820003</t>
  </si>
  <si>
    <t>G13202830003</t>
  </si>
  <si>
    <t>G13202840003</t>
  </si>
  <si>
    <t>G13202850003</t>
  </si>
  <si>
    <t>G13202800003</t>
  </si>
  <si>
    <t>G13206670001</t>
  </si>
  <si>
    <t>G13206690004</t>
  </si>
  <si>
    <t>G13206700004</t>
  </si>
  <si>
    <t>G13207380001</t>
  </si>
  <si>
    <t>G13209140003</t>
  </si>
  <si>
    <t>Q12790830002</t>
  </si>
  <si>
    <t>G13210010003</t>
  </si>
  <si>
    <t>G13210870003</t>
  </si>
  <si>
    <t>G13210880003</t>
  </si>
  <si>
    <t>G13210890003</t>
  </si>
  <si>
    <t>G13210900003</t>
  </si>
  <si>
    <t>G13210910003</t>
  </si>
  <si>
    <t>G13210920003</t>
  </si>
  <si>
    <t>S09839070003</t>
  </si>
  <si>
    <t>Q12796100002</t>
  </si>
  <si>
    <t>G13214890003</t>
  </si>
  <si>
    <t>G13215730003</t>
  </si>
  <si>
    <t>Q12798650002</t>
  </si>
  <si>
    <t>G13216390001</t>
  </si>
  <si>
    <t>S09839730001</t>
  </si>
  <si>
    <t>G13216450003</t>
  </si>
  <si>
    <t>G13216480003</t>
  </si>
  <si>
    <t>G13217420003</t>
  </si>
  <si>
    <t>S09839600001</t>
  </si>
  <si>
    <t>S09839620001</t>
  </si>
  <si>
    <t>G13216400003</t>
  </si>
  <si>
    <t>G13218260004</t>
  </si>
  <si>
    <t>S09840020001</t>
  </si>
  <si>
    <t>S09840070001</t>
  </si>
  <si>
    <t>G13219500001</t>
  </si>
  <si>
    <t>S09840230002</t>
  </si>
  <si>
    <t>S09840250002</t>
  </si>
  <si>
    <t>S09840270002</t>
  </si>
  <si>
    <t>S09840290002</t>
  </si>
  <si>
    <t>S09840310002</t>
  </si>
  <si>
    <t>S09840340002</t>
  </si>
  <si>
    <t>S09840380002</t>
  </si>
  <si>
    <t>S09840360002</t>
  </si>
  <si>
    <t>F0004520</t>
  </si>
  <si>
    <t>G13222360003</t>
  </si>
  <si>
    <t>G13222430003</t>
  </si>
  <si>
    <t>G13222460003</t>
  </si>
  <si>
    <t>G13222480001</t>
  </si>
  <si>
    <t>G13222490003</t>
  </si>
  <si>
    <t>S09840950002</t>
  </si>
  <si>
    <t>S09841160002</t>
  </si>
  <si>
    <t>T04078570001</t>
  </si>
  <si>
    <t>T04078590001</t>
  </si>
  <si>
    <t>T04078610001</t>
  </si>
  <si>
    <t>T04078630001</t>
  </si>
  <si>
    <t>T04078650001</t>
  </si>
  <si>
    <t>T04078670001</t>
  </si>
  <si>
    <t>T04078690001</t>
  </si>
  <si>
    <t>T04078710001</t>
  </si>
  <si>
    <t>T04078730001</t>
  </si>
  <si>
    <t>T04078750001</t>
  </si>
  <si>
    <t>T04078770001</t>
  </si>
  <si>
    <t>T04078790001</t>
  </si>
  <si>
    <t>T04078870001</t>
  </si>
  <si>
    <t>T04078810001</t>
  </si>
  <si>
    <t>T04078830001</t>
  </si>
  <si>
    <t>T04078850001</t>
  </si>
  <si>
    <t>T04078890001</t>
  </si>
  <si>
    <t>S09840930004</t>
  </si>
  <si>
    <t>S09840980001</t>
  </si>
  <si>
    <t>T04077140001</t>
  </si>
  <si>
    <t>T04077160001</t>
  </si>
  <si>
    <t>T04077180001</t>
  </si>
  <si>
    <t>T04077200001</t>
  </si>
  <si>
    <t>T04077220001</t>
  </si>
  <si>
    <t>T04077240001</t>
  </si>
  <si>
    <t>T04077260001</t>
  </si>
  <si>
    <t>T04077280001</t>
  </si>
  <si>
    <t>T04077300001</t>
  </si>
  <si>
    <t>T04077320001</t>
  </si>
  <si>
    <t>T04077340001</t>
  </si>
  <si>
    <t>T04077360001</t>
  </si>
  <si>
    <t>T04077380001</t>
  </si>
  <si>
    <t>T04077400001</t>
  </si>
  <si>
    <t>T04077480001</t>
  </si>
  <si>
    <t>T04077420001</t>
  </si>
  <si>
    <t>T04077440001</t>
  </si>
  <si>
    <t>T04077460001</t>
  </si>
  <si>
    <t>T04077500001</t>
  </si>
  <si>
    <t>T04077520001</t>
  </si>
  <si>
    <t>T04077540001</t>
  </si>
  <si>
    <t>T04077560001</t>
  </si>
  <si>
    <t>T04077580001</t>
  </si>
  <si>
    <t>T04077600001</t>
  </si>
  <si>
    <t>T04078910001</t>
  </si>
  <si>
    <t>T04078930001</t>
  </si>
  <si>
    <t>T04078950001</t>
  </si>
  <si>
    <t>T04078970001</t>
  </si>
  <si>
    <t>T04078990001</t>
  </si>
  <si>
    <t>T04079010001</t>
  </si>
  <si>
    <t>T04079030001</t>
  </si>
  <si>
    <t>T04079050001</t>
  </si>
  <si>
    <t>T04079070001</t>
  </si>
  <si>
    <t>T04079090001</t>
  </si>
  <si>
    <t>T04079110001</t>
  </si>
  <si>
    <t>T04079130001</t>
  </si>
  <si>
    <t>T04079150001</t>
  </si>
  <si>
    <t>T04079170001</t>
  </si>
  <si>
    <t>T04079190001</t>
  </si>
  <si>
    <t>T04079210001</t>
  </si>
  <si>
    <t>T04079230001</t>
  </si>
  <si>
    <t>T04077620001</t>
  </si>
  <si>
    <t>T04077640001</t>
  </si>
  <si>
    <t>T04077660001</t>
  </si>
  <si>
    <t>T04077680001</t>
  </si>
  <si>
    <t>T04077700001</t>
  </si>
  <si>
    <t>T04077720001</t>
  </si>
  <si>
    <t>T04077740001</t>
  </si>
  <si>
    <t>T04077760001</t>
  </si>
  <si>
    <t>T04077780001</t>
  </si>
  <si>
    <t>T04077800001</t>
  </si>
  <si>
    <t>T04077820001</t>
  </si>
  <si>
    <t>T04077840001</t>
  </si>
  <si>
    <t>T04077860001</t>
  </si>
  <si>
    <t>T04077880001</t>
  </si>
  <si>
    <t>T04077900001</t>
  </si>
  <si>
    <t>T04077920001</t>
  </si>
  <si>
    <t>T04077940001</t>
  </si>
  <si>
    <t>T04077960001</t>
  </si>
  <si>
    <t>T04077980001</t>
  </si>
  <si>
    <t>T04078000001</t>
  </si>
  <si>
    <t>T04078020001</t>
  </si>
  <si>
    <t>T04078040001</t>
  </si>
  <si>
    <t>T04078060001</t>
  </si>
  <si>
    <t>T04078080001</t>
  </si>
  <si>
    <t>T04078100001</t>
  </si>
  <si>
    <t>T04078180001</t>
  </si>
  <si>
    <t>T04078120001</t>
  </si>
  <si>
    <t>T04078140001</t>
  </si>
  <si>
    <t>T04078160001</t>
  </si>
  <si>
    <t>T04078200001</t>
  </si>
  <si>
    <t>T04078220001</t>
  </si>
  <si>
    <t>T04078250001</t>
  </si>
  <si>
    <t>T04078270001</t>
  </si>
  <si>
    <t>T04078290001</t>
  </si>
  <si>
    <t>T04078310001</t>
  </si>
  <si>
    <t>T04078330001</t>
  </si>
  <si>
    <t>T04078350001</t>
  </si>
  <si>
    <t>T04078370001</t>
  </si>
  <si>
    <t>T04078390001</t>
  </si>
  <si>
    <t>T04078410001</t>
  </si>
  <si>
    <t>T04078430001</t>
  </si>
  <si>
    <t>T04078450001</t>
  </si>
  <si>
    <t>T04078470001</t>
  </si>
  <si>
    <t>T04078490001</t>
  </si>
  <si>
    <t>T04078510001</t>
  </si>
  <si>
    <t>T04078530001</t>
  </si>
  <si>
    <t>T04078550001</t>
  </si>
  <si>
    <t>00099021001 DEPOSITO DE EFECTIVO, DEPOSITANTE: SONIA ELDER VILDOZO VDA. DE TARQUI, CONCEPTO: COBRO INDEBIDO, CUENTA DE DEPOSITO: CUENTA UNICA DEL TESORO / DJBR.</t>
  </si>
  <si>
    <t>00046024204 DEPOSITO DE EFECTIVO, DEPOSITANTE: MINISTERIO DE SALUD, CONCEPTO: SALDO DE FONDOS EN AVANCE, CUENTA DE DEPOSITO: CUENTA UNICA DEL TESORO</t>
  </si>
  <si>
    <t>00099021001 DEPOSITO DE EFECTIVO, DEPOSITANTE: IRMA MENESES VDA. DE ALDUNATE, CONCEPTO: DEVOLUCION A SENASIR , CUENTA DE DEPOSITO: CUENTA UNICA DEL TESORO</t>
  </si>
  <si>
    <t>00099021001 DEPOSITO DE EFECTIVO, DEPOSITANTE: SANTOS SADAN CANAVIRI QUISPE, CONCEPTO: REVERSION DE DINERO " VIATICOS ", CUENTA DE DEPOSITO: CUENTA UNICA DEL TESORO / DJBR.</t>
  </si>
  <si>
    <t>00070011102 DEPOSITO DE EFECTIVO, DEPOSITANTE: DANIEL ARMANDO SEGOVIA CALDERON, CONCEPTO: DEVOLUCION DE RECURSOS, CUENTA DE DEPOSITO: CUENTA UNICA DEL TESORO</t>
  </si>
  <si>
    <t>00020011104 DEPOSITO DE EFECTIVO, DEPOSITANTE: INSTITUTO GEOGRAFICO MILITAR, CONCEPTO: REVERSION PARTIDA 34400 PREVENTIVO 1006,1, CUENTA DE DEPOSITO: CUENTA UNICA DEL TESORO</t>
  </si>
  <si>
    <t>00020011104 DEPOSITO DE EFECTIVO, DEPOSITANTE: INSTITUTO GEOGRAFICO MILITAR, CONCEPTO: REVERSION PARTIDA 21100 PREVENTIVO 1186,1, CUENTA DE DEPOSITO: CUENTA UNICA DEL TESORO</t>
  </si>
  <si>
    <t>00020011104 DEPOSITO DE EFECTIVO, DEPOSITANTE: INSTITUTO GEOGRAFICO MILITAR, CONCEPTO: REVERSION POR GASTOS NO EJECUTADOS PARTIDA 31120 PREVENTIVO 1005,1, CUENTA DE DEPOSITO: CUENTA UNICA DEL TESORO</t>
  </si>
  <si>
    <t>00020011104 DEPOSITO DE EFECTIVO, DEPOSITANTE: INSTITUTO GEOGRAFICO MILITAR, CONCEPTO: REVERSION GASTOS NO EJECUTADOS PARTIDA 34110 PREVENTIVO 1003,1, CUENTA DE DEPOSITO: CUENTA UNICA DEL TESORO</t>
  </si>
  <si>
    <t>00020011104 DEPOSITO DE EFECTIVO, DEPOSITANTE: INSTITUTO GEOGRAFICO MILITAR, CONCEPTO: REVERSION PARTIDA 22210 PREVENTIVO 372,1, CUENTA DE DEPOSITO: CUENTA UNICA DEL TESORO</t>
  </si>
  <si>
    <t>00099021001 DEPOSITO DE EFECTIVO, DEPOSITANTE: LIMBERT AYARDE VELASCO, CONCEPTO: REGULARIZACION POR TOPE SALARIAL, CUENTA DE DEPOSITO: CUENTA UNICA DEL TESORO / DJBR.</t>
  </si>
  <si>
    <t>00070011102 DEPOSITO DE EFECTIVO, DEPOSITANTE: JOHN PAUL ALBORNOZ JUMENEZ, CONCEPTO: REPOSICION DE CREDENCIAL, CUENTA DE DEPOSITO: CUENTA UNICA DEL TESORO</t>
  </si>
  <si>
    <t>00099021001 DEPOSITO DE EFECTIVO, DEPOSITANTE: DINO DAVID PALACIOS DAVALOS, CONCEPTO: DEVOLUCION POR EXEDENTE SALARIAL DE DINO PALACIOS, CUENTA DE DEPOSITO: CUENTA UNICA DEL TESORO</t>
  </si>
  <si>
    <t>00099021001 DEPOSITO DE EFECTIVO, DEPOSITANTE: MINISTERIO DE GOBIERNO -UELICN, CONCEPTO: REVERSION S/G C-31 N 205/2020 RONY BORDA, CUENTA DE DEPOSITO: CUENTA UNICA DEL TESORO</t>
  </si>
  <si>
    <t>00599022001 DEPOSITO DE EFECTIVO, DEPOSITANTE: EBA- GROVER ESPEJO QUISPE, CONCEPTO: CONCEPTO DEVOLUCION TOTAL DE RECURSOS NO EJECUTADO, CUENTA DE DEPOSITO: CUENTA UNICA DEL TESORO</t>
  </si>
  <si>
    <t>00867014201 DEPOSITO DE EFECTIVO, DEPOSITANTE: CARLOS SEDAMANOS LEMUZ, CONCEPTO: REVERSION DE RECURSOS, CUENTA DE DEPOSITO: CUENTA UNICA DEL TESORO</t>
  </si>
  <si>
    <t>00099021001 DEPOSITO DE EFECTIVO, DEPOSITANTE: DORIS CINTHYA CONDE ORDOÑEZ, CONCEPTO: PAGO LIBRETA CUT DE UMSA A MEFP DE DORIS CINTHYA CONDE ORDOÑEZ, CUENTA DE DEPOSITO: CUENTA UNICA DEL TESORO</t>
  </si>
  <si>
    <t>00046058003 DEPOSITO DE EFECTIVO, DEPOSITANTE: MUNICIPIO SAN AGUSTIN DEPARTAMENTO POTOSI, CONCEPTO: DEVOLUCION DE SALDO, CUENTA DE DEPOSITO: CUENTA UNICA DEL TESORO</t>
  </si>
  <si>
    <t>00287102012 DEPOSITO DE EFECTIVO, DEPOSITANTE: FPS-OFICINA CENTRAL, CONCEPTO: DEVOLUCION DE RECURSOS C31-96 DA ,10, CUENTA DE DEPOSITO: CUENTA UNICA DEL TESORO</t>
  </si>
  <si>
    <t>00046058009 DEPOSITO DE EFECTIVO, DEPOSITANTE: CINTYA ARISMENDY BURGOA, CONCEPTO: DEVOLUCION DE FONDOS EN AVANCE, CUENTA DE DEPOSITO: CUENTA UNICA DEL TESORO</t>
  </si>
  <si>
    <t>00099021001 DEPOSITO DE EFECTIVO, DEPOSITANTE: ADRIANA PAOLA VELA PEREZ, CONCEPTO: OBSERVACION DE ABRIL /2020, CUENTA DE DEPOSITO: CUENTA UNICA DEL TESORO / DJBR.</t>
  </si>
  <si>
    <t>00099021001 DEPOSITO DE EFECTIVO, DEPOSITANTE: UNIBIENES SA, CONCEPTO: PRIMA A FAVOR DE LA VICEPRECIDENCIA DEL ESTADO PLURINACIONAL, CUENTA DE DEPOSITO: CUENTA UNICA DEL TESORO</t>
  </si>
  <si>
    <t>00020011103 DEPOSITO DE EFECTIVO, DEPOSITANTE: D.G.I.M.F.L.M.M., CONCEPTO: DEVOLUCION POR GASTOS DE ALIMENTACION (REFRIGERIOS Y OTROS), CUENTA DE DEPOSITO: CUENTA UNICA DEL TESORO</t>
  </si>
  <si>
    <t>00046024204 DEPOSITO DE EFECTIVO, DEPOSITANTE: PAOLA ANDREA CHIARA RIVERO, CONCEPTO: DEVOLUCION DE FONDOS SEGUN C-31 N 1053, CUENTA DE DEPOSITO: CUENTA UNICA DEL TESORO</t>
  </si>
  <si>
    <t>00099021001 DEPOSITO DE EFECTIVO, DEPOSITANTE: JIOVANNY EDWARD SAMANAMUD AVILA, CONCEPTO: REGULARIZACIONES POR TOPE SALARIAL (REGULARIZACION SUELDO ABRIL 2020), CUENTA DE DEPOSITO: CUENTA UNICA DEL TESORO / DJBR.</t>
  </si>
  <si>
    <t>00099021001 DEPOSITO DE EFECTIVO, DEPOSITANTE: RODRIGO YANARICO, CONCEPTO: DEVOLUCION PAGO DEMASIA, CUENTA DE DEPOSITO: CUENTA UNICA DEL TESORO</t>
  </si>
  <si>
    <t>00046041101 DEPOSITO DE EFECTIVO, DEPOSITANTE: HERMINIA LLAVE NINA, CONCEPTO: POR DEVOLUCION DE RECURSOS NO EJECUTADOS CORRESPONDIENTE, CUENTA DE DEPOSITO: CUENTA UNICA DEL TESORO</t>
  </si>
  <si>
    <t>00046041101 DEPOSITO DE EFECTIVO, DEPOSITANTE: MIGUEL LEONARDO SANDY PEREZ, CONCEPTO: POR DEVOLUCION DE RECURSOS NO EJECUTADOS CORRESPONDIENTE, CUENTA DE DEPOSITO: CUENTA UNICA DEL TESORO</t>
  </si>
  <si>
    <t>00070011102 DEPOSITO DE EFECTIVO, DEPOSITANTE: NORAH ISABEL CASTRO ALVAREZ, CONCEPTO: SOLICITUD DE REPOSICION DE CREDENCIAL, CUENTA DE DEPOSITO: CUENTA UNICA DEL TESORO</t>
  </si>
  <si>
    <t>00015021102 DEPOSITO DE EFECTIVO, DEPOSITANTE: JORGE CRUZ USNAYO, CONCEPTO: DEVOLUCION DE BONO FUNCIONAL P/ BATALLON DE SEGURIDAD FISICA LA PAZ, CUENTA DE DEPOSITO: CUENTA UNICA DEL TESORO</t>
  </si>
  <si>
    <t>00046034201 DEPOSITO DE EFECTIVO, DEPOSITANTE: INLASA, CONCEPTO: DEVOLUCION SALDO C-31 # 139, CUENTA DE DEPOSITO: CUENTA UNICA DEL TESORO</t>
  </si>
  <si>
    <t>00099021001 DEPOSITO DE EFECTIVO, DEPOSITANTE: FELIX CLAUDIO VARGAS AYALA, CONCEPTO: DEPÓSITO POR REVERSION DE PASAJES Y VIATICOS CAMBIO DE DESTINO 2020, CUENTA DE DEPOSITO: CUENTA UNICA DEL TESORO / DJBR.</t>
  </si>
  <si>
    <t>00099021001 DEPOSITO DE EFECTIVO, DEPOSITANTE: MARIO DELFIN VILLAR CARDENAS - ARMADA BOLIVIANA, CONCEPTO: DEPÓSITO POR REVERSION DE PASAJES Y VIATICOS CAMBIO DE DESTINO DEL 2020, CUENTA DE DEPOSITO: CUENTA UNICA DEL TESORO</t>
  </si>
  <si>
    <t>00020031101 DEPOSITO DE EFECTIVO, DEPOSITANTE: JORGE DELFIN MARAÑON BALDIVIEZO, CONCEPTO: DEVOLUCION DE LA PARTIDA 31120, CUENTA DE DEPOSITO: CUENTA UNICA DEL TESORO</t>
  </si>
  <si>
    <t>00132012007 DEPOSITO DE EFECTIVO, DEPOSITANTE: MILTON GUSTAVO OCAÑA CHOQUE, CONCEPTO: GASTOS ESPECIALIZADOS POR ATENCION MEDICA Y OTROS, CUENTA DE DEPOSITO: CUENTA UNICA DEL TESORO</t>
  </si>
  <si>
    <t>00070011102 DEPOSITO DE EFECTIVO, DEPOSITANTE: OSCAR BRUNO MERCADO CESPEDES, CONCEPTO: DEVOLUCION DE VIATICOS POR VIAJE REALIZADO, CUENTA DE DEPOSITO: CUENTA UNICA DEL TESORO</t>
  </si>
  <si>
    <t>00070011102 DEPOSITO DE EFECTIVO, DEPOSITANTE: ERICK ELVIS ALCOCER GOYZUETA, CONCEPTO: DEVOLUCION DE VIATICOS POR VIAJE REALIZADO, CUENTA DE DEPOSITO: CUENTA UNICA DEL TESORO</t>
  </si>
  <si>
    <t>00070011102 DEPOSITO DE EFECTIVO, DEPOSITANTE: RAUL HUGO APAZA LUJAN, CONCEPTO: DEVOLUCION DE VIATICOS POR VIAJE REALIZADO, CUENTA DE DEPOSITO: CUENTA UNICA DEL TESORO</t>
  </si>
  <si>
    <t>00020011104 DEPOSITO DE EFECTIVO, DEPOSITANTE: INSTITUTO GEOGRAFICO MILITAR, CONCEPTO: REVERSION PARTIDA 31110 PREVENTIVO 547.1, CUENTA DE DEPOSITO: CUENTA UNICA DEL TESORO</t>
  </si>
  <si>
    <t>00020011104 DEPOSITO DE EFECTIVO, DEPOSITANTE: INSTITUTO GEOGRAFICO MILITAR, CONCEPTO: REVERSION PARTIDA 21100 PREVENTIVO 1189.1, CUENTA DE DEPOSITO: CUENTA UNICA DEL TESORO</t>
  </si>
  <si>
    <t>00020011104 DEPOSITO DE EFECTIVO, DEPOSITANTE: INSTITUTO GEOGRAFICO MILITAR, CONCEPTO: REVERSION PARTIDA 31110 PREVENTIVO 373.1, CUENTA DE DEPOSITO: CUENTA UNICA DEL TESORO</t>
  </si>
  <si>
    <t>00099021001 DEPOSITO DE EFECTIVO, DEPOSITANTE: WILLIAM PASCUAL PACHECO FORONDA, CONCEPTO: DEVOLUCION POR CONCEPTO DE SALDO DE FONDO EN AVANCE NO UTILIZADO, CUENTA DE DEPOSITO: CUENTA UNICA DEL TESORO / DJBR.</t>
  </si>
  <si>
    <t>00099021001 DEPOSITO DE EFECTIVO, DEPOSITANTE: ANTONIO ARUQUIPA MALLEA, CONCEPTO: DEVOLUCION RETROACTIVO, CUENTA DE DEPOSITO: CUENTA UNICA DEL TESORO</t>
  </si>
  <si>
    <t>00046021109 DEPOSITO DE EFECTIVO, DEPOSITANTE: ORELLANA OROSCO SEIVY PAOLA C.I. 6302850, CONCEPTO: DEVOLUCION DE SALARIO, CUENTA DE DEPOSITO: CUENTA UNICA DEL TESORO</t>
  </si>
  <si>
    <t>00099021001 DEPOSITO DE EFECTIVO, DEPOSITANTE: CLARA RAMIREZ, CONCEPTO: DEVOLUCION, CUENTA DE DEPOSITO: CUENTA UNICA DEL TESORO</t>
  </si>
  <si>
    <t>00287102001 DEPOSITO DE EFECTIVO, DEPOSITANTE: FONDO NACIONAL DE INVERSION PRODUCTIVA Y SOCIAL, CONCEPTO: DEVOLUCION FONDO NO UTILIZADO DE FONDOS EN AVANCE DE VIATICOS MARZO 2020 DEVEN 339, CUENTA DE DEPOSITO: CUENTA UNICA DEL TESORO</t>
  </si>
  <si>
    <t>00046024204 DEPOSITO DE EFECTIVO, DEPOSITANTE: WALTER HUGO PINTO CABRERA, CONCEPTO: DEPÓSITO DE SALDO DE FONDOS EN AVANCE SEGUN C-31 N° 1360, CUENTA DE DEPOSITO: CUENTA UNICA DEL TESORO</t>
  </si>
  <si>
    <t>00099021001 DEPOSITO DE EFECTIVO, DEPOSITANTE: INIAF, CONCEPTO: DEVOLUCION DE SUELDO ESTEBAN QUISPE AJALLA, CUENTA DE DEPOSITO: CUENTA UNICA DEL TESORO</t>
  </si>
  <si>
    <t>00132042004 DEPOSITO DE EFECTIVO, DEPOSITANTE: ROY WILLAN CAMACHO ARANCIBIA, CONCEPTO: DEVOLUCION FONDOS EN AVANCE, CUENTA DE DEPOSITO: CUENTA UNICA DEL TESORO</t>
  </si>
  <si>
    <t>00599032003 DEPOSITO DE EFECTIVO, DEPOSITANTE: RODRIGO ARMANDO JIMENEZ SANABRIA, CONCEPTO: DEVOLUCION DE SALDO FONDOS EN AVANCE, CUENTA DE DEPOSITO: CUENTA UNICA DEL TESORO</t>
  </si>
  <si>
    <t>00099021001 DEPOSITO DE EFECTIVO, DEPOSITANTE: VICTOR FERNANDO OBLITAS PEÑARANDA, CONCEPTO: DEVOLUCION DE SALDO NO EJECUTADO DE FONDOS EN AVANCE, CUENTA DE DEPOSITO: CUENTA UNICA DEL TESORO / DJBR.</t>
  </si>
  <si>
    <t>00046024204 DEPOSITO DE EFECTIVO, DEPOSITANTE: ROBERTO C. VARGAS ORTIZ - MIN. DE SALUD, CONCEPTO: REVERSION DE RECURSOS NO UTILIZADOS C-31 - 898, CUENTA DE DEPOSITO: CUENTA UNICA DEL TESORO</t>
  </si>
  <si>
    <t>00046058009 DEPOSITO DE EFECTIVO, DEPOSITANTE: EDGAR A. ESCOBAR VARGAS, CONCEPTO: DEVOLUCION FONDO EN AVANCE, CUENTA DE DEPOSITO: CUENTA UNICA DEL TESORO</t>
  </si>
  <si>
    <t>00099021001 DEPOSITO DE EFECTIVO, DEPOSITANTE: OMAR VELASCO PORTILLO, CONCEPTO: DEVOLUCION, CUENTA DE DEPOSITO: CUENTA UNICA DEL TESORO / DJBR.</t>
  </si>
  <si>
    <t>00099021001 DEPOSITO DE EFECTIVO, DEPOSITANTE: LICEO MILITAR, CONCEPTO: REVERSION SALDOS NO EJECUTADOS SERVICIOS BASICOS AGUA, CUENTA DE DEPOSITO: CUENTA UNICA DEL TESORO</t>
  </si>
  <si>
    <t>00099021001 DEPOSITO DE EFECTIVO, DEPOSITANTE: LICEO MILITAR, CONCEPTO: REVERSION SALDOS NO EJECUTADOS SERVICIOS BASICOS ENERGIA ELECTRICA, CUENTA DE DEPOSITO: CUENTA UNICA DEL TESORO</t>
  </si>
  <si>
    <t>00099021001 DEPOSITO DE EFECTIVO, DEPOSITANTE: LICEO MILITAR, CONCEPTO: REVERSION SALDOS NO EJECUTADOS TELEFONIA, CUENTA DE DEPOSITO: CUENTA UNICA DEL TESORO</t>
  </si>
  <si>
    <t>00099021001 DEPOSITO DE EFECTIVO, DEPOSITANTE: MIN DE COMUNICACION - MARCELO PACHECO, CONCEPTO: DEVOLUCION DE RECURSOS ASIGNADOS, CUENTA DE DEPOSITO: CUENTA UNICA DEL TESORO</t>
  </si>
  <si>
    <t>00099021001 DEPOSITO DE EFECTIVO, DEPOSITANTE: JUAN CARLOS CRIALES CASTEL, CONCEPTO: DEVOLUCION DE RECURSOS POR TELEFONIA IP, CUENTA DE DEPOSITO: CUENTA UNICA DEL TESORO / DJBR.</t>
  </si>
  <si>
    <t>00099021001 DEPOSITO DE EFECTIVO, DEPOSITANTE: JUDITH QUEVEDO LIMON, CONCEPTO: DEVOLUCION DE REFRIGERIO C-31 CIP N° 434 (MEFP), CUENTA DE DEPOSITO: CUENTA UNICA DEL TESORO</t>
  </si>
  <si>
    <t>00099021001 DEPOSITO DE EFECTIVO, DEPOSITANTE: SAN FRANCISCO DE ASIS, CONCEPTO: DEVOLUCION DE UNA SESION DE HEMODIALISIS, CUENTA DE DEPOSITO: CUENTA UNICA DEL TESORO</t>
  </si>
  <si>
    <t>00099021001 DEPOSITO DE EFECTIVO, DEPOSITANTE: MONICA MEDRANO MONTES, CONCEPTO: DEVOLUCION DE FONDOS EN AVANCE, CUENTA DE DEPOSITO: CUENTA UNICA DEL TESORO / DJBR.</t>
  </si>
  <si>
    <t>00099021001 DEPOSITO DE EFECTIVO, DEPOSITANTE: CAJA PETROLERA DE SALUD, CONCEPTO: DEVOLUCION DOBLE PERCEPCION, CUENTA DE DEPOSITO: CUENTA UNICA DEL TESORO</t>
  </si>
  <si>
    <t>00099021001 DEPOSITO DE EFECTIVO, DEPOSITANTE: YHENNYFER DIAZ PEREZ, CONCEPTO: DEVOLUCION SALARIO, CUENTA DE DEPOSITO: CUENTA UNICA DEL TESORO / DJBR.</t>
  </si>
  <si>
    <t>00099021001 DEPOSITO DE EFECTIVO, DEPOSITANTE: ARO URUÑA ALVARO, CONCEPTO: DEVOLUCION SALARIO, CUENTA DE DEPOSITO: CUENTA UNICA DEL TESORO</t>
  </si>
  <si>
    <t>00291012002 DEPOSITO DE EFECTIVO, DEPOSITANTE: JUAN CARLOS LIMACHI ESPINOZA, CONCEPTO: COMPRA DE CREDENCIAL, CUENTA DE DEPOSITO: CUENTA UNICA DEL TESORO</t>
  </si>
  <si>
    <t>00099021001 DEPOSITO DE EFECTIVO, DEPOSITANTE: LUIS HUMBERTO RAMALLO LEON, CONCEPTO: REVERSION DE VIATICOS, CUENTA DE DEPOSITO: CUENTA UNICA DEL TESORO / DJBR.</t>
  </si>
  <si>
    <t>00132039202 DEPOSITO DE EFECTIVO, DEPOSITANTE: GARY DAYAN MORALES HUARACHI, CONCEPTO: SALDO FONDOS EN AVANCE, CUENTA DE DEPOSITO: CUENTA UNICA DEL TESORO</t>
  </si>
  <si>
    <t>00099021001 DEPOSITO DE EFECTIVO, DEPOSITANTE: INES IVONE BAPTISTA ZAPATA, CONCEPTO: DEVOLUCION DE HABERES SALARIAL, CUENTA DE DEPOSITO: CUENTA UNICA DEL TESORO / DJBR.</t>
  </si>
  <si>
    <t>00249012001 DEPOSITO DE EFECTIVO, DEPOSITANTE: HEBERT OCTAVIO VILLAMIL VILLCA, CONCEPTO: DEVOLUCION DE FONDOS, CUENTA DE DEPOSITO: CUENTA UNICA DEL TESORO</t>
  </si>
  <si>
    <t>00099021001 DEPOSITO DE EFECTIVO, DEPOSITANTE: CAMARA DE SENADORES, CONCEPTO: DEVOLUCION DE SALDO NO EJECUTADO - FONDOS EN AVANCE, CUENTA DE DEPOSITO: CUENTA UNICA DEL TESORO</t>
  </si>
  <si>
    <t>00099021001 DEPOSITO DE EFECTIVO, DEPOSITANTE: RAYZA LUISA QUINTEROS ALIAGA, CONCEPTO: DEVOLUCION DE RECURSOS POR TELEFONIA IP, CUENTA DE DEPOSITO: CUENTA UNICA DEL TESORO / DJBR.</t>
  </si>
  <si>
    <t>00587012016 DEPOSITO DE EFECTIVO, DEPOSITANTE: GERALDINE MONTOYA DIAZ, CONCEPTO: PAGO DE SOBRANTE-FONDOS EN AVANCE, CUENTA DE DEPOSITO: CUENTA UNICA DEL TESORO</t>
  </si>
  <si>
    <t>00099021001 DEPOSITO DE EFECTIVO, DEPOSITANTE: CAMARA DE SENADORES, CONCEPTO: DEVOLUCION DE RECURSOS ASIGNACION FONDOS EN AVANCE, CUENTA DE DEPOSITO: CUENTA UNICA DEL TESORO</t>
  </si>
  <si>
    <t>00099021001 DEPOSITO DE EFECTIVO, DEPOSITANTE: MARITZA RAQUEL MENDOZA FERNANDEZ, CONCEPTO: DEVOLUCION DE SALDO NO EJECUTADO DE FONDOS EN AVANCE, CUENTA DE DEPOSITO: CUENTA UNICA DEL TESORO / DJBR.</t>
  </si>
  <si>
    <t>00099021001 DEPOSITO DE EFECTIVO, DEPOSITANTE: RICARDO CRISTIAN CHAMBI CHOQUE, CONCEPTO: DEVOLUCION DE FONDOS EN AVANCE POR COMPRA DE COMBUSTIBLE, CUENTA DE DEPOSITO: CUENTA UNICA DEL TESORO / DJBR.</t>
  </si>
  <si>
    <t>00099021001 DEPOSITO DE EFECTIVO, DEPOSITANTE: JUAN FERNANDO MORALES NARVAEZ, CONCEPTO: DEVOLUCION DE SALDO FONDOS EN AVANCE, CUENTA DE DEPOSITO: CUENTA UNICA DEL TESORO / DJBR.</t>
  </si>
  <si>
    <t>00221022001 DEPOSITO DE EFECTIVO, DEPOSITANTE: JIMENA RAMOS LUNA -SENARECOM, CONCEPTO: PAGO DE SERVICIO DE TELEFONIA FIJA - TARIJA, CUENTA DE DEPOSITO: CUENTA UNICA DEL TESORO</t>
  </si>
  <si>
    <t>00221022001 DEPOSITO DE EFECTIVO, DEPOSITANTE: GUALBERTO JAVIER CORONEL SALINAS SENARECOM, CONCEPTO: PAGO DEL TELEFONO FIJO POR EL USO DEL PREFIJO (010), CUENTA DE DEPOSITO: CUENTA UNICA DEL TESORO</t>
  </si>
  <si>
    <t>00099021001 DEPOSITO DE EFECTIVO, DEPOSITANTE: ARMADA BOLIVIANA-HERNAN PORTILLO HUANCA, CONCEPTO: REVERSION, CUENTA DE DEPOSITO: CUENTA UNICA DEL TESORO</t>
  </si>
  <si>
    <t>00099021001 DEPOSITO DE EFECTIVO, DEPOSITANTE: JEANDIRA NIDIA ALANEZ MENDOZA, CONCEPTO: DEP DE SALDO NO EEJCUTADO, CUENTA DE DEPOSITO: CUENTA UNICA DEL TESORO / DJBR.</t>
  </si>
  <si>
    <t>00020061101 DEPOSITO DE EFECTIVO, DEPOSITANTE: ADA REGINA BLANCO CHAVEZ, CONCEPTO: DEP DE GARANTIA DE 7% DE CONTRATO N° 03/20 CORRESPONDIENTE A LOS MESES DE MARZO Y ABRIL 2020, CUENTA DE DEPOSITO: CUENTA UNICA DEL TESORO</t>
  </si>
  <si>
    <t>00086011109 DEPOSITO DE EFECTIVO, DEPOSITANTE: OMAR HERNAN CASTILLO LOPEZ, CONCEPTO: REPOSICION DE CREDENCIAL, CUENTA DE DEPOSITO: CUENTA UNICA DEL TESORO</t>
  </si>
  <si>
    <t>00099021001 DEPOSITO DE EFECTIVO, DEPOSITANTE: EMPRESA ESTATAL BOLIVIANA DE TURISMO, CONCEPTO: DEVOLUCION TKT 464-4795040082 Y 464-5595872185 GESTION 2019 A FAVOR DE LA VICEPRESIDENCIA DEL ESTADO, CUENTA DE DEPOSITO: CUENTA UNICA DEL TESORO</t>
  </si>
  <si>
    <t>00099021001 DEPOSITO DE EFECTIVO, DEPOSITANTE: EDWIN RIVERO QUISBERT, CONCEPTO: DEVOLUCION DE GASTOS NO RECONOCIDOS GASTOS DE FUNCIONAMIENTO EMBAJADA DE BOLIVIA EN IRAN, CUENTA DE DEPOSITO: CUENTA UNICA DEL TESORO / DJBR.</t>
  </si>
  <si>
    <t>00099021001 DEPOSITO DE EFECTIVO, DEPOSITANTE: DGFELCN GICE-OCCIDENTE, CONCEPTO: DEVOLUCION POR COMPRA DE PRODUCTOS QUE NO ESTAN CONSIDERADOS EN LAS ESPECIFICACIONES TECNICAS PARA, CUENTA DE DEPOSITO: CUENTA UNICA DEL TESORO</t>
  </si>
  <si>
    <t>00599032003 DEPOSITO DE EFECTIVO, DEPOSITANTE: EBA-JOSE ANTONIO BORDA AGUILERA, CONCEPTO: DEVOLUCION FONDOS EN AVANCE, CUENTA DE DEPOSITO: CUENTA UNICA DEL TESORO</t>
  </si>
  <si>
    <t>00081014202 DEPOSITO DE EFECTIVO, DEPOSITANTE: EDWIN TAPIA CABALLERO, CONCEPTO: DEVOLUCION DE DINERO SOBRANTE DE COMBUSTIBLE, CUENTA DE DEPOSITO: CUENTA UNICA DEL TESORO</t>
  </si>
  <si>
    <t>00222012001 DEPOSITO DE EFECTIVO, DEPOSITANTE: ROGELIO RAMOS ALVARADO INIAF, CONCEPTO: DEVOLUCION, CUENTA DE DEPOSITO: CUENTA UNICA DEL TESORO</t>
  </si>
  <si>
    <t>00086057011 DEPOSITO DE EFECTIVO, DEPOSITANTE: ABELINA ARTEAGA INTIMAYTA, CONCEPTO: DEVOLUCION, CUENTA DE DEPOSITO: CUENTA UNICA DEL TESORO</t>
  </si>
  <si>
    <t>00234014202 DEPOSITO DE EFECTIVO, DEPOSITANTE: LADISLAO JAVIER RODRIGUEZ GOMEZ, CONCEPTO: DEVOLUCION AL C-31 DEV N° 26 PARTIDA N° 22210, CUENTA DE DEPOSITO: CUENTA UNICA DEL TESORO</t>
  </si>
  <si>
    <t>00132012007 DEPOSITO DE EFECTIVO, DEPOSITANTE: JANETH SILVANA VELASCO BACIGALUPO, CONCEPTO: DEVOLUCION DE FONDOS OTORGADOS A JANETH SILVANA VELASCO BACIGALUPO PREV 1903, CUENTA DE DEPOSITO: CUENTA UNICA DEL TESORO</t>
  </si>
  <si>
    <t>00132012007 DEPOSITO DE EFECTIVO, DEPOSITANTE: ISABEL VERGARA ZEBALLOS, CONCEPTO: DEVOLUCION DE FONDOS OTORGADOS A ISABEL VERGARA ZEBALLOS PREV 2919, CUENTA DE DEPOSITO: CUENTA UNICA DEL TESORO</t>
  </si>
  <si>
    <t>00132012007 DEPOSITO DE EFECTIVO, DEPOSITANTE: VIVIANA ALEJANDRA PATZI ROJAS, CONCEPTO: DEVOLUCION DE FONDOS OTORGADOS A VIVIANA ALEJANDRA PATZI ROJAS PREV 2862, CUENTA DE DEPOSITO: CUENTA UNICA DEL TESORO</t>
  </si>
  <si>
    <t>00132012007 DEPOSITO DE EFECTIVO, DEPOSITANTE: ANDREA CAMBERO BALCAZAR, CONCEPTO: DEVOLUCION DE FONDOS OTORGADOS A ANDREA CAMBERO BALCAZAR PREV 2293, CUENTA DE DEPOSITO: CUENTA UNICA DEL TESORO</t>
  </si>
  <si>
    <t>00132012007 DEPOSITO DE EFECTIVO, DEPOSITANTE: ANDREA CAMBERO BALCAZAR, CONCEPTO: DEVOLUCION DE FONDOS OTORGADOS A ANDREA CAMBERO BALCAZAR PREV 1364, CUENTA DE DEPOSITO: CUENTA UNICA DEL TESORO</t>
  </si>
  <si>
    <t>00132012007 DEPOSITO DE EFECTIVO, DEPOSITANTE: YOLY FABIANA SAAVEDRA VACA, CONCEPTO: DEVOLUCION DE FONDOS OTORGADOS A YOLY FABIANA SAAVEDRA VACA PREV 2788, CUENTA DE DEPOSITO: CUENTA UNICA DEL TESORO</t>
  </si>
  <si>
    <t>00099021001 DEPOSITO DE EFECTIVO, DEPOSITANTE: DAGMAR IVAN COARI CUEVAS, CONCEPTO: DEVOLUCION DE FONDO ASIGNADO COMPRA ALCOHOL SANITIZANTE, CUENTA DE DEPOSITO: CUENTA UNICA DEL TESORO / DJBR.</t>
  </si>
  <si>
    <t>00099021001 DEPOSITO DE EFECTIVO, DEPOSITANTE: HUBER VILLA ALIAGA, CONCEPTO: DEVOLUCION DE SALDO NO EJECUTADO FONDOS EN AVANCE, CUENTA DE DEPOSITO: CUENTA UNICA DEL TESORO / DJBR.</t>
  </si>
  <si>
    <t>00099021001 DEPOSITO DE EFECTIVO, DEPOSITANTE: JOSE CARLOS FLORES ROSAS, CONCEPTO: REVERSION DE VIATICOS, CUENTA DE DEPOSITO: CUENTA UNICA DEL TESORO</t>
  </si>
  <si>
    <t>00132022003 DEPOSITO DE EFECTIVO, DEPOSITANTE: PAPELBOL, CONCEPTO: DEVOLUCION DE RETROACTIVO, CUENTA DE DEPOSITO: CUENTA UNICA DEL TESORO</t>
  </si>
  <si>
    <t>00513132001 DEPOSITO DE EFECTIVO, DEPOSITANTE: CONTROL GAS-CONTROL ELECTRIC ELECTROMECANICA, CONCEPTO: REGULACION MULTA CONTRATO YPFB /DRCB/AL -039-2019 PROCESO :GCC-CDC-DRCB-128-19, CUENTA DE DEPOSITO: CUENTA UNICA DEL TESORO</t>
  </si>
  <si>
    <t>00099021001 DEPOSITO DE EFECTIVO, DEPOSITANTE: MARIA TERESA ALANEZ MORALES, CONCEPTO: DEVOLUCION SALDO DESEMBOLSO, CUENTA DE DEPOSITO: CUENTA UNICA DEL TESORO / DJBR.</t>
  </si>
  <si>
    <t>00099021001 DEPOSITO DE EFECTIVO, DEPOSITANTE: MINISTERIO DE ECONOMIA Y FINANZAS PUBLICAS, CONCEPTO: DESCUENTO DE HABERES POR PERMISO SIN GOCE DE HABER DEL MES DE MARZO/20, CUENTA DE DEPOSITO: CUENTA UNICA DEL TESORO</t>
  </si>
  <si>
    <t>00099021001 DEPOSITO DE EFECTIVO, DEPOSITANTE: MINISTERIO DE ECONOMIA Y FINANZAS PUBLICAS, CONCEPTO: DESCUENTO DE HABERES POR PERMISO SIN GOCE DE HABER DEL MES DE FEBRERO/20, CUENTA DE DEPOSITO: CUENTA UNICA DEL TESORO</t>
  </si>
  <si>
    <t>00234014202 DEPOSITO DE EFECTIVO, DEPOSITANTE: HIPOLITO MAMANI CHURA, CONCEPTO: DEVOLUCION A C-31 -167 PARTIDA 24120, CUENTA DE DEPOSITO: CUENTA UNICA DEL TESORO</t>
  </si>
  <si>
    <t>00234014202 DEPOSITO DE EFECTIVO, DEPOSITANTE: HIPOLITO MAMANI CHURA, CONCEPTO: DEVOLUCION A C-31 -167 PARTIDA 34110, CUENTA DE DEPOSITO: CUENTA UNICA DEL TESORO</t>
  </si>
  <si>
    <t>00234014202 DEPOSITO DE EFECTIVO, DEPOSITANTE: HIPOLITO MAMANI CHURA, CONCEPTO: DEVOLUCION A C-31 -DEV N° 24 PARTIDA 22210, CUENTA DE DEPOSITO: CUENTA UNICA DEL TESORO</t>
  </si>
  <si>
    <t>00234014202 DEPOSITO DE EFECTIVO, DEPOSITANTE: HIPOLITO MAMANI CHURA, CONCEPTO: DEVOLUCION A C-31 -168 PARTIDA :851, CUENTA DE DEPOSITO: CUENTA UNICA DEL TESORO</t>
  </si>
  <si>
    <t>00249012001 DEPOSITO DE EFECTIVO, DEPOSITANTE: CASIANO GUARACHI CONDORI, CONCEPTO: DESCARGO DE COMBUSTIBLE VIAJE A ORURO POTOSI SUCRE Y TARIJA, CUENTA DE DEPOSITO: CUENTA UNICA DEL TESORO</t>
  </si>
  <si>
    <t>00249012001 DEPOSITO DE EFECTIVO, DEPOSITANTE: CASIANO GUARACHI CONDORI, CONCEPTO: DESCARGO DE COMBUSTIBLE VIAJE ORURO Y CBBA, CUENTA DE DEPOSITO: CUENTA UNICA DEL TESORO</t>
  </si>
  <si>
    <t>00099021001 DEPOSITO DE EFECTIVO, DEPOSITANTE: CESAR LOPEZ SEA, CONCEPTO: REVERSION DE VIATICOS POR VIAJE AL INTERIOR DEL PAIS, CUENTA DE DEPOSITO: CUENTA UNICA DEL TESORO / DJBR.</t>
  </si>
  <si>
    <t>00099021001 DEPOSITO DE EFECTIVO, DEPOSITANTE: ANDREA ALEXANDRA CALDERON MERRITT MMAYA, CONCEPTO: DEVOLUCION DE SALDOS NO EJECUTADOS, CUENTA DE DEPOSITO: CUENTA UNICA DEL TESORO</t>
  </si>
  <si>
    <t>00099021001 DEPOSITO DE EFECTIVO, DEPOSITANTE: MINISTERIO DE GOBIERNO, CONCEPTO: SALDO DE DEVOLUCION C-31 N° 329 DEL SR ISRAEL QUISPE MACHACA, CUENTA DE DEPOSITO: CUENTA UNICA DEL TESORO</t>
  </si>
  <si>
    <t>00020061101 DEPOSITO DE EFECTIVO, DEPOSITANTE: MAX MOISES RODRIGUEZ, CONCEPTO: DEP DE GARANTIA DE 7% DE CONTRATO N° 08/20 CORRESPONDIENTE A LOS MESES DE MARZO Y ABRIL DE 2020, CUENTA DE DEPOSITO: CUENTA UNICA DEL TESORO</t>
  </si>
  <si>
    <t>00099021001 DEPOSITO DE EFECTIVO, DEPOSITANTE: MARCELO GUILLERMO PACHECO LOVERA- MIN COMUNIC., CONCEPTO: DEVOLUCION PARCIAL C-31 N°157-3, CUENTA DE DEPOSITO: CUENTA UNICA DEL TESORO</t>
  </si>
  <si>
    <t>00020011104 DEPOSITO DE EFECTIVO, DEPOSITANTE: INSTITUTO GEOGRAFICO MILITAR, CONCEPTO: REVERSION PREVENTIVO 1005.1 PARTIDA 34110, CUENTA DE DEPOSITO: CUENTA UNICA DEL TESORO</t>
  </si>
  <si>
    <t>00020011104 DEPOSITO DE EFECTIVO, DEPOSITANTE: INSTITUTO GEOGRAFICO MILITAR, CONCEPTO: REVERSION PARTIDA 31110 PREVENTIVO 1187.1, CUENTA DE DEPOSITO: CUENTA UNICA DEL TESORO</t>
  </si>
  <si>
    <t>00020011104 DEPOSITO DE EFECTIVO, DEPOSITANTE: INSTITUTO GEOGRAFICO MILITAR, CONCEPTO: REVERSION PREVENTIVO 1185.1 PARTIDA 34110, CUENTA DE DEPOSITO: CUENTA UNICA DEL TESORO</t>
  </si>
  <si>
    <t>00016011101 DEPOSITO DE EFECTIVO, DEPOSITANTE: ESTANISLAO ALBERTO FERNANDEZ PORTUGAL, CONCEPTO: DEVOLUCION DE RECURSOS NO UTILIZADOS, CUENTA DE DEPOSITO: CUENTA UNICA DEL TESORO</t>
  </si>
  <si>
    <t>00046024204 DEPOSITO DE EFECTIVO, DEPOSITANTE: COMUNICACIONES EL PAIS LA RAZON, CONCEPTO: DEVOLUCION ADICIONAL 7% LA RAZON, CUENTA DE DEPOSITO: CUENTA UNICA DEL TESORO</t>
  </si>
  <si>
    <t>00086011109 DEPOSITO DE EFECTIVO, DEPOSITANTE: DALIA BELTRAN MANO, CONCEPTO: REPOSICION DE CREDENCIAL, CUENTA DE DEPOSITO: CUENTA UNICA DEL TESORO</t>
  </si>
  <si>
    <t>00586012001 DEPOSITO DE EFECTIVO, DEPOSITANTE: LUIS FERNANDO TORREZ AUZA, CONCEPTO: DEVOLUCION DE SALDOS DE FONDOS EN AVANCE PREVENTIVO N°273, CUENTA DE DEPOSITO: CUENTA UNICA DEL TESORO</t>
  </si>
  <si>
    <t>00283012002 DEPOSITO DE EFECTIVO, DEPOSITANTE: CARLOS AVERANGA, CONCEPTO: DEVOLUCION DE VIATICOS, CUENTA DE DEPOSITO: CUENTA UNICA DEL TESORO</t>
  </si>
  <si>
    <t>00099021001 DEPOSITO DE EFECTIVO, DEPOSITANTE: ROBERTO ALVARO BOZO ROCHA, CONCEPTO: REVERSION DESEMBOLSO P/ ITF PAO TRANSFERENCIA COMPONENTES AERONAVE BEECHCRAFT C-90 (C31-6571), CUENTA DE DEPOSITO: CUENTA UNICA DEL TESORO / DJBR.</t>
  </si>
  <si>
    <t>00099021001 DEPOSITO DE EFECTIVO, DEPOSITANTE: LEONCIO JUAN TOLA MAMANI, CONCEPTO: REVERSION DE CONFECCIONES TEXTILES PREVENTIVO 8337.1, CUENTA DE DEPOSITO: CUENTA UNICA DEL TESORO / DJBR.</t>
  </si>
  <si>
    <t>00099021001 DEPOSITO DE EFECTIVO, DEPOSITANTE: LEONCIO JUAN TOLA MAMANI, CONCEPTO: REVERSION DE MANTENIMIENTO Y REPARACION DE VEHICULOS PREVENTIVO 8337.1, CUENTA DE DEPOSITO: CUENTA UNICA DEL TESORO / DJBR.</t>
  </si>
  <si>
    <t>00099021001 DEPOSITO DE EFECTIVO, DEPOSITANTE: LEONCIO JUAN TOLA MAMANI, CONCEPTO: REVERSION DE OTROS MATERIALES Y SUMINISTROS PREVENTIVO 8337.1, CUENTA DE DEPOSITO: CUENTA UNICA DEL TESORO / DJBR.</t>
  </si>
  <si>
    <t>00099021001 DEPOSITO DE EFECTIVO, DEPOSITANTE: LEONCIO JUAN TOLA MAMANI, CONCEPTO: REVERSION DE OTROS REPUESTOS Y ACCESORIOS PREVENTIVO 8337.1, CUENTA DE DEPOSITO: CUENTA UNICA DEL TESORO / DJBR.</t>
  </si>
  <si>
    <t>00099021001 DEPOSITO DE EFECTIVO, DEPOSITANTE: LEONCIO JUAN TOLA MAMANI, CONCEPTO: REVERSION DE HERRAMIENTA MENORES PREVENTIVO 8337.1, CUENTA DE DEPOSITO: CUENTA UNICA DEL TESORO / DJBR.</t>
  </si>
  <si>
    <t>00099021001 DEPOSITO DE EFECTIVO, DEPOSITANTE: LEONCIO JUAN TOLA MAMANI, CONCEPTO: REVERSION DE LLANTAS Y NEOMATICOS, CUENTA DE DEPOSITO: CUENTA UNICA DEL TESORO / DJBR.</t>
  </si>
  <si>
    <t>00099021001 DEPOSITO DE EFECTIVO, DEPOSITANTE: LEONCIO JUAN TOLA MAMANI, CONCEPTO: REVERSION DE COMBUSTIBLE LUBRICANTES Y DERIVADOS PREVENTIVO 8337.1, CUENTA DE DEPOSITO: CUENTA UNICA DEL TESORO / DJBR.</t>
  </si>
  <si>
    <t>00099021001 DEPOSITO DE EFECTIVO, DEPOSITANTE: MIRTHA NATIVIDAD ARCE CAMACHO, CONCEPTO: DEVOLUCION DE VIATICOS POR MEDIO DIA, CUENTA DE DEPOSITO: CUENTA UNICA DEL TESORO / DJBR.</t>
  </si>
  <si>
    <t>00099021001 DEPOSITO DE EFECTIVO, DEPOSITANTE: OTILIA H. CONDORI CUNO, CONCEPTO: POR COBRO (SEGUNDAS NUPCIAS) DE LOLA CUNO CANASA (Q.E.P.D.), CUENTA DE DEPOSITO: CUENTA UNICA DEL TESORO / DJBR.</t>
  </si>
  <si>
    <t>00580012001 DEPOSITO DE EFECTIVO, DEPOSITANTE: LISBETH PAMEL QUISPE GAMBOA, CONCEPTO: DEVOLUCION DE SALDO, CUENTA DE DEPOSITO: CUENTA UNICA DEL TESORO</t>
  </si>
  <si>
    <t>00020011104 DEPOSITO DE EFECTIVO, DEPOSITANTE: ROLY CHOQUEHUANCA QUISPE, CONCEPTO: REVERSION POR GASTOS NO EJECUTADOS DE LA PARTIDA 216 DEL PREVENTIVO 33.15.1, CUENTA DE DEPOSITO: CUENTA UNICA DEL TESORO</t>
  </si>
  <si>
    <t>00099021001 DEPOSITO DE EFECTIVO, DEPOSITANTE: FERNANDO ALBERTO GRYZBOWSKI SANDY, CONCEPTO: DEVOLUCION DE RECURSOS PARA VIATICOS POR LA EMERGENCIA COVID-19, CUENTA DE DEPOSITO: CUENTA UNICA DEL TESORO / DJBR.</t>
  </si>
  <si>
    <t>00099021001 DEPOSITO DE EFECTIVO, DEPOSITANTE: CAMARA DE DIPUTADOS, CONCEPTO: DEVOLUCION DEL REFRIGERIO DEL MES DE DICIEMBRE 2019 NO COBRADO POR EL PERSONAL, CUENTA DE DEPOSITO: CUENTA UNICA DEL TESORO</t>
  </si>
  <si>
    <t>00099021001 DEPOSITO DE EFECTIVO, DEPOSITANTE: SEPYN SRL, CONCEPTO: DEVOLUCION POR 4 SESIONES DE HEMODIALISIS SIN LABORATORIO, CUENTA DE DEPOSITO: CUENTA UNICA DEL TESORO</t>
  </si>
  <si>
    <t>00099021001 DEPOSITO DE EFECTIVO, DEPOSITANTE: ELMER NAVIA VALENCIA, CONCEPTO: DEVOLUCION VIATICOS, CUENTA DE DEPOSITO: CUENTA UNICA DEL TESORO / DJBR.</t>
  </si>
  <si>
    <t>00020031101 DEPOSITO DE EFECTIVO, DEPOSITANTE: VLADIMIR ROBERTO ROMAY OSSIO, CONCEPTO: REVERSION POR SALDOS NO EJECUTADOS PREVENTIVO N° 2194, CUENTA DE DEPOSITO: CUENTA UNICA DEL TESORO</t>
  </si>
  <si>
    <t xml:space="preserve">00099021001 DEPOSITO DE EFECTIVO, DEPOSITANTE: MARCO VLADIMIR VARGAS TERRAZAS, CONCEPTO: DEVOLUCION DEL MES DE ABRIL 2020 POR LEY FINANCIAL, CUENTA DE DEPOSITO: CUENTA UNICA DEL TESORO / DJBR. </t>
  </si>
  <si>
    <t>00099021001 DEPOSITO DE EFECTIVO, DEPOSITANTE: MARCELINO ALIAGA LIMACHI, CONCEPTO: DEVOLUCION TOPE SALARIAL ABRIL 2020, CUENTA DE DEPOSITO: CUENTA UNICA DEL TESORO / DJBR.</t>
  </si>
  <si>
    <t>00099021001 DEPOSITO DE EFECTIVO, DEPOSITANTE: YOLANDA LILIANA GONZALES RIOS, CONCEPTO: DEVOLUCION DE HABERES MES ABRIL 2020, CUENTA DE DEPOSITO: CUENTA  UNICA DEL TESORO / DJBR.</t>
  </si>
  <si>
    <t>00099021001 DEPOSITO DE EFECTIVO, DEPOSITANTE: MINISTERIO DE LA PRESIDENCIA-SIMON ORTIZ HUANCA, CONCEPTO: DEVOLUCION RECURSOS NO EJECUTADOS C-31 N°16 SIP, CUENTA DE DEPOSITO: CUENTA UNICA DEL TESORO</t>
  </si>
  <si>
    <t>00020051101 DEPOSITO DE EFECTIVO, DEPOSITANTE: JAIME JUSTINIANO, CONCEPTO: REVERSION, CUENTA DE DEPOSITO: CUENTA UNICA DEL TESORO</t>
  </si>
  <si>
    <t>00099021001 DEPOSITO DE EFECTIVO, DEPOSITANTE: HEIDI JANE MENDOZA BARRAU, CONCEPTO: POR EXCEDENTE EN REMUNERACION MAXIMA EN EL SECTOR PUBLICO MES DE ABRIL / 2020, CUENTA DE DEPOSITO: CUENTA UNICA DEL TESORO / DJBR.</t>
  </si>
  <si>
    <t>00099021001 DEPOSITO DE EFECTIVO, DEPOSITANTE: PABLO D. CRUZ VINCENTI, CONCEPTO: DEVOLUCION FONDOS EN AVANCE SALDO NO UTIILIZADO, CUENTA DE DEPOSITO: CUENTA UNICA DEL TESORO / DJBR.</t>
  </si>
  <si>
    <t>00046171101 DEPOSITO DE EFECTIVO, DEPOSITANTE: DIAZ VILLCA HENRY ALEJANDRO (ATLAS), CONCEPTO: 2 SANCION POR INCUMPLIMIENTO A LA NORMA 2020, CUENTA DE DEPOSITO: CUENTA UNICA DEL TESORO</t>
  </si>
  <si>
    <t>00047261101 DEPOSITO DE EFECTIVO, DEPOSITANTE: IPD-PACU- ROLANDO C. IRAHOLA FRIAS, CONCEPTO: DEVOLUCION DE RETENCION IMPOSITIVA, CUENTA DE DEPOSITO: CUENTA UNICA DEL TESORO</t>
  </si>
  <si>
    <t>00212012001 DEPOSITO DE EFECTIVO, DEPOSITANTE: ARMANDO FABIAN COLMENA, CONCEPTO: REPOCISION DE CREDENCIAL, CUENTA DE DEPOSITO: CUENTA UNICA DEL TESORO</t>
  </si>
  <si>
    <t>00099021001 DEPOSITO DE EFECTIVO, DEPOSITANTE: PATRICIA MILENKA ORTIZ MORZES, CONCEPTO: DEVOLUCION, CUENTA DE DEPOSITO: CUENTA UNICA DEL TESORO</t>
  </si>
  <si>
    <t>00099021001 DEPOSITO DE EFECTIVO, DEPOSITANTE: PATRICIA MILENKA ORTIZ MORAES, CONCEPTO: DEVOLUCION, CUENTA DE DEPOSITO: CUENTA UNICA DEL TESORO / DJBR.</t>
  </si>
  <si>
    <t>00099021001 DEPOSITO DE EFECTIVO, DEPOSITANTE: ELDER GEOVANA RODRIGUEZ, CONCEPTO: DEVOLUCION DEPÓSITO POR ERROR DE CALCULO, CUENTA DE DEPOSITO: CUENTA UNICA DEL TESORO</t>
  </si>
  <si>
    <t>00132032001 DEPOSITO DE EFECTIVO, DEPOSITANTE: ECEBOL, CONCEPTO: DEVOLUCION DE RETROACTIVO, CUENTA DE DEPOSITO: CUENTA UNICA DEL TESORO</t>
  </si>
  <si>
    <t>00222012001 DEPOSITO DE EFECTIVO, DEPOSITANTE: SATURNINO FRANCISCO CHAVEZ ESPINO, CONCEPTO: DEVOLUCION DE ESTIPENDIO, CUENTA DE DEPOSITO: CUENTA UNICA DEL TESORO</t>
  </si>
  <si>
    <t>00015011108 DEPOSITO DE EFECTIVO, DEPOSITANTE: REGIMEN PENITENCIARIO, CONCEPTO: DEVOLUCION ASIGNACION DE RECURSOS, CUENTA DE DEPOSITO: CUENTA UNICA DEL TESORO</t>
  </si>
  <si>
    <t>00292012001 DEPOSITO DE EFECTIVO, DEPOSITANTE: FELIX SANJINES-VIAS BOLIVIA, CONCEPTO: DEVOLUCION DE FONDOS PASAJES NO UTILIZADOS, CUENTA DE DEPOSITO: CUENTA UNICA DEL TESORO</t>
  </si>
  <si>
    <t>00099021001 DEPOSITO DE EFECTIVO, DEPOSITANTE: VICENTE COPAÑA, CONCEPTO: REVERSION COMPRA DE ACEITES Y FILTROS PREVENTIVO N° 1466, CUENTA DE DEPOSITO: CUENTA UNICA DEL TESORO / DJBR.</t>
  </si>
  <si>
    <t>00046024204 DEPOSITO DE EFECTIVO, DEPOSITANTE: MINIST. DE SALUD - ENRIQUE BORDA TOLAY, CONCEPTO: DEVOLUCION DE FONDOS DE AVANCE, CUENTA DE DEPOSITO: CUENTA UNICA DEL TESORO</t>
  </si>
  <si>
    <t>00099021001 DEPOSITO DE EFECTIVO, DEPOSITANTE: MINIST. DE PLANIF.PLAN DE GENERACION DE EMPLEO, CONCEPTO: DEVOLUCION DE TRANSFERENCIAS FARMAELIAS, CUENTA DE DEPOSITO: CUENTA UNICA DEL TESORO</t>
  </si>
  <si>
    <t>00099021001 DEPOSITO DE EFECTIVO, DEPOSITANTE: MINIST. DE HIDROCARBUROS, CONCEPTO: DEVOLUCION FONDO EN AVANCE DEL C-31 N° 1139/2019, CUENTA DE DEPOSITO: CUENTA UNICA DEL TESORO</t>
  </si>
  <si>
    <t>00099021001 DEPOSITO DE EFECTIVO, DEPOSITANTE: ROBERT RAUL VARGAS QUENALLATA, CONCEPTO: REVERSION POR COMBUSTIBLE, CUENTA DE DEPOSITO: CUENTA UNICA DEL TESORO / DJBR.</t>
  </si>
  <si>
    <t>00382014303 DEPOSITO DE EFECTIVO, DEPOSITANTE: CARLOS ALBERTO GUTIERREZ PINTO, CONCEPTO: DEVOLUCION DE PASAJE AEREO SANTA CRUZ-LA PAZ EN FECHA 17/02/20 DEL ING. CARLOS GUTIERREZ PINTO, CUENTA DE DEPOSITO: CUENTA UNICA DEL TESORO</t>
  </si>
  <si>
    <t>00099021001 DEPOSITO DE EFECTIVO, DEPOSITANTE: CESAR MILTON CHAMBI ALVAREZ, CONCEPTO: GASTOS DE SERVICIOS BASICOS DEL MES DE ABRIL, CUENTA DE  DEPOSITO: CUENTA UNICA DEL TESORO / DJBR.</t>
  </si>
  <si>
    <t>00070011102 DEPOSITO DE EFECTIVO, DEPOSITANTE: JORGE CRISTHIAN SIACARA COLQUE - MTEPS, CONCEPTO: DEVOLUCION DE VIATICOS, CUENTA DE DEPOSITO: CUENTA UNICA DEL TESORO</t>
  </si>
  <si>
    <t>00020011103 DEPOSITO DE EFECTIVO, DEPOSITANTE: DANIEL CARVAJAL GUTIERREZ- MINIST. DE DEFENSA, CONCEPTO: DEV. SERV. DE CERRAJERIA FUENTE 11 PREV. N° 1513, CUENTA DE DEPOSITO: CUENTA UNICA DEL TESORO</t>
  </si>
  <si>
    <t>00099021001 DEPOSITO DE EFECTIVO, DEPOSITANTE: CESARROLANDO MARADOT MARCA, CONCEPTO: REVERSION DE RECURSOS NO EJECUTADOS, CUENTA DE DEPOSITO: CUENTA UNICA DEL TESORO / DJBR.</t>
  </si>
  <si>
    <t>00099021001 DEPOSITO DE EFECTIVO, DEPOSITANTE: JAVIER LEZANA HIDALGO, CONCEPTO: DEVOLUCION DE PASAJE,  CUENTA DE DEPOSITO: CUENTA UNICA DEL TESORO / DJBR.</t>
  </si>
  <si>
    <t>00580012001 DEPOSITO DE EFECTIVO, DEPOSITANTE: EDWIN JIMI NINA AGUILAR, CONCEPTO: DEOLUCION DE CAJA CHICA DEL MES DE ABRIL 2020, CUENTA DE DEPOSITO: CUENTA UNICA DEL TESORO</t>
  </si>
  <si>
    <t>00190012003 DEPOSITO DE EFECTIVO, DEPOSITANTE: AJAM, CONCEPTO: DEVOLUCION FONDOS EN AVANCE ENVIO INSUMOS DE BIOSEGURIDAD, CUENTA DE DEPOSITO: CUENTA UNICA DEL TESORO</t>
  </si>
  <si>
    <t>A:00099021001 Pago de capital e interés corriente a favor del TGN, adeudado por el GAD La Paz, correspondiente a los Préstamos Convenios Subsidiario CAF 2324. Programa Multisectorial de Infraestructura Rural.</t>
  </si>
  <si>
    <t>NUMERO DE LIBRETA CUT: 00283012001 OPERACIÓN E18 TRANSFERENCIA DEL SISTEMA FINANCIERO POR CUENTA DE TERCEROS A LA CUT SOLICITUD ESCRITA SOCIEDAD JENNEFER SRL</t>
  </si>
  <si>
    <t>PROVISION DE FONDOS A SOLICITUD DE YACIMIENTOS PETROLIFEROS FISCALES BOLIVIANOS SEGUN SOLICITUD YPFB-0170-2020 REF: PAGO A YPFB CHACO SA POR SERV INT DE TRANSP MI DUCTO MENOR CARRASCO BULO BULO MARZO 2020 LIB. 00513012007 YPFB - RECURSOS NACIONALIZACIÓN</t>
  </si>
  <si>
    <t>PROVISION DE FONDOS A SOLICITUD DE YACIMIENTOS PETROLIFEROS FISCALES BOLIVIANOS SEGUN SOLICITUD YPFB-0172-2020 REF: PAGO A YPFB TRANSIERRA SA POR SERVICIO INTERRUMPIBLE ACUERDO TEMPORAL SCD Y TEMIN MARZO 2020 LIB. 00513012007 YPFB - RECURSOS NACIONALIZACIÓN</t>
  </si>
  <si>
    <t>PROVISION DE FONDOS A SOLICITUD DE YACIMIENTOS PETROLIFEROS FISCALES BOLIVIANOS SEGUN SOLICITUD YPFB-0174-2020 REF: PAGO A YPFB TRANSIERRA SA POR SCD Y TEMIN SERVICIO FIRME DE TRANSP DE GN MARZO 2020 LIB. 00513012007 YPFB - RECURSOS NACIONALIZACIÓN</t>
  </si>
  <si>
    <t>PROVISION DE FONDOS A SOLICITUD DE YACIMIENTOS PETROLIFEROS FISCALES BOLIVIANOS SEGUN SOLICITUD YPFB-0175-2020 REF: PAGO A GASORIENTE BOLIVIANO POR SERV FIRME E INTERRUMPIBLE DE TRANSP DE GN MI POR EL MES DE MARZO 2020 LIB. 00513012007 YPFB - RECURSOS NACIONALIZACIÓN</t>
  </si>
  <si>
    <t>VENTA DE DIVISAS CON TRANSFERENCIA DE FONDOS A SOLICITUD DE MINISTERIO DE DEFENSA SEGUN SOLICITUD 10766 REF: REGISTRO INTERNACIONAL BOLIVIANO DE BUQUES PAGO A IHS GLOBAL LTD POR SERVICIOS CORRESPONDIENTE A LA GESTION 2020 DE ACUERDO A ORDEN DE COMPRA N 09 INFORME RIBBURSSSPINF N 04 LIB. 00020064601 MINISTERIO DE DEFENSA - RIBB FUNCIONAMIENTO TRANSFERENCIAS</t>
  </si>
  <si>
    <t>VENTA DE DIVISAS CON TRANSFERENCIA DE FONDOS A SOLICITUD DE ADMINISTRACION DE SERVICIOS PORTUARIOS BOLIVIA SEGUN SOLICITUD 10765 REF: H.R. 1207 REEMBOLSO POR GASTOS DE FUNCIONAMIENTO 2DO. DESCARGO DE LOS MESES DE ENERO Y FEBRERO/2020, DEL PUERTO DE ANTOFAGASTA. H.R. 1144 PAGO ALQUILER A ENAPU DEL ME LIB. 00594012001 ASP-B FONDO DE OPERACIONES</t>
  </si>
  <si>
    <t>PAGO A BID PRÉSTAMO 3385/BL-BO VCTO. 04-05-2020 POR CUENTA DE TGN , NTI. 013476 VALOR 04-05-2020 INTERESES USD 33.733,33 CTA. 3987 CUENTA UNICA DEL TESORO LIB. 00099021001 REF.: COMISIONES BANCARIAS</t>
  </si>
  <si>
    <t>PAGO A CAF PRÉSTAMO CFA003177 VCTO. 04-05-2020 POR CUENTA DE TGN , NTI. 013538 VALOR 04-05-2020 CAPITAL USD 1.388.217,50 INTERESES USD 33.950,59 CTA. 3987 CUENTA UNICA DEL TESORO LIB. 00099021001 REF.: COMISIONES BANCARIAS</t>
  </si>
  <si>
    <t>PAGO A BID PRÉSTAMO 3385/BL-BO VCTO. 04-05-2020 POR CUENTA DE TGN , NTI. 013477 VALOR 04-05-2020 INTERESES USD 1.847.177,26 COMISIONES USD 99.428,18 CTA. 3987 CUENTA UNICA DEL TESORO LIB. 00099021001 REF.: COMISIONES BANCARIAS</t>
  </si>
  <si>
    <t>PAGO A CAF PRÉSTAMO CFA003179 VCTO. 04-05-2020 POR CUENTA DE TGN , NTI. 013552 VALOR 04-05-2020 CAPITAL USD 590.524,40 INTERESES USD 14.442,01 CTA. 3987 CUENTA UNICA DEL TESORO LIB. 00099021001 REF.: COMISIONES BANCARIAS</t>
  </si>
  <si>
    <t>||REGULARIZACION DEL COMPROBANTE CONTABLE N° 0982781 DE F.30-04-2020 EN ATENCIÓN A CORREOS ELECTRONICOS DE LA DGAC Y AASANA. DEBITO LIBRETA N° 00117012001 DGAC, COBRO EMISION COMPROBANTE CONTABLE DE LA FECHA.</t>
  </si>
  <si>
    <t>'TRANSFERENCIA'||RECIBIDA DEL EXTERIOR SEGÚN MENSAJES SWIFT NOS. 5119-5120 (REM.EXT.) DE FECHA 04-05-2020 POR DESEMBOLSO DE FONPLATA PRÉSTAMO BOL 32/20218 ETAPA I LIBRETA N° 00287102001 FPS-RECURSOS PROPIOS REF.: UTILES DE ESCRITORIO</t>
  </si>
  <si>
    <t>NUMERO DE LIBRETA CUT: 00283012001 OPERACIÓN E18 TRANSFERENCIA DEL SISTEMA FINANCIERO POR CUENTA DE TERCEROS A LA CUT SOL.ESC.ALMACENERA BOLIVIANA S.A</t>
  </si>
  <si>
    <t>||TRANSFERENCIA DE FONDOS S/G. MENSAJES SWIFT NROS.5143 Y 5142 DE LA FECHA.(SECTOR PUBLICO-SOBREVUELOS). DEBITO LIBRETA N° 00117012001 DGAC, COBRO EMISION COMPROBANTE CONTABLE DE LA FECHA.</t>
  </si>
  <si>
    <t>||TRANSFERENCIA DE FONDOS S/G. MENSAJES SWIFT NROS.5148 Y 5147 DE LA FECHA.(SECTOR PUBLICO-SOBREVUELOS) DEBITO LIBRETA N° 00117012001 DGAC, COBRO EMISION COMPROBANTE CONTABLE DE LA FECHA.</t>
  </si>
  <si>
    <t>||TRANSFERENCIA DE FONDOS S/G. MENSAJES SWIFT NROS.5165 Y 5164 DE LA FECHA.(SECTOR PUBLICO-SERVICIOS). DEBITO LIBRETA N° 00119012001 ADSIB, COBRO EMISION COMPROBANTE CONTABLE DE LA FECHA.</t>
  </si>
  <si>
    <t>VENTA DE DIVISAS CON TRANSFERENCIA DE FONDOS A SOLICITUD DE EMPRESA BOLIVIANA DE ALIMENTOS Y DERIVADOS - EBA SEGUN SOLICITUD 10763 REF: REF 20DN 2090256 PAGO A INTERNACIONAL NUT AND DRIEDFRUIT POR CONCEPTO DE ACTUALISACION DE REGISTRO EN MERCADOS INTERNACIONALES 2020 INFORME INF GCOM DCE 2020 00028 LIB. 00599012001 EBA - GESTION GERENCIAL EJECUTIVA POR DIFERENCIAL CAMBIARIO</t>
  </si>
  <si>
    <t>||REGULARIZACION DEL COMPROBANTE CONTABLE N° 0982780 DE F.30-04-2020, EN ATENCION A CORREOS ELECTRONICOS DE LA DGAC Y AASANA. DEBITO LIBRETA N° 00117012001 DGAC, COBRO EMISION COMPROBANTE CONTABLE DE LA FECHA.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</si>
  <si>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EL ALTO.</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</si>
  <si>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VILLA TUNARI.</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</si>
  <si>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SACABA.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</si>
  <si>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GAD DE ORURO.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</si>
  <si>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MECAPACA.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</si>
  <si>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VILLA CHARCAS.</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</si>
  <si>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FERNANDEZ ALONSO.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</si>
  <si>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POSTRER VALLE.</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</si>
  <si>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SANTOS MERCADO.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</si>
  <si>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SAN PABLO DE HUACARETA.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</si>
  <si>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MONTEAGUDO.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</si>
  <si>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TIQUIPAYA.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</si>
  <si>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SAN LORENZO.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</si>
  <si>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YACUIBA.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</si>
  <si>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ICLA.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</si>
  <si>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ACHACACHI.</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</si>
  <si>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ALALAY.</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</si>
  <si>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CHIMORE.</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</si>
  <si>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ENTRE RIOS (TARIJA).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</si>
  <si>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PUCARANI.</t>
  </si>
  <si>
    <t>A:00099021001 TRANSFERENCIA DE RECUPERACIONES SEGÚN NOTA GEF-LCR-LIN-AGA-0432-NOT/20 PARA PAGO DE INTERESES DE ACUERDO A CONTRATO DE FIDEICOMISO “PROGRAMA APOYO A LA EJECUCION DE LA INVERSION PUBLICA” FIRMADO ENTRE MINISTERIO DE PLANIFICACION Y EL FNDR, CORRESPONDIENTE AL GAD DE BENI.</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</si>
  <si>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MOJOCOYA.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</si>
  <si>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BERMEJO.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</si>
  <si>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LA GUARDIA.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</si>
  <si>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CULPINA.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</si>
  <si>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PADILLA.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</si>
  <si>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GAD DE CHUQUISACA.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</si>
  <si>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GAD DE TARIJA.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</si>
  <si>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SANTA CRUZ.</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</si>
  <si>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CARAPARI.</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</si>
  <si>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RIBERALTA.</t>
  </si>
  <si>
    <t>A:00099021001 TRANSFERENCIA DE RECUPERACIONES SEGÚN NOTA GEF-LCR-LIN-AGA-0432-NOT/20 PARA PAGO DE INTERESES DE ACUERDO A CONTRATO DE FIDEICOMISO “PROGRAMA APOYO A LA EJECUCION DE LA INVERSION PUBLICA” FIRMADO ENTRE MINISTERIO DE PLANIFICACION Y EL FNDR, CORRESPONDIENTE AL GAD DE CHUQUISACA.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</si>
  <si>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FERNANDEZ ALONSO.</t>
  </si>
  <si>
    <t>A:00099021001 TRANSFERENCIA DE RECUPERACIONES SEGÚN NOTA GEF-LCR-LIN-AGA-0432-NOT/20 PARA PAGO DE INTERESES DE ACUERDO A CONTRATO DE FIDEICOMISO “PROGRAMA APOYO A LA EJECUCION DE LA INVERSION PUBLICA” FIRMADO ENTRE MINISTERIO DE PLANIFICACION Y EL FNDR, CORRESPONDIENTE AL GAD DE TARIJA.</t>
  </si>
  <si>
    <t>NUMERO DE LIBRETA CUT: 00283012001 OPERACIÓN E18 TRANSFERENCIA DEL SISTEMA FINANCIERO POR CUENTA DE TERCEROS A LA CUT SOL. ESC. DE SOCIEDAD JENNEFER SRL</t>
  </si>
  <si>
    <t>REGULARIZACION DE TRANSFERENCIA DEL EXTERIOR SEGUN SWIFT NO.5080 DE FECHA 06/05/2020 ORDENANTE: EMBAJADA DE BOLIVIA EN MEXICO REF:GESTORIA CONSULAR MARZO 2020 LIB. 00010011102 MIN.RELACIONES EXTERIORES - GESTORIA CONSULAR LEY Nº 3108</t>
  </si>
  <si>
    <t>COBRO COSTOS DE PAPELERIA POR REGULARIZACION DE TRANSFERENCIA DEL EXTERIOR POR ORDEN DE EMBAJADA DE BOLIVIA EN MEXICO REF:GESTORIA CONSULAR MARZO 2020 LIB. 00010011102 MIN.RELACIONES EXTERIORES - GESTORIA CONSULAR LEY Nº 3108</t>
  </si>
  <si>
    <t>COBRO COSTOS DE PAPELERIA POR REGULARIZACION DE TRANSFERENCIA DEL EXTERIOR POR ORDEN DE CORPORACION PETROLERA S.A., FECHA VALOR 04-05-2020 LIB. 00513062001 YPFB-OPERACIONES PLANTA DE SEPARACION DE LIQUIDOS RIO GRANDE</t>
  </si>
  <si>
    <t>COBRO COSTOS DE PAPELERIA SEGUN TRANSFERENCIA DEL EXTERIOR POR ORDEN DE PETROLEO BRASILEIRO S.A. PETROBRAS, FECHA VALOR 05-05-20 LIB. 00513012007 YPFB - RECURSOS NACIONALIZACIÓN</t>
  </si>
  <si>
    <t>||TRANSFERENCIA DE FONDOS S/G. MENSAJE SWIFT NRO. 5270 Y CORREO ELECTRÓNICO DE LA AGENCIA BOLIVIANA DE CORREOS DE LA FECHA. DEBITO DE LA LIBRETA 00383012001INGRESOS AGENCIA BOLIVIANA DE CORREOS; COBRO UTILES DE ESCRITORIO.</t>
  </si>
  <si>
    <t>REGULARIZACION DE TRANSFERENCIA DEL EXTERIOR SEGUN SWIFT NO.5192 DE FECHA 07/05/2020 ORDENANTE: EMBAJADA DE BOLIVIA EN BELGICA REF:GESTORIA CONSULAR SEP 2019 A MARZO 2020 LIB. 00010011102 MIN.RELACIONES EXTERIORES - GESTORIA CONSULAR LEY Nº 3108</t>
  </si>
  <si>
    <t>COBRO COSTOS DE PAPELERIA POR REGULARIZACION DE TRANSFERENCIA DEL EXTERIOR POR ORDEN DE EMBAJADA DE BOLIVIA EN BELGICA REF:GESTORIA CONSULAR SEP 2019 A MARZO 2020 LIB. 00010011102 MIN.RELACIONES EXTERIORES - GESTORIA CONSULAR LEY Nº 3108</t>
  </si>
  <si>
    <t>VENTA DE DIVISAS CON TRANSFERENCIA DE FONDOS A SOLICITUD DE MINISTERIO DE EDUCACION SEGUN SOLICITUD 10790 REF: TRANSFERENCIA PARA RODRIGO RODRIGUEZ DELGADILLO EQUIVALENTES 2.164,19 USD LIB. 00099021001 TGN-RECURSOS ORDINARIOS (3987) POR DIFERENCIAL CAMBIARIO</t>
  </si>
  <si>
    <t>VENTA DE DIVISAS CON TRANSFERENCIA DE FONDOS A SOLICITUD DE MINISTERIO DE EDUCACION SEGUN SOLICITUD 10789 REF: TRANSFERENCIA APARA MARIELA ARNOLD HUANCA EQUIVALENTES 2.164,19 USD LIB. 00099021001 TGN-RECURSOS ORDINARIOS (3987) POR DIFERENCIAL CAMBIARIO</t>
  </si>
  <si>
    <t>VENTA DE DIVISAS CON TRANSFERENCIA DE FONDOS A SOLICITUD DE MINISTERIO DE EDUCACION SEGUN SOLICITUD 10787 REF: TRANSFERENCIA PARA JORGE MARCELO FUNES MARTINEZ EQUIVALENTES 2.597,03 USD LIB. 00099021001 TGN-RECURSOS ORDINARIOS (3987) POR DIFERENCIAL CAMBIARIO</t>
  </si>
  <si>
    <t>VENTA DE DIVISAS CON TRANSFERENCIA DE FONDOS A SOLICITUD DE MINISTERIO DE EDUCACION SEGUN SOLICITUD 10788 REF: TRANSFERENCIA PARA WAGENINGEN UNIVERSITY (JANE LEONOR ROQUE MAMANI) EQUIVALENTES 1.082,10 USD LIB. 00099021001 TGN-RECURSOS ORDINARIOS (3987) POR DIFERENCIAL CAMBIARIO</t>
  </si>
  <si>
    <t>VENTA DE DIVISAS CON TRANSFERENCIA DE FONDOS A SOLICITUD DE MINISTERIO DE EDUCACION SEGUN SOLICITUD 10786 REF: TRANSFERENCIA PARA MARCO AUGUSTO HERBAS LOPEZ EQUIVALENTES 1.352,62 USD LIB. 00099021001 TGN-RECURSOS ORDINARIOS (3987) POR DIFERENCIAL CAMBIARIO</t>
  </si>
  <si>
    <t>VENTA DE DIVISAS CON TRANSFERENCIA DE FONDOS A SOLICITUD DE MINISTERIO DE EDUCACION SEGUN SOLICITUD 10785 REF: TRANSFERENCIA PARA ANGELA ISABEL PEDREGAL MONTES EQUIVALENTES 773,70 USD LIB. 00099021001 TGN-RECURSOS ORDINARIOS (3987) POR DIFERENCIAL CAMBIARIO</t>
  </si>
  <si>
    <t>VENTA DE DIVISAS CON TRANSFERENCIA DE FONDOS A SOLICITUD DE MINISTERIO DE EDUCACION SEGUN SOLICITUD 10784 REF: TRANSFERENCIA PARA LUIS ANDRES MOLLERICON TITIRICO EQUIVALENTES 1.298,51 USD LIB. 00099021001 TGN-RECURSOS ORDINARIOS (3987) POR DIFERENCIAL CAMBIARIO</t>
  </si>
  <si>
    <t>VENTA DE DIVISAS CON TRANSFERENCIA DE FONDOS A SOLICITUD DE MINISTERIO DE EDUCACION SEGUN SOLICITUD 10781 REF: TRANSFERENCIA PARA RAUL CALANI JIMENEZ EQUIVALENTES 274,02 USD LIB. 00099021001 TGN-RECURSOS ORDINARIOS (3987) POR DIFERENCIAL CAMBIARIO</t>
  </si>
  <si>
    <t>COBRO COSTOS DE PAPELERIA SEGUN TRANSFERENCIA DEL EXTERIOR POR ORDEN DE PUMA ENERGY PARAGUAY S.A., FECHA VALOR 06-05-20 LIB. 00513062001 YPFB-OPERACIONES PLANTA DE SEPARACION DE LIQUIDOS RIO GRANDE</t>
  </si>
  <si>
    <t>||VENTA DE DIVISAS SEGÚN SWIFT DEL BANQUERO NO.5281 DE LA FECHA, POR COBRO DE COMISIONES DE EUR 15 POR TRANSFERENCIA DE FONDOS AL EXTERIOR DE EUR 4.846,06 DE FECHA VALOR 08-04-20 DEL MIN.DE EDUCACIÓN REF:PAGO HERBAS LOPEZ MARGO AUGUSTO LIBRETA 00099021001 TGN RECURSOS ORDINARIOS</t>
  </si>
  <si>
    <t>||VENTA DE DIVISAS SEGÚN SWIFT DEL BANQUERO NO.5281 DE LA FECHA, POR COBRO DE COMISIONES DE EUR 15 POR TRANSFERENCIA DE FONDOS AL EXTERIOR DE EUR 4.846,06 DE FECHA VALOR 08-04-20 DEL MIN.DE EDUCACIÓN REF:PAGO HERBAS LOPEZ MARGO AUGUSTO CGO.LIBRETA 00099021001 TGN RECURSOS ORDINARIOS (UTILES DE ESCRITORIO)</t>
  </si>
  <si>
    <t>A:00099021001 TRANSFERENCIA DE RECUPERACIONES SEGUN NOTA INTERNA GEF-LCR-LIN-TMR-0433-NOT/20 POR CONCEPTO DE INTERES DE ACUERDO A CONTRATO DE FIDEICOMISO "FINANCIAMIENTO UNVERSIDADES PUBLICAS AUTONOMAS" FIRMADO ENTRE EL MPD Y EL FNDR (UNIVERSIDAD TOMAS FRIAS)</t>
  </si>
  <si>
    <t>A:00099021001 TRANSFERENCIA DE RECUPERACIONES SEGUN NOTA INTERNA GEF-LCR-LIN-TMR-0433-NOT/20 POR CONCEPTO DE CAPITAL E INTERES DE ACUERDO A CONTRATO DE FIDEICOMISO "FINANCIAMIENTO UNVERSIDADES PUBLICAS AUTONOMAS" FIRMADO ENTRE EL MPD Y EL FNDR (UNIVERSIDAD SIGLO XX)</t>
  </si>
  <si>
    <t>A:00099021001 TRANSFERENCIA DE RECUPERACIONES SEGUN NOTA INTERNA GEF-LCR-LIN-TMR-0433-NOT/20 POR CONCEPTO DE CAPITAL E INTERES DE ACUERDO A CONTRATO DE FIDEICOMISO "FINANCIAMIENTO UNVERSIDADES PUBLICAS AUTONOMAS" FIRMADO ENTRE EL MPD Y EL FNDR (UNIVERSIDAD AMAZONICA DE PANDO)</t>
  </si>
  <si>
    <t>A:00099021001 TRANSFERENCIA DE RECUPERACIONES SEGUN NOTA INTERNA GEF-LCR-LIN-TMR-0433-NOT/20 POR CONCEPTO DE CAPITAL E INTERES DE ACUERDO A CONTRATO DE FIDEICOMISO "FINANCIAMIENTO UNVERSIDADES PUBLICAS AUTONOMAS" FIRMADO ENTRE EL MPD Y EL FNDR (UNIVERSIDAD TECNICA DE ORURO)</t>
  </si>
  <si>
    <t>REGULARIZACION DE TRANSFERENCIA DEL EXTERIOR SEGUN SWIFT NO.5261 DE FECHA 08/05/2020 ORDENANTE: CONSULADO DE BOLIVIA ANTOFAGASTA-CHILE REF:GESTORIA CONSULAR ABRIL 2020 LIB. 00010011102 MIN.RELACIONES EXTERIORES - GESTORIA CONSULAR LEY Nº 3108</t>
  </si>
  <si>
    <t>||TRANSFERENCIA A LA CUENTA UNICA DEL TESORO IMPORTES RETENIDOS A JULIO HUMEREZ QUIROZ POR REMUNERACION MAXIMA CORRESPONDIENTE AL MES DE ABRIL/2020 - LIBRETA N° 00099021001. S/G DOCUMENTOS ADJUNTOS Y ROC N° 227/2020 DEL DCR. TRANF. POR REMUNERACION MAXIMA - JULIO HUMEREZ QUIROZ MES DE ABRIL/2020 LIBRETA N° 00099021001</t>
  </si>
  <si>
    <t>||TRANSFERENCIA DE FONDOS S/G. MENSAJES SWIFT NROS. 5285 Y 5284 DE LA FECHA. (SECTOR PÚBLICO - SOBREVUELOS). DEBITO DE LA LIBRETA 00117012001 DGAC, REPOSICION UTILES DE ESCRITORIO.</t>
  </si>
  <si>
    <t>||REGULARIZACION DEL COMPROBANTE CONTABLE N° 0983004 DE F.07-05-2020 EN ATENCIÓN A CORREOS ELECTRONICOS DE LA DGAC Y AASANA. DEBITO LIBRETA N° 00117012001 DGAC, COBRO EMISION COMPROBANTE CONTABLE DE LA FECHA.</t>
  </si>
  <si>
    <t>COBRO COSTOS DE PAPELERIA POR REGULARIZACION DE TRANSFERENCIA DEL EXTERIOR POR ORDEN DE CONSULADO DE BOLIVIA ANTOFAGASTA-CHILE REF:GESTORIA CONSULAR ABRIL 2020 LIB. 00010011102 MIN.RELACIONES EXTERIORES - GESTORIA CONSULAR LEY Nº 3108</t>
  </si>
  <si>
    <t>PAGO A FONPLATA PRÉSTAMO BOL 21/2014 VCTO. 08-05-2020 POR CUENTA DE TGN , NTI. 013555 VALOR 08-05-2020 CAPITAL USD 1.501.654,81 INTERESES USD 472.301,70 COMISIONES USD 11.235,96 CTA. 3987 CUENTA UNICA DEL TESORO LIB. 00099021001 REF.: COMISIONES BANCARIAS</t>
  </si>
  <si>
    <t>VENTA DE DIVISAS CON TRANSFERENCIA DE FONDOS A SOLICITUD DE MINISTERIO DE EDUCACION SEGUN SOLICITUD 10778 REF: TRANSFERENCIA PARA NATALIA PEREIRA GUTIERREZ EQUIVALENTES 1.059,58 USD LIB. 00099021001 TGN-RECURSOS ORDINARIOS (3987) POR DIFERENCIAL CAMBIARIO</t>
  </si>
  <si>
    <t>VENTA DE DIVISAS CON TRANSFERENCIA DE FONDOS A SOLICITUD DE MINISTERIO DE EDUCACION SEGUN SOLICITUD 10779 REF: TRANSFERENCIA PARA RUBEN LOPEZ LEMA EQUIVALENTES 1.142,61 USD LIB. 00099021001 TGN-RECURSOS ORDINARIOS (3987) POR DIFERENCIAL CAMBIARIO</t>
  </si>
  <si>
    <t>PAGO A CAF PRÉSTAMO CFA005779 VCTO. 11-05-2020 POR CUENTA DE TGN , NTI. 013540 VALOR 11-05-2020 CAPITAL USD 2.350.000,00 INTERESES USD 223.195,33 CTA. 3987 CUENTA UNICA DEL TESORO LIB. 00099021001 REF.: COMISIONES BANCARIAS</t>
  </si>
  <si>
    <t>PAGO A CAF PRÉSTAMO CFA006843 VCTO. 11-05-2020 POR CUENTA DE TGN , NTI. 013543 VALOR 11-05-2020 CAPITAL USD 21.590,50 INTERESES USD 8.446,10 CTA. 3987 CUENTA UNICA DEL TESORO LIB. 00099021001 REF.: COMISIONES BANCARIAS</t>
  </si>
  <si>
    <t>REGULARIZACION DE TRANSFERENCIA DEL EXTERIOR SEGUN SWIFT NO.4342 DE FECHA 11/05/2020 ORDENANTE: CONSULADO GENERAL DE BOLIVIA EN MILAN-ITALIA REF:GESTORIA CONSULAR MARZO 2020 LIB. 00010011102 MIN.RELACIONES EXTERIORES - GESTORIA CONSULAR LEY Nº 3108</t>
  </si>
  <si>
    <t>REGULARIZACION DE TRANSFERENCIA DEL EXTERIOR SEGUN SWIFT NO.4423 DE FECHA 11/05/2020 ORDENANTE: EMBAJADA DE BOLIVIA ASUNCION-PARAGUAY REF:GESTORIA CONSULAR NOVIEMBRE 2018 A MARZO 2020 LIB. 00010011102 MIN.RELACIONES EXTERIORES - GESTORIA CONSULAR LEY Nº 3108</t>
  </si>
  <si>
    <t>REGULARIZACION DE TRANSFERENCIA DEL EXTERIOR SEGUN SWIFT NO.4459 DE FECHA 11/05/2020 ORDENANTE: EMBAJADA DE BOLIVIA OTTAWA-CANADA REF:GESTORIA CONSULAR MARZO 2020 LIB. 00010011102 MIN.RELACIONES EXTERIORES - GESTORIA CONSULAR LEY Nº 3108</t>
  </si>
  <si>
    <t>REGULARIZACION DE TRANSFERENCIA DEL EXTERIOR SEGUN SWIFT NO.4855 DE FECHA 11/05/2020 ORDENANTE: CONSULADO GENERAL DE BOLIVIA SAN PABLO- BRASIL REF:GESTORIA CONSULAR MARZO 2020 LIB. 00010011102 MIN.RELACIONES EXTERIORES - GESTORIA CONSULAR LEY Nº 3108</t>
  </si>
  <si>
    <t>||TRANSFERENCIA AL T.G.N. EN CUMPLIMIENTO AL ART.8 DE LA LEY 211, DISPOSICION FINAL 5TA.DE LA LEY 1267 Y ART.23 DEL D.S.4126 POR REEMBOLSO DEL BONO JUANA AZURDUY ABRIL/20 S/G BCB-HRE-TGL-2020-4524; R.D. 162/19; NOTA MEFP/VTCP /DGPOT/ UPCFTGN/N°616/20 Y F.TRANSF.3 DE GADM TRANSFERENCIA A LA LIBRETA 00099021001 TGN-RECURSOS ORDINARIOS (3987)</t>
  </si>
  <si>
    <t>||TRANSFERENCIA DE FONDOS S/G. MENSAJES SWIFT NRO. 5317 Y 5315 DE LA FECHA. (SECTOR PÚBLICO - SOBREVUELOS). DEBITO DE LA LIBRETA 00117012001 DGAC, REPOSICION UTILES DE ESCRITORIO.</t>
  </si>
  <si>
    <t>||TRANSFERENCIA DE FONDOS S/G. MENSAJES SWIFT NROS. 5312 Y 5311 DE LA FECHA. (SECTOR PÚBLICO - SERVICIOS). DEBITO DE LA LIBRETA 00119012001 ADSIB, REPOSICION UTILES DE ESCRITORIO.</t>
  </si>
  <si>
    <t>||REGULARIZACIÓN DE NUESTRA OPERACIÓN NRO. 0982497 DE F. 23/04/2020 EN ATENCIÓN A CORREO ELECTRÓNICO DE LA ADSIB. DEBITO DE LA LIBRETA 00119012001 ADSIB, REPOSICION UTILES DE ESCRITORIO.</t>
  </si>
  <si>
    <t>PROVISION DE FONDOS A SOLICITUD DE YACIMIENTOS PETROLIFEROS FISCALES BOLIVIANOS SEGUN SOLICITUD YPFB-0190-2020 REF: PAGO A GAS TRANSBOLIVIANO SA POR SERV INT DE TRANSP DE GN ME POR EL MES DE MARZO 2020 LIB. 00513012007 YPFB - RECURSOS NACIONALIZACIÓN</t>
  </si>
  <si>
    <t>VENTA DE DIVISAS CON TRANSFERENCIA DE FONDOS A SOLICITUD DE MINISTERIO DE EDUCACION SEGUN SOLICITUD 10772 REF: TRANSFER OF RESOURCES FOR JAIME TORRICO ACHA EQUIVALENTES 2.526,96 USD LIB. 00099021001 TGN-RECURSOS ORDINARIOS (3987) POR DIFERENCIAL CAMBIARIO</t>
  </si>
  <si>
    <t>VENTA DE DIVISAS CON TRANSFERENCIA DE FONDOS A SOLICITUD DE MINISTERIO DE EDUCACION SEGUN SOLICITUD 10773 REF: TRANSFER OF RESOURCES FOR LUIS GASTON LORA SARAVIA EQUIVALENTES 1.263,47 USD LIB. 00099021001 TGN-RECURSOS ORDINARIOS (3987) POR DIFERENCIAL CAMBIARIO</t>
  </si>
  <si>
    <t>VENTA DE DIVISAS CON TRANSFERENCIA DE FONDOS A SOLICITUD DE MINISTERIO DE EDUCACION SEGUN SOLICITUD 10797 REF: TRANSFER OF RESOURCES FOR ADRIAN ROJAS AREVALO EQUIVALENTES 2.526,96 USD LIB. 00099021001 TGN-RECURSOS ORDINARIOS (3987) POR DIFERENCIAL CAMBIARIO</t>
  </si>
  <si>
    <t>VENTA DE DIVISAS CON TRANSFERENCIA DE FONDOS A SOLICITUD DE MINISTERIO DE EDUCACION SEGUN SOLICITUD 10798 REF: TRANSFER OF RESOURCES FOR ALISON RAISA QUIROZ VASQUEZ EQUIVALENTES 1.263,47 USD LIB. 00099021001 TGN-RECURSOS ORDINARIOS (3987) POR DIFERENCIAL CAMBIARIO</t>
  </si>
  <si>
    <t>VENTA DE DIVISAS CON TRANSFERENCIA DE FONDOS A SOLICITUD DE MINISTERIO DE EDUCACION SEGUN SOLICITUD 10800 REF: TRANSFER OF RESOURCES FOR ANNIE CECY ESPINOZA ARISPE EQUIVALENTES 1.263,47 USD LIB. 00099021001 TGN-RECURSOS ORDINARIOS (3987) POR DIFERENCIAL CAMBIARIO</t>
  </si>
  <si>
    <t>VENTA DE DIVISAS CON TRANSFERENCIA DE FONDOS A SOLICITUD DE MINISTERIO DE EDUCACION SEGUN SOLICITUD 10799 REF: TRANSFER OF RESOURCES FOR ALVARO MARTIN ARREDONDO APARICIO EQUIVALENTES 2.526,96 USD LIB. 00099021001 TGN-RECURSOS ORDINARIOS (3987) POR DIFERENCIAL CAMBIARIO</t>
  </si>
  <si>
    <t>VENTA DE DIVISAS CON TRANSFERENCIA DE FONDOS A SOLICITUD DE MINISTERIO DE EDUCACION SEGUN SOLICITUD 10796 REF: TRANSFER OF RESOURCES FOR LUIS ADOLFO SALINAS SAN MARTIN EQUIVALENTES 1.033,19 USD LIB. 00099021001 TGN-RECURSOS ORDINARIOS (3987) POR DIFERENCIAL CAMBIARIO</t>
  </si>
  <si>
    <t>VENTA DE DIVISAS CON TRANSFERENCIA DE FONDOS A SOLICITUD DE MINISTERIO DE EDUCACION SEGUN SOLICITUD 10818 REF: TRANSFER OF RESOURCES FOR FABRICIO SUAREZ ROCHA EQUIVALENTES 2.526,96 USD LIB. 00099021001 TGN-RECURSOS ORDINARIOS (3987) POR DIFERENCIAL CAMBIARIO</t>
  </si>
  <si>
    <t>VENTA DE DIVISAS CON TRANSFERENCIA DE FONDOS A SOLICITUD DE MINISTERIO DE EDUCACION SEGUN SOLICITUD 10780 REF: TRANSFER OF RESOURCES FOR UNIVERSITY OF GLASGOW (LUIS ADOLFO SALINAS SAN MARTIN) EQUIVALENTES 1.278,71 USD LIB. 00099021001 TGN-RECURSOS ORDINARIOS (3987) POR DIFERENCIAL CAMBIARIO</t>
  </si>
  <si>
    <t>VENTA DE DIVISAS CON TRANSFERENCIA DE FONDOS A SOLICITUD DE MINISTERIO DE EDUCACION SEGUN SOLICITUD 10775 REF: TRANSFER OF RESOURCES FOR WILMER RUBEN URENA REYES EQUIVALENTES 2.526,96 USD LIB. 00099021001 TGN-RECURSOS ORDINARIOS (3987) POR DIFERENCIAL CAMBIARIO</t>
  </si>
  <si>
    <t>VENTA DE DIVISAS CON TRANSFERENCIA DE FONDOS A SOLICITUD DE MINISTERIO DE EDUCACION SEGUN SOLICITUD 10774 REF: TRANSFER OF RESOURCES FOR FERNANDA ROJAS MICHAGA EQUIVALENTES 1.263,47 USD LIB. 00099021001 TGN-RECURSOS ORDINARIOS (3987) POR DIFERENCIAL CAMBIARIO</t>
  </si>
  <si>
    <t>COBRO COSTOS DE PAPELERIA POR REGULARIZACION DE TRANSFERENCIA DEL EXTERIOR POR ORDEN DE CONSULADO GENERAL DE BOLIVIA EN MILAN-ITALIA REF:GESTORIA CONSULAR MARZO 2020 LIB. 00010011102 MIN.RELACIONES EXTERIORES - GESTORIA CONSULAR LEY Nº 3108</t>
  </si>
  <si>
    <t>COBRO COSTOS DE PAPELERIA POR REGULARIZACION DE TRANSFERENCIA DEL EXTERIOR POR ORDEN DE EMBAJADA DE BOLIVIA ASUNCION-PARAGUAY REF:GESTORIA CONSULAR NOVIEMBRE 2018 A MARZO 2020 LIB. 00010011102 MIN.RELACIONES EXTERIORES - GESTORIA CONSULAR LEY Nº 3108</t>
  </si>
  <si>
    <t>COBRO COSTOS DE PAPELERIA POR REGULARIZACION DE TRANSFERENCIA DEL EXTERIOR POR ORDEN DE EMBAJADA DE BOLIVIA OTTAWA-CANADA REF:GESTORIA CONSULAR MARZO 2020 LIB. 00010011102 MIN.RELACIONES EXTERIORES - GESTORIA CONSULAR LEY Nº 3108</t>
  </si>
  <si>
    <t>COBRO COSTOS DE PAPELERIA POR REGULARIZACION DE TRANSFERENCIA DEL EXTERIOR POR ORDEN DE CONSULADO GENERAL DE BOLIVIA SAN PABLO- BRASIL REF:GESTORIA CONSULAR MARZO 2020 LIB. 00010011102 MIN.RELACIONES EXTERIORES - GESTORIA CONSULAR LEY Nº 3108</t>
  </si>
  <si>
    <t>COBRO COSTOS DE PAPELERIA POR REGULARIZACION DE TRANSFERENCIA DEL EXTERIOR POR ORDEN DE EMBAJADA DE BOLIVIA PARIS-FRANCIA REF:DEVOLUCION DE SALDOS GASTOS DE FUNCIONAMIENTO 2019 LIB. 00099021001 TGN-RECURSOS ORDINARIOS (3987)</t>
  </si>
  <si>
    <t>COBRO COSTOS DE PAPELERIA POR REGULARIZACION DE TRANSFERENCIA DEL EXTERIOR POR ORDEN DE EMBAJADA DE BOLIVIA VIENA-AUSTRIA REF:DEVOLUCION DE SALDOS GASTOS DE FUNCIONAMIENTO 2019 LIB. 00099021001 TGN-RECURSOS ORDINARIOS (3987)</t>
  </si>
  <si>
    <t>COBRO COSTOS DE PAPELERIA POR REGULARIZACION DE TRANSFERENCIA DEL EXTERIOR POR ORDEN DE CONSULADO DE BOLIVIA PUNO-PERU REF:DEVOLUCION DE SALDOS GASTOS DE FUNCIONAMIENTO 2019 LIB. 00099021001 TGN-RECURSOS ORDINARIOS (3987)</t>
  </si>
  <si>
    <t>COBRO COSTOS DE PAPELERIA POR REGULARIZACION DE TRANSFERENCIA DEL EXTERIOR POR ORDEN DE MISION PERMANENTE DE BOLIVIA EN EE.UU. EMBAJADA DE BOLIVIA REF:DEVOLUCION DE SALDOS GASTOS DE FUNCIONAMIENTO 2019 LIB. 00099021001 TGN-RECURSOS ORDINARIOS (3987)</t>
  </si>
  <si>
    <t>COBRO COSTOS DE PAPELERIA POR REGULARIZACION DE TRANSFERENCIA DEL EXTERIOR POR ORDEN DE CONSULADO GENERAL DE BOLIVIA EN RIO DE JANEIRO-BRASIL REF:DEVOLUCION DE SALDOS Y GASTOS DE FUNCIONAMIENTO 2019 LIB. 00099021001 TGN-RECURSOS ORDINARIOS (3987)</t>
  </si>
  <si>
    <t>COBRO COSTOS DE PAPELERIA SEGUN TRANSFERENCIA DEL EXTERIOR POR ORDEN DE CORPORACION PARAGUAYA DISTRIBUIDORA DE DERIVADOS DE PETROLEO S.A. PARAGUAY, FECHA VALOR 08-05-2020 LIB. 00513062001 YPFB-OPERACIONES PLANTA DE SEPARACION DE LIQUIDOS RIO GRANDE</t>
  </si>
  <si>
    <t>COBRO COSTOS DE PAPELERIA SEGUN TRANSFERENCIA DEL EXTERIOR POR ORDEN DE YPF EXPLORACION Y PRODUCCION DE HODROCARBUROS DE BOLIVIA S.A., FECHA VALOR 08-05-20 LIB. 00513012007 YPFB - RECURSOS NACIONALIZACIÓN</t>
  </si>
  <si>
    <t>||VENTA DE DIVISAS SEGÚN SWIFT DEL BANQUERO NO. 5345 DE LA FECHA, POR COBRO DE COMISIONES DE EUR 3,50 POR TRANSFERENCIA DE FONDOS AL EXTERIOR DE EUR 716,25 DE FECHA VALOR 07-05-2020 DEL MIN.DE EDUCACIÓN REF:TRANSF. ANGELA ISABEL PEDREGAL MONTES LIBRETA 00099021001 TGN RECURSOS ORDINARIOS</t>
  </si>
  <si>
    <t>||VENTA DE DIVISAS SEGÚN SWIFT DEL BANQUERO NO. 5345 DE LA FECHA, POR COBRO DE COMISIONES DE EUR 3,50 POR TRANSFERENCIA DE FONDOS AL EXTERIOR DE EUR 716,25 DE FECHA VALOR 07-05-2020 DEL MIN.DE EDUCACIÓN REF:TRANSF. ANGELA ISABEL PEDREGAL MONTES CGO.LIBRETA 00099021001 TGN RECURSOS ORDINARIOS (UTILES DE ESCRITORIO)</t>
  </si>
  <si>
    <t>||VENTA DE DIVISAS SEGÚN SWIFT DEL BANQUERO NO.5346 DE LA FECHA, POR COBRO DE COMISIONES DE EUR 8,00 POR TRANSFERENCIA DE FONDOS AL EXTERIOR DE EUR 2.003,50 DE FECHA VALOR 07-05-2020 DEL MIN.DE EDUCACIÓN REF:PAGO RODRIGO RODRIGUEZ DELGADILLO LIBRETA 00099021001 TGN RECURSOS ORDINARIOS</t>
  </si>
  <si>
    <t>||VENTA DE DIVISAS SEGÚN SWIFT DEL BANQUERO NO.5346 DE LA FECHA, POR COBRO DE COMISIONES DE EUR 8,00 POR TRANSFERENCIA DE FONDOS AL EXTERIOR DE EUR 2.003,50 DE FECHA VALOR 07-05-2020 DEL MIN.DE EDUCACIÓN REF:PAGO RODRIGO RODRIGUEZ DELGADILLO CGO.LIBRETA 00099021001 TGN RECURSOS ORDINARIOS (UTILES DE ESCRITORIO)</t>
  </si>
  <si>
    <t>||VENTA DE DIVISAS SEGÚN SWIFT DEL BANQUERO NO. 5349 DE LA FECHA, POR COBRO DE COMISIONES DE EUR 5,00 POR TRANSFERENCIA DE FONDOS AL EXTERIOR DE EUR 253,67 DE FECHA VALOR 07-05-2020 DEL MIN.DE EDUCACIÓN REF:TRANSF. RAUL CALANI JIMENEZ CGOLIBRETA 00099021001 TGN RECURSOS ORDINARIOS (UTILES DE ESCRITORIO)</t>
  </si>
  <si>
    <t>||VENTA DE DIVISAS SEGÚN SWIFT DEL BANQUERO NO.5347 DE LA FECHA, POR COBRO DE COMISIONES DE EUR 8,00 POR TRANSFERENCIA DE FONDOS AL EXTERIOR DE EUR 2.003,50 DE FECHA VALOR 07-05-2020 DEL MIN.DE EDUCACIÓN REF:PAGO MARIELA ARNOLD HUANCA CGO.LIBRETA 00099021001 TGN RECURSOS ORDINARIOS (UTILES DE ESCRITORIO)</t>
  </si>
  <si>
    <t>||VENTA DE DIVISAS SEGÚN SWIFT DEL BANQUERO NO. 5348 DE LA FECHA, POR COBRO DE COMISIONES DE EUR 10.- POR TRANSFERENCIA DE FONDOS AL EXTERIOR DE EUR 1.001,75 DE FECHA VALOR 07-05-2020 DEL MIN.DE EDUCACIÓN REF:TRANSF. JANE LEONOR ROQUE MAMANI LIBRETA 00099021001 TGN RECURSOS ORDINARIOS</t>
  </si>
  <si>
    <t>||VENTA DE DIVISAS SEGÚN SWIFT DEL BANQUERO NO. 5348 DE LA FECHA, POR COBRO DE COMISIONES DE EUR 10.- POR TRANSFERENCIA DE FONDOS AL EXTERIOR DE EUR 1.001,75 DE FECHA VALOR 07-05-2020 DEL MIN.DE EDUCACIÓN REF:TRANSF. JANE LEONOR ROQUE MAMANI CGO.LIBRETA 00099021001 TGN RECURSOS ORDINARIOS (UTILES DE ESCRITORIO)</t>
  </si>
  <si>
    <t>||VENTA DE DIVISAS SEGÚN SWIFT DEL BANQUERO NO. 5349 DE LA FECHA, POR COBRO DE COMISIONES DE EUR 5,00 POR TRANSFERENCIA DE FONDOS AL EXTERIOR DE EUR 253,67 DE FECHA VALOR 07-05-2020 DEL MIN.DE EDUCACIÓN REF:TRANSF. RAUL CALANI JIMENEZ LIBRETA 00099021001 TGN RECURSOS ORDINARIOS</t>
  </si>
  <si>
    <t>||VENTA DE DIVISAS SEGÚN SWIFT DEL BANQUERO NO.5347 DE LA FECHA, POR COBRO DE COMISIONES DE EUR 8,00 POR TRANSFERENCIA DE FONDOS AL EXTERIOR DE EUR 2.003,50 DE FECHA VALOR 07-05-2020 DEL MIN.DE EDUCACIÓN REF:PAGO MARIELA ARNOLD HUANCA LIBRETA 00099021001 TGN RECURSOS ORDINARIOS</t>
  </si>
  <si>
    <t>REGULARIZACION DE TRANSFERENCIA DEL EXTERIOR SEGUN SWIFT NO.4897 DE FECHA 11/05/2020 ORDENANTE: CONSULADO DE BOLIVIA SAO PAULO BRASIL REF:GESTORIA CONSULAR FEBRERO 2020 LIB. 00010011102 MIN.RELACIONES EXTERIORES - GESTORIA CONSULAR LEY Nº 3108</t>
  </si>
  <si>
    <t>COBRO COSTOS DE PAPELERIA POR REGULARIZACION DE TRANSFERENCIA DEL EXTERIOR POR ORDEN DE CONSULADO DE BOLIVIA SAO PAULO BRASIL REF:GESTORIA CONSULAR FEBRERO 2020 LIB. 00010011102 MIN.RELACIONES EXTERIORES - GESTORIA CONSULAR LEY Nº 3108</t>
  </si>
  <si>
    <t>PAGO PRÉSTAMO BID 755-SF-BO VCTO. 12-05-2020 POR CUENTA DE TGN , NTI. 013478 VALOR 12-05-2020 CAPITAL USD 63.031,08 INTERESES USD 6.303,11 CTA. 3987 CUENTA UNICA DEL TESORO LIB. 00099021001 REF.: COMISIONES BANCARIAS</t>
  </si>
  <si>
    <t>NUMERO DE LIBRETA CUT: 00222012001 OPERACIÓN E18 TRANSFERENCIA DEL SISTEMA FINANCIERO POR CUENTA DE TERCEROS A LA CUT TRANSFERENCIA A SOLICITUD DEL MEFP SEGUN NOTA CITE MEFP VTCP DGPOT UAIS CPI NO 0520003 BUN 20</t>
  </si>
  <si>
    <t>A:00099021001 Pago de capital e interés corriente a favor del TGN, correspondiente a los Préstamos Convenios Subsidiarios CAF 2324, Proyecto de Electrificación Rural ITUBA</t>
  </si>
  <si>
    <t>||TRANSFERENCIA DE FONDOS S/G. MENSAJES SWIFT NROS. 5399 Y 5398 DE LA FECHA. (SECTOR PÚBLICO - SOBREVUELOS). DEBITO DE LA LIBRETA 00117012001 DGAC, REPOSICION UTILES DE ESCRITORIO.</t>
  </si>
  <si>
    <t>COBRO COSTOS DE PAPELERIA SEGUN TRANSFERENCIA DEL EXTERIOR POR ORDEN DE PETROLEO BRASILEIRO S.A. PETROBRAS, FECHA VALOR 11-05-20 LIB. 00513012007 YPFB - RECURSOS NACIONALIZACIÓN</t>
  </si>
  <si>
    <t>COBRO COSTOS DE PAPELERIA SEGUN TRANSFERENCIA DEL EXTERIOR POR ORDEN DE TECPETROL DE BOLIVIA S.A., FECHA VALOR 11-05-20 LIB. 00513012007 YPFB - RECURSOS NACIONALIZACIÓN</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</si>
  <si>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COTOCA.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</si>
  <si>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VILLAMONTES.</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</si>
  <si>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PORTACHUELO.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</si>
  <si>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WARNES.</t>
  </si>
  <si>
    <t>COBRO COSTOS DE PAPELERIA POR REGULARIZACION DE TRANSFERENCIA DEL EXTERIOR POR ORDEN DE LLAMA GAS S.A., FECHA VALOR 11-05-20 LIB. 00513062001 YPFB-OPERACIONES PLANTA DE SEPARACION DE LIQUIDOS RIO GRANDE</t>
  </si>
  <si>
    <t>COBRO COSTOS DE PAPELERIA POR REGULARIZACION DE TRANSFERENCIA DEL EXTERIOR POR ORDEN DE GAS TOTAL S.A., FECHA VALOR 11-05-2020 LIB. 00513062001 YPFB-OPERACIONES PLANTA DE SEPARACION DE LIQUIDOS RIO GRANDE</t>
  </si>
  <si>
    <t>COBRO COSTOS DE PAPELERIA POR REGULARIZACION DE TRANSFERENCIA DEL EXTERIOR POR ORDEN DE AMBAR ENERGIA LTD, FECHA VALOR 11-05-2020 LIB. 00513012007 YPFB - RECURSOS NACIONALIZACIÓN</t>
  </si>
  <si>
    <t>PAGO A BID PRÉSTAMO 1020-SF-BO VCTO. 13-05-2020 POR CUENTA DE TGN , NTI. 013484 VALOR 13-05-2020 CAPITAL USD 41.410,31 INTERESES USD 15.661,47 CTA. 3987 CUENTA UNICA DEL TESORO LIB. 00099021001 REF.: COMISIONES BANCARIAS</t>
  </si>
  <si>
    <t>PAGO A CAF PRÉSTAMO CFA007372 VCTO. 13-05-2020 POR CUENTA DE TGN , NTI. 013544 VALOR 13-05-2020 CAPITAL USD 2.884.615,38 INTERESES USD 945.656,25 CTA. 3987 CUENTA UNICA DEL TESORO LIB. 00099021001 REF.: COMISIONES BANCARIAS</t>
  </si>
  <si>
    <t>PAGO PRÉSTAMO BID 1020-SF-BO VCTO. 13-05-2020 POR CUENTA DE BANCO DE DESARROLLO , VALOR 13-05-2020 CAPITAL BS 1.346.605,83 INTERESES BS 509.289,37</t>
  </si>
  <si>
    <t>'COBRO DE'||UTILES DE ESCRITO POR EL COMPROBANTE CONTABLE N°0983463 DE LA FECHA S/G.CORREO ELECTRONICO DE YPFB. DEBITO DE LA LIBRETA N° OO513022001 YPFB- OPERACIONES.</t>
  </si>
  <si>
    <t>||TRANSFERENCIA DE FONDOS SG NOTA MEFP/VTCP/DGCP/UODP/905/2019 DE FECHA 25-09-2019 MIN.DE ECONOMIA Y FINANZAS REF:PAGO CUSTODIO CORRESPONDIENTE 4TO TRIMESTRE DE 2019 FACTURA NO.1050314 CGO.LIB.00099021001 TGN-RECURSOS ORDINARIOS, COBRO COMIS.0,10% S/USD 98,67 SWIFT BS220.-UT.BS50.-</t>
  </si>
  <si>
    <t>A:00099021001 Pago de capital e interés corriente a favor del TGN adeudado por el GAD Tarija, correspondiente a los Préstamos Convenios Subsidiarios CAF 2324, Programa Multisectorial de Infraestructura Rural - Preinversión Estudio y Mejoramiento de la Gestión de Riego del Proyecto Multiple San Jacinto.</t>
  </si>
  <si>
    <t>TRANSFERENCIA DEL EXTERIOR SEGUN SWIFT NO.5461 DE FECHA 14/05/2020 ORDENANTE: CONSULADO DE BOLIVIA VALENCIA-ESPAÑA REF:GESTORIA CONSULAR ABRL 2020 Y SALDO SUPERAVITARIO GESTION 2019 LIB. 00010011102 MIN.RELACIONES EXTERIORES - GESTORIA CONSULAR LEY Nº 3108</t>
  </si>
  <si>
    <t>NUMERO DE LIBRETA CUT: 00099021001 OPERACIÓN E18 TRANSFERENCIA DEL SISTEMA FINANCIERO POR CUENTA DE TERCEROS A LA CUT TRANSFERENCIA GASTOS OPERATIVOS BJP 2012 SOLICITUD BDP SAM FIDEICOMISO BONO JUANCITO PINTO GESTION 2012</t>
  </si>
  <si>
    <t>COBRO COSTOS DE PAPELERIA SEGUN TRANSFERENCIA DEL EXTERIOR POR ORDEN DE CONSULADO DE BOLIVIA VALENCIA-ESPAÑA REF:GESTORIA CONSULAR ABRL 2020 Y SALDO SUPERAVITARIO GESTION 2019 LIB. 00010011102 MIN.RELACIONES EXTERIORES - GESTORIA CONSULAR LEY Nº 3108</t>
  </si>
  <si>
    <t>NUMERO DE LIBRETA CUT: 03420102001 OPERACIÓN E18 TRANSFERENCIA DEL SISTEMA FINANCIERO POR CUENTA DE TERCEROS A LA CUT TRANSFERENCIA DE RECURSOS DEL FIDEICOMISO AEVIVIENDA GASTOS DE FUNCIONAMIENTO</t>
  </si>
  <si>
    <t>COBRO COSTOS DE PAPELERIA POR REGULARIZACION DE TRANSFERENCIA DEL EXTERIOR POR ORDEN DE CONSULADO GENERAL DE BOLIVIA EN LOS ANGELES-EE.UU. DEVOLUCION DE SALDOS Y GASTOS DE FUNCIONAMIENTO 2019 LIB. 00099021001 TGN-RECURSOS ORDINARIOS (3987)</t>
  </si>
  <si>
    <t>PAGO A BID PRÉSTAMO 2828/BL-BO VCTO. 15-05-2020 POR CUENTA DE TGN , NTI. 013551 VALOR 15-05-2020 INTERESES USD 9.909,66 CTA. 3987 CUENTA UNICA DEL TESORO LIB. 00099021001 REF.: COMISIONES BANCARIAS</t>
  </si>
  <si>
    <t>PAGO A BID PRÉSTAMO 2828/BL-BO VCTO. 15-05-2020 POR CUENTA DE TGN , NTI. 013550 VALOR 15-05-2020 CAPITAL USD 663.804,32 INTERESES USD 538.160,90 COMISIONES USD 59,25 CTA. 3987 CUENTA UNICA DEL TESORO LIB. 00099021001 REF.: COMISIONES BANCARIAS</t>
  </si>
  <si>
    <t>PAGO A OPEP PRÉSTAMO 911-P VCTO. 15-05-2020 POR CUENTA DE TGN , NTI. 013434 VALOR 15-05-2020 CAPITAL USD 186.660,00 INTERESES USD 18.670,00 CTA. 3987 CUENTA UNICA DEL TESORO LIB. 00099021001 REF.: COMISIONES BANCARIAS</t>
  </si>
  <si>
    <t>PAGO A BID PRÉSTAMO 1940/BL-BO VCTO. 15-05-2020 POR CUENTA DE TGN , NTI. 013486 VALOR 15-05-2020 INTERESES USD 7.821,27 CTA. 3987 CUENTA UNICA DEL TESORO LIB. 00099021001 REF.: COMISIONES BANCARIAS</t>
  </si>
  <si>
    <t>PAGO A BID PRÉSTAMO 1940/BL-BO VCTO. 15-05-2020 POR CUENTA DE TGN , NTI. 013485 VALOR 15-05-2020 CAPITAL USD 305.942,33 INTERESES USD 208.686,45 CTA. 3987 CUENTA UNICA DEL TESORO LIB. 00099021001 REF.: COMISIONES BANCARIAS</t>
  </si>
  <si>
    <t>COBRO COSTOS DE PAPELERIA SEGUN TRANSFERENCIA DEL EXTERIOR POR ORDEN DE COPAGAZ DISTRIBUIDORA DE GAS S.A., FECHA VALOR 14-05-20 REF.INV.263,264 LIB. 00513062001 YPFB-OPERACIONES PLANTA DE SEPARACION DE LIQUIDOS RIO GRANDE</t>
  </si>
  <si>
    <t>PAGO A BID PRÉSTAMO 3666/BL-BO VCTO. 15-05-2020 POR CUENTA DE TGN , NTI. 013614 VALOR 15-05-2020 INTERESES USD 18.660,73 CTA. 3987 CUENTA UNICA DEL TESORO LIB. 00099021001 REF.: COMISIONES BANCARIAS</t>
  </si>
  <si>
    <t>PAGO A BID PRÉSTAMO 3667/BL-BO VCTO. 15-05-2020 POR CUENTA DE TGN , NTI. 013531 VALOR 15-05-2020 INTERESES USD 1.141.275,58 CTA. 3987 CUENTA UNICA DEL TESORO LIB. 00099021001 REF.: COMISIONES BANCARIAS</t>
  </si>
  <si>
    <t>PAGO A BID PRÉSTAMO 3667/BL-BO VCTO. 15-05-2020 POR CUENTA DE TGN , NTI. 013532 VALOR 15-05-2020 INTERESES USD 16.794,66 CTA. 3987 CUENTA UNICA DEL TESORO LIB. 00099021001 REF.: COMISIONES BANCARIAS</t>
  </si>
  <si>
    <t>PAGO A BID PRÉSTAMO 3730/BL-BO VCTO. 15-05-2020 POR CUENTA DE TGN , NTI. 013533 VALOR 15-05-2020 INTERESES USD 115.857,67 COMISIONES USD 44.005,64 CTA. 3987 CUENTA UNICA DEL TESORO LIB. 00099021001 REF.: COMISIONES BANCARIAS</t>
  </si>
  <si>
    <t>PAGO A BID PRÉSTAMO 3666/BL-BO VCTO. 15-05-2020 POR CUENTA DE TGN , NTI. 013487 VALOR 15-05-2020 INTERESES USD 1.376.366,01 CTA. 3987 CUENTA UNICA DEL TESORO LIB. 00099021001 REF.: COMISIONES BANCARIAS</t>
  </si>
  <si>
    <t>PAGO A BID PRÉSTAMO 3730/BL-BO VCTO. 15-05-2020 POR CUENTA DE TGN , NTI. 013534 VALOR 15-05-2020 INTERESES USD 1.715,37 CTA. 3987 CUENTA UNICA DEL TESORO LIB. 00099021001 REF.: COMISIONES BANCARIAS</t>
  </si>
  <si>
    <t>PAGO A BID PRÉSTAMO 3731/OC-BO VCTO. 15-05-2020 POR CUENTA DE TGN , NTI. 013536 VALOR 15-05-2020 INTERESES USD 141.432,19 COMISIONES USD 100.344,99 CTA. 3987 CUENTA UNICA DEL TESORO LIB. 00099021001 REF.: COMISIONES BANCARIAS</t>
  </si>
  <si>
    <t>PAGO A BID PRÉSTAMO 4769/OC-BO VCTO. 15-05-2020 POR CUENTA DE TGN , NTI. 013537 VALOR 15-05-2020 INTERESES USD 1.353.412,76 CTA. 3987 CUENTA UNICA DEL TESORO LIB. 00099021001 REF.: COMISIONES BANCARIAS</t>
  </si>
  <si>
    <t>REGULARIZACION DE TRANSFERENCIA DEL EXTERIOR SEGUN SWIFT NO.5426 DE FECHA 18/05/2020 ORDENANTE: CONSULADO DE BOLIVIA EN MILAN-ITALIA REF:GESTORIA CONSULAR ABRIL 2020 LIB. 00010011102 MIN.RELACIONES EXTERIORES - GESTORIA CONSULAR LEY Nº 3108</t>
  </si>
  <si>
    <t>||TRANSFERENCIA DE FONDOS S/G. MENSAJE SWIFT N° 5502 DE LA FECHA.(SECTOR PUBLICO-SOBREVUELOS) DEBITO LIBRETA N° 00117012001 DGAC, COBRO EMISION COMPROBANTE CONTABLE DE LA FECHA.</t>
  </si>
  <si>
    <t>COBRO COSTOS DE PAPELERIA POR REGULARIZACION DE TRANSFERENCIA DEL EXTERIOR POR ORDEN DE CONSULADO DE BOLIVIA EN MILAN-ITALIA REF:GESTORIA CONSULAR ABRIL 2020 LIB. 00010011102 MIN.RELACIONES EXTERIORES - GESTORIA CONSULAR LEY Nº 3108</t>
  </si>
  <si>
    <t>COBRO COSTOS DE PAPELERIA SEGUN TRANSFERENCIA DEL EXTERIOR POR ORDEN DE INTEGRACION ENERGETICA ARGENTINA, FECHA VALOR 15-05-20 REF:PAGO AXA-GJA-106-20 LIB. 00513012007 YPFB - RECURSOS NACIONALIZACIÓN</t>
  </si>
  <si>
    <t>PAGO A FIDA PRÉSTAMO I-858-BO VCTO. 15-05-2020 POR CUENTA DE TGN , NTI. 013567 VALOR 18-05-2020 CAPITAL USD 526.918,85 INTERESES USD 77.341,85 CTA. 3987 CUENTA UNICA DEL TESORO LIB. 00099021001 REF.: COMISIONES BANCARIAS</t>
  </si>
  <si>
    <t>PAGO A FIDA PRÉSTAMO 800-BO VCTO. 15-05-2020 POR CUENTA DE TGN , NTI. 013523 VALOR 18-05-2020 CAPITAL USD 114.696,05 INTERESES USD 25.805,61 CTA. 3987 CUENTA UNICA DEL TESORO LIB. 00099021001 REF.: COMISIONES BANCARIAS</t>
  </si>
  <si>
    <t>PAGO A FIDA PRÉSTAMO 540-BO VCTO. 15-05-2020 POR CUENTA DE TGN , NTI. 013520 VALOR 18-05-2020 CAPITAL USD 176.608,51 INTERESES USD 27.152,58 CTA. 3987 CUENTA UNICA DEL TESORO LIB. 00099021001 REF.: COMISIONES BANCARIAS</t>
  </si>
  <si>
    <t>PAGO A FIDA PRÉSTAMO 714-BO VCTO. 15-05-2020 POR CUENTA DE TGN , NTI. 013522 VALOR 18-05-2020 CAPITAL USD 109.017,60 INTERESES USD 22.069,24 CTA. 3987 CUENTA UNICA DEL TESORO LIB. 00099021001 REF.: COMISIONES BANCARIAS</t>
  </si>
  <si>
    <t>PAGO A FIDA PRÉSTAMO 445-BO VCTO. 15-05-2020 POR CUENTA DE TGN , NTI. 013519 VALOR 18-05-2020 CAPITAL USD 125.938,49 INTERESES USD 16.057,31 CTA. 3987 CUENTA UNICA DEL TESORO LIB. 00099021001 REF.: COMISIONES BANCARIAS</t>
  </si>
  <si>
    <t>PAGO A FIDA PRÉSTAMO 2000000784 VCTO. 15-05-2020 POR CUENTA DE TGN , NTI. 013515 VALOR 18-05-2020 INTERESES USD 60.538,10 CTA. 3987 CUENTA UNICA DEL TESORO LIB. 00099021001 REF.: COMISIONES BANCARIAS</t>
  </si>
  <si>
    <t>PAGO A FIDA PRÉSTAMO 373-BO VCTO. 15-05-2020 POR CUENTA DE TGN , NTI. 013518 VALOR 18-05-2020 CAPITAL USD 86.014,89 INTERESES USD 9.675,78 CTA. 3987 CUENTA UNICA DEL TESORO LIB. 00099021001 REF.: COMISIONES BANCARIAS</t>
  </si>
  <si>
    <t>PAGO A FIDA PRÉSTAMO 354-BO VCTO. 15-05-2020 POR CUENTA DE TGN , NTI. 013517 VALOR 18-05-2020 CAPITAL USD 121.295,71 INTERESES USD 12.736,06 CTA. 3987 CUENTA UNICA DEL TESORO LIB. 00099021001 REF.: COMISIONES BANCARIAS</t>
  </si>
  <si>
    <t>PAGO A BID PRÉSTAMO 2448/BL-BO VCTO. 16-05-2020 POR CUENTA DE TGN , NTI. 013510 VALOR 18-05-2020 CAPITAL USD 291.666,67 INTERESES USD 316.369,33 CTA. 3987 CUENTA UNICA DEL TESORO LIB. 00099021001 REF.: COMISIONES BANCARIAS</t>
  </si>
  <si>
    <t>PAGO A BID PRÉSTAMO 2448/BL-BO VCTO. 16-05-2020 POR CUENTA DE TGN , NTI. 013511 VALOR 18-05-2020 INTERESES USD 7.464,18 CTA. 3987 CUENTA UNICA DEL TESORO LIB. 00099021001 REF.: COMISIONES BANCARIAS</t>
  </si>
  <si>
    <t>PAGO A BID PRÉSTAMO 1839-SF-BO VCTO. 16-05-2020 POR CUENTA DE TGN , NTI. 013505 VALOR 18-05-2020 CAPITAL USD 163.247,07 INTERESES USD 89.357,09 CTA. 3987 CUENTA UNICA DEL TESORO LIB. 00099021001 REF.: COMISIONES BANCARIAS</t>
  </si>
  <si>
    <t>PAGO A CAF PRÉSTAMO CFA009344 VCTO. 18-05-2020 POR CUENTA DE TGN , NTI. 013547 VALOR 18-05-2020 INTERESES USD 1.247.310,20 COMISIONES USD 3.298,65 CTA. 3987 CUENTA UNICA DEL TESORO LIB. 00099021001 REF.: COMISIONES BANCARIAS</t>
  </si>
  <si>
    <t>VENTA DE DIVISAS CON TRANSFERENCIA DE FONDOS A SOLICITUD DE MINISTERIO DE RELACIONES EXTERIORES SEGUN SOLICITUD 10828 REF: PAGO DE HABERES Y COSTO DE VIDA AL PERSONAL DEL SERVICIO DIPLOMATICO CONSULAR Y AGREGADOS COMERCIALES CORRESPONDIENTE AL MES DE ABRIL 2020 SEGUN PLANILLA DE RRHH 042001 LIB. 00099021001 TGN-RECURSOS ORDINARIOS (3987)</t>
  </si>
  <si>
    <t>PROVISION DE FONDOS A SOLICITUD DE YACIMIENTOS PETROLIFEROS FISCALES BOLIVIANOS SEGUN SOLICITUD YPFB-0192-2020 REF: PAGO POR EXP DE GN A LA ARGENTINA OP GJA 105 20 RT ME PLUSPETROL BOLIVIA CORP SA FEBRERO 2020 LIB. 00513012007 YPFB - RECURSOS NACIONALIZACIÓN</t>
  </si>
  <si>
    <t>TRANSFERENCIA DEL EXTERIOR SEGUN SWIFT NO 5499 DE FECHA 18/05/2020 ORDENANTE: CONSULADO DE BOLIVIA EN CALAMA-CHILE REF:GESTORIA CONSULAR ABRIL 2020 LIB. 00010011102 MIN.RELACIONES EXTERIORES - GESTORIA CONSULAR LEY Nº 3108</t>
  </si>
  <si>
    <t>COBRO COSTOS DE PAPELERIA SEGUN TRANSFERENCIA DEL EXTERIOR POR ORDEN DE CONSULADO DE BOLIVIA EN CALAMA-CHILE REF:GESTORIA CONSULAR ABRIL 2020 LIB. 00010011102 MIN.RELACIONES EXTERIORES - GESTORIA CONSULAR LEY Nº 3108</t>
  </si>
  <si>
    <t>COBRO COSTOS DE PAPELERIA SEGUN TRANSFERENCIA DEL EXTERIOR POR ORDEN DE COPAGAZ DIISTRIBUIDORA DE GAS S.A. FECHA VALOR 18-05-2020 LIB. 00513062001 YPFB-OPERACIONES PLANTA DE SEPARACION DE LIQUIDOS RIO GRANDE</t>
  </si>
  <si>
    <t>COBRO COSTOS DE PAPELERIA SEGUN TRANSFERENCIA DEL EXTERIOR POR ORDEN DE INTEGRACION ENERGETICA ARGENTINA, FECHA VALOR 18-05-2020 LIB. 00513012007 YPFB - RECURSOS NACIONALIZACIÓN</t>
  </si>
  <si>
    <t>A:00373024104 A:00373024104 Transferencia de recursos a favor de las UNIBOL, correspondiente al mes de Febrero de 2020, sg Informe CITE: MEFP/VTCP/DGPOT/UPCFTGN/INF/N°24/2020; HR. 389-52-D.</t>
  </si>
  <si>
    <t>A:00373024101 A:00373024101 Transferencia de recursos para gastos de funcionamiento del FDI correspondiente al mes de Febrero 2020, sg Informe CITE: MEFP/VTCP/DGPOT/UPCFTGN/INF/N°23/2020, HR 389-51-D.</t>
  </si>
  <si>
    <t>PAGO A FIDA PRÉSTAMO E-7-BO VCTO. 15-05-2020 POR CUENTA DE TGN , NTI. 013525 VALOR 19-05-2020 CAPITAL EUR 373.334,00 INTERESES EUR 25.930,58 CTA. 3987 CUENTA UNICA DEL TESORO LIB. 00099021001 REF.: COMISIONES BANCARIAS</t>
  </si>
  <si>
    <t>COBRO COSTOS DE PAPELERIA SEGUN TRANSFERENCIA DEL EXTERIOR POR ORDEN DE INTEGRACION ENERGETICA ARGENTINA, FECHA VALOR 19-05-2020 LIB. 00513012007 YPFB - RECURSOS NACIONALIZACIÓN</t>
  </si>
  <si>
    <t>PAGO PRÉSTAMO BID 803-SF-BO VCTO. 20-05-2020 POR CUENTA DE TGN , NTI. 013514 VALOR 20-05-2020 CAPITAL USD 83.325,60 INTERESES USD 12.498,84 CTA. 3987 CUENTA UNICA DEL TESORO LIB. 00099021001 REF.: COMISIONES BANCARIAS</t>
  </si>
  <si>
    <t>REGULARIZACION DE TRANSFERENCIA DEL EXTERIOR SEGUN SWIFT NO.5597 DE FECHA 20/05/2020 ORDENANTE: CONSULADO DE BOLIVIA MADRID-ESPAÑA REF:GESTORIA CONSULAR MARZO 2020 LIB. 00010011102 MIN.RELACIONES EXTERIORES - GESTORIA CONSULAR LEY Nº 3108</t>
  </si>
  <si>
    <t>PAGO A CAF PRÉSTAMO CFA005802 VCTO. 20-05-2020 POR CUENTA DE TGN , NTI. 013542 VALOR 20-05-2020 CAPITAL USD 2.903.008,94 INTERESES USD 1.014.169,14 CTA. 3987 CUENTA UNICA DEL TESORO LIB. 00099021001 REF.: COMISIONES BANCARIAS</t>
  </si>
  <si>
    <t>TRANSFERENCIA DE FONDOS AL EXTERIOR A SOLICITUD DE MINISTERIO DE RELACIONES EXTERIORES SEGUN SOLICITUD 10829 REF: PAGO DE COSTO DE VIDA AL PERSONAL SERVICIO DIPLOMATICO CONSULAR Y AGREGADOS COMERCIALES DEL MES DE ABRIL 2020 SEGUN PLANILLA MIXTA DE RRHH 042004 LIB. 00099021001 TGN-RECURSOS ORDINARIOS (3987)</t>
  </si>
  <si>
    <t>COBRO COSTOS DE PAPELERIA SEGUN TRANSFERENCIA DEL EXTERIOR POR ORDEN DE COPAGAZ DISTRIBUIDORA DE GAS S.A., FECHA VALOR 19-05-20 REF:INV.268-269,270 LIB. 00513062001 YPFB-OPERACIONES PLANTA DE SEPARACION DE LIQUIDOS RIO GRANDE</t>
  </si>
  <si>
    <t>COBRO COSTOS DE PAPELERIA POR REGULARIZACION DE TRANSFERENCIA DEL EXTERIOR POR ORDEN DE CONSULADO DE BOLIVIA MADRID-ESPAÑA REF:GESTORIA CONSULAR MARZO 2020 LIB. 00010011102 MIN.RELACIONES EXTERIORES - GESTORIA CONSULAR LEY Nº 3108</t>
  </si>
  <si>
    <t>TRANSFERENCIA DE FONDOS S/G CITE N°||FPS/GFA/UFI/TRL/073/2020 DEL FONDO NACIONAL DE INVERSION PRODUCTIVA Y SOCIAL (FPS) RECIBIDA EN LA FECHA (TRAM-TSO-2069) REF: PROGRAMACION DE PAGOS DE INVERSION Y FORTALECIMIENTO CONVENIO APPC KFW ABONO EN LA LIBRETA N° 00287104414 FPS - BS - APPC KFW</t>
  </si>
  <si>
    <t>TRANSFERENCIA DE FONDOS S/G CITE N°||FPS/GFA/UFI/TRL/073/2020 DEL FONDO NACIONAL DE INVERSION PRODUCTIVA Y SOCIAL (FPS) RECIBIDA EN LA FECHA (TRAM-TSO-2069) REF: PROGRAMACION DE PAGOS DE INVERSION Y FORTALECIMIENTO CONVENIO APPC KFW DE LA LIB. N° 00287102001 CUT FPS-RECURSOS PROPIOS</t>
  </si>
  <si>
    <t>COBRO COSTOS DE PAPELERIA SEGUN TRANSFERENCIA DEL EXTERIOR POR ORDEN DE COPAGAZ DISTRIBUIDORA DE GAS, FECHA VALOR 20-05-20 REF:INV 271 LIB. 00513062001 YPFB-OPERACIONES PLANTA DE SEPARACION DE LIQUIDOS RIO GRANDE</t>
  </si>
  <si>
    <t>COBRO COSTOS DE PAPELERIA SEGUN TRANSFERENCIA DEL EXTERIOR POR ORDEN DE INTEGRACION ENERGETICA ARGENTINA, FECHA VALOR 20-05-20 LIB. 00513012007 YPFB - RECURSOS NACIONALIZACIÓN</t>
  </si>
  <si>
    <t>||TRANSFERENCIA DE FONDOS S/G. MENSAJES SWIFT NROS.5649 Y 5648 DE LA FECHA.(SECTOR PUBLICO-SOBREVUELOS) DEBITO LIBRETA N° 00117012001 DGAC, COBRO EMISION COMPROBANTE CONTABLE DE LA FECHA.</t>
  </si>
  <si>
    <t>REGULARIZACION DE TRANSFERENCIA DEL EXTERIOR SEGUN SWIFT NO.5632 DE FECHA 21/05/2020 ORDENANTE: CONSULADO GENERAL DE BOLIVIA EN SAO PAULO-BRASIL REF:GESTORIA CONSULAR ABRIL 2020 LIB. 00010011102 MIN.RELACIONES EXTERIORES - GESTORIA CONSULAR LEY Nº 3108</t>
  </si>
  <si>
    <t>COBRO COSTOS DE PAPELERIA POR REGULARIZACION DE TRANSFERENCIA DEL EXTERIOR POR ORDEN DE CONSULADO GENERAL DE BOLIVIA EN SAO PAULO-BRASIL REF:GESTORIA CONSULAR ABRIL 2020 LIB. 00010011102 MIN.RELACIONES EXTERIORES - GESTORIA CONSULAR LEY Nº 3108</t>
  </si>
  <si>
    <t>COBRO COSTOS DE PAPELERIA POR REGULARIZACION DE TRANSFERENCIA DEL EXTERIOR POR ORDEN DE PUMA ENERGY PARAGUAY S.A., FECHA VALOR 19-05-20 LIB. 00513062001 YPFB-OPERACIONES PLANTA DE SEPARACION DE LIQUIDOS RIO GRANDE</t>
  </si>
  <si>
    <t>||TRANSFERENCIA DE FONDOS S/G. MENSAJE SWIFT NRO. 5697 Y CORREO ELECTRÓNICO DE LA AGENCIA BOLIVIANA DE CORREOS DE LA FECHA. (SECTOR PÚBLICO - SERVICIOS). DE LA LIBRETA 00383012001 INGRESOS AGENCIA BOLIVIANA DE CORREOS, COBRO UTILES DE ESCRITORIO.</t>
  </si>
  <si>
    <t>COBRO DE||ÚTILES DE ESCRITORIO POR LA ELABORACIÓN DE TRES COMPROBANTES CONTABLES DE COBRO DE CAPITAL E INTERESES CON VENCIMIENTO EN LA FECHA. REF: CRÉDITO EXTRAORDINARIO YLB CIDYP (CIEX N°18/2020) DE LA LIBRETA N° 00597012001 RECURSOS PROPIOS VENTAS YLB, COSTO ÚTILES DE ESCRITORIO</t>
  </si>
  <si>
    <t>COBRO COSTOS DE PAPELERIA POR REGULARIZACION DE TRANSFERENCIA DEL EXTERIOR POR ORDEN DE EMBAJADA DE BOLIVIA EN LA HAYA-PAISES BAJOS REF:DEVOLUCION DE SALDOS Y GASTOS DE FUNCIONAMIENTO 2019 LIB. 00099021001 TGN-RECURSOS ORDINARIOS (3987)</t>
  </si>
  <si>
    <t>PAGO A CAF PRÉSTAMO CFA003390 VCTO. 22-05-2020 POR CUENTA DE TGN , NTI. 013539 VALOR 22-05-2020 CAPITAL USD 924.737,48 INTERESES USD 150.946,05 CTA. 3987 CUENTA UNICA DEL TESORO LIB. 00099021001 REF.: COMISIONES BANCARIAS</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</si>
  <si>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YACUIBA.</t>
  </si>
  <si>
    <t>REGULARIZACION DE TRANSFERENCIA DEL EXTERIOR SEGUN SWIFT NO.3672 DE FECHA 22/05/2020 ORDENANTE: CONSULADO DE BOLIVIA-WASHINGTON LIB. 00340012005 SEGIP - RECAUDACION EXTERIOR - CEDULAS DE IDENTIDAD</t>
  </si>
  <si>
    <t>REGULARIZACION DE TRANSFERENCIA DEL EXTERIOR SEGUN SWIFT NO.4708 DE FECHA 22/05/2020 ORDENANTE: CONSULADO GENERAL DE BOLIVIA-WASHINGTON LIB. 00340012005 SEGIP - RECAUDACION EXTERIOR - CEDULAS DE IDENTIDAD</t>
  </si>
  <si>
    <t>COBRO COSTOS DE PAPELERIA POR REGULARIZACION DE TRANSFERENCIA DEL EXTERIOR POR ORDEN DE CONSULADO DE BOLIVIA-WASHINGTON LIB. 00340012003 RECAUDACION EXTRANJERIA - C.I. -L.C.</t>
  </si>
  <si>
    <t>COBRO COSTOS DE PAPELERIA POR REGULARIZACION DE TRANSFERENCIA DEL EXTERIOR POR ORDEN DE CONSULADO GENERAL DE BOLIVIA-WASHINGTON LIB. 00340012003 RECAUDACION EXTRANJERIA - C.I. -L.C.</t>
  </si>
  <si>
    <t>||TRANSFERENCIA DE FONDOS S/G. MENSAJES SWIFT NROS. 5723 Y 5721 DE LA FECHA.(SECTOR PUBLICO-SERVICIOS). DEBITO LIBRETA N° 00119012001 ADSIB, COBRO EMISION COMPROBANTE CONTABLE DE LA FECHA.</t>
  </si>
  <si>
    <t>A:00099021001 Pago de capital e interés corriente a favor del TGN, adeudado por el GAD Santa Cruz, correspondiente a los Préstamos Convenios Subsidiarios CAF 2324, Proyectos de Electrificación Rural: San Andrés - Villa Victoria y Santa Rosa Total.</t>
  </si>
  <si>
    <t>NÚMERO DE LIBRETA CUT: 99031009.00 OPERACIÓN T01 TRANSFERENCIA DE FONDOS A LA CUT - TESORO DIRECTO DE BANCO UNION S.A. A CUENTA UNICA DEL TESORO CON NUMERO DE SOLICITUD = 4801098 Y NUMERO CORRELATIVO = 91320025052020766 TRANSFERENCIA POR OPERACIONES DE VENTA BONOS BTX SOLICITUD VALORES UNION SA</t>
  </si>
  <si>
    <t>PROVISION DE FONDOS A SOLICITUD DE YACIMIENTOS PETROLIFEROS FISCALES BOLIVIANOS SEGUN SOLICITUD YPFB-0204-2020 REF: PAGO A GASORIENTE BOLIVIANO POR SERV FIRME DE TRANSP DE GN MI POR EL MES DE ABRIL 2020 LIB. 00513012007 YPFB - RECURSOS NACIONALIZACIÓN</t>
  </si>
  <si>
    <t>COBRO COSTOS DE PAPELERIA POR REGULARIZACION DE TRANSFERENCIA DEL EXTERIOR POR ORDEN DE GAS CORONA S A E C A (FECHA VALOR 21/05/20) LIB. 00513062001 YPFB-OPERACIONES PLANTA DE SEPARACION DE LIQUIDOS RIO GRANDE</t>
  </si>
  <si>
    <t>COBRO COSTOS DE PAPELERIA POR REGULARIZACION DE TRANSFERENCIA DEL EXTERIOR POR ORDEN DE GAS TOTAL S.A. (FECHA VALOR 21/05/20) LIB. 00513062001 YPFB-OPERACIONES PLANTA DE SEPARACION DE LIQUIDOS RIO GRANDE</t>
  </si>
  <si>
    <t>PROVISION DE FONDOS A SOLICITUD DE YACIMIENTOS PETROLIFEROS FISCALES BOLIVIANOS SEGUN SOLICITUD YPFB-0205-2020 REF: PAGO A GTB SA POR SERV INT DE TRANSP DE GN MI CHIQUITOS MUTUN REDES YPFB YACUSES MES DE ABRIL 2020 LIB. 00513012007 YPFB - RECURSOS NACIONALIZACIÓN</t>
  </si>
  <si>
    <t>||PAGO PRESTAMO BID 846-SF-BO VCTO, 24-05-2020 POR CUENTA DE FNDR SEGÚN COD. LIQ. 013549 DEL 22/5/20, VALOR 24/5/20 CAPITAL USD10.244,10 INTERES USD 54.088,83 LIB. N° 00099021001 TGN-RECURSOS ORDINARIOS (3987) - ALIVIO MDRI</t>
  </si>
  <si>
    <t>||PAGO AL BID PRESTAMO 17-CD-BO VCTO. 17-05-2020 POR CUENTA DEL TGN SEGUN NOTA COD LIQ. 13560 DE FECHA 15-04-2020, VALOR 19-05.2020 CAPITAL CAD 21.212,53 INTERESES CAD 212,01 EQUIVALENTES A USD 15.633,79 LIBRETA N° 00099021001 CTA. 3987 CUENTA UNICA DEL TESORO REF.: COMISIONES BANCARIAS</t>
  </si>
  <si>
    <t>A:00099021001 Pago de capital e interés corriente a favor del TGN, adeudado por el GAD Oruro, correspondiente a los Préstamos Convenios Subsidiarios CAF 2324, Proyecto de Electrificación Pocoroco.</t>
  </si>
  <si>
    <t>PAGO A BID PRÉSTAMO 1057-SF-BO VCTO. 23-05-2020 POR CUENTA DE TGN , NTI. 013480 VALOR 26-05-2020 CAPITAL USD 312.091,23 INTERESES USD 127.332,89 CTA. 3987 CUENTA UNICA DEL TESORO LIB. 00099021001 REF.: COMISIONES BANCARIAS</t>
  </si>
  <si>
    <t>PAGO A BID PRÉSTAMO 1101-SF-BO VCTO. 25-05-2020 POR CUENTA DE TGN , NTI. 013482 VALOR 26-05-2020 CAPITAL USD 1.227.710,40 INTERESES USD 549.756,75 CTA. 3987 CUENTA UNICA DEL TESORO LIB. 00099021001 REF.: COMISIONES BANCARIAS</t>
  </si>
  <si>
    <t>PAGO A BID PRÉSTAMO 1056-SF-BO VCTO. 23-05-2020 POR CUENTA DE TGN , NTI. 013479 VALOR 26-05-2020 CAPITAL USD 13.761,77 INTERESES USD 5.614,79 CTA. 3987 CUENTA UNICA DEL TESORO LIB. 00099021001 REF.: COMISIONES BANCARIAS</t>
  </si>
  <si>
    <t>PAGO A BID PRÉSTAMO 1743-SF-BO VCTO. 23-05-2020 POR CUENTA DE TGN , NTI. 013503 VALOR 26-05-2020 CAPITAL USD 250.000,00 INTERESES USD 134.341,12 CTA. 3987 CUENTA UNICA DEL TESORO LIB. 00099021001 REF.: COMISIONES BANCARIAS</t>
  </si>
  <si>
    <t>PAGO A BID PRÉSTAMO 1099-SF-BO VCTO. 25-05-2020 POR CUENTA DE TGN , NTI. 013481 VALOR 26-05-2020 CAPITAL USD 322.323,01 INTERESES USD 144.333,10 CTA. 3987 CUENTA UNICA DEL TESORO LIB. 00099021001 REF.: COMISIONES BANCARIAS</t>
  </si>
  <si>
    <t>PAGO A BID PRÉSTAMO 2880/BL-BO VCTO. 25-05-2020 POR CUENTA DE TGN , NTI. 013490 VALOR 26-05-2020 INTERESES USD 1.409,32 CTA. 3987 CUENTA UNICA DEL TESORO LIB. 00099021001 REF.: COMISIONES BANCARIAS</t>
  </si>
  <si>
    <t>PAGO A BID PRÉSTAMO 2880/BL-BO VCTO. 25-05-2020 POR CUENTA DE TGN , NTI. 013495 VALOR 26-05-2020 COMISIONES USD 9.188,38 CTA. 3987 CUENTA UNICA DEL TESORO LIB. 00099021001 REF.: COMISIONES BANCARIAS</t>
  </si>
  <si>
    <t>PAGO A BID PRÉSTAMO 2971/BL-BO VCTO. 26-05-2020 POR CUENTA DE TGN , NTI. 013530 VALOR 26-05-2020 INTERESES USD 26.369,47 CTA. 3987 CUENTA UNICA DEL TESORO LIB. 00099021001 REF.: COMISIONES BANCARIAS</t>
  </si>
  <si>
    <t>PAGO A BID PRÉSTAMO 2971/BL-BO VCTO. 26-05-2020 POR CUENTA DE TGN , NTI. 013528 VALOR 26-05-2020 CAPITAL USD 1.766.666,67 INTERESES USD 1.935.062,30 CTA. 3987 CUENTA UNICA DEL TESORO LIB. 00099021001 REF.: COMISIONES BANCARIAS</t>
  </si>
  <si>
    <t>PAGO A BID PRÉSTAMO 2951/BL-BO VCTO. 25-05-2020 POR CUENTA DE TGN , NTI. 013516 VALOR 26-05-2020 CAPITAL USD 853.058,92 INTERESES USD 741.530,85 COMISIONES USD 41.220,77 CTA. 3987 CUENTA UNICA DEL TESORO LIB. 00099021001 REF.: COMISIONES BANCARIAS</t>
  </si>
  <si>
    <t>PAGO A BID PRÉSTAMO 2951/BL-BO VCTO. 25-05-2020 POR CUENTA DE TGN , NTI. 013521 VALOR 26-05-2020 INTERESES USD 13.132,18 CTA. 3987 CUENTA UNICA DEL TESORO LIB. 00099021001 REF.: COMISIONES BANCARIAS</t>
  </si>
  <si>
    <t>PAGO A BID PRÉSTAMO 2880/BL-BO VCTO. 25-05-2020 POR CUENTA DE TGN , NTI. 013489 VALOR 26-05-2020 CAPITAL USD 94.418,78 INTERESES USD 82.554,99 COMISIONES USD 2.019,78 CTA. 3987 CUENTA UNICA DEL TESORO LIB. 00099021001 REF.: COMISIONES BANCARIAS</t>
  </si>
  <si>
    <t>COBRO COSTOS DE PAPELERIA SEGUN TRANSFERENCIA DEL EXTERIOR POR ORDEN DE LLAMA GAS S.A., FECHA VALOR 26-05-20 LIB. 00513062001 YPFB-OPERACIONES PLANTA DE SEPARACION DE LIQUIDOS RIO GRANDE</t>
  </si>
  <si>
    <t>VENTA DE DIVISAS CON TRANSFERENCIA DE FONDOS A SOLICITUD DE MINISTERIO DE DEFENSA SEGUN SOLICITUD 10843 REF: PAGO A LA EMPRESA POLE STAR POR CONCEPTO DE SERVICIO DEL LRIT DE LA GESTION 2020 SEGÚN HOJA DE RUTA 26550 CONTRATO N 10 INFORMES RIBBUJEINF N 38 INFORME RIBBURSSSPINF N 17 INFORME RIBBUAFINF LIB. 00020064601 MINISTERIO DE DEFENSA - RIBB FUNCIONAMIENTO TRANSFERENCIAS</t>
  </si>
  <si>
    <t>VENTA DE DIVISAS CON TRANSFERENCIA DE FONDOS A SOLICITUD DE MINISTERIO DE DEFENSA SEGUN SOLICITUD 10842 REF: REGISTRO INTERNACIONAL BOLIVIANO DE BUQUES PAGO DE CONTRIBUCION A LA OMI CORRESPONDIENTE A LA GESTION 2020 DE ACUERDO A INFORMES RIBBUJEINF N 039 INFORME RIBBUAFINF N 1 INFORME RIBBURSSRPINF LIB. 00020064601 MINISTERIO DE DEFENSA - RIBB FUNCIONAMIENTO TRANSFERENCIAS</t>
  </si>
  <si>
    <t>COBRO COSTOS DE PAPELERIA SEGUN TRANSFERENCIA DEL EXTERIOR POR ORDEN DE COPAGAZ DISTRIBUIDORA DE GAS, FECHA VALOR 26-05-20 REF.INV.289 LIB. 00513062001 YPFB-OPERACIONES PLANTA DE SEPARACION DE LIQUIDOS RIO GRANDE</t>
  </si>
  <si>
    <t>PAGO A BID PRÉSTAMO 2216/BL-BO VCTO. 27-05-2020 POR CUENTA DE TGN , NTI. 013499 VALOR 27-05-2020 INTERESES USD 1.844,59 CTA. 3987 CUENTA UNICA DEL TESORO LIB. 00099021001 REF.: COMISIONES BANCARIAS</t>
  </si>
  <si>
    <t>NUMERO DE LIBRETA CUT: 00099021001 OPERACIÓN E18 TRANSFERENCIA DEL SISTEMA FINANCIERO POR CUENTA DE TERCEROS A LA CUT por concepto de devolucion de pagos cc no cobrados por afiliados civiles y militares correspondiente al periodo de noviembre y aguinaldo 2019</t>
  </si>
  <si>
    <t>PAGO A BID PRÉSTAMO 2216/BL-BO VCTO. 27-05-2020 POR CUENTA DE TGN , NTI. 013498 VALOR 27-05-2020 CAPITAL USD 72.090,10 INTERESES USD 45.867,92 CTA. 3987 CUENTA UNICA DEL TESORO LIB. 00099021001 REF.: COMISIONES BANCARIAS</t>
  </si>
  <si>
    <t>PAGO A BID PRÉSTAMO 2233/BL-BO VCTO. 27-05-2020 POR CUENTA DE TGN , NTI. 013509 VALOR 27-05-2020 INTERESES USD 9.328,68 CTA. 3987 CUENTA UNICA DEL TESORO LIB. 00099021001 REF.: COMISIONES BANCARIAS</t>
  </si>
  <si>
    <t>PAGO A BID PRÉSTAMO 2233/BL-BO VCTO. 27-05-2020 POR CUENTA DE TGN , NTI. 013508 VALOR 27-05-2020 CAPITAL USD 364.583,32 INTERESES USD 291.518,43 CTA. 3987 CUENTA UNICA DEL TESORO LIB. 00099021001 REF.: COMISIONES BANCARIAS</t>
  </si>
  <si>
    <t>PAGO A BID PRÉSTAMO 2223/BL-BO VCTO. 27-05-2020 POR CUENTA DE TGN , NTI. 013506 VALOR 27-05-2020 CAPITAL USD 290.738,24 INTERESES USD 227.744,24 CTA. 3987 CUENTA UNICA DEL TESORO LIB. 00099021001 REF.: COMISIONES BANCARIAS</t>
  </si>
  <si>
    <t>PAGO A BID PRÉSTAMO 2223/BL-BO VCTO. 27-05-2020 POR CUENTA DE TGN , NTI. 013507 VALOR 27-05-2020 INTERESES USD 7.439,25 CTA. 3987 CUENTA UNICA DEL TESORO LIB. 00099021001 REF.: COMISIONES BANCARIAS</t>
  </si>
  <si>
    <t>PAGO A BID PRÉSTAMO 2199/BL-BO VCTO. 27-05-2020 POR CUENTA DE TGN , NTI. 013496 VALOR 27-05-2020 CAPITAL USD 291.666,66 INTERESES USD 214.867,63 CTA. 3987 CUENTA UNICA DEL TESORO LIB. 00099021001 REF.: COMISIONES BANCARIAS</t>
  </si>
  <si>
    <t>PAGO A BID PRÉSTAMO 2199/BL-BO VCTO. 27-05-2020 POR CUENTA DE TGN , NTI. 013497 VALOR 27-05-2020 INTERESES USD 7.462,95 CTA. 3987 CUENTA UNICA DEL TESORO LIB. 00099021001 REF.: COMISIONES BANCARIAS</t>
  </si>
  <si>
    <t>||TRANSFERENCIA DE FONDOS S/G. MENSAJES SWIFT NROS.5781 Y 5780 DE LA FECHA.(SECTOR PUBLICO-SERVICIOS). DEBITO LIBRETA N°00244012001, COBRO EMISION COMPROBANTE CONTABLE DE LA FECHA.</t>
  </si>
  <si>
    <t>NÚMERO DE LIBRETA CUT: 99031009.00 OPERACIÓN T01 TRANSFERENCIA DE FONDOS A LA CUT - TESORO DIRECTO DE BANCO UNION S.A. A CUENTA UNICA DEL TESORO CON NUMERO DE SOLICITUD = 4806939 Y NUMERO CORRELATIVO = 91320028052020454 TRANSFERENCIA POR OPERACIONES DE VENTA BONOS BTX SOLICITUD VALORES UNION SA</t>
  </si>
  <si>
    <t>PROVISION DE FONDOS A SOLICITUD DE YACIMIENTOS PETROLIFEROS FISCALES BOLIVIANOS SEGUN SOLICITUD YPFB-0206-2020 REF: PAGO IMPUESTO DIRECTO A LOS HIDROCARBUROS PRODUCCION FEBRERO 2020 LIB. 00513012007 YPFB - RECURSOS NACIONALIZACIÓN</t>
  </si>
  <si>
    <t>TRANSFERENCIA RECIBIDA DEL EXTERIOR SEGÚN MENSAJES SWIFT Nos. 5822-5821 (REM.EXT.) DE FECHA 28-05-2020 POR DESEMBOLSO DE IDA PRÉSTAMO TF-16083 RES.CLIM.BOL-PROY.INT.CUENCAS LIBRETA N° 00287102001 FPS-RECURSOS PROPIOS REF.: UTILES DE ESCRITORIO</t>
  </si>
  <si>
    <t>NUMERO DE LIBRETA CUT: 00099021001 OPERACIÓN E18 TRANSFERENCIA DEL SISTEMA FINANCIERO POR CUENTA DE TERCEROS A LA CUT TRANSFERENCIA PAGO DE MULTA SERVICIO. COBRANZAS ENERO 2020</t>
  </si>
  <si>
    <t>COBRO COSTOS DE PAPELERIA SEGUN TRANSFERENCIA DEL EXTERIOR POR ORDEN DE COPAGAZ DISTRIBUIDORA DE GAS S.A., FECHA VALOR 27-05-20 REF:INV.292,293,294,297,298,299 LIB. 00513062001 YPFB-OPERACIONES PLANTA DE SEPARACION DE LIQUIDOS RIO GRANDE</t>
  </si>
  <si>
    <t>'COBRO DE UTILES DE ESCRITORIO POR´||BS50,- Y REGISTRO COBRO COMISIÓN REEMB. GSTS. COMUNICACIÓN BS220.- CARTA DE CRÉDITO STANDBY REF.:BKD2017LG00285 (BCB:SB-R-2017-56) A/F ABC, S/G NOTA ABC/GNA/SAF/ATE/2020-1111, 21/05/20. LIB.:00291012002 ABC-RECURSOS PROPIIOS REF.:REEMB. GSTS. COM Y EMIS. COMP. CONT. SBLC:BKD2017LG00285</t>
  </si>
  <si>
    <t>PAGO A CAF PRÉSTAMO CFA007649 VCTO. 28-05-2020 POR CUENTA DE TGN , NTI. 013545 VALOR 28-05-2020 CAPITAL USD 99.522,46 INTERESES USD 45.677,40 CTA. 3987 CUENTA UNICA DEL TESORO LIB. 00099021001 REF.: COMISIONES BANCARIAS</t>
  </si>
  <si>
    <t>PAGO A FONPLATA PRÉSTAMO BOL 28/2016 VCTO. 28-05-2020 POR CUENTA DE TGN , NTI. 013566 VALOR 28-05-2020 CAPITAL USD 344.458,07 INTERESES USD 129.589,59 COMISIONES USD 8.147,28 CTA. 3987 CUENTA UNICA DEL TESORO LIB. 00099021001 REF.: COMISIONES BANCARIAS</t>
  </si>
  <si>
    <t>PROVISION DE FONDOS A SOLICITUD DE YACIMIENTOS PETROLIFEROS FISCALES BOLIVIANOS SEGUN SOLICITUD YPFB-0213-2020 REF: PAGO AL TESORO GENERAL DE LA NACION PARTICIPACION DE LA PRODUCCION FEBRERO 2020 LIB. 00099021001 TGN YPFB PARTICIPACION 6% PRODUCCIÓN BRUTA DE HIDROCARBUROS BOCA DE POZO</t>
  </si>
  <si>
    <t>||AMPLIACIÓN DE VALIDEZ 0.15% S/USD 143.527,65 POR 202 DIAS, REEMBOLSO GASTOS DE COMUNICACIÓN BS 220,- Y EMISIÓN DE BCTE. CONTABLE BS50.- S/G NOTA DGAA-UF-ST. N° 0444/19, 26/05/20 REF.:I-2019-68 P/C MINISTERIO DE DEFENSA A/F STEYR ARMS GMBH. LIB.:00020011103 MINISTERIO DE DEFENSA - INGRESOS VARIOS, REF.: ENMIENDA N°1 LC: I-2019-68</t>
  </si>
  <si>
    <t>||AMPLIACIÓN DE VALIDEZ 0.15% S/USD 276.221,26 POR 202 DIAS, REEMBOLSO GASTOS DE COMUNICACIÓN BS 220,- Y EMISIÓN DE BCTE. CONTABLE BS50.- S/G NOTA DGAA-UF-ST. N° 0444/19, 26/05/20 REF.:I-2019-69 P/C MINISTERIO DE DEFENSA A/F GLOCK INTERNATIONAL S.A. LIB.:00020011103 MINISTERIO DE DEFENSA - INGRESOS VARIOS, REF.: ENMIENDA N°1 LC: I-2019-69</t>
  </si>
  <si>
    <t>PAGO A CAF PRÉSTAMO CFA007657 VCTO. 28-05-2020 POR CUENTA DE TGN , NTI. 013546 VALOR 28-05-2020 CAPITAL USD 3.218.926,51 INTERESES USD 1.022.835,02 CTA. 3987 CUENTA UNICA DEL TESORO LIB. 00099021001 REF.: COMISIONES BANCARIAS</t>
  </si>
  <si>
    <t>VENTA DE DIVISAS CON TRANSFERENCIA DE FONDOS A SOLICITUD DE YACIMIENTOS DE LITIO BOLIVIANOS SEGUN SOLICITUD 10847 REF: CORRESPONDE PAGO A FASTMARKETS BATTERY RAW MATERIAL MARKET TRACKER INVOICE 01185253/02 POR ACTUALIZACION DE SUSCRIPCION POR SERVICIO DE INFORMACION ESPECIALIZADA DE PRECIOS INTERNA LIB. 00597029201 YLB- PRODUCCION PLANTA INDUSTRIAL DES. INT. SALAR UYUNI</t>
  </si>
  <si>
    <t>||AMPLIACION DE VALIDEZ 0,15% S/USD 348419,54.- POR 202 DIAS, REEMBOLSO GASTOS DE COMUNICACION BS220.- Y EMISION DE CBTE. CONTABLE BS50.- S/G NOTA DGAA-UF-ST. N°0444/19 DEL 26 DE MAYO DE 2020 REF.: I-2019-70 LIB. 000200111103 MINISTERIO DE DEFENSA - INGRESOS VARIOS</t>
  </si>
  <si>
    <t>||AMPLIACION DE VALIDEZ 0,15% S/USD 141.362,01 POR 202 DIAS, REEMBOLSO GASTOS DE COMUNICACION BS220.- Y EMISION DE CBTE. CONTABLE BS50.- SG NOTA DGAA-UF-ST. N° 0444/19 DEL 26 DE MAYO DE 2020 REF.: I-2019-72 POR CUENTA DEL MINISTERIO DE DEFENSA A FAVOR DE FIOCCHI MUNIZIONI LIB. 00020011103 MINISTERIO DE DEFENSA - INGRESOS VARIOS REF: COM. ENMIENDA LC I-2019-72</t>
  </si>
  <si>
    <t>COBRO COSTOS DE PAPELERIA SEGUN TRANSFERENCIA DEL EXTERIOR POR ORDEN DE COPAGAZ DISTRIBUIDORA DE GAS S.A., FECHA VALOR 28-05-20 REF.INV 301,302,303,304 LIB. 00513062001 YPFB-OPERACIONES PLANTA DE SEPARACION DE LIQUIDOS RIO GRANDE</t>
  </si>
  <si>
    <t>||TRANSFERENCIA DE FONDOS SEGÚN NOTA MEFP/VTCP/DGAFT/USCFT/N°0595/2020 RECIBIDA EN LA FECHA REF: CANCELACIÓN DEL SERVICIO DE DEUDA QUE EFECTÚA EL GAM DE COBIJA AL FNDR POR EL PRÉSTAMO N°100811 REPROGRAMACIÓN DE DEUDA (TRAM-TSO-4856) VCTO. 31/5/2020 ABONO EN LA LIBRETA N° 00862012002 CUT LBP-FNDR-INVERSIONES FINANZAS (2015001493363)</t>
  </si>
  <si>
    <t>||TRANSFERENCIA DE FONDOS SEGÚN NOTA MEFP/VTCP/DGAFT/USCFT/N°0594/2020 RECIBIDA EN LA FECHA REF: CANCELACIÓN DEL SERVICIO DE DEUDA QUE EFECTÚA EL GAM DE CAPINOTA AL FNDR POR EL PRÉSTAMO N°100810 REPROGRAMACIÓN DE DEUDA (TRAM-TSO-4857) VCTO. 31/5/2020 ABONO EN LA LIBRETA N° 00862012002 CUT LBP-FNDR-INVERSIONES FINANZAS (2015001493363)</t>
  </si>
  <si>
    <t>||TRANSFERENCIA DE FONDOS SEGÚN NOTA MEFP/VTCP/DGAFT/USCFT/N°0593/2020 RECIBIDA EN LA FECHA REF: CANCELACIÓN DEL SERVICIO DE DEUDA QUE EFECTÚA EL GAM DE ACHACACHI AL FNDR POR EL PRÉSTAMO N°100828 REPROGRAMACIÓN DE DEUDA (TRAM-TSO-4858) VCTO. 31/5/2020 ABONO EN LA LIBRETA N° 00862012002 CUT LBP-FNDR-INVERSIONES FINANZAS (2015001493363)</t>
  </si>
  <si>
    <t>||TRANSFERENCIA DE FONDOS SEGÚN NOTA MEFP/VTCP/DGAFT/USCFT/N°0599/2020 RECIBIDA EN LA FECHA REF: CANCELACIÓN DEL SERVICIO DE DEUDA QUE EFECTÚA EL GAD DE BENI AL FNDR POR EL PRÉSTAMO N°100868 REPROGRAMACIÓN DE DEUDA (TRAM-TSO-4859) VCTO. 31/5/2020 ABONO EN LA LIBRETA N° 00862012002 CUT LBP-FNDR-INVERSIONES FINANZAS (2015001493363)</t>
  </si>
  <si>
    <t>||TRANSFERENCIA DE FONDOS SEGÚN NOTA MEFP/VTCP/DGAFT/USCFT/N°0598/2020 RECIBIDA EN LA FECHA REF: CANCELACIÓN DEL SERVICIO DE DEUDA QUE EFECTÚA EL GAD DE ORURO AL FNDR POR EL PRÉSTAMO N°100823 REPROGRAMACIÓN DE DEUDA (TRAM-TSO-4860) VCTO. 31/5/2020 ABONO EN LA LIBRETA N° 00862012002 CUT LBP-FNDR-INVERSIONES FINANZAS (2015001493363)</t>
  </si>
  <si>
    <t>||TRANSFERENCIA DE FONDOS SEGÚN NOTA MEFP/VTCP/DGAFT/USCFT/N°0597/2020 RECIBIDA EN LA FECHA REF: CANCELACIÓN DEL SERVICIO DE DEUDA QUE EFECTÚA EL GAM DE YACUIBA AL FNDR POR EL PRÉSTAMO N°100832 REPROGRAMACIÓN DE DEUDA (TRAM-TSO-4861) VCTO. 31/5/2020 ABONO EN LA LIBRETA N° 00862012002 CUT LBP-FNDR-INVERSIONES FINANZAS (2015001493363)</t>
  </si>
  <si>
    <t>||TRANSFERENCIA DE FONDOS SEGÚN NOTA MEFP/VTCP/DGAFT/USCFT/N°0600/2020 RECIBIDA EN LA FECHA REF: CANCELACIÓN DEL SERVICIO DE DEUDA QUE EFECTÚA EL GAD DE PANDO AL FNDR POR LOS PRÉSTAMOS N° 10061, 100341, 100629 Y 100689 REPROGRAMACIÓN DE DEUDA (TRAM-TSO-4863) VCTO. 31/5/2020 ABONO EN LA LIBRETA N° 00862012002 CUT LBP-FNDR-INVERSIONES FINANZAS (2015001493363)</t>
  </si>
  <si>
    <t>||TRANSFERENCIA DE FONDOS SEGÚN NOTA MEFP/VTCP/DGAFT/USCFT/N°0596/2020 RECIBIDA EN LA FECHA REF: CANCELACIÓN DEL SERVICIO DE DEUDA QUE EFECTÚA EL GAM DE MINEROS AL FNDR POR EL PRÉSTAMO N°100814 REPROGRAMACIÓN DE DEUDA (TRAM-TSO-4862) VCTO. 31/5/2020 ABONO EN LA LIBRETA N° 00862012002 CUT LBP-FNDR-INVERSIONES FINANZAS (2015001493363)</t>
  </si>
  <si>
    <t>A:00099021001 Pago de capital e interés corrientes a favor del TGN, adeudado por el GAD Santa Cruz, correspondiente al Préstamo Convenio Subsidiario CAF 2324, Proyecto Sistema de Electrificación San Matías</t>
  </si>
  <si>
    <t>PROVISION DE FONDOS A SOLICITUD DE YACIMIENTOS PETROLIFEROS FISCALES BOLIVIANOS SEGUN SOLICITUD YPFB-0216-2020 REF: PAGO A YPFB TRANSIERRA SA POR SERVICIO INTERRUMPIBLE ACUERDO TEMPORAL SCD Y TEMIN ABRIL 2020 LIB. 00513012007 YPFB - RECURSOS NACIONALIZACIÓN</t>
  </si>
  <si>
    <t>PROVISION DE FONDOS A SOLICITUD DE YACIMIENTOS PETROLIFEROS FISCALES BOLIVIANOS SEGUN SOLICITUD YPFB-0218-2020 REF: PAGO POR EXP DE GN A LA ARGENTINA OP GJA 106 20 RT ME PLUSPETROL BOLIVIA CORP SA MARZO 2020 LIB. 00513012007 YPFB - RECURSOS NACIONALIZACIÓN</t>
  </si>
  <si>
    <t>PAGO A BANCO EUROPEO DE INV PRÉSTAMO FIN 82800 VCTO. 30-05-2020 POR CUENTA DE TGN , NTI. 013501 VALOR 29-05-2020 INTERESES USD 146.936,09 CTA. 3987 CUENTA UNICA DEL TESORO LIB. 00099021001 REF.: COMISIONES BANCARIAS</t>
  </si>
  <si>
    <t>COBRO COSTOS DE PAPELERIA POR REGULARIZACION DE TRANSFERENCIA DEL EXTERIOR POR ORDEN DE CORPORACION PARAGUAYA DISTRIBUIDORA DE DERIVADOS DE PETROLEO S.A. (FECHA VALOR 28/5/2020) LIB. 00513062001 YPFB-OPERACIONES PLANTA DE SEPARACION DE LIQUIDOS RIO GRANDE</t>
  </si>
  <si>
    <t>PROVISION DE FONDOS A SOLICITUD DE YACIMIENTOS PETROLIFEROS FISCALES BOLIVIANOS SEGUN SOLICITUD YPFB-0231-2020 REF: PAGO A YPFB TRANSIERRA SA POR SCD Y TEMIN SERVICIO FIRME DE TRANSP DE GN ABRIL 2020 LIB. 00513012007 YPFB - RECURSOS NACIONALIZACIÓN</t>
  </si>
  <si>
    <t>||ÚNICO DESEMBOLSO POR EL SEGUNDO CRÉDITO DE EMERGENCIA NACIONAL GESTIÓN 2020 OTORGADO EN EL MARCO DE LOS D.S. 4179, 4196, 4199, 4229, RD N°52/2020 Y CONTRATO SANO DLBCI N°8/2020 REF: NOTA MEFP/VTCP/DGCP-47/2020 RECIBIDA EN LA FECHA (TRAM-TGL-4881) ABONO EN LA LIBRETA N° 00099021001 TGN RECURSOS ORDINARIOS (SEGUNDO CRÉDITO DE EMERG. GESTIÓN 2020)</t>
  </si>
  <si>
    <t>||TRANSFER.DE RECURSOS A LA FUNDACIÓN CULTURAL DEL BCB CORRESPONDIENTE AL 2° TRIMESTRE 2020 PARA GASTOS CORRIENTES SEGÚN H.R. BCB-HRE-TGL-2020-4749, INF.BCB-SPCG-DPP-INF-2020-10 DE LA SPCG, NOTA FC.BCB.JNAF.PPTO. N°007/2020 DE LA FUNDACIÓN CULTURAL BCB Y F.T. 4 DE LA GADM TRANSFERENCIA A LA LIBRETA N° 00293014201 DE LA FUNDACIÓN CULTURAL DEL BANCO CENTRAL DE BOLIVIA</t>
  </si>
  <si>
    <t>COBRO DE||ÚTILES DE ESCRITORIO POR LA ELABORACIÓN DEL COMPROBANTE CONTABLE N° 0984095 DE LA FECHA DE LA LIBRETA N° 00099021001 TGN RECURSOS ORDINARIOS, COSTO ÚTILES DE ESCRITORIO</t>
  </si>
  <si>
    <t>'TRANSFERENCIA'||RECIBIDA DEL EXTERIOR SEGÚN MENSAJES SWIFT NOS. 5119-5120 (REM.EXT.) DE FECHA 04-05-2020 POR DESEMBOLSO DE FONPLATA PRÉSTAMO BOL 32/20218 ETAPA I LIBRETA N° 00287104324 FPS - U$ - PIU II</t>
  </si>
  <si>
    <t>PAGO A BID PRÉSTAMO 3385/BL-BO VCTO. 04-05-2020 POR CUENTA DE TGN , NTI. 013477 VALOR 04-05-2020 INTERESES USD 1.847.177,26 COMISIONES USD 99.428,18 CTA. 5970 CUENTA UNICA DEL TESORO DOLARES AMERICANOS LIB. 00099021001</t>
  </si>
  <si>
    <t>PAGO A CAF PRÉSTAMO CFA003179 VCTO. 04-05-2020 POR CUENTA DE TGN , NTI. 013552 VALOR 04-05-2020 CAPITAL USD 590.524,40 INTERESES USD 14.442,01 CTA. 5970 CUENTA UNICA DEL TESORO DOLARES AMERICANOS LIB. 00099021001</t>
  </si>
  <si>
    <t>PAGO A BID PRÉSTAMO 3385/BL-BO VCTO. 04-05-2020 POR CUENTA DE TGN , NTI. 013476 VALOR 04-05-2020 INTERESES USD 33.733,33 CTA. 5970 CUENTA UNICA DEL TESORO DOLARES AMERICANOS LIB. 00099021001</t>
  </si>
  <si>
    <t>PAGO A CAF PRÉSTAMO CFA003177 VCTO. 04-05-2020 POR CUENTA DE TGN , NTI. 013538 VALOR 04-05-2020 CAPITAL USD 1.388.217,50 INTERESES USD 33.950,59 CTA. 5970 CUENTA UNICA DEL TESORO DOLARES AMERICANOS LIB. 00099021001</t>
  </si>
  <si>
    <t>'COBRO DE UTILES DE ESCRITORIO POR´||COMPLEMENTO A COMPROBANTE S-0982881 DE LA FECHA REF:ABONO DEL EXTERIOR LIBRETA 00512012001 AASANA CENTRAL-OFICINA NACIONAL (UTILES DE ESCRITORIO)</t>
  </si>
  <si>
    <t>AJUSTE COMPLEMENTARIO POR REVALORIZACION SALDOS DE ACTIVOS DE RESERVA Y OBLIGACIONES MONEDA EXTRANJERA (DOLARES) Saldo MO = -469198462.87 ;Bs/Mo: 6.86000000000 ;Saldo Bs: -3218701455.30</t>
  </si>
  <si>
    <t>COBRO COSTOS DE PAPELERIA SEGUN TRANSFERENCIA DEL EXTERIOR POR ORDEN DE ATLAS AIR INC REF:YKYC 12-03-2020 LIB. 00512012001 AASANA CENTRAL-OFICINA NACIONAL</t>
  </si>
  <si>
    <t>COBRO COSTOS DE PAPELERIA SEGUN TRANSFERENCIA DEL EXTERIOR POR ORDEN DE UNITED AIRLINES INC REF:YKYC 46-03-2020 LIB. 00512012001 AASANA CENTRAL-OFICINA NACIONAL</t>
  </si>
  <si>
    <t>'TRANSFERENCIA'||RECIBIDA DEL EXTERIOR SEGÚN MENSAJES SWIFT NOS. 5161-5162 (REM.EXT.) DE FECHA 05-05-2020 POR DESEMBOLSO DE IDA PRÉSTAMO 57120 PICAR 12-32 LIBRETA N° 00047137002 MDRYT-USD-PROY. INVERS. COMUN. AREAS RURALES CHU-LPZ-ORU-CBBA</t>
  </si>
  <si>
    <t>'TRANSFERENCIA'||RECIBIDA DEL EXTERIOR SEGÚN MENSAJES SWIFT NOS. 5161-5162 (REM.EXT.) DE FECHA 05-05-2020 POR DESEMBOLSO DE IDA PRÉSTAMO 57120 PICAR 12-32 LIB.N° 00047137002 MDRYT-USD-PROY. INVERS. COMUN. AREAS RURALES CHU-LPZ-ORU-CBBA REF.:UT.ESCRITORIO</t>
  </si>
  <si>
    <t>AJUSTE COMPLEMENTARIO POR REVALORIZACION SALDOS DE ACTIVOS DE RESERVA Y OBLIGACIONES MONEDA EXTRANJERA (DOLARES) Saldo MO = -467101484.40 ;Bs/Mo: 6.86000000000 ;Saldo Bs: -3204316182.99</t>
  </si>
  <si>
    <t>PAGO A FONPLATA PRÉSTAMO BOL 21/2014 VCTO. 08-05-2020 POR CUENTA DE TGN , NTI. 013555 VALOR 08-05-2020 CAPITAL USD 1.501.654,81 INTERESES USD 472.301,70 COMISIONES USD 11.235,96 CTA. 5970 CUENTA UNICA DEL TESORO DOLARES AMERICANOS LIB. 00099021001</t>
  </si>
  <si>
    <t>PAGO A CAF PRÉSTAMO CFA006843 VCTO. 11-05-2020 POR CUENTA DE TGN , NTI. 013543 VALOR 11-05-2020 CAPITAL USD 21.590,50 INTERESES USD 8.446,10 CTA. 5970 CUENTA UNICA DEL TESORO DOLARES AMERICANOS LIB. 00099021001</t>
  </si>
  <si>
    <t>PAGO A CAF PRÉSTAMO CFA005779 VCTO. 11-05-2020 POR CUENTA DE TGN , NTI. 013540 VALOR 11-05-2020 CAPITAL USD 2.350.000,00 INTERESES USD 223.195,33 CTA. 5970 CUENTA UNICA DEL TESORO DOLARES AMERICANOS LIB. 00099021001</t>
  </si>
  <si>
    <t>COBRO COSTOS DE PAPELERIA SEGUN TRANSFERENCIA DEL EXTERIOR POR ORDEN DE EMES AIR S.A. REF:YKYC 24-03-2020 LIB. 00512012001 AASANA CENTRAL-OFICINA NACIONAL</t>
  </si>
  <si>
    <t>COBRO COSTOS DE PAPELERIA SEGUN TRANSFERENCIA DEL EXTERIOR POR ORDEN DE AEROVIAS DE MEXICO S.A. LIB. 00512012001 AASANA CENTRAL-OFICINA NACIONAL</t>
  </si>
  <si>
    <t>AJUSTE COMPLEMENTARIO POR REVALORIZACION SALDOS DE ACTIVOS DE RESERVA Y OBLIGACIONES MONEDA EXTRANJERA (DOLARES) Saldo MO = -462558009.07 ;Bs/Mo: 6.86000000000 ;Saldo Bs: -3173147942.21</t>
  </si>
  <si>
    <t>PAGO PRÉSTAMO BID 755-SF-BO VCTO. 12-05-2020 POR CUENTA DE TGN , NTI. 013478 VALOR 12-05-2020 CAPITAL USD 63.031,08 INTERESES USD 6.303,11 CTA. 5970 CUENTA UNICA DEL TESORO DOLARES AMERICANOS LIB. 00099021001</t>
  </si>
  <si>
    <t>COBRO COSTOS DE PAPELERIA SEGUN TRANSFERENCIA DEL EXTERIOR POR ORDEN DE LAN ARGENINA AEREO 2000 S.A. LIB. 00512012001 AASANA CENTRAL-OFICINA NACIONAL</t>
  </si>
  <si>
    <t>AJUSTE COMPLEMENTARIO POR REVALORIZACION SALDOS DE ACTIVOS DE RESERVA Y OBLIGACIONES MONEDA EXTRANJERA (DOLARES) Saldo MO = -458451489.94 ;Bs/Mo: 6.86000000000 ;Saldo Bs: -3144977221.00</t>
  </si>
  <si>
    <t>PAGO A BID PRÉSTAMO 1020-SF-BO VCTO. 13-05-2020 POR CUENTA DE TGN , NTI. 013484 VALOR 13-05-2020 CAPITAL USD 41.410,31 INTERESES USD 15.661,47 CTA. 5970 CUENTA UNICA DEL TESORO DOLARES AMERICANOS LIB. 00099021001</t>
  </si>
  <si>
    <t>PAGO A CAF PRÉSTAMO CFA007372 VCTO. 13-05-2020 POR CUENTA DE TGN , NTI. 013544 VALOR 13-05-2020 CAPITAL USD 2.884.615,38 INTERESES USD 945.656,25 CTA. 5970 CUENTA UNICA DEL TESORO DOLARES AMERICANOS LIB. 00099021001</t>
  </si>
  <si>
    <t>||PAGO PRÉSTAMO 1020/SF-BO VCTO. 13-05-2020 POR CUENTA DEL BANCO DE DESARROLLLO PRODUCTIVO SEGUN COD. LIQ. 013535 DE FECHA 11-05-2020 Y NOTA MEFP/VTCP/DGCP/UODP-1167/2013 DE FECHA 12-11-2013. VALOR 13-05-2020 LIB. 00099021001 CTA. 5970 CUENTA UNICA DEL TESORO EN DOLARES AMERICANOS</t>
  </si>
  <si>
    <t>||TRANSFERENCIA DE FONDOS SG NOTA MEFP/VTCP/DGCP/UODP/905/2019 DE FECHA 25-09-2019 MIN.DE ECONOMIA Y FINANZAS REF:PAGO CUSTODIO CORRESPONDIENTE 4TO TRIMESTRE DE 2019 FACTURA NO.1050314 LIBRETA 00099021001 TGN RECURSOS ORDINARIOS DOLARES AMERICANOS</t>
  </si>
  <si>
    <t>AJUSTE COMPLEMENTARIO POR REVALORIZACION SALDOS DE ACTIVOS DE RESERVA Y OBLIGACIONES MONEDA EXTRANJERA (DOLARES) Saldo MO = -448070895.80 ;Bs/Mo: 6.86000000000 ;Saldo Bs: -3073766345.20</t>
  </si>
  <si>
    <t>AJUSTE COMPLEMENTARIO POR REVALORIZACION SALDOS DE ACTIVOS DE RESERVA Y OBLIGACIONES MONEDA EXTRANJERA (DOLARES) Saldo MO = -448086551.04 ;Bs/Mo: 6.86000000000 ;Saldo Bs: -3073873740.14</t>
  </si>
  <si>
    <t>PAGO A BID PRÉSTAMO 2828/BL-BO VCTO. 15-05-2020 POR CUENTA DE TGN , NTI. 013550 VALOR 15-05-2020 CAPITAL USD 663.804,32 INTERESES USD 538.160,90 COMISIONES USD 59,25 CTA. 5970 CUENTA UNICA DEL TESORO DOLARES AMERICANOS LIB. 00099021001</t>
  </si>
  <si>
    <t>COBRO COSTOS DE PAPELERIA POR REGULARIZACION DE TRANSFERENCIA DEL EXTERIOR POR ORDEN DE WESTERN GLOBAL AIRLINES LLC LIB. 00512012001 AASANA CENTRAL-OFICINA NACIONAL</t>
  </si>
  <si>
    <t>PAGO A BID PRÉSTAMO 2828/BL-BO VCTO. 15-05-2020 POR CUENTA DE TGN , NTI. 013551 VALOR 15-05-2020 INTERESES USD 9.909,66 CTA. 5970 CUENTA UNICA DEL TESORO DOLARES AMERICANOS LIB. 00099021001</t>
  </si>
  <si>
    <t>COBRO COSTOS DE PAPELERIA POR REGULARIZACION DE TRANSFERENCIA DEL EXTERIOR POR ORDEN DE KLM ROYAL DUCH AIRLINES THE NETHERLANDS LIB. 00512012001 AASANA CENTRAL-OFICINA NACIONAL</t>
  </si>
  <si>
    <t>PAGO A BID PRÉSTAMO 1940/BL-BO VCTO. 15-05-2020 POR CUENTA DE TGN , NTI. 013486 VALOR 15-05-2020 INTERESES USD 7.821,27 CTA. 5970 CUENTA UNICA DEL TESORO DOLARES AMERICANOS LIB. 00099021001</t>
  </si>
  <si>
    <t>PAGO A OPEP PRÉSTAMO 911-P VCTO. 15-05-2020 POR CUENTA DE TGN , NTI. 013434 VALOR 15-05-2020 CAPITAL USD 186.660,00 INTERESES USD 18.670,00 CTA. 5970 CUENTA UNICA DEL TESORO DOLARES AMERICANOS LIB. 00099021001</t>
  </si>
  <si>
    <t>PAGO A BID PRÉSTAMO 1940/BL-BO VCTO. 15-05-2020 POR CUENTA DE TGN , NTI. 013485 VALOR 15-05-2020 CAPITAL USD 305.942,33 INTERESES USD 208.686,45 CTA. 5970 CUENTA UNICA DEL TESORO DOLARES AMERICANOS LIB. 00099021001</t>
  </si>
  <si>
    <t>||REGULARIZACION DEL COMPROBANTE S-981155 DEL 23/3/2020 POR PAGO A BID PTMO. 709-SF-BO VCTO. 24-03-2020 POR CUENTA DE YPFB TRANSPORTE LIB. 00099021001 TGN-RECURSOS ORDINARIOS DOLARES AMERICANOS - ALIVIO MDRI</t>
  </si>
  <si>
    <t>PAGO A BID PRÉSTAMO 3667/BL-BO VCTO. 15-05-2020 POR CUENTA DE TGN , NTI. 013531 VALOR 15-05-2020 INTERESES USD 1.141.275,58 CTA. 5970 CUENTA UNICA DEL TESORO DOLARES AMERICANOS LIB. 00099021001</t>
  </si>
  <si>
    <t>PAGO A BID PRÉSTAMO 3667/BL-BO VCTO. 15-05-2020 POR CUENTA DE TGN , NTI. 013532 VALOR 15-05-2020 INTERESES USD 16.794,66 CTA. 5970 CUENTA UNICA DEL TESORO DOLARES AMERICANOS LIB. 00099021001</t>
  </si>
  <si>
    <t>PAGO A BID PRÉSTAMO 4769/OC-BO VCTO. 15-05-2020 POR CUENTA DE TGN , NTI. 013537 VALOR 15-05-2020 INTERESES USD 1.353.412,76 CTA. 5970 CUENTA UNICA DEL TESORO DOLARES AMERICANOS LIB. 00099021001</t>
  </si>
  <si>
    <t>PAGO A BID PRÉSTAMO 3666/BL-BO VCTO. 15-05-2020 POR CUENTA DE TGN , NTI. 013487 VALOR 15-05-2020 INTERESES USD 1.376.366,01 CTA. 5970 CUENTA UNICA DEL TESORO DOLARES AMERICANOS LIB. 00099021001</t>
  </si>
  <si>
    <t>PAGO A BID PRÉSTAMO 3666/BL-BO VCTO. 15-05-2020 POR CUENTA DE TGN , NTI. 013614 VALOR 15-05-2020 INTERESES USD 18.660,73 CTA. 5970 CUENTA UNICA DEL TESORO DOLARES AMERICANOS LIB. 00099021001</t>
  </si>
  <si>
    <t>PAGO A BID PRÉSTAMO 3730/BL-BO VCTO. 15-05-2020 POR CUENTA DE TGN , NTI. 013533 VALOR 15-05-2020 INTERESES USD 115.857,67 COMISIONES USD 44.005,64 CTA. 5970 CUENTA UNICA DEL TESORO DOLARES AMERICANOS LIB. 00099021001</t>
  </si>
  <si>
    <t>PAGO A BID PRÉSTAMO 3730/BL-BO VCTO. 15-05-2020 POR CUENTA DE TGN , NTI. 013534 VALOR 15-05-2020 INTERESES USD 1.715,37 CTA. 5970 CUENTA UNICA DEL TESORO DOLARES AMERICANOS LIB. 00099021001</t>
  </si>
  <si>
    <t>PAGO A BID PRÉSTAMO 3731/OC-BO VCTO. 15-05-2020 POR CUENTA DE TGN , NTI. 013536 VALOR 15-05-2020 INTERESES USD 141.432,19 COMISIONES USD 100.344,99 CTA. 5970 CUENTA UNICA DEL TESORO DOLARES AMERICANOS LIB. 00099021001</t>
  </si>
  <si>
    <t>AJUSTE COMPLEMENTARIO POR REVALORIZACION SALDOS DE ACTIVOS DE RESERVA Y OBLIGACIONES MONEDA EXTRANJERA (DOLARES) Saldo MO = -442533897.56 ;Bs/Mo: 6.86000000000 ;Saldo Bs: -3035782537.27</t>
  </si>
  <si>
    <t>PAGO A FIDA PRÉSTAMO 714-BO VCTO. 15-05-2020 POR CUENTA DE TGN , NTI. 013522 VALOR 18-05-2020 CAPITAL USD 109.017,60 INTERESES USD 22.069,24 CTA. 5970 CUENTA UNICA DEL TESORO DOLARES AMERICANOS LIB. 00099021001</t>
  </si>
  <si>
    <t>PAGO A FIDA PRÉSTAMO I-858-BO VCTO. 15-05-2020 POR CUENTA DE TGN , NTI. 013567 VALOR 18-05-2020 CAPITAL USD 526.918,85 INTERESES USD 77.341,85 CTA. 5970 CUENTA UNICA DEL TESORO DOLARES AMERICANOS LIB. 00099021001</t>
  </si>
  <si>
    <t>PAGO A FIDA PRÉSTAMO 800-BO VCTO. 15-05-2020 POR CUENTA DE TGN , NTI. 013523 VALOR 18-05-2020 CAPITAL USD 114.696,05 INTERESES USD 25.805,61 CTA. 5970 CUENTA UNICA DEL TESORO DOLARES AMERICANOS LIB. 00099021001</t>
  </si>
  <si>
    <t>PAGO A FIDA PRÉSTAMO 540-BO VCTO. 15-05-2020 POR CUENTA DE TGN , NTI. 013520 VALOR 18-05-2020 CAPITAL USD 176.608,51 INTERESES USD 27.152,58 CTA. 5970 CUENTA UNICA DEL TESORO DOLARES AMERICANOS LIB. 00099021001</t>
  </si>
  <si>
    <t>PAGO A CAF PRÉSTAMO CFA009344 VCTO. 18-05-2020 POR CUENTA DE TGN , NTI. 013547 VALOR 18-05-2020 INTERESES USD 1.247.310,20 COMISIONES USD 3.298,65 CTA. 5970 CUENTA UNICA DEL TESORO DOLARES AMERICANOS LIB. 00099021001</t>
  </si>
  <si>
    <t>PAGO A FIDA PRÉSTAMO 2000000784 VCTO. 15-05-2020 POR CUENTA DE TGN , NTI. 013515 VALOR 18-05-2020 INTERESES USD 60.538,10 CTA. 5970 CUENTA UNICA DEL TESORO DOLARES AMERICANOS LIB. 00099021001</t>
  </si>
  <si>
    <t>PAGO A FIDA PRÉSTAMO 373-BO VCTO. 15-05-2020 POR CUENTA DE TGN , NTI. 013518 VALOR 18-05-2020 CAPITAL USD 86.014,89 INTERESES USD 9.675,78 CTA. 5970 CUENTA UNICA DEL TESORO DOLARES AMERICANOS LIB. 00099021001</t>
  </si>
  <si>
    <t>PAGO A FIDA PRÉSTAMO 354-BO VCTO. 15-05-2020 POR CUENTA DE TGN , NTI. 013517 VALOR 18-05-2020 CAPITAL USD 121.295,71 INTERESES USD 12.736,06 CTA. 5970 CUENTA UNICA DEL TESORO DOLARES AMERICANOS LIB. 00099021001</t>
  </si>
  <si>
    <t>PAGO A BID PRÉSTAMO 2448/BL-BO VCTO. 16-05-2020 POR CUENTA DE TGN , NTI. 013510 VALOR 18-05-2020 CAPITAL USD 291.666,67 INTERESES USD 316.369,33 CTA. 5970 CUENTA UNICA DEL TESORO DOLARES AMERICANOS LIB. 00099021001</t>
  </si>
  <si>
    <t>PAGO A BID PRÉSTAMO 2448/BL-BO VCTO. 16-05-2020 POR CUENTA DE TGN , NTI. 013511 VALOR 18-05-2020 INTERESES USD 7.464,18 CTA. 5970 CUENTA UNICA DEL TESORO DOLARES AMERICANOS LIB. 00099021001</t>
  </si>
  <si>
    <t>PAGO A BID PRÉSTAMO 1839-SF-BO VCTO. 16-05-2020 POR CUENTA DE TGN , NTI. 013505 VALOR 18-05-2020 CAPITAL USD 163.247,07 INTERESES USD 89.357,09 CTA. 5970 CUENTA UNICA DEL TESORO DOLARES AMERICANOS LIB. 00099021001</t>
  </si>
  <si>
    <t>COBRO COSTOS DE PAPELERIA SEGUN TRANSFERENCIA DEL EXTERIOR POR ORDEN DE CUBANA DE AVIACION S.A. REF.NPTA DE DEBITO YKYC 21-03-2020 LIB. 00512012001 AASANA CENTRAL-OFICINA NACIONAL</t>
  </si>
  <si>
    <t>PAGO A FIDA PRÉSTAMO 445-BO VCTO. 15-05-2020 POR CUENTA DE TGN , NTI. 013519 VALOR 18-05-2020 CAPITAL USD 125.938,49 INTERESES USD 16.057,31 CTA. 5970 CUENTA UNICA DEL TESORO DOLARES AMERICANOS LIB. 00099021001</t>
  </si>
  <si>
    <t>REGULARIZACION DE TRANSFERENCIA DEL EXTERIOR SEGUN SWIFT NO.2897 DE FECHA 19/05/2020 ORDENANTE: CONSULADO DE BOLIVIA EN ARICA LIB. 00099021001 TGN-RECURSOS ORDINARIOS-DOLARES AMERICANOS (5970)</t>
  </si>
  <si>
    <t>COBRO COSTOS DE PAPELERIA POR REGULARIZACION DE TRANSFERENCIA DEL EXTERIOR POR ORDEN DE CONSULADO DE BOLIVIA EN ARICA LIB. 00099021001 TGN-RECURSOS ORDINARIOS-DOLARES AMERICANOS (5970)</t>
  </si>
  <si>
    <t>PAGO A FIDA PRÉSTAMO E-7-BO VCTO. 15-05-2020 POR CUENTA DE TGN , NTI. 013525 VALOR 19-05-2020 CAPITAL EUR 373.334,00 INTERESES EUR 25.930,58 CTA. 5970 CUENTA UNICA DEL TESORO DOLARES AMERICANOS LIB. 00099021001</t>
  </si>
  <si>
    <t>||PAGO AL BID PRESTAMO 17-CD-BO VCTO. 17-05-2020 POR CUENTA DEL TGN SEGUN COD LIQ. 13560 DE FECHA 18-05-2020, VALOR 19-05.2020 CAPITAL CAD 21.212,53 INTERESES CAD 212,01 EQUIVALENTES EN USD 15.727,90 LIBRETA N° 00099021001 CTA. 5970 CUENTA UNICA DEL TESORO EN DOLARES AMERICANOS</t>
  </si>
  <si>
    <t>PAGO PRÉSTAMO BID 803-SF-BO VCTO. 20-05-2020 POR CUENTA DE TGN , NTI. 013514 VALOR 20-05-2020 CAPITAL USD 83.325,60 INTERESES USD 12.498,84 CTA. 5970 CUENTA UNICA DEL TESORO DOLARES AMERICANOS LIB. 00099021001</t>
  </si>
  <si>
    <t>PAGO A CAF PRÉSTAMO CFA005802 VCTO. 20-05-2020 POR CUENTA DE TGN , NTI. 013542 VALOR 20-05-2020 CAPITAL USD 2.903.008,94 INTERESES USD 1.014.169,14 CTA. 5970 CUENTA UNICA DEL TESORO DOLARES AMERICANOS LIB. 00099021001</t>
  </si>
  <si>
    <t>||REGULARIZACIÓN DE NUESTRA OPERACIÓN NRO. 0983575 DE F. 19/05/2020 EN ATENCIÓN A CORREOS ELECTRONICOS DE LA DGAC Y AASANA. DEBITO DE LA LIBRETA 00512012001 AASANA CENTRAL-OFICINA CENTRAL; COBRO UTILES DE ESCRITORIO.</t>
  </si>
  <si>
    <t>COBRO COSTOS DE PAPELERIA SEGUN TRANSFERENCIA DEL EXTERIOR POR ORDEN DE CARGO LUX AIRLINES INT S A FINANCE LIB. 00512012001 AASANA CENTRAL-OFICINA NACIONAL</t>
  </si>
  <si>
    <t>AJUSTE COMPLEMENTARIO POR REVALORIZACION SALDOS DE ACTIVOS DE RESERVA Y OBLIGACIONES MONEDA EXTRANJERA (DOLARES) Saldo MO = -433780814.37 ;Bs/Mo: 6.86000000000 ;Saldo Bs: -2975736386.56</t>
  </si>
  <si>
    <t>||REGULARIZACIÓN DE NUESTRA OPERACIÓN NRO. 0983632 DE F. 20/05/2020 EN ATENCIÓN A CORREOS ELECTRÓNICOS DE LA DGAC Y AASANA. DEBITO DE LA LIBRETA 00512012001 AASANA CENTRAL-OFICINA CENTRAL; COBRO UTILES DE ESCRITORIO.</t>
  </si>
  <si>
    <t>REGULARIZACION DE TRANSFERENCIA DEL EXTERIOR SEGUN SWIFT NO.5446 DE FECHA 21/05/2020 ORDENANTE: EMBAJADA DE BOLIVIA BRASILIA-BRASIL LIB. 00099021001 TGN-RECURSOS ORDINARIOS-DOLARES AMERICANOS (5970)</t>
  </si>
  <si>
    <t>COBRO COSTOS DE PAPELERIA POR REGULARIZACION DE TRANSFERENCIA DEL EXTERIOR POR ORDEN DE EMBAJADA DE BOLIVIA BRASILIA-BRASIL LIB. 00099021001 TGN-RECURSOS ORDINARIOS-DOLARES AMERICANOS (5970)</t>
  </si>
  <si>
    <t>COBRO COSTOS DE PAPELERIA SEGUN TRANSFERENCIA DEL EXTERIOR POR ORDEN DE SERVICIOS AEROS REGIONAL REGAIR S.A. REF.PAGO DE SERVICIOS LIB. 00512012001 AASANA CENTRAL-OFICINA NACIONAL</t>
  </si>
  <si>
    <t>AJUSTE COMPLEMENTARIO POR REVALORIZACION SALDOS DE ACTIVOS DE RESERVA Y OBLIGACIONES MONEDA EXTRANJERA (DOLARES) Saldo MO = -433720371.55 ;Bs/Mo: 6.86000000000 ;Saldo Bs: -2975321748.82</t>
  </si>
  <si>
    <t>PAGO A CAF PRÉSTAMO CFA003390 VCTO. 22-05-2020 POR CUENTA DE TGN , NTI. 013539 VALOR 22-05-2020 CAPITAL USD 924.737,48 INTERESES USD 150.946,05 CTA. 5970 CUENTA UNICA DEL TESORO DOLARES AMERICANOS LIB. 00099021001</t>
  </si>
  <si>
    <t>Comprobante revertido Nro. 1-S-0983601 - Por error en la información enviada por el banquero LIBRETA N° 00099021001 CTA. 5970 CUENTA UNICA DEL TESORO EN DOLARES AMERICANOS</t>
  </si>
  <si>
    <t>||PAGO AL BID PRESTAMO 17-CD-BO VCTO. 17-05-2020 POR CUENTA DEL TGN SEGUN NOTA COD LIQ. 13560 DE FECHA 15-04-2020, VALOR 19-05.2020 CAPITAL CAD 21.212,53 INTERESES CAD 212,01 EQUIVALENTES A USD 15.633,79 LIBRETA N° 00099021001 CTA. 5970 CUENTA UNICA DEL TESORO EN DOLARES AMERICANOS</t>
  </si>
  <si>
    <t>AJUSTE COMPLEMENTARIO POR REVALORIZACION SALDOS DE ACTIVOS DE RESERVA Y OBLIGACIONES MONEDA EXTRANJERA (DOLARES) Saldo MO = -432694230.22 ;Bs/Mo: 6.86000000000 ;Saldo Bs: -2968282419.29</t>
  </si>
  <si>
    <t>PAGO A BID PRÉSTAMO 1101-SF-BO VCTO. 25-05-2020 POR CUENTA DE TGN , NTI. 013482 VALOR 26-05-2020 CAPITAL USD 1.227.710,40 INTERESES USD 549.756,75 CTA. 5970 CUENTA UNICA DEL TESORO DOLARES AMERICANOS LIB. 00099021001</t>
  </si>
  <si>
    <t>PAGO A BID PRÉSTAMO 1743-SF-BO VCTO. 23-05-2020 POR CUENTA DE TGN , NTI. 013503 VALOR 26-05-2020 CAPITAL USD 250.000,00 INTERESES USD 134.341,12 CTA. 5970 CUENTA UNICA DEL TESORO DOLARES AMERICANOS LIB. 00099021001</t>
  </si>
  <si>
    <t>PAGO A BID PRÉSTAMO 1057-SF-BO VCTO. 23-05-2020 POR CUENTA DE TGN , NTI. 013480 VALOR 26-05-2020 CAPITAL USD 312.091,23 INTERESES USD 127.332,89 CTA. 5970 CUENTA UNICA DEL TESORO DOLARES AMERICANOS LIB. 00099021001</t>
  </si>
  <si>
    <t>PAGO A BID PRÉSTAMO 1056-SF-BO VCTO. 23-05-2020 POR CUENTA DE TGN , NTI. 013479 VALOR 26-05-2020 CAPITAL USD 13.761,77 INTERESES USD 5.614,79 CTA. 5970 CUENTA UNICA DEL TESORO DOLARES AMERICANOS LIB. 00099021001</t>
  </si>
  <si>
    <t>PAGO A BID PRÉSTAMO 1099-SF-BO VCTO. 25-05-2020 POR CUENTA DE TGN , NTI. 013481 VALOR 26-05-2020 CAPITAL USD 322.323,01 INTERESES USD 144.333,10 CTA. 5970 CUENTA UNICA DEL TESORO DOLARES AMERICANOS LIB. 00099021001</t>
  </si>
  <si>
    <t>PAGO A BID PRÉSTAMO 2951/BL-BO VCTO. 25-05-2020 POR CUENTA DE TGN , NTI. 013521 VALOR 26-05-2020 INTERESES USD 13.132,18 CTA. 5970 CUENTA UNICA DEL TESORO DOLARES AMERICANOS LIB. 00099021001</t>
  </si>
  <si>
    <t>PAGO A BID PRÉSTAMO 2880/BL-BO VCTO. 25-05-2020 POR CUENTA DE TGN , NTI. 013489 VALOR 26-05-2020 CAPITAL USD 94.418,78 INTERESES USD 82.554,99 COMISIONES USD 2.019,78 CTA. 5970 CUENTA UNICA DEL TESORO DOLARES AMERICANOS LIB. 00099021001</t>
  </si>
  <si>
    <t>PAGO A BID PRÉSTAMO 2880/BL-BO VCTO. 25-05-2020 POR CUENTA DE TGN , NTI. 013495 VALOR 26-05-2020 COMISIONES USD 9.188,38 CTA. 5970 CUENTA UNICA DEL TESORO DOLARES AMERICANOS LIB. 00099021001</t>
  </si>
  <si>
    <t>PAGO A BID PRÉSTAMO 2971/BL-BO VCTO. 26-05-2020 POR CUENTA DE TGN , NTI. 013530 VALOR 26-05-2020 INTERESES USD 26.369,47 CTA. 5970 CUENTA UNICA DEL TESORO DOLARES AMERICANOS LIB. 00099021001</t>
  </si>
  <si>
    <t>PAGO A BID PRÉSTAMO 2971/BL-BO VCTO. 26-05-2020 POR CUENTA DE TGN , NTI. 013528 VALOR 26-05-2020 CAPITAL USD 1.766.666,67 INTERESES USD 1.935.062,30 CTA. 5970 CUENTA UNICA DEL TESORO DOLARES AMERICANOS LIB. 00099021001</t>
  </si>
  <si>
    <t>PAGO A BID PRÉSTAMO 2951/BL-BO VCTO. 25-05-2020 POR CUENTA DE TGN , NTI. 013516 VALOR 26-05-2020 CAPITAL USD 853.058,92 INTERESES USD 741.530,85 COMISIONES USD 41.220,77 CTA. 5970 CUENTA UNICA DEL TESORO DOLARES AMERICANOS LIB. 00099021001</t>
  </si>
  <si>
    <t>||REGULARIZACIÓN DE NUESTRA OPERACIÓN NRO. 0983780 DE F. 25/05/2020 EN ATENCIÓN A CORREOS ELECTRÓNICOS DE LA DGAC Y AASANA. DEBITO DE LA LIBRETA 00512012001 AASANA CENTRAL-OFICINA CENTRAL; COBRO UTILES DE ESCRITORIO.</t>
  </si>
  <si>
    <t>PAGO A BID PRÉSTAMO 2880/BL-BO VCTO. 25-05-2020 POR CUENTA DE TGN , NTI. 013490 VALOR 26-05-2020 INTERESES USD 1.409,32 CTA. 5970 CUENTA UNICA DEL TESORO DOLARES AMERICANOS LIB. 00099021001</t>
  </si>
  <si>
    <t>AJUSTE COMPLEMENTARIO POR REVALORIZACION SALDOS DE ACTIVOS DE RESERVA Y OBLIGACIONES MONEDA EXTRANJERA (DOLARES) Saldo MO = -424060268.92 ;Bs/Mo: 6.86000000000 ;Saldo Bs: -2909053444.83</t>
  </si>
  <si>
    <t>PAGO A BID PRÉSTAMO 2216/BL-BO VCTO. 27-05-2020 POR CUENTA DE TGN , NTI. 013499 VALOR 27-05-2020 INTERESES USD 1.844,59 CTA. 5970 CUENTA UNICA DEL TESORO DOLARES AMERICANOS LIB. 00099021001</t>
  </si>
  <si>
    <t>PAGO A BID PRÉSTAMO 2233/BL-BO VCTO. 27-05-2020 POR CUENTA DE TGN , NTI. 013509 VALOR 27-05-2020 INTERESES USD 9.328,68 CTA. 5970 CUENTA UNICA DEL TESORO DOLARES AMERICANOS LIB. 00099021001</t>
  </si>
  <si>
    <t>PAGO A BID PRÉSTAMO 2216/BL-BO VCTO. 27-05-2020 POR CUENTA DE TGN , NTI. 013498 VALOR 27-05-2020 CAPITAL USD 72.090,10 INTERESES USD 45.867,92 CTA. 5970 CUENTA UNICA DEL TESORO DOLARES AMERICANOS LIB. 00099021001</t>
  </si>
  <si>
    <t>PAGO A BID PRÉSTAMO 2199/BL-BO VCTO. 27-05-2020 POR CUENTA DE TGN , NTI. 013497 VALOR 27-05-2020 INTERESES USD 7.462,95 CTA. 5970 CUENTA UNICA DEL TESORO DOLARES AMERICANOS LIB. 00099021001</t>
  </si>
  <si>
    <t>PAGO A BID PRÉSTAMO 2223/BL-BO VCTO. 27-05-2020 POR CUENTA DE TGN , NTI. 013506 VALOR 27-05-2020 CAPITAL USD 290.738,24 INTERESES USD 227.744,24 CTA. 5970 CUENTA UNICA DEL TESORO DOLARES AMERICANOS LIB. 00099021001</t>
  </si>
  <si>
    <t>PAGO A BID PRÉSTAMO 2199/BL-BO VCTO. 27-05-2020 POR CUENTA DE TGN , NTI. 013496 VALOR 27-05-2020 CAPITAL USD 291.666,66 INTERESES USD 214.867,63 CTA. 5970 CUENTA UNICA DEL TESORO DOLARES AMERICANOS LIB. 00099021001</t>
  </si>
  <si>
    <t>PAGO A BID PRÉSTAMO 2223/BL-BO VCTO. 27-05-2020 POR CUENTA DE TGN , NTI. 013507 VALOR 27-05-2020 INTERESES USD 7.439,25 CTA. 5970 CUENTA UNICA DEL TESORO DOLARES AMERICANOS LIB. 00099021001</t>
  </si>
  <si>
    <t>PAGO A BID PRÉSTAMO 2233/BL-BO VCTO. 27-05-2020 POR CUENTA DE TGN , NTI. 013508 VALOR 27-05-2020 CAPITAL USD 364.583,32 INTERESES USD 291.518,43 CTA. 5970 CUENTA UNICA DEL TESORO DOLARES AMERICANOS LIB. 00099021001</t>
  </si>
  <si>
    <t>AJUSTE COMPLEMENTARIO POR REVALORIZACION SALDOS DE ACTIVOS DE RESERVA Y OBLIGACIONES MONEDA EXTRANJERA (DOLARES) Saldo MO = -422243961.73 ;Bs/Mo: 6.86000000000 ;Saldo Bs: -2896593577.45</t>
  </si>
  <si>
    <t>TRANSFERENCIA RECIBIDA DEL EXTERIOR SEGÚN MENSAJES SWIFT Nos. 5822-5821 (REM.EXT.) DE FECHA 28-05-2020 POR DESEMBOLSO DE IDA PRÉSTAMO TF-16083 RES.CLIM.BOL-PROY.INT.CUENCAS LIBRETA N° 00287104318 FPS-U$-PPCR AIF TF016083</t>
  </si>
  <si>
    <t>PAGO A CAF PRÉSTAMO CFA007649 VCTO. 28-05-2020 POR CUENTA DE TGN , NTI. 013545 VALOR 28-05-2020 CAPITAL USD 99.522,46 INTERESES USD 45.677,40 CTA. 5970 CUENTA UNICA DEL TESORO DOLARES AMERICANOS LIB. 00099021001</t>
  </si>
  <si>
    <t>PAGO A CAF PRÉSTAMO CFA007657 VCTO. 28-05-2020 POR CUENTA DE TGN , NTI. 013546 VALOR 28-05-2020 CAPITAL USD 3.218.926,51 INTERESES USD 1.022.835,02 CTA. 5970 CUENTA UNICA DEL TESORO DOLARES AMERICANOS LIB. 00099021001</t>
  </si>
  <si>
    <t>PAGO A FONPLATA PRÉSTAMO BOL 28/2016 VCTO. 28-05-2020 POR CUENTA DE TGN , NTI. 013566 VALOR 28-05-2020 CAPITAL USD 344.458,07 INTERESES USD 129.589,59 COMISIONES USD 8.147,28 CTA. 5970 CUENTA UNICA DEL TESORO DOLARES AMERICANOS LIB. 00099021001</t>
  </si>
  <si>
    <t>COBRO COSTOS DE PAPELERIA SEGUN TRANSFERENCIA DEL EXTERIOR POR ORDEN DE BOEING DIGITAL SOLUTIONS INC LIB. 00512012001 AASANA CENTRAL-OFICINA NACIONAL</t>
  </si>
  <si>
    <t>PAGO A BANCO EUROPEO DE INV PRÉSTAMO FIN 82800 VCTO. 30-05-2020 POR CUENTA DE TGN , NTI. 013501 VALOR 29-05-2020 INTERESES USD 146.936,09 CTA. 5970 CUENTA UNICA DEL TESORO DOLARES AMERICANOS LIB. 00099021001</t>
  </si>
  <si>
    <t>AJUSTE COMPLEMENTARIO POR REVALORIZACION SALDOS DE ACTIVOS DE RESERVA Y OBLIGACIONES MONEDA EXTRANJERA (DOLARES) Saldo MO = -395883563.15 ;Bs/Mo: 6.86000000000 ;Saldo Bs: -2715761243.22</t>
  </si>
  <si>
    <t>10000032972693</t>
  </si>
  <si>
    <t>MINISTERIO DE COMUNICACIÓN - PERIÓDICO BOLIVIA</t>
  </si>
  <si>
    <t>10000028536354</t>
  </si>
  <si>
    <t>EBA - VENTA DE PRODUCTOS LACTEOS Y DERIVADOS</t>
  </si>
  <si>
    <t>CORRESPONDIENTE AL PERIODO DE ENERO A MAYO DE 2020</t>
  </si>
  <si>
    <t>De: 00512012001 A:00099021001 A requerimiento de la Administración de Aeropuertos y Servicios Auxiliares a la Navegación Aérea (AASANA), con nota CITE: CEX-YKYB/0190/2018, en virtud a las notas internas CITE: MEFP/VTCP/DGAFT/USCFT/Nos. 1401</t>
  </si>
  <si>
    <t>De: 00066031011 A:00086071002 Traspaso de recursos a solicitud del Ministerio de Planificación del Desarrollo sg nota CITE: MPD/VIPFE/DGGFE/UAP/NE 0708/2020,como beneficiario el Ministerio de Medio Ambiente y Agua para el proyecto Ampliació</t>
  </si>
  <si>
    <t>00086071002</t>
  </si>
  <si>
    <r>
      <t xml:space="preserve">Fecha: </t>
    </r>
    <r>
      <rPr>
        <b/>
        <sz val="12"/>
        <rFont val="Arial"/>
        <family val="2"/>
      </rPr>
      <t xml:space="preserve"> 6 - JUNIO - 2020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</si>
</sst>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5">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1"/>
      <color theme="1"/>
      <name val="Arial"/>
      <family val="2"/>
    </font>
    <font>
      <b/>
      <sz val="11"/>
      <color theme="1"/>
      <name val="Arial"/>
      <family val="2"/>
    </font>
    <font>
      <b/>
      <sz val="14"/>
      <color theme="1"/>
      <name val="Arial"/>
      <family val="2"/>
    </font>
    <font>
      <sz val="14"/>
      <color theme="1"/>
      <name val="Arial"/>
      <family val="2"/>
    </font>
    <font>
      <b/>
      <u/>
      <sz val="11"/>
      <color theme="1"/>
      <name val="Arial"/>
      <family val="2"/>
    </font>
    <font>
      <b/>
      <u/>
      <sz val="11"/>
      <color rgb="FFFF0000"/>
      <name val="Arial"/>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447">
    <xf numFmtId="0" fontId="0" fillId="0" borderId="0"/>
    <xf numFmtId="0" fontId="13" fillId="0" borderId="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2" fillId="2" borderId="0" applyNumberFormat="0" applyBorder="0" applyAlignment="0" applyProtection="0"/>
    <xf numFmtId="0" fontId="23" fillId="6" borderId="4" applyNumberFormat="0" applyAlignment="0" applyProtection="0"/>
    <xf numFmtId="0" fontId="24" fillId="7" borderId="7" applyNumberFormat="0" applyAlignment="0" applyProtection="0"/>
    <xf numFmtId="0" fontId="25" fillId="0" borderId="6" applyNumberFormat="0" applyFill="0" applyAlignment="0" applyProtection="0"/>
    <xf numFmtId="0" fontId="26" fillId="0" borderId="0" applyNumberFormat="0" applyFill="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7" fillId="5" borderId="4" applyNumberFormat="0" applyAlignment="0" applyProtection="0"/>
    <xf numFmtId="0" fontId="28" fillId="3" borderId="0" applyNumberFormat="0" applyBorder="0" applyAlignment="0" applyProtection="0"/>
    <xf numFmtId="43" fontId="13"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9" fillId="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12" fillId="0" borderId="0"/>
    <xf numFmtId="0" fontId="12" fillId="0" borderId="0"/>
    <xf numFmtId="0" fontId="13" fillId="0" borderId="0"/>
    <xf numFmtId="0" fontId="20" fillId="0" borderId="0"/>
    <xf numFmtId="0" fontId="13" fillId="0" borderId="0"/>
    <xf numFmtId="0" fontId="20" fillId="0" borderId="0"/>
    <xf numFmtId="0" fontId="13" fillId="0" borderId="0"/>
    <xf numFmtId="0" fontId="13" fillId="0" borderId="0"/>
    <xf numFmtId="0" fontId="13" fillId="0" borderId="0"/>
    <xf numFmtId="0" fontId="20" fillId="0" borderId="0"/>
    <xf numFmtId="0" fontId="20" fillId="0" borderId="0"/>
    <xf numFmtId="0" fontId="20" fillId="0" borderId="0"/>
    <xf numFmtId="0" fontId="30" fillId="0" borderId="0">
      <alignment vertical="center"/>
    </xf>
    <xf numFmtId="0" fontId="13"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8" borderId="8" applyNumberFormat="0" applyFont="0" applyAlignment="0" applyProtection="0"/>
    <xf numFmtId="0" fontId="31" fillId="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1" applyNumberFormat="0" applyFill="0" applyAlignment="0" applyProtection="0"/>
    <xf numFmtId="0" fontId="35" fillId="0" borderId="2" applyNumberFormat="0" applyFill="0" applyAlignment="0" applyProtection="0"/>
    <xf numFmtId="0" fontId="26" fillId="0" borderId="3" applyNumberFormat="0" applyFill="0" applyAlignment="0" applyProtection="0"/>
    <xf numFmtId="0" fontId="36" fillId="0" borderId="9" applyNumberFormat="0" applyFill="0" applyAlignment="0" applyProtection="0"/>
    <xf numFmtId="0" fontId="11" fillId="0" borderId="0"/>
    <xf numFmtId="165" fontId="11" fillId="0" borderId="0" applyFont="0" applyFill="0" applyBorder="0" applyAlignment="0" applyProtection="0"/>
    <xf numFmtId="0" fontId="11" fillId="0" borderId="0"/>
    <xf numFmtId="0" fontId="49" fillId="0" borderId="0" applyNumberFormat="0" applyFill="0" applyBorder="0" applyAlignment="0" applyProtection="0"/>
    <xf numFmtId="0" fontId="10" fillId="0" borderId="0"/>
    <xf numFmtId="0" fontId="10" fillId="0" borderId="0"/>
    <xf numFmtId="0" fontId="9" fillId="0" borderId="0"/>
    <xf numFmtId="0" fontId="9" fillId="0" borderId="0"/>
    <xf numFmtId="164" fontId="12" fillId="0" borderId="0" applyFont="0" applyFill="0" applyBorder="0" applyAlignment="0" applyProtection="0"/>
    <xf numFmtId="164" fontId="12" fillId="0" borderId="0" applyFont="0" applyFill="0" applyBorder="0" applyAlignment="0" applyProtection="0"/>
    <xf numFmtId="0" fontId="8" fillId="0" borderId="0"/>
    <xf numFmtId="164" fontId="8"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8" fillId="0" borderId="0" applyNumberFormat="0" applyFill="0" applyBorder="0" applyAlignment="0" applyProtection="0"/>
  </cellStyleXfs>
  <cellXfs count="501">
    <xf numFmtId="0" fontId="0" fillId="0" borderId="0" xfId="0"/>
    <xf numFmtId="0" fontId="52" fillId="0" borderId="0" xfId="0" applyFont="1" applyProtection="1">
      <protection locked="0"/>
    </xf>
    <xf numFmtId="0" fontId="54" fillId="0" borderId="0" xfId="0" applyFont="1" applyProtection="1">
      <protection locked="0"/>
    </xf>
    <xf numFmtId="0" fontId="12" fillId="0" borderId="0" xfId="81" applyFont="1" applyAlignment="1" applyProtection="1">
      <alignment horizontal="center" vertical="center"/>
      <protection locked="0"/>
    </xf>
    <xf numFmtId="0" fontId="12" fillId="0" borderId="0" xfId="81" applyFont="1" applyAlignment="1" applyProtection="1">
      <alignment vertical="center" wrapText="1"/>
      <protection locked="0"/>
    </xf>
    <xf numFmtId="0" fontId="12" fillId="0" borderId="0" xfId="81" applyFont="1" applyAlignment="1" applyProtection="1">
      <alignment horizontal="center" vertical="center" wrapText="1"/>
      <protection locked="0"/>
    </xf>
    <xf numFmtId="0" fontId="12" fillId="0" borderId="0" xfId="81" applyFont="1" applyProtection="1">
      <protection locked="0"/>
    </xf>
    <xf numFmtId="4" fontId="12" fillId="0" borderId="0" xfId="81" applyNumberFormat="1" applyFont="1" applyProtection="1">
      <protection locked="0"/>
    </xf>
    <xf numFmtId="4" fontId="12" fillId="0" borderId="0" xfId="81" applyNumberFormat="1" applyFont="1" applyAlignment="1" applyProtection="1">
      <alignment vertical="center"/>
      <protection locked="0"/>
    </xf>
    <xf numFmtId="0" fontId="44" fillId="0" borderId="0" xfId="81" applyFont="1" applyAlignment="1" applyProtection="1">
      <alignment vertical="center"/>
      <protection locked="0"/>
    </xf>
    <xf numFmtId="0" fontId="12" fillId="0" borderId="0" xfId="81" applyFont="1" applyAlignment="1" applyProtection="1">
      <alignment horizontal="center" vertical="center"/>
    </xf>
    <xf numFmtId="0" fontId="12" fillId="0" borderId="0" xfId="81" applyFont="1" applyAlignment="1" applyProtection="1">
      <alignment vertical="center" wrapText="1"/>
    </xf>
    <xf numFmtId="0" fontId="12" fillId="0" borderId="0" xfId="81" applyFont="1" applyAlignment="1" applyProtection="1">
      <alignment horizontal="center" vertical="center" wrapText="1"/>
    </xf>
    <xf numFmtId="0" fontId="12" fillId="0" borderId="0" xfId="81" applyFont="1" applyProtection="1"/>
    <xf numFmtId="0" fontId="45" fillId="0" borderId="0" xfId="81" applyFont="1" applyAlignment="1" applyProtection="1">
      <alignment vertical="center" wrapText="1"/>
    </xf>
    <xf numFmtId="0" fontId="45" fillId="0" borderId="0" xfId="81" applyFont="1" applyAlignment="1" applyProtection="1">
      <alignment horizontal="center" vertical="center" wrapText="1"/>
    </xf>
    <xf numFmtId="0" fontId="52" fillId="0" borderId="0" xfId="0" applyFont="1" applyProtection="1"/>
    <xf numFmtId="0" fontId="13" fillId="0" borderId="0" xfId="1" applyFont="1" applyProtection="1"/>
    <xf numFmtId="0" fontId="13" fillId="0" borderId="0" xfId="1" applyFont="1" applyFill="1" applyAlignment="1" applyProtection="1">
      <alignment horizontal="center"/>
    </xf>
    <xf numFmtId="0" fontId="15" fillId="0" borderId="0" xfId="1" applyFont="1" applyFill="1" applyAlignment="1" applyProtection="1"/>
    <xf numFmtId="0" fontId="15" fillId="0" borderId="0" xfId="1" applyFont="1" applyFill="1" applyBorder="1" applyAlignment="1" applyProtection="1">
      <alignment horizontal="center"/>
    </xf>
    <xf numFmtId="49" fontId="13" fillId="0" borderId="0" xfId="1" applyNumberFormat="1" applyFont="1" applyFill="1" applyBorder="1" applyAlignment="1" applyProtection="1">
      <alignment horizontal="center"/>
    </xf>
    <xf numFmtId="0" fontId="15" fillId="0" borderId="0" xfId="1" applyFont="1" applyFill="1" applyAlignment="1" applyProtection="1">
      <alignment horizontal="center"/>
    </xf>
    <xf numFmtId="0" fontId="39" fillId="0" borderId="0" xfId="1" applyFont="1" applyFill="1" applyAlignment="1" applyProtection="1">
      <alignment horizontal="center"/>
    </xf>
    <xf numFmtId="0" fontId="39" fillId="0" borderId="0" xfId="1" applyFont="1" applyFill="1" applyAlignment="1" applyProtection="1">
      <alignment horizontal="left"/>
    </xf>
    <xf numFmtId="0" fontId="40" fillId="0" borderId="0" xfId="1" applyFont="1" applyFill="1" applyBorder="1" applyAlignment="1" applyProtection="1">
      <alignment horizontal="center"/>
    </xf>
    <xf numFmtId="0" fontId="40" fillId="0" borderId="0" xfId="1" applyFont="1" applyFill="1" applyAlignment="1" applyProtection="1">
      <alignment horizontal="center"/>
    </xf>
    <xf numFmtId="0" fontId="40" fillId="0" borderId="0" xfId="1" applyFont="1" applyFill="1" applyAlignment="1" applyProtection="1">
      <alignment horizontal="left"/>
    </xf>
    <xf numFmtId="0" fontId="15" fillId="0" borderId="0" xfId="1" applyFont="1" applyFill="1" applyAlignment="1" applyProtection="1">
      <alignment horizontal="justify" vertical="top" wrapText="1"/>
    </xf>
    <xf numFmtId="0" fontId="19" fillId="0" borderId="0" xfId="1" applyFont="1" applyFill="1" applyAlignment="1" applyProtection="1">
      <alignment horizontal="left" vertical="top"/>
    </xf>
    <xf numFmtId="0" fontId="17" fillId="0" borderId="0" xfId="1" applyFont="1" applyFill="1" applyAlignment="1" applyProtection="1">
      <alignment horizontal="center" vertical="top" wrapText="1"/>
    </xf>
    <xf numFmtId="0" fontId="45" fillId="0" borderId="0" xfId="81" applyFont="1" applyAlignment="1" applyProtection="1">
      <alignment horizontal="center" vertical="center"/>
    </xf>
    <xf numFmtId="0" fontId="46" fillId="38" borderId="13" xfId="81" applyFont="1" applyFill="1" applyBorder="1" applyAlignment="1" applyProtection="1">
      <alignment horizontal="center" vertical="center"/>
    </xf>
    <xf numFmtId="0" fontId="46" fillId="38" borderId="13" xfId="81" applyFont="1" applyFill="1" applyBorder="1" applyAlignment="1" applyProtection="1">
      <alignment horizontal="center" vertical="center" wrapText="1"/>
    </xf>
    <xf numFmtId="0" fontId="12" fillId="0" borderId="13" xfId="81" applyFont="1" applyBorder="1" applyAlignment="1" applyProtection="1">
      <alignment horizontal="center" vertical="center"/>
    </xf>
    <xf numFmtId="40" fontId="12" fillId="0" borderId="0" xfId="81" applyNumberFormat="1" applyFont="1" applyProtection="1">
      <protection locked="0"/>
    </xf>
    <xf numFmtId="0" fontId="15" fillId="0" borderId="0" xfId="1" applyFont="1" applyFill="1" applyAlignment="1" applyProtection="1">
      <alignment horizontal="center"/>
      <protection locked="0"/>
    </xf>
    <xf numFmtId="0" fontId="17" fillId="0" borderId="0" xfId="1" applyFont="1" applyFill="1" applyAlignment="1" applyProtection="1">
      <alignment horizontal="center" vertical="top" wrapText="1"/>
      <protection locked="0"/>
    </xf>
    <xf numFmtId="0" fontId="19" fillId="0" borderId="0" xfId="1" applyFont="1" applyFill="1" applyAlignment="1" applyProtection="1">
      <alignment horizontal="left" vertical="top"/>
      <protection locked="0"/>
    </xf>
    <xf numFmtId="0" fontId="18" fillId="0" borderId="0" xfId="1" applyFont="1" applyFill="1" applyAlignment="1" applyProtection="1">
      <alignment horizontal="left"/>
      <protection locked="0"/>
    </xf>
    <xf numFmtId="0" fontId="40" fillId="0" borderId="0" xfId="1" applyFont="1" applyFill="1" applyAlignment="1" applyProtection="1">
      <alignment horizontal="left"/>
      <protection locked="0"/>
    </xf>
    <xf numFmtId="0" fontId="14" fillId="0" borderId="0" xfId="1" applyFont="1" applyFill="1" applyAlignment="1" applyProtection="1">
      <alignment horizontal="center"/>
    </xf>
    <xf numFmtId="0" fontId="39" fillId="0" borderId="0" xfId="1" applyFont="1" applyFill="1" applyAlignment="1" applyProtection="1">
      <alignment horizontal="center"/>
      <protection locked="0"/>
    </xf>
    <xf numFmtId="0" fontId="39" fillId="0" borderId="0" xfId="1" applyFont="1" applyFill="1" applyAlignment="1" applyProtection="1">
      <alignment horizontal="justify" vertical="top" wrapText="1"/>
      <protection locked="0"/>
    </xf>
    <xf numFmtId="0" fontId="12" fillId="0" borderId="13" xfId="81" applyFont="1" applyFill="1" applyBorder="1" applyAlignment="1">
      <alignment horizontal="center" vertical="center"/>
    </xf>
    <xf numFmtId="0" fontId="12" fillId="0" borderId="13" xfId="81" applyFont="1" applyFill="1" applyBorder="1" applyAlignment="1">
      <alignment vertical="center" wrapText="1"/>
    </xf>
    <xf numFmtId="0" fontId="12" fillId="0" borderId="13" xfId="81" applyFont="1" applyFill="1" applyBorder="1" applyAlignment="1">
      <alignment horizontal="center" vertical="center" wrapText="1"/>
    </xf>
    <xf numFmtId="164" fontId="12" fillId="0" borderId="0" xfId="435" applyFont="1" applyAlignment="1" applyProtection="1">
      <alignment vertical="center"/>
    </xf>
    <xf numFmtId="164" fontId="12" fillId="0" borderId="0" xfId="435" applyFont="1" applyProtection="1"/>
    <xf numFmtId="164" fontId="46" fillId="38" borderId="13" xfId="435" applyFont="1" applyFill="1" applyBorder="1" applyAlignment="1" applyProtection="1">
      <alignment horizontal="center" vertical="center" wrapText="1"/>
    </xf>
    <xf numFmtId="164" fontId="46" fillId="38" borderId="13" xfId="435" applyFont="1" applyFill="1" applyBorder="1" applyAlignment="1" applyProtection="1">
      <alignment horizontal="center" vertical="center"/>
    </xf>
    <xf numFmtId="164" fontId="12" fillId="0" borderId="0" xfId="435" applyFont="1" applyAlignment="1" applyProtection="1">
      <alignment vertical="center"/>
      <protection locked="0"/>
    </xf>
    <xf numFmtId="164" fontId="12" fillId="0" borderId="0" xfId="435" applyFont="1" applyProtection="1">
      <protection locked="0"/>
    </xf>
    <xf numFmtId="164" fontId="44" fillId="0" borderId="20" xfId="435" applyFont="1" applyBorder="1" applyAlignment="1" applyProtection="1">
      <alignment vertical="center"/>
      <protection locked="0"/>
    </xf>
    <xf numFmtId="0" fontId="55" fillId="41" borderId="0" xfId="0" applyFont="1" applyFill="1"/>
    <xf numFmtId="0" fontId="66" fillId="41" borderId="0" xfId="0" applyFont="1" applyFill="1" applyAlignment="1" applyProtection="1">
      <alignment horizontal="center" vertical="center"/>
    </xf>
    <xf numFmtId="0" fontId="59" fillId="41" borderId="0" xfId="0" applyFont="1" applyFill="1" applyAlignment="1" applyProtection="1">
      <alignment horizontal="center" vertical="center"/>
    </xf>
    <xf numFmtId="0" fontId="55" fillId="41" borderId="0" xfId="0" applyFont="1" applyFill="1" applyAlignment="1" applyProtection="1">
      <alignment horizontal="justify" vertical="center"/>
    </xf>
    <xf numFmtId="0" fontId="56" fillId="41" borderId="27" xfId="0" applyFont="1" applyFill="1" applyBorder="1" applyAlignment="1" applyProtection="1">
      <alignment horizontal="justify" vertical="center" wrapText="1"/>
    </xf>
    <xf numFmtId="0" fontId="55" fillId="41" borderId="28" xfId="0" applyFont="1" applyFill="1" applyBorder="1" applyAlignment="1" applyProtection="1">
      <alignment horizontal="justify" vertical="center" wrapText="1"/>
    </xf>
    <xf numFmtId="0" fontId="55" fillId="41" borderId="29" xfId="0" applyFont="1" applyFill="1" applyBorder="1" applyAlignment="1" applyProtection="1">
      <alignment horizontal="justify" vertical="center" wrapText="1"/>
    </xf>
    <xf numFmtId="0" fontId="56" fillId="41" borderId="28" xfId="0" applyFont="1" applyFill="1" applyBorder="1" applyAlignment="1" applyProtection="1">
      <alignment horizontal="justify" vertical="center" wrapText="1"/>
    </xf>
    <xf numFmtId="0" fontId="55" fillId="41" borderId="38" xfId="0" applyFont="1" applyFill="1" applyBorder="1" applyAlignment="1" applyProtection="1">
      <alignment horizontal="justify" vertical="center" wrapText="1"/>
    </xf>
    <xf numFmtId="0" fontId="63" fillId="41" borderId="38" xfId="0" applyFont="1" applyFill="1" applyBorder="1" applyAlignment="1" applyProtection="1">
      <alignment horizontal="justify" vertical="center" wrapText="1"/>
    </xf>
    <xf numFmtId="0" fontId="56" fillId="41" borderId="38" xfId="0" applyFont="1" applyFill="1" applyBorder="1" applyAlignment="1" applyProtection="1">
      <alignment horizontal="justify" vertical="center" wrapText="1"/>
    </xf>
    <xf numFmtId="2" fontId="56" fillId="41" borderId="0" xfId="0" applyNumberFormat="1" applyFont="1" applyFill="1" applyAlignment="1" applyProtection="1">
      <alignment horizontal="justify" vertical="justify" wrapText="1"/>
    </xf>
    <xf numFmtId="166" fontId="12" fillId="0" borderId="13" xfId="81" applyNumberFormat="1" applyFont="1" applyFill="1" applyBorder="1" applyAlignment="1">
      <alignment vertical="center"/>
    </xf>
    <xf numFmtId="0" fontId="0" fillId="0" borderId="13" xfId="81" applyFont="1" applyFill="1" applyBorder="1" applyAlignment="1">
      <alignment horizontal="center" vertical="center" wrapText="1"/>
    </xf>
    <xf numFmtId="0" fontId="67" fillId="41" borderId="0" xfId="427" applyNumberFormat="1" applyFont="1" applyFill="1" applyBorder="1" applyAlignment="1" applyProtection="1">
      <alignment horizontal="left" vertical="center" wrapText="1"/>
    </xf>
    <xf numFmtId="164" fontId="67" fillId="41" borderId="0" xfId="435" applyFont="1" applyFill="1" applyBorder="1" applyAlignment="1" applyProtection="1">
      <alignment horizontal="left" vertical="center"/>
    </xf>
    <xf numFmtId="0" fontId="69" fillId="0" borderId="0" xfId="0" applyFont="1"/>
    <xf numFmtId="0" fontId="71" fillId="0" borderId="13" xfId="0" applyFont="1" applyBorder="1" applyAlignment="1">
      <alignment horizontal="center" vertical="center"/>
    </xf>
    <xf numFmtId="0" fontId="72" fillId="41" borderId="0" xfId="427" applyFont="1" applyFill="1" applyBorder="1" applyAlignment="1" applyProtection="1">
      <alignment horizontal="left" vertical="center"/>
    </xf>
    <xf numFmtId="0" fontId="69" fillId="0" borderId="0" xfId="0" applyFont="1" applyAlignment="1">
      <alignment horizontal="center" vertical="center"/>
    </xf>
    <xf numFmtId="0" fontId="69" fillId="41" borderId="0" xfId="0" applyFont="1" applyFill="1" applyAlignment="1">
      <alignment horizontal="center" vertical="center"/>
    </xf>
    <xf numFmtId="0" fontId="69" fillId="0" borderId="13" xfId="0" applyFont="1" applyBorder="1" applyAlignment="1">
      <alignment horizontal="center" vertical="center"/>
    </xf>
    <xf numFmtId="0" fontId="69" fillId="0" borderId="13" xfId="0" applyFont="1" applyBorder="1" applyAlignment="1">
      <alignment horizontal="center" vertical="center" wrapText="1"/>
    </xf>
    <xf numFmtId="164" fontId="67" fillId="41" borderId="0" xfId="435" applyFont="1" applyFill="1" applyBorder="1" applyAlignment="1" applyProtection="1">
      <alignment horizontal="left" vertical="center" wrapText="1"/>
    </xf>
    <xf numFmtId="0" fontId="69" fillId="41" borderId="0" xfId="0" applyFont="1" applyFill="1" applyAlignment="1">
      <alignment horizontal="left" vertical="center" wrapText="1"/>
    </xf>
    <xf numFmtId="0" fontId="69" fillId="0" borderId="13" xfId="0" applyFont="1" applyBorder="1" applyAlignment="1">
      <alignment horizontal="left" vertical="center" wrapText="1"/>
    </xf>
    <xf numFmtId="0" fontId="69" fillId="0" borderId="0" xfId="0" applyFont="1" applyAlignment="1">
      <alignment horizontal="left" vertical="center" wrapText="1"/>
    </xf>
    <xf numFmtId="0" fontId="69" fillId="41" borderId="0" xfId="0" applyFont="1" applyFill="1" applyAlignment="1">
      <alignment horizontal="left" vertical="center"/>
    </xf>
    <xf numFmtId="0" fontId="69" fillId="0" borderId="0" xfId="0" applyFont="1" applyAlignment="1">
      <alignment horizontal="left"/>
    </xf>
    <xf numFmtId="14" fontId="67" fillId="41" borderId="0" xfId="427" applyNumberFormat="1" applyFont="1" applyFill="1" applyBorder="1" applyAlignment="1" applyProtection="1">
      <alignment horizontal="left" vertical="center" wrapText="1"/>
    </xf>
    <xf numFmtId="0" fontId="69" fillId="0" borderId="0" xfId="0" applyFont="1" applyBorder="1"/>
    <xf numFmtId="0" fontId="69" fillId="41" borderId="0" xfId="429" applyFont="1" applyFill="1" applyAlignment="1" applyProtection="1">
      <alignment vertical="center"/>
    </xf>
    <xf numFmtId="0" fontId="68" fillId="41" borderId="0" xfId="429" applyFont="1" applyFill="1" applyAlignment="1" applyProtection="1">
      <alignment horizontal="center" vertical="center"/>
    </xf>
    <xf numFmtId="164" fontId="68" fillId="41" borderId="0" xfId="435" applyFont="1" applyFill="1" applyAlignment="1" applyProtection="1">
      <alignment horizontal="center" vertical="center"/>
    </xf>
    <xf numFmtId="164" fontId="68" fillId="41" borderId="0" xfId="435" applyFont="1" applyFill="1" applyAlignment="1" applyProtection="1">
      <alignment horizontal="center" wrapText="1"/>
    </xf>
    <xf numFmtId="0" fontId="69" fillId="41" borderId="0" xfId="429" applyFont="1" applyFill="1" applyAlignment="1" applyProtection="1">
      <alignment horizontal="center" vertical="center"/>
    </xf>
    <xf numFmtId="14" fontId="69" fillId="41" borderId="0" xfId="429" applyNumberFormat="1" applyFont="1" applyFill="1" applyAlignment="1" applyProtection="1">
      <alignment horizontal="center" vertical="center"/>
    </xf>
    <xf numFmtId="0" fontId="69" fillId="41" borderId="0" xfId="429" applyFont="1" applyFill="1" applyProtection="1"/>
    <xf numFmtId="164" fontId="69" fillId="41" borderId="0" xfId="435" applyFont="1" applyFill="1" applyAlignment="1" applyProtection="1">
      <alignment vertical="center"/>
    </xf>
    <xf numFmtId="164" fontId="69" fillId="41" borderId="0" xfId="435" applyFont="1" applyFill="1" applyAlignment="1" applyProtection="1">
      <alignment horizontal="center" wrapText="1"/>
    </xf>
    <xf numFmtId="0" fontId="67" fillId="34" borderId="13" xfId="1" applyNumberFormat="1" applyFont="1" applyFill="1" applyBorder="1" applyAlignment="1" applyProtection="1">
      <alignment horizontal="center" vertical="center" wrapText="1"/>
    </xf>
    <xf numFmtId="14" fontId="67" fillId="34" borderId="13" xfId="1" applyNumberFormat="1" applyFont="1" applyFill="1" applyBorder="1" applyAlignment="1" applyProtection="1">
      <alignment horizontal="center" vertical="center"/>
    </xf>
    <xf numFmtId="164" fontId="67" fillId="34" borderId="13" xfId="435" applyFont="1" applyFill="1" applyBorder="1" applyAlignment="1" applyProtection="1">
      <alignment horizontal="center" vertical="center" wrapText="1"/>
    </xf>
    <xf numFmtId="1" fontId="71" fillId="0" borderId="13" xfId="435" applyNumberFormat="1" applyFont="1" applyFill="1" applyBorder="1" applyAlignment="1">
      <alignment horizontal="center" vertical="center"/>
    </xf>
    <xf numFmtId="14" fontId="71" fillId="0" borderId="13" xfId="435" applyNumberFormat="1" applyFont="1" applyFill="1" applyBorder="1" applyAlignment="1">
      <alignment horizontal="center" vertical="center"/>
    </xf>
    <xf numFmtId="1" fontId="71" fillId="0" borderId="13" xfId="435" applyNumberFormat="1" applyFont="1" applyFill="1" applyBorder="1" applyAlignment="1">
      <alignment horizontal="left" vertical="center" wrapText="1"/>
    </xf>
    <xf numFmtId="0" fontId="69" fillId="0" borderId="0" xfId="0" applyFont="1" applyAlignment="1">
      <alignment vertical="center"/>
    </xf>
    <xf numFmtId="164" fontId="68" fillId="39" borderId="13" xfId="435" applyFont="1" applyFill="1" applyBorder="1"/>
    <xf numFmtId="0" fontId="69" fillId="41" borderId="0" xfId="429" applyFont="1" applyFill="1" applyAlignment="1" applyProtection="1">
      <alignment horizontal="center"/>
    </xf>
    <xf numFmtId="0" fontId="69" fillId="0" borderId="0" xfId="429" applyFont="1" applyProtection="1">
      <protection locked="0"/>
    </xf>
    <xf numFmtId="0" fontId="68" fillId="0" borderId="0" xfId="0" applyFont="1" applyFill="1" applyBorder="1" applyAlignment="1">
      <alignment vertical="center" wrapText="1"/>
    </xf>
    <xf numFmtId="164" fontId="67" fillId="0" borderId="0" xfId="435" applyFont="1" applyFill="1" applyBorder="1" applyAlignment="1" applyProtection="1">
      <alignment horizontal="center" vertical="center" wrapText="1"/>
    </xf>
    <xf numFmtId="0" fontId="67" fillId="0" borderId="0" xfId="1" applyNumberFormat="1" applyFont="1" applyFill="1" applyBorder="1" applyAlignment="1" applyProtection="1">
      <alignment horizontal="center" vertical="center"/>
    </xf>
    <xf numFmtId="14" fontId="67" fillId="0" borderId="0" xfId="1" applyNumberFormat="1" applyFont="1" applyFill="1" applyBorder="1" applyAlignment="1" applyProtection="1">
      <alignment horizontal="center" vertical="center"/>
    </xf>
    <xf numFmtId="0" fontId="67" fillId="0" borderId="0" xfId="1" applyNumberFormat="1" applyFont="1" applyFill="1" applyBorder="1" applyAlignment="1" applyProtection="1">
      <alignment horizontal="center" vertical="center" wrapText="1"/>
    </xf>
    <xf numFmtId="164" fontId="68" fillId="0" borderId="0" xfId="435" applyFont="1" applyFill="1" applyBorder="1" applyAlignment="1">
      <alignment vertical="center" wrapText="1"/>
    </xf>
    <xf numFmtId="0" fontId="69" fillId="0" borderId="0" xfId="0" applyFont="1" applyFill="1" applyBorder="1"/>
    <xf numFmtId="0" fontId="68" fillId="0" borderId="0" xfId="429" applyFont="1" applyFill="1" applyBorder="1" applyAlignment="1" applyProtection="1">
      <protection locked="0"/>
    </xf>
    <xf numFmtId="0" fontId="69" fillId="0" borderId="0" xfId="429" applyFont="1" applyFill="1" applyBorder="1" applyAlignment="1" applyProtection="1">
      <alignment horizontal="center"/>
      <protection locked="0"/>
    </xf>
    <xf numFmtId="0" fontId="69" fillId="0" borderId="0" xfId="433" applyFont="1" applyProtection="1"/>
    <xf numFmtId="0" fontId="43" fillId="0" borderId="0" xfId="433" applyFont="1" applyFill="1" applyAlignment="1" applyProtection="1">
      <alignment horizontal="left"/>
    </xf>
    <xf numFmtId="0" fontId="68" fillId="0" borderId="0" xfId="433" applyFont="1" applyFill="1" applyAlignment="1" applyProtection="1">
      <alignment horizontal="left"/>
    </xf>
    <xf numFmtId="0" fontId="68" fillId="0" borderId="0" xfId="433" applyFont="1" applyFill="1" applyAlignment="1" applyProtection="1">
      <alignment horizontal="center" wrapText="1"/>
    </xf>
    <xf numFmtId="0" fontId="69" fillId="0" borderId="0" xfId="433" applyFont="1" applyAlignment="1" applyProtection="1">
      <alignment wrapText="1"/>
    </xf>
    <xf numFmtId="0" fontId="67" fillId="35" borderId="13" xfId="434" applyNumberFormat="1" applyFont="1" applyFill="1" applyBorder="1" applyAlignment="1" applyProtection="1">
      <alignment horizontal="center" vertical="center" wrapText="1"/>
      <protection locked="0"/>
    </xf>
    <xf numFmtId="0" fontId="67" fillId="34" borderId="13" xfId="433" applyFont="1" applyFill="1" applyBorder="1" applyAlignment="1" applyProtection="1">
      <alignment horizontal="center" vertical="center" wrapText="1"/>
      <protection locked="0"/>
    </xf>
    <xf numFmtId="0" fontId="67" fillId="35" borderId="13" xfId="433" applyFont="1" applyFill="1" applyBorder="1" applyAlignment="1" applyProtection="1">
      <alignment horizontal="center" vertical="center"/>
      <protection locked="0"/>
    </xf>
    <xf numFmtId="0" fontId="69" fillId="0" borderId="0" xfId="433" applyFont="1" applyProtection="1">
      <protection locked="0"/>
    </xf>
    <xf numFmtId="164" fontId="71" fillId="0" borderId="13" xfId="435" applyFont="1" applyFill="1" applyBorder="1" applyAlignment="1">
      <alignment wrapText="1"/>
    </xf>
    <xf numFmtId="0" fontId="69" fillId="0" borderId="0" xfId="433" applyFont="1" applyAlignment="1" applyProtection="1">
      <alignment wrapText="1"/>
      <protection locked="0"/>
    </xf>
    <xf numFmtId="0" fontId="47" fillId="0" borderId="0" xfId="81" applyFont="1" applyAlignment="1" applyProtection="1">
      <alignment horizontal="center"/>
      <protection locked="0"/>
    </xf>
    <xf numFmtId="164" fontId="44" fillId="39" borderId="22" xfId="435" applyFont="1" applyFill="1" applyBorder="1" applyAlignment="1" applyProtection="1">
      <alignment vertical="center"/>
    </xf>
    <xf numFmtId="0" fontId="44" fillId="39" borderId="13" xfId="81" applyFont="1" applyFill="1" applyBorder="1" applyAlignment="1" applyProtection="1">
      <alignment horizontal="center" vertical="center" wrapText="1"/>
    </xf>
    <xf numFmtId="0" fontId="69" fillId="41" borderId="0" xfId="0" applyFont="1" applyFill="1" applyAlignment="1">
      <alignment horizontal="center" vertical="center" wrapText="1"/>
    </xf>
    <xf numFmtId="0" fontId="69" fillId="0" borderId="0" xfId="0" applyFont="1" applyAlignment="1">
      <alignment horizontal="center" vertical="center" wrapText="1"/>
    </xf>
    <xf numFmtId="14" fontId="77" fillId="0" borderId="13" xfId="0" applyNumberFormat="1" applyFont="1" applyFill="1" applyBorder="1" applyAlignment="1">
      <alignment horizontal="center" vertical="center"/>
    </xf>
    <xf numFmtId="0" fontId="69" fillId="41" borderId="0" xfId="429" applyFont="1" applyFill="1" applyAlignment="1" applyProtection="1">
      <alignment wrapText="1"/>
    </xf>
    <xf numFmtId="0" fontId="69" fillId="0" borderId="13" xfId="0" applyFont="1" applyBorder="1" applyAlignment="1">
      <alignment wrapText="1"/>
    </xf>
    <xf numFmtId="0" fontId="69" fillId="0" borderId="0" xfId="0" applyFont="1" applyAlignment="1">
      <alignment wrapText="1"/>
    </xf>
    <xf numFmtId="14" fontId="69" fillId="0" borderId="13" xfId="0" applyNumberFormat="1" applyFont="1" applyBorder="1" applyAlignment="1">
      <alignment horizontal="center" vertical="center"/>
    </xf>
    <xf numFmtId="164" fontId="69" fillId="41" borderId="0" xfId="435" applyFont="1" applyFill="1" applyAlignment="1" applyProtection="1">
      <alignment horizontal="center" vertical="center"/>
    </xf>
    <xf numFmtId="164" fontId="69" fillId="0" borderId="13" xfId="435" applyFont="1" applyBorder="1" applyAlignment="1">
      <alignment horizontal="center" vertical="center"/>
    </xf>
    <xf numFmtId="164" fontId="69" fillId="0" borderId="0" xfId="435" applyFont="1" applyAlignment="1">
      <alignment horizontal="center" vertical="center"/>
    </xf>
    <xf numFmtId="164" fontId="68" fillId="41" borderId="0" xfId="435" applyFont="1" applyFill="1" applyAlignment="1" applyProtection="1">
      <alignment horizontal="center" vertical="center" wrapText="1"/>
    </xf>
    <xf numFmtId="164" fontId="69" fillId="41" borderId="0" xfId="435" applyFont="1" applyFill="1" applyAlignment="1" applyProtection="1">
      <alignment horizontal="center" vertical="center" wrapText="1"/>
    </xf>
    <xf numFmtId="164" fontId="69" fillId="41" borderId="0" xfId="435" applyFont="1" applyFill="1" applyAlignment="1">
      <alignment horizontal="center" vertical="center"/>
    </xf>
    <xf numFmtId="164" fontId="68" fillId="39" borderId="11" xfId="435" applyFont="1" applyFill="1" applyBorder="1" applyAlignment="1">
      <alignment horizontal="center" vertical="center"/>
    </xf>
    <xf numFmtId="0" fontId="69" fillId="41" borderId="0" xfId="0" applyFont="1" applyFill="1"/>
    <xf numFmtId="0" fontId="68" fillId="39" borderId="12" xfId="0" applyFont="1" applyFill="1" applyBorder="1" applyAlignment="1">
      <alignment horizontal="center" wrapText="1"/>
    </xf>
    <xf numFmtId="0" fontId="67" fillId="41" borderId="0" xfId="427" applyNumberFormat="1" applyFont="1" applyFill="1" applyBorder="1" applyAlignment="1" applyProtection="1">
      <alignment vertical="center"/>
    </xf>
    <xf numFmtId="0" fontId="68" fillId="35" borderId="13" xfId="0" applyFont="1" applyFill="1" applyBorder="1" applyAlignment="1">
      <alignment horizontal="center" vertical="center" wrapText="1"/>
    </xf>
    <xf numFmtId="0" fontId="68" fillId="0" borderId="0" xfId="0" applyFont="1" applyFill="1" applyBorder="1" applyAlignment="1">
      <alignment vertical="center"/>
    </xf>
    <xf numFmtId="0" fontId="67" fillId="41" borderId="0" xfId="427" applyNumberFormat="1" applyFont="1" applyFill="1" applyBorder="1" applyAlignment="1" applyProtection="1">
      <alignment horizontal="left" vertical="center"/>
    </xf>
    <xf numFmtId="0" fontId="68" fillId="41" borderId="0" xfId="429" applyFont="1" applyFill="1" applyAlignment="1" applyProtection="1">
      <alignment horizontal="left"/>
    </xf>
    <xf numFmtId="164" fontId="71" fillId="0" borderId="13" xfId="435" applyFont="1" applyFill="1" applyBorder="1" applyAlignment="1">
      <alignment vertical="center" wrapText="1"/>
    </xf>
    <xf numFmtId="14" fontId="67" fillId="41" borderId="0" xfId="427" applyNumberFormat="1" applyFont="1" applyFill="1" applyBorder="1" applyAlignment="1" applyProtection="1">
      <alignment vertical="center"/>
    </xf>
    <xf numFmtId="14" fontId="72" fillId="41" borderId="0" xfId="427" applyNumberFormat="1" applyFont="1" applyFill="1" applyBorder="1" applyAlignment="1" applyProtection="1">
      <alignment horizontal="left" vertical="center"/>
    </xf>
    <xf numFmtId="14" fontId="69" fillId="41" borderId="0" xfId="0" applyNumberFormat="1" applyFont="1" applyFill="1" applyAlignment="1">
      <alignment horizontal="center" vertical="center"/>
    </xf>
    <xf numFmtId="14" fontId="69" fillId="0" borderId="0" xfId="0" applyNumberFormat="1" applyFont="1" applyAlignment="1">
      <alignment horizontal="center" vertical="center"/>
    </xf>
    <xf numFmtId="40" fontId="67" fillId="41" borderId="0" xfId="427" applyNumberFormat="1" applyFont="1" applyFill="1" applyBorder="1" applyAlignment="1" applyProtection="1">
      <alignment vertical="center"/>
    </xf>
    <xf numFmtId="0" fontId="68" fillId="41" borderId="0" xfId="429" applyFont="1" applyFill="1" applyAlignment="1" applyProtection="1"/>
    <xf numFmtId="164" fontId="67" fillId="41" borderId="0" xfId="435" applyFont="1" applyFill="1" applyBorder="1" applyAlignment="1" applyProtection="1">
      <alignment vertical="center"/>
    </xf>
    <xf numFmtId="164" fontId="68" fillId="41" borderId="0" xfId="435" applyFont="1" applyFill="1" applyAlignment="1" applyProtection="1"/>
    <xf numFmtId="164" fontId="68" fillId="41" borderId="0" xfId="435" applyFont="1" applyFill="1" applyAlignment="1" applyProtection="1">
      <alignment horizontal="left" vertical="center"/>
    </xf>
    <xf numFmtId="164" fontId="68" fillId="41" borderId="0" xfId="435" applyFont="1" applyFill="1" applyAlignment="1" applyProtection="1">
      <alignment horizontal="center"/>
    </xf>
    <xf numFmtId="164" fontId="43" fillId="0" borderId="0" xfId="435" applyFont="1" applyFill="1" applyAlignment="1" applyProtection="1">
      <alignment horizontal="center" vertical="center"/>
    </xf>
    <xf numFmtId="164" fontId="67" fillId="35" borderId="13" xfId="435" applyFont="1" applyFill="1" applyBorder="1" applyAlignment="1" applyProtection="1">
      <alignment horizontal="center" vertical="center"/>
      <protection locked="0"/>
    </xf>
    <xf numFmtId="164" fontId="69" fillId="0" borderId="0" xfId="435" applyFont="1" applyAlignment="1" applyProtection="1">
      <alignment vertical="center"/>
      <protection locked="0"/>
    </xf>
    <xf numFmtId="0" fontId="67" fillId="41" borderId="0" xfId="427" applyNumberFormat="1" applyFont="1" applyFill="1" applyBorder="1" applyAlignment="1" applyProtection="1">
      <alignment horizontal="center" vertical="center"/>
    </xf>
    <xf numFmtId="0" fontId="72" fillId="41" borderId="0" xfId="427" applyFont="1" applyFill="1" applyBorder="1" applyAlignment="1" applyProtection="1">
      <alignment horizontal="center" vertical="center"/>
    </xf>
    <xf numFmtId="164" fontId="69" fillId="0" borderId="13" xfId="435" applyFont="1" applyFill="1" applyBorder="1" applyAlignment="1">
      <alignment vertical="center" wrapText="1"/>
    </xf>
    <xf numFmtId="164" fontId="68" fillId="0" borderId="0" xfId="435" applyFont="1" applyFill="1" applyAlignment="1" applyProtection="1">
      <alignment horizontal="center" vertical="center"/>
    </xf>
    <xf numFmtId="164" fontId="69" fillId="0" borderId="0" xfId="435" applyFont="1" applyAlignment="1" applyProtection="1">
      <alignment vertical="center"/>
    </xf>
    <xf numFmtId="164" fontId="67" fillId="34" borderId="13" xfId="435" applyFont="1" applyFill="1" applyBorder="1" applyAlignment="1" applyProtection="1">
      <alignment horizontal="center" vertical="center"/>
      <protection locked="0"/>
    </xf>
    <xf numFmtId="164" fontId="72" fillId="41" borderId="0" xfId="435" applyFont="1" applyFill="1" applyBorder="1" applyAlignment="1" applyProtection="1">
      <alignment horizontal="left" vertical="center"/>
    </xf>
    <xf numFmtId="164" fontId="71" fillId="0" borderId="13" xfId="435" applyFont="1" applyFill="1" applyBorder="1" applyAlignment="1" applyProtection="1">
      <alignment horizontal="right" vertical="center"/>
    </xf>
    <xf numFmtId="164" fontId="71" fillId="0" borderId="13" xfId="435" applyFont="1" applyFill="1" applyBorder="1" applyAlignment="1" applyProtection="1">
      <alignment horizontal="center" vertical="center"/>
    </xf>
    <xf numFmtId="164" fontId="71" fillId="0" borderId="13" xfId="435" applyFont="1" applyFill="1" applyBorder="1" applyAlignment="1" applyProtection="1">
      <alignment horizontal="center" vertical="center" wrapText="1"/>
    </xf>
    <xf numFmtId="0" fontId="67" fillId="41" borderId="0" xfId="427" applyNumberFormat="1" applyFont="1" applyFill="1" applyBorder="1" applyAlignment="1" applyProtection="1">
      <alignment vertical="center" wrapText="1"/>
    </xf>
    <xf numFmtId="0" fontId="72" fillId="41" borderId="0" xfId="427" applyFont="1" applyFill="1" applyBorder="1" applyAlignment="1" applyProtection="1">
      <alignment horizontal="left" vertical="center" wrapText="1"/>
    </xf>
    <xf numFmtId="0" fontId="69" fillId="0" borderId="0" xfId="429" applyFont="1" applyAlignment="1" applyProtection="1">
      <alignment wrapText="1"/>
      <protection locked="0"/>
    </xf>
    <xf numFmtId="164" fontId="78" fillId="0" borderId="0" xfId="435" applyFont="1" applyBorder="1" applyAlignment="1" applyProtection="1">
      <alignment vertical="center"/>
    </xf>
    <xf numFmtId="164" fontId="78" fillId="0" borderId="0" xfId="435" applyFont="1" applyBorder="1" applyProtection="1">
      <protection locked="0"/>
    </xf>
    <xf numFmtId="164" fontId="47" fillId="0" borderId="0" xfId="435" applyFont="1" applyAlignment="1" applyProtection="1">
      <alignment horizontal="center"/>
      <protection locked="0"/>
    </xf>
    <xf numFmtId="0" fontId="68" fillId="39" borderId="11" xfId="0" applyFont="1" applyFill="1" applyBorder="1" applyAlignment="1">
      <alignment wrapText="1"/>
    </xf>
    <xf numFmtId="0" fontId="12" fillId="41" borderId="13" xfId="81" applyFont="1" applyFill="1" applyBorder="1" applyAlignment="1">
      <alignment horizontal="center" vertical="center"/>
    </xf>
    <xf numFmtId="0" fontId="12"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12" fillId="41" borderId="21" xfId="81" applyNumberFormat="1" applyFont="1" applyFill="1" applyBorder="1" applyAlignment="1">
      <alignment vertical="center"/>
    </xf>
    <xf numFmtId="0" fontId="12" fillId="41" borderId="0" xfId="81" applyFont="1" applyFill="1" applyProtection="1">
      <protection locked="0"/>
    </xf>
    <xf numFmtId="164" fontId="12" fillId="41" borderId="0" xfId="435" applyFont="1" applyFill="1" applyProtection="1">
      <protection locked="0"/>
    </xf>
    <xf numFmtId="4" fontId="12" fillId="41" borderId="0" xfId="81" applyNumberFormat="1" applyFont="1" applyFill="1" applyProtection="1">
      <protection locked="0"/>
    </xf>
    <xf numFmtId="0" fontId="0" fillId="0" borderId="13" xfId="81" applyFont="1" applyFill="1" applyBorder="1" applyAlignment="1">
      <alignment vertical="center" wrapText="1"/>
    </xf>
    <xf numFmtId="164" fontId="12" fillId="0" borderId="0" xfId="81" applyNumberFormat="1" applyFont="1" applyProtection="1">
      <protection locked="0"/>
    </xf>
    <xf numFmtId="0" fontId="81" fillId="0" borderId="0" xfId="433" applyFont="1" applyAlignment="1" applyProtection="1">
      <alignment horizontal="right"/>
      <protection locked="0"/>
    </xf>
    <xf numFmtId="1" fontId="41" fillId="0" borderId="13" xfId="435" applyNumberFormat="1" applyFont="1" applyFill="1" applyBorder="1" applyAlignment="1">
      <alignment horizontal="center" vertical="center"/>
    </xf>
    <xf numFmtId="0" fontId="69" fillId="0" borderId="13" xfId="0" applyFont="1" applyFill="1" applyBorder="1" applyAlignment="1">
      <alignment horizontal="center" vertical="center"/>
    </xf>
    <xf numFmtId="0" fontId="69" fillId="0" borderId="0" xfId="0" applyFont="1" applyBorder="1" applyAlignment="1">
      <alignment horizontal="center" vertical="center"/>
    </xf>
    <xf numFmtId="0" fontId="69" fillId="0" borderId="0" xfId="0" applyFont="1" applyBorder="1" applyAlignment="1">
      <alignment horizontal="center" vertical="center" wrapText="1"/>
    </xf>
    <xf numFmtId="0" fontId="69" fillId="0" borderId="0" xfId="0" applyFont="1" applyBorder="1" applyAlignment="1">
      <alignment horizontal="left" vertical="center" wrapText="1"/>
    </xf>
    <xf numFmtId="164" fontId="69" fillId="0" borderId="0" xfId="435" applyFont="1" applyBorder="1" applyAlignment="1">
      <alignment horizontal="center" vertical="center"/>
    </xf>
    <xf numFmtId="14" fontId="69" fillId="0" borderId="0" xfId="0" applyNumberFormat="1" applyFont="1" applyBorder="1" applyAlignment="1">
      <alignment horizontal="center" vertical="center"/>
    </xf>
    <xf numFmtId="0" fontId="68" fillId="34" borderId="13" xfId="0" applyFont="1" applyFill="1" applyBorder="1" applyAlignment="1">
      <alignment horizontal="center" vertical="center"/>
    </xf>
    <xf numFmtId="0" fontId="55" fillId="41" borderId="0" xfId="0" applyFont="1" applyFill="1" applyBorder="1" applyAlignment="1" applyProtection="1">
      <alignment horizontal="justify" vertical="center" wrapText="1"/>
    </xf>
    <xf numFmtId="0" fontId="55" fillId="41" borderId="34" xfId="0" applyFont="1" applyFill="1" applyBorder="1"/>
    <xf numFmtId="0" fontId="56" fillId="41" borderId="27" xfId="0" applyFont="1" applyFill="1" applyBorder="1" applyAlignment="1" applyProtection="1">
      <alignment horizontal="justify" vertical="top" wrapText="1"/>
    </xf>
    <xf numFmtId="14" fontId="77" fillId="0" borderId="0" xfId="0" applyNumberFormat="1" applyFont="1" applyFill="1" applyBorder="1" applyAlignment="1">
      <alignment horizontal="center" vertical="center"/>
    </xf>
    <xf numFmtId="0" fontId="71" fillId="0" borderId="0" xfId="0" applyFont="1" applyBorder="1" applyAlignment="1">
      <alignment horizontal="center" vertical="center"/>
    </xf>
    <xf numFmtId="0" fontId="0" fillId="0" borderId="0" xfId="81" applyFont="1" applyAlignment="1" applyProtection="1">
      <alignment horizontal="center" vertical="center" wrapText="1"/>
      <protection locked="0"/>
    </xf>
    <xf numFmtId="0" fontId="0" fillId="0" borderId="13" xfId="81" applyFont="1" applyBorder="1" applyAlignment="1" applyProtection="1">
      <alignment horizontal="center" vertical="center" wrapText="1"/>
      <protection locked="0"/>
    </xf>
    <xf numFmtId="0" fontId="67" fillId="41" borderId="0" xfId="437" applyNumberFormat="1" applyFont="1" applyFill="1" applyBorder="1" applyAlignment="1" applyProtection="1">
      <alignment vertical="center"/>
    </xf>
    <xf numFmtId="0" fontId="7" fillId="41" borderId="0" xfId="437" applyFont="1" applyFill="1" applyAlignment="1">
      <alignment vertical="center" wrapText="1"/>
    </xf>
    <xf numFmtId="0" fontId="7" fillId="41" borderId="0" xfId="437" applyFont="1" applyFill="1" applyAlignment="1">
      <alignment horizontal="center" vertical="center"/>
    </xf>
    <xf numFmtId="164" fontId="7" fillId="41" borderId="0" xfId="438" applyFont="1" applyFill="1" applyAlignment="1">
      <alignment vertical="center"/>
    </xf>
    <xf numFmtId="0" fontId="7" fillId="41" borderId="0" xfId="437" applyFont="1" applyFill="1" applyAlignment="1">
      <alignment vertical="center"/>
    </xf>
    <xf numFmtId="0" fontId="72" fillId="41" borderId="0" xfId="437" applyFont="1" applyFill="1" applyBorder="1" applyAlignment="1" applyProtection="1">
      <alignment horizontal="left" vertical="center"/>
    </xf>
    <xf numFmtId="0" fontId="36" fillId="42" borderId="13" xfId="437" applyFont="1" applyFill="1" applyBorder="1" applyAlignment="1">
      <alignment horizontal="center" vertical="center" wrapText="1"/>
    </xf>
    <xf numFmtId="0" fontId="36" fillId="35" borderId="13" xfId="437" applyFont="1" applyFill="1" applyBorder="1" applyAlignment="1">
      <alignment horizontal="center" vertical="center"/>
    </xf>
    <xf numFmtId="0" fontId="36" fillId="35" borderId="13" xfId="437" applyFont="1" applyFill="1" applyBorder="1" applyAlignment="1">
      <alignment horizontal="center" vertical="center" wrapText="1"/>
    </xf>
    <xf numFmtId="164" fontId="36" fillId="42" borderId="13" xfId="438" applyFont="1" applyFill="1" applyBorder="1" applyAlignment="1">
      <alignment horizontal="center" vertical="center"/>
    </xf>
    <xf numFmtId="0" fontId="36" fillId="41" borderId="0" xfId="437" applyFont="1" applyFill="1" applyAlignment="1">
      <alignment vertical="center"/>
    </xf>
    <xf numFmtId="0" fontId="7" fillId="41" borderId="13" xfId="437" applyFont="1" applyFill="1" applyBorder="1" applyAlignment="1">
      <alignment horizontal="center" vertical="center"/>
    </xf>
    <xf numFmtId="0" fontId="7" fillId="41" borderId="13" xfId="437" applyFont="1" applyFill="1" applyBorder="1" applyAlignment="1">
      <alignment vertical="center" wrapText="1"/>
    </xf>
    <xf numFmtId="164" fontId="7" fillId="41" borderId="13" xfId="438" applyFont="1" applyFill="1" applyBorder="1" applyAlignment="1">
      <alignment vertical="center"/>
    </xf>
    <xf numFmtId="0" fontId="7" fillId="41" borderId="0" xfId="437" applyFont="1" applyFill="1" applyBorder="1" applyAlignment="1">
      <alignment horizontal="center" vertical="center"/>
    </xf>
    <xf numFmtId="0" fontId="7" fillId="41" borderId="0" xfId="437" applyFont="1" applyFill="1" applyBorder="1" applyAlignment="1">
      <alignment vertical="center" wrapText="1"/>
    </xf>
    <xf numFmtId="164" fontId="36" fillId="41" borderId="39" xfId="438" applyFont="1" applyFill="1" applyBorder="1" applyAlignment="1">
      <alignment vertical="center"/>
    </xf>
    <xf numFmtId="164" fontId="68" fillId="39" borderId="18" xfId="435" applyFont="1" applyFill="1" applyBorder="1" applyAlignment="1">
      <alignment horizontal="center" vertical="center"/>
    </xf>
    <xf numFmtId="0" fontId="68" fillId="0" borderId="0" xfId="0" applyFont="1" applyBorder="1" applyAlignment="1">
      <alignment horizontal="center" vertical="center"/>
    </xf>
    <xf numFmtId="0" fontId="82" fillId="0" borderId="0" xfId="0" applyFont="1" applyBorder="1" applyAlignment="1">
      <alignment horizontal="center" vertical="center"/>
    </xf>
    <xf numFmtId="0" fontId="69" fillId="0" borderId="0" xfId="433" applyFont="1" applyBorder="1" applyAlignment="1" applyProtection="1">
      <alignment vertical="center"/>
      <protection locked="0"/>
    </xf>
    <xf numFmtId="0" fontId="68" fillId="0" borderId="0" xfId="0" applyFont="1" applyBorder="1" applyAlignment="1">
      <alignment horizontal="center" vertical="center" wrapText="1"/>
    </xf>
    <xf numFmtId="0" fontId="68" fillId="0" borderId="0" xfId="429" applyFont="1" applyFill="1" applyBorder="1" applyAlignment="1" applyProtection="1">
      <alignment horizontal="center" vertical="center"/>
      <protection locked="0"/>
    </xf>
    <xf numFmtId="0" fontId="69" fillId="0" borderId="0" xfId="429" applyFont="1" applyFill="1" applyBorder="1" applyAlignment="1" applyProtection="1">
      <alignment horizontal="center" vertical="center"/>
      <protection locked="0"/>
    </xf>
    <xf numFmtId="0" fontId="18" fillId="0" borderId="0" xfId="1" applyFont="1" applyFill="1" applyAlignment="1" applyProtection="1">
      <alignment horizontal="center"/>
    </xf>
    <xf numFmtId="0" fontId="68" fillId="0" borderId="0" xfId="0" applyFont="1" applyFill="1" applyBorder="1" applyAlignment="1">
      <alignment horizontal="center" vertical="center"/>
    </xf>
    <xf numFmtId="0" fontId="69" fillId="0" borderId="0" xfId="0" applyFont="1" applyAlignment="1">
      <alignment vertical="center" wrapText="1"/>
    </xf>
    <xf numFmtId="0" fontId="84" fillId="41" borderId="0" xfId="427" applyFont="1" applyFill="1" applyBorder="1" applyAlignment="1" applyProtection="1">
      <alignment horizontal="left" vertical="center"/>
    </xf>
    <xf numFmtId="0" fontId="72" fillId="41" borderId="0" xfId="429" applyFont="1" applyFill="1" applyAlignment="1" applyProtection="1">
      <alignment horizontal="left" vertical="center"/>
    </xf>
    <xf numFmtId="0" fontId="41" fillId="0" borderId="13" xfId="0" applyFont="1" applyFill="1" applyBorder="1" applyAlignment="1">
      <alignment horizontal="center" vertical="center" wrapText="1"/>
    </xf>
    <xf numFmtId="0" fontId="41" fillId="0" borderId="13" xfId="0" applyFont="1" applyFill="1" applyBorder="1" applyAlignment="1">
      <alignment vertical="center" wrapText="1"/>
    </xf>
    <xf numFmtId="0" fontId="6" fillId="41" borderId="0" xfId="437" applyFont="1" applyFill="1" applyBorder="1" applyAlignment="1">
      <alignment horizontal="center" vertical="center"/>
    </xf>
    <xf numFmtId="164" fontId="7" fillId="41" borderId="0" xfId="438" applyFont="1" applyFill="1" applyBorder="1" applyAlignment="1">
      <alignment vertical="center"/>
    </xf>
    <xf numFmtId="0" fontId="71" fillId="0" borderId="13" xfId="0" applyFont="1" applyFill="1" applyBorder="1" applyAlignment="1">
      <alignment horizontal="center" vertical="center"/>
    </xf>
    <xf numFmtId="0" fontId="38" fillId="0" borderId="0" xfId="1" applyFont="1" applyFill="1" applyAlignment="1" applyProtection="1">
      <alignment horizontal="left"/>
    </xf>
    <xf numFmtId="0" fontId="18" fillId="0" borderId="0" xfId="1" applyFont="1" applyFill="1" applyAlignment="1" applyProtection="1">
      <alignment horizontal="left"/>
    </xf>
    <xf numFmtId="49" fontId="19" fillId="0" borderId="0" xfId="1" applyNumberFormat="1" applyFont="1" applyFill="1" applyAlignment="1" applyProtection="1">
      <alignment horizontal="left"/>
    </xf>
    <xf numFmtId="49" fontId="18" fillId="0" borderId="0" xfId="1" applyNumberFormat="1" applyFont="1" applyFill="1" applyAlignment="1" applyProtection="1">
      <alignment horizontal="left"/>
    </xf>
    <xf numFmtId="0" fontId="40" fillId="0" borderId="0" xfId="1" applyFont="1" applyFill="1" applyBorder="1" applyAlignment="1" applyProtection="1">
      <alignment horizontal="center"/>
      <protection locked="0"/>
    </xf>
    <xf numFmtId="0" fontId="12" fillId="0" borderId="40" xfId="81" applyFont="1" applyFill="1" applyBorder="1" applyAlignment="1">
      <alignment horizontal="center" vertical="center"/>
    </xf>
    <xf numFmtId="0" fontId="12" fillId="0" borderId="41" xfId="81" applyFont="1" applyFill="1" applyBorder="1" applyAlignment="1">
      <alignment horizontal="center" vertical="center"/>
    </xf>
    <xf numFmtId="0" fontId="52" fillId="0" borderId="13" xfId="81" applyFont="1" applyFill="1" applyBorder="1" applyAlignment="1">
      <alignment horizontal="center" vertical="center"/>
    </xf>
    <xf numFmtId="0" fontId="5" fillId="41" borderId="13" xfId="437" applyFont="1" applyFill="1" applyBorder="1" applyAlignment="1">
      <alignment vertical="center" wrapText="1"/>
    </xf>
    <xf numFmtId="0" fontId="5" fillId="41" borderId="13" xfId="437" applyFont="1" applyFill="1" applyBorder="1" applyAlignment="1">
      <alignment horizontal="center" vertical="center"/>
    </xf>
    <xf numFmtId="0" fontId="71" fillId="0" borderId="13" xfId="0" applyFont="1" applyFill="1" applyBorder="1" applyAlignment="1">
      <alignment horizontal="left" vertical="center" wrapText="1"/>
    </xf>
    <xf numFmtId="0" fontId="68" fillId="35" borderId="13" xfId="0" applyFont="1" applyFill="1" applyBorder="1" applyAlignment="1">
      <alignment vertical="center"/>
    </xf>
    <xf numFmtId="1" fontId="71" fillId="0" borderId="0" xfId="435" applyNumberFormat="1" applyFont="1" applyFill="1" applyBorder="1" applyAlignment="1">
      <alignment horizontal="center" vertical="center"/>
    </xf>
    <xf numFmtId="1" fontId="41" fillId="0" borderId="0" xfId="435" applyNumberFormat="1" applyFont="1" applyFill="1" applyBorder="1" applyAlignment="1">
      <alignment horizontal="center" vertical="center"/>
    </xf>
    <xf numFmtId="14" fontId="71" fillId="0" borderId="0" xfId="435" applyNumberFormat="1" applyFont="1" applyFill="1" applyBorder="1" applyAlignment="1">
      <alignment horizontal="center" vertical="center"/>
    </xf>
    <xf numFmtId="1" fontId="71" fillId="0" borderId="0" xfId="435" applyNumberFormat="1" applyFont="1" applyFill="1" applyBorder="1" applyAlignment="1">
      <alignment horizontal="left" vertical="center" wrapText="1"/>
    </xf>
    <xf numFmtId="164" fontId="71" fillId="0" borderId="0" xfId="435" applyFont="1" applyFill="1" applyBorder="1" applyAlignment="1" applyProtection="1">
      <alignment horizontal="right" vertical="center"/>
    </xf>
    <xf numFmtId="164" fontId="71" fillId="0" borderId="0" xfId="435" applyFont="1" applyFill="1" applyBorder="1" applyAlignment="1" applyProtection="1">
      <alignment horizontal="center" vertical="center"/>
    </xf>
    <xf numFmtId="0" fontId="88" fillId="0" borderId="0" xfId="81" applyFont="1" applyAlignment="1" applyProtection="1">
      <alignment horizontal="center" vertical="center" wrapText="1"/>
      <protection locked="0"/>
    </xf>
    <xf numFmtId="164" fontId="12" fillId="0" borderId="13" xfId="81" applyNumberFormat="1" applyFont="1" applyBorder="1" applyAlignment="1" applyProtection="1">
      <alignment horizontal="center" vertical="center" wrapText="1"/>
      <protection locked="0"/>
    </xf>
    <xf numFmtId="164" fontId="12" fillId="0" borderId="13" xfId="435" applyFont="1" applyBorder="1" applyAlignment="1" applyProtection="1">
      <alignment vertical="center"/>
      <protection locked="0"/>
    </xf>
    <xf numFmtId="164" fontId="44" fillId="0" borderId="0" xfId="435" applyFont="1" applyAlignment="1" applyProtection="1">
      <alignment horizontal="right" vertical="center"/>
      <protection locked="0"/>
    </xf>
    <xf numFmtId="0" fontId="89" fillId="0" borderId="0" xfId="81" applyFont="1" applyAlignment="1" applyProtection="1">
      <alignment horizontal="right" vertical="center" wrapText="1"/>
      <protection locked="0"/>
    </xf>
    <xf numFmtId="164" fontId="89" fillId="0" borderId="0" xfId="435" applyFont="1" applyAlignment="1" applyProtection="1">
      <alignment horizontal="right" vertical="center"/>
      <protection locked="0"/>
    </xf>
    <xf numFmtId="164" fontId="12" fillId="0" borderId="0" xfId="435" applyFont="1" applyAlignment="1" applyProtection="1">
      <alignment horizontal="center" vertical="center"/>
    </xf>
    <xf numFmtId="164" fontId="12" fillId="0" borderId="0" xfId="435" applyFont="1" applyAlignment="1" applyProtection="1">
      <alignment horizontal="center"/>
    </xf>
    <xf numFmtId="0" fontId="12" fillId="0" borderId="0" xfId="81" applyFont="1" applyAlignment="1" applyProtection="1">
      <alignment horizontal="center"/>
    </xf>
    <xf numFmtId="0" fontId="71" fillId="0" borderId="13" xfId="0" applyNumberFormat="1" applyFont="1" applyFill="1" applyBorder="1" applyAlignment="1">
      <alignment horizontal="center" vertical="center"/>
    </xf>
    <xf numFmtId="0" fontId="71" fillId="0" borderId="13" xfId="0" applyFont="1" applyFill="1" applyBorder="1" applyAlignment="1">
      <alignment horizontal="center" vertical="center" wrapText="1"/>
    </xf>
    <xf numFmtId="14" fontId="71" fillId="0" borderId="13" xfId="0" applyNumberFormat="1" applyFont="1" applyFill="1" applyBorder="1" applyAlignment="1">
      <alignment horizontal="center" vertical="center"/>
    </xf>
    <xf numFmtId="164" fontId="71" fillId="0" borderId="13" xfId="435" applyFont="1" applyFill="1" applyBorder="1" applyAlignment="1">
      <alignment horizontal="right" vertical="center"/>
    </xf>
    <xf numFmtId="0" fontId="69" fillId="0" borderId="13" xfId="0" applyFont="1" applyFill="1" applyBorder="1" applyAlignment="1">
      <alignment vertical="center" wrapText="1"/>
    </xf>
    <xf numFmtId="164" fontId="69" fillId="0" borderId="13" xfId="34" applyFont="1" applyFill="1" applyBorder="1" applyAlignment="1">
      <alignment vertical="center"/>
    </xf>
    <xf numFmtId="0" fontId="41" fillId="0" borderId="0" xfId="0" applyFont="1" applyFill="1" applyBorder="1" applyAlignment="1">
      <alignment horizontal="center" vertical="center" wrapText="1"/>
    </xf>
    <xf numFmtId="0" fontId="41" fillId="0" borderId="0" xfId="0" applyFont="1" applyFill="1" applyBorder="1" applyAlignment="1">
      <alignment vertical="center" wrapText="1"/>
    </xf>
    <xf numFmtId="164" fontId="71" fillId="0" borderId="0" xfId="435" applyFont="1" applyFill="1" applyBorder="1" applyAlignment="1">
      <alignment vertical="center" wrapText="1"/>
    </xf>
    <xf numFmtId="0" fontId="71" fillId="36" borderId="13" xfId="0" applyFont="1" applyFill="1" applyBorder="1" applyAlignment="1">
      <alignment horizontal="center" vertical="center"/>
    </xf>
    <xf numFmtId="0" fontId="68" fillId="35" borderId="13" xfId="0" applyFont="1" applyFill="1" applyBorder="1" applyAlignment="1">
      <alignment horizontal="center" vertical="center"/>
    </xf>
    <xf numFmtId="0" fontId="68" fillId="34" borderId="13" xfId="0" applyFont="1" applyFill="1" applyBorder="1" applyAlignment="1">
      <alignment horizontal="center" vertical="center" wrapText="1"/>
    </xf>
    <xf numFmtId="164" fontId="68" fillId="34" borderId="13" xfId="435" applyFont="1" applyFill="1" applyBorder="1" applyAlignment="1">
      <alignment horizontal="center" vertical="center" wrapText="1"/>
    </xf>
    <xf numFmtId="0" fontId="71" fillId="42" borderId="13" xfId="0" applyFont="1" applyFill="1" applyBorder="1" applyAlignment="1">
      <alignment horizontal="center" vertical="center"/>
    </xf>
    <xf numFmtId="0" fontId="67" fillId="41" borderId="0" xfId="439" applyNumberFormat="1" applyFont="1" applyFill="1" applyBorder="1" applyAlignment="1" applyProtection="1">
      <alignment vertical="center"/>
    </xf>
    <xf numFmtId="0" fontId="67" fillId="41" borderId="0" xfId="439" applyNumberFormat="1" applyFont="1" applyFill="1" applyBorder="1" applyAlignment="1" applyProtection="1">
      <alignment vertical="center" wrapText="1"/>
    </xf>
    <xf numFmtId="0" fontId="67" fillId="41" borderId="0" xfId="439" applyNumberFormat="1" applyFont="1" applyFill="1" applyBorder="1" applyAlignment="1" applyProtection="1">
      <alignment horizontal="center" vertical="center"/>
    </xf>
    <xf numFmtId="0" fontId="72" fillId="41" borderId="0" xfId="439" applyFont="1" applyFill="1" applyBorder="1" applyAlignment="1" applyProtection="1">
      <alignment horizontal="left" vertical="center"/>
    </xf>
    <xf numFmtId="0" fontId="72" fillId="41" borderId="0" xfId="439" applyFont="1" applyFill="1" applyBorder="1" applyAlignment="1" applyProtection="1">
      <alignment horizontal="left" vertical="center" wrapText="1"/>
    </xf>
    <xf numFmtId="0" fontId="72" fillId="41" borderId="0" xfId="439" applyFont="1" applyFill="1" applyBorder="1" applyAlignment="1" applyProtection="1">
      <alignment horizontal="center" vertical="center"/>
    </xf>
    <xf numFmtId="0" fontId="60" fillId="41" borderId="0" xfId="440" applyFont="1" applyFill="1" applyAlignment="1" applyProtection="1">
      <alignment horizontal="left" vertical="center"/>
    </xf>
    <xf numFmtId="0" fontId="69" fillId="41" borderId="0" xfId="440" applyFont="1" applyFill="1" applyAlignment="1" applyProtection="1">
      <alignment vertical="center"/>
    </xf>
    <xf numFmtId="0" fontId="68" fillId="41" borderId="0" xfId="440" applyFont="1" applyFill="1" applyAlignment="1" applyProtection="1">
      <alignment horizontal="center" vertical="center" wrapText="1"/>
    </xf>
    <xf numFmtId="14" fontId="68" fillId="41" borderId="0" xfId="440" applyNumberFormat="1" applyFont="1" applyFill="1" applyAlignment="1" applyProtection="1">
      <alignment horizontal="center" vertical="center"/>
    </xf>
    <xf numFmtId="0" fontId="68" fillId="41" borderId="0" xfId="440" applyFont="1" applyFill="1" applyAlignment="1" applyProtection="1">
      <alignment horizontal="center" vertical="center"/>
    </xf>
    <xf numFmtId="0" fontId="68" fillId="41" borderId="0" xfId="440" applyFont="1" applyFill="1" applyAlignment="1" applyProtection="1">
      <alignment horizontal="center" wrapText="1"/>
    </xf>
    <xf numFmtId="0" fontId="68" fillId="41" borderId="0" xfId="440" applyFont="1" applyFill="1" applyAlignment="1" applyProtection="1">
      <alignment horizontal="center"/>
    </xf>
    <xf numFmtId="0" fontId="69" fillId="41" borderId="0" xfId="440" applyFont="1" applyFill="1" applyAlignment="1" applyProtection="1">
      <alignment horizontal="center" vertical="center"/>
    </xf>
    <xf numFmtId="0" fontId="69" fillId="41" borderId="0" xfId="440" applyFont="1" applyFill="1" applyAlignment="1" applyProtection="1">
      <alignment horizontal="center" vertical="center" wrapText="1"/>
    </xf>
    <xf numFmtId="14" fontId="69" fillId="41" borderId="0" xfId="440" applyNumberFormat="1" applyFont="1" applyFill="1" applyAlignment="1" applyProtection="1">
      <alignment horizontal="center" vertical="center"/>
    </xf>
    <xf numFmtId="0" fontId="69" fillId="41" borderId="0" xfId="440" applyFont="1" applyFill="1" applyAlignment="1" applyProtection="1">
      <alignment wrapText="1"/>
    </xf>
    <xf numFmtId="0" fontId="71" fillId="0" borderId="0" xfId="0" applyNumberFormat="1" applyFont="1" applyFill="1" applyBorder="1" applyAlignment="1">
      <alignment horizontal="center" vertical="center"/>
    </xf>
    <xf numFmtId="0" fontId="69" fillId="0" borderId="0" xfId="0" applyFont="1" applyFill="1" applyBorder="1" applyAlignment="1">
      <alignment horizontal="center" vertical="center"/>
    </xf>
    <xf numFmtId="0" fontId="71" fillId="0" borderId="0" xfId="0" applyFont="1" applyFill="1" applyBorder="1" applyAlignment="1">
      <alignment horizontal="center" vertical="center" wrapText="1"/>
    </xf>
    <xf numFmtId="14" fontId="71" fillId="0" borderId="0" xfId="0" applyNumberFormat="1" applyFont="1" applyFill="1" applyBorder="1" applyAlignment="1">
      <alignment horizontal="center" vertical="center"/>
    </xf>
    <xf numFmtId="0" fontId="71" fillId="0" borderId="0" xfId="0" applyFont="1" applyFill="1" applyBorder="1" applyAlignment="1">
      <alignment horizontal="center" vertical="center"/>
    </xf>
    <xf numFmtId="0" fontId="71" fillId="0" borderId="0" xfId="0" applyFont="1" applyFill="1" applyBorder="1" applyAlignment="1">
      <alignment horizontal="left" vertical="center" wrapText="1"/>
    </xf>
    <xf numFmtId="164" fontId="71" fillId="0" borderId="0" xfId="435" applyFont="1" applyFill="1" applyBorder="1" applyAlignment="1">
      <alignment horizontal="right" vertical="center"/>
    </xf>
    <xf numFmtId="164" fontId="12" fillId="0" borderId="0" xfId="435" applyFont="1" applyBorder="1" applyAlignment="1" applyProtection="1">
      <alignment vertical="center"/>
      <protection locked="0"/>
    </xf>
    <xf numFmtId="0" fontId="0" fillId="0" borderId="0" xfId="0" pivotButton="1"/>
    <xf numFmtId="14" fontId="0" fillId="0" borderId="0" xfId="0" applyNumberFormat="1"/>
    <xf numFmtId="0" fontId="0" fillId="0" borderId="0" xfId="0" applyNumberFormat="1"/>
    <xf numFmtId="4" fontId="0" fillId="0" borderId="0" xfId="0" applyNumberFormat="1"/>
    <xf numFmtId="0" fontId="90" fillId="0" borderId="0" xfId="0" applyFont="1"/>
    <xf numFmtId="0" fontId="0" fillId="0" borderId="0" xfId="0" applyAlignment="1"/>
    <xf numFmtId="0" fontId="93" fillId="0" borderId="0" xfId="0" applyFont="1"/>
    <xf numFmtId="0" fontId="93" fillId="0" borderId="0" xfId="0" applyFont="1" applyAlignment="1">
      <alignment wrapText="1"/>
    </xf>
    <xf numFmtId="0" fontId="91" fillId="33" borderId="38" xfId="0" applyFont="1" applyFill="1" applyBorder="1" applyAlignment="1">
      <alignment horizontal="center"/>
    </xf>
    <xf numFmtId="0" fontId="91" fillId="33" borderId="38" xfId="0" applyFont="1" applyFill="1" applyBorder="1" applyAlignment="1">
      <alignment horizontal="center" wrapText="1"/>
    </xf>
    <xf numFmtId="0" fontId="92" fillId="0" borderId="0" xfId="0" applyFont="1"/>
    <xf numFmtId="164" fontId="92" fillId="0" borderId="0" xfId="435" applyFont="1" applyBorder="1"/>
    <xf numFmtId="0" fontId="92" fillId="0" borderId="15" xfId="0" applyFont="1" applyBorder="1"/>
    <xf numFmtId="164" fontId="92" fillId="0" borderId="15" xfId="435" applyFont="1" applyBorder="1"/>
    <xf numFmtId="0" fontId="92" fillId="0" borderId="0" xfId="0" applyFont="1" applyAlignment="1">
      <alignment vertical="center"/>
    </xf>
    <xf numFmtId="0" fontId="92" fillId="0" borderId="0" xfId="0" applyFont="1" applyAlignment="1">
      <alignment vertical="center" wrapText="1"/>
    </xf>
    <xf numFmtId="0" fontId="92" fillId="0" borderId="15" xfId="0" applyFont="1" applyBorder="1" applyAlignment="1">
      <alignment vertical="center" wrapText="1"/>
    </xf>
    <xf numFmtId="0" fontId="92" fillId="0" borderId="42" xfId="0" applyFont="1" applyBorder="1" applyAlignment="1">
      <alignment vertical="center" wrapText="1"/>
    </xf>
    <xf numFmtId="0" fontId="91" fillId="0" borderId="0" xfId="0" applyFont="1" applyAlignment="1">
      <alignment vertical="center"/>
    </xf>
    <xf numFmtId="164" fontId="0" fillId="0" borderId="0" xfId="0" applyNumberFormat="1"/>
    <xf numFmtId="0" fontId="12" fillId="0" borderId="13" xfId="81" applyBorder="1" applyAlignment="1">
      <alignment horizontal="center" vertical="center"/>
    </xf>
    <xf numFmtId="0" fontId="12" fillId="0" borderId="40" xfId="81" applyBorder="1" applyAlignment="1">
      <alignment horizontal="center" vertical="center"/>
    </xf>
    <xf numFmtId="0" fontId="12" fillId="0" borderId="41" xfId="81" applyBorder="1" applyAlignment="1">
      <alignment horizontal="center" vertical="center"/>
    </xf>
    <xf numFmtId="0" fontId="52" fillId="0" borderId="13" xfId="81" applyFont="1" applyBorder="1" applyAlignment="1">
      <alignment horizontal="center" vertical="center"/>
    </xf>
    <xf numFmtId="0" fontId="12" fillId="0" borderId="0" xfId="81" applyProtection="1">
      <protection locked="0"/>
    </xf>
    <xf numFmtId="0" fontId="48" fillId="40" borderId="13" xfId="441" applyFont="1" applyFill="1" applyBorder="1" applyAlignment="1">
      <alignment vertical="center" wrapText="1"/>
    </xf>
    <xf numFmtId="0" fontId="48" fillId="40" borderId="21" xfId="441" applyFont="1" applyFill="1" applyBorder="1" applyAlignment="1">
      <alignment vertical="center" wrapText="1"/>
    </xf>
    <xf numFmtId="0" fontId="42" fillId="0" borderId="23" xfId="442" applyFont="1" applyBorder="1" applyAlignment="1">
      <alignment horizontal="center"/>
    </xf>
    <xf numFmtId="0" fontId="42" fillId="0" borderId="23" xfId="442" applyFont="1" applyBorder="1"/>
    <xf numFmtId="0" fontId="42" fillId="0" borderId="24" xfId="442" applyFont="1" applyBorder="1" applyAlignment="1">
      <alignment horizontal="center"/>
    </xf>
    <xf numFmtId="0" fontId="42" fillId="0" borderId="24" xfId="442" applyFont="1" applyBorder="1"/>
    <xf numFmtId="0" fontId="42" fillId="0" borderId="25" xfId="442" applyFont="1" applyBorder="1" applyAlignment="1">
      <alignment horizontal="center"/>
    </xf>
    <xf numFmtId="0" fontId="42" fillId="0" borderId="26" xfId="442" applyFont="1" applyBorder="1"/>
    <xf numFmtId="0" fontId="42" fillId="0" borderId="24" xfId="442" applyFont="1" applyBorder="1" applyAlignment="1">
      <alignment horizontal="left"/>
    </xf>
    <xf numFmtId="0" fontId="42" fillId="0" borderId="24" xfId="442" applyFont="1" applyBorder="1" applyAlignment="1">
      <alignment wrapText="1"/>
    </xf>
    <xf numFmtId="0" fontId="92" fillId="0" borderId="31" xfId="0" applyFont="1" applyBorder="1" applyAlignment="1">
      <alignment vertical="center" wrapText="1"/>
    </xf>
    <xf numFmtId="0" fontId="92" fillId="0" borderId="0" xfId="0" applyFont="1" applyBorder="1" applyAlignment="1">
      <alignment vertical="center" wrapText="1"/>
    </xf>
    <xf numFmtId="0" fontId="0" fillId="0" borderId="0" xfId="0" applyBorder="1"/>
    <xf numFmtId="0" fontId="92" fillId="0" borderId="45" xfId="0" applyFont="1" applyBorder="1" applyAlignment="1">
      <alignment vertical="center" wrapText="1"/>
    </xf>
    <xf numFmtId="0" fontId="92" fillId="0" borderId="32" xfId="0" applyFont="1" applyBorder="1" applyAlignment="1">
      <alignment vertical="center" wrapText="1"/>
    </xf>
    <xf numFmtId="0" fontId="12" fillId="0" borderId="44" xfId="81" applyBorder="1" applyAlignment="1">
      <alignment vertical="center"/>
    </xf>
    <xf numFmtId="0" fontId="12" fillId="0" borderId="43" xfId="81" applyBorder="1" applyAlignment="1">
      <alignment vertical="center"/>
    </xf>
    <xf numFmtId="164" fontId="0" fillId="0" borderId="15" xfId="0" applyNumberFormat="1" applyBorder="1"/>
    <xf numFmtId="164" fontId="0" fillId="0" borderId="0" xfId="0" applyNumberFormat="1" applyBorder="1"/>
    <xf numFmtId="0" fontId="92" fillId="0" borderId="0" xfId="0" applyFont="1" applyAlignment="1"/>
    <xf numFmtId="0" fontId="92" fillId="0" borderId="15" xfId="0" applyFont="1" applyBorder="1" applyAlignment="1"/>
    <xf numFmtId="0" fontId="92" fillId="0" borderId="0" xfId="0" applyFont="1" applyBorder="1"/>
    <xf numFmtId="0" fontId="92" fillId="0" borderId="0" xfId="0" applyFont="1" applyBorder="1" applyAlignment="1"/>
    <xf numFmtId="0" fontId="91" fillId="0" borderId="0" xfId="0" applyFont="1" applyAlignment="1">
      <alignment horizontal="left" vertical="center" wrapText="1"/>
    </xf>
    <xf numFmtId="0" fontId="91" fillId="33" borderId="38" xfId="0" applyFont="1" applyFill="1" applyBorder="1" applyAlignment="1">
      <alignment horizontal="left" wrapText="1"/>
    </xf>
    <xf numFmtId="164" fontId="92" fillId="0" borderId="15" xfId="0" applyNumberFormat="1" applyFont="1" applyBorder="1"/>
    <xf numFmtId="164" fontId="92" fillId="0" borderId="0" xfId="0" applyNumberFormat="1" applyFont="1" applyBorder="1"/>
    <xf numFmtId="0" fontId="68" fillId="34" borderId="13" xfId="0" applyFont="1" applyFill="1" applyBorder="1" applyAlignment="1">
      <alignment horizontal="center" vertical="center" wrapText="1"/>
    </xf>
    <xf numFmtId="164" fontId="68" fillId="34" borderId="13" xfId="435" applyFont="1" applyFill="1" applyBorder="1" applyAlignment="1">
      <alignment horizontal="center" vertical="center" wrapText="1"/>
    </xf>
    <xf numFmtId="0" fontId="68" fillId="35" borderId="13" xfId="0" applyFont="1" applyFill="1" applyBorder="1" applyAlignment="1">
      <alignment horizontal="center" vertical="center"/>
    </xf>
    <xf numFmtId="164" fontId="92" fillId="0" borderId="11" xfId="435" applyFont="1" applyBorder="1"/>
    <xf numFmtId="0" fontId="52" fillId="0" borderId="41" xfId="81" applyFont="1" applyBorder="1" applyAlignment="1">
      <alignment horizontal="center" vertical="center"/>
    </xf>
    <xf numFmtId="0" fontId="92" fillId="0" borderId="0" xfId="0" applyFont="1" applyAlignment="1">
      <alignment horizontal="left" wrapText="1"/>
    </xf>
    <xf numFmtId="164" fontId="92" fillId="0" borderId="18" xfId="435" applyFont="1" applyBorder="1"/>
    <xf numFmtId="4" fontId="94" fillId="42" borderId="13" xfId="34" applyNumberFormat="1" applyFont="1" applyFill="1" applyBorder="1" applyAlignment="1">
      <alignment horizontal="center" vertical="center"/>
    </xf>
    <xf numFmtId="0" fontId="92" fillId="0" borderId="0" xfId="0" applyFont="1" applyAlignment="1">
      <alignment horizontal="left" vertical="center" wrapText="1"/>
    </xf>
    <xf numFmtId="0" fontId="92" fillId="0" borderId="18" xfId="0" applyFont="1" applyBorder="1" applyAlignment="1">
      <alignment vertical="center" wrapText="1"/>
    </xf>
    <xf numFmtId="0" fontId="92" fillId="0" borderId="18" xfId="0" applyFont="1" applyBorder="1" applyAlignment="1"/>
    <xf numFmtId="164" fontId="0" fillId="0" borderId="18" xfId="0" applyNumberFormat="1" applyBorder="1"/>
    <xf numFmtId="0" fontId="56" fillId="41" borderId="28"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6" fillId="41" borderId="29" xfId="0" applyFont="1" applyFill="1" applyBorder="1" applyAlignment="1">
      <alignment horizontal="justify" vertical="center" wrapText="1"/>
    </xf>
    <xf numFmtId="0" fontId="55" fillId="41" borderId="29" xfId="0" applyFont="1" applyFill="1" applyBorder="1" applyAlignment="1">
      <alignment horizontal="justify" vertical="center" wrapText="1"/>
    </xf>
    <xf numFmtId="0" fontId="68" fillId="34" borderId="13" xfId="0" applyFont="1" applyFill="1" applyBorder="1" applyAlignment="1">
      <alignment horizontal="center" vertical="center" wrapText="1"/>
    </xf>
    <xf numFmtId="164" fontId="68" fillId="34" borderId="13" xfId="435" applyFont="1" applyFill="1" applyBorder="1" applyAlignment="1">
      <alignment horizontal="center" vertical="center" wrapText="1"/>
    </xf>
    <xf numFmtId="0" fontId="68" fillId="35" borderId="13" xfId="0" applyFont="1" applyFill="1" applyBorder="1" applyAlignment="1">
      <alignment horizontal="center" vertical="center"/>
    </xf>
    <xf numFmtId="164" fontId="69" fillId="0" borderId="13" xfId="435" applyFont="1" applyBorder="1" applyAlignment="1" applyProtection="1">
      <alignment vertical="center"/>
    </xf>
    <xf numFmtId="164" fontId="69" fillId="0" borderId="0" xfId="435" applyFont="1" applyBorder="1" applyAlignment="1" applyProtection="1">
      <alignment vertical="center"/>
    </xf>
    <xf numFmtId="0" fontId="69" fillId="0" borderId="13" xfId="0" applyFont="1" applyBorder="1"/>
    <xf numFmtId="0" fontId="69" fillId="0" borderId="41" xfId="0" applyFont="1" applyBorder="1"/>
    <xf numFmtId="164" fontId="68" fillId="34" borderId="13" xfId="435" applyFont="1" applyFill="1" applyBorder="1" applyAlignment="1">
      <alignment horizontal="center" vertical="center" wrapText="1"/>
    </xf>
    <xf numFmtId="0" fontId="68" fillId="34" borderId="13" xfId="0" applyFont="1" applyFill="1" applyBorder="1" applyAlignment="1">
      <alignment horizontal="center" vertical="center" wrapText="1"/>
    </xf>
    <xf numFmtId="14" fontId="68" fillId="34" borderId="13" xfId="0" applyNumberFormat="1" applyFont="1" applyFill="1" applyBorder="1" applyAlignment="1">
      <alignment horizontal="center" vertical="center" wrapText="1"/>
    </xf>
    <xf numFmtId="0" fontId="0" fillId="0" borderId="41" xfId="81" applyFont="1" applyBorder="1" applyAlignment="1">
      <alignment horizontal="center" vertical="center"/>
    </xf>
    <xf numFmtId="0" fontId="0" fillId="0" borderId="13" xfId="81" applyFont="1" applyBorder="1" applyAlignment="1">
      <alignment horizontal="center" vertical="center"/>
    </xf>
    <xf numFmtId="0" fontId="92" fillId="0" borderId="18" xfId="0" applyFont="1" applyBorder="1"/>
    <xf numFmtId="0" fontId="68" fillId="39" borderId="18" xfId="0" applyFont="1" applyFill="1" applyBorder="1" applyAlignment="1">
      <alignment horizontal="center" wrapText="1"/>
    </xf>
    <xf numFmtId="0" fontId="2" fillId="41" borderId="13" xfId="437" applyFont="1" applyFill="1" applyBorder="1" applyAlignment="1">
      <alignment horizontal="center" vertical="center"/>
    </xf>
    <xf numFmtId="164" fontId="7" fillId="41" borderId="13" xfId="435" applyFont="1" applyFill="1" applyBorder="1" applyAlignment="1">
      <alignment vertical="center"/>
    </xf>
    <xf numFmtId="0" fontId="68" fillId="35" borderId="13" xfId="0" applyFont="1" applyFill="1" applyBorder="1" applyAlignment="1">
      <alignment horizontal="center" vertical="center"/>
    </xf>
    <xf numFmtId="0" fontId="92" fillId="0" borderId="0" xfId="443" applyFont="1"/>
    <xf numFmtId="0" fontId="91" fillId="40" borderId="13" xfId="444" applyFont="1" applyFill="1" applyBorder="1" applyAlignment="1">
      <alignment horizontal="center" vertical="center" wrapText="1"/>
    </xf>
    <xf numFmtId="0" fontId="97" fillId="0" borderId="46" xfId="445" applyFont="1" applyBorder="1" applyAlignment="1">
      <alignment horizontal="center"/>
    </xf>
    <xf numFmtId="0" fontId="97" fillId="0" borderId="47" xfId="445" applyFont="1" applyBorder="1"/>
    <xf numFmtId="0" fontId="92" fillId="0" borderId="48" xfId="81" applyFont="1" applyBorder="1" applyProtection="1">
      <protection locked="0"/>
    </xf>
    <xf numFmtId="0" fontId="92" fillId="0" borderId="48" xfId="443" applyFont="1" applyBorder="1"/>
    <xf numFmtId="0" fontId="98" fillId="0" borderId="49" xfId="446" applyBorder="1"/>
    <xf numFmtId="0" fontId="97" fillId="0" borderId="50" xfId="445" applyFont="1" applyBorder="1" applyAlignment="1">
      <alignment horizontal="center"/>
    </xf>
    <xf numFmtId="0" fontId="97" fillId="0" borderId="51" xfId="445" applyFont="1" applyBorder="1"/>
    <xf numFmtId="0" fontId="92" fillId="0" borderId="52" xfId="81" applyFont="1" applyBorder="1" applyProtection="1">
      <protection locked="0"/>
    </xf>
    <xf numFmtId="0" fontId="92" fillId="0" borderId="52" xfId="443" applyFont="1" applyBorder="1"/>
    <xf numFmtId="0" fontId="98" fillId="0" borderId="53" xfId="446" applyBorder="1"/>
    <xf numFmtId="0" fontId="97" fillId="0" borderId="54" xfId="445" applyFont="1" applyBorder="1" applyAlignment="1">
      <alignment horizontal="center"/>
    </xf>
    <xf numFmtId="0" fontId="97" fillId="0" borderId="52" xfId="445" applyFont="1" applyBorder="1"/>
    <xf numFmtId="0" fontId="97" fillId="0" borderId="51" xfId="445" applyFont="1" applyBorder="1" applyAlignment="1">
      <alignment horizontal="left"/>
    </xf>
    <xf numFmtId="0" fontId="97" fillId="0" borderId="51" xfId="445" applyFont="1" applyBorder="1" applyAlignment="1">
      <alignment wrapText="1"/>
    </xf>
    <xf numFmtId="0" fontId="97" fillId="0" borderId="55" xfId="445" applyFont="1" applyBorder="1" applyAlignment="1">
      <alignment horizontal="center"/>
    </xf>
    <xf numFmtId="0" fontId="97" fillId="0" borderId="56" xfId="445" applyFont="1" applyBorder="1"/>
    <xf numFmtId="0" fontId="92" fillId="0" borderId="57" xfId="81" applyFont="1" applyBorder="1" applyProtection="1">
      <protection locked="0"/>
    </xf>
    <xf numFmtId="0" fontId="92" fillId="0" borderId="57" xfId="443" applyFont="1" applyBorder="1"/>
    <xf numFmtId="0" fontId="98" fillId="0" borderId="58" xfId="446" applyBorder="1"/>
    <xf numFmtId="0" fontId="99" fillId="0" borderId="0" xfId="0" applyFont="1"/>
    <xf numFmtId="0" fontId="101" fillId="0" borderId="0" xfId="0" applyFont="1"/>
    <xf numFmtId="0" fontId="102" fillId="0" borderId="0" xfId="0" applyFont="1"/>
    <xf numFmtId="0" fontId="99" fillId="0" borderId="13" xfId="0" applyFont="1" applyBorder="1"/>
    <xf numFmtId="0" fontId="49" fillId="0" borderId="13" xfId="430" applyBorder="1"/>
    <xf numFmtId="0" fontId="49" fillId="0" borderId="13" xfId="430" applyFill="1" applyBorder="1"/>
    <xf numFmtId="0" fontId="98" fillId="0" borderId="13" xfId="446" applyBorder="1"/>
    <xf numFmtId="0" fontId="104" fillId="0" borderId="0" xfId="0" applyFont="1"/>
    <xf numFmtId="0" fontId="100" fillId="42" borderId="13" xfId="0" applyFont="1" applyFill="1" applyBorder="1" applyAlignment="1">
      <alignment horizontal="center"/>
    </xf>
    <xf numFmtId="0" fontId="96" fillId="0" borderId="0" xfId="443" applyFont="1" applyAlignment="1">
      <alignment horizontal="center"/>
    </xf>
    <xf numFmtId="0" fontId="92" fillId="0" borderId="45" xfId="0" applyFont="1" applyBorder="1" applyAlignment="1">
      <alignment horizontal="left" vertical="center" wrapText="1"/>
    </xf>
    <xf numFmtId="0" fontId="92" fillId="0" borderId="42" xfId="0" applyFont="1" applyBorder="1" applyAlignment="1">
      <alignment horizontal="left" vertical="center" wrapText="1"/>
    </xf>
    <xf numFmtId="0" fontId="92" fillId="0" borderId="19" xfId="81" applyFont="1" applyBorder="1" applyAlignment="1">
      <alignment horizontal="center" vertical="center"/>
    </xf>
    <xf numFmtId="0" fontId="92" fillId="0" borderId="16" xfId="81" applyFont="1" applyBorder="1" applyAlignment="1">
      <alignment horizontal="center" vertical="center"/>
    </xf>
    <xf numFmtId="0" fontId="92" fillId="0" borderId="0" xfId="0" applyFont="1" applyBorder="1" applyAlignment="1">
      <alignment horizontal="left" vertical="center" wrapText="1"/>
    </xf>
    <xf numFmtId="0" fontId="92" fillId="0" borderId="15" xfId="0" applyFont="1" applyBorder="1" applyAlignment="1">
      <alignment horizontal="left" vertical="center" wrapText="1"/>
    </xf>
    <xf numFmtId="0" fontId="92" fillId="0" borderId="44" xfId="81" applyFont="1" applyBorder="1" applyAlignment="1">
      <alignment horizontal="center" vertical="center"/>
    </xf>
    <xf numFmtId="0" fontId="90" fillId="0" borderId="0" xfId="0" applyFont="1" applyAlignment="1">
      <alignment horizontal="center"/>
    </xf>
    <xf numFmtId="0" fontId="0" fillId="0" borderId="0" xfId="0" applyAlignment="1">
      <alignment horizontal="center"/>
    </xf>
    <xf numFmtId="167" fontId="53" fillId="0" borderId="10" xfId="430" applyNumberFormat="1" applyFont="1" applyFill="1" applyBorder="1" applyAlignment="1" applyProtection="1">
      <alignment horizontal="right" vertical="center"/>
    </xf>
    <xf numFmtId="167" fontId="53" fillId="0" borderId="11" xfId="430" applyNumberFormat="1" applyFont="1" applyFill="1" applyBorder="1" applyAlignment="1" applyProtection="1">
      <alignment horizontal="right" vertical="center"/>
    </xf>
    <xf numFmtId="167" fontId="53" fillId="0" borderId="12" xfId="430" applyNumberFormat="1" applyFont="1" applyFill="1" applyBorder="1" applyAlignment="1" applyProtection="1">
      <alignment horizontal="right" vertical="center"/>
    </xf>
    <xf numFmtId="0" fontId="13" fillId="0" borderId="10" xfId="1" applyFont="1" applyFill="1" applyBorder="1" applyAlignment="1" applyProtection="1">
      <alignment horizontal="center" vertical="center" wrapText="1"/>
    </xf>
    <xf numFmtId="0" fontId="13" fillId="0" borderId="11" xfId="1" applyFont="1" applyFill="1" applyBorder="1" applyAlignment="1" applyProtection="1">
      <alignment horizontal="center" vertical="center" wrapText="1"/>
    </xf>
    <xf numFmtId="0" fontId="13" fillId="0" borderId="12" xfId="1" applyFont="1" applyFill="1" applyBorder="1" applyAlignment="1" applyProtection="1">
      <alignment horizontal="center" vertical="center" wrapText="1"/>
    </xf>
    <xf numFmtId="0" fontId="13" fillId="0" borderId="10" xfId="1" applyFont="1" applyFill="1" applyBorder="1" applyAlignment="1" applyProtection="1">
      <alignment horizontal="center" vertical="center"/>
    </xf>
    <xf numFmtId="0" fontId="13" fillId="0" borderId="11" xfId="1" applyFont="1" applyFill="1" applyBorder="1" applyAlignment="1" applyProtection="1">
      <alignment horizontal="center" vertical="center"/>
    </xf>
    <xf numFmtId="0" fontId="13" fillId="0" borderId="12" xfId="1" applyFont="1" applyFill="1" applyBorder="1" applyAlignment="1" applyProtection="1">
      <alignment horizontal="center" vertical="center"/>
    </xf>
    <xf numFmtId="0" fontId="13" fillId="0" borderId="10" xfId="1" applyFont="1" applyFill="1" applyBorder="1" applyAlignment="1" applyProtection="1">
      <alignment horizontal="left" vertical="center" wrapText="1"/>
    </xf>
    <xf numFmtId="0" fontId="13" fillId="0" borderId="11"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wrapText="1"/>
    </xf>
    <xf numFmtId="0" fontId="83" fillId="0" borderId="10" xfId="1" applyFont="1" applyFill="1" applyBorder="1" applyAlignment="1" applyProtection="1">
      <alignment horizontal="center" vertical="center" wrapText="1"/>
    </xf>
    <xf numFmtId="0" fontId="83" fillId="0" borderId="11" xfId="1" applyFont="1" applyFill="1" applyBorder="1" applyAlignment="1" applyProtection="1">
      <alignment horizontal="center" vertical="center" wrapText="1"/>
    </xf>
    <xf numFmtId="0" fontId="83" fillId="0" borderId="12" xfId="1" applyFont="1" applyFill="1" applyBorder="1" applyAlignment="1" applyProtection="1">
      <alignment horizontal="center" vertical="center" wrapText="1"/>
    </xf>
    <xf numFmtId="0" fontId="40" fillId="0" borderId="13" xfId="1" applyFont="1" applyFill="1" applyBorder="1" applyAlignment="1" applyProtection="1">
      <alignment horizontal="center"/>
    </xf>
    <xf numFmtId="0" fontId="13" fillId="0" borderId="13" xfId="1" applyFont="1" applyFill="1" applyBorder="1" applyAlignment="1" applyProtection="1">
      <alignment horizontal="center"/>
    </xf>
    <xf numFmtId="0" fontId="15" fillId="0" borderId="13" xfId="1" applyFont="1" applyFill="1" applyBorder="1" applyAlignment="1" applyProtection="1">
      <alignment horizontal="center"/>
    </xf>
    <xf numFmtId="0" fontId="13" fillId="0" borderId="30" xfId="1" applyFont="1" applyFill="1" applyBorder="1" applyAlignment="1" applyProtection="1">
      <alignment horizontal="justify" vertical="top" wrapText="1"/>
      <protection locked="0"/>
    </xf>
    <xf numFmtId="0" fontId="13" fillId="0" borderId="31" xfId="1" applyFont="1" applyFill="1" applyBorder="1" applyAlignment="1" applyProtection="1">
      <alignment horizontal="justify" vertical="top" wrapText="1"/>
      <protection locked="0"/>
    </xf>
    <xf numFmtId="0" fontId="13" fillId="0" borderId="32" xfId="1" applyFont="1" applyFill="1" applyBorder="1" applyAlignment="1" applyProtection="1">
      <alignment horizontal="justify" vertical="top" wrapText="1"/>
      <protection locked="0"/>
    </xf>
    <xf numFmtId="0" fontId="13" fillId="0" borderId="33" xfId="1" applyFont="1" applyFill="1" applyBorder="1" applyAlignment="1" applyProtection="1">
      <alignment horizontal="justify" vertical="top" wrapText="1"/>
      <protection locked="0"/>
    </xf>
    <xf numFmtId="0" fontId="13" fillId="0" borderId="0" xfId="1" applyFont="1" applyFill="1" applyBorder="1" applyAlignment="1" applyProtection="1">
      <alignment horizontal="justify" vertical="top" wrapText="1"/>
      <protection locked="0"/>
    </xf>
    <xf numFmtId="0" fontId="13" fillId="0" borderId="34" xfId="1" applyFont="1" applyFill="1" applyBorder="1" applyAlignment="1" applyProtection="1">
      <alignment horizontal="justify" vertical="top" wrapText="1"/>
      <protection locked="0"/>
    </xf>
    <xf numFmtId="0" fontId="13" fillId="0" borderId="35" xfId="1" applyFont="1" applyFill="1" applyBorder="1" applyAlignment="1" applyProtection="1">
      <alignment horizontal="justify" vertical="top" wrapText="1"/>
      <protection locked="0"/>
    </xf>
    <xf numFmtId="0" fontId="13" fillId="0" borderId="36" xfId="1" applyFont="1" applyFill="1" applyBorder="1" applyAlignment="1" applyProtection="1">
      <alignment horizontal="justify" vertical="top" wrapText="1"/>
      <protection locked="0"/>
    </xf>
    <xf numFmtId="0" fontId="13" fillId="0" borderId="37" xfId="1" applyFont="1" applyFill="1" applyBorder="1" applyAlignment="1" applyProtection="1">
      <alignment horizontal="justify" vertical="top" wrapText="1"/>
      <protection locked="0"/>
    </xf>
    <xf numFmtId="0" fontId="40" fillId="0" borderId="0" xfId="1" applyFont="1" applyFill="1" applyAlignment="1" applyProtection="1">
      <alignment horizontal="left" vertical="top" wrapText="1"/>
      <protection locked="0"/>
    </xf>
    <xf numFmtId="0" fontId="14" fillId="0" borderId="10" xfId="1" applyFont="1" applyFill="1" applyBorder="1" applyAlignment="1" applyProtection="1">
      <alignment horizontal="left"/>
      <protection locked="0"/>
    </xf>
    <xf numFmtId="0" fontId="14" fillId="0" borderId="11" xfId="1" applyFont="1" applyFill="1" applyBorder="1" applyAlignment="1" applyProtection="1">
      <alignment horizontal="left"/>
      <protection locked="0"/>
    </xf>
    <xf numFmtId="0" fontId="14" fillId="0" borderId="12" xfId="1" applyFont="1" applyFill="1" applyBorder="1" applyAlignment="1" applyProtection="1">
      <alignment horizontal="left"/>
      <protection locked="0"/>
    </xf>
    <xf numFmtId="0" fontId="15" fillId="0" borderId="10" xfId="1" applyFont="1" applyFill="1" applyBorder="1" applyAlignment="1" applyProtection="1">
      <alignment horizontal="left"/>
      <protection locked="0"/>
    </xf>
    <xf numFmtId="0" fontId="15" fillId="0" borderId="11" xfId="1" applyFont="1" applyFill="1" applyBorder="1" applyAlignment="1" applyProtection="1">
      <alignment horizontal="left"/>
      <protection locked="0"/>
    </xf>
    <xf numFmtId="0" fontId="15" fillId="0" borderId="12" xfId="1" applyFont="1" applyFill="1" applyBorder="1" applyAlignment="1" applyProtection="1">
      <alignment horizontal="left"/>
      <protection locked="0"/>
    </xf>
    <xf numFmtId="0" fontId="16" fillId="0" borderId="0" xfId="1" applyFont="1" applyFill="1" applyAlignment="1" applyProtection="1">
      <alignment horizontal="center"/>
    </xf>
    <xf numFmtId="0" fontId="16" fillId="0" borderId="0" xfId="1" applyFont="1" applyFill="1" applyAlignment="1" applyProtection="1">
      <alignment horizontal="center" wrapText="1"/>
    </xf>
    <xf numFmtId="0" fontId="39" fillId="0" borderId="0" xfId="1" applyFont="1" applyFill="1" applyBorder="1" applyAlignment="1" applyProtection="1">
      <alignment horizontal="justify" vertical="top" wrapText="1"/>
    </xf>
    <xf numFmtId="0" fontId="14" fillId="33" borderId="13" xfId="1" applyFont="1" applyFill="1" applyBorder="1" applyAlignment="1" applyProtection="1">
      <alignment horizontal="center" vertical="center" wrapText="1"/>
    </xf>
    <xf numFmtId="0" fontId="14" fillId="33" borderId="19" xfId="1" applyFont="1" applyFill="1" applyBorder="1" applyAlignment="1" applyProtection="1">
      <alignment horizontal="center" vertical="center" wrapText="1"/>
    </xf>
    <xf numFmtId="0" fontId="14" fillId="33" borderId="18" xfId="1" applyFont="1" applyFill="1" applyBorder="1" applyAlignment="1" applyProtection="1">
      <alignment horizontal="center" vertical="center" wrapText="1"/>
    </xf>
    <xf numFmtId="0" fontId="14" fillId="33" borderId="17" xfId="1" applyFont="1" applyFill="1" applyBorder="1" applyAlignment="1" applyProtection="1">
      <alignment horizontal="center" vertical="center" wrapText="1"/>
    </xf>
    <xf numFmtId="0" fontId="14" fillId="33" borderId="16" xfId="1" applyFont="1" applyFill="1" applyBorder="1" applyAlignment="1" applyProtection="1">
      <alignment horizontal="center" vertical="center" wrapText="1"/>
    </xf>
    <xf numFmtId="0" fontId="14" fillId="33" borderId="15" xfId="1" applyFont="1" applyFill="1" applyBorder="1" applyAlignment="1" applyProtection="1">
      <alignment horizontal="center" vertical="center" wrapText="1"/>
    </xf>
    <xf numFmtId="0" fontId="14" fillId="33" borderId="14" xfId="1" applyFont="1" applyFill="1" applyBorder="1" applyAlignment="1" applyProtection="1">
      <alignment horizontal="center" vertical="center" wrapText="1"/>
    </xf>
    <xf numFmtId="14" fontId="40" fillId="0" borderId="10" xfId="1" applyNumberFormat="1" applyFont="1" applyFill="1" applyBorder="1" applyAlignment="1" applyProtection="1">
      <alignment horizontal="center"/>
      <protection locked="0"/>
    </xf>
    <xf numFmtId="0" fontId="40" fillId="0" borderId="11" xfId="1" applyFont="1" applyFill="1" applyBorder="1" applyAlignment="1" applyProtection="1">
      <alignment horizontal="center"/>
      <protection locked="0"/>
    </xf>
    <xf numFmtId="0" fontId="40" fillId="0" borderId="12" xfId="1" applyFont="1" applyFill="1" applyBorder="1" applyAlignment="1" applyProtection="1">
      <alignment horizontal="center"/>
      <protection locked="0"/>
    </xf>
    <xf numFmtId="0" fontId="14" fillId="33" borderId="13" xfId="1" applyFont="1" applyFill="1" applyBorder="1" applyAlignment="1" applyProtection="1">
      <alignment horizontal="center" vertical="top" wrapText="1"/>
    </xf>
    <xf numFmtId="0" fontId="37" fillId="33" borderId="13" xfId="1" applyFont="1" applyFill="1" applyBorder="1" applyAlignment="1" applyProtection="1">
      <alignment horizontal="center" vertical="top" wrapText="1"/>
    </xf>
    <xf numFmtId="0" fontId="40" fillId="0" borderId="10" xfId="1" applyFont="1" applyFill="1" applyBorder="1" applyAlignment="1" applyProtection="1">
      <alignment horizontal="center"/>
      <protection locked="0"/>
    </xf>
    <xf numFmtId="0" fontId="40" fillId="0" borderId="0" xfId="1" applyFont="1" applyFill="1" applyBorder="1" applyAlignment="1" applyProtection="1">
      <alignment horizontal="center"/>
      <protection locked="0"/>
    </xf>
    <xf numFmtId="0" fontId="45" fillId="0" borderId="0" xfId="81" applyFont="1" applyAlignment="1" applyProtection="1">
      <alignment horizontal="center" vertical="center"/>
    </xf>
    <xf numFmtId="164" fontId="45" fillId="36" borderId="10" xfId="435" applyFont="1" applyFill="1" applyBorder="1" applyAlignment="1" applyProtection="1">
      <alignment horizontal="center" vertical="center"/>
    </xf>
    <xf numFmtId="164" fontId="45" fillId="36" borderId="11" xfId="435" applyFont="1" applyFill="1" applyBorder="1" applyAlignment="1" applyProtection="1">
      <alignment horizontal="center" vertical="center"/>
    </xf>
    <xf numFmtId="164" fontId="45" fillId="36" borderId="12" xfId="435" applyFont="1" applyFill="1" applyBorder="1" applyAlignment="1" applyProtection="1">
      <alignment horizontal="center" vertical="center"/>
    </xf>
    <xf numFmtId="164" fontId="45" fillId="37" borderId="15" xfId="435" applyFont="1" applyFill="1" applyBorder="1" applyAlignment="1" applyProtection="1">
      <alignment horizontal="center" vertical="center"/>
    </xf>
    <xf numFmtId="164" fontId="45" fillId="37" borderId="14" xfId="435" applyFont="1" applyFill="1" applyBorder="1" applyAlignment="1" applyProtection="1">
      <alignment horizontal="center" vertical="center"/>
    </xf>
    <xf numFmtId="0" fontId="68" fillId="0" borderId="0" xfId="0" applyFont="1" applyBorder="1" applyAlignment="1">
      <alignment horizontal="center" vertical="center" wrapText="1"/>
    </xf>
    <xf numFmtId="164" fontId="68" fillId="0" borderId="0" xfId="435" applyFont="1" applyBorder="1" applyAlignment="1">
      <alignment horizontal="center" vertical="center"/>
    </xf>
    <xf numFmtId="0" fontId="68" fillId="39" borderId="18" xfId="0" applyFont="1" applyFill="1" applyBorder="1" applyAlignment="1">
      <alignment horizontal="center" wrapText="1"/>
    </xf>
    <xf numFmtId="0" fontId="68" fillId="35" borderId="10" xfId="0" applyFont="1" applyFill="1" applyBorder="1" applyAlignment="1">
      <alignment horizontal="center" vertical="center"/>
    </xf>
    <xf numFmtId="0" fontId="68" fillId="35" borderId="12" xfId="0" applyFont="1" applyFill="1" applyBorder="1" applyAlignment="1">
      <alignment horizontal="center" vertical="center"/>
    </xf>
    <xf numFmtId="164" fontId="68" fillId="0" borderId="0" xfId="435" applyFont="1" applyFill="1" applyBorder="1" applyAlignment="1">
      <alignment horizontal="center" vertical="center"/>
    </xf>
    <xf numFmtId="0" fontId="68" fillId="0" borderId="0" xfId="0" applyFont="1" applyFill="1" applyBorder="1" applyAlignment="1">
      <alignment horizontal="center" vertical="center"/>
    </xf>
    <xf numFmtId="0" fontId="68" fillId="35" borderId="13" xfId="0" applyFont="1" applyFill="1" applyBorder="1" applyAlignment="1">
      <alignment horizontal="center" vertical="center"/>
    </xf>
    <xf numFmtId="0" fontId="68" fillId="35" borderId="21" xfId="0" applyFont="1" applyFill="1" applyBorder="1" applyAlignment="1">
      <alignment horizontal="center" vertical="center"/>
    </xf>
    <xf numFmtId="0" fontId="68" fillId="39" borderId="13" xfId="0" applyFont="1" applyFill="1" applyBorder="1" applyAlignment="1">
      <alignment horizontal="center" wrapText="1"/>
    </xf>
    <xf numFmtId="0" fontId="68" fillId="39" borderId="11" xfId="0" applyFont="1" applyFill="1" applyBorder="1" applyAlignment="1">
      <alignment horizontal="center" wrapText="1"/>
    </xf>
    <xf numFmtId="0" fontId="68" fillId="39" borderId="12" xfId="0" applyFont="1" applyFill="1" applyBorder="1" applyAlignment="1">
      <alignment horizontal="center" wrapText="1"/>
    </xf>
    <xf numFmtId="164" fontId="67" fillId="35" borderId="13" xfId="435" applyFont="1" applyFill="1" applyBorder="1" applyAlignment="1" applyProtection="1">
      <alignment horizontal="center" vertical="center" wrapText="1"/>
      <protection locked="0"/>
    </xf>
    <xf numFmtId="0" fontId="86" fillId="41" borderId="0" xfId="437" applyFont="1" applyFill="1" applyAlignment="1">
      <alignment horizontal="right" vertical="center" wrapText="1"/>
    </xf>
    <xf numFmtId="0" fontId="103" fillId="43" borderId="13" xfId="0" applyFont="1" applyFill="1" applyBorder="1" applyAlignment="1">
      <alignment horizontal="center"/>
    </xf>
  </cellXfs>
  <cellStyles count="447">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Hipervínculo 2" xfId="446"/>
    <cellStyle name="Incorrecto 2" xfId="32"/>
    <cellStyle name="Millares" xfId="435" builtinId="3"/>
    <cellStyle name="Millares 10" xfId="428"/>
    <cellStyle name="Millares 11" xfId="436"/>
    <cellStyle name="Millares 2" xfId="33"/>
    <cellStyle name="Millares 2 2" xfId="34"/>
    <cellStyle name="Millares 2 2 2" xfId="438"/>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5 2 4" xfId="440"/>
    <cellStyle name="Normal 16" xfId="142"/>
    <cellStyle name="Normal 17" xfId="143"/>
    <cellStyle name="Normal 18" xfId="144"/>
    <cellStyle name="Normal 19" xfId="427"/>
    <cellStyle name="Normal 19 2" xfId="432"/>
    <cellStyle name="Normal 19 3" xfId="434"/>
    <cellStyle name="Normal 19 4" xfId="437"/>
    <cellStyle name="Normal 19 5" xfId="439"/>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2 5 2" xfId="442"/>
    <cellStyle name="Normal 2 2 2 5 2 2" xfId="445"/>
    <cellStyle name="Normal 2 2 3" xfId="153"/>
    <cellStyle name="Normal 2 2 4" xfId="154"/>
    <cellStyle name="Normal 2 3" xfId="155"/>
    <cellStyle name="Normal 2 4" xfId="156"/>
    <cellStyle name="Normal 2 4 2" xfId="157"/>
    <cellStyle name="Normal 2 4 2 2" xfId="441"/>
    <cellStyle name="Normal 2 4 2 2 2" xfId="444"/>
    <cellStyle name="Normal 2 5" xfId="158"/>
    <cellStyle name="Normal 20" xfId="443"/>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4</xdr:col>
      <xdr:colOff>123825</xdr:colOff>
      <xdr:row>5</xdr:row>
      <xdr:rowOff>123825</xdr:rowOff>
    </xdr:to>
    <xdr:pic>
      <xdr:nvPicPr>
        <xdr:cNvPr id="4" name="Imagen 3">
          <a:extLst>
            <a:ext uri="{FF2B5EF4-FFF2-40B4-BE49-F238E27FC236}">
              <a16:creationId xmlns:a16="http://schemas.microsoft.com/office/drawing/2014/main" id="{CADB9808-1CCF-48A2-86D0-C5E1D9E1DF91}"/>
            </a:ext>
          </a:extLst>
        </xdr:cNvPr>
        <xdr:cNvPicPr>
          <a:picLocks noChangeAspect="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28575" y="28575"/>
          <a:ext cx="1085850" cy="1085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3743</xdr:row>
      <xdr:rowOff>152400</xdr:rowOff>
    </xdr:from>
    <xdr:to>
      <xdr:col>15</xdr:col>
      <xdr:colOff>485775</xdr:colOff>
      <xdr:row>3744</xdr:row>
      <xdr:rowOff>152400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2589685575"/>
          <a:ext cx="12830175" cy="161925"/>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373</xdr:row>
      <xdr:rowOff>0</xdr:rowOff>
    </xdr:from>
    <xdr:to>
      <xdr:col>15</xdr:col>
      <xdr:colOff>752475</xdr:colOff>
      <xdr:row>374</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267938250"/>
          <a:ext cx="12934950"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108</xdr:row>
      <xdr:rowOff>152400</xdr:rowOff>
    </xdr:from>
    <xdr:to>
      <xdr:col>14</xdr:col>
      <xdr:colOff>390525</xdr:colOff>
      <xdr:row>109</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62493525"/>
          <a:ext cx="13058775"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28</xdr:row>
      <xdr:rowOff>0</xdr:rowOff>
    </xdr:from>
    <xdr:to>
      <xdr:col>14</xdr:col>
      <xdr:colOff>790575</xdr:colOff>
      <xdr:row>29</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4705350"/>
          <a:ext cx="12830175"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18/ABRIL%202018/CLASIF_ROMMEL%20CUBA_ABRIL%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Rommel D. Cuba Calle" refreshedDate="43910.49823391204" createdVersion="6" refreshedVersion="6" minRefreshableVersion="3" recordCount="2076">
  <cacheSource type="worksheet">
    <worksheetSource ref="A8:P1960" sheet="CUT MN"/>
  </cacheSource>
  <cacheFields count="16">
    <cacheField name="Entidad" numFmtId="0">
      <sharedItems containsMixedTypes="1" containsNumber="1" containsInteger="1" minValue="6" maxValue="907" count="112">
        <s v="N/I"/>
        <n v="594"/>
        <n v="48"/>
        <n v="35"/>
        <n v="212"/>
        <n v="592"/>
        <n v="383"/>
        <n v="132"/>
        <s v="99 - 04"/>
        <n v="86"/>
        <n v="41"/>
        <n v="378"/>
        <n v="249"/>
        <n v="513"/>
        <s v="99 - 03"/>
        <n v="20"/>
        <n v="81"/>
        <n v="526"/>
        <s v="99 - 02"/>
        <n v="10"/>
        <n v="15"/>
        <n v="291"/>
        <n v="46"/>
        <n v="25"/>
        <n v="580"/>
        <n v="119"/>
        <n v="76"/>
        <n v="587"/>
        <n v="30"/>
        <n v="591"/>
        <n v="340"/>
        <n v="190"/>
        <n v="16"/>
        <n v="52"/>
        <n v="584"/>
        <n v="133"/>
        <n v="47"/>
        <n v="157"/>
        <s v="AFP"/>
        <n v="66"/>
        <n v="70"/>
        <n v="313"/>
        <n v="287"/>
        <n v="512"/>
        <n v="862"/>
        <n v="226"/>
        <n v="163"/>
        <n v="344"/>
        <n v="153"/>
        <n v="266"/>
        <n v="573"/>
        <n v="311"/>
        <n v="224"/>
        <s v="IDH"/>
        <n v="660"/>
        <n v="595"/>
        <n v="382"/>
        <n v="670"/>
        <n v="221"/>
        <n v="650"/>
        <n v="169"/>
        <n v="87"/>
        <n v="597"/>
        <n v="385"/>
        <n v="902"/>
        <n v="203"/>
        <n v="312"/>
        <n v="192"/>
        <n v="301"/>
        <n v="585"/>
        <n v="578"/>
        <n v="348"/>
        <n v="599"/>
        <n v="522"/>
        <n v="293"/>
        <n v="586"/>
        <n v="347"/>
        <n v="201"/>
        <n v="6"/>
        <n v="141"/>
        <n v="387"/>
        <n v="314"/>
        <n v="417"/>
        <n v="310"/>
        <n v="590"/>
        <n v="254"/>
        <n v="593"/>
        <n v="907"/>
        <n v="315"/>
        <n v="117"/>
        <n v="514"/>
        <n v="222" u="1"/>
        <n v="346" u="1"/>
        <n v="551" u="1"/>
        <n v="290" u="1"/>
        <n v="342" u="1"/>
        <n v="598" u="1"/>
        <n v="283" u="1"/>
        <n v="78" u="1"/>
        <n v="134" u="1"/>
        <n v="680" u="1"/>
        <n v="572" u="1"/>
        <n v="270" u="1"/>
        <n v="155" u="1"/>
        <n v="373" u="1"/>
        <n v="234" u="1"/>
        <n v="150" u="1"/>
        <n v="85" u="1"/>
        <n v="683" u="1"/>
        <n v="681" u="1"/>
        <n v="225" u="1"/>
        <n v="197" u="1"/>
      </sharedItems>
    </cacheField>
    <cacheField name="D.A." numFmtId="0">
      <sharedItems containsNonDate="0" containsString="0" containsBlank="1"/>
    </cacheField>
    <cacheField name="Descripción" numFmtId="0">
      <sharedItems count="112">
        <s v="No Identificado"/>
        <s v="Administración de Servicios Portuarios - Bolivia"/>
        <s v="Ministerio de Deportes"/>
        <s v="Ministerio de Economía y Finanzas Públicas"/>
        <s v="Instituto Nacional de Reforma Agraria"/>
        <s v="Empresa Estatal &quot;Boliviana de Turismo&quot;"/>
        <s v="Agencia Boliviana de Correos &quot;Correos de Bolivia&quot;"/>
        <s v="Servicio de Desarrollo de las Empresas Púb. Productivas"/>
        <s v="Dirección General de Administración y Finanzas Territoriales"/>
        <s v="Ministerio de Medio Ambiente y Agua"/>
        <s v="Ministerio de Desarrollo Productivo y Economía Plural"/>
        <s v="Servicio Nacional Textil"/>
        <s v="Central de Abastecimiento y Suministros de Salud"/>
        <s v="Yacimientos Petrolíferos Fiscales Bolivianos"/>
        <s v="Dirección General de Crédito Público"/>
        <s v="Ministerio de Defensa"/>
        <s v="Ministerio de Obras Públicas, Servicios y Vivienda"/>
        <s v="Bolivia TV"/>
        <s v="Dirección General de Programación y Operaciones del Tesoro"/>
        <s v="Ministerio de Relaciones Exteriores"/>
        <s v="Ministerio de Gobierno"/>
        <s v="Administradora Boliviana de Carreteras"/>
        <s v="Ministerio de Salud"/>
        <s v="Ministerio de la Presidencia"/>
        <s v="Depósitos Aduaneros Bolivianos"/>
        <s v="Agencia para el Des. de la Soc. de la Información en Bolivia"/>
        <s v="Ministerio de Minería y Metalurgia"/>
        <s v="Empresa Estratégica Boliviana de Construcción y Conservación de Infraestructura Civil"/>
        <s v="Ministerio de Justicia y Transparencia Institucional"/>
        <s v="Empresa Estatal de Transporte por Cable &quot;Mi teleférico&quot;"/>
        <s v="Servicio General de Identificación Personal"/>
        <s v="Autoridad Jurisdiccional Administrativa Minera"/>
        <s v="Ministerio de Educación"/>
        <s v="Ministerio de Culturas y Turismo"/>
        <s v="Empresa Boliviana de Industrializacion de Hidrocarburos"/>
        <s v="Lotería Nacional de Beneficencia y Salubridad"/>
        <s v="Ministerio de Desarrollo Rural y Tierras"/>
        <s v="Servicio para la Prevención de la Tortura"/>
        <s v="Acreedores"/>
        <s v="Ministerio de Planificación del Desarrollo"/>
        <s v="Ministerio de Trabajo, Empleo y Previsión Social"/>
        <s v="Autoridad de Fiscalización y Control de Pensiones y Seguros - APS"/>
        <s v="Fondo Nacional de Inversión Productiva y Social"/>
        <s v="Adm.de Aeropuertos y Servicios Auxiliares a la Naveg. Aérea"/>
        <s v="Fondo Nacional de Desarrollo Regional"/>
        <s v="Servicio Estatal de Autonomías"/>
        <s v="Agencia Nacional de Hidrocarburos"/>
        <s v="Instituto Plurinacional de Estudio de Lenguas y Culturas"/>
        <s v="Observatorio Plurinacional de la Calidad  Educativa"/>
        <s v="Direc. Dptal. de Educación La Paz"/>
        <s v="Empresa Siderúrgica del Mutún"/>
        <s v="Autoridad de Fisc y Ctrol Soc de Agua Potable Saneam.Básico"/>
        <s v="Insumos Bolivia"/>
        <s v="Impuesto Directo A Los Hidrocarburos"/>
        <s v="Órgano Judicial"/>
        <s v="Gestora Pública de la Seguridad Social de Largo Plazo"/>
        <s v="Agencia de Infraestructura en Salud y Equipamiento Médico"/>
        <s v="Órgano Electoral Plurinacional"/>
        <s v="Serv. Nal. de Reg. y Control de la Comer. de Minerales y Metales"/>
        <s v="Asamblea Legislativa Plurinacional"/>
        <s v="Autoridad General de Impugnación Tributaria"/>
        <s v="Ministerio de Comunicación"/>
        <s v="Empresa Pública Nacional Estratégica de Yacimientos de Litio Bolivianos"/>
        <s v="Autoridad de Supervisión de la Seguridad Social de Corto Plazo"/>
        <s v="Gobierno Autónomo Departamental de La Paz"/>
        <s v="Autoridad de Supervisión del Sistema Financiero"/>
        <s v="Autoridad de Fiscalizac. y Control Soc de Bosques y Tierras"/>
        <s v="Servicio al Mejoramiento de la Navegación Amazónica"/>
        <s v="Servicio Departamental de Riego - Oruro"/>
        <s v="Agencia Boliviana Espacial"/>
        <s v="Boliviana de Aviación"/>
        <s v="Autoridad Plurinacional de la Madre Tierra"/>
        <s v="Empresa Boliviana de Alimentos y Derivados"/>
        <s v="Empresa Nacional de Ferrocarriles - Residual"/>
        <s v="Fundación Cultural del Banco Central de Bolivia"/>
        <s v="Empresa Azucarera San Buenaventura"/>
        <s v="Autoridad de Fiscalización y Control de Cooperativas"/>
        <s v="Agencia para el Des. de las Macroreg. y Zonas Fronterizas"/>
        <s v="Vicepresidencia del Estado Plurinacional"/>
        <s v="Universidad Mayor de San Simón"/>
        <s v="Agencia del Desarrollo del Cine y Audiovisual Bolivianos"/>
        <s v="Autoridad de Fiscalización de Electricidad y Tecnología Nuclear "/>
        <s v="Caja Nacional de Salud"/>
        <s v="Autoridad de Regulación y Fiscalización de Telecomunicaciones y Transportes"/>
        <s v="Empresa Pública &quot;QUIPUS&quot;"/>
        <s v="Instituto del Seguro Agrario"/>
        <s v="Empresa Pública YACANA"/>
        <s v="Gobierno Autónomo Departamental de Santa Cruz"/>
        <s v="Autoridad de Fiscalización de Empresas"/>
        <s v="Dirección General de Aeronáutica Civil"/>
        <s v="Empresa Nacional de Electricidad"/>
        <s v="Empresa Naviera Boliviana" u="1"/>
        <s v="Proyecto Sucre Ciudad Universitaria" u="1"/>
        <s v="Serv. Nal. para la Sostenibilidad en Saneamiento Básico" u="1"/>
        <s v="Procuraduria General del Estado" u="1"/>
        <s v="Dirección del Notariado Plurinacional" u="1"/>
        <s v="Empresa de Apoyo a la Producción de Alimentos" u="1"/>
        <s v="Fondo de Desarrollo Indigena" u="1"/>
        <s v="Ministerio de Energias" u="1"/>
        <s v="Servicio Geológico Minero " u="1"/>
        <s v="Aduana Nacional" u="1"/>
        <s v="Consejo Nacional de Vivienda Policial" u="1"/>
        <s v="Empresa Pública &quot;Editorial del Estado Plurinacional de Bolivia&quot;" u="1"/>
        <s v="Instituto Nacional de Innovación Agropecuaria y Forestal" u="1"/>
        <s v="Unidad de Investigaciones Financieras" u="1"/>
        <s v="Ministerio de Hidrocarburos" u="1"/>
        <s v="Contraloria General del Estado" u="1"/>
        <s v="Ministerio Público" u="1"/>
        <s v="Servicio de Impuestos Nacionales" u="1"/>
        <s v="Dirección Estratégica de Reivindicacion Marítima, Silala y Recursos Hídricos Internacionales" u="1"/>
        <s v="Agencia Estatal de Vivienda" u="1"/>
        <s v="Direc. Dptal. de Educación Tarija" u="1"/>
      </sharedItems>
    </cacheField>
    <cacheField name="Fecha Extracto" numFmtId="14">
      <sharedItems containsSemiMixedTypes="0" containsNonDate="0" containsDate="1" containsString="0" minDate="2020-01-02T00:00:00" maxDate="2020-02-29T00:00:00" count="39">
        <d v="2020-01-02T00:00:00"/>
        <d v="2020-01-03T00:00:00"/>
        <d v="2020-01-06T00:00:00"/>
        <d v="2020-01-07T00:00:00"/>
        <d v="2020-01-08T00:00:00"/>
        <d v="2020-01-09T00:00:00"/>
        <d v="2020-01-10T00:00:00"/>
        <d v="2020-01-13T00:00:00"/>
        <d v="2020-01-14T00:00:00"/>
        <d v="2020-01-15T00:00:00"/>
        <d v="2020-01-16T00:00:00"/>
        <d v="2020-01-17T00:00:00"/>
        <d v="2020-01-20T00:00:00"/>
        <d v="2020-01-21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7T00:00:00"/>
        <d v="2020-02-18T00:00:00"/>
        <d v="2020-02-19T00:00:00"/>
        <d v="2020-02-20T00:00:00"/>
        <d v="2020-02-21T00:00:00"/>
        <d v="2020-02-26T00:00:00"/>
        <d v="2020-02-27T00:00:00"/>
        <d v="2020-02-28T00:00:00"/>
      </sharedItems>
      <fieldGroup base="3">
        <rangePr groupBy="months" startDate="2020-01-02T00:00:00" endDate="2020-02-29T00:00:00"/>
        <groupItems count="14">
          <s v="&lt;2/1/2020"/>
          <s v="ene"/>
          <s v="feb"/>
          <s v="mar"/>
          <s v="abr"/>
          <s v="may"/>
          <s v="jun"/>
          <s v="jul"/>
          <s v="ago"/>
          <s v="sep"/>
          <s v="oct"/>
          <s v="nov"/>
          <s v="dic"/>
          <s v="&gt;29/2/2020"/>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0240" maxValue="1827870"/>
    </cacheField>
    <cacheField name="N° Libreta" numFmtId="0">
      <sharedItems containsNonDate="0" containsString="0" containsBlank="1"/>
    </cacheField>
    <cacheField name="Glosa" numFmtId="0">
      <sharedItems longText="1"/>
    </cacheField>
    <cacheField name="C-31 CIP" numFmtId="0">
      <sharedItems containsNonDate="0" containsString="0" containsBlank="1"/>
    </cacheField>
    <cacheField name="C-31 SIP" numFmtId="0">
      <sharedItems containsNonDate="0" containsString="0" containsBlank="1"/>
    </cacheField>
    <cacheField name="C-21 CIP" numFmtId="0">
      <sharedItems containsNonDate="0" containsString="0" containsBlank="1"/>
    </cacheField>
    <cacheField name="C-21 SIP" numFmtId="0">
      <sharedItems containsNonDate="0" containsString="0" containsBlank="1"/>
    </cacheField>
    <cacheField name="Débitos_x000a_(Bs)" numFmtId="164">
      <sharedItems containsSemiMixedTypes="0" containsString="0" containsNumber="1" minValue="0" maxValue="123658752.05"/>
    </cacheField>
    <cacheField name="Créditos_x000a_(Bs)" numFmtId="164">
      <sharedItems containsSemiMixedTypes="0" containsString="0" containsNumber="1" minValue="0" maxValue="119865407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mmel D. Cuba Calle" refreshedDate="43910.498316550926" createdVersion="6" refreshedVersion="6" minRefreshableVersion="3" recordCount="124">
  <cacheSource type="worksheet">
    <worksheetSource ref="A8:Q132" sheet="CUT ME"/>
  </cacheSource>
  <cacheFields count="17">
    <cacheField name="Entidad" numFmtId="0">
      <sharedItems containsMixedTypes="1" containsNumber="1" containsInteger="1" minValue="10" maxValue="670" count="14">
        <s v="99 - 03"/>
        <s v="99 - 02"/>
        <n v="670"/>
        <n v="86"/>
        <n v="287"/>
        <n v="66"/>
        <n v="660"/>
        <n v="20"/>
        <n v="10"/>
        <n v="514"/>
        <n v="291"/>
        <n v="212"/>
        <n v="512"/>
        <n v="597" u="1"/>
      </sharedItems>
    </cacheField>
    <cacheField name="D.A." numFmtId="0">
      <sharedItems containsNonDate="0" containsString="0" containsBlank="1"/>
    </cacheField>
    <cacheField name="Descripción" numFmtId="0">
      <sharedItems containsBlank="1" count="15">
        <s v="Dirección General de Crédito Público"/>
        <s v="Dirección General de Programación y Operaciones del Tesoro"/>
        <s v="Órgano Electoral Plurinacional"/>
        <s v="Ministerio de Medio Ambiente y Agua"/>
        <s v="Fondo Nacional de Inversión Productiva y Social"/>
        <s v="Ministerio de Planificación del Desarrollo"/>
        <s v="Órgano Judicial"/>
        <s v="Ministerio de Defensa"/>
        <s v="Ministerio de Relaciones Exteriores"/>
        <s v="Empresa Nacional de Electricidad"/>
        <s v="Administradora Boliviana de Carreteras"/>
        <s v="Instituto Nacional de Reforma Agraria"/>
        <s v="Adm.de Aeropuertos y Servicios Auxiliares a la Naveg. Aérea"/>
        <m u="1"/>
        <s v="Empresa Pública Nacional Estratégica de Yacimientos de Litio Bolivianos" u="1"/>
      </sharedItems>
    </cacheField>
    <cacheField name="Fecha Extracto" numFmtId="14">
      <sharedItems containsSemiMixedTypes="0" containsNonDate="0" containsDate="1" containsString="0" minDate="2020-01-02T00:00:00" maxDate="2020-02-29T00:00:00" count="33">
        <d v="2020-01-02T00:00:00"/>
        <d v="2020-01-03T00:00:00"/>
        <d v="2020-01-06T00:00:00"/>
        <d v="2020-01-07T00:00:00"/>
        <d v="2020-01-08T00:00:00"/>
        <d v="2020-01-09T00:00:00"/>
        <d v="2020-01-10T00:00:00"/>
        <d v="2020-01-13T00:00:00"/>
        <d v="2020-01-14T00:00:00"/>
        <d v="2020-01-15T00:00:00"/>
        <d v="2020-01-16T00:00:00"/>
        <d v="2020-01-17T00:00:00"/>
        <d v="2020-01-21T00:00:00"/>
        <d v="2020-01-23T00:00:00"/>
        <d v="2020-01-28T00:00:00"/>
        <d v="2020-01-30T00:00:00"/>
        <d v="2020-01-31T00:00:00"/>
        <d v="2020-02-03T00:00:00"/>
        <d v="2020-02-04T00:00:00"/>
        <d v="2020-02-05T00:00:00"/>
        <d v="2020-02-06T00:00:00"/>
        <d v="2020-02-07T00:00:00"/>
        <d v="2020-02-10T00:00:00"/>
        <d v="2020-02-13T00:00:00"/>
        <d v="2020-02-14T00:00:00"/>
        <d v="2020-02-17T00:00:00"/>
        <d v="2020-02-18T00:00:00"/>
        <d v="2020-02-19T00:00:00"/>
        <d v="2020-02-20T00:00:00"/>
        <d v="2020-02-21T00:00:00"/>
        <d v="2020-02-26T00:00:00"/>
        <d v="2020-02-27T00:00:00"/>
        <d v="2020-02-28T00:00:00"/>
      </sharedItems>
      <fieldGroup base="3">
        <rangePr groupBy="months" startDate="2020-01-02T00:00:00" endDate="2020-02-29T00:00:00"/>
        <groupItems count="14">
          <s v="&lt;2/1/2020"/>
          <s v="ene"/>
          <s v="feb"/>
          <s v="mar"/>
          <s v="abr"/>
          <s v="may"/>
          <s v="jun"/>
          <s v="jul"/>
          <s v="ago"/>
          <s v="sep"/>
          <s v="oct"/>
          <s v="nov"/>
          <s v="dic"/>
          <s v="&gt;29/2/2020"/>
        </groupItems>
      </fieldGroup>
    </cacheField>
    <cacheField name="Tipo de Operación" numFmtId="0">
      <sharedItems/>
    </cacheField>
    <cacheField name="Nro. Doc. Extracto" numFmtId="0">
      <sharedItems containsSemiMixedTypes="0" containsString="0" containsNumber="1" containsInteger="1" minValue="13067" maxValue="1825521"/>
    </cacheField>
    <cacheField name="N° Libreta" numFmtId="0">
      <sharedItems containsNonDate="0" containsString="0" containsBlank="1"/>
    </cacheField>
    <cacheField name="Glosa" numFmtId="0">
      <sharedItems longText="1"/>
    </cacheField>
    <cacheField name="C-31 CIP" numFmtId="0">
      <sharedItems containsNonDate="0" containsString="0" containsBlank="1"/>
    </cacheField>
    <cacheField name="C-31 SIP" numFmtId="0">
      <sharedItems containsNonDate="0" containsString="0" containsBlank="1"/>
    </cacheField>
    <cacheField name="C-21 CIP" numFmtId="0">
      <sharedItems containsNonDate="0" containsString="0" containsBlank="1"/>
    </cacheField>
    <cacheField name="C-21 SIP" numFmtId="0">
      <sharedItems containsNonDate="0" containsString="0" containsBlank="1"/>
    </cacheField>
    <cacheField name="Débitos_x000a_(USD)" numFmtId="164">
      <sharedItems containsSemiMixedTypes="0" containsString="0" containsNumber="1" minValue="0" maxValue="6700602.6299999999"/>
    </cacheField>
    <cacheField name="Créditos_x000a_(USD)" numFmtId="164">
      <sharedItems containsSemiMixedTypes="0" containsString="0" containsNumber="1" minValue="0" maxValue="50000000"/>
    </cacheField>
    <cacheField name="Débitos_x000a_(Bs)" numFmtId="164">
      <sharedItems containsSemiMixedTypes="0" containsString="0" containsNumber="1" minValue="0" maxValue="45966134.039999999"/>
    </cacheField>
    <cacheField name="Créditos_x000a_(Bs)" numFmtId="164">
      <sharedItems containsSemiMixedTypes="0" containsString="0" containsNumber="1" minValue="0" maxValue="343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Rommel D. Cuba Calle" refreshedDate="43910.498453935186" createdVersion="6" refreshedVersion="6" minRefreshableVersion="3" recordCount="13">
  <cacheSource type="worksheet">
    <worksheetSource ref="A8:O21" sheet="TRL MN"/>
  </cacheSource>
  <cacheFields count="15">
    <cacheField name="Entidad" numFmtId="1">
      <sharedItems containsMixedTypes="1" containsNumber="1" containsInteger="1" minValue="290" maxValue="573" count="6">
        <s v="99 - 02"/>
        <n v="512"/>
        <n v="573"/>
        <n v="293"/>
        <s v="99 - 01"/>
        <n v="290"/>
      </sharedItems>
    </cacheField>
    <cacheField name="D.A." numFmtId="1">
      <sharedItems containsSemiMixedTypes="0" containsString="0" containsNumber="1" containsInteger="1" minValue="1" maxValue="2"/>
    </cacheField>
    <cacheField name="Descripción" numFmtId="0">
      <sharedItems count="5">
        <s v="Dirección General de Programación y Operaciones del Tesoro"/>
        <s v="Adm.de Aeropuertos y Servicios Auxiliares a la Naveg. Aérea"/>
        <s v="Empresa Siderúrgica del Mutún"/>
        <s v="Fundación Cultural del Banco Central de Bolivia"/>
        <s v="Servicio de Impuestos Nacionales"/>
      </sharedItems>
    </cacheField>
    <cacheField name="Fecha" numFmtId="14">
      <sharedItems containsSemiMixedTypes="0" containsNonDate="0" containsDate="1" containsString="0" minDate="2020-01-16T00:00:00" maxDate="2020-02-21T00:00:00" count="6">
        <d v="2020-01-16T00:00:00"/>
        <d v="2020-01-20T00:00:00"/>
        <d v="2020-02-04T00:00:00"/>
        <d v="2020-02-11T00:00:00"/>
        <d v="2020-02-19T00:00:00"/>
        <d v="2020-02-20T00:00:00"/>
      </sharedItems>
      <fieldGroup base="3">
        <rangePr groupBy="months" startDate="2020-01-16T00:00:00" endDate="2020-02-21T00:00:00"/>
        <groupItems count="14">
          <s v="&lt;16/1/2020"/>
          <s v="ene"/>
          <s v="feb"/>
          <s v="mar"/>
          <s v="abr"/>
          <s v="may"/>
          <s v="jun"/>
          <s v="jul"/>
          <s v="ago"/>
          <s v="sep"/>
          <s v="oct"/>
          <s v="nov"/>
          <s v="dic"/>
          <s v="&gt;21/2/2020"/>
        </groupItems>
      </fieldGroup>
    </cacheField>
    <cacheField name="Nro. _x000a_TRL" numFmtId="1">
      <sharedItems containsSemiMixedTypes="0" containsString="0" containsNumber="1" containsInteger="1" minValue="60" maxValue="438"/>
    </cacheField>
    <cacheField name="Nro. _x000a_LIBRETA" numFmtId="1">
      <sharedItems/>
    </cacheField>
    <cacheField name="GLOSA" numFmtId="1">
      <sharedItems/>
    </cacheField>
    <cacheField name="C-31 CIP" numFmtId="1">
      <sharedItems containsNonDate="0" containsString="0" containsBlank="1"/>
    </cacheField>
    <cacheField name="C-31 SIP" numFmtId="1">
      <sharedItems containsNonDate="0" containsString="0" containsBlank="1"/>
    </cacheField>
    <cacheField name="C-21 CIP" numFmtId="1">
      <sharedItems containsNonDate="0" containsString="0" containsBlank="1"/>
    </cacheField>
    <cacheField name="C-21 SIP" numFmtId="1">
      <sharedItems containsNonDate="0" containsString="0" containsBlank="1"/>
    </cacheField>
    <cacheField name="Ajuste Manual" numFmtId="1">
      <sharedItems containsNonDate="0" containsString="0" containsBlank="1"/>
    </cacheField>
    <cacheField name="Débitos_x000a_(Bs)" numFmtId="164">
      <sharedItems containsSemiMixedTypes="0" containsString="0" containsNumber="1" minValue="0" maxValue="14562162.24"/>
    </cacheField>
    <cacheField name="Créditos_x000a_(Bs)" numFmtId="164">
      <sharedItems containsSemiMixedTypes="0" containsString="0" containsNumber="1" minValue="0" maxValue="14562162.24"/>
    </cacheField>
    <cacheField name="Importe" numFmtId="164">
      <sharedItems containsSemiMixedTypes="0" containsString="0" containsNumber="1" minValue="313.07" maxValue="14562162.24"/>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Rommel D. Cuba Calle" refreshedDate="43910.498503703704" createdVersion="6" refreshedVersion="6" minRefreshableVersion="3" recordCount="12">
  <cacheSource type="worksheet">
    <worksheetSource ref="A8:Q20" sheet="TRL ME"/>
  </cacheSource>
  <cacheFields count="17">
    <cacheField name="Entidad" numFmtId="0">
      <sharedItems containsNonDate="0" containsString="0" containsBlank="1" containsNumber="1" containsInteger="1" minValue="15" maxValue="35" count="3">
        <m/>
        <n v="35" u="1"/>
        <n v="15" u="1"/>
      </sharedItems>
    </cacheField>
    <cacheField name="D.A." numFmtId="0">
      <sharedItems containsNonDate="0" containsString="0" containsBlank="1"/>
    </cacheField>
    <cacheField name="Descripción" numFmtId="0">
      <sharedItems containsNonDate="0" containsBlank="1" count="4">
        <m/>
        <s v="Ministerio de Economía y Finanzas Públicas" u="1"/>
        <s v="Ministerio de Gobierno" u="1"/>
        <s v="Dirección General de Programación y Operaciones del Tesoro" u="1"/>
      </sharedItems>
    </cacheField>
    <cacheField name="Fecha" numFmtId="14">
      <sharedItems containsNonDate="0" containsString="0" containsBlank="1" count="1">
        <m/>
      </sharedItems>
    </cacheField>
    <cacheField name="Nro. _x000a_TRL" numFmtId="0">
      <sharedItems containsNonDate="0" containsString="0" containsBlank="1"/>
    </cacheField>
    <cacheField name="Nro. _x000a_LIBRETA" numFmtId="0">
      <sharedItems containsNonDate="0" containsString="0" containsBlank="1"/>
    </cacheField>
    <cacheField name="GLOSA"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C-21 CIP" numFmtId="0">
      <sharedItems containsNonDate="0" containsString="0" containsBlank="1"/>
    </cacheField>
    <cacheField name="C-21 SIP" numFmtId="0">
      <sharedItems containsNonDate="0" containsString="0" containsBlank="1"/>
    </cacheField>
    <cacheField name="Ajuste Manual"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NonDate="0" containsString="0" containsBlank="1"/>
    </cacheField>
    <cacheField name="Créditos_x000a_(Bs)" numFmtId="164">
      <sharedItems containsNonDate="0" containsString="0" containsBlank="1"/>
    </cacheField>
    <cacheField name="Importe" numFmtId="16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Rommel D. Cuba Calle" refreshedDate="43910.498589583331" createdVersion="6" refreshedVersion="6" minRefreshableVersion="3" recordCount="54">
  <cacheSource type="worksheet">
    <worksheetSource ref="A8:H62" sheet="CDI"/>
  </cacheSource>
  <cacheFields count="8">
    <cacheField name="Entidad" numFmtId="0">
      <sharedItems containsMixedTypes="1" containsNumber="1" containsInteger="1" minValue="16" maxValue="867" count="51">
        <n v="16"/>
        <n v="20"/>
        <n v="25"/>
        <n v="46"/>
        <n v="47"/>
        <n v="48"/>
        <n v="52"/>
        <n v="66"/>
        <n v="76"/>
        <n v="81"/>
        <s v="99 - 02"/>
        <n v="109"/>
        <n v="117"/>
        <n v="129"/>
        <n v="130"/>
        <n v="132"/>
        <n v="133"/>
        <n v="134"/>
        <n v="163"/>
        <n v="192"/>
        <n v="203"/>
        <n v="222"/>
        <n v="223"/>
        <n v="227"/>
        <n v="234"/>
        <n v="253"/>
        <n v="269"/>
        <n v="283"/>
        <n v="291"/>
        <n v="293"/>
        <n v="310"/>
        <n v="312"/>
        <n v="347"/>
        <n v="373"/>
        <n v="387"/>
        <n v="512"/>
        <n v="572"/>
        <n v="586"/>
        <n v="587"/>
        <n v="591"/>
        <n v="592"/>
        <n v="594"/>
        <n v="660"/>
        <n v="661"/>
        <n v="670"/>
        <n v="867"/>
        <n v="599" u="1"/>
        <n v="78" u="1"/>
        <n v="41" u="1"/>
        <n v="525" u="1"/>
        <n v="292" u="1"/>
      </sharedItems>
    </cacheField>
    <cacheField name="D.A." numFmtId="0">
      <sharedItems containsSemiMixedTypes="0" containsString="0" containsNumber="1" containsInteger="1" minValue="0" maxValue="26"/>
    </cacheField>
    <cacheField name="Descripción" numFmtId="0">
      <sharedItems count="51">
        <s v="Ministerio de Educación"/>
        <s v="Ministerio de Defensa"/>
        <s v="Ministerio de la Presidencia"/>
        <s v="Ministerio de Salud"/>
        <s v="Ministerio de Desarrollo Rural y Tierras"/>
        <s v="Ministerio de Deportes"/>
        <s v="Ministerio de Culturas y Turismo"/>
        <s v="Ministerio de Planificación del Desarrollo"/>
        <s v="Ministerio de Minería y Metalurgia"/>
        <s v="Ministerio de Obras Públicas, Servicios y Vivienda"/>
        <s v="Dirección General de Programación y Operaciones del Tesoro"/>
        <s v="Conservatorio Plurinacional de Musica"/>
        <s v="Dirección General de Aeronáutica Civil"/>
        <s v="Escuela de Gestión Pública Plurinacional"/>
        <s v="Fondo de Financiamiento para la Minería"/>
        <s v="Servicio de Desarrollo de las Empresas Púb. Productivas"/>
        <s v="Lotería Nacional de Beneficencia y Salubridad"/>
        <s v="Consejo Nacional de Vivienda Policial"/>
        <s v="Agencia Nacional de Hidrocarburos"/>
        <s v="Servicio al Mejoramiento de la Navegación Amazónica"/>
        <s v="Autoridad de Supervisión del Sistema Financiero"/>
        <s v="Instituto Nacional de Innovación Agropecuaria y Forestal"/>
        <s v="Fondo Nacional de Desarrollo Forestal"/>
        <s v="Zona Franca Comercial e Industrial de Cobija"/>
        <s v="Servicio Geológico Minero "/>
        <s v="Entidad Ejecutora de Medio Ambiente y Agua"/>
        <s v="Direc. Dptal. de Educación Potosí"/>
        <s v="Aduana Nacional"/>
        <s v="Administradora Boliviana de Carreteras"/>
        <s v="Fundación Cultural del Banco Central de Bolivia"/>
        <s v="Autoridad de Regulación y Fiscalización de Telecomunicaciones y Transportes"/>
        <s v="Autoridad de Fiscalizac. y Control Soc de Bosques y Tierras"/>
        <s v="Autoridad de Fiscalización y Control de Cooperativas"/>
        <s v="Fondo de Desarrollo Indigena"/>
        <s v="Agencia del Desarrollo del Cine y Audiovisual Bolivianos"/>
        <s v="Adm.de Aeropuertos y Servicios Auxiliares a la Naveg. Aérea"/>
        <s v="Empresa de Apoyo a la Producción de Alimentos"/>
        <s v="Empresa Azucarera San Buenaventura"/>
        <s v="Empresa Estratégica Boliviana de Construcción y Conservación de Infraestructura Civil"/>
        <s v="Empresa Estatal de Transporte por Cable &quot;Mi teleférico&quot;"/>
        <s v="Empresa Estatal &quot;Boliviana de Turismo&quot;"/>
        <s v="Administración de Servicios Portuarios - Bolivia"/>
        <s v="Órgano Judicial"/>
        <s v="Tribunal Constitucional Plurinacional"/>
        <s v="Órgano Electoral Plurinacional"/>
        <s v="Fondo Rotatorio de Fomento Productivo Regional"/>
        <s v="Empresa Boliviana de Alimentos y Derivados" u="1"/>
        <s v="Ministerio de Desarrollo Productivo y Economía Plural" u="1"/>
        <s v="Transportes Aéreos Bolivianos" u="1"/>
        <s v="Vías Bolivia" u="1"/>
        <s v="Ministerio de Hidrocarburos" u="1"/>
      </sharedItems>
    </cacheField>
    <cacheField name="5.9.3" numFmtId="164">
      <sharedItems containsSemiMixedTypes="0" containsString="0" containsNumber="1" minValue="0" maxValue="113902433.54000001"/>
    </cacheField>
    <cacheField name="5.9.4" numFmtId="164">
      <sharedItems containsSemiMixedTypes="0" containsString="0" containsNumber="1" containsInteger="1" minValue="0" maxValue="0"/>
    </cacheField>
    <cacheField name="5.9.7" numFmtId="164">
      <sharedItems containsSemiMixedTypes="0" containsString="0" containsNumber="1" minValue="0" maxValue="5045178.9399999995"/>
    </cacheField>
    <cacheField name="5.9.8" numFmtId="164">
      <sharedItems containsSemiMixedTypes="0" containsString="0" containsNumber="1" minValue="0" maxValue="23014603"/>
    </cacheField>
    <cacheField name="Total" numFmtId="164">
      <sharedItems containsSemiMixedTypes="0" containsString="0" containsNumber="1" minValue="206" maxValue="113902433.54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76">
  <r>
    <x v="0"/>
    <m/>
    <x v="0"/>
    <x v="0"/>
    <s v="O18132340002"/>
    <s v="BOD"/>
    <n v="1813234"/>
    <m/>
    <s v="00099021001 DEPOSITO DE EFECTIVO, DEPOSITANTE: RICARDO CRISTIAN CHAMBI CHOQUE, CONCEPTO: DEVOLUCION DE FONDOS EN AVANCE, CUENTA DE DEPOSITO: CUENTA UNICA DEL TESORO"/>
    <m/>
    <m/>
    <m/>
    <m/>
    <n v="0"/>
    <n v="1320"/>
    <s v="NO_CONCILIADO"/>
  </r>
  <r>
    <x v="1"/>
    <m/>
    <x v="1"/>
    <x v="0"/>
    <s v="O18132410002"/>
    <s v="BOD"/>
    <n v="1813241"/>
    <m/>
    <s v="00594012001 DEPOSITO DE EFECTIVO, DEPOSITANTE: ANDRES MARTINEZ CABALLERO, CONCEPTO: DEVOLUCION DE GASTOS DE FUNCIONAMIENTO, CUENTA DE DEPOSITO: CUENTA UNICA DEL TESORO"/>
    <m/>
    <m/>
    <m/>
    <m/>
    <n v="0"/>
    <n v="340.07"/>
    <s v="NO_CONCILIADO"/>
  </r>
  <r>
    <x v="2"/>
    <m/>
    <x v="2"/>
    <x v="0"/>
    <s v="O18132750002"/>
    <s v="BOD"/>
    <n v="1813275"/>
    <m/>
    <s v="00099021001 DEPOSITO DE EFECTIVO, DEPOSITANTE: MINISTERIO DE DEPORTES - RENE MARTINEZ, CONCEPTO: DEVOLUCION SALDOS NO UTILIZADOS FONDO EN AVANCE 2019, CUENTA DE DEPOSITO: CUENTA UNICA DEL TESORO"/>
    <m/>
    <m/>
    <m/>
    <m/>
    <n v="0"/>
    <n v="300"/>
    <s v="NO_CONCILIADO"/>
  </r>
  <r>
    <x v="2"/>
    <m/>
    <x v="2"/>
    <x v="0"/>
    <s v="O18132780002"/>
    <s v="BOD"/>
    <n v="1813278"/>
    <m/>
    <s v="00099021001 DEPOSITO DE EFECTIVO, DEPOSITANTE: MINISTERIO DE DEPORTES - RENE MARTINEZ, CONCEPTO: DEVOLUCION VIATICOS NO UTILIZADOS 2019, CUENTA DE DEPOSITO: CUENTA UNICA DEL TESORO"/>
    <m/>
    <m/>
    <m/>
    <m/>
    <n v="0"/>
    <n v="1484"/>
    <s v="NO_CONCILIADO"/>
  </r>
  <r>
    <x v="0"/>
    <m/>
    <x v="0"/>
    <x v="0"/>
    <s v="O18132790002"/>
    <s v="BOD"/>
    <n v="1813279"/>
    <m/>
    <s v="00099021001 DEPOSITO DE EFECTIVO, DEPOSITANTE: ANA GABRIELA GUTIERREZ VACA, CONCEPTO: DEVOLUCION AGUINALDO GESTION 2019 A NOMBRE DE: ANA GABRIELA GUTIERREZ VACA CI. 5649766 CH., CUENTA DE DEPOSITO: CUENTA UNICA DEL TESORO"/>
    <m/>
    <m/>
    <m/>
    <m/>
    <n v="0"/>
    <n v="453"/>
    <s v="NO_CONCILIADO"/>
  </r>
  <r>
    <x v="0"/>
    <m/>
    <x v="0"/>
    <x v="0"/>
    <s v="O18132830002"/>
    <s v="BOD"/>
    <n v="1813283"/>
    <m/>
    <s v="00099021001 DEPOSITO DE EFECTIVO, DEPOSITANTE: EVA URIA DE VALDIVIA, CONCEPTO: COBROS INDEVIDOS, CUENTA DE DEPOSITO: CUENTA UNICA DEL TESORO"/>
    <m/>
    <m/>
    <m/>
    <m/>
    <n v="0"/>
    <n v="3000"/>
    <s v="NO_CONCILIADO"/>
  </r>
  <r>
    <x v="0"/>
    <m/>
    <x v="0"/>
    <x v="0"/>
    <s v="O18132870002"/>
    <s v="BOD"/>
    <n v="1813287"/>
    <m/>
    <s v="00099021001 DEPOSITO DE EFECTIVO, DEPOSITANTE: ELIZABETH FERNANDA MEDINA ROCABADO, CONCEPTO: DEVOLUCION DUODECIMAS DE AGUINALDO, CUENTA DE DEPOSITO: CUENTA UNICA DEL TESORO"/>
    <m/>
    <m/>
    <m/>
    <m/>
    <n v="0"/>
    <n v="240.3"/>
    <s v="NO_CONCILIADO"/>
  </r>
  <r>
    <x v="0"/>
    <m/>
    <x v="0"/>
    <x v="0"/>
    <s v="O18132890002"/>
    <s v="BOD"/>
    <n v="1813289"/>
    <m/>
    <s v="00099021001 DEPOSITO DE EFECTIVO, DEPOSITANTE: ELIZABETH FERNANDA MEDINA ROCABADO, CONCEPTO: DEVOLUCION DUODECIMAS DE AGUINALDO, CUENTA DE DEPOSITO: CUENTA UNICA DEL TESORO"/>
    <m/>
    <m/>
    <m/>
    <m/>
    <n v="0"/>
    <n v="286.5"/>
    <s v="NO_CONCILIADO"/>
  </r>
  <r>
    <x v="0"/>
    <m/>
    <x v="0"/>
    <x v="0"/>
    <s v="O18132980002"/>
    <s v="BOD"/>
    <n v="1813298"/>
    <m/>
    <s v="00099021001 DEPOSITO DE EFECTIVO, DEPOSITANTE: LUIS FERNANDO TORREZ SOLARES, CONCEPTO: DEVOLUCION DE VIATICOS EN DEMASIA, VIAJE EN COMISION OFICIAL 30 DE AGOSTO AL 1 DE SEPTIEMBRE DE 2017, CUENTA DE DEPOSITO: CUENTA UNICA DEL TESORO"/>
    <m/>
    <m/>
    <m/>
    <m/>
    <n v="0"/>
    <n v="720.36"/>
    <s v="NO_CONCILIADO"/>
  </r>
  <r>
    <x v="3"/>
    <m/>
    <x v="3"/>
    <x v="0"/>
    <s v="O18133030002"/>
    <s v="BOD"/>
    <n v="1813303"/>
    <m/>
    <s v="00099021001 DEPOSITO DE EFECTIVO, DEPOSITANTE: IRMA MENESES VDA. DE ALDUNATE, CONCEPTO: DEVOLUCION A SENASIR, CUENTA DE DEPOSITO: CUENTA UNICA DEL TESORO"/>
    <m/>
    <m/>
    <m/>
    <m/>
    <n v="0"/>
    <n v="1278"/>
    <s v="NO_CONCILIADO"/>
  </r>
  <r>
    <x v="4"/>
    <m/>
    <x v="4"/>
    <x v="0"/>
    <s v="O18133070002"/>
    <s v="BOD"/>
    <n v="1813307"/>
    <m/>
    <s v="00212012001 DEPOSITO DE EFECTIVO, DEPOSITANTE: ROGER HERLAN CHURA PILLCO, CONCEPTO: REPOCISION CREDENCIAL, CUENTA DE DEPOSITO: CUENTA UNICA DEL TESORO"/>
    <m/>
    <m/>
    <m/>
    <m/>
    <n v="0"/>
    <n v="60"/>
    <s v="NO_CONCILIADO"/>
  </r>
  <r>
    <x v="0"/>
    <m/>
    <x v="0"/>
    <x v="0"/>
    <s v="O18133150002"/>
    <s v="BOD"/>
    <n v="1813315"/>
    <m/>
    <s v="00099021001 DEPOSITO DE EFECTIVO, DEPOSITANTE: JOSE E. ANTEQUERA, CONCEPTO: DUODECIMA DE AGUINALDO 532,09, CUENTA DE DEPOSITO: CUENTA UNICA DEL TESORO"/>
    <m/>
    <m/>
    <m/>
    <m/>
    <n v="0"/>
    <n v="532.09"/>
    <s v="NO_CONCILIADO"/>
  </r>
  <r>
    <x v="5"/>
    <m/>
    <x v="5"/>
    <x v="0"/>
    <s v="O18133470002"/>
    <s v="BOD"/>
    <n v="1813347"/>
    <m/>
    <s v="00592012001 DEPOSITO DE EFECTIVO, DEPOSITANTE: VICEPRESIDENCIA, CONCEPTO: PAGO DE SALDO VICEPRESIDENCIA, CUENTA DE DEPOSITO: CUENTA UNICA DEL TESORO"/>
    <m/>
    <m/>
    <m/>
    <m/>
    <n v="0"/>
    <n v="0.70000000000000007"/>
    <s v="NO_CONCILIADO"/>
  </r>
  <r>
    <x v="5"/>
    <m/>
    <x v="5"/>
    <x v="0"/>
    <s v="O18133490002"/>
    <s v="BOD"/>
    <n v="1813349"/>
    <m/>
    <s v="00592012001 DEPOSITO DE EFECTIVO, DEPOSITANTE: DEPÓSITOS ADUANEROS BOLIVIANOS, CONCEPTO: PAGO ENTIDAD DEPÓSITOS ADUANEROS BOLIVIANOS - ND - 238957, CUENTA DE DEPOSITO: CUENTA UNICA DEL TESORO"/>
    <m/>
    <m/>
    <m/>
    <m/>
    <n v="0"/>
    <n v="367.64"/>
    <s v="NO_CONCILIADO"/>
  </r>
  <r>
    <x v="6"/>
    <m/>
    <x v="6"/>
    <x v="0"/>
    <s v="O18133570002"/>
    <s v="BOD"/>
    <n v="1813357"/>
    <m/>
    <s v="00383012001 DEPOSITO DE EFECTIVO, DEPOSITANTE: AGBC-WILMER FELIX NINA VICENTE, CONCEPTO: REVERSION FONDOS EN AVANCE PREV 673-674, CUENTA DE DEPOSITO: CUENTA UNICA DEL TESORO"/>
    <m/>
    <m/>
    <m/>
    <m/>
    <n v="0"/>
    <n v="0.43"/>
    <s v="NO_CONCILIADO"/>
  </r>
  <r>
    <x v="6"/>
    <m/>
    <x v="6"/>
    <x v="0"/>
    <s v="O18133590002"/>
    <s v="BOD"/>
    <n v="1813359"/>
    <m/>
    <s v="00383012001 DEPOSITO DE EFECTIVO, DEPOSITANTE: AGBC - WILMER FELIX NINA VICENTE, CONCEPTO: REVERSION FONDOS EN AVANCE PREV. 698 - 699, CUENTA DE DEPOSITO: CUENTA UNICA DEL TESORO"/>
    <m/>
    <m/>
    <m/>
    <m/>
    <n v="0"/>
    <n v="334.95"/>
    <s v="NO_CONCILIADO"/>
  </r>
  <r>
    <x v="7"/>
    <m/>
    <x v="7"/>
    <x v="0"/>
    <s v="O18133890002"/>
    <s v="BOD"/>
    <n v="1813389"/>
    <m/>
    <s v="00132012005 DEPOSITO DE EFECTIVO, DEPOSITANTE: SEDEM, CONCEPTO: DEVOLUCION DE REFRIGERIO NO COBRADO PREV. 9411, CUENTA DE DEPOSITO: CUENTA UNICA DEL TESORO"/>
    <m/>
    <m/>
    <m/>
    <m/>
    <n v="0"/>
    <n v="378"/>
    <s v="NO_CONCILIADO"/>
  </r>
  <r>
    <x v="8"/>
    <m/>
    <x v="8"/>
    <x v="0"/>
    <s v="B18131880002"/>
    <s v="BOD"/>
    <n v="1813188"/>
    <m/>
    <s v="00099021001 DEP.DE CHEQ.AJENOS,RET.DE CAM.,CONCEPTO: DEVOLUCION RECURSOS DEL BONO DE PERSONAS  CON  DISCAPACIDAD,DEP.: GOB. AUTONOMO MUNICIPAL DE  QUIABAYA , PROCEDENCIA: BANCO UNION S.A., CHEQUE: 3246, FECHA DE EMISION:31/12/2019"/>
    <m/>
    <m/>
    <m/>
    <m/>
    <n v="0"/>
    <n v="12500"/>
    <s v="NO_CONCILIADO"/>
  </r>
  <r>
    <x v="9"/>
    <m/>
    <x v="9"/>
    <x v="0"/>
    <s v="B18132040002"/>
    <s v="BOD"/>
    <n v="1813204"/>
    <m/>
    <s v="00086011105 DEP.DE CHEQ.AJENOS,RET.DE CAM.,CONCEPTO: DEP MINISTERIO DE MEDIO AMBIENTE Y AGUA APROVECHAMIENTO DE LA VICUÑA,DEP.: ACOFIV-BOLIVIA , PROCEDENCIA: BANCO DE CREDITO DE BOLIVIA S.A., CHEQUE: 587, FECHA DE EMISION:31/12/2019"/>
    <m/>
    <m/>
    <m/>
    <m/>
    <n v="0"/>
    <n v="249782"/>
    <s v="NO_CONCILIADO"/>
  </r>
  <r>
    <x v="8"/>
    <m/>
    <x v="8"/>
    <x v="0"/>
    <s v="B18132080002"/>
    <s v="BOD"/>
    <n v="1813208"/>
    <m/>
    <s v="00099021001 DEP.DE CHEQ.AJENOS,RET.DE CAM.,CONCEPTO: DEVOLUCION POR CONCEPTO DE BONO PARA PERSONAS CON DISCAPACIDAD,DEP.: GOB. AUTONOMO MUNPAL DE SANTIAGO DE MACHACA , PROCEDENCIA: BANCO UNION S.A., CHEQUE: 8, FECHA DE EMISION:30/12/2019"/>
    <m/>
    <m/>
    <m/>
    <m/>
    <n v="0"/>
    <n v="9750"/>
    <s v="NO_CONCILIADO"/>
  </r>
  <r>
    <x v="8"/>
    <m/>
    <x v="8"/>
    <x v="0"/>
    <s v="B18132110002"/>
    <s v="BOD"/>
    <n v="1813211"/>
    <m/>
    <s v="00099021001 DEP.DE CHEQ.AJENOS,RET.DE CAM.,CONCEPTO: DEVOLUCION DE RECURSOS  BONO DE PERSONAS CON DISCAPACIDAD,DEP.: GOBIERNO AUTONOMO MUNICIPAL DE COMBAYA , PROCEDENCIA: BANCO UNION S.A., CHEQUE: 2056, FECHA DE EMISION:30/12/2019"/>
    <m/>
    <m/>
    <m/>
    <m/>
    <n v="0"/>
    <n v="12750"/>
    <s v="NO_CONCILIADO"/>
  </r>
  <r>
    <x v="10"/>
    <m/>
    <x v="10"/>
    <x v="0"/>
    <s v="B18132220002"/>
    <s v="BOD"/>
    <n v="1813222"/>
    <m/>
    <s v="00041011101 DEP.DE CHEQ.AJENOS,RET.DE CAM.,CONCEPTO: REGISTRO DE DEVOLUCION DE PASAJES AEREOS GESTION 2018,DEP.: MDP Y EP , PROCEDENCIA: BANCO UNION S.A., CHEQUE: 2666, FECHA DE EMISION:31/12/2019"/>
    <m/>
    <m/>
    <m/>
    <m/>
    <n v="0"/>
    <n v="225"/>
    <s v="NO_CONCILIADO"/>
  </r>
  <r>
    <x v="0"/>
    <m/>
    <x v="0"/>
    <x v="0"/>
    <s v="O18132210002"/>
    <s v="BOD"/>
    <n v="1813221"/>
    <m/>
    <s v="00099021001 DEPOSITO DE EFECTIVO, DEPOSITANTE: ALFREDO MAMANI HUALLPA, CONCEPTO: DEVOLUCION PAGO EN DEMASIA DE AGUINALDO, CUENTA DE DEPOSITO: CUENTA UNICA DEL TESORO"/>
    <m/>
    <m/>
    <m/>
    <m/>
    <n v="0"/>
    <n v="581.16"/>
    <s v="NO_CONCILIADO"/>
  </r>
  <r>
    <x v="0"/>
    <m/>
    <x v="0"/>
    <x v="0"/>
    <s v="O18132170002"/>
    <s v="BOD"/>
    <n v="1813217"/>
    <m/>
    <s v="00099021001 DEPOSITO DE EFECTIVO, DEPOSITANTE: MARIA ROMULA MICHEL CORTEZ, CONCEPTO: DOBLE PERCEPCION, CUENTA DE DEPOSITO: CUENTA UNICA DEL TESORO"/>
    <m/>
    <m/>
    <m/>
    <m/>
    <n v="0"/>
    <n v="6676.1100000000006"/>
    <s v="NO_CONCILIADO"/>
  </r>
  <r>
    <x v="0"/>
    <m/>
    <x v="0"/>
    <x v="0"/>
    <s v="O18132120002"/>
    <s v="BOD"/>
    <n v="1813212"/>
    <m/>
    <s v="00099021001 DEPOSITO DE EFECTIVO, DEPOSITANTE: JOSE RODOLFO TELLEZ FLORES, CONCEPTO: DOBLE PERCEPCION, CUENTA DE DEPOSITO: CUENTA UNICA DEL TESORO"/>
    <m/>
    <m/>
    <m/>
    <m/>
    <n v="0"/>
    <n v="3003.53"/>
    <s v="NO_CONCILIADO"/>
  </r>
  <r>
    <x v="0"/>
    <m/>
    <x v="0"/>
    <x v="0"/>
    <s v="O18132000002"/>
    <s v="BOD"/>
    <n v="1813200"/>
    <m/>
    <s v="00099021001 DEPOSITO DE EFECTIVO, DEPOSITANTE: ZORKA ZEBALLOS TOMIANOVIC, CONCEPTO: SALDO NO EJECUTADO, CUENTA DE DEPOSITO: CUENTA UNICA DEL TESORO"/>
    <m/>
    <m/>
    <m/>
    <m/>
    <n v="0"/>
    <n v="2433.4"/>
    <s v="NO_CONCILIADO"/>
  </r>
  <r>
    <x v="0"/>
    <m/>
    <x v="0"/>
    <x v="0"/>
    <s v="O18131910002"/>
    <s v="BOD"/>
    <n v="1813191"/>
    <m/>
    <s v="00099021001 DEPOSITO DE EFECTIVO, DEPOSITANTE: SHIRLEY FERNANDEZ FLORES, CONCEPTO: DEVOLUCION DE SUELDO, CUENTA DE DEPOSITO: CUENTA UNICA DEL TESORO"/>
    <m/>
    <m/>
    <m/>
    <m/>
    <n v="0"/>
    <n v="144.4"/>
    <s v="NO_CONCILIADO"/>
  </r>
  <r>
    <x v="11"/>
    <m/>
    <x v="11"/>
    <x v="0"/>
    <s v="O18131820002"/>
    <s v="BOD"/>
    <n v="1813182"/>
    <m/>
    <s v="00378012002 DEPOSITO DE EFECTIVO, DEPOSITANTE: FLORENTINO ISRAEL PEREZ YUJRA, CONCEPTO: DEVOLUCION PREVENTIVO N° 682 - 2, CUENTA DE DEPOSITO: CUENTA UNICA DEL TESORO"/>
    <m/>
    <m/>
    <m/>
    <m/>
    <n v="0"/>
    <n v="200"/>
    <s v="NO_CONCILIADO"/>
  </r>
  <r>
    <x v="11"/>
    <m/>
    <x v="11"/>
    <x v="0"/>
    <s v="O18131770002"/>
    <s v="BOD"/>
    <n v="1813177"/>
    <m/>
    <s v="00378012002 DEPOSITO DE EFECTIVO, DEPOSITANTE: FLORENTINO ISRAEL PEREZ YUJRA, CONCEPTO: DEVOLUCION PREVENTIVO N° 681 - 2, CUENTA DE DEPOSITO: CUENTA UNICA DEL TESORO"/>
    <m/>
    <m/>
    <m/>
    <m/>
    <n v="0"/>
    <n v="49"/>
    <s v="NO_CONCILIADO"/>
  </r>
  <r>
    <x v="12"/>
    <m/>
    <x v="12"/>
    <x v="0"/>
    <s v="S09756920002"/>
    <s v="CDC"/>
    <n v="975692"/>
    <m/>
    <s v="||REGISTRO DEVOLUCION FONDOS LC BCB-IMP-2014-033 P/C CEASS A/F NEURONIC S.A.,S/G NOTA CEASS/DIR/NOT-EXT 1539/2019,18/12/2019. LIB.00249014201 CEASS-PROGRAMAS, PROYECTOS DE SALUD (MSD) REF.:DEV.FDOS.LC BCB-IMP-2014-033"/>
    <m/>
    <m/>
    <m/>
    <m/>
    <n v="0"/>
    <n v="135432.45000000001"/>
    <s v="NO_CONCILIADO"/>
  </r>
  <r>
    <x v="13"/>
    <m/>
    <x v="13"/>
    <x v="0"/>
    <s v="G12375370001"/>
    <s v="CVD"/>
    <n v="1237537"/>
    <m/>
    <s v="COBRO COSTOS DE PAPELERIA SEGUN TRANSFERENCIA DEL EXTERIOR POR ORDEN DE COPAGAZ DISTRIBUIDORA DE GAS S.A. LIB. 00513062001 YPFB-OPERACIONES PLANTA DE SEPARACION DE LIQUIDOS RIO GRANDE"/>
    <m/>
    <m/>
    <m/>
    <m/>
    <n v="50"/>
    <n v="0"/>
    <s v="NO_CONCILIADO"/>
  </r>
  <r>
    <x v="13"/>
    <m/>
    <x v="13"/>
    <x v="0"/>
    <s v="G12375390001"/>
    <s v="CVD"/>
    <n v="1237539"/>
    <m/>
    <s v="COBRO COSTOS DE PAPELERIA SEGUN TRANSFERENCIA DEL EXTERIOR POR ORDEN DE VITOL S.A. LIB. 00513012007 YPFB - RECURSOS NACIONALIZACIÓN"/>
    <m/>
    <m/>
    <m/>
    <m/>
    <n v="50"/>
    <n v="0"/>
    <s v="NO_CONCILIADO"/>
  </r>
  <r>
    <x v="14"/>
    <m/>
    <x v="14"/>
    <x v="0"/>
    <s v="S09757190003"/>
    <s v="COB"/>
    <n v="975719"/>
    <m/>
    <s v="'TRANSFERENCIA'||RECIBIDA DEL EXTERIOR SEGÚN MENSAJES SWIFT NOS. 00002-00001 (REM.EXT.) DE FECHA 02-01-2020, POR DESEMBOLSO DE CAF PRÉSTAMO CFA010968 PROGRAMA DE APOYO A LA MEJORA DE LA GESTIÓN DE FINANZAS PUBLICAS, SEGUNDO DESEMBOLSO LIBRETA N°00099021001 TGN-RECURSOS ORDINARIOS (3987) REF.: UTILES DE ESCRITORIO"/>
    <m/>
    <m/>
    <m/>
    <m/>
    <n v="50"/>
    <n v="0"/>
    <s v="NO_CONCILIADO"/>
  </r>
  <r>
    <x v="14"/>
    <m/>
    <x v="14"/>
    <x v="0"/>
    <s v="S09757450001"/>
    <s v="DEV"/>
    <n v="975745"/>
    <m/>
    <s v="TRANSFERENCIA DE FONDOS||S/G. NOTA CITE: MEFP//VTCP/DGCP/UODP-001/2020 DE LA FECHA, DEL MIN.DE ECONOMIA Y FINANZAS PUBLICAS(HRE-TSO-8), PAGO BTS EXTRABURSATIL-VENCIMIENTO 3 DE ENERO DE 2020 D.S.N°1121 DE 11 DE ENERO DE 2012. DEBITO DE LA LIBRETA N° 00099021001 TGN-RECURSOS ORDINARIOS MN."/>
    <m/>
    <m/>
    <m/>
    <m/>
    <n v="194890"/>
    <n v="0"/>
    <s v="NO_CONCILIADO"/>
  </r>
  <r>
    <x v="14"/>
    <m/>
    <x v="14"/>
    <x v="0"/>
    <s v="S09757450003"/>
    <s v="COB"/>
    <n v="975745"/>
    <m/>
    <s v="'TRANSFERENCIA DE FONDOS||S/G. NOTA CITE: MEFP//VTCP/DGCP/UODP-001/2020 DE LA FECHA, DEL MIN.DE ECONOMIA Y FINANZAS PUBLICAS(HRE-TSO-8), PAGO BTS EXTRABURSATIL-VENCIMIENTO 3 DE ENERO DE 2020 D.S.N°1121 DE 11 DE ENERO DE 2012. DEBITO DE LA LIBRETA N° 00099021001, REPOSICION UTILES DE ESCRITORIO."/>
    <m/>
    <m/>
    <m/>
    <m/>
    <n v="50"/>
    <n v="0"/>
    <s v="NO_CONCILIADO"/>
  </r>
  <r>
    <x v="13"/>
    <m/>
    <x v="13"/>
    <x v="0"/>
    <s v="S09757460001"/>
    <s v="COB"/>
    <n v="975746"/>
    <m/>
    <s v="'COBRO DE'||UTILES DE ESCRITORIO POR EL COMPROBANTE CONTABLE NRO. 0975743 DE LA FECHA, SEGÚN CORREO ELECTRÓNICO DE YPFB. DEBITO DE LA LIBRETA 00513022001 YPFB  OPERACIONES."/>
    <m/>
    <m/>
    <m/>
    <m/>
    <n v="50"/>
    <n v="0"/>
    <s v="NO_CONCILIADO"/>
  </r>
  <r>
    <x v="13"/>
    <m/>
    <x v="13"/>
    <x v="1"/>
    <s v="O18137150002"/>
    <s v="BOD"/>
    <n v="1813715"/>
    <m/>
    <s v="00513012003 DEPOSITO DE EFECTIVO, DEPOSITANTE: Y.P.F.B.  CORPORATIVO, CONCEPTO: REVERSION, CUENTA DE DEPOSITO: CUENTA UNICA DEL TESORO"/>
    <m/>
    <m/>
    <m/>
    <m/>
    <n v="0"/>
    <n v="27569.08"/>
    <s v="NO_CONCILIADO"/>
  </r>
  <r>
    <x v="0"/>
    <m/>
    <x v="0"/>
    <x v="1"/>
    <s v="O18137130002"/>
    <s v="BOD"/>
    <n v="1813713"/>
    <m/>
    <s v="00099021001 DEPOSITO DE EFECTIVO, DEPOSITANTE: FELICIANO HUANCA LAURA, CONCEPTO: DEVOLUCION DE COBRO INDEBIDO, CUENTA DE DEPOSITO: CUENTA UNICA DEL TESORO"/>
    <m/>
    <m/>
    <m/>
    <m/>
    <n v="0"/>
    <n v="4310"/>
    <s v="NO_CONCILIADO"/>
  </r>
  <r>
    <x v="15"/>
    <m/>
    <x v="15"/>
    <x v="1"/>
    <s v="O18136930002"/>
    <s v="BOD"/>
    <n v="1813693"/>
    <m/>
    <s v="00099021001 DEPOSITO DE EFECTIVO, DEPOSITANTE: MINISTERIO DE DEFENSA EJERCITO DE BOLIVIA, CONCEPTO: DEVOLUCION, CUENTA DE DEPOSITO: CUENTA UNICA DEL TESORO"/>
    <m/>
    <m/>
    <m/>
    <m/>
    <n v="0"/>
    <n v="465"/>
    <s v="NO_CONCILIADO"/>
  </r>
  <r>
    <x v="16"/>
    <m/>
    <x v="16"/>
    <x v="1"/>
    <s v="O18136790002"/>
    <s v="BOD"/>
    <n v="1813679"/>
    <m/>
    <s v="00081011101 DEPOSITO DE EFECTIVO, DEPOSITANTE: EDDY JHON MAMANI RAMIREZ, CONCEPTO: DEVOLUCION DE FONDO EN AVANCE, CUENTA DE DEPOSITO: CUENTA UNICA DEL TESORO"/>
    <m/>
    <m/>
    <m/>
    <m/>
    <n v="0"/>
    <n v="350"/>
    <s v="NO_CONCILIADO"/>
  </r>
  <r>
    <x v="3"/>
    <m/>
    <x v="3"/>
    <x v="1"/>
    <s v="O18136640002"/>
    <s v="BOD"/>
    <n v="1813664"/>
    <m/>
    <s v="00099021001 DEPOSITO DE EFECTIVO, DEPOSITANTE: ROSSMARY BARRERA VDA. DE CONDORI, CONCEPTO: DEVOLUCION POR CONVENIO CON SENASIR, CUENTA DE DEPOSITO: CUENTA UNICA DEL TESORO"/>
    <m/>
    <m/>
    <m/>
    <m/>
    <n v="0"/>
    <n v="925"/>
    <s v="NO_CONCILIADO"/>
  </r>
  <r>
    <x v="0"/>
    <m/>
    <x v="0"/>
    <x v="1"/>
    <s v="O18136420002"/>
    <s v="BOD"/>
    <n v="1813642"/>
    <m/>
    <s v="00099021001 DEPOSITO DE EFECTIVO, DEPOSITANTE: BENEDICTA  CERON VDA DE CALLE, CONCEPTO: SUSCRIPCION DE CONVENIO PARA EL PAGO DE LO ADEUDADO, CUENTA DE DEPOSITO: CUENTA UNICA DEL TESORO"/>
    <m/>
    <m/>
    <m/>
    <m/>
    <n v="0"/>
    <n v="1441"/>
    <s v="NO_CONCILIADO"/>
  </r>
  <r>
    <x v="3"/>
    <m/>
    <x v="3"/>
    <x v="1"/>
    <s v="O18136330002"/>
    <s v="BOD"/>
    <n v="1813633"/>
    <m/>
    <s v="00099021001 DEPOSITO DE EFECTIVO, DEPOSITANTE: WALTER  VILLARROEL CHUQUIMIA, CONCEPTO: DEVOLUCION POR COBRO INDEBIDO A SENASIR, CUENTA DE DEPOSITO: CUENTA UNICA DEL TESORO"/>
    <m/>
    <m/>
    <m/>
    <m/>
    <n v="0"/>
    <n v="400"/>
    <s v="NO_CONCILIADO"/>
  </r>
  <r>
    <x v="0"/>
    <m/>
    <x v="0"/>
    <x v="1"/>
    <s v="O18136220002"/>
    <s v="BOD"/>
    <n v="1813622"/>
    <m/>
    <s v="00099021001 DEPOSITO DE EFECTIVO, DEPOSITANTE: OMAR FREDDY PEREZ MENDIZABAL, CONCEPTO: REVERSION SERVICIO INTERNET MES DE NOVIEMBRE PREVENTIVO 6408, CUENTA DE DEPOSITO: CUENTA UNICA DEL TESORO"/>
    <m/>
    <m/>
    <m/>
    <m/>
    <n v="0"/>
    <n v="1.5"/>
    <s v="NO_CONCILIADO"/>
  </r>
  <r>
    <x v="0"/>
    <m/>
    <x v="0"/>
    <x v="1"/>
    <s v="O18136200002"/>
    <s v="BOD"/>
    <n v="1813620"/>
    <m/>
    <s v="00099021001 DEPOSITO DE EFECTIVO, DEPOSITANTE: OMAR FREDDY PEREZ MENDIZABAL, CONCEPTO: REVERSION DE SERVICIO DE AGUA MES DE DICIEMBRE PREVENTIVO 7073, CUENTA DE DEPOSITO: CUENTA UNICA DEL TESORO"/>
    <m/>
    <m/>
    <m/>
    <m/>
    <n v="0"/>
    <n v="1567.7"/>
    <s v="NO_CONCILIADO"/>
  </r>
  <r>
    <x v="0"/>
    <m/>
    <x v="0"/>
    <x v="1"/>
    <s v="O18136190002"/>
    <s v="BOD"/>
    <n v="1813619"/>
    <m/>
    <s v="00099021001 DEPOSITO DE EFECTIVO, DEPOSITANTE: OMAR FREDDY PEREZ MENDIZABAL, CONCEPTO: REVERSION DE SERVICIO DE AGUA MES NOVIEMBRE PREVENTIVO 6408, CUENTA DE DEPOSITO: CUENTA UNICA DEL TESORO"/>
    <m/>
    <m/>
    <m/>
    <m/>
    <n v="0"/>
    <n v="784.5"/>
    <s v="NO_CONCILIADO"/>
  </r>
  <r>
    <x v="10"/>
    <m/>
    <x v="10"/>
    <x v="1"/>
    <s v="O18136150002"/>
    <s v="BOD"/>
    <n v="1813615"/>
    <m/>
    <s v="00041011101 DEPOSITO DE EFECTIVO, DEPOSITANTE: JOSE FRANCISCO ZULETA OLMOS, CONCEPTO: PAGO PROCESO SUMARIAL MDPYEP, CUENTA DE DEPOSITO: CUENTA UNICA DEL TESORO"/>
    <m/>
    <m/>
    <m/>
    <m/>
    <n v="0"/>
    <n v="1"/>
    <s v="NO_CONCILIADO"/>
  </r>
  <r>
    <x v="0"/>
    <m/>
    <x v="0"/>
    <x v="1"/>
    <s v="O18136110002"/>
    <s v="BOD"/>
    <n v="1813611"/>
    <m/>
    <s v="00099021001 DEPOSITO DE EFECTIVO, DEPOSITANTE: RAUL ANTI ANTI CI. 2364218 LP, CONCEPTO: DOBLE PERCEPCION, CUENTA DE DEPOSITO: CUENTA UNICA DEL TESORO"/>
    <m/>
    <m/>
    <m/>
    <m/>
    <n v="0"/>
    <n v="782.38"/>
    <s v="NO_CONCILIADO"/>
  </r>
  <r>
    <x v="3"/>
    <m/>
    <x v="3"/>
    <x v="1"/>
    <s v="O18138080002"/>
    <s v="BOD"/>
    <n v="1813808"/>
    <m/>
    <s v="00099021001 DEPOSITO DE EFECTIVO, DEPOSITANTE: JORGE HERIBERTO GUTIERREZ GUERRERO, CONCEPTO: TRAMITE:CAMBIO DE BENEFICIARIO SENASIR, CUENTA DE DEPOSITO: CUENTA UNICA DEL TESORO"/>
    <m/>
    <m/>
    <m/>
    <m/>
    <n v="0"/>
    <n v="6138.82"/>
    <s v="NO_CONCILIADO"/>
  </r>
  <r>
    <x v="0"/>
    <m/>
    <x v="0"/>
    <x v="1"/>
    <s v="O18137940002"/>
    <s v="BOD"/>
    <n v="1813794"/>
    <m/>
    <s v="00099021001 DEPOSITO DE EFECTIVO, DEPOSITANTE: MARIA CECILIA BARAHONA CALLISAYA, CONCEPTO: DEVOLUCION POR DOBLE PERCEPCION, CUENTA DE DEPOSITO: CUENTA UNICA DEL TESORO"/>
    <m/>
    <m/>
    <m/>
    <m/>
    <n v="0"/>
    <n v="1289.73"/>
    <s v="NO_CONCILIADO"/>
  </r>
  <r>
    <x v="17"/>
    <m/>
    <x v="17"/>
    <x v="1"/>
    <s v="O18137880002"/>
    <s v="BOD"/>
    <n v="1813788"/>
    <m/>
    <s v="00526012001 DEPOSITO DE EFECTIVO, DEPOSITANTE: BOLIVIA TV- EDUARDO LUIS CHAVEZ GUACHALLA, CONCEPTO: DEVOLUCION DE VIATICOS GESTION 2017, CUENTA DE DEPOSITO: CUENTA UNICA DEL TESORO"/>
    <m/>
    <m/>
    <m/>
    <m/>
    <n v="0"/>
    <n v="182"/>
    <s v="NO_CONCILIADO"/>
  </r>
  <r>
    <x v="16"/>
    <m/>
    <x v="16"/>
    <x v="1"/>
    <s v="O18137800002"/>
    <s v="BOD"/>
    <n v="1813780"/>
    <m/>
    <s v="00081161101 DEPOSITO DE EFECTIVO, DEPOSITANTE: MARISOL PAOLA RIOS TOLEDO, CONCEPTO: DEVOLUCION SALDO FONDOS PREV 278, CUENTA DE DEPOSITO: CUENTA UNICA DEL TESORO"/>
    <m/>
    <m/>
    <m/>
    <m/>
    <n v="0"/>
    <n v="2726"/>
    <s v="NO_CONCILIADO"/>
  </r>
  <r>
    <x v="18"/>
    <m/>
    <x v="18"/>
    <x v="1"/>
    <s v="O18137630002"/>
    <s v="BOD"/>
    <n v="1813763"/>
    <m/>
    <s v="00099021001 DEPOSITO DE EFECTIVO, DEPOSITANTE: CAMARA DE DIPUTADOS, CONCEPTO: DEVOLUCION, CUENTA DE DEPOSITO: CUENTA UNICA DEL TESORO"/>
    <m/>
    <m/>
    <m/>
    <m/>
    <n v="0"/>
    <n v="590.25"/>
    <s v="NO_CONCILIADO"/>
  </r>
  <r>
    <x v="0"/>
    <m/>
    <x v="0"/>
    <x v="1"/>
    <s v="O18137530002"/>
    <s v="BOD"/>
    <n v="1813753"/>
    <m/>
    <s v="00099021001 DEPOSITO DE EFECTIVO, DEPOSITANTE: MARCO AURELIO JULIO VISCARRA, CONCEPTO: DEPÓSITO SALDO NO EJECUTADO, CUENTA DE DEPOSITO: CUENTA UNICA DEL TESORO"/>
    <m/>
    <m/>
    <m/>
    <m/>
    <n v="0"/>
    <n v="17566.600000000002"/>
    <s v="NO_CONCILIADO"/>
  </r>
  <r>
    <x v="0"/>
    <m/>
    <x v="0"/>
    <x v="1"/>
    <s v="O18137400002"/>
    <s v="BOD"/>
    <n v="1813740"/>
    <m/>
    <s v="00099021001 DEPOSITO DE EFECTIVO, DEPOSITANTE: FLORA RODRIGUEZ SIRPA, CONCEPTO: DEVOLUCION POR COBRO INDEBIDO, CUENTA DE DEPOSITO: CUENTA UNICA DEL TESORO"/>
    <m/>
    <m/>
    <m/>
    <m/>
    <n v="0"/>
    <n v="6200"/>
    <s v="NO_CONCILIADO"/>
  </r>
  <r>
    <x v="15"/>
    <m/>
    <x v="15"/>
    <x v="1"/>
    <s v="O18137360002"/>
    <s v="BOD"/>
    <n v="1813736"/>
    <m/>
    <s v="00099021001 DEPOSITO DE EFECTIVO, DEPOSITANTE: BATALLON DE INGENIERIA VI RIOSINHO, CONCEPTO: REVERSION DE SERVICIOS BASICOS, CUENTA DE DEPOSITO: CUENTA UNICA DEL TESORO"/>
    <m/>
    <m/>
    <m/>
    <m/>
    <n v="0"/>
    <n v="992.98"/>
    <s v="NO_CONCILIADO"/>
  </r>
  <r>
    <x v="0"/>
    <m/>
    <x v="0"/>
    <x v="1"/>
    <s v="O18137350002"/>
    <s v="BOD"/>
    <n v="1813735"/>
    <m/>
    <s v="00099021001 DEPOSITO DE EFECTIVO, DEPOSITANTE: GUIDO CRESPO VALLEJOS, CONCEPTO: PRA, CUENTA DE DEPOSITO: CUENTA UNICA DEL TESORO"/>
    <m/>
    <m/>
    <m/>
    <m/>
    <n v="0"/>
    <n v="400"/>
    <s v="NO_CONCILIADO"/>
  </r>
  <r>
    <x v="0"/>
    <m/>
    <x v="0"/>
    <x v="1"/>
    <s v="O18137300002"/>
    <s v="BOD"/>
    <n v="1813730"/>
    <m/>
    <s v="00099021001 DEPOSITO DE EFECTIVO, DEPOSITANTE: SONIA VILDOZO VDA DE TARQUI, CONCEPTO: COBRO INDEBIDO, CUENTA DE DEPOSITO: CUENTA UNICA DEL TESORO"/>
    <m/>
    <m/>
    <m/>
    <m/>
    <n v="0"/>
    <n v="2097.7600000000002"/>
    <s v="NO_CONCILIADO"/>
  </r>
  <r>
    <x v="0"/>
    <m/>
    <x v="0"/>
    <x v="1"/>
    <s v="O18137290002"/>
    <s v="BOD"/>
    <n v="1813729"/>
    <m/>
    <s v="00099021001 DEPOSITO DE EFECTIVO, DEPOSITANTE: MARGOT PRIMITIVA URQUIZO NINA, CONCEPTO: DEVOLUCION DE EXCESO DE AGUINALDO, CUENTA DE DEPOSITO: CUENTA UNICA DEL TESORO"/>
    <m/>
    <m/>
    <m/>
    <m/>
    <n v="0"/>
    <n v="447.08"/>
    <s v="NO_CONCILIADO"/>
  </r>
  <r>
    <x v="19"/>
    <m/>
    <x v="19"/>
    <x v="1"/>
    <s v="B18136570002"/>
    <s v="BOD"/>
    <n v="1813657"/>
    <m/>
    <s v="00099021001 DEP.DE CHEQ.AJENOS,RET.DE CAM.,CONCEPTO: DEV PERMISOS SIN GOCE DE HABERES NOV,DEP.: MINISTERIO DE RELACIONES EXTERIORES , PROCEDENCIA: BANCO UNION S.A., CHEQUE: 1585, FECHA DE EMISION:31/12/2019"/>
    <m/>
    <m/>
    <m/>
    <m/>
    <n v="0"/>
    <n v="1925.5900000000001"/>
    <s v="NO_CONCILIADO"/>
  </r>
  <r>
    <x v="19"/>
    <m/>
    <x v="19"/>
    <x v="1"/>
    <s v="B18136540002"/>
    <s v="BOD"/>
    <n v="1813654"/>
    <m/>
    <s v="00099021001 DEP.DE CHEQ.AJENOS,RET.DE CAM.,CONCEPTO: DEVOLUCION SIN GOCE DE HABERES  NOV,DEP.: MINISTERIO DE RELACIONES EXTERIORES , PROCEDENCIA: BANCO UNION S.A., CHEQUE: 1586, FECHA DE EMISION:31/12/2019"/>
    <m/>
    <m/>
    <m/>
    <m/>
    <n v="0"/>
    <n v="1425.83"/>
    <s v="CONCILIADO_PARCIAL"/>
  </r>
  <r>
    <x v="19"/>
    <m/>
    <x v="19"/>
    <x v="1"/>
    <s v="B18136520002"/>
    <s v="BOD"/>
    <n v="1813652"/>
    <m/>
    <s v="00099021001 DEP.DE CHEQ.AJENOS,RET.DE CAM.,CONCEPTO: DEVOLUCION PERMISO SIN GOCE DE HABERES,DEP.: MINISTERIO DE RELACIONES EXTERIORES , PROCEDENCIA: BANCO UNION S.A., CHEQUE: 1589, FECHA DE EMISION:31/12/2019"/>
    <m/>
    <m/>
    <m/>
    <m/>
    <n v="0"/>
    <n v="2363.85"/>
    <s v="CONCILIADO_PARCIAL"/>
  </r>
  <r>
    <x v="19"/>
    <m/>
    <x v="19"/>
    <x v="1"/>
    <s v="B18136510002"/>
    <s v="BOD"/>
    <n v="1813651"/>
    <m/>
    <s v="00099021001 DEP.DE CHEQ.AJENOS,RET.DE CAM.,CONCEPTO: DEVOLUCION PERMISOS SIN GOCE DE HABERES,DEP.: MINISTERIO DE RELACIONES EXTERIORES , PROCEDENCIA: BANCO UNION S.A., CHEQUE: 1587, FECHA DE EMISION:31/12/2019"/>
    <m/>
    <m/>
    <m/>
    <m/>
    <n v="0"/>
    <n v="2128.73"/>
    <s v="CONCILIADO_PARCIAL"/>
  </r>
  <r>
    <x v="0"/>
    <m/>
    <x v="0"/>
    <x v="1"/>
    <s v="B18136480002"/>
    <s v="BOD"/>
    <n v="1813648"/>
    <m/>
    <s v="00099021001 DEP.DE CHEQ.AJENOS,RET.DE CAM.,CONCEPTO: DEV. OBSERVACIONES GEST PASADAS,DEP.: TITO CHAVEZ , PROCEDENCIA: BANCO UNION S.A., CHEQUE: 1590, FECHA DE EMISION:31/12/2019"/>
    <m/>
    <m/>
    <m/>
    <m/>
    <n v="0"/>
    <n v="1800"/>
    <s v="NO_CONCILIADO"/>
  </r>
  <r>
    <x v="20"/>
    <m/>
    <x v="20"/>
    <x v="1"/>
    <s v="B18136290002"/>
    <s v="BOD"/>
    <n v="1813629"/>
    <m/>
    <s v="00015021104 DEP.DE CHEQ.AJENOS,RET.DE CAM.,CONCEPTO: MINISTREIO DE GOBIERNO DIRECCION NACIONAL DE SALUD Y BIENESTAR SOCIAL,DEP.: DIR. NAL. DE SALUD Y BIENESTAR SOCIAL - POL. BOL. , PROCEDENCIA: BANCO UNION S.A., CHEQUE: 2956, FECHA DE EMISION:24/12/2019"/>
    <m/>
    <m/>
    <m/>
    <m/>
    <n v="0"/>
    <n v="5690.2"/>
    <s v="NO_CONCILIADO"/>
  </r>
  <r>
    <x v="20"/>
    <m/>
    <x v="20"/>
    <x v="1"/>
    <s v="B18136270002"/>
    <s v="BOD"/>
    <n v="1813627"/>
    <m/>
    <s v="00015021104 DEP.DE CHEQ.AJENOS,RET.DE CAM.,CONCEPTO: MINISTRIO DE GOBIERNO DICRECCIONA NACIONAL DE SALUD Y BIENESTAR SOCIAL,DEP.: DIR. NAL. DE SALUD Y BIENESTAR SOCIAL - POL. BOL. , PROCEDENCIA: BANCO UNION S.A., CHEQUE: 2955, FECHA DE EMISION:24/12/2019"/>
    <m/>
    <m/>
    <m/>
    <m/>
    <n v="0"/>
    <n v="5690.2"/>
    <s v="NO_CONCILIADO"/>
  </r>
  <r>
    <x v="20"/>
    <m/>
    <x v="20"/>
    <x v="1"/>
    <s v="B18136230002"/>
    <s v="BOD"/>
    <n v="1813623"/>
    <m/>
    <s v="00015021104 DEP.DE CHEQ.AJENOS,RET.DE CAM.,CONCEPTO: MINISTRIO DE GOBIERNO DIRECCION NACIONAL DE SALUD Y BIENESTAR SOCIAL,DEP.: DIR. NAL. DE SALUD Y BIENESTAR SOCIAL - POL. BOL. , PROCEDENCIA: BANCO UNION S.A., CHEQUE: 2954, FECHA DE EMISION:24/12/2019"/>
    <m/>
    <m/>
    <m/>
    <m/>
    <n v="0"/>
    <n v="5690.2"/>
    <s v="NO_CONCILIADO"/>
  </r>
  <r>
    <x v="20"/>
    <m/>
    <x v="20"/>
    <x v="1"/>
    <s v="B18136210002"/>
    <s v="BOD"/>
    <n v="1813621"/>
    <m/>
    <s v="00015021104 DEP.DE CHEQ.AJENOS,RET.DE CAM.,CONCEPTO: MINISTERIO E GOBIERNO DIRECCIONA NACIONAL DE SALUD Y BIENESTAR SOCIAL,DEP.: DIR. NAL. DE SALUD Y BIENESTAR SOCIAL - POL. BOL. , PROCEDENCIA: BANCO UNION S.A., CHEQUE: 2953, FECHA DE EMISION:24/12/2019"/>
    <m/>
    <m/>
    <m/>
    <m/>
    <n v="0"/>
    <n v="5690.2"/>
    <s v="NO_CONCILIADO"/>
  </r>
  <r>
    <x v="20"/>
    <m/>
    <x v="20"/>
    <x v="1"/>
    <s v="B18136180002"/>
    <s v="BOD"/>
    <n v="1813618"/>
    <m/>
    <s v="00015021104 DEP.DE CHEQ.AJENOS,RET.DE CAM.,CONCEPTO: MINISTERIO DE GOBIERNO DIRECCION NACIONAL DE SALUD Y BIENESTAR SOCIAL,DEP.: DIR. NAL. DE SALUD Y BIENESTAR SOCIAL - POL. BOL. , PROCEDENCIA: BANCO UNION S.A., CHEQUE: 2957, FECHA DE EMISION:24/12/2019"/>
    <m/>
    <m/>
    <m/>
    <m/>
    <n v="0"/>
    <n v="2061.67"/>
    <s v="NO_CONCILIADO"/>
  </r>
  <r>
    <x v="10"/>
    <m/>
    <x v="10"/>
    <x v="1"/>
    <s v="B18135880002"/>
    <s v="BOD"/>
    <n v="1813588"/>
    <m/>
    <s v="00041014101 DEP.DE CHEQ.AJENOS,RET.DE CAM.,CONCEPTO: TRANSFERENCIA PARA EQUIPOS DE COMPUTACION PARA ESTUDIANTES DE SECUNDARIA FUENTE 41-1131,DEP.: GOBIERNO AUTONOMO MUNICIPAL DE SORATA"/>
    <m/>
    <m/>
    <m/>
    <m/>
    <n v="0"/>
    <n v="443178"/>
    <s v="NO_CONCILIADO"/>
  </r>
  <r>
    <x v="21"/>
    <m/>
    <x v="21"/>
    <x v="1"/>
    <s v="B18135840002"/>
    <s v="BOD"/>
    <n v="1813584"/>
    <m/>
    <s v="00291014203 DEP.DE CHEQ.AJENOS,RET.DE CAM.,CONCEPTO: SALDO NO EJECUTADO,DEP.: ADMINISTRADORA BOL.DE CARRETERAS GER.REG. BENI , PROCEDENCIA: BANCO UNION S.A., CHEQUE: 1568, FECHA DE EMISION:30/12/2019"/>
    <m/>
    <m/>
    <m/>
    <m/>
    <n v="0"/>
    <n v="42361"/>
    <s v="NO_CONCILIADO"/>
  </r>
  <r>
    <x v="3"/>
    <m/>
    <x v="3"/>
    <x v="1"/>
    <s v="B18135800002"/>
    <s v="BOD"/>
    <n v="1813580"/>
    <m/>
    <s v="00035031101 DEP.DE CHEQ.AJENOS,RET.DE CAM.,CONCEPTO: REGISTRO POR EVENTO ENCUENTRO ANDINO EMPRESARIAL,DEP.: UNIDAD DE COORDINACION DE PROGRAMAS Y PROYECTOS , PROCEDENCIA: BANCO UNION S.A., CHEQUE: 1806, FECHA DE EMISION:02/01/2020"/>
    <m/>
    <m/>
    <m/>
    <m/>
    <n v="0"/>
    <n v="63158"/>
    <s v="NO_CONCILIADO"/>
  </r>
  <r>
    <x v="3"/>
    <m/>
    <x v="3"/>
    <x v="1"/>
    <s v="B18135770002"/>
    <s v="BOD"/>
    <n v="1813577"/>
    <m/>
    <s v="00035031101 DEP.DE CHEQ.AJENOS,RET.DE CAM.,CONCEPTO: SERVICIO POR IMPRESION DE CENETAS Y BANNERS MDP Y EP,DEP.: UNIDAD DE COORDINACION DE PROGRAMAS Y PROYECTOS , PROCEDENCIA: BANCO UNION S.A., CHEQUE: 1805, FECHA DE EMISION:02/01/2020"/>
    <m/>
    <m/>
    <m/>
    <m/>
    <n v="0"/>
    <n v="27000"/>
    <s v="NO_CONCILIADO"/>
  </r>
  <r>
    <x v="22"/>
    <m/>
    <x v="22"/>
    <x v="1"/>
    <s v="O18136050002"/>
    <s v="BOD"/>
    <n v="1813605"/>
    <m/>
    <s v="00046024204 DEPOSITO DE EFECTIVO, DEPOSITANTE: JUSTO CHUNGARA MONZÓN, CONCEPTO: RECURSOS NO UTILIZADOS C-31 7917/2019 CBT3679/2019, CUENTA DE DEPOSITO: CUENTA UNICA DEL TESORO"/>
    <m/>
    <m/>
    <m/>
    <m/>
    <n v="0"/>
    <n v="3300"/>
    <s v="NO_CONCILIADO"/>
  </r>
  <r>
    <x v="0"/>
    <m/>
    <x v="0"/>
    <x v="1"/>
    <s v="O18136000002"/>
    <s v="BOD"/>
    <n v="1813600"/>
    <m/>
    <s v="00099021001 DEPOSITO DE EFECTIVO, DEPOSITANTE: LOURDES ROSARIO ESPINOZA SAHONERO, CONCEPTO: DOBLE PERCEPCION, CUENTA DE DEPOSITO: CUENTA UNICA DEL TESORO"/>
    <m/>
    <m/>
    <m/>
    <m/>
    <n v="0"/>
    <n v="507.92"/>
    <s v="NO_CONCILIADO"/>
  </r>
  <r>
    <x v="0"/>
    <m/>
    <x v="0"/>
    <x v="1"/>
    <s v="O18135970002"/>
    <s v="BOD"/>
    <n v="1813597"/>
    <m/>
    <s v="00099021001 DEPOSITO DE EFECTIVO, DEPOSITANTE: VICTOR ADAN CORTEZ MALDONADO, CONCEPTO: DOBLE PERCEPCION, CUENTA DE DEPOSITO: CUENTA UNICA DEL TESORO"/>
    <m/>
    <m/>
    <m/>
    <m/>
    <n v="0"/>
    <n v="3292.4700000000003"/>
    <s v="NO_CONCILIADO"/>
  </r>
  <r>
    <x v="0"/>
    <m/>
    <x v="0"/>
    <x v="1"/>
    <s v="O18135780002"/>
    <s v="BOD"/>
    <n v="1813578"/>
    <m/>
    <s v="00099021001 DEPOSITO DE EFECTIVO, DEPOSITANTE: GROVER PUMA ALBERTO, CONCEPTO: DEVOLUCION DE AGUINALDO POR ERROR, CUENTA DE DEPOSITO: CUENTA UNICA DEL TESORO"/>
    <m/>
    <m/>
    <m/>
    <m/>
    <n v="0"/>
    <n v="447"/>
    <s v="NO_CONCILIADO"/>
  </r>
  <r>
    <x v="0"/>
    <m/>
    <x v="0"/>
    <x v="1"/>
    <s v="O18135730002"/>
    <s v="BOD"/>
    <n v="1813573"/>
    <m/>
    <s v="00099021001 DEPOSITO DE EFECTIVO, DEPOSITANTE: NANCY VDA. DE PINTO, CONCEPTO: DEVOLUCION, CUENTA DE DEPOSITO: CUENTA UNICA DEL TESORO"/>
    <m/>
    <m/>
    <m/>
    <m/>
    <n v="0"/>
    <n v="1959.8500000000001"/>
    <s v="NO_CONCILIADO"/>
  </r>
  <r>
    <x v="23"/>
    <m/>
    <x v="23"/>
    <x v="1"/>
    <s v="B18136760002"/>
    <s v="BOD"/>
    <n v="1813676"/>
    <m/>
    <s v="00099024113 DEP.DE CHEQ.AJENOS,RET.DE CAM.,CONCEPTO: RECURSOS DEVUELTOS POR NO COBRO,DEP.: MINNISTERIO DE LA PRESIDENCIA - UPRE , PROCEDENCIA: BANCO UNION S.A., CHEQUE: 1111, FECHA DE EMISION:31/12/2019"/>
    <m/>
    <m/>
    <m/>
    <m/>
    <n v="0"/>
    <n v="5765.5"/>
    <s v="NO_CONCILIADO"/>
  </r>
  <r>
    <x v="24"/>
    <m/>
    <x v="24"/>
    <x v="1"/>
    <s v="B18136700002"/>
    <s v="BOD"/>
    <n v="1813670"/>
    <m/>
    <s v="00580012001 DEP.DE CHEQ.AJENOS,RET.DE CAM.,CONCEPTO: INDENMINIZACION POR SINIESTRO,DEP.: CREDINFORM INTERNATIONAL S.A. , PROCEDENCIA: BANCO MERCANTIL SANTA CRUZ SA., CHEQUE: 123672, FECHA DE EMISION:26/12/2019"/>
    <m/>
    <m/>
    <m/>
    <m/>
    <n v="0"/>
    <n v="905.67000000000007"/>
    <s v="NO_CONCILIADO"/>
  </r>
  <r>
    <x v="0"/>
    <m/>
    <x v="0"/>
    <x v="1"/>
    <s v="B18136650002"/>
    <s v="BOD"/>
    <n v="1813665"/>
    <m/>
    <s v="00099021001 DEP.DE CHEQ.AJENOS,RET.DE CAM.,CONCEPTO: DEV GASTOS OBSERVADOS CONTROL FIN,DEP.: MIRIAN EVELIN AGREDA RODRIGUEZ , PROCEDENCIA: BANCO UNION S.A., CHEQUE: 1582, FECHA DE EMISION:31/12/2019"/>
    <m/>
    <m/>
    <m/>
    <m/>
    <n v="0"/>
    <n v="25037.56"/>
    <s v="NO_CONCILIADO"/>
  </r>
  <r>
    <x v="0"/>
    <m/>
    <x v="0"/>
    <x v="1"/>
    <s v="B18136610002"/>
    <s v="BOD"/>
    <n v="1813661"/>
    <m/>
    <s v="00099021001 DEP.DE CHEQ.AJENOS,RET.DE CAM.,CONCEPTO: DEV GASTOS OBSERVADO CONTROL FIN,DEP.: XAVIER VASQUEZ PACO , PROCEDENCIA: BANCO UNION S.A., CHEQUE: 1583, FECHA DE EMISION:31/12/2019"/>
    <m/>
    <m/>
    <m/>
    <m/>
    <n v="0"/>
    <n v="10275"/>
    <s v="NO_CONCILIADO"/>
  </r>
  <r>
    <x v="0"/>
    <m/>
    <x v="0"/>
    <x v="1"/>
    <s v="B18136580002"/>
    <s v="BOD"/>
    <n v="1813658"/>
    <m/>
    <s v="00099021001 DEP.DE CHEQ.AJENOS,RET.DE CAM.,CONCEPTO: DEVOLUCION GASTOS OBS CONTROL FIN,DEP.: SAIQUITA LOPEZ JAVIER CARLOS , PROCEDENCIA: BANCO UNION S.A., CHEQUE: 1584, FECHA DE EMISION:31/12/2019"/>
    <m/>
    <m/>
    <m/>
    <m/>
    <n v="0"/>
    <n v="2326.87"/>
    <s v="NO_CONCILIADO"/>
  </r>
  <r>
    <x v="13"/>
    <m/>
    <x v="13"/>
    <x v="1"/>
    <s v="G12381130001"/>
    <s v="CVD"/>
    <n v="1238113"/>
    <m/>
    <s v="COBRO COSTOS DE PAPELERIA SEGUN TRANSFERENCIA DEL EXTERIOR POR ORDEN DE HERCO COMBUSTIBLES S.A. LIB. 00513062001 YPFB-OPERACIONES PLANTA DE SEPARACION DE LIQUIDOS RIO GRANDE"/>
    <m/>
    <m/>
    <m/>
    <m/>
    <n v="50"/>
    <n v="0"/>
    <s v="NO_CONCILIADO"/>
  </r>
  <r>
    <x v="8"/>
    <m/>
    <x v="8"/>
    <x v="1"/>
    <s v="Q12237950002"/>
    <s v="CRV"/>
    <n v="1223795"/>
    <m/>
    <s v="NUMERO DE LIBRETA CUT: 00099021001 OPERACIÓN E75 TRANSFERENCIA DE LA CUENTA FISCAL BUN A LA CUT EN MN TRANSFERENCIA DE FONDOS A SOLICITUD DEL GOBIERNO AUTONOMO MUNICIPAL EL VILLAR CON CITE: GAMV-OMARF-OF.NÂ°01/2020 LA CTA. 3987 CUT LBRTA.00099021001."/>
    <m/>
    <m/>
    <m/>
    <m/>
    <n v="0"/>
    <n v="32750"/>
    <s v="NO_CONCILIADO"/>
  </r>
  <r>
    <x v="10"/>
    <m/>
    <x v="10"/>
    <x v="1"/>
    <s v="F0003575"/>
    <s v="DAU"/>
    <n v="1175662"/>
    <m/>
    <s v="A:00041014101 Débito Automático por incumplimiento del Gobierno Autónomo Municipal de Mecapaca (GAM MEC), al Convenio Intergubernativo (Equipos de Computación) de fecha 12 de noviembre de 2018, suscrito entre el Ministerio de Desarrollo Productivo y Economía Plural y el GAM MEC para el programa “Educación con Revolución Tecnológica”."/>
    <m/>
    <m/>
    <m/>
    <m/>
    <n v="0"/>
    <n v="23490"/>
    <s v="NO_CONCILIADO"/>
  </r>
  <r>
    <x v="10"/>
    <m/>
    <x v="10"/>
    <x v="1"/>
    <s v="F0003575"/>
    <s v="DAU"/>
    <n v="1175657"/>
    <m/>
    <s v="A:00041014101 Débito Automático por incumplimiento del Gobierno Autónomo Municipal de Villa Vaca Guzmán (GAM MUY), al Convenio Intergubernativo (Equipos de Computación) de fecha 17 de octubre de 2017, suscrito entre el Ministerio de Desarrollo Productivo y Economía Plural y el GAM MUY para el programa “Educación con Revolución Tecnológica”."/>
    <m/>
    <m/>
    <m/>
    <m/>
    <n v="0"/>
    <n v="187920"/>
    <s v="NO_CONCILIADO"/>
  </r>
  <r>
    <x v="10"/>
    <m/>
    <x v="10"/>
    <x v="1"/>
    <s v="F0003575"/>
    <s v="DAU"/>
    <n v="1175658"/>
    <m/>
    <s v="A:00041014101 Débito Automático por incumplimiento del Gobierno Autónomo Municipal de Sipe Sipe (GAM SIP), al Convenio Intergubernativo (Equipos de Computación) de fecha 23 de agosto de 2018, suscrito entre el Ministerio de Desarrollo Productivo y Economía Plural y el GAM SIP para el programa “Educación con Revolución Tecnológica”."/>
    <m/>
    <m/>
    <m/>
    <m/>
    <n v="0"/>
    <n v="1539378"/>
    <s v="NO_CONCILIADO"/>
  </r>
  <r>
    <x v="10"/>
    <m/>
    <x v="10"/>
    <x v="1"/>
    <s v="F0003575"/>
    <s v="DAU"/>
    <n v="1175661"/>
    <m/>
    <s v="A:00041014101 Débito Automático por incumplimiento del Gobierno Autónomo Municipal de Antequera (GAM ANT), al Convenio Intergubernativo (Equipos de Computación) de fecha 31 de octubre de 2018, suscrito entre el Ministerio de Desarrollo Productivo y Economía Plural y el GAM ANT para el programa “Educación con Revolución Tecnológica”."/>
    <m/>
    <m/>
    <m/>
    <m/>
    <n v="0"/>
    <n v="56376"/>
    <s v="NO_CONCILIADO"/>
  </r>
  <r>
    <x v="10"/>
    <m/>
    <x v="10"/>
    <x v="1"/>
    <s v="F0003575"/>
    <s v="DAU"/>
    <n v="1175660"/>
    <m/>
    <s v="A:00041014101 Débito Automático por incumplimiento del Gobierno Autónomo Municipal de Tarvita (GAM TAR), al Convenio Intergubernativo (Equipos de Computación) de fecha 02 de octubre de 2018, suscrito entre el Ministerio de Desarrollo Productivo y Economía Plural y el GAM TAR para el programa “Educación con Revolución Tecnológica”."/>
    <m/>
    <m/>
    <m/>
    <m/>
    <n v="0"/>
    <n v="465102"/>
    <s v="NO_CONCILIADO"/>
  </r>
  <r>
    <x v="10"/>
    <m/>
    <x v="10"/>
    <x v="1"/>
    <s v="F0003575"/>
    <s v="DAU"/>
    <n v="1175659"/>
    <m/>
    <s v="A:00041014101 Débito Automático por incumplimiento del Gobierno Autónomo Municipal de Yunchara (GAM YUN), al Convenio Intergubernativo (Equipos de Computación) de fecha 02 de agosto de 2018, suscrito entre el Ministerio de Desarrollo Productivo y Economía Plural y el GAM YUN para el programa “Educación con Revolución Tecnológica”."/>
    <m/>
    <m/>
    <m/>
    <m/>
    <n v="0"/>
    <n v="234900"/>
    <s v="NO_CONCILIADO"/>
  </r>
  <r>
    <x v="14"/>
    <m/>
    <x v="14"/>
    <x v="1"/>
    <s v="G12384200003"/>
    <s v="COB"/>
    <n v="13067"/>
    <m/>
    <s v="PAGO A CAF PRÉSTAMO CFA007894 VCTO. 03-01-2020 POR CUENTA DE TGN , NTI. 013067 VALOR 03-01-2020 CAPITAL USD 641.703,15 INTERESES USD 216.576,10 CTA. 3987 CUENTA UNICA DEL TESORO-3987 LIB. 00099021001 REF.: COMISIONES BANCARIAS"/>
    <m/>
    <m/>
    <m/>
    <m/>
    <n v="4391.49"/>
    <n v="0"/>
    <s v="DESCONCILIADO"/>
  </r>
  <r>
    <x v="13"/>
    <m/>
    <x v="13"/>
    <x v="1"/>
    <s v="G12385300001"/>
    <s v="CVD"/>
    <n v="1238530"/>
    <m/>
    <s v="COBRO COSTOS DE PAPELERIA SEGUN TRANSFERENCIA DEL EXTERIOR POR ORDEN DE COPAGAZ DISTRIBUIDORA DE GAS S.A. REF.: FACTURA 20 Y OTROS LIB. 00513062001 YPFB-OPERACIONES PLANTA DE SEPARACION DE LIQUIDOS RIO GRANDE"/>
    <m/>
    <m/>
    <m/>
    <m/>
    <n v="50"/>
    <n v="0"/>
    <s v="NO_CONCILIADO"/>
  </r>
  <r>
    <x v="14"/>
    <m/>
    <x v="14"/>
    <x v="1"/>
    <s v="S09757860001"/>
    <s v="PTV"/>
    <n v="975786"/>
    <m/>
    <s v="||TRANSFERENCIA SALDOS DE LA CUENTA UNICA DEL TESORO (CUT) PARA CANCELACION DE VENCIMIENTO DE VALORES DE BT'S &quot;C&quot; DE FECHA 03/01/2020 SEGUN NOTA MEFP/VTCP/DGCP/UODP-006/2020 DE F.03/01/2020 DEL MIN. DE ECONOMIA Y FIN. PUBLICAS."/>
    <m/>
    <m/>
    <m/>
    <m/>
    <n v="16280190.84"/>
    <n v="0"/>
    <s v="NO_CONCILIADO"/>
  </r>
  <r>
    <x v="14"/>
    <m/>
    <x v="14"/>
    <x v="1"/>
    <s v="S09757770001"/>
    <s v="DEV"/>
    <n v="975777"/>
    <m/>
    <s v="'TRANSFERENCIA DE FONDOS||S/G. NOTA CITE: MEFP//VTCP/DGCP/UODP-007/2020 DE LA FECHA, DEL MIN.DE ECONOMIA Y FINANZAS PUBLICAS(HRE-TSO-15), PAGO BTS EXTRABURSATIL-VENCIMIENTO 4 Y 5 DE ENERO DE 2020 D.S.N°1121 DE 11 DE ENERO DE 2012. DEBITO DE LA LIBRETA N° 00099021001 TGN-RECURSOS ORDINARIOS MN."/>
    <m/>
    <m/>
    <m/>
    <m/>
    <n v="202250"/>
    <n v="0"/>
    <s v="NO_CONCILIADO"/>
  </r>
  <r>
    <x v="14"/>
    <m/>
    <x v="14"/>
    <x v="1"/>
    <s v="S09757770003"/>
    <s v="COB"/>
    <n v="975777"/>
    <m/>
    <s v="'TRANSFERENCIA DE FONDOS||S/G. NOTA CITE: MEFP//VTCP/DGCP/UODP-007/2020 DE LA FECHA, DEL MIN.DE ECONOMIA Y FINANZAS PUBLICAS(HRE-TSO-15), PAGO BTS EXTRABURSATIL-VENCIMIENTO 4 Y 5 DE ENERO DE 2020 D.S.N°1121 DE 11 DE ENERO DE 2012. DEBITO DE LA LIBRETA N° 00099021001, REPOSICION UTILES DE ESCRITORIO."/>
    <m/>
    <m/>
    <m/>
    <m/>
    <n v="50"/>
    <n v="0"/>
    <s v="NO_CONCILIADO"/>
  </r>
  <r>
    <x v="8"/>
    <m/>
    <x v="8"/>
    <x v="1"/>
    <s v="S09757950002"/>
    <s v="CRV"/>
    <n v="975795"/>
    <m/>
    <s v="||TRANSFERENCIA DE FONDOS S/G. FORMULARIO CITE: BUN/CF005/20 DE LA FECHA.(HRE-TSO-20). A SOLICITUD GOB.AUT.MCPAL.CARANAVI, LIBRETA 00099021001 TGN-RECURSOS ORDINARIOS; BUN."/>
    <m/>
    <m/>
    <m/>
    <m/>
    <n v="0"/>
    <n v="53908"/>
    <s v="NO_CONCILIADO"/>
  </r>
  <r>
    <x v="9"/>
    <m/>
    <x v="9"/>
    <x v="1"/>
    <s v="S09757960002"/>
    <s v="CRV"/>
    <n v="975796"/>
    <m/>
    <s v="||TRANSFERENCIA DE FONDOS S/G. FORMULARIO CITE: BUN/CF006/20 DE LA FECHA.(HRE-TSO-21). A SOLICITUD GOB.AUT.MCPAL.PUCARANI,LIBRETA N°00086074101 MMAYA-BS-CONTRAPARTE PROY-PREINVERSION; BUN"/>
    <m/>
    <m/>
    <m/>
    <m/>
    <n v="0"/>
    <n v="72195.83"/>
    <s v="NO_CONCILIADO"/>
  </r>
  <r>
    <x v="8"/>
    <m/>
    <x v="8"/>
    <x v="1"/>
    <s v="S09757970002"/>
    <s v="CRV"/>
    <n v="975797"/>
    <m/>
    <s v="||TRANSFERENCIA DE FONDOS S/G. FORMULARIO CITE: BUN/CF007/20 DE LA FECHA.(HRE-TSO-22). A SOLICITUD GOB.AUT.MCPAL.PUCARANI, LIBRETA N°00099021001 TGN-RECURSOS ORDINARIOS; BUN."/>
    <m/>
    <m/>
    <m/>
    <m/>
    <n v="0"/>
    <n v="243"/>
    <s v="NO_CONCILIADO"/>
  </r>
  <r>
    <x v="14"/>
    <m/>
    <x v="14"/>
    <x v="1"/>
    <s v="S09757780001"/>
    <s v="DEV"/>
    <n v="975778"/>
    <m/>
    <s v="'TRANSFERENCIA DE FONDOS||S/G. NOTA CITE MEFP/VTCP/DGCP/UF-11/2020 DE LA FECHA, DEL MIN.DE ECONOMIA Y FINANZAS PUBLICAS(HRE-TSO-2020-16), RECURSOS FIDEICOMISO &quot;ACCESOS SEGUROS PARA VIVIR BIEN&quot;, CONSTITUIDO CON EL FONDO NACIONAL DE DESARROLLO REGIONAL. DEBITO DE LA LIBRETA N° 00099021001 TGN-RECURSOS ORDINARIOS MN."/>
    <m/>
    <m/>
    <m/>
    <m/>
    <n v="1412861.86"/>
    <n v="0"/>
    <s v="NO_CONCILIADO"/>
  </r>
  <r>
    <x v="14"/>
    <m/>
    <x v="14"/>
    <x v="1"/>
    <s v="S09757780003"/>
    <s v="COB"/>
    <n v="975778"/>
    <m/>
    <s v="'TRANSFERENCIA DE FONDOS||S/G. NOTA CITE MEFP/VTCP/DGCP/UF-11/2020 DE LA FECHA, DEL MIN.DE ECONOMIA Y FINANZAS PUBLICAS(HRE-TSO-2020-16), RECURSOS FIDEICOMISO &quot;ACCESOS SEGUROS PARA VIVIR BIEN&quot;, CONSTITUIDO CON EL FONDO NACIONAL DE DESARROLLO REGIONAL. DEBITO DE LA LIBRETA N° 00099021001, REPOSICION UTILES DE ESCRITORIO."/>
    <m/>
    <m/>
    <m/>
    <m/>
    <n v="50"/>
    <n v="0"/>
    <s v="NO_CONCILIADO"/>
  </r>
  <r>
    <x v="25"/>
    <m/>
    <x v="25"/>
    <x v="1"/>
    <s v="S09757980003"/>
    <s v="COB"/>
    <n v="975798"/>
    <m/>
    <s v="||TRANSFERENCIA DE FONDOS S/G. MENSAJES SWIFT NROS. 00122 Y 00116 DE LA FECHA. (SECTOR PÚBLICO - SERVICIOS). DEBITO DE LA LIBRETA 00119012001 ADSIB, REPOSICION UTILES DE ESCRITORIO."/>
    <m/>
    <m/>
    <m/>
    <m/>
    <n v="50"/>
    <n v="0"/>
    <s v="NO_CONCILIADO"/>
  </r>
  <r>
    <x v="3"/>
    <m/>
    <x v="3"/>
    <x v="2"/>
    <s v="O18141340002"/>
    <s v="BOD"/>
    <n v="1814134"/>
    <m/>
    <s v="00099021001 DEPOSITO DE EFECTIVO, DEPOSITANTE: JUAN ANGEL CORONEL SARDON CI 6136125LP, CONCEPTO: DEVOLUCION AL SENASIR COACTIVO SOCIAL, CUENTA DE DEPOSITO: CUENTA UNICA DEL TESORO"/>
    <m/>
    <m/>
    <m/>
    <m/>
    <n v="0"/>
    <n v="3513.9300000000003"/>
    <s v="NO_CONCILIADO"/>
  </r>
  <r>
    <x v="0"/>
    <m/>
    <x v="0"/>
    <x v="2"/>
    <s v="O18141180002"/>
    <s v="BOD"/>
    <n v="1814118"/>
    <m/>
    <s v="00099021001 DEPOSITO DE EFECTIVO, DEPOSITANTE: IGNACIO SIÑANI QUISPE, CONCEPTO: DEVOLUCION DE DEUDA, CUENTA DE DEPOSITO: CUENTA UNICA DEL TESORO"/>
    <m/>
    <m/>
    <m/>
    <m/>
    <n v="0"/>
    <n v="528.04"/>
    <s v="NO_CONCILIADO"/>
  </r>
  <r>
    <x v="0"/>
    <m/>
    <x v="0"/>
    <x v="2"/>
    <s v="O18140990002"/>
    <s v="BOD"/>
    <n v="1814099"/>
    <m/>
    <s v="00099021001 DEPOSITO DE EFECTIVO, DEPOSITANTE: VICTOR QUEZADA BALDERRAMA, CONCEPTO: DOBLE PERCEPCION, CUENTA DE DEPOSITO: CUENTA UNICA DEL TESORO"/>
    <m/>
    <m/>
    <m/>
    <m/>
    <n v="0"/>
    <n v="20000"/>
    <s v="NO_CONCILIADO"/>
  </r>
  <r>
    <x v="15"/>
    <m/>
    <x v="15"/>
    <x v="2"/>
    <s v="O18140960002"/>
    <s v="BOD"/>
    <n v="1814096"/>
    <m/>
    <s v="00099021001 DEPOSITO DE EFECTIVO, DEPOSITANTE: EMIE, CONCEPTO: REVERSION, CUENTA DE DEPOSITO: CUENTA UNICA DEL TESORO"/>
    <m/>
    <m/>
    <m/>
    <m/>
    <n v="0"/>
    <n v="145.1"/>
    <s v="NO_CONCILIADO"/>
  </r>
  <r>
    <x v="0"/>
    <m/>
    <x v="0"/>
    <x v="2"/>
    <s v="O18140720002"/>
    <s v="BOD"/>
    <n v="1814072"/>
    <m/>
    <s v="00099021001 DEPOSITO DE EFECTIVO, DEPOSITANTE: PEDRO VILLCA VERA, CONCEPTO: CORRESPONDEN A LOS APORTES AL ENTE GESTOR DE SALUD A CORTO PLAZAO, CUENTA DE DEPOSITO: CUENTA UNICA DEL TESORO"/>
    <m/>
    <m/>
    <m/>
    <m/>
    <n v="0"/>
    <n v="57.86"/>
    <s v="NO_CONCILIADO"/>
  </r>
  <r>
    <x v="18"/>
    <m/>
    <x v="18"/>
    <x v="2"/>
    <s v="O18140640002"/>
    <s v="BOD"/>
    <n v="1814064"/>
    <m/>
    <s v="00099021001 DEPOSITO DE EFECTIVO, DEPOSITANTE: EDDY MARTIN CRESPO VELASQUEZ, CONCEPTO: REVERSION POR GASTOS NO EJECUTADOS, CUENTA DE DEPOSITO: CUENTA UNICA DEL TESORO"/>
    <m/>
    <m/>
    <m/>
    <m/>
    <n v="0"/>
    <n v="162"/>
    <s v="NO_CONCILIADO"/>
  </r>
  <r>
    <x v="0"/>
    <m/>
    <x v="0"/>
    <x v="2"/>
    <s v="O18140630002"/>
    <s v="BOD"/>
    <n v="1814063"/>
    <m/>
    <s v="00099021001 DEPOSITO DE EFECTIVO, DEPOSITANTE: EDDY MARTIN CRESPO VELASQUEZ, CONCEPTO: REVERSION POR GASTOS NO EJECUTADOS, CUENTA DE DEPOSITO: CUENTA UNICA DEL TESORO"/>
    <m/>
    <m/>
    <m/>
    <m/>
    <n v="0"/>
    <n v="453.55"/>
    <s v="NO_CONCILIADO"/>
  </r>
  <r>
    <x v="0"/>
    <m/>
    <x v="0"/>
    <x v="2"/>
    <s v="O18140620002"/>
    <s v="BOD"/>
    <n v="1814062"/>
    <m/>
    <s v="00099021001 DEPOSITO DE EFECTIVO, DEPOSITANTE: MARLENE BLANCA OBLITAS RODRIGUEZ, CONCEPTO: DEVOLUCION DE UNA DUODECIMA DE AGUINALDO, CUENTA DE DEPOSITO: CUENTA UNICA DEL TESORO"/>
    <m/>
    <m/>
    <m/>
    <m/>
    <n v="0"/>
    <n v="286.40000000000003"/>
    <s v="NO_CONCILIADO"/>
  </r>
  <r>
    <x v="0"/>
    <m/>
    <x v="0"/>
    <x v="2"/>
    <s v="O18141360002"/>
    <s v="BOD"/>
    <n v="1814136"/>
    <m/>
    <s v="00099021001 DEPOSITO DE EFECTIVO, DEPOSITANTE: ALAN ISRAEL GUTIERREZ AGUIAR, CONCEPTO: DEVOLUCION PASAJES, CUENTA DE DEPOSITO: CUENTA UNICA DEL TESORO"/>
    <m/>
    <m/>
    <m/>
    <m/>
    <n v="0"/>
    <n v="10"/>
    <s v="NO_CONCILIADO"/>
  </r>
  <r>
    <x v="0"/>
    <m/>
    <x v="0"/>
    <x v="2"/>
    <s v="O18141370002"/>
    <s v="BOD"/>
    <n v="1814137"/>
    <m/>
    <s v="00099021001 DEPOSITO DE EFECTIVO, DEPOSITANTE: ARIEL MONTERO PATZI, CONCEPTO: DEVOLUCION PASAJES, CUENTA DE DEPOSITO: CUENTA UNICA DEL TESORO"/>
    <m/>
    <m/>
    <m/>
    <m/>
    <n v="0"/>
    <n v="10"/>
    <s v="NO_CONCILIADO"/>
  </r>
  <r>
    <x v="15"/>
    <m/>
    <x v="15"/>
    <x v="2"/>
    <s v="O18141580002"/>
    <s v="BOD"/>
    <n v="1814158"/>
    <m/>
    <s v="00099021001 DEPOSITO DE EFECTIVO, DEPOSITANTE: RI-22 MEJILLONES, CONCEPTO: REVERSION SALDO SERVICIOS BASICOS MES DICIEMBRE, CUENTA DE DEPOSITO: CUENTA UNICA DEL TESORO"/>
    <m/>
    <m/>
    <m/>
    <m/>
    <n v="0"/>
    <n v="232.3"/>
    <s v="NO_CONCILIADO"/>
  </r>
  <r>
    <x v="0"/>
    <m/>
    <x v="0"/>
    <x v="2"/>
    <s v="O18141960002"/>
    <s v="BOD"/>
    <n v="1814196"/>
    <m/>
    <s v="00099021001 DEPOSITO DE EFECTIVO, DEPOSITANTE: OMAR CABRERA VILLCA, CONCEPTO: DEVOLUCION DE AGUINALDO PARCIAL, CUENTA DE DEPOSITO: CUENTA UNICA DEL TESORO"/>
    <m/>
    <m/>
    <m/>
    <m/>
    <n v="0"/>
    <n v="588.41999999999996"/>
    <s v="NO_CONCILIADO"/>
  </r>
  <r>
    <x v="0"/>
    <m/>
    <x v="0"/>
    <x v="2"/>
    <s v="O18142070002"/>
    <s v="BOD"/>
    <n v="1814207"/>
    <m/>
    <s v="00099021001 DEPOSITO DE EFECTIVO, DEPOSITANTE: MARIELA RAMOS QUISPE, CONCEPTO: REVERSION, CUENTA DE DEPOSITO: CUENTA UNICA DEL TESORO"/>
    <m/>
    <m/>
    <m/>
    <m/>
    <n v="0"/>
    <n v="144.6"/>
    <s v="NO_CONCILIADO"/>
  </r>
  <r>
    <x v="0"/>
    <m/>
    <x v="0"/>
    <x v="2"/>
    <s v="O18142280002"/>
    <s v="BOD"/>
    <n v="1814228"/>
    <m/>
    <s v="00099021001 DEPOSITO DE EFECTIVO, DEPOSITANTE: JENNIFER DUNIA LARUTA CALLISAYA, CONCEPTO: DEVOLUCION DE AGUINALDO POR ERROR, CUENTA DE DEPOSITO: CUENTA UNICA DEL TESORO"/>
    <m/>
    <m/>
    <m/>
    <m/>
    <n v="0"/>
    <n v="347.67"/>
    <s v="NO_CONCILIADO"/>
  </r>
  <r>
    <x v="22"/>
    <m/>
    <x v="22"/>
    <x v="2"/>
    <s v="O18142320002"/>
    <s v="BOD"/>
    <n v="1814232"/>
    <m/>
    <s v="00046024204 DEPOSITO DE EFECTIVO, DEPOSITANTE: MINISTERIO DE SALUD, CONCEPTO: DEVOLUCION  FONDOS EN AVANCE, CUENTA DE DEPOSITO: CUENTA UNICA DEL TESORO"/>
    <m/>
    <m/>
    <m/>
    <m/>
    <n v="0"/>
    <n v="6360"/>
    <s v="NO_CONCILIADO"/>
  </r>
  <r>
    <x v="0"/>
    <m/>
    <x v="0"/>
    <x v="2"/>
    <s v="O18142490002"/>
    <s v="BOD"/>
    <n v="1814249"/>
    <m/>
    <s v="00099021001 DEPOSITO DE EFECTIVO, DEPOSITANTE: WALDO ALBERTO OMISTE FLORES, CONCEPTO: DOBLE PERCEPCION, CUENTA DE DEPOSITO: CUENTA UNICA DEL TESORO"/>
    <m/>
    <m/>
    <m/>
    <m/>
    <n v="0"/>
    <n v="2642.04"/>
    <s v="NO_CONCILIADO"/>
  </r>
  <r>
    <x v="0"/>
    <m/>
    <x v="0"/>
    <x v="2"/>
    <s v="O18142500002"/>
    <s v="BOD"/>
    <n v="1814250"/>
    <m/>
    <s v="00099021001 DEPOSITO DE EFECTIVO, DEPOSITANTE: VICTOR FERNANDO CALDERON ROCABADO, CONCEPTO: DOBLE PERCEPCION, CUENTA DE DEPOSITO: CUENTA UNICA DEL TESORO"/>
    <m/>
    <m/>
    <m/>
    <m/>
    <n v="0"/>
    <n v="5242.91"/>
    <s v="NO_CONCILIADO"/>
  </r>
  <r>
    <x v="26"/>
    <m/>
    <x v="26"/>
    <x v="2"/>
    <s v="B18139880002"/>
    <s v="BOD"/>
    <n v="1813988"/>
    <m/>
    <s v="00076011101 DEP.DE CHEQ.AJENOS,RET.DE CAM.,CONCEPTO: RECUPERACION DE RECURSOS MEDIANTE PROCESO JUDICIAL NOTA DE CARGO 19/2003,DEP.: ORGANO JUDICIAL DAF , PROCEDENCIA: BANCO UNION S.A., CHEQUE: 13475, FECHA DE EMISION:12/12/2019"/>
    <m/>
    <m/>
    <m/>
    <m/>
    <n v="0"/>
    <n v="21496.11"/>
    <s v="NO_CONCILIADO"/>
  </r>
  <r>
    <x v="9"/>
    <m/>
    <x v="9"/>
    <x v="2"/>
    <s v="B18140030002"/>
    <s v="BOD"/>
    <n v="1814003"/>
    <m/>
    <s v="00086031101 DEP.DE CHEQ.AJENOS,RET.DE CAM.,CONCEPTO: INGRESO SISCO DICIEMBRE,DEP.: SERNAP-TUNARI , PROCEDENCIA: BANCO UNION S.A., CHEQUE: 694, FECHA DE EMISION:30/12/2019"/>
    <m/>
    <m/>
    <m/>
    <m/>
    <n v="0"/>
    <n v="770"/>
    <s v="NO_CONCILIADO"/>
  </r>
  <r>
    <x v="9"/>
    <m/>
    <x v="9"/>
    <x v="2"/>
    <s v="B18140060002"/>
    <s v="BOD"/>
    <n v="1814006"/>
    <m/>
    <s v="00086031101 DEP.DE CHEQ.AJENOS,RET.DE CAM.,CONCEPTO: INGRESO POR MULTAS,DEP.: SERNAP-TUNARI , PROCEDENCIA: BANCO UNION S.A., CHEQUE: 696, FECHA DE EMISION:30/12/2019"/>
    <m/>
    <m/>
    <m/>
    <m/>
    <n v="0"/>
    <n v="1911"/>
    <s v="NO_CONCILIADO"/>
  </r>
  <r>
    <x v="9"/>
    <m/>
    <x v="9"/>
    <x v="2"/>
    <s v="B18140080002"/>
    <s v="BOD"/>
    <n v="1814008"/>
    <m/>
    <s v="00086031101 DEP.DE CHEQ.AJENOS,RET.DE CAM.,CONCEPTO: INGRESO SISCO DICIEMBRE,DEP.: SERNAP-CARRASCO , PROCEDENCIA: BANCO UNION S.A., CHEQUE: 1499, FECHA DE EMISION:27/12/2019"/>
    <m/>
    <m/>
    <m/>
    <m/>
    <n v="0"/>
    <n v="920"/>
    <s v="NO_CONCILIADO"/>
  </r>
  <r>
    <x v="0"/>
    <m/>
    <x v="0"/>
    <x v="2"/>
    <s v="B18141010002"/>
    <s v="BOD"/>
    <n v="1814101"/>
    <m/>
    <s v="00099021001 DEP.DE CHEQ.AJENOS,RET.DE CAM.,CONCEPTO: DEVOLUCION DE CC NO COBRADO SEPTIEMBRE 2019,DEP.: LA VITALICIA SEGUROS Y REASEGUROS DE VIDA S.A. , PROCEDENCIA: BANCO BISA S.A., CHEQUE: 61619, FECHA DE EMISION:06/01/2020"/>
    <m/>
    <m/>
    <m/>
    <m/>
    <n v="0"/>
    <n v="15899.18"/>
    <s v="NO_CONCILIADO"/>
  </r>
  <r>
    <x v="3"/>
    <m/>
    <x v="3"/>
    <x v="2"/>
    <s v="O18139750002"/>
    <s v="BOD"/>
    <n v="1813975"/>
    <m/>
    <s v="00099021001 DEPOSITO DE EFECTIVO, DEPOSITANTE: CECILIA FLORES DE CEÑI, CONCEPTO: COBRO INDEBIDO DE SENASIR DEL MES DE ENERO, CUENTA DE DEPOSITO: CUENTA UNICA DEL TESORO"/>
    <m/>
    <m/>
    <m/>
    <m/>
    <n v="0"/>
    <n v="1277"/>
    <s v="NO_CONCILIADO"/>
  </r>
  <r>
    <x v="0"/>
    <m/>
    <x v="0"/>
    <x v="2"/>
    <s v="O18139840002"/>
    <s v="BOD"/>
    <n v="1813984"/>
    <m/>
    <s v="00099021001 DEPOSITO DE EFECTIVO, DEPOSITANTE: ALBARO ROGELIO ECHALAR VACA, CONCEPTO: REVERSION SERVICIOS BASICOS -ENERGIA ELECTRICA, CUENTA DE DEPOSITO: CUENTA UNICA DEL TESORO"/>
    <m/>
    <m/>
    <m/>
    <m/>
    <n v="0"/>
    <n v="1192.1000000000001"/>
    <s v="NO_CONCILIADO"/>
  </r>
  <r>
    <x v="0"/>
    <m/>
    <x v="0"/>
    <x v="2"/>
    <s v="O18139890002"/>
    <s v="BOD"/>
    <n v="1813989"/>
    <m/>
    <s v="00099021001 DEPOSITO DE EFECTIVO, DEPOSITANTE: NUEMY PLATA VDA. DE LOPEZ, CONCEPTO: DEVOLUCION DE BENEFICIOS DE VIUDEZ, CUENTA DE DEPOSITO: CUENTA UNICA DEL TESORO"/>
    <m/>
    <m/>
    <m/>
    <m/>
    <n v="0"/>
    <n v="800"/>
    <s v="NO_CONCILIADO"/>
  </r>
  <r>
    <x v="3"/>
    <m/>
    <x v="3"/>
    <x v="2"/>
    <s v="O18139910002"/>
    <s v="BOD"/>
    <n v="1813991"/>
    <m/>
    <s v="00099021001 DEPOSITO DE EFECTIVO, DEPOSITANTE: ANTONIO ARUQUIPA MALLEA - SENASIR, CONCEPTO: COBRO DE PAGO DE REPARTO ANTICIPADO - PRA, CUENTA DE DEPOSITO: CUENTA UNICA DEL TESORO"/>
    <m/>
    <m/>
    <m/>
    <m/>
    <n v="0"/>
    <n v="290"/>
    <s v="NO_CONCILIADO"/>
  </r>
  <r>
    <x v="0"/>
    <m/>
    <x v="0"/>
    <x v="2"/>
    <s v="O18139940002"/>
    <s v="BOD"/>
    <n v="1813994"/>
    <m/>
    <s v="00099021001 DEPOSITO DE EFECTIVO, DEPOSITANTE: JUAN CARLOS LIMA QUIÑAJO, CONCEPTO: DOBLE PERCEPCION, CUENTA DE DEPOSITO: CUENTA UNICA DEL TESORO"/>
    <m/>
    <m/>
    <m/>
    <m/>
    <n v="0"/>
    <n v="741"/>
    <s v="NO_CONCILIADO"/>
  </r>
  <r>
    <x v="3"/>
    <m/>
    <x v="3"/>
    <x v="2"/>
    <s v="O18140520002"/>
    <s v="BOD"/>
    <n v="1814052"/>
    <m/>
    <s v="00099021001 DEPOSITO DE EFECTIVO, DEPOSITANTE: ROMUALDO QUISPE MAMANI, CONCEPTO: CONVENIO DE PAGO-SENASIR, CUENTA DE DEPOSITO: CUENTA UNICA DEL TESORO"/>
    <m/>
    <m/>
    <m/>
    <m/>
    <n v="0"/>
    <n v="300"/>
    <s v="NO_CONCILIADO"/>
  </r>
  <r>
    <x v="0"/>
    <m/>
    <x v="0"/>
    <x v="2"/>
    <s v="O18140500002"/>
    <s v="BOD"/>
    <n v="1814050"/>
    <m/>
    <s v="00099021001 DEPOSITO DE EFECTIVO, DEPOSITANTE: KEVIN SOLIZ KNIEP, CONCEPTO: REVERSION POR SALDO NO EJECUTADO SERVICIOS BASICOS ENERGIA ELECTRICA, CUENTA DE DEPOSITO: CUENTA UNICA DEL TESORO"/>
    <m/>
    <m/>
    <m/>
    <m/>
    <n v="0"/>
    <n v="957.12"/>
    <s v="NO_CONCILIADO"/>
  </r>
  <r>
    <x v="0"/>
    <m/>
    <x v="0"/>
    <x v="2"/>
    <s v="O18140470002"/>
    <s v="BOD"/>
    <n v="1814047"/>
    <m/>
    <s v="00099021001 DEPOSITO DE EFECTIVO, DEPOSITANTE: KEVIN SOLIZ KNIEP, CONCEPTO: REVERSION POR SALDO NO EJECUTADO SERVICIOS BASICOS AGUA POTABLE, CUENTA DE DEPOSITO: CUENTA UNICA DEL TESORO"/>
    <m/>
    <m/>
    <m/>
    <m/>
    <n v="0"/>
    <n v="836.9"/>
    <s v="NO_CONCILIADO"/>
  </r>
  <r>
    <x v="0"/>
    <m/>
    <x v="0"/>
    <x v="2"/>
    <s v="O18140290002"/>
    <s v="BOD"/>
    <n v="1814029"/>
    <m/>
    <s v="00099021001 DEPOSITO DE EFECTIVO, DEPOSITANTE: YOLANDA LILIANA GONZALES RIOS, CONCEPTO: DEVOLUCION DE HABERES MES OCTUBRE 2019, CUENTA DE DEPOSITO: CUENTA UNICA DEL TESORO"/>
    <m/>
    <m/>
    <m/>
    <m/>
    <n v="0"/>
    <n v="3560"/>
    <s v="NO_CONCILIADO"/>
  </r>
  <r>
    <x v="0"/>
    <m/>
    <x v="0"/>
    <x v="2"/>
    <s v="O18140280002"/>
    <s v="BOD"/>
    <n v="1814028"/>
    <m/>
    <s v="00099021001 DEPOSITO DE EFECTIVO, DEPOSITANTE: YOLANDA LILIANA GONZALES RIOS, CONCEPTO: DEVOLUCION DE HABERES MES NOVIEMBRE 2019, CUENTA DE DEPOSITO: CUENTA UNICA DEL TESORO"/>
    <m/>
    <m/>
    <m/>
    <m/>
    <n v="0"/>
    <n v="3560"/>
    <s v="NO_CONCILIADO"/>
  </r>
  <r>
    <x v="27"/>
    <m/>
    <x v="27"/>
    <x v="2"/>
    <s v="O18140270002"/>
    <s v="BOD"/>
    <n v="1814027"/>
    <m/>
    <s v="00587012009 DEPOSITO DE EFECTIVO, DEPOSITANTE: DIEGO HUANCA VARGAS, CONCEPTO: DEVOLUCION DE FONDOS ASIGNADOS, CUENTA DE DEPOSITO: CUENTA UNICA DEL TESORO"/>
    <m/>
    <m/>
    <m/>
    <m/>
    <n v="0"/>
    <n v="19"/>
    <s v="NO_CONCILIADO"/>
  </r>
  <r>
    <x v="27"/>
    <m/>
    <x v="27"/>
    <x v="2"/>
    <s v="O18140260002"/>
    <s v="BOD"/>
    <n v="1814026"/>
    <m/>
    <s v="00587012014 DEPOSITO DE EFECTIVO, DEPOSITANTE: DIEGO HUANCA VARGAS, CONCEPTO: DEVOLUCION DE FONDOS ASIGNADOS, CUENTA DE DEPOSITO: CUENTA UNICA DEL TESORO"/>
    <m/>
    <m/>
    <m/>
    <m/>
    <n v="0"/>
    <n v="16"/>
    <s v="NO_CONCILIADO"/>
  </r>
  <r>
    <x v="0"/>
    <m/>
    <x v="0"/>
    <x v="2"/>
    <s v="O18140250002"/>
    <s v="BOD"/>
    <n v="1814025"/>
    <m/>
    <s v="00099021001 DEPOSITO DE EFECTIVO, DEPOSITANTE: YOLANDA LILIANA GONZALES RIOS, CONCEPTO: DEVOLUCION DE HABERES MES DICIEMBRE 2019, CUENTA DE DEPOSITO: CUENTA UNICA DEL TESORO"/>
    <m/>
    <m/>
    <m/>
    <m/>
    <n v="0"/>
    <n v="3560"/>
    <s v="NO_CONCILIADO"/>
  </r>
  <r>
    <x v="27"/>
    <m/>
    <x v="27"/>
    <x v="2"/>
    <s v="O18140240002"/>
    <s v="BOD"/>
    <n v="1814024"/>
    <m/>
    <s v="00587012009 DEPOSITO DE EFECTIVO, DEPOSITANTE: DIEGO HUANCA VARGAS, CONCEPTO: DEVOLUCION DE FONDOS ASIGNADOS, CUENTA DE DEPOSITO: CUENTA UNICA DEL TESORO"/>
    <m/>
    <m/>
    <m/>
    <m/>
    <n v="0"/>
    <n v="22"/>
    <s v="NO_CONCILIADO"/>
  </r>
  <r>
    <x v="0"/>
    <m/>
    <x v="0"/>
    <x v="2"/>
    <s v="O18140190002"/>
    <s v="BOD"/>
    <n v="1814019"/>
    <m/>
    <s v="00099021001 DEPOSITO DE EFECTIVO, DEPOSITANTE: SILVIA EUGENIA BARRIENTOS MARTINEZ, CONCEPTO: DEVOLUCION DE AGUINALDO PAGADO EN EXCESO, CUENTA DE DEPOSITO: CUENTA UNICA DEL TESORO"/>
    <m/>
    <m/>
    <m/>
    <m/>
    <n v="0"/>
    <n v="370.83"/>
    <s v="NO_CONCILIADO"/>
  </r>
  <r>
    <x v="0"/>
    <m/>
    <x v="0"/>
    <x v="2"/>
    <s v="O18140090002"/>
    <s v="BOD"/>
    <n v="1814009"/>
    <m/>
    <s v="00099021001 DEPOSITO DE EFECTIVO, DEPOSITANTE: ROBERTO FLOR CALZADILLA, CONCEPTO: DEVOLUCION, CUENTA DE DEPOSITO: CUENTA UNICA DEL TESORO"/>
    <m/>
    <m/>
    <m/>
    <m/>
    <n v="0"/>
    <n v="1360"/>
    <s v="NO_CONCILIADO"/>
  </r>
  <r>
    <x v="10"/>
    <m/>
    <x v="10"/>
    <x v="2"/>
    <s v="F0003576"/>
    <s v="DAU"/>
    <n v="1175715"/>
    <m/>
    <s v="A:00041014101 Débito automático al Gobierno Autónomo Municipal de Yamparáez a favor del Ministerio de Desarrollo Productivo y Economía Plural, por incumplimiento al Convenio Intergubernativo (Equipos de Computación) de fecha 18 de julio de 2018 correspondiente a la dotación de equipos de computación a las Unidades Educativas Fiscales y de Convenio del Subsistema de Educación Regular."/>
    <m/>
    <m/>
    <m/>
    <m/>
    <n v="0"/>
    <n v="266220"/>
    <s v="NO_CONCILIADO"/>
  </r>
  <r>
    <x v="14"/>
    <m/>
    <x v="14"/>
    <x v="2"/>
    <s v="G12393720001"/>
    <s v="NTI"/>
    <n v="13086"/>
    <m/>
    <s v="PAGO PRÉSTAMO VAR.ACRE.BILAT. VARIOS CLUB DE PARIS VCTO. 04-01-2020 POR CUENTA DE TGN , NTI. 013086 VALOR 06-01-2020 CAPITAL UFV 21.817.362,08 INTERESES UFV 2.676.839,97 CTA. 3987 CUENTA UNICA DEL TESORO-3987 LIB. 00099021001"/>
    <m/>
    <m/>
    <m/>
    <m/>
    <n v="57148157.630000003"/>
    <n v="0"/>
    <s v="DESCONCILIADO"/>
  </r>
  <r>
    <x v="14"/>
    <m/>
    <x v="14"/>
    <x v="2"/>
    <s v="G12393720003"/>
    <s v="COB"/>
    <n v="13086"/>
    <m/>
    <s v="PAGO PRÉSTAMO VAR.ACRE.BILAT. VARIOS CLUB DE PARIS VCTO. 04-01-2020 POR CUENTA DE TGN , NTI. 013086 VALOR 06-01-2020 CAPITAL UFV 21.817.362,08 INTERESES UFV 2.676.839,97 CTA. 3987 CUENTA UNICA DEL TESORO-3987 LIB. 00099021001 REF.: COMISIONES BANCARIAS"/>
    <m/>
    <m/>
    <m/>
    <m/>
    <n v="40053.71"/>
    <n v="0"/>
    <s v="DESCONCILIADO"/>
  </r>
  <r>
    <x v="14"/>
    <m/>
    <x v="14"/>
    <x v="2"/>
    <s v="G12396910003"/>
    <s v="COB"/>
    <n v="13116"/>
    <m/>
    <s v="PAGO A BID PRÉSTAMO 3487/BL-BO VCTO. 06-01-2020 POR CUENTA DE TGN , NTI. 013116 VALOR 06-01-2020 INTERESES USD 35.922,70 CTA. 3987 CUENTA UNICA DEL TESORO-3987 LIB. 00099021001 REF.: COMISIONES BANCARIAS"/>
    <m/>
    <m/>
    <m/>
    <m/>
    <n v="442.53"/>
    <n v="0"/>
    <s v="DESCONCILIADO"/>
  </r>
  <r>
    <x v="14"/>
    <m/>
    <x v="14"/>
    <x v="2"/>
    <s v="G12396920003"/>
    <s v="COB"/>
    <n v="13114"/>
    <m/>
    <s v="PAGO A BID PRÉSTAMO 3487/BL-BO VCTO. 06-01-2020 POR CUENTA DE TGN , NTI. 013114 VALOR 06-01-2020 INTERESES USD 2.143.292,13 CTA. 3987 CUENTA UNICA DEL TESORO-3987 LIB. 00099021001 REF.: COMISIONES BANCARIAS"/>
    <m/>
    <m/>
    <m/>
    <m/>
    <n v="10562.06"/>
    <n v="0"/>
    <s v="DESCONCILIADO"/>
  </r>
  <r>
    <x v="25"/>
    <m/>
    <x v="25"/>
    <x v="2"/>
    <s v="S09758110003"/>
    <s v="COB"/>
    <n v="975811"/>
    <m/>
    <s v="||TRANSFERENCIA DE FONDOS S/G. MENSAJES SWIFT NROS. 00144 Y 00139 DE LA FECHA. (SECTOR PÚBLICO - SERVICIOS). DEBITO DE LA LIBRETA 00119012001 ADSIB, REPOSICION UTILES DE ESCRITORIO."/>
    <m/>
    <m/>
    <m/>
    <m/>
    <n v="50"/>
    <n v="0"/>
    <s v="NO_CONCILIADO"/>
  </r>
  <r>
    <x v="14"/>
    <m/>
    <x v="14"/>
    <x v="2"/>
    <s v="S09758120001"/>
    <s v="DEV"/>
    <n v="975812"/>
    <m/>
    <s v="'TRANSFERENCIA DE FONDOS||S/G. NOTA CITE: MEFP//VTCP/DGCP/UODP-0019/2020 DE LA FECHA, DEL MIN.DE ECONOMIA Y FINANZAS PUBLICAS(HRE-TSO-23), PAGO BTS EXTRABURSATIL-VENCIMIENTO 7 DE ENERO DE 2020 D.S.N°1121 DE 11 DE ENERO DE 2012. DEBITO DE LA LIBRETA N° 00099021001 TGN-RECURSOS ORDINARIOS MN, VENCIMIENTO TITULOS TGN."/>
    <m/>
    <m/>
    <m/>
    <m/>
    <n v="4780"/>
    <n v="0"/>
    <s v="NO_CONCILIADO"/>
  </r>
  <r>
    <x v="14"/>
    <m/>
    <x v="14"/>
    <x v="2"/>
    <s v="S09758120003"/>
    <s v="COB"/>
    <n v="975812"/>
    <m/>
    <s v="'TRANSFERENCIA DE FONDOS||S/G. NOTA CITE: MEFP//VTCP/DGCP/UODP-0019/2020 DE LA FECHA, DEL MIN.DE ECONOMIA Y FINANZAS PUBLICAS(HRE-TSO-23), PAGO BTS EXTRABURSATIL-VENCIMIENTO 7 DE ENERO DE 2020 D.S.N°1121 DE 11 DE ENERO DE 2012. DEBITO DE LA LIBRETA N° 00099021001, REPOSICION UTILES DE ESCRITORIO."/>
    <m/>
    <m/>
    <m/>
    <m/>
    <n v="50"/>
    <n v="0"/>
    <s v="NO_CONCILIADO"/>
  </r>
  <r>
    <x v="8"/>
    <m/>
    <x v="8"/>
    <x v="2"/>
    <s v="Q12245750002"/>
    <s v="CRV"/>
    <n v="1224575"/>
    <m/>
    <s v="NUMERO DE LIBRETA CUT: 00099021001 OPERACIÓN E75 TRANSFERENCIA DE LA CUENTA FISCAL BUN A LA CUT EN MN TRANSFERENCIA DE FONDOS A SOLICITUD DEL GOBIERNO AUTONOMO MUNICIPAL DE HUACHACALLA CON CITE: G.A.M.H. NÂ°174//2019 LA CTA. 3987 CUT LBRTA.00099021001."/>
    <m/>
    <m/>
    <m/>
    <m/>
    <n v="0"/>
    <n v="6000"/>
    <s v="NO_CONCILIADO"/>
  </r>
  <r>
    <x v="18"/>
    <m/>
    <x v="18"/>
    <x v="2"/>
    <s v="Q12245770002"/>
    <s v="CRV"/>
    <n v="1224577"/>
    <m/>
    <s v="NUMERO DE LIBRETA CUT: 00099024113 OPERACIÓN E75 TRANSFERENCIA DE LA CUENTA FISCAL BUN A LA CUT EN MN TRANSFERENCIA DE FONDOS A SOLICITUD DEL GOBIERNO AUTONOMO MUNICIPAL DE COBIJA CON CITE: OF/U.T.C.P.NÂ°001//2020 LA CTA. 3987 CUT LBRTA.00099024113."/>
    <m/>
    <m/>
    <m/>
    <m/>
    <n v="0"/>
    <n v="4939958.53"/>
    <s v="NO_CONCILIADO"/>
  </r>
  <r>
    <x v="8"/>
    <m/>
    <x v="8"/>
    <x v="2"/>
    <s v="S09758260002"/>
    <s v="CRV"/>
    <n v="975826"/>
    <m/>
    <s v="||TRANSFERENCIA DE FONDOS S/G. FORMULARIO CITE: BUN/CF011/20 DE LA FECHA.(HRE-TSO-25), DEVOLUCION DE SALDOS BONO PARA PERSONAS CON DISCAPACIDAD-GAM SAN ANDRES DE MACHACA. A SOLICITUD DEL GOB.AUT.MCPAL.SAN ANDRES DE MACHACA, LIBRETA 00099012001 TGN-RECURSOS ORDINARIOS;BUN"/>
    <m/>
    <m/>
    <m/>
    <m/>
    <n v="0"/>
    <n v="1600"/>
    <s v="NO_CONCILIADO"/>
  </r>
  <r>
    <x v="8"/>
    <m/>
    <x v="8"/>
    <x v="2"/>
    <s v="S09758270002"/>
    <s v="CRV"/>
    <n v="975827"/>
    <m/>
    <s v="||TRANSFERENCIA DE FONDOS S/G. FORMULARIO CITE: BUN/CF010/20 DE LA FECHA.(HRE-TSO-24). A SOLICITUD GOB.AUT.MCPAL.DE COMANCHE, LIBRETA 00099021001 TGN-RECURSOS ORDINARIOS; BUN."/>
    <m/>
    <m/>
    <m/>
    <m/>
    <n v="0"/>
    <n v="18250"/>
    <s v="NO_CONCILIADO"/>
  </r>
  <r>
    <x v="18"/>
    <m/>
    <x v="18"/>
    <x v="2"/>
    <s v="Q12246460002"/>
    <s v="CRV"/>
    <n v="1224646"/>
    <m/>
    <s v="NUMERO DE LIBRETA CUT: 00099024113 OPERACIÓN E75 TRANSFERENCIA DE LA CUENTA FISCAL BUN A LA CUT EN MN TRANSFERENCIA DE FONDOS A SOLICITUD DEL GOBIERNO AUTONOMO MUNICIPAL DE QUILLACOLLO CON CITE: EXT.D.A.M./HMT/NÂ°0021/20 A LA CTA. 3987 CUT LBRTA.00099024113."/>
    <m/>
    <m/>
    <m/>
    <m/>
    <n v="0"/>
    <n v="0.1"/>
    <s v="NO_CONCILIADO"/>
  </r>
  <r>
    <x v="18"/>
    <m/>
    <x v="18"/>
    <x v="2"/>
    <s v="Q12246490002"/>
    <s v="CRV"/>
    <n v="1224649"/>
    <m/>
    <s v="NUMERO DE LIBRETA CUT: 00099024113 OPERACIÓN E75 TRANSFERENCIA DE LA CUENTA FISCAL BUN A LA CUT EN MN TRANSFERENCIA DE FONDOS A SOLICITUD DEL GOBIERNO AUTONOMO MUNICIPAL DE QUILLACOLLO CON CITE: EXT.D.A.M./HMT/NÂ°0021/20 A LA CTA. 3987 CUT LBRTA.00099024113."/>
    <m/>
    <m/>
    <m/>
    <m/>
    <n v="0"/>
    <n v="0.01"/>
    <s v="NO_CONCILIADO"/>
  </r>
  <r>
    <x v="0"/>
    <m/>
    <x v="0"/>
    <x v="2"/>
    <s v="Q12246540002"/>
    <s v="CRV"/>
    <n v="1224654"/>
    <m/>
    <s v="NUMERO DE LIBRETA CUT: 00099021001 OPERACIÓN E18 TRANSFERENCIA DEL SISTEMA FINANCIERO POR CUENTA DE TERCEROS A LA CUT POR CONCEPTO DE TRANSFERENCIA AL FONDO TGN - PAGO EN DEMASIA CC"/>
    <m/>
    <m/>
    <m/>
    <m/>
    <n v="0"/>
    <n v="4784.7299999999996"/>
    <s v="NO_CONCILIADO"/>
  </r>
  <r>
    <x v="0"/>
    <m/>
    <x v="0"/>
    <x v="3"/>
    <s v="O18145810002"/>
    <s v="BOD"/>
    <n v="1814581"/>
    <m/>
    <s v="00099021001 DEPOSITO DE EFECTIVO, DEPOSITANTE: JUAN CARLOS HUANCA CAHUAPAZA C.I. 5942037 LP, CONCEPTO: DEVOLUCION DE FONDOS, CUENTA DE DEPOSITO: CUENTA UNICA DEL TESORO"/>
    <m/>
    <m/>
    <m/>
    <m/>
    <n v="0"/>
    <n v="6371.93"/>
    <s v="NO_CONCILIADO"/>
  </r>
  <r>
    <x v="15"/>
    <m/>
    <x v="15"/>
    <x v="3"/>
    <s v="O18145750002"/>
    <s v="BOD"/>
    <n v="1814575"/>
    <m/>
    <s v="00099021001 DEPOSITO DE EFECTIVO, DEPOSITANTE: RI -11 BOQUERON -CESAR D. FERNANDEZ SUAREZ, CONCEPTO: REVERSION SERVICIOS BASICOS AGUA, CUENTA DE DEPOSITO: CUENTA UNICA DEL TESORO"/>
    <m/>
    <m/>
    <m/>
    <m/>
    <n v="0"/>
    <n v="258.5"/>
    <s v="NO_CONCILIADO"/>
  </r>
  <r>
    <x v="15"/>
    <m/>
    <x v="15"/>
    <x v="3"/>
    <s v="O18145730002"/>
    <s v="BOD"/>
    <n v="1814573"/>
    <m/>
    <s v="00099021001 DEPOSITO DE EFECTIVO, DEPOSITANTE: RI -11 BOQUERON -CESAR D. FERNANDEZ SUAREZ, CONCEPTO: REVERSION SERVICIOS BASICOS ENERGIA ELECTRICA, CUENTA DE DEPOSITO: CUENTA UNICA DEL TESORO"/>
    <m/>
    <m/>
    <m/>
    <m/>
    <n v="0"/>
    <n v="181.70000000000002"/>
    <s v="NO_CONCILIADO"/>
  </r>
  <r>
    <x v="0"/>
    <m/>
    <x v="0"/>
    <x v="3"/>
    <s v="O18145710002"/>
    <s v="BOD"/>
    <n v="1814571"/>
    <m/>
    <s v="00099021001 DEPOSITO DE EFECTIVO, DEPOSITANTE: EDUARDO LOPEZ RODRIGUEZ, CONCEPTO: DEVOLUCION DE AGUINALDO DEP EN DEMASIA, CUENTA DE DEPOSITO: CUENTA UNICA DEL TESORO"/>
    <m/>
    <m/>
    <m/>
    <m/>
    <n v="0"/>
    <n v="267"/>
    <s v="NO_CONCILIADO"/>
  </r>
  <r>
    <x v="4"/>
    <m/>
    <x v="4"/>
    <x v="3"/>
    <s v="O18145660002"/>
    <s v="BOD"/>
    <n v="1814566"/>
    <m/>
    <s v="00212012001 DEPOSITO DE EFECTIVO, DEPOSITANTE: VICTOR HUGO FLORES YUCRA, CONCEPTO: POR MOTIVO DE EXTRAVIO DE CREDENCIAL, CUENTA DE DEPOSITO: CUENTA UNICA DEL TESORO"/>
    <m/>
    <m/>
    <m/>
    <m/>
    <n v="0"/>
    <n v="60"/>
    <s v="NO_CONCILIADO"/>
  </r>
  <r>
    <x v="15"/>
    <m/>
    <x v="15"/>
    <x v="3"/>
    <s v="O18145480002"/>
    <s v="BOD"/>
    <n v="1814548"/>
    <m/>
    <s v="00099021001 DEPOSITO DE EFECTIVO, DEPOSITANTE: SEGUNDA DIVISION DEL EJERCITO, CONCEPTO: REVERSION SERVICIOS BASICOS ENERGIA ELECTRICA MES DICIEMBRE 2019 DE LA SEGUNDA DIVISION DEL EJERCITO, CUENTA DE DEPOSITO: CUENTA UNICA DEL TESORO"/>
    <m/>
    <m/>
    <m/>
    <m/>
    <n v="0"/>
    <n v="323.40000000000003"/>
    <s v="NO_CONCILIADO"/>
  </r>
  <r>
    <x v="15"/>
    <m/>
    <x v="15"/>
    <x v="3"/>
    <s v="O18145450002"/>
    <s v="BOD"/>
    <n v="1814545"/>
    <m/>
    <s v="00099021001 DEPOSITO DE EFECTIVO, DEPOSITANTE: RA - 1 CAMACHO, CONCEPTO: SERVICIO BASICO AGUA Y TELEFONIA CORRESPONDIENTE AL MES DE OCTUBRE 2019, CUENTA DE DEPOSITO: CUENTA UNICA DEL TESORO"/>
    <m/>
    <m/>
    <m/>
    <m/>
    <n v="0"/>
    <n v="1080.3399999999999"/>
    <s v="NO_CONCILIADO"/>
  </r>
  <r>
    <x v="15"/>
    <m/>
    <x v="15"/>
    <x v="3"/>
    <s v="O18145440002"/>
    <s v="BOD"/>
    <n v="1814544"/>
    <m/>
    <s v="00099021001 DEPOSITO DE EFECTIVO, DEPOSITANTE: RA - 1 CAMACHO, CONCEPTO: SERVICIO BASICO AGUA DICIEMBRE 2019, CUENTA DE DEPOSITO: CUENTA UNICA DEL TESORO"/>
    <m/>
    <m/>
    <m/>
    <m/>
    <n v="0"/>
    <n v="933.2"/>
    <s v="NO_CONCILIADO"/>
  </r>
  <r>
    <x v="15"/>
    <m/>
    <x v="15"/>
    <x v="3"/>
    <s v="O18145430002"/>
    <s v="BOD"/>
    <n v="1814543"/>
    <m/>
    <s v="00099021001 DEPOSITO DE EFECTIVO, DEPOSITANTE: RA - 1 CAMACHO, CONCEPTO: SERVICIOS BASICOS CORRESPONDIENTES AL MES  NOVIEMBRE 2019, CUENTA DE DEPOSITO: CUENTA UNICA DEL TESORO"/>
    <m/>
    <m/>
    <m/>
    <m/>
    <n v="0"/>
    <n v="1011.5400000000001"/>
    <s v="NO_CONCILIADO"/>
  </r>
  <r>
    <x v="0"/>
    <m/>
    <x v="0"/>
    <x v="3"/>
    <s v="O18145320002"/>
    <s v="BOD"/>
    <n v="1814532"/>
    <m/>
    <s v="00099021001 DEPOSITO DE EFECTIVO, DEPOSITANTE: MIREYA DURAN R., CONCEPTO: DOBLE PERCEPCION, CUENTA DE DEPOSITO: CUENTA UNICA DEL TESORO"/>
    <m/>
    <m/>
    <m/>
    <m/>
    <n v="0"/>
    <n v="2716.65"/>
    <s v="NO_CONCILIADO"/>
  </r>
  <r>
    <x v="0"/>
    <m/>
    <x v="0"/>
    <x v="3"/>
    <s v="O18145220002"/>
    <s v="BOD"/>
    <n v="1814522"/>
    <m/>
    <s v="00099021001 DEPOSITO DE EFECTIVO, DEPOSITANTE: ESTEBAN JOSE MENACHO BLANCO, CONCEPTO: DEVOLUCION DE DEUDA, CUENTA DE DEPOSITO: CUENTA UNICA DEL TESORO"/>
    <m/>
    <m/>
    <m/>
    <m/>
    <n v="0"/>
    <n v="547.13"/>
    <s v="NO_CONCILIADO"/>
  </r>
  <r>
    <x v="15"/>
    <m/>
    <x v="15"/>
    <x v="3"/>
    <s v="O18145170002"/>
    <s v="BOD"/>
    <n v="1814517"/>
    <m/>
    <s v="00099021001 DEPOSITO DE EFECTIVO, DEPOSITANTE: CANDIA PEÑALOZA MARCO ANTONIO RI-1 &quot;COLORADOS&quot;, CONCEPTO: REVERSION DE RECURSOS NO EJECUTADOS POR CONCEPTO DE ENERGIA ELECTRICA DICIEMBRE/19 DEL PREV 6834, CUENTA DE DEPOSITO: CUENTA UNICA DEL TESORO"/>
    <m/>
    <m/>
    <m/>
    <m/>
    <n v="0"/>
    <n v="4206.8999999999996"/>
    <s v="NO_CONCILIADO"/>
  </r>
  <r>
    <x v="0"/>
    <m/>
    <x v="0"/>
    <x v="3"/>
    <s v="O18145840002"/>
    <s v="BOD"/>
    <n v="1814584"/>
    <m/>
    <s v="00099021001 DEPOSITO DE EFECTIVO, DEPOSITANTE: JUAN CARLOS HUANCA CAHUAPAZA C.I. 5942037 LP, CONCEPTO: DEVOLUCION DE FONDOS, CUENTA DE DEPOSITO: CUENTA UNICA DEL TESORO"/>
    <m/>
    <m/>
    <m/>
    <m/>
    <n v="0"/>
    <n v="1656.01"/>
    <s v="NO_CONCILIADO"/>
  </r>
  <r>
    <x v="0"/>
    <m/>
    <x v="0"/>
    <x v="3"/>
    <s v="O18145870002"/>
    <s v="BOD"/>
    <n v="1814587"/>
    <m/>
    <s v="00099021001 DEPOSITO DE EFECTIVO, DEPOSITANTE: ISILMA REGINA HENNINGS LOPEZ, CONCEPTO: DEVOLUCION POR DOBLE PERCEPCION, CUENTA DE DEPOSITO: CUENTA UNICA DEL TESORO"/>
    <m/>
    <m/>
    <m/>
    <m/>
    <n v="0"/>
    <n v="1825.46"/>
    <s v="NO_CONCILIADO"/>
  </r>
  <r>
    <x v="0"/>
    <m/>
    <x v="0"/>
    <x v="3"/>
    <s v="O18146080002"/>
    <s v="BOD"/>
    <n v="1814608"/>
    <m/>
    <s v="00099021001 DEPOSITO DE EFECTIVO, DEPOSITANTE: OMAR FREDDY PEREZ MENDIZABAL, CONCEPTO: REVERSION POR CONSUMO DE TELEFONIA E INTERNET MES DICIEMBRE DEL 2019 PREVENTIVO 7315, CUENTA DE DEPOSITO: CUENTA UNICA DEL TESORO"/>
    <m/>
    <m/>
    <m/>
    <m/>
    <n v="0"/>
    <n v="1.5"/>
    <s v="NO_CONCILIADO"/>
  </r>
  <r>
    <x v="0"/>
    <m/>
    <x v="0"/>
    <x v="3"/>
    <s v="O18146130002"/>
    <s v="BOD"/>
    <n v="1814613"/>
    <m/>
    <s v="00099021001 DEPOSITO DE EFECTIVO, DEPOSITANTE: ROQUE LIPE OSCAR FREDY, CONCEPTO: DEVOLUCION SALDO PAGO SERVICIO ENERGIA ELECTRICA, CUENTA DE DEPOSITO: CUENTA UNICA DEL TESORO"/>
    <m/>
    <m/>
    <m/>
    <m/>
    <n v="0"/>
    <n v="3164.4"/>
    <s v="NO_CONCILIADO"/>
  </r>
  <r>
    <x v="0"/>
    <m/>
    <x v="0"/>
    <x v="3"/>
    <s v="O18146140002"/>
    <s v="BOD"/>
    <n v="1814614"/>
    <m/>
    <s v="00099021001 DEPOSITO DE EFECTIVO, DEPOSITANTE: ROQUE LIPE OSCAR FREDY, CONCEPTO: DEVOLUCION SALDO PAGO SERVICIO DE AGUA, CUENTA DE DEPOSITO: CUENTA UNICA DEL TESORO"/>
    <m/>
    <m/>
    <m/>
    <m/>
    <n v="0"/>
    <n v="1077.55"/>
    <s v="NO_CONCILIADO"/>
  </r>
  <r>
    <x v="18"/>
    <m/>
    <x v="18"/>
    <x v="3"/>
    <s v="O18146200002"/>
    <s v="BOD"/>
    <n v="1814620"/>
    <m/>
    <s v="00099021001 DEPOSITO DE EFECTIVO, DEPOSITANTE: DENNIS ROBERTO PACHECO VEDIA, CONCEPTO: EXCESO MAXIMA REMUNERACION OCTUBRE 2019, CUENTA DE DEPOSITO: CUENTA UNICA DEL TESORO"/>
    <m/>
    <m/>
    <m/>
    <m/>
    <n v="0"/>
    <n v="1645.1100000000001"/>
    <s v="NO_CONCILIADO"/>
  </r>
  <r>
    <x v="20"/>
    <m/>
    <x v="20"/>
    <x v="3"/>
    <s v="O18146350002"/>
    <s v="BOD"/>
    <n v="1814635"/>
    <m/>
    <s v="00015021102 DEPOSITO DE EFECTIVO, DEPOSITANTE: ANTONIO QUISPE HUANCA, CONCEPTO: DEVOLUCION DE BONO PERCIBIDO, CUENTA DE DEPOSITO: CUENTA UNICA DEL TESORO"/>
    <m/>
    <m/>
    <m/>
    <m/>
    <n v="0"/>
    <n v="328.57"/>
    <s v="NO_CONCILIADO"/>
  </r>
  <r>
    <x v="0"/>
    <m/>
    <x v="0"/>
    <x v="3"/>
    <s v="O18146360002"/>
    <s v="BOD"/>
    <n v="1814636"/>
    <m/>
    <s v="00099021001 DEPOSITO DE EFECTIVO, DEPOSITANTE: ZORKA ZEBALLOS TOMIANOVIC, CONCEPTO: DEVOLUCION SALDO NO EJECUTADO FONDOS EN AVANCE, CUENTA DE DEPOSITO: CUENTA UNICA DEL TESORO"/>
    <m/>
    <m/>
    <m/>
    <m/>
    <n v="0"/>
    <n v="10.5"/>
    <s v="NO_CONCILIADO"/>
  </r>
  <r>
    <x v="0"/>
    <m/>
    <x v="0"/>
    <x v="3"/>
    <s v="O18146450002"/>
    <s v="BOD"/>
    <n v="1814645"/>
    <m/>
    <s v="00099021001 DEPOSITO DE EFECTIVO, DEPOSITANTE: HECTOR COLQUE CUEVAS, CONCEPTO: DEVOLUCION DE PERCEPCION INDEBIDA DE HABERES CORRES. MESES DE ENE. Y FEB. GESTION 2018, CUENTA DE DEPOSITO: CUENTA UNICA DEL TESORO"/>
    <m/>
    <m/>
    <m/>
    <m/>
    <n v="0"/>
    <n v="11516.630000000001"/>
    <s v="NO_CONCILIADO"/>
  </r>
  <r>
    <x v="0"/>
    <m/>
    <x v="0"/>
    <x v="3"/>
    <s v="O18146620002"/>
    <s v="BOD"/>
    <n v="1814662"/>
    <m/>
    <s v="00099021001 DEPOSITO DE EFECTIVO, DEPOSITANTE: ELIZABETH MORENO TOLEDO, CONCEPTO: DOBLE PERCEPCION, CUENTA DE DEPOSITO: CUENTA UNICA DEL TESORO"/>
    <m/>
    <m/>
    <m/>
    <m/>
    <n v="0"/>
    <n v="543.48"/>
    <s v="NO_CONCILIADO"/>
  </r>
  <r>
    <x v="28"/>
    <m/>
    <x v="28"/>
    <x v="3"/>
    <s v="O18146810002"/>
    <s v="BOD"/>
    <n v="1814681"/>
    <m/>
    <s v="00099021001 DEPOSITO DE EFECTIVO, DEPOSITANTE: MIN DE JUSTICIA Y TRANSPARENCIA INSTITUCIONAL, CONCEPTO: DEVOLUCION AGUINALDO DE NAVIDAD GESTION 2019 CASO: KIMBERLY ALISON MAIDANA ZURITA, CUENTA DE DEPOSITO: CUENTA UNICA DEL TESORO"/>
    <m/>
    <m/>
    <m/>
    <m/>
    <n v="0"/>
    <n v="479.58"/>
    <s v="NO_CONCILIADO"/>
  </r>
  <r>
    <x v="21"/>
    <m/>
    <x v="21"/>
    <x v="3"/>
    <s v="B18144620002"/>
    <s v="BOD"/>
    <n v="1814462"/>
    <m/>
    <s v="00291014203 DEP.DE CHEQ.AJENOS,RET.DE CAM.,CONCEPTO: REEMBOLSO,DEP.: ABC-OFICINA CENTRAL , PROCEDENCIA: BANCO UNION S.A., CHEQUE: 3647, FECHA DE EMISION:03/01/2020"/>
    <m/>
    <m/>
    <m/>
    <m/>
    <n v="0"/>
    <n v="1388503.37"/>
    <s v="NO_CONCILIADO"/>
  </r>
  <r>
    <x v="21"/>
    <m/>
    <x v="21"/>
    <x v="3"/>
    <s v="B18144640002"/>
    <s v="BOD"/>
    <n v="1814464"/>
    <m/>
    <s v="00291014203 DEP.DE CHEQ.AJENOS,RET.DE CAM.,CONCEPTO: REEMBOLSO,DEP.: ABC-OFICINA CENTRAL , PROCEDENCIA: BANCO UNION S.A., CHEQUE: 3648, FECHA DE EMISION:03/01/2020"/>
    <m/>
    <m/>
    <m/>
    <m/>
    <n v="0"/>
    <n v="1218718.51"/>
    <s v="NO_CONCILIADO"/>
  </r>
  <r>
    <x v="22"/>
    <m/>
    <x v="22"/>
    <x v="3"/>
    <s v="O18144140002"/>
    <s v="BOD"/>
    <n v="1814414"/>
    <m/>
    <s v="00046024204 DEPOSITO DE EFECTIVO, DEPOSITANTE: MIN. SALUD - JUAN TICONA MENDOZA, CONCEPTO: REVERSION SALDO NO EJECUTADO PREVENTIVO N° 2291, CUENTA DE DEPOSITO: CUENTA UNICA DEL TESORO"/>
    <m/>
    <m/>
    <m/>
    <m/>
    <n v="0"/>
    <n v="6700"/>
    <s v="NO_CONCILIADO"/>
  </r>
  <r>
    <x v="0"/>
    <m/>
    <x v="0"/>
    <x v="3"/>
    <s v="O18144200002"/>
    <s v="BOD"/>
    <n v="1814420"/>
    <m/>
    <s v="00099021001 DEPOSITO DE EFECTIVO, DEPOSITANTE: BLANCA VICTORIA FERNANDEZ FLORES, CONCEPTO: DOBLE PERCEPCION, CUENTA DE DEPOSITO: CUENTA UNICA DEL TESORO"/>
    <m/>
    <m/>
    <m/>
    <m/>
    <n v="0"/>
    <n v="822.96"/>
    <s v="NO_CONCILIADO"/>
  </r>
  <r>
    <x v="0"/>
    <m/>
    <x v="0"/>
    <x v="3"/>
    <s v="O18144220002"/>
    <s v="BOD"/>
    <n v="1814422"/>
    <m/>
    <s v="00099021001 DEPOSITO DE EFECTIVO, DEPOSITANTE: LOLA PORFIRIA RODRIGUEZ, CONCEPTO: DOBLE PERCEPCION, CUENTA DE DEPOSITO: CUENTA UNICA DEL TESORO"/>
    <m/>
    <m/>
    <m/>
    <m/>
    <n v="0"/>
    <n v="800"/>
    <s v="NO_CONCILIADO"/>
  </r>
  <r>
    <x v="0"/>
    <m/>
    <x v="0"/>
    <x v="3"/>
    <s v="O18144320002"/>
    <s v="BOD"/>
    <n v="1814432"/>
    <m/>
    <s v="00099021001 DEPOSITO DE EFECTIVO, DEPOSITANTE: RENE ALFONSO URUÑO CHOQUE, CONCEPTO: REVERSION, CUENTA DE DEPOSITO: CUENTA UNICA DEL TESORO"/>
    <m/>
    <m/>
    <m/>
    <m/>
    <n v="0"/>
    <n v="50"/>
    <s v="NO_CONCILIADO"/>
  </r>
  <r>
    <x v="0"/>
    <m/>
    <x v="0"/>
    <x v="3"/>
    <s v="O18144450002"/>
    <s v="BOD"/>
    <n v="1814445"/>
    <m/>
    <s v="00099021001 DEPOSITO DE EFECTIVO, DEPOSITANTE: ESTEBAN NINA HUALLPA, CONCEPTO: DOBLE PERCEPCION, CUENTA DE DEPOSITO: CUENTA UNICA DEL TESORO"/>
    <m/>
    <m/>
    <m/>
    <m/>
    <n v="0"/>
    <n v="782.51"/>
    <s v="NO_CONCILIADO"/>
  </r>
  <r>
    <x v="15"/>
    <m/>
    <x v="15"/>
    <x v="3"/>
    <s v="O18145160002"/>
    <s v="BOD"/>
    <n v="1814516"/>
    <m/>
    <s v="00099021001 DEPOSITO DE EFECTIVO, DEPOSITANTE: CANDIA PEÑALOZA MARCO ANTONIO RI-1 &quot;COLORADOS&quot;, CONCEPTO: REVERSION DE RECURSOS NO EJECUTADOS POR CONCEPTO DE TELEFONIA DICIEMBRE/19 PREVENTIVO 7136, CUENTA DE DEPOSITO: CUENTA UNICA DEL TESORO"/>
    <m/>
    <m/>
    <m/>
    <m/>
    <n v="0"/>
    <n v="29.39"/>
    <s v="NO_CONCILIADO"/>
  </r>
  <r>
    <x v="15"/>
    <m/>
    <x v="15"/>
    <x v="3"/>
    <s v="O18145150002"/>
    <s v="BOD"/>
    <n v="1814515"/>
    <m/>
    <s v="00099021001 DEPOSITO DE EFECTIVO, DEPOSITANTE: CANDIA PEÑALOZA MARCO ANTONIO RI-1 &quot;COLORADOS&quot;, CONCEPTO: REVERSION DE RECURSOS NO EJECUTADOS POR CONCEPTO DE AGUA DICIEMBRE/19, CUENTA DE DEPOSITO: CUENTA UNICA DEL TESORO"/>
    <m/>
    <m/>
    <m/>
    <m/>
    <n v="0"/>
    <n v="4485.9000000000005"/>
    <s v="NO_CONCILIADO"/>
  </r>
  <r>
    <x v="0"/>
    <m/>
    <x v="0"/>
    <x v="3"/>
    <s v="O18145090002"/>
    <s v="BOD"/>
    <n v="1814509"/>
    <m/>
    <s v="00099021001 DEPOSITO DE EFECTIVO, DEPOSITANTE: SATURNINO TIÑINI ALVAREZ, CONCEPTO: DOBLE PERCEPCION, CUENTA DE DEPOSITO: CUENTA UNICA DEL TESORO"/>
    <m/>
    <m/>
    <m/>
    <m/>
    <n v="0"/>
    <n v="1961.96"/>
    <s v="NO_CONCILIADO"/>
  </r>
  <r>
    <x v="15"/>
    <m/>
    <x v="15"/>
    <x v="3"/>
    <s v="O18145050002"/>
    <s v="BOD"/>
    <n v="1814505"/>
    <m/>
    <s v="00020031101 DEPOSITO DE EFECTIVO, DEPOSITANTE: ESCUELA MILITAR DE SARGENTOS DEL EJERCITO, CONCEPTO: REVERSION DE SALDO NO EJECUTADO , TELEFONIA DICIEMBRE 2019, CUENTA DE DEPOSITO: CUENTA UNICA DEL TESORO"/>
    <m/>
    <m/>
    <m/>
    <m/>
    <n v="0"/>
    <n v="7.36"/>
    <s v="NO_CONCILIADO"/>
  </r>
  <r>
    <x v="15"/>
    <m/>
    <x v="15"/>
    <x v="3"/>
    <s v="O18145040002"/>
    <s v="BOD"/>
    <n v="1814504"/>
    <m/>
    <s v="00020031101 DEPOSITO DE EFECTIVO, DEPOSITANTE: ESCUELA MILITAR DE SARGENTOS DEL EJERCITO, CONCEPTO: REVERSION POR SALDO NO EJECUTADO MANTENIMIENTO DE VIVIENDA, CUENTA DE DEPOSITO: CUENTA UNICA DEL TESORO"/>
    <m/>
    <m/>
    <m/>
    <m/>
    <n v="0"/>
    <n v="0.31"/>
    <s v="NO_CONCILIADO"/>
  </r>
  <r>
    <x v="18"/>
    <m/>
    <x v="18"/>
    <x v="3"/>
    <s v="O18145030002"/>
    <s v="BOD"/>
    <n v="1814503"/>
    <m/>
    <s v="00020031101 DEPOSITO DE EFECTIVO, DEPOSITANTE: ESCUELA MILITAR DE SARGENTOS DEL EJERCITO, CONCEPTO: REVERSION POR SALDO NO EJECUTADO ENERGIA  ELECTRICA DICIEMBRE 2019, CUENTA DE DEPOSITO: CUENTA UNICA DEL TESORO"/>
    <m/>
    <m/>
    <m/>
    <m/>
    <n v="0"/>
    <n v="6363.2"/>
    <s v="NO_CONCILIADO"/>
  </r>
  <r>
    <x v="0"/>
    <m/>
    <x v="0"/>
    <x v="3"/>
    <s v="O18144940002"/>
    <s v="BOD"/>
    <n v="1814494"/>
    <m/>
    <s v="00099021001 DEPOSITO DE EFECTIVO, DEPOSITANTE: JUVENAL CAPO PINAYA, CONCEPTO: DOBLE PERCEPCION, CUENTA DE DEPOSITO: CUENTA UNICA DEL TESORO"/>
    <m/>
    <m/>
    <m/>
    <m/>
    <n v="0"/>
    <n v="500"/>
    <s v="NO_CONCILIADO"/>
  </r>
  <r>
    <x v="29"/>
    <m/>
    <x v="29"/>
    <x v="3"/>
    <s v="O18144920002"/>
    <s v="BOD"/>
    <n v="1814492"/>
    <m/>
    <s v="00591012001 DEPOSITO DE EFECTIVO, DEPOSITANTE: MARIA ISABEL MONTAÑO ESPINOZA, CONCEPTO: DEVOLUCION DE DUODECIMAS DE AGUINALDO  2019, CUENTA DE DEPOSITO: CUENTA UNICA DEL TESORO"/>
    <m/>
    <m/>
    <m/>
    <m/>
    <n v="0"/>
    <n v="571.43000000000006"/>
    <s v="NO_CONCILIADO"/>
  </r>
  <r>
    <x v="15"/>
    <m/>
    <x v="15"/>
    <x v="3"/>
    <s v="O18144860002"/>
    <s v="BOD"/>
    <n v="1814486"/>
    <m/>
    <s v="00020031101 DEPOSITO DE EFECTIVO, DEPOSITANTE: LUORDES ARO VDA. DE BAUTISTA, CONCEPTO: DEVOLUCION AL ESTADO MAYOR DEL EJERCITO, CUENTA DE DEPOSITO: CUENTA UNICA DEL TESORO"/>
    <m/>
    <m/>
    <m/>
    <m/>
    <n v="0"/>
    <n v="742"/>
    <s v="NO_CONCILIADO"/>
  </r>
  <r>
    <x v="14"/>
    <m/>
    <x v="14"/>
    <x v="3"/>
    <s v="G12402520003"/>
    <s v="COB"/>
    <n v="13098"/>
    <m/>
    <s v="PAGO A FONPLATA PRÉSTAMO BOL-27/2016 VCTO. 07-01-2020 POR CUENTA DE TGN , NTI. 013098 VALOR 07-01-2020 INTERESES USD 357.200,20 COMISIONES USD 85.519,31 CTA. 3987 CUENTA UNICA DEL TESORO-3987 LIB. 00099021001 REF.: COMISIONES BANCARIAS"/>
    <m/>
    <m/>
    <m/>
    <m/>
    <n v="2395.91"/>
    <n v="0"/>
    <s v="DESCONCILIADO"/>
  </r>
  <r>
    <x v="14"/>
    <m/>
    <x v="14"/>
    <x v="3"/>
    <s v="G12402530003"/>
    <s v="COB"/>
    <n v="13069"/>
    <m/>
    <s v="PAGO A CAF PRÉSTAMO CFA008606 VCTO. 07-01-2020 POR CUENTA DE TGN , NTI. 013069 VALOR 07-01-2020 CAPITAL USD 2.451.005,88 INTERESES USD 868.726,50 COMISIONES USD 36.131,89 CTA. 3987 CUENTA UNICA DEL TESORO-3987 LIB. 00099021001 REF.: COMISIONES BANCARIAS"/>
    <m/>
    <m/>
    <m/>
    <m/>
    <n v="16384.830000000002"/>
    <n v="0"/>
    <s v="NO_CONCILIADO"/>
  </r>
  <r>
    <x v="14"/>
    <m/>
    <x v="14"/>
    <x v="3"/>
    <s v="G12404850003"/>
    <s v="COB"/>
    <n v="13068"/>
    <m/>
    <s v="PAGO A CAF PRÉSTAMO CFA008604 VCTO. 07-01-2020 POR CUENTA DE TGN , NTI. 013068 VALOR 07-01-2020 CAPITAL USD 4.792.129,05 INTERESES USD 1.841.935,70 COMISIONES USD 66.537,88 CTA. 3987 CUENTA UNICA DEL TESORO-3987 LIB. 00099021001 REF.: COMISIONES BANCARIAS"/>
    <m/>
    <m/>
    <m/>
    <m/>
    <n v="32446.28"/>
    <n v="0"/>
    <s v="DESCONCILIADO"/>
  </r>
  <r>
    <x v="14"/>
    <m/>
    <x v="14"/>
    <x v="3"/>
    <s v="S09758680003"/>
    <s v="COB"/>
    <n v="975868"/>
    <m/>
    <s v="'TRANSFERENCIA DE FONDOS||S/G. NOTA CITE: MEFP//VTCP/DGCP/UODP-030/2020 DE LA FECHA, DEL MIN.DE ECONOMIA Y FINANZAS PUBLICAS(HRE-TSO-32), PAGO BTS EXTRABURSATIL-VENCIMIENTO 8 DE ENERO DE 2020 D.S.N°1121 DE 11 DE ENERO DE 2012. DEBITO DE LA LIBRETA N° 00099021001, REPOSICION UTILES DE ESCRITORIO."/>
    <m/>
    <m/>
    <m/>
    <m/>
    <n v="50"/>
    <n v="0"/>
    <s v="NO_CONCILIADO"/>
  </r>
  <r>
    <x v="14"/>
    <m/>
    <x v="14"/>
    <x v="3"/>
    <s v="S09758680001"/>
    <s v="DEV"/>
    <n v="975868"/>
    <m/>
    <s v="'TRANSFERENCIA DE FONDOS||S/G. NOTA CITE: MEFP//VTCP/DGCP/UODP-030/2020 DE LA FECHA, DEL MIN.DE ECONOMIA Y FINANZAS PUBLICAS(HRE-TSO-32), PAGO BTS EXTRABURSATIL-VENCIMIENTO 8 DE ENERO DE 2020 D.S.N°1121 DE 11 DE ENERO DE 2012. DEBITO DE LA LIBRETA N° 00099021001 TGN-RECURSOS ORDINARIOS MN, VENC.TITULOS TESORO DIRECTO."/>
    <m/>
    <m/>
    <m/>
    <m/>
    <n v="680"/>
    <n v="0"/>
    <s v="NO_CONCILIADO"/>
  </r>
  <r>
    <x v="14"/>
    <m/>
    <x v="14"/>
    <x v="3"/>
    <s v="S09758740001"/>
    <s v="COB"/>
    <n v="975874"/>
    <m/>
    <s v="||COBRO COMISION AL TGN. POR ADMINISTRACION DE VALORES BT'S &quot;C&quot; POR DICIEMBRE/19 SEGUN MEFP/VTCP/UODP-29/2020 DE F.07/01/2020 DEL MIN. DE ECONOMIA Y FIN. PUBLICAS Y DOCUMENTACION ADJUNTA."/>
    <m/>
    <m/>
    <m/>
    <m/>
    <n v="51000"/>
    <n v="0"/>
    <s v="NO_CONCILIADO"/>
  </r>
  <r>
    <x v="0"/>
    <m/>
    <x v="0"/>
    <x v="3"/>
    <s v="Q12250590002"/>
    <s v="CRV"/>
    <n v="1225059"/>
    <m/>
    <s v="NUMERO DE LIBRETA CUT: 00099021001 OPERACIÓN E18 TRANSFERENCIA DEL SISTEMA FINANCIERO POR CUENTA DE TERCEROS A LA CUT POR CONCEPTO DE REVERSION APORTE PATRONAL PARA LA VIVIENDA TGN JULIO 2019"/>
    <m/>
    <m/>
    <m/>
    <m/>
    <n v="0"/>
    <n v="1512.45"/>
    <s v="NO_CONCILIADO"/>
  </r>
  <r>
    <x v="0"/>
    <m/>
    <x v="0"/>
    <x v="3"/>
    <s v="Q12250840002"/>
    <s v="CRV"/>
    <n v="1225084"/>
    <m/>
    <s v="NUMERO DE LIBRETA CUT: 00099021001 OPERACIÓN E18 TRANSFERENCIA DEL SISTEMA FINANCIERO POR CUENTA DE TERCEROS A LA CUT POR CONCEPTO DE REVERSION APORTE PATRONAL PARA LA VIVIENDA TGN ABRIL 2004"/>
    <m/>
    <m/>
    <m/>
    <m/>
    <n v="0"/>
    <n v="44.98"/>
    <s v="NO_CONCILIADO"/>
  </r>
  <r>
    <x v="8"/>
    <m/>
    <x v="8"/>
    <x v="3"/>
    <s v="S09758720002"/>
    <s v="CRV"/>
    <n v="975872"/>
    <m/>
    <s v="||TRANSFERENCIA DE FONDOS S/G. FORMULARIO CITE: BUN/CF014/20 DE LA FECHA.(HRE-TSO-37), SALDOS DE RECURSOS DE LAS CCF DEL BONO PARA PERSONAS CON DISCAPACIDAD. A SOLICITUD GOB.AUT.MCPAL. PALOS BLANCOS, LIBRETA N° 00099012001 TGN-RECURSOS ORDINARIOS; BUN."/>
    <m/>
    <m/>
    <m/>
    <m/>
    <n v="0"/>
    <n v="749"/>
    <s v="NO_CONCILIADO"/>
  </r>
  <r>
    <x v="13"/>
    <m/>
    <x v="13"/>
    <x v="3"/>
    <s v="G12409160001"/>
    <s v="CVD"/>
    <n v="1240916"/>
    <m/>
    <s v="COBRO COSTOS DE PAPELERIA POR REGULARIZACION DE TRANSFERENCIA DEL EXTERIOR POR ORDEN DE PETROLEOS PARAGUAYOS PETROPAR, FECHA VALOR 06/01/2020 LIB. 00513062001 YPFB-OPERACIONES PLANTA DE SEPARACION DE LIQUIDOS RIO GRANDE"/>
    <m/>
    <m/>
    <m/>
    <m/>
    <n v="50"/>
    <n v="0"/>
    <s v="NO_CONCILIADO"/>
  </r>
  <r>
    <x v="25"/>
    <m/>
    <x v="25"/>
    <x v="3"/>
    <s v="S09759090003"/>
    <s v="COB"/>
    <n v="975909"/>
    <m/>
    <s v="||TRANSFERENCIA DE FONDOS S/G MENSAJES SWIFT NROS. 00254 Y 00246 DE LA FECHA. (SECTOR PÚBLICO - SERVICIOS). DEBITO DE LA LIBRETA 00119012001 ADSIB, REPOSICION UTILES DE ESCRITORIO."/>
    <m/>
    <m/>
    <m/>
    <m/>
    <n v="50"/>
    <n v="0"/>
    <s v="NO_CONCILIADO"/>
  </r>
  <r>
    <x v="13"/>
    <m/>
    <x v="13"/>
    <x v="3"/>
    <s v="S09759050001"/>
    <s v="COB"/>
    <n v="975905"/>
    <m/>
    <s v="'COBRO DE'||UTILES DE ESCRITORIO POR EL COMPROBANTE CONTABLE NRO. 0975904 DE LA FECHA, SEGÚN CORREO ELECTRÓNICO DE YPFB. DEBITO DE LA LIBRETA 00513022001 YPFB  OPERACIONES."/>
    <m/>
    <m/>
    <m/>
    <m/>
    <n v="50"/>
    <n v="0"/>
    <s v="NO_CONCILIADO"/>
  </r>
  <r>
    <x v="10"/>
    <m/>
    <x v="10"/>
    <x v="3"/>
    <s v="F0003582"/>
    <s v="DAU"/>
    <n v="1176391"/>
    <m/>
    <s v="A:00041014101 Débito Automático por incumplimiento del Gobierno Autónomo Municipal de Tolata (GAM TLA), al Convenio Intergubernativo (Equipos de Computación) de fecha 16 de abril de 2018, suscrito entre el Ministerio de Desarrollo Productivo y Economía Plural y el GAM TLA para el programa “Educación con Revolución Tecnológica”."/>
    <m/>
    <m/>
    <m/>
    <m/>
    <n v="0"/>
    <n v="198882"/>
    <s v="NO_CONCILIADO"/>
  </r>
  <r>
    <x v="13"/>
    <m/>
    <x v="13"/>
    <x v="3"/>
    <s v="S09759130001"/>
    <s v="COB"/>
    <n v="975913"/>
    <m/>
    <s v="'COBRO DE'||UTILES DE ESCRITORIO POR EL COMPROBANTE CONTABLE NRO. 0975912 DE LA FECHA, SEGÚN CORREO ELECTRÓNICO DE YPFB. DEBITO DE LA LIBRETA 00513022001 YPFB  OPERACIONES."/>
    <m/>
    <m/>
    <m/>
    <m/>
    <n v="50"/>
    <n v="0"/>
    <s v="NO_CONCILIADO"/>
  </r>
  <r>
    <x v="30"/>
    <m/>
    <x v="30"/>
    <x v="4"/>
    <s v="O18149300002"/>
    <s v="BOD"/>
    <n v="1814930"/>
    <m/>
    <s v="00340012003 DEPOSITO DE EFECTIVO, DEPOSITANTE: DAMIANA FLORES ALANOCA, CONCEPTO: DEVOLUCION DE APORTES DE AFP NO DESACREDITADOS GESTION 2014 Y 2015 POR PAGOS EN EXCESO, CUENTA DE DEPOSITO: CUENTA UNICA DEL TESORO"/>
    <m/>
    <m/>
    <m/>
    <m/>
    <n v="0"/>
    <n v="1228.72"/>
    <s v="NO_CONCILIADO"/>
  </r>
  <r>
    <x v="15"/>
    <m/>
    <x v="15"/>
    <x v="4"/>
    <s v="O18149400002"/>
    <s v="BOD"/>
    <n v="1814940"/>
    <m/>
    <s v="00020031101 DEPOSITO DE EFECTIVO, DEPOSITANTE: GARY YUL BLEICHNER MENDEZ, CONCEPTO: REVERSION POR DESEMBOLSO ADQUISICION DE FOTOGRAFIA, CUENTA DE DEPOSITO: CUENTA UNICA DEL TESORO"/>
    <m/>
    <m/>
    <m/>
    <m/>
    <n v="0"/>
    <n v="210"/>
    <s v="NO_CONCILIADO"/>
  </r>
  <r>
    <x v="15"/>
    <m/>
    <x v="15"/>
    <x v="4"/>
    <s v="O18149410002"/>
    <s v="BOD"/>
    <n v="1814941"/>
    <m/>
    <s v="00020031101 DEPOSITO DE EFECTIVO, DEPOSITANTE: GARY YUL BLEICHNER MENDEZ, CONCEPTO: REVERSION POR DESEMBOLSO UTILES DE ESCRITORIO Y OFICINA, CUENTA DE DEPOSITO: CUENTA UNICA DEL TESORO"/>
    <m/>
    <m/>
    <m/>
    <m/>
    <n v="0"/>
    <n v="1080"/>
    <s v="NO_CONCILIADO"/>
  </r>
  <r>
    <x v="15"/>
    <m/>
    <x v="15"/>
    <x v="4"/>
    <s v="O18149420002"/>
    <s v="BOD"/>
    <n v="1814942"/>
    <m/>
    <s v="00099021001 DEPOSITO DE EFECTIVO, DEPOSITANTE: CGMMB - III SANTA CRUZ, CONCEPTO: SALDO NO EJECUTADO, CUENTA DE DEPOSITO: CUENTA UNICA DEL TESORO"/>
    <m/>
    <m/>
    <m/>
    <m/>
    <n v="0"/>
    <n v="40"/>
    <s v="NO_CONCILIADO"/>
  </r>
  <r>
    <x v="0"/>
    <m/>
    <x v="0"/>
    <x v="4"/>
    <s v="O18149430002"/>
    <s v="BOD"/>
    <n v="1814943"/>
    <m/>
    <s v="00099021001 DEPOSITO DE EFECTIVO, DEPOSITANTE: MARINA MOLINA QUISPE, CONCEPTO: DEVOLUCION DE DEUDA, CUENTA DE DEPOSITO: CUENTA UNICA DEL TESORO"/>
    <m/>
    <m/>
    <m/>
    <m/>
    <n v="0"/>
    <n v="1034.7"/>
    <s v="NO_CONCILIADO"/>
  </r>
  <r>
    <x v="0"/>
    <m/>
    <x v="0"/>
    <x v="4"/>
    <s v="O18149500002"/>
    <s v="BOD"/>
    <n v="1814950"/>
    <m/>
    <s v="00099021001 DEPOSITO DE EFECTIVO, DEPOSITANTE: MARTHA LUCIA GUTIERREZ DE MARCA, CONCEPTO: DEVOLUCION NUEVAS NUPCIAS, CUENTA DE DEPOSITO: CUENTA UNICA DEL TESORO"/>
    <m/>
    <m/>
    <m/>
    <m/>
    <n v="0"/>
    <n v="1669"/>
    <s v="NO_CONCILIADO"/>
  </r>
  <r>
    <x v="22"/>
    <m/>
    <x v="22"/>
    <x v="4"/>
    <s v="O18149510002"/>
    <s v="BOD"/>
    <n v="1814951"/>
    <m/>
    <s v="00046024204 DEPOSITO DE EFECTIVO, DEPOSITANTE: JESUS MARAÑON MIRANDA, CONCEPTO: DEVOLUCION  FONDOS EN AVANCE, CUENTA DE DEPOSITO: CUENTA UNICA DEL TESORO"/>
    <m/>
    <m/>
    <m/>
    <m/>
    <n v="0"/>
    <n v="29392"/>
    <s v="NO_CONCILIADO"/>
  </r>
  <r>
    <x v="3"/>
    <m/>
    <x v="3"/>
    <x v="4"/>
    <s v="O18149650002"/>
    <s v="BOD"/>
    <n v="1814965"/>
    <m/>
    <s v="00099021001 DEPOSITO DE EFECTIVO, DEPOSITANTE: JANETTE JULIETA MEDRANO RODRIGUEZ, CONCEPTO: PAGO PARCIAL SENASIR, CUENTA DE DEPOSITO: CUENTA UNICA DEL TESORO"/>
    <m/>
    <m/>
    <m/>
    <m/>
    <n v="0"/>
    <n v="1000"/>
    <s v="NO_CONCILIADO"/>
  </r>
  <r>
    <x v="0"/>
    <m/>
    <x v="0"/>
    <x v="4"/>
    <s v="O18149660002"/>
    <s v="BOD"/>
    <n v="1814966"/>
    <m/>
    <s v="00099021001 DEPOSITO DE EFECTIVO, DEPOSITANTE: VICTORIA CARMEN RIVAS VDA DE COCHI, CONCEPTO: COBROS INDEBIDOS POR NUEVAS NUPCIAS, CUENTA DE DEPOSITO: CUENTA UNICA DEL TESORO"/>
    <m/>
    <m/>
    <m/>
    <m/>
    <n v="0"/>
    <n v="1726"/>
    <s v="NO_CONCILIADO"/>
  </r>
  <r>
    <x v="31"/>
    <m/>
    <x v="31"/>
    <x v="4"/>
    <s v="O18149730002"/>
    <s v="BOD"/>
    <n v="1814973"/>
    <m/>
    <s v="00190012003 DEPOSITO DE EFECTIVO, DEPOSITANTE: JAIME YAMPA ARANA, CONCEPTO: DEVOLUCION DE FONDOS EN AVANCE PARA COMPRA DE GASOLINA, CUENTA DE DEPOSITO: CUENTA UNICA DEL TESORO"/>
    <m/>
    <m/>
    <m/>
    <m/>
    <n v="0"/>
    <n v="399.98"/>
    <s v="NO_CONCILIADO"/>
  </r>
  <r>
    <x v="15"/>
    <m/>
    <x v="15"/>
    <x v="4"/>
    <s v="O18149250002"/>
    <s v="BOD"/>
    <n v="1814925"/>
    <m/>
    <s v="00099021001 DEPOSITO DE EFECTIVO, DEPOSITANTE: ESCUELA MILITAR DE MUSICA DEL EJERCITO, CONCEPTO: SALDO NO EJECUTADO REVERSION PARCIAL DE ENERGIA ELECTRICA DEL MES DE DICIEMBRE DE 2019, CUENTA DE DEPOSITO: CUENTA UNICA DEL TESORO"/>
    <m/>
    <m/>
    <m/>
    <m/>
    <n v="0"/>
    <n v="810.9"/>
    <s v="NO_CONCILIADO"/>
  </r>
  <r>
    <x v="15"/>
    <m/>
    <x v="15"/>
    <x v="4"/>
    <s v="O18149230002"/>
    <s v="BOD"/>
    <n v="1814923"/>
    <m/>
    <s v="00099021001 DEPOSITO DE EFECTIVO, DEPOSITANTE: ESCUELA MILITAR DE MUSICA DEL EJERCITO, CONCEPTO: SALDO NO EJECUTADO DE SERVICIOS BASICOS REVERSION PARCIAL DE AGUA POTABLE CORRESP A  DICIEMBRE 2019, CUENTA DE DEPOSITO: CUENTA UNICA DEL TESORO"/>
    <m/>
    <m/>
    <m/>
    <m/>
    <n v="0"/>
    <n v="430"/>
    <s v="NO_CONCILIADO"/>
  </r>
  <r>
    <x v="15"/>
    <m/>
    <x v="15"/>
    <x v="4"/>
    <s v="O18149130002"/>
    <s v="BOD"/>
    <n v="1814913"/>
    <m/>
    <s v="00099021001 DEPOSITO DE EFECTIVO, DEPOSITANTE: SEPTIMA DIVISION DEL EJERCITO, CONCEPTO: REVERSION AGUA MES DICIEMBRE /19, CUENTA DE DEPOSITO: CUENTA UNICA DEL TESORO"/>
    <m/>
    <m/>
    <m/>
    <m/>
    <n v="0"/>
    <n v="73.5"/>
    <s v="NO_CONCILIADO"/>
  </r>
  <r>
    <x v="15"/>
    <m/>
    <x v="15"/>
    <x v="4"/>
    <s v="O18149120002"/>
    <s v="BOD"/>
    <n v="1814912"/>
    <m/>
    <s v="00099021001 DEPOSITO DE EFECTIVO, DEPOSITANTE: SEPTIMA DIVISION DEL EJERCITO, CONCEPTO: REVERSION TELEFONIA MES DICIEMBRE/19, CUENTA DE DEPOSITO: CUENTA UNICA DEL TESORO"/>
    <m/>
    <m/>
    <m/>
    <m/>
    <n v="0"/>
    <n v="128.19999999999999"/>
    <s v="NO_CONCILIADO"/>
  </r>
  <r>
    <x v="10"/>
    <m/>
    <x v="10"/>
    <x v="4"/>
    <s v="O18149060002"/>
    <s v="BOD"/>
    <n v="1814906"/>
    <m/>
    <s v="00041011101 DEPOSITO DE EFECTIVO, DEPOSITANTE: ORLANDO EZQUIVEL  URDININEA, CONCEPTO: DEVOLUCION DE DUODECIMA DE AGUINALDO DE 2019, CUENTA DE DEPOSITO: CUENTA UNICA DEL TESORO"/>
    <m/>
    <m/>
    <m/>
    <m/>
    <n v="0"/>
    <n v="1017.94"/>
    <s v="NO_CONCILIADO"/>
  </r>
  <r>
    <x v="0"/>
    <m/>
    <x v="0"/>
    <x v="4"/>
    <s v="O18150940002"/>
    <s v="BOD"/>
    <n v="1815094"/>
    <m/>
    <s v="00099021001 DEPOSITO DE EFECTIVO, DEPOSITANTE: OTILIA H. CONDORI CUNO, CONCEPTO: POR COBRO INDEBIDO (SEGUNDAS NUPCIAS DE LOLA CUNO CANASA (QEPD), CUENTA DE DEPOSITO: CUENTA UNICA DEL TESORO"/>
    <m/>
    <m/>
    <m/>
    <m/>
    <n v="0"/>
    <n v="800"/>
    <s v="NO_CONCILIADO"/>
  </r>
  <r>
    <x v="29"/>
    <m/>
    <x v="29"/>
    <x v="4"/>
    <s v="O18150820002"/>
    <s v="BOD"/>
    <n v="1815082"/>
    <m/>
    <s v="00591012001 DEPOSITO DE EFECTIVO, DEPOSITANTE: CARLA CORINA ROSSEL AGUILERA, CONCEPTO: DEVOLUCION DE DUODECIMAS DE AGUINALDOS 2019, CUENTA DE DEPOSITO: CUENTA UNICA DEL TESORO"/>
    <m/>
    <m/>
    <m/>
    <m/>
    <n v="0"/>
    <n v="47.35"/>
    <s v="NO_CONCILIADO"/>
  </r>
  <r>
    <x v="0"/>
    <m/>
    <x v="0"/>
    <x v="4"/>
    <s v="O18150710002"/>
    <s v="BOD"/>
    <n v="1815071"/>
    <m/>
    <s v="00099021001 DEPOSITO DE EFECTIVO, DEPOSITANTE: MIGUEL ERLAN OROPEZA ARISPE, CONCEPTO: DEVOLUCION AGUINALDO POR DEMASIA GESTION 2019, CUENTA DE DEPOSITO: CUENTA UNICA DEL TESORO"/>
    <m/>
    <m/>
    <m/>
    <m/>
    <n v="0"/>
    <n v="1438.45"/>
    <s v="NO_CONCILIADO"/>
  </r>
  <r>
    <x v="0"/>
    <m/>
    <x v="0"/>
    <x v="4"/>
    <s v="O18150670002"/>
    <s v="BOD"/>
    <n v="1815067"/>
    <m/>
    <s v="00099021001 DEPOSITO DE EFECTIVO, DEPOSITANTE: MIGUEL ERLAN OROPEZA ARISPE, CONCEPTO: DEVOLUCION SUELDO MES DICIEMBRE 2019, CUENTA DE DEPOSITO: CUENTA UNICA DEL TESORO"/>
    <m/>
    <m/>
    <m/>
    <m/>
    <n v="0"/>
    <n v="16412.34"/>
    <s v="NO_CONCILIADO"/>
  </r>
  <r>
    <x v="5"/>
    <m/>
    <x v="5"/>
    <x v="4"/>
    <s v="O18150530002"/>
    <s v="BOD"/>
    <n v="1815053"/>
    <m/>
    <s v="00592012001 DEPOSITO DE EFECTIVO, DEPOSITANTE: CLAUDIA ESTEFANY LOPEZ ARMAZA, CONCEPTO: DEVOLUCION  VISADO DE CONTRATO ALBERTO SCHWARTABERG, CUENTA DE DEPOSITO: CUENTA UNICA DEL TESORO"/>
    <m/>
    <m/>
    <m/>
    <m/>
    <n v="0"/>
    <n v="16"/>
    <s v="NO_CONCILIADO"/>
  </r>
  <r>
    <x v="0"/>
    <m/>
    <x v="0"/>
    <x v="4"/>
    <s v="O18150440002"/>
    <s v="BOD"/>
    <n v="1815044"/>
    <m/>
    <s v="00099021001 DEPOSITO DE EFECTIVO, DEPOSITANTE: MARISABEL VELA CHAVEZ, CONCEPTO: DEVOLUCION, CUENTA DE DEPOSITO: CUENTA UNICA DEL TESORO"/>
    <m/>
    <m/>
    <m/>
    <m/>
    <n v="0"/>
    <n v="259.10000000000002"/>
    <s v="NO_CONCILIADO"/>
  </r>
  <r>
    <x v="29"/>
    <m/>
    <x v="29"/>
    <x v="4"/>
    <s v="O18150410002"/>
    <s v="BOD"/>
    <n v="1815041"/>
    <m/>
    <s v="00591012001 DEPOSITO DE EFECTIVO, DEPOSITANTE: ISABEL BANEGAS FRANCCECHINE, CONCEPTO: SERVICIOS BASICOS DE AGUA POTABLE, CUENTA DE DEPOSITO: CUENTA UNICA DEL TESORO"/>
    <m/>
    <m/>
    <m/>
    <m/>
    <n v="0"/>
    <n v="81.510000000000005"/>
    <s v="NO_CONCILIADO"/>
  </r>
  <r>
    <x v="0"/>
    <m/>
    <x v="0"/>
    <x v="4"/>
    <s v="O18150190002"/>
    <s v="BOD"/>
    <n v="1815019"/>
    <m/>
    <s v="00099021001 DEPOSITO DE EFECTIVO, DEPOSITANTE: ROLANDO MANUEL GUARACHI ORELLANA, CONCEPTO: DEVOLUCION DE AGUINALDO, CUENTA DE DEPOSITO: CUENTA UNICA DEL TESORO"/>
    <m/>
    <m/>
    <m/>
    <m/>
    <n v="0"/>
    <n v="921.47"/>
    <s v="NO_CONCILIADO"/>
  </r>
  <r>
    <x v="5"/>
    <m/>
    <x v="5"/>
    <x v="4"/>
    <s v="O18150170002"/>
    <s v="BOD"/>
    <n v="1815017"/>
    <m/>
    <s v="00592012001 DEPOSITO DE EFECTIVO, DEPOSITANTE: VANESA QUISPE RAMOS, CONCEPTO: SALDO 2DO TALLER INFORMATIVO 2009 SEGUN CITE GE-JTE RCS 0034-NI/19, CUENTA DE DEPOSITO: CUENTA UNICA DEL TESORO"/>
    <m/>
    <m/>
    <m/>
    <m/>
    <n v="0"/>
    <n v="8"/>
    <s v="NO_CONCILIADO"/>
  </r>
  <r>
    <x v="0"/>
    <m/>
    <x v="0"/>
    <x v="4"/>
    <s v="O18150140002"/>
    <s v="BOD"/>
    <n v="1815014"/>
    <m/>
    <s v="00099021001 DEPOSITO DE EFECTIVO, DEPOSITANTE: LILIANA QUISPE MENDO, CONCEPTO: DEVOLUCION DE AGUINALDO, CUENTA DE DEPOSITO: CUENTA UNICA DEL TESORO"/>
    <m/>
    <m/>
    <m/>
    <m/>
    <n v="0"/>
    <n v="321.90000000000003"/>
    <s v="NO_CONCILIADO"/>
  </r>
  <r>
    <x v="4"/>
    <m/>
    <x v="4"/>
    <x v="4"/>
    <s v="O18150050002"/>
    <s v="BOD"/>
    <n v="1815005"/>
    <m/>
    <s v="00212012001 DEPOSITO DE EFECTIVO, DEPOSITANTE: AMILCAR ROSAS POCOMANI, CONCEPTO: REPOSICION  CREDENCIAL, CUENTA DE DEPOSITO: CUENTA UNICA DEL TESORO"/>
    <m/>
    <m/>
    <m/>
    <m/>
    <n v="0"/>
    <n v="60"/>
    <s v="NO_CONCILIADO"/>
  </r>
  <r>
    <x v="3"/>
    <m/>
    <x v="3"/>
    <x v="4"/>
    <s v="O18149920002"/>
    <s v="BOD"/>
    <n v="1814992"/>
    <m/>
    <s v="00035031101 DEPOSITO DE EFECTIVO, DEPOSITANTE: FRANCISCO XAVIER BELMONTE SANZ, CONCEPTO: DEVOLUCION DE 1 DIA DE HABER -DIC 2019, CUENTA DE DEPOSITO: CUENTA UNICA DEL TESORO"/>
    <m/>
    <m/>
    <m/>
    <m/>
    <n v="0"/>
    <n v="362.23"/>
    <s v="NO_CONCILIADO"/>
  </r>
  <r>
    <x v="15"/>
    <m/>
    <x v="15"/>
    <x v="4"/>
    <s v="O18149900002"/>
    <s v="BOD"/>
    <n v="1814990"/>
    <m/>
    <s v="00099021001 DEPOSITO DE EFECTIVO, DEPOSITANTE: RI-21 &quot;ILLIMANI&quot; JOSE LUIS MATTA CHOQUE, CONCEPTO: REVERSION SERVICIOS BASICOS MES DE DICIEMBRE DE 2019 ENERGIA ELECTRICA, CUENTA DE DEPOSITO: CUENTA UNICA DEL TESORO"/>
    <m/>
    <m/>
    <m/>
    <m/>
    <n v="0"/>
    <n v="14.4"/>
    <s v="NO_CONCILIADO"/>
  </r>
  <r>
    <x v="18"/>
    <m/>
    <x v="18"/>
    <x v="4"/>
    <s v="B18148840002"/>
    <s v="BOD"/>
    <n v="1814884"/>
    <m/>
    <s v="00099021001 DEP.DE CHEQ.AJENOS,RET.DE CAM.,CONCEPTO: CIERRE PREV 1807,DEP.: CAMARA DE DIPUTADOS , PROCEDENCIA: BANCO UNION S.A., CHEQUE: 18624, FECHA DE EMISION:31/12/2019"/>
    <m/>
    <m/>
    <m/>
    <m/>
    <n v="0"/>
    <n v="21779.87"/>
    <s v="NO_CONCILIADO"/>
  </r>
  <r>
    <x v="18"/>
    <m/>
    <x v="18"/>
    <x v="4"/>
    <s v="B18148820002"/>
    <s v="BOD"/>
    <n v="1814882"/>
    <m/>
    <s v="00099021001 DEP.DE CHEQ.AJENOS,RET.DE CAM.,CONCEPTO: POR CIERRE DE PREVENTIVO,DEP.: CAMARA DE DIPUTADOS , PROCEDENCIA: BANCO UNION S.A., CHEQUE: 18623, FECHA DE EMISION:31/12/2019"/>
    <m/>
    <m/>
    <m/>
    <m/>
    <n v="0"/>
    <n v="369339.52"/>
    <s v="NO_CONCILIADO"/>
  </r>
  <r>
    <x v="18"/>
    <m/>
    <x v="18"/>
    <x v="4"/>
    <s v="B18148780002"/>
    <s v="BOD"/>
    <n v="1814878"/>
    <m/>
    <s v="00099021001 DEP.DE CHEQ.AJENOS,RET.DE CAM.,CONCEPTO: DEVOLUCION DE RECURSOS POR CAMBIO DE RUTA, BOLETO AEREO,DEP.: CAMARA DE DIPUTADOS , PROCEDENCIA: BANCO UNION S.A., CHEQUE: 18616, FECHA DE EMISION:31/12/2019"/>
    <m/>
    <m/>
    <m/>
    <m/>
    <n v="0"/>
    <n v="9"/>
    <s v="NO_CONCILIADO"/>
  </r>
  <r>
    <x v="18"/>
    <m/>
    <x v="18"/>
    <x v="4"/>
    <s v="B18148750002"/>
    <s v="BOD"/>
    <n v="1814875"/>
    <m/>
    <s v="00099021001 DEP.DE CHEQ.AJENOS,RET.DE CAM.,CONCEPTO: CIERRE PREV 986,DEP.: CAMARA DE DIPUTADOS , PROCEDENCIA: BANCO UNION S.A., CHEQUE: 18606, FECHA DE EMISION:26/12/2019"/>
    <m/>
    <m/>
    <m/>
    <m/>
    <n v="0"/>
    <n v="7620"/>
    <s v="NO_CONCILIADO"/>
  </r>
  <r>
    <x v="18"/>
    <m/>
    <x v="18"/>
    <x v="4"/>
    <s v="B18148740002"/>
    <s v="BOD"/>
    <n v="1814874"/>
    <m/>
    <s v="00099021001 DEP.DE CHEQ.AJENOS,RET.DE CAM.,CONCEPTO: CIERRE PREV 1555,DEP.: CAMARA DE DIPUTADOS , PROCEDENCIA: BANCO UNION S.A., CHEQUE: 18619, FECHA DE EMISION:31/12/2019"/>
    <m/>
    <m/>
    <m/>
    <m/>
    <n v="0"/>
    <n v="90.7"/>
    <s v="NO_CONCILIADO"/>
  </r>
  <r>
    <x v="18"/>
    <m/>
    <x v="18"/>
    <x v="4"/>
    <s v="B18148730002"/>
    <s v="BOD"/>
    <n v="1814873"/>
    <m/>
    <s v="00099021001 DEP.DE CHEQ.AJENOS,RET.DE CAM.,CONCEPTO: CIERRE PREV 1387,DEP.: CAMARA DE DIPUTADOS , PROCEDENCIA: BANCO UNION S.A., CHEQUE: 18621, FECHA DE EMISION:31/12/2019"/>
    <m/>
    <m/>
    <m/>
    <m/>
    <n v="0"/>
    <n v="5601.5"/>
    <s v="NO_CONCILIADO"/>
  </r>
  <r>
    <x v="18"/>
    <m/>
    <x v="18"/>
    <x v="4"/>
    <s v="B18148690002"/>
    <s v="BOD"/>
    <n v="1814869"/>
    <m/>
    <s v="00099021001 DEP.DE CHEQ.AJENOS,RET.DE CAM.,CONCEPTO: CIERRE PREV 855,DEP.: CAMARA DE DIPUTADOS , PROCEDENCIA: BANCO UNION S.A., CHEQUE: 18607, FECHA DE EMISION:31/12/2019"/>
    <m/>
    <m/>
    <m/>
    <m/>
    <n v="0"/>
    <n v="1149"/>
    <s v="NO_CONCILIADO"/>
  </r>
  <r>
    <x v="18"/>
    <m/>
    <x v="18"/>
    <x v="4"/>
    <s v="B18148650002"/>
    <s v="BOD"/>
    <n v="1814865"/>
    <m/>
    <s v="00099021001 DEP.DE CHEQ.AJENOS,RET.DE CAM.,CONCEPTO: CIERRE PREV 1388,DEP.: CAMARA DE DIPUTADOS , PROCEDENCIA: BANCO UNION S.A., CHEQUE: 18620, FECHA DE EMISION:31/12/2019"/>
    <m/>
    <m/>
    <m/>
    <m/>
    <n v="0"/>
    <n v="8887"/>
    <s v="NO_CONCILIADO"/>
  </r>
  <r>
    <x v="18"/>
    <m/>
    <x v="18"/>
    <x v="4"/>
    <s v="B18148630002"/>
    <s v="BOD"/>
    <n v="1814863"/>
    <m/>
    <s v="00099021001 DEP.DE CHEQ.AJENOS,RET.DE CAM.,CONCEPTO: CIERRE PREV 724,DEP.: CAMARA DE DIPUTADOS , PROCEDENCIA: BANCO UNION S.A., CHEQUE: 18605, FECHA DE EMISION:21/12/2019"/>
    <m/>
    <m/>
    <m/>
    <m/>
    <n v="0"/>
    <n v="1370.5"/>
    <s v="NO_CONCILIADO"/>
  </r>
  <r>
    <x v="30"/>
    <m/>
    <x v="30"/>
    <x v="4"/>
    <s v="B18148580002"/>
    <s v="BOD"/>
    <n v="1814858"/>
    <m/>
    <s v="00340012003 DEP.DE CHEQ.AJENOS,RET.DE CAM.,CONCEPTO: DEPÓSITOS NO IDENTIFICADOS CUENTA OPERACIONES VARIAS,DEP.: SEGIP - OF NACIONAL , PROCEDENCIA: BANCO UNION S.A., CHEQUE: 14399, FECHA DE EMISION:31/12/2019"/>
    <m/>
    <m/>
    <m/>
    <m/>
    <n v="0"/>
    <n v="12"/>
    <s v="NO_CONCILIADO"/>
  </r>
  <r>
    <x v="32"/>
    <m/>
    <x v="32"/>
    <x v="4"/>
    <s v="B18148530002"/>
    <s v="BOD"/>
    <n v="1814853"/>
    <m/>
    <s v="00099021001 DEP.DE CHEQ.AJENOS,RET.DE CAM.,CONCEPTO: DEVOLUCION DE PASAJES AEREOS,DEP.: MINISTERIO DE EDUCACION , PROCEDENCIA: BANCO UNION S.A., CHEQUE: 24938, FECHA DE EMISION:31/12/2019"/>
    <m/>
    <m/>
    <m/>
    <m/>
    <n v="0"/>
    <n v="1450.4"/>
    <s v="NO_CONCILIADO"/>
  </r>
  <r>
    <x v="18"/>
    <m/>
    <x v="18"/>
    <x v="4"/>
    <s v="B18148260002"/>
    <s v="BOD"/>
    <n v="1814826"/>
    <m/>
    <s v="00099021001 DEP.DE CHEQ.AJENOS,RET.DE CAM.,CONCEPTO: REMBOLSO INCAPACIDAD TEMPORAL STA CRUZ OCTUBRE 2019,DEP.: CONTRALORIA GENERAL DEL ESTADO , PROCEDENCIA: BANCO UNION S.A., CHEQUE: 6645, FECHA DE EMISION:03/01/2020"/>
    <m/>
    <m/>
    <m/>
    <m/>
    <n v="0"/>
    <n v="9715.5"/>
    <s v="NO_CONCILIADO"/>
  </r>
  <r>
    <x v="18"/>
    <m/>
    <x v="18"/>
    <x v="4"/>
    <s v="B18148250002"/>
    <s v="BOD"/>
    <n v="1814825"/>
    <m/>
    <s v="00099021001 DEP.DE CHEQ.AJENOS,RET.DE CAM.,CONCEPTO: REMBOLSO INCAPACIDAD STA CRUZ SEPTIEMBRE,DEP.: CONTRALORIA GENERAL DEL ESTADO , PROCEDENCIA: BANCO UNION S.A., CHEQUE: 6644, FECHA DE EMISION:03/01/2020"/>
    <m/>
    <m/>
    <m/>
    <m/>
    <n v="0"/>
    <n v="11187.89"/>
    <s v="NO_CONCILIADO"/>
  </r>
  <r>
    <x v="4"/>
    <m/>
    <x v="4"/>
    <x v="4"/>
    <s v="O18148870002"/>
    <s v="BOD"/>
    <n v="1814887"/>
    <m/>
    <s v="00212012001 DEPOSITO DE EFECTIVO, DEPOSITANTE: FREDY LAZO MURGA, CONCEPTO: POR MOTIVO DE EXTRAVIO DE  CREDENCIAL, CUENTA DE DEPOSITO: CUENTA UNICA DEL TESORO"/>
    <m/>
    <m/>
    <m/>
    <m/>
    <n v="0"/>
    <n v="60"/>
    <s v="NO_CONCILIADO"/>
  </r>
  <r>
    <x v="15"/>
    <m/>
    <x v="15"/>
    <x v="4"/>
    <s v="O18148620002"/>
    <s v="BOD"/>
    <n v="1814862"/>
    <m/>
    <s v="00099021001 DEPOSITO DE EFECTIVO, DEPOSITANTE: REGIMIENTO DE CABALLERIA BLINDADA  1  CALAMA, CONCEPTO: DEVOLUCION DE GASTOS NO EJECUTADOS POR SERVICIOS BASICOS, CUENTA DE DEPOSITO: CUENTA UNICA DEL TESORO"/>
    <m/>
    <m/>
    <m/>
    <m/>
    <n v="0"/>
    <n v="1142.6000000000001"/>
    <s v="NO_CONCILIADO"/>
  </r>
  <r>
    <x v="0"/>
    <m/>
    <x v="0"/>
    <x v="4"/>
    <s v="O18148550002"/>
    <s v="BOD"/>
    <n v="1814855"/>
    <m/>
    <s v="00099021001 DEPOSITO DE EFECTIVO, DEPOSITANTE: JUAN RODRIGO ZENTENO SALVATIERRA, CONCEPTO: REVERSION DE PASAJES NO GASTADOS PREV N°5521,2/19, CUENTA DE DEPOSITO: CUENTA UNICA DEL TESORO"/>
    <m/>
    <m/>
    <m/>
    <m/>
    <n v="0"/>
    <n v="145"/>
    <s v="NO_CONCILIADO"/>
  </r>
  <r>
    <x v="29"/>
    <m/>
    <x v="29"/>
    <x v="4"/>
    <s v="O18148490002"/>
    <s v="BOD"/>
    <n v="1814849"/>
    <m/>
    <s v="00591012001 DEPOSITO DE EFECTIVO, DEPOSITANTE: ROGELIO FRANCISCO GUTIERREZ MAMANI, CONCEPTO: DEVOLUCION DE VIATICOS, CUENTA DE DEPOSITO: CUENTA UNICA DEL TESORO"/>
    <m/>
    <m/>
    <m/>
    <m/>
    <n v="0"/>
    <n v="742"/>
    <s v="NO_CONCILIADO"/>
  </r>
  <r>
    <x v="0"/>
    <m/>
    <x v="0"/>
    <x v="4"/>
    <s v="O18148480002"/>
    <s v="BOD"/>
    <n v="1814848"/>
    <m/>
    <s v="00099021001 DEPOSITO DE EFECTIVO, DEPOSITANTE: JOSE FREDY OBANDO DOMINGUEZ, CONCEPTO: DEVOLUCION ERROR AGUINALDO, CUENTA DE DEPOSITO: CUENTA UNICA DEL TESORO"/>
    <m/>
    <m/>
    <m/>
    <m/>
    <n v="0"/>
    <n v="170.26"/>
    <s v="NO_CONCILIADO"/>
  </r>
  <r>
    <x v="0"/>
    <m/>
    <x v="0"/>
    <x v="4"/>
    <s v="O18148470002"/>
    <s v="BOD"/>
    <n v="1814847"/>
    <m/>
    <s v="00099021001 DEPOSITO DE EFECTIVO, DEPOSITANTE: MARIA ALICIA ZAMBRANA DE PERICON, CONCEPTO: DUODECIMAS DE AGUINALDO, CUENTA DE DEPOSITO: CUENTA UNICA DEL TESORO"/>
    <m/>
    <m/>
    <m/>
    <m/>
    <n v="0"/>
    <n v="248.3"/>
    <s v="NO_CONCILIADO"/>
  </r>
  <r>
    <x v="22"/>
    <m/>
    <x v="22"/>
    <x v="4"/>
    <s v="O18148450002"/>
    <s v="BOD"/>
    <n v="1814845"/>
    <m/>
    <s v="00046024204 DEPOSITO DE EFECTIVO, DEPOSITANTE: FRANCO DURAN LEON, CONCEPTO: REVERSION DE FONDOS, CUENTA DE DEPOSITO: CUENTA UNICA DEL TESORO"/>
    <m/>
    <m/>
    <m/>
    <m/>
    <n v="0"/>
    <n v="2405"/>
    <s v="NO_CONCILIADO"/>
  </r>
  <r>
    <x v="0"/>
    <m/>
    <x v="0"/>
    <x v="4"/>
    <s v="O18148440002"/>
    <s v="BOD"/>
    <n v="1814844"/>
    <m/>
    <s v="00099021001 DEPOSITO DE EFECTIVO, DEPOSITANTE: DENNIS FERNANDO VIÑA BARRIENTOS, CONCEPTO: DEVOLUCION GASTOS NO EJECUTADOS SERVICIOS BASICOS AGUA POTABLE, CUENTA DE DEPOSITO: CUENTA UNICA DEL TESORO"/>
    <m/>
    <m/>
    <m/>
    <m/>
    <n v="0"/>
    <n v="4.4000000000000004"/>
    <s v="NO_CONCILIADO"/>
  </r>
  <r>
    <x v="0"/>
    <m/>
    <x v="0"/>
    <x v="4"/>
    <s v="O18148420002"/>
    <s v="BOD"/>
    <n v="1814842"/>
    <m/>
    <s v="00099021001 DEPOSITO DE EFECTIVO, DEPOSITANTE: DENNIS FERNANDO VIÑA BARRIENTOS, CONCEPTO: DEVOLUCION GASTOS NO EJECUTADOS SERVICIOS BASICOS ENERGIA ELECTRICA, CUENTA DE DEPOSITO: CUENTA UNICA DEL TESORO"/>
    <m/>
    <m/>
    <m/>
    <m/>
    <n v="0"/>
    <n v="381.2"/>
    <s v="NO_CONCILIADO"/>
  </r>
  <r>
    <x v="33"/>
    <m/>
    <x v="33"/>
    <x v="4"/>
    <s v="O18148370002"/>
    <s v="BOD"/>
    <n v="1814837"/>
    <m/>
    <s v="00052014102 DEPOSITO DE EFECTIVO, DEPOSITANTE: DANIEL ALEJANDRO CALDERON MOSCOSO, CONCEPTO: DEVOLUCION POR PASAJES RESERVADOS NO RELIAZADOS A LA CIUDAD DE  TRINIDAD SUCRE, CUENTA DE DEPOSITO: CUENTA UNICA DEL TESORO"/>
    <m/>
    <m/>
    <m/>
    <m/>
    <n v="0"/>
    <n v="2152"/>
    <s v="NO_CONCILIADO"/>
  </r>
  <r>
    <x v="0"/>
    <m/>
    <x v="0"/>
    <x v="4"/>
    <s v="O18148360002"/>
    <s v="BOD"/>
    <n v="1814836"/>
    <m/>
    <s v="00099021001 DEPOSITO DE EFECTIVO, DEPOSITANTE: MIRIAM ORELLANA GUTIERREZ, CONCEPTO: DOBLE PERCEPCION, CUENTA DE DEPOSITO: CUENTA UNICA DEL TESORO"/>
    <m/>
    <m/>
    <m/>
    <m/>
    <n v="0"/>
    <n v="3365.61"/>
    <s v="NO_CONCILIADO"/>
  </r>
  <r>
    <x v="0"/>
    <m/>
    <x v="0"/>
    <x v="4"/>
    <s v="O18148300002"/>
    <s v="BOD"/>
    <n v="1814830"/>
    <m/>
    <s v="00099021001 DEPOSITO DE EFECTIVO, DEPOSITANTE: ANA GALIA GONZALES ALIAGA, CONCEPTO: DEVOLUCION PAGO EN DEMASIA AGUINALDO, CUENTA DE DEPOSITO: CUENTA UNICA DEL TESORO"/>
    <m/>
    <m/>
    <m/>
    <m/>
    <n v="0"/>
    <n v="665.13"/>
    <s v="NO_CONCILIADO"/>
  </r>
  <r>
    <x v="20"/>
    <m/>
    <x v="20"/>
    <x v="4"/>
    <s v="O18148210002"/>
    <s v="BOD"/>
    <n v="1814821"/>
    <m/>
    <s v="00015011101 DEPOSITO DE EFECTIVO, DEPOSITANTE: ELIZABETH QUISPE ARGOTE, CONCEPTO: REEMNOLSO  BAJA MEDICA, CUENTA DE DEPOSITO: CUENTA UNICA DEL TESORO"/>
    <m/>
    <m/>
    <m/>
    <m/>
    <n v="0"/>
    <n v="5343.3"/>
    <s v="NO_CONCILIADO"/>
  </r>
  <r>
    <x v="15"/>
    <m/>
    <x v="15"/>
    <x v="4"/>
    <s v="O18148130002"/>
    <s v="BOD"/>
    <n v="1814813"/>
    <m/>
    <s v="00020051101 DEPOSITO DE EFECTIVO, DEPOSITANTE: ARMADA BOLIVIANA, CONCEPTO: REVERSION DE FONDOS, CUENTA DE DEPOSITO: CUENTA UNICA DEL TESORO"/>
    <m/>
    <m/>
    <m/>
    <m/>
    <n v="0"/>
    <n v="15486"/>
    <s v="NO_CONCILIADO"/>
  </r>
  <r>
    <x v="15"/>
    <m/>
    <x v="15"/>
    <x v="4"/>
    <s v="O18148110002"/>
    <s v="BOD"/>
    <n v="1814811"/>
    <m/>
    <s v="00020051101 DEPOSITO DE EFECTIVO, DEPOSITANTE: ARMADA BOLIVIANA, CONCEPTO: REVERSION DE FONDOS, CUENTA DE DEPOSITO: CUENTA UNICA DEL TESORO"/>
    <m/>
    <m/>
    <m/>
    <m/>
    <n v="0"/>
    <n v="3182"/>
    <s v="NO_CONCILIADO"/>
  </r>
  <r>
    <x v="34"/>
    <m/>
    <x v="34"/>
    <x v="4"/>
    <s v="O18148030002"/>
    <s v="BOD"/>
    <n v="1814803"/>
    <m/>
    <s v="00584019201 DEPOSITO DE EFECTIVO, DEPOSITANTE: ING. JAZMIN ANDREA ROCHA RAMALLO, CONCEPTO: DEVOLUCION DE  AGUINALDO 2019, CUENTA DE DEPOSITO: CUENTA UNICA DEL TESORO"/>
    <m/>
    <m/>
    <m/>
    <m/>
    <n v="0"/>
    <n v="730.22"/>
    <s v="NO_CONCILIADO"/>
  </r>
  <r>
    <x v="3"/>
    <m/>
    <x v="3"/>
    <x v="4"/>
    <s v="O18148000002"/>
    <s v="BOD"/>
    <n v="1814800"/>
    <m/>
    <s v="00099021001 DEPOSITO DE EFECTIVO, DEPOSITANTE: RAUL GREGORIO PEREYRA DELGADILLO, CONCEPTO: DEVOLUCION SENASIR POR EXEDENTE DE PAGO, CUENTA DE DEPOSITO: CUENTA UNICA DEL TESORO"/>
    <m/>
    <m/>
    <m/>
    <m/>
    <n v="0"/>
    <n v="1500"/>
    <s v="NO_CONCILIADO"/>
  </r>
  <r>
    <x v="0"/>
    <m/>
    <x v="0"/>
    <x v="4"/>
    <s v="O18147980002"/>
    <s v="BOD"/>
    <n v="1814798"/>
    <m/>
    <s v="00099021001 DEPOSITO DE EFECTIVO, DEPOSITANTE: ESTHER RAMOS VALDIVIA, CONCEPTO: DEVOLUCION DE DEUDA, CUENTA DE DEPOSITO: CUENTA UNICA DEL TESORO"/>
    <m/>
    <m/>
    <m/>
    <m/>
    <n v="0"/>
    <n v="1147.82"/>
    <s v="NO_CONCILIADO"/>
  </r>
  <r>
    <x v="35"/>
    <m/>
    <x v="35"/>
    <x v="4"/>
    <s v="B18149220002"/>
    <s v="BOD"/>
    <n v="1814922"/>
    <m/>
    <s v="00133012001 DEP.DE CHEQ.AJENOS,RET.DE CAM.,CONCEPTO: V.C. SALDO DEVOLUCION PAGO DE PREMIOS MENORES GESTION 2019,DEP.: LOTERIA NACIONAL DE B Y S , PROCEDENCIA: BANCO UNION S.A., CHEQUE: 4164, FECHA DE EMISION:31/12/2019"/>
    <m/>
    <m/>
    <m/>
    <m/>
    <n v="0"/>
    <n v="250430"/>
    <s v="NO_CONCILIADO"/>
  </r>
  <r>
    <x v="10"/>
    <m/>
    <x v="10"/>
    <x v="4"/>
    <s v="F0003583"/>
    <s v="DAU"/>
    <n v="1176428"/>
    <m/>
    <s v="A:00041014101 Débito Automático por contraparte del GAM Sacabamba, correspondiente al Convenio Intergubernativo suscrito entre el Ministerio de Desarrollo Productivo y Economía Plural y el GAM Sacabamba, en fecha 21 de septiembre de 2018, correspondiente a la dotación de equipos de computación a Unidades Educativas Fiscales y de Convenio del Subsistema de Educación Regular del GAM Sacabamba."/>
    <m/>
    <m/>
    <m/>
    <m/>
    <n v="0"/>
    <n v="23490"/>
    <s v="NO_CONCILIADO"/>
  </r>
  <r>
    <x v="13"/>
    <m/>
    <x v="13"/>
    <x v="4"/>
    <s v="G12416510001"/>
    <s v="CVD"/>
    <n v="1241651"/>
    <m/>
    <s v="COBRO COSTOS DE PAPELERIA SEGUN TRANSFERENCIA DEL EXTERIOR POR ORDEN DE SOLGAS S.A. LIB. 00513062001 YPFB-OPERACIONES PLANTA DE SEPARACION DE LIQUIDOS RIO GRANDE"/>
    <m/>
    <m/>
    <m/>
    <m/>
    <n v="50"/>
    <n v="0"/>
    <s v="NO_CONCILIADO"/>
  </r>
  <r>
    <x v="8"/>
    <m/>
    <x v="8"/>
    <x v="4"/>
    <s v="Q12258620002"/>
    <s v="CRV"/>
    <n v="1225862"/>
    <m/>
    <s v="NUMERO DE LIBRETA CUT: 00099021001 OPERACIÓN E75 TRANSFERENCIA DE LA CUENTA FISCAL BUN A LA CUT EN MN TRANSFERENCIA DE FONDOS A SOLICITUD DEL GOBIERNO AUTONOMO MUNICIPAL DE CAMATAQUI - VILLA ABECIA CON CITE:G.A.M.V.A. 002/2020 A LA CTA. 3987 CUT LBRTA.00099021001."/>
    <m/>
    <m/>
    <m/>
    <m/>
    <n v="0"/>
    <n v="17250"/>
    <s v="NO_CONCILIADO"/>
  </r>
  <r>
    <x v="14"/>
    <m/>
    <x v="14"/>
    <x v="4"/>
    <s v="Q12258640002"/>
    <s v="CRV"/>
    <n v="1225864"/>
    <m/>
    <s v="NÚMERO DE LIBRETA CUT: 99031009.00 OPERACIÓN T01 TRANSFERENCIA DE FONDOS A LA CUT - TESORO DIRECTO DE BANCO UNION S.A. A CUENTA UNICA DEL TESORO CON NUMERO DE SOLICITUD = 4506345 Y NUMERO CORRELATIVO = 91320008012020198 TRANSFERENCIA OPERACIONES DE VENTA BONOS BTX SOLICITUD VALORES UNION SA"/>
    <m/>
    <m/>
    <m/>
    <m/>
    <n v="0"/>
    <n v="50000"/>
    <s v="NO_CONCILIADO"/>
  </r>
  <r>
    <x v="13"/>
    <m/>
    <x v="13"/>
    <x v="4"/>
    <s v="S09759220001"/>
    <s v="COB"/>
    <n v="975922"/>
    <m/>
    <s v="||COMISION TRANSFERENCIA DE FONDOS AL EXTERIOR 0,10% S/USD 89.051,60 REEMB. GASTOS DE COMUNICACION BS220.- Y EMISION DE CBTE. CONTABLE BS50.- REF.: PAGO N°8 LC I-2017-013 P/C YPFB A/F KOSAN CRISPLANT A/S EN COMPLEMENTO CBTE. CONTABLE ADJUNTO DE LA FECHA LIB. 00513012004 LPB-YPFB UNICOMERCIAL REF.: COMISIONES PAGO N°8 LC I-2017-013"/>
    <m/>
    <m/>
    <m/>
    <m/>
    <n v="880.88"/>
    <n v="0"/>
    <s v="NO_CONCILIADO"/>
  </r>
  <r>
    <x v="25"/>
    <m/>
    <x v="25"/>
    <x v="4"/>
    <s v="S09759290003"/>
    <s v="COB"/>
    <n v="975929"/>
    <m/>
    <s v="||TRANSFERENCIA DE FONDOS S/G. MENSAJES SWIFT NROS. 00273 Y 00268 DE LA FECHA. (SECTOR PÚBLICO - SERVICIOS). DEBITO DE LA LIBRETA 00119012001 ADSIB, REPOSICION UTILES DE ESCRITORIO."/>
    <m/>
    <m/>
    <m/>
    <m/>
    <n v="50"/>
    <n v="0"/>
    <s v="NO_CONCILIADO"/>
  </r>
  <r>
    <x v="14"/>
    <m/>
    <x v="14"/>
    <x v="4"/>
    <s v="S09759300001"/>
    <s v="DEV"/>
    <n v="975930"/>
    <m/>
    <s v="'TRANSFERENCIA DE FONDOS||S/G. NOTA CITE MEFP/VTCP/DGCP/UF-20/2020 DE LA FECHA, DEL MIN.DE ECONOMIA Y FINANZAS PUBLICAS(HRE-TSO-2020-42), RECURSOS FIDEICOMISO &quot;ACCESOS SEGUROS PARA VIVIR BIEN&quot;, CONSTITUIDO CON EL FONDO NACIONAL DE DESARROLLO REGIONAL. DEBITO DE LA LIBRETA N° 00099021001 TGN-RECURSOS ORDINARIOS MN."/>
    <m/>
    <m/>
    <m/>
    <m/>
    <n v="2557554.2000000002"/>
    <n v="0"/>
    <s v="NO_CONCILIADO"/>
  </r>
  <r>
    <x v="14"/>
    <m/>
    <x v="14"/>
    <x v="4"/>
    <s v="S09759300003"/>
    <s v="COB"/>
    <n v="975930"/>
    <m/>
    <s v="'TRANSFERENCIA DE FONDOS||S/G. NOTA CITE MEFP/VTCP/DGCP/UF-20/2020 DE LA FECHA, DEL MIN.DE ECONOMIA Y FINANZAS PUBLICAS(HRE-TSO-2020-42), RECURSOS FIDEICOMISO &quot;ACCESOS SEGUROS PARA VIVIR BIEN&quot;, CONSTITUIDO CON EL FONDO NACIONAL DE DESARROLLO REGIONAL. DEBITO DE LA LIBRETA N° 00099021001, REPOSICION UTILES DE ESCRITORIO."/>
    <m/>
    <m/>
    <m/>
    <m/>
    <n v="50"/>
    <n v="0"/>
    <s v="NO_CONCILIADO"/>
  </r>
  <r>
    <x v="25"/>
    <m/>
    <x v="25"/>
    <x v="4"/>
    <s v="S09759710003"/>
    <s v="COB"/>
    <n v="975971"/>
    <m/>
    <s v="||TRANSFERENCIA DE FONDOS S/G. MENSAJES SWIFT NROS. 00292 Y 00289 DE LA FECHA. (SECTOR PÚBLICO - SERVICIOS). DEBITO DE LA LIBRETA 00119012001 ADSIB, REPOSICION UTILES DE ESCRITORIO."/>
    <m/>
    <m/>
    <m/>
    <m/>
    <n v="50"/>
    <n v="0"/>
    <s v="NO_CONCILIADO"/>
  </r>
  <r>
    <x v="13"/>
    <m/>
    <x v="13"/>
    <x v="4"/>
    <s v="S09759700001"/>
    <s v="COB"/>
    <n v="975970"/>
    <m/>
    <s v="'COBRO DE'||UTILES DE ESCRITORIO POR EL COMPROBANTE CONTABLE NRO. 0975969 DE LA FECHA, SEGÚN CORREO ELECTRÓNICO DE YPFB DE F. 23/01/2018. DEBITO DE LA LIBRETA 00513022001 YPFB  OPERACIONES."/>
    <m/>
    <m/>
    <m/>
    <m/>
    <n v="50"/>
    <n v="0"/>
    <s v="NO_CONCILIADO"/>
  </r>
  <r>
    <x v="0"/>
    <m/>
    <x v="0"/>
    <x v="5"/>
    <s v="O18153890002"/>
    <s v="BOD"/>
    <n v="1815389"/>
    <m/>
    <s v="00099021001 DEPOSITO DE EFECTIVO, DEPOSITANTE: AGUSTIN VELASQUEZ ROMAN, CONCEPTO: DOBLE PERCEPCION, CUENTA DE DEPOSITO: CUENTA UNICA DEL TESORO"/>
    <m/>
    <m/>
    <m/>
    <m/>
    <n v="0"/>
    <n v="1111.7"/>
    <s v="NO_CONCILIADO"/>
  </r>
  <r>
    <x v="3"/>
    <m/>
    <x v="3"/>
    <x v="5"/>
    <s v="O18153790002"/>
    <s v="BOD"/>
    <n v="1815379"/>
    <m/>
    <s v="00099021001 DEPOSITO DE EFECTIVO, DEPOSITANTE: MARIANA YASIARA ELIAS  CARRAZANA, CONCEPTO: PAGO SENASIR, CUENTA DE DEPOSITO: CUENTA UNICA DEL TESORO"/>
    <m/>
    <m/>
    <m/>
    <m/>
    <n v="0"/>
    <n v="494"/>
    <s v="NO_CONCILIADO"/>
  </r>
  <r>
    <x v="0"/>
    <m/>
    <x v="0"/>
    <x v="5"/>
    <s v="O18153730002"/>
    <s v="BOD"/>
    <n v="1815373"/>
    <m/>
    <s v="00099021001 DEPOSITO DE EFECTIVO, DEPOSITANTE: AIDA RUEGENBERG JEREZ, CONCEPTO: DEVOLUCION DE LA DEUDA POR DOBLE PERCEPCION, CUENTA DE DEPOSITO: CUENTA UNICA DEL TESORO"/>
    <m/>
    <m/>
    <m/>
    <m/>
    <n v="0"/>
    <n v="1020"/>
    <s v="NO_CONCILIADO"/>
  </r>
  <r>
    <x v="15"/>
    <m/>
    <x v="15"/>
    <x v="5"/>
    <s v="O18153630002"/>
    <s v="BOD"/>
    <n v="1815363"/>
    <m/>
    <s v="00099021001 DEPOSITO DE EFECTIVO, DEPOSITANTE: EJERCITO DE BOLIVIA RAM - 2 BOLIVAR, CONCEPTO: REVERSION DE SERVICIOS BASICO, CUENTA DE DEPOSITO: CUENTA UNICA DEL TESORO"/>
    <m/>
    <m/>
    <m/>
    <m/>
    <n v="0"/>
    <n v="140"/>
    <s v="NO_CONCILIADO"/>
  </r>
  <r>
    <x v="15"/>
    <m/>
    <x v="15"/>
    <x v="5"/>
    <s v="O18153610002"/>
    <s v="BOD"/>
    <n v="1815361"/>
    <m/>
    <s v="00099021001 DEPOSITO DE EFECTIVO, DEPOSITANTE: EJERCITO DE BOLIVIA RAM - 2 BOLIVAR, CONCEPTO: REVERSION DE SERVICIOS BASICO DE ENERGIA ELECTRICA, CUENTA DE DEPOSITO: CUENTA UNICA DEL TESORO"/>
    <m/>
    <m/>
    <m/>
    <m/>
    <n v="0"/>
    <n v="720"/>
    <s v="NO_CONCILIADO"/>
  </r>
  <r>
    <x v="15"/>
    <m/>
    <x v="15"/>
    <x v="5"/>
    <s v="O18153600002"/>
    <s v="BOD"/>
    <n v="1815360"/>
    <m/>
    <s v="00099021001 DEPOSITO DE EFECTIVO, DEPOSITANTE: EJERCITO DE BOLIVIA RAM - 2 BOLIVAR, CONCEPTO: REVERSION DE  SERVICIOS BASICO, CUENTA DE DEPOSITO: CUENTA UNICA DEL TESORO"/>
    <m/>
    <m/>
    <m/>
    <m/>
    <n v="0"/>
    <n v="64.8"/>
    <s v="NO_CONCILIADO"/>
  </r>
  <r>
    <x v="15"/>
    <m/>
    <x v="15"/>
    <x v="5"/>
    <s v="O18153590002"/>
    <s v="BOD"/>
    <n v="1815359"/>
    <m/>
    <s v="00099021001 DEPOSITO DE EFECTIVO, DEPOSITANTE: EJERCITO DE BOLIVIA RAM - 2 BOLIVAR, CONCEPTO: REVERSION DE SERVICIOS BASICOS DE ENERGIA ELECTRICA, CUENTA DE DEPOSITO: CUENTA UNICA DEL TESORO"/>
    <m/>
    <m/>
    <m/>
    <m/>
    <n v="0"/>
    <n v="1035.2"/>
    <s v="NO_CONCILIADO"/>
  </r>
  <r>
    <x v="0"/>
    <m/>
    <x v="0"/>
    <x v="5"/>
    <s v="O18153510002"/>
    <s v="BOD"/>
    <n v="1815351"/>
    <m/>
    <s v="00099021001 DEPOSITO DE EFECTIVO, DEPOSITANTE: ETOME, CONCEPTO: REVERSION DE ENERGIA  ELECTRICA, CUENTA DE DEPOSITO: CUENTA UNICA DEL TESORO"/>
    <m/>
    <m/>
    <m/>
    <m/>
    <n v="0"/>
    <n v="485.6"/>
    <s v="NO_CONCILIADO"/>
  </r>
  <r>
    <x v="15"/>
    <m/>
    <x v="15"/>
    <x v="5"/>
    <s v="O18153500002"/>
    <s v="BOD"/>
    <n v="1815350"/>
    <m/>
    <s v="00099021001 DEPOSITO DE EFECTIVO, DEPOSITANTE: BAT. COM. 1 CNL. VIDAURRE, CONCEPTO: REVERSION ENERGIA  ELECTRICA CHULUMANI, CUENTA DE DEPOSITO: CUENTA UNICA DEL TESORO"/>
    <m/>
    <m/>
    <m/>
    <m/>
    <n v="0"/>
    <n v="21.1"/>
    <s v="NO_CONCILIADO"/>
  </r>
  <r>
    <x v="15"/>
    <m/>
    <x v="15"/>
    <x v="5"/>
    <s v="O18153490002"/>
    <s v="BOD"/>
    <n v="1815349"/>
    <m/>
    <s v="00099021001 DEPOSITO DE EFECTIVO, DEPOSITANTE: BAT. COM. 1 CNL. VIDAURRE, CONCEPTO: REVERSION DE ENERGIA ELECTRICA BAT. COM . I, CUENTA DE DEPOSITO: CUENTA UNICA DEL TESORO"/>
    <m/>
    <m/>
    <m/>
    <m/>
    <n v="0"/>
    <n v="29.3"/>
    <s v="NO_CONCILIADO"/>
  </r>
  <r>
    <x v="3"/>
    <m/>
    <x v="3"/>
    <x v="5"/>
    <s v="O18153980002"/>
    <s v="BOD"/>
    <n v="1815398"/>
    <m/>
    <s v="00099021001 DEPOSITO DE EFECTIVO, DEPOSITANTE: AMELIA APAZA DE APAZA, CONCEPTO: DEVOLUCION POR CONCEPTO DE SENASIR, CUENTA DE DEPOSITO: CUENTA UNICA DEL TESORO"/>
    <m/>
    <m/>
    <m/>
    <m/>
    <n v="0"/>
    <n v="1203.3900000000001"/>
    <s v="NO_CONCILIADO"/>
  </r>
  <r>
    <x v="4"/>
    <m/>
    <x v="4"/>
    <x v="5"/>
    <s v="O18153990002"/>
    <s v="BOD"/>
    <n v="1815399"/>
    <m/>
    <s v="00212012001 DEPOSITO DE EFECTIVO, DEPOSITANTE: JOSE LUIS YUJRA BAUTISTA, CONCEPTO: REPOSICION CREDENCIAL, CUENTA DE DEPOSITO: CUENTA UNICA DEL TESORO"/>
    <m/>
    <m/>
    <m/>
    <m/>
    <n v="0"/>
    <n v="60"/>
    <s v="NO_CONCILIADO"/>
  </r>
  <r>
    <x v="15"/>
    <m/>
    <x v="15"/>
    <x v="5"/>
    <s v="O18154020002"/>
    <s v="BOD"/>
    <n v="1815402"/>
    <m/>
    <s v="00099021001 DEPOSITO DE EFECTIVO, DEPOSITANTE: RI-17 INDEPENDENCIA, CONCEPTO: SERVICIOS BASICOS AGUA:REVERSION, CUENTA DE DEPOSITO: CUENTA UNICA DEL TESORO"/>
    <m/>
    <m/>
    <m/>
    <m/>
    <n v="0"/>
    <n v="49.620000000000005"/>
    <s v="NO_CONCILIADO"/>
  </r>
  <r>
    <x v="15"/>
    <m/>
    <x v="15"/>
    <x v="5"/>
    <s v="O18154040002"/>
    <s v="BOD"/>
    <n v="1815404"/>
    <m/>
    <s v="00099021001 DEPOSITO DE EFECTIVO, DEPOSITANTE: RI-17 INDEPENDENCIA, CONCEPTO: SERVICIOS BASICOS ENERGIA ELECTRICA:REVERSION, CUENTA DE DEPOSITO: CUENTA UNICA DEL TESORO"/>
    <m/>
    <m/>
    <m/>
    <m/>
    <n v="0"/>
    <n v="115.8"/>
    <s v="NO_CONCILIADO"/>
  </r>
  <r>
    <x v="0"/>
    <m/>
    <x v="0"/>
    <x v="5"/>
    <s v="O18154150002"/>
    <s v="BOD"/>
    <n v="1815415"/>
    <m/>
    <s v="00099021001 DEPOSITO DE EFECTIVO, DEPOSITANTE: MARIO RAUL SANDOVAL NAVA, CONCEPTO: REVERSION DE FONDOS NO EJECUTADOS, CUENTA DE DEPOSITO: CUENTA UNICA DEL TESORO"/>
    <m/>
    <m/>
    <m/>
    <m/>
    <n v="0"/>
    <n v="804.5"/>
    <s v="NO_CONCILIADO"/>
  </r>
  <r>
    <x v="15"/>
    <m/>
    <x v="15"/>
    <x v="5"/>
    <s v="O18154210002"/>
    <s v="BOD"/>
    <n v="1815421"/>
    <m/>
    <s v="00099021001 DEPOSITO DE EFECTIVO, DEPOSITANTE: COLEGIO MILITAR, CONCEPTO: REVERSION POR CONCEPTO DE TELEFONIA CORRESPONDIENTE AL MES DE DICIEMBRE 2019, CUENTA DE DEPOSITO: CUENTA UNICA DEL TESORO"/>
    <m/>
    <m/>
    <m/>
    <m/>
    <n v="0"/>
    <n v="364.67"/>
    <s v="NO_CONCILIADO"/>
  </r>
  <r>
    <x v="15"/>
    <m/>
    <x v="15"/>
    <x v="5"/>
    <s v="O18154270002"/>
    <s v="BOD"/>
    <n v="1815427"/>
    <m/>
    <s v="00099021001 DEPOSITO DE EFECTIVO, DEPOSITANTE: COLEGIO MILITAR, CONCEPTO: REVERSION POR CONCEPTO DE AGUA POTABLE CORRESPONDIENTE AL MES DE DICIEMBRE 2019, CUENTA DE DEPOSITO: CUENTA UNICA DEL TESORO"/>
    <m/>
    <m/>
    <m/>
    <m/>
    <n v="0"/>
    <n v="4181.1000000000004"/>
    <s v="NO_CONCILIADO"/>
  </r>
  <r>
    <x v="15"/>
    <m/>
    <x v="15"/>
    <x v="5"/>
    <s v="O18154280002"/>
    <s v="BOD"/>
    <n v="1815428"/>
    <m/>
    <s v="00099021001 DEPOSITO DE EFECTIVO, DEPOSITANTE: COLEGIO MILITAR, CONCEPTO: REVERSION POR CONCEPTO DE ENERGIA ELECTRICA CORRESPONDIENTE AL MES DE DICIEMBRE 2019, CUENTA DE DEPOSITO: CUENTA UNICA DEL TESORO"/>
    <m/>
    <m/>
    <m/>
    <m/>
    <n v="0"/>
    <n v="4653.1000000000004"/>
    <s v="NO_CONCILIADO"/>
  </r>
  <r>
    <x v="0"/>
    <m/>
    <x v="0"/>
    <x v="5"/>
    <s v="O18154320002"/>
    <s v="BOD"/>
    <n v="1815432"/>
    <m/>
    <s v="00099021001 DEPOSITO DE EFECTIVO, DEPOSITANTE: INGRID ELENA ZAVALA CASTRO, CONCEPTO: DOBLE PERCEPCION, CUENTA DE DEPOSITO: CUENTA UNICA DEL TESORO"/>
    <m/>
    <m/>
    <m/>
    <m/>
    <n v="0"/>
    <n v="900.46"/>
    <s v="NO_CONCILIADO"/>
  </r>
  <r>
    <x v="36"/>
    <m/>
    <x v="36"/>
    <x v="5"/>
    <s v="O18154420002"/>
    <s v="BOD"/>
    <n v="1815442"/>
    <m/>
    <s v="00047137003 DEPOSITO DE EFECTIVO, DEPOSITANTE: MDRYT EMPODERAR PAR  II, CONCEPTO: DEVOLUCION GIP /DIC/2019 PR 6109 (P:34110-1745), CUENTA DE DEPOSITO: CUENTA UNICA DEL TESORO"/>
    <m/>
    <m/>
    <m/>
    <m/>
    <n v="0"/>
    <n v="1745"/>
    <s v="NO_CONCILIADO"/>
  </r>
  <r>
    <x v="18"/>
    <m/>
    <x v="18"/>
    <x v="5"/>
    <s v="B18152680002"/>
    <s v="BOD"/>
    <n v="1815268"/>
    <m/>
    <s v="00099024113 DEP.DE CHEQ.AJENOS,RET.DE CAM.,CONCEPTO: GERMAN AVILA TABORGA,DEP.: BANCO UNION S.A. , PROCEDENCIA: BANCO UNION S.A., CHEQUE: 166997, FECHA DE EMISION:09/01/2020"/>
    <m/>
    <m/>
    <m/>
    <m/>
    <n v="0"/>
    <n v="362.17"/>
    <s v="NO_CONCILIADO"/>
  </r>
  <r>
    <x v="6"/>
    <m/>
    <x v="6"/>
    <x v="5"/>
    <s v="B18153170002"/>
    <s v="BOD"/>
    <n v="1815317"/>
    <m/>
    <s v="00383012001 DEP.DE CHEQ.AJENOS,RET.DE CAM.,CONCEPTO: REEMBOLSO POR INCAPACIDAD TEMPORAL DE : CAJA DE SALUD CORDES A: AGENCIA BOLIIVANA DE CORREOS,DEP.: CAJA DE SALUD CORDES , PROCEDENCIA: BANCO UNION S.A., CHEQUE: 14766, FECHA DE EMISION:31/12/2019"/>
    <m/>
    <m/>
    <m/>
    <m/>
    <n v="0"/>
    <n v="729.30000000000007"/>
    <s v="NO_CONCILIADO"/>
  </r>
  <r>
    <x v="16"/>
    <m/>
    <x v="16"/>
    <x v="5"/>
    <s v="B18153210002"/>
    <s v="BOD"/>
    <n v="1815321"/>
    <m/>
    <s v="00081011101 DEP.DE CHEQ.AJENOS,RET.DE CAM.,CONCEPTO: REEMBOLSO POR INCAPACIDAD TEMPORAL DE:CAJA DE SALUD CORDES A: MIN OBRAS PUBLICAS SERVICIO Y VIVIENDA,DEP.: CAJA DE SALUD CORDES , PROCEDENCIA: BANCO UNION S.A., CHEQUE: 14765, FECHA DE EMISION:31/12/2019"/>
    <m/>
    <m/>
    <m/>
    <m/>
    <n v="0"/>
    <n v="1038.3499999999999"/>
    <s v="NO_CONCILIADO"/>
  </r>
  <r>
    <x v="37"/>
    <m/>
    <x v="37"/>
    <x v="5"/>
    <s v="B18153220002"/>
    <s v="BOD"/>
    <n v="1815322"/>
    <m/>
    <s v="00099021001 DEP.DE CHEQ.AJENOS,RET.DE CAM.,CONCEPTO: REEMBOLSO POR INCAP. TEMP. DE : CAJA DE SALUD CORDES A: SERVICIO PARA PREVENCION DE LA TORTUR-SEPRET,DEP.: CAJA DE SALUD CORDES , PROCEDENCIA: BANCO UNION S.A., CHEQUE: 14768, FECHA DE EMISION:31/12/2019"/>
    <m/>
    <m/>
    <m/>
    <m/>
    <n v="0"/>
    <n v="29612.33"/>
    <s v="NO_CONCILIADO"/>
  </r>
  <r>
    <x v="9"/>
    <m/>
    <x v="9"/>
    <x v="5"/>
    <s v="B18153240002"/>
    <s v="BOD"/>
    <n v="1815324"/>
    <m/>
    <s v="00099021001 DEP.DE CHEQ.AJENOS,RET.DE CAM.,CONCEPTO: REEMBOLSO POR INCAPACIDAD TEMPORAL DE : CAJA DE SALUD CORDES A: MIN MEDIO AMBIENTE Y AGUAS,DEP.: CAJA DE SALUD CORDES , PROCEDENCIA: BANCO UNION S.A., CHEQUE: 14767, FECHA DE EMISION:31/12/2019"/>
    <m/>
    <m/>
    <m/>
    <m/>
    <n v="0"/>
    <n v="621.54"/>
    <s v="NO_CONCILIADO"/>
  </r>
  <r>
    <x v="4"/>
    <m/>
    <x v="4"/>
    <x v="5"/>
    <s v="O18152450002"/>
    <s v="BOD"/>
    <n v="1815245"/>
    <m/>
    <s v="00212012001 DEPOSITO DE EFECTIVO, DEPOSITANTE: SERGIO EDUARDO GUZMAN QUINTANA, CONCEPTO: POR CONCEPTO DE DEVOLUCION DE PASAJE, CUENTA DE DEPOSITO: CUENTA UNICA DEL TESORO"/>
    <m/>
    <m/>
    <m/>
    <m/>
    <n v="0"/>
    <n v="1064"/>
    <s v="NO_CONCILIADO"/>
  </r>
  <r>
    <x v="5"/>
    <m/>
    <x v="5"/>
    <x v="5"/>
    <s v="O18152590002"/>
    <s v="BOD"/>
    <n v="1815259"/>
    <m/>
    <s v="00592012001 DEPOSITO DE EFECTIVO, DEPOSITANTE: AETN, CONCEPTO: AETN PENALIDADES DEL 01 AL 19 DE DICIEMBRE 2019, CUENTA DE DEPOSITO: CUENTA UNICA DEL TESORO"/>
    <m/>
    <m/>
    <m/>
    <m/>
    <n v="0"/>
    <n v="348"/>
    <s v="NO_CONCILIADO"/>
  </r>
  <r>
    <x v="15"/>
    <m/>
    <x v="15"/>
    <x v="5"/>
    <s v="O18153480002"/>
    <s v="BOD"/>
    <n v="1815348"/>
    <m/>
    <s v="00099021001 DEPOSITO DE EFECTIVO, DEPOSITANTE: BAT. COM. 1 CNL. VIDAURRE, CONCEPTO: REVERSION AGUA BAT COM, CUENTA DE DEPOSITO: CUENTA UNICA DEL TESORO"/>
    <m/>
    <m/>
    <m/>
    <m/>
    <n v="0"/>
    <n v="2558.4"/>
    <s v="NO_CONCILIADO"/>
  </r>
  <r>
    <x v="29"/>
    <m/>
    <x v="29"/>
    <x v="5"/>
    <s v="O18153410002"/>
    <s v="BOD"/>
    <n v="1815341"/>
    <m/>
    <s v="00591012001 DEPOSITO DE EFECTIVO, DEPOSITANTE: ISRAEL ANTEZANA MENDEZ, CONCEPTO: DEVOLUCION DE DUODECIMAS DE AGUINALDO 2019, CUENTA DE DEPOSITO: CUENTA UNICA DEL TESORO"/>
    <m/>
    <m/>
    <m/>
    <m/>
    <n v="0"/>
    <n v="63.86"/>
    <s v="NO_CONCILIADO"/>
  </r>
  <r>
    <x v="0"/>
    <m/>
    <x v="0"/>
    <x v="5"/>
    <s v="O18153270002"/>
    <s v="BOD"/>
    <n v="1815327"/>
    <m/>
    <s v="00099021001 DEPOSITO DE EFECTIVO, DEPOSITANTE: RUTH CATALINA ARTEAGA BALCAZAR, CONCEPTO: DEVOLUCION DE DEUDA DOBLE PERCEPCION, CUENTA DE DEPOSITO: CUENTA UNICA DEL TESORO"/>
    <m/>
    <m/>
    <m/>
    <m/>
    <n v="0"/>
    <n v="3396.03"/>
    <s v="NO_CONCILIADO"/>
  </r>
  <r>
    <x v="22"/>
    <m/>
    <x v="22"/>
    <x v="5"/>
    <s v="O18152900002"/>
    <s v="BOD"/>
    <n v="1815290"/>
    <m/>
    <s v="00046134201 DEPOSITO DE EFECTIVO, DEPOSITANTE: MINISTERIO DE SALUD P.N.F.R.F.S.S, CONCEPTO: DEVOLUCION DE FONDO EN AVANCE, CUENTA DE DEPOSITO: CUENTA UNICA DEL TESORO"/>
    <m/>
    <m/>
    <m/>
    <m/>
    <n v="0"/>
    <n v="5400"/>
    <s v="NO_CONCILIADO"/>
  </r>
  <r>
    <x v="0"/>
    <m/>
    <x v="0"/>
    <x v="5"/>
    <s v="O18152860002"/>
    <s v="BOD"/>
    <n v="1815286"/>
    <m/>
    <s v="00099021001 DEPOSITO DE EFECTIVO, DEPOSITANTE: COPROPIETARIOS EDIFICIO CONAVI, CONCEPTO: DEVOLUCION PAGO  EPSAS MES OCTUBRE 2019, CUENTA DE DEPOSITO: CUENTA UNICA DEL TESORO"/>
    <m/>
    <m/>
    <m/>
    <m/>
    <n v="0"/>
    <n v="813.42000000000007"/>
    <s v="NO_CONCILIADO"/>
  </r>
  <r>
    <x v="0"/>
    <m/>
    <x v="0"/>
    <x v="5"/>
    <s v="O18152810002"/>
    <s v="BOD"/>
    <n v="1815281"/>
    <m/>
    <s v="00099021001 DEPOSITO DE EFECTIVO, DEPOSITANTE: COPROPIETARIOS EDIFICIO CONAVI, CONCEPTO: DEVOLUCION PAGO EPSAS MES NOVIEMBRE 2019, CUENTA DE DEPOSITO: CUENTA UNICA DEL TESORO"/>
    <m/>
    <m/>
    <m/>
    <m/>
    <n v="0"/>
    <n v="870.06000000000006"/>
    <s v="NO_CONCILIADO"/>
  </r>
  <r>
    <x v="0"/>
    <m/>
    <x v="0"/>
    <x v="5"/>
    <s v="O18152790002"/>
    <s v="BOD"/>
    <n v="1815279"/>
    <m/>
    <s v="00099021001 DEPOSITO DE EFECTIVO, DEPOSITANTE: GROVER ENRIQUE QUIROGA LEIVA, CONCEPTO: COBRO INDEBIDO DE RENTA DE ORFANDAD, CUENTA DE DEPOSITO: CUENTA UNICA DEL TESORO"/>
    <m/>
    <m/>
    <m/>
    <m/>
    <n v="0"/>
    <n v="1096.5"/>
    <s v="NO_CONCILIADO"/>
  </r>
  <r>
    <x v="0"/>
    <m/>
    <x v="0"/>
    <x v="5"/>
    <s v="O18152660002"/>
    <s v="BOD"/>
    <n v="1815266"/>
    <m/>
    <s v="00099021001 DEPOSITO DE EFECTIVO, DEPOSITANTE: WILLIAM MACEDA CRUZ, CONCEPTO: DOBLE PERCEPCION, CUENTA DE DEPOSITO: CUENTA UNICA DEL TESORO"/>
    <m/>
    <m/>
    <m/>
    <m/>
    <n v="0"/>
    <n v="1830.31"/>
    <s v="NO_CONCILIADO"/>
  </r>
  <r>
    <x v="0"/>
    <m/>
    <x v="0"/>
    <x v="5"/>
    <s v="O18152640002"/>
    <s v="BOD"/>
    <n v="1815264"/>
    <m/>
    <s v="00099021001 DEPOSITO DE EFECTIVO, DEPOSITANTE: JAVIER MAMANI FLORES, CONCEPTO: DEVOLUCION BONO FRONTERAS, CUENTA DE DEPOSITO: CUENTA UNICA DEL TESORO"/>
    <m/>
    <m/>
    <m/>
    <m/>
    <n v="0"/>
    <n v="1329"/>
    <s v="NO_CONCILIADO"/>
  </r>
  <r>
    <x v="25"/>
    <m/>
    <x v="25"/>
    <x v="5"/>
    <s v="S09760610003"/>
    <s v="COB"/>
    <n v="976061"/>
    <m/>
    <s v="||TRANSFERENCIA DE FONDOS S/G. MENSAJES SWIFT NROS. 00314 Y 00304 DE LA FECHA. (SECTOR PÚBLICO - SERVICIOS). DEBITO DE LA LIBRETA 00119012001 ADSIB, REPOSICION UTILES DE ESCRITORIO."/>
    <m/>
    <m/>
    <m/>
    <m/>
    <n v="50"/>
    <n v="0"/>
    <s v="NO_CONCILIADO"/>
  </r>
  <r>
    <x v="14"/>
    <m/>
    <x v="14"/>
    <x v="5"/>
    <s v="S09760460001"/>
    <s v="DEV"/>
    <n v="976046"/>
    <m/>
    <s v="'TRANSFERENCIA DE FONDOS||S/G. NOTA CITE: MEFP//VTCP/DGCP/UODP-049/2020 DE LA FECHA, DEL MIN.DE ECONOMIA Y FINANZAS PUBLICAS(HRE-TSO-124), PAGO BTS EXTRABURSATIL-VENCIMIENTO 10 DE ENERO DE 2020 D.S.N°1121 DE 11 DE ENERO DE 2012. DEBITO DE LA LIBRETA N° 00099021001 TGN-RECURSOS ORDINARIOS MN, VENC.TITULOS TESORO DIRECTO."/>
    <m/>
    <m/>
    <m/>
    <m/>
    <n v="12459"/>
    <n v="0"/>
    <s v="NO_CONCILIADO"/>
  </r>
  <r>
    <x v="25"/>
    <m/>
    <x v="25"/>
    <x v="5"/>
    <s v="S09760590003"/>
    <s v="COB"/>
    <n v="976059"/>
    <m/>
    <s v="||TRANSFERENCIA DE FONDOS S/G. MENSAJES SWIFT NROS. 00316 Y 00305 DE LA FECHA. (SECTOR PÚBLICO - SERVICIOS). DEBITO DE LA LIBRETA 00119012001 ADSIB, REPOSICION UTILES DE ESCRITORIO."/>
    <m/>
    <m/>
    <m/>
    <m/>
    <n v="50"/>
    <n v="0"/>
    <s v="NO_CONCILIADO"/>
  </r>
  <r>
    <x v="14"/>
    <m/>
    <x v="14"/>
    <x v="5"/>
    <s v="S09760460003"/>
    <s v="COB"/>
    <n v="976046"/>
    <m/>
    <s v="'TRANSFERENCIA DE FONDOS||S/G. NOTA CITE: MEFP//VTCP/DGCP/UODP-049/2020 DE LA FECHA, DEL MIN.DE ECONOMIA Y FINANZAS PUBLICAS(HRE-TSO-124), PAGO BTS EXTRABURSATIL-VENCIMIENTO 10 DE ENERO DE 2020 D.S.N°1121 DE 11 DE ENERO DE 2012. DEBITO DE LA LIBRETA N° 00099021001, REPOSICION UTILES DE ESCRITORIO."/>
    <m/>
    <m/>
    <m/>
    <m/>
    <n v="50"/>
    <n v="0"/>
    <s v="NO_CONCILIADO"/>
  </r>
  <r>
    <x v="13"/>
    <m/>
    <x v="13"/>
    <x v="5"/>
    <s v="G12433450001"/>
    <s v="CVD"/>
    <n v="1243345"/>
    <m/>
    <s v="COBRO COSTOS DE PAPELERIA SEGUN TRANSFERENCIA DEL EXTERIOR POR ORDEN DE COMPANHIA MATOGROSSENSE DE GAS / MT GAS LIB. 00513012007 YPFB - RECURSOS NACIONALIZACIÓN"/>
    <m/>
    <m/>
    <m/>
    <m/>
    <n v="50"/>
    <n v="0"/>
    <s v="NO_CONCILIADO"/>
  </r>
  <r>
    <x v="18"/>
    <m/>
    <x v="18"/>
    <x v="5"/>
    <s v="Q12265020002"/>
    <s v="CRV"/>
    <n v="1226502"/>
    <m/>
    <s v="NUMERO DE LIBRETA CUT: 00099021001 OPERACIÓN E18 TRANSFERENCIA DEL SISTEMA FINANCIERO POR CUENTA DE TERCEROS A LA CUT PAGO ADELANTADO P.R.A. - RP POR Bs 2,092.87; PAGO INDEBIDO - RP POR Bs 954.44"/>
    <m/>
    <m/>
    <m/>
    <m/>
    <n v="0"/>
    <n v="3047.31"/>
    <s v="NO_CONCILIADO"/>
  </r>
  <r>
    <x v="8"/>
    <m/>
    <x v="8"/>
    <x v="5"/>
    <s v="Q12265030002"/>
    <s v="CRV"/>
    <n v="1226503"/>
    <m/>
    <s v="NUMERO DE LIBRETA CUT: 00099021001 OPERACIÓN E18 TRANSFERENCIA DEL SISTEMA FINANCIERO POR CUENTA DE TERCEROS A LA CUT POR CONCEPTO DE DEVOLUCION DE PAGOS EN EXCESO GOBIERNO AUTONOMO DEPARTAMENTAL DE TARIJA"/>
    <m/>
    <m/>
    <m/>
    <m/>
    <n v="0"/>
    <n v="3401.32"/>
    <s v="NO_CONCILIADO"/>
  </r>
  <r>
    <x v="13"/>
    <m/>
    <x v="13"/>
    <x v="5"/>
    <s v="G12434700001"/>
    <s v="CVD"/>
    <n v="1243470"/>
    <m/>
    <s v="COBRO COSTOS DE PAPELERIA SEGUN TRANSFERENCIA DEL EXTERIOR POR ORDEN DE HERCO COMBUSTIBLES S.A. FECHA VALOR 09/01/2020 LIB. 00513062001 YPFB-OPERACIONES PLANTA DE SEPARACION DE LIQUIDOS RIO GRANDE"/>
    <m/>
    <m/>
    <m/>
    <m/>
    <n v="50"/>
    <n v="0"/>
    <s v="NO_CONCILIADO"/>
  </r>
  <r>
    <x v="13"/>
    <m/>
    <x v="13"/>
    <x v="5"/>
    <s v="S09761280001"/>
    <s v="COB"/>
    <n v="976128"/>
    <m/>
    <s v="'COBRO DE'||UTILES DE ESCRITORIO POR EL COMPROBANTE CONTABLE NRO. 0976126 DE LA FECHA, SEGUN CORREO ELECTRONICO DE YPFB. DEBITO DE LA LIBRETA 00513022001 YPFB - OPERACIONES."/>
    <m/>
    <m/>
    <m/>
    <m/>
    <n v="50"/>
    <n v="0"/>
    <s v="NO_CONCILIADO"/>
  </r>
  <r>
    <x v="13"/>
    <m/>
    <x v="13"/>
    <x v="5"/>
    <s v="G12434760001"/>
    <s v="CVD"/>
    <n v="1243476"/>
    <m/>
    <s v="COBRO COSTOS DE PAPELERIA SEGUN TRANSFERENCIA DEL EXTERIOR POR ORDEN DE SOLGAS S.A. LIB. 00513062001 YPFB-OPERACIONES PLANTA DE SEPARACION DE LIQUIDOS RIO GRANDE"/>
    <m/>
    <m/>
    <m/>
    <m/>
    <n v="50"/>
    <n v="0"/>
    <s v="NO_CONCILIADO"/>
  </r>
  <r>
    <x v="38"/>
    <m/>
    <x v="38"/>
    <x v="5"/>
    <s v="Q12265150002"/>
    <s v="CRV"/>
    <n v="1226515"/>
    <m/>
    <s v="NUMERO DE LIBRETA CUT: 00099021001 OPERACIÓN E18 TRANSFERENCIA DEL SISTEMA FINANCIERO POR CUENTA DE TERCEROS A LA CUT TRANSFERENCIA DE FONDOS POR PAGO ADELANTADO PERIODO DICIEMBRE 2019 A SOLICITUD DE FUTURO DE BOLIVIA SA ADMINISTRADORA DE FONDO DE PENSIONES"/>
    <m/>
    <m/>
    <m/>
    <m/>
    <n v="0"/>
    <n v="967.94"/>
    <s v="NO_CONCILIADO"/>
  </r>
  <r>
    <x v="38"/>
    <m/>
    <x v="38"/>
    <x v="5"/>
    <s v="Q12265180002"/>
    <s v="CRV"/>
    <n v="1226518"/>
    <m/>
    <s v="NUMERO DE LIBRETA CUT: 00099021001 OPERACIÓN E18 TRANSFERENCIA DEL SISTEMA FINANCIERO POR CUENTA DE TERCEROS A LA CUT TRANSFERENCIA DE FONDOS POR PAGO INDEBIDO PERIODO DICIEMBRE 2019 A SOLICITUD DE FUTURO DE BOLIVIA ADMINISTRADORA DE PENSIONES"/>
    <m/>
    <m/>
    <m/>
    <m/>
    <n v="0"/>
    <n v="800.13"/>
    <s v="NO_CONCILIADO"/>
  </r>
  <r>
    <x v="0"/>
    <m/>
    <x v="0"/>
    <x v="6"/>
    <s v="O18156910002"/>
    <s v="BOD"/>
    <n v="1815691"/>
    <m/>
    <s v="00099021001 DEPOSITO DE EFECTIVO, DEPOSITANTE: ROBERTO HIPOLITO ILAJA ALRCON, CONCEPTO: DOBLE PERCEPCION, CUENTA DE DEPOSITO: CUENTA UNICA DEL TESORO"/>
    <m/>
    <m/>
    <m/>
    <m/>
    <n v="0"/>
    <n v="1925.88"/>
    <s v="NO_CONCILIADO"/>
  </r>
  <r>
    <x v="7"/>
    <m/>
    <x v="7"/>
    <x v="6"/>
    <s v="O18157030002"/>
    <s v="BOD"/>
    <n v="1815703"/>
    <m/>
    <s v="00132012005 DEPOSITO DE EFECTIVO, DEPOSITANTE: KAREN QUISPE MAMANI, CONCEPTO: DEVOLUCION DE PASAJES NO UTILIZADOS DEL C-31 10327, CUENTA DE DEPOSITO: CUENTA UNICA DEL TESORO"/>
    <m/>
    <m/>
    <m/>
    <m/>
    <n v="0"/>
    <n v="20"/>
    <s v="NO_CONCILIADO"/>
  </r>
  <r>
    <x v="15"/>
    <m/>
    <x v="15"/>
    <x v="6"/>
    <s v="O18157630002"/>
    <s v="BOD"/>
    <n v="1815763"/>
    <m/>
    <s v="00099021001 DEPOSITO DE EFECTIVO, DEPOSITANTE: EJERCITO DE BOLIVIA, CONCEPTO: REVERSION DE SALDOS NO EJECUTADOS DE ENERGIA ELECTRICA, CUENTA DE DEPOSITO: CUENTA UNICA DEL TESORO"/>
    <m/>
    <m/>
    <m/>
    <m/>
    <n v="0"/>
    <n v="1014.6"/>
    <s v="NO_CONCILIADO"/>
  </r>
  <r>
    <x v="0"/>
    <m/>
    <x v="0"/>
    <x v="6"/>
    <s v="O18157670002"/>
    <s v="BOD"/>
    <n v="1815767"/>
    <m/>
    <s v="00099021001 DEPOSITO DE EFECTIVO, DEPOSITANTE: FREDY MOISES FLORES MAMANI, CONCEPTO: COBRO INDEBIDO DEL PRA, CUENTA DE DEPOSITO: CUENTA UNICA DEL TESORO"/>
    <m/>
    <m/>
    <m/>
    <m/>
    <n v="0"/>
    <n v="500"/>
    <s v="NO_CONCILIADO"/>
  </r>
  <r>
    <x v="0"/>
    <m/>
    <x v="0"/>
    <x v="6"/>
    <s v="O18157710002"/>
    <s v="BOD"/>
    <n v="1815771"/>
    <m/>
    <s v="00099021001 DEPOSITO DE EFECTIVO, DEPOSITANTE: BENJAMIN RAMIREZ PACAJES, CONCEPTO: DOBLE PERCEPCION, CUENTA DE DEPOSITO: CUENTA UNICA DEL TESORO"/>
    <m/>
    <m/>
    <m/>
    <m/>
    <n v="0"/>
    <n v="3654.36"/>
    <s v="NO_CONCILIADO"/>
  </r>
  <r>
    <x v="0"/>
    <m/>
    <x v="0"/>
    <x v="6"/>
    <s v="O18158000002"/>
    <s v="BOD"/>
    <n v="1815800"/>
    <m/>
    <s v="00099021001 DEPOSITO DE EFECTIVO, DEPOSITANTE: RITA PAULINA JIMENEZ HUANCOLLO, CONCEPTO: DEVOLUCION COBRO INDEBIDO NUEVAS NUPCIAS, CUENTA DE DEPOSITO: CUENTA UNICA DEL TESORO"/>
    <m/>
    <m/>
    <m/>
    <m/>
    <n v="0"/>
    <n v="2195"/>
    <s v="NO_CONCILIADO"/>
  </r>
  <r>
    <x v="0"/>
    <m/>
    <x v="0"/>
    <x v="6"/>
    <s v="O18158140002"/>
    <s v="BOD"/>
    <n v="1815814"/>
    <m/>
    <s v="00099021001 DEPOSITO DE EFECTIVO, DEPOSITANTE: GLORIA ESPERANZA MARTINEZ CHUQUIMIA, CONCEPTO: DEVOLUCION DE HABER SUELDO MES DE AGOSTO 2019, CUENTA DE DEPOSITO: CUENTA UNICA DEL TESORO"/>
    <m/>
    <m/>
    <m/>
    <m/>
    <n v="0"/>
    <n v="3144.98"/>
    <s v="NO_CONCILIADO"/>
  </r>
  <r>
    <x v="15"/>
    <m/>
    <x v="15"/>
    <x v="6"/>
    <s v="O18158260002"/>
    <s v="BOD"/>
    <n v="1815826"/>
    <m/>
    <s v="00099021001 DEPOSITO DE EFECTIVO, DEPOSITANTE: CGMMB - III SANTA CRUZ, CONCEPTO: SALDO NO EJECUTADO DE TELEFONO DEL MES DE DICIEMBRE DE 2019, CUENTA DE DEPOSITO: CUENTA UNICA DEL TESORO"/>
    <m/>
    <m/>
    <m/>
    <m/>
    <n v="0"/>
    <n v="41.78"/>
    <s v="NO_CONCILIADO"/>
  </r>
  <r>
    <x v="0"/>
    <m/>
    <x v="0"/>
    <x v="6"/>
    <s v="O18158540002"/>
    <s v="BOD"/>
    <n v="1815854"/>
    <m/>
    <s v="00099021001 DEPOSITO DE EFECTIVO, DEPOSITANTE: TEOFILO JAVIER TEJERINA BAUTISTA, CONCEPTO: DEVOLUCION DUODECIMAS AGUINALDO 2019 (12 DIAS), CUENTA DE DEPOSITO: CUENTA UNICA DEL TESORO"/>
    <m/>
    <m/>
    <m/>
    <m/>
    <n v="0"/>
    <n v="541.98"/>
    <s v="NO_CONCILIADO"/>
  </r>
  <r>
    <x v="0"/>
    <m/>
    <x v="0"/>
    <x v="6"/>
    <s v="O18158570002"/>
    <s v="BOD"/>
    <n v="1815857"/>
    <m/>
    <s v="00099021001 DEPOSITO DE EFECTIVO, DEPOSITANTE: RADIO BATALLON TOPATER, CONCEPTO: REVERSION POR EL PAGO DEL SERVICIO DE ENERGIA ELECTRICA ENERO/10 N° 3987069001, CUENTA DE DEPOSITO: CUENTA UNICA DEL TESORO"/>
    <m/>
    <m/>
    <m/>
    <m/>
    <n v="0"/>
    <n v="819.1"/>
    <s v="NO_CONCILIADO"/>
  </r>
  <r>
    <x v="18"/>
    <m/>
    <x v="18"/>
    <x v="6"/>
    <s v="B18156160002"/>
    <s v="BOD"/>
    <n v="1815616"/>
    <m/>
    <s v="00099021001 DEP.DE CHEQ.AJENOS,RET.DE CAM.,CONCEPTO: RECURSOS ORDINARIOS (3987) DE LA AISEM,DEP.: HP MEDICAL , PROCEDENCIA: BANCO GANADERO S.A., CHEQUE: 13801, FECHA DE EMISION:07/01/2020"/>
    <m/>
    <m/>
    <m/>
    <m/>
    <n v="0"/>
    <n v="875"/>
    <s v="NO_CONCILIADO"/>
  </r>
  <r>
    <x v="0"/>
    <m/>
    <x v="0"/>
    <x v="6"/>
    <s v="B18156270002"/>
    <s v="BOD"/>
    <n v="1815627"/>
    <m/>
    <s v="00099021001 DEP.DE CHEQ.AJENOS,RET.DE CAM.,CONCEPTO: DEVOLUCION DE PLANILLA,DEP.: CAJA DE SALUD  CORDES , PROCEDENCIA: BANCO UNION S.A., CHEQUE: 7496, FECHA DE EMISION:11/12/2019"/>
    <m/>
    <m/>
    <m/>
    <m/>
    <n v="0"/>
    <n v="559.05000000000007"/>
    <s v="NO_CONCILIADO"/>
  </r>
  <r>
    <x v="9"/>
    <m/>
    <x v="9"/>
    <x v="6"/>
    <s v="B18156730002"/>
    <s v="BOD"/>
    <n v="1815673"/>
    <m/>
    <s v="00099021001 DEP.DE CHEQ.AJENOS,RET.DE CAM.,CONCEPTO: DEVOLUCION DE FONDOS A MMAYA -UGCK DEK PROYECTO MANEJO INTEGRAL DE LA MICROCUENCA UMAJALSU,DEP.: GAM SAN PEDRO DE TIQUINA , PROCEDENCIA: BANCO UNION S.A., CHEQUE: 1855, FECHA DE EMISION:09/01/2020"/>
    <m/>
    <m/>
    <m/>
    <m/>
    <n v="0"/>
    <n v="1499.96"/>
    <s v="NO_CONCILIADO"/>
  </r>
  <r>
    <x v="29"/>
    <m/>
    <x v="29"/>
    <x v="6"/>
    <s v="O18155840002"/>
    <s v="BOD"/>
    <n v="1815584"/>
    <m/>
    <s v="00591012001 DEPOSITO DE EFECTIVO, DEPOSITANTE: CARLOS ROCHA VELASQUEZ, CONCEPTO: DEVOLUCION DE DUODECIMAS DE AGUINALDO 2019, CUENTA DE DEPOSITO: CUENTA UNICA DEL TESORO"/>
    <m/>
    <m/>
    <m/>
    <m/>
    <n v="0"/>
    <n v="76.739999999999995"/>
    <s v="NO_CONCILIADO"/>
  </r>
  <r>
    <x v="29"/>
    <m/>
    <x v="29"/>
    <x v="6"/>
    <s v="O18155850002"/>
    <s v="BOD"/>
    <n v="1815585"/>
    <m/>
    <s v="00591012001 DEPOSITO DE EFECTIVO, DEPOSITANTE: VICTOR H. MALAGA RODRIGUEZ, CONCEPTO: DEVOLUCION DE DUODECIMAS DE AGUINALDO  2019, CUENTA DE DEPOSITO: CUENTA UNICA DEL TESORO"/>
    <m/>
    <m/>
    <m/>
    <m/>
    <n v="0"/>
    <n v="60.18"/>
    <s v="NO_CONCILIADO"/>
  </r>
  <r>
    <x v="0"/>
    <m/>
    <x v="0"/>
    <x v="6"/>
    <s v="O18155890002"/>
    <s v="BOD"/>
    <n v="1815589"/>
    <m/>
    <s v="00099021001 DEPOSITO DE EFECTIVO, DEPOSITANTE: MARIA GLORIA MEJIA MONTEREY, CONCEPTO: PAGO POR DUODECIMAS  DE AGUINALDO, CUENTA DE DEPOSITO: CUENTA UNICA DEL TESORO"/>
    <m/>
    <m/>
    <m/>
    <m/>
    <n v="0"/>
    <n v="226"/>
    <s v="NO_CONCILIADO"/>
  </r>
  <r>
    <x v="0"/>
    <m/>
    <x v="0"/>
    <x v="6"/>
    <s v="O18155920002"/>
    <s v="BOD"/>
    <n v="1815592"/>
    <m/>
    <s v="00099021001 DEPOSITO DE EFECTIVO, DEPOSITANTE: APONTE REYES ORTIZ GUILLERMO, CONCEPTO: DEVOLUCION POR DOBLE PERCEPCION POR EL PERIODO DE DICIEMBRE/2019 MAS LA DUODECIMA DE AGUINALDO, CUENTA DE DEPOSITO: CUENTA UNICA DEL TESORO"/>
    <m/>
    <m/>
    <m/>
    <m/>
    <n v="0"/>
    <n v="8639.08"/>
    <s v="NO_CONCILIADO"/>
  </r>
  <r>
    <x v="15"/>
    <m/>
    <x v="15"/>
    <x v="6"/>
    <s v="O18155940002"/>
    <s v="BOD"/>
    <n v="1815594"/>
    <m/>
    <s v="00099021001 DEPOSITO DE EFECTIVO, DEPOSITANTE: RI 27 ANTOFAGASTA, CONCEPTO: SALDO NO EJECUTADO ENERGIA ELECTRICA OCTUBRE 2019, CUENTA DE DEPOSITO: CUENTA UNICA DEL TESORO"/>
    <m/>
    <m/>
    <m/>
    <m/>
    <n v="0"/>
    <n v="274.52"/>
    <s v="NO_CONCILIADO"/>
  </r>
  <r>
    <x v="15"/>
    <m/>
    <x v="15"/>
    <x v="6"/>
    <s v="O18155950002"/>
    <s v="BOD"/>
    <n v="1815595"/>
    <m/>
    <s v="00099021001 DEPOSITO DE EFECTIVO, DEPOSITANTE: RI 27 ANTOFAGASTA, CONCEPTO: SALDO NO EJECUTADO ENERGIA ELECTRICA DICIEMBRE 2019, CUENTA DE DEPOSITO: CUENTA UNICA DEL TESORO"/>
    <m/>
    <m/>
    <m/>
    <m/>
    <n v="0"/>
    <n v="271.04000000000002"/>
    <s v="NO_CONCILIADO"/>
  </r>
  <r>
    <x v="20"/>
    <m/>
    <x v="20"/>
    <x v="6"/>
    <s v="O18156050002"/>
    <s v="BOD"/>
    <n v="1815605"/>
    <m/>
    <s v="00015021102 DEPOSITO DE EFECTIVO, DEPOSITANTE: GUILLERMO QUELALI ARI, CONCEPTO: PAGO DE BONO FUNCIONAL AL PER. DE BAT. DE SEG. FIS. DE LA PAZ (B.S.F.LP.) LBP-MG-POL. NAL., CUENTA DE DEPOSITO: CUENTA UNICA DEL TESORO"/>
    <m/>
    <m/>
    <m/>
    <m/>
    <n v="0"/>
    <n v="47.79"/>
    <s v="NO_CONCILIADO"/>
  </r>
  <r>
    <x v="0"/>
    <m/>
    <x v="0"/>
    <x v="6"/>
    <s v="O18156260002"/>
    <s v="BOD"/>
    <n v="1815626"/>
    <m/>
    <s v="00099021001 DEPOSITO DE EFECTIVO, DEPOSITANTE: TCNL DEM RICARDO DAVID ESCALERA RIVERO, CONCEPTO: DEVOLUCION DE RECURSOS NO EJECUTADOS SERVICIO BASICO ENERGIA ELECTRICA DICIEMBRE-19 P-6976, CUENTA DE DEPOSITO: CUENTA UNICA DEL TESORO"/>
    <m/>
    <m/>
    <m/>
    <m/>
    <n v="0"/>
    <n v="861.1"/>
    <s v="NO_CONCILIADO"/>
  </r>
  <r>
    <x v="0"/>
    <m/>
    <x v="0"/>
    <x v="6"/>
    <s v="O18156310002"/>
    <s v="BOD"/>
    <n v="1815631"/>
    <m/>
    <s v="00099021001 DEPOSITO DE EFECTIVO, DEPOSITANTE: JAIME ALONZO APARICIO OTERO, CONCEPTO: DEVOLUCION, CUENTA DE DEPOSITO: CUENTA UNICA DEL TESORO"/>
    <m/>
    <m/>
    <m/>
    <m/>
    <n v="0"/>
    <n v="2596.42"/>
    <s v="NO_CONCILIADO"/>
  </r>
  <r>
    <x v="0"/>
    <m/>
    <x v="0"/>
    <x v="6"/>
    <s v="O18156330002"/>
    <s v="BOD"/>
    <n v="1815633"/>
    <m/>
    <s v="00099021001 DEPOSITO DE EFECTIVO, DEPOSITANTE: LUPE ZABALETA VDA. DE ROCHA, CONCEPTO: DOBLE PERCEPCION, CUENTA DE DEPOSITO: CUENTA UNICA DEL TESORO"/>
    <m/>
    <m/>
    <m/>
    <m/>
    <n v="0"/>
    <n v="1389.5"/>
    <s v="NO_CONCILIADO"/>
  </r>
  <r>
    <x v="0"/>
    <m/>
    <x v="0"/>
    <x v="6"/>
    <s v="O18156660002"/>
    <s v="BOD"/>
    <n v="1815666"/>
    <m/>
    <s v="00099021001 DEPOSITO DE EFECTIVO, DEPOSITANTE: LUIS FERNANDO VARGAS MAMANI, CONCEPTO: DEVOLUCION DE SALDO NO EJECUTADO DEL PREVENTIVO 239, CUENTA DE DEPOSITO: CUENTA UNICA DEL TESORO"/>
    <m/>
    <m/>
    <m/>
    <m/>
    <n v="0"/>
    <n v="2"/>
    <s v="NO_CONCILIADO"/>
  </r>
  <r>
    <x v="0"/>
    <m/>
    <x v="0"/>
    <x v="6"/>
    <s v="O18156690002"/>
    <s v="BOD"/>
    <n v="1815669"/>
    <m/>
    <s v="00099021001 DEPOSITO DE EFECTIVO, DEPOSITANTE: LUIS FERNANDO VARGAS MAMANI, CONCEPTO: DEVOLUCION DE SALDO NO EJECUTADO DEL PREVENTIVO 1717, CUENTA DE DEPOSITO: CUENTA UNICA DEL TESORO"/>
    <m/>
    <m/>
    <m/>
    <m/>
    <n v="0"/>
    <n v="3"/>
    <s v="NO_CONCILIADO"/>
  </r>
  <r>
    <x v="8"/>
    <m/>
    <x v="8"/>
    <x v="6"/>
    <s v="Q12267230002"/>
    <s v="CRV"/>
    <n v="1226723"/>
    <m/>
    <s v="NUMERO DE LIBRETA CUT: 00099021001 OPERACIÓN E75 TRANSFERENCIA DE LA CUENTA FISCAL BUN A LA CUT EN MN TRANSFERENCIA DE FONDOS A SOLICITUD DEL GOBIERNO AUTONOMO MUNICIPAL DE TACOBAMBA CON CITE:S/N A LA CTA. 3987 CUT LBRTA.00099021001."/>
    <m/>
    <m/>
    <m/>
    <m/>
    <n v="0"/>
    <n v="5600"/>
    <s v="NO_CONCILIADO"/>
  </r>
  <r>
    <x v="8"/>
    <m/>
    <x v="8"/>
    <x v="6"/>
    <s v="Q12267240002"/>
    <s v="CRV"/>
    <n v="1226724"/>
    <m/>
    <s v="NUMERO DE LIBRETA CUT: 00099021001 OPERACIÓN E75 TRANSFERENCIA DE LA CUENTA FISCAL BUN A LA CUT EN MN TRANSFERENCIA DE FONDOS A SOLICITUD DEL GOBIERNO AUTONOMO MUNICIPAL DE CAPINOTA CON CITE:GAMC/MAE-723/2020 A LA CTA. 3987 CUT LBRTA.00099021001."/>
    <m/>
    <m/>
    <m/>
    <m/>
    <n v="0"/>
    <n v="1250"/>
    <s v="NO_CONCILIADO"/>
  </r>
  <r>
    <x v="14"/>
    <m/>
    <x v="14"/>
    <x v="6"/>
    <s v="S09763940001"/>
    <s v="PTV"/>
    <n v="976394"/>
    <m/>
    <s v="||TRANSFERENCIA DE FONDOS DE LA CUT, PARA PAGO DE VENCIMIENTOS DEL TGN. (BT'S &quot;C&quot;) DE LA FECHA, SEGUN MEFP/VTCP/DGCP/UODP-054/2020 DE F.10/01/2020 DEL MIN. DE ECONOMIA Y FIN. PUBLICAS.LIBRETA 00099021001 TGN-RECURSOS ORDINARIOS M/N. LIBRETA 00099021001 TGN-RECURSOS ORDINARIOS M/N."/>
    <m/>
    <m/>
    <m/>
    <m/>
    <n v="23613566.109999999"/>
    <n v="0"/>
    <s v="NO_CONCILIADO"/>
  </r>
  <r>
    <x v="13"/>
    <m/>
    <x v="13"/>
    <x v="6"/>
    <s v="G12444940001"/>
    <s v="CVD"/>
    <n v="1244494"/>
    <m/>
    <s v="COBRO COSTOS DE PAPELERIA SEGUN TRANSFERENCIA DEL EXTERIOR POR ORDEN DE COPAGAS DISTRIBUIDORA DE GAS S.A. LIB. 00513062001 YPFB-OPERACIONES PLANTA DE SEPARACION DE LIQUIDOS RIO GRANDE"/>
    <m/>
    <m/>
    <m/>
    <m/>
    <n v="50"/>
    <n v="0"/>
    <s v="NO_CONCILIADO"/>
  </r>
  <r>
    <x v="13"/>
    <m/>
    <x v="13"/>
    <x v="6"/>
    <s v="G12444960001"/>
    <s v="CVD"/>
    <n v="1244496"/>
    <m/>
    <s v="COBRO COSTOS DE PAPELERIA POR REGULARIZACION DE TRANSFERENCIA DEL EXTERIOR POR ORDEN DE COMPANHIA MATOGROSSENSE DE GAS, FECHA VALOR 09/01/2020 LIB. 00513012007 YPFB - RECURSOS NACIONALIZACIÓN"/>
    <m/>
    <m/>
    <m/>
    <m/>
    <n v="50"/>
    <n v="0"/>
    <s v="NO_CONCILIADO"/>
  </r>
  <r>
    <x v="13"/>
    <m/>
    <x v="13"/>
    <x v="6"/>
    <s v="G12444980001"/>
    <s v="CVD"/>
    <n v="1244498"/>
    <m/>
    <s v="COBRO COSTOS DE PAPELERIA POR REGULARIZACION DE TRANSFERENCIA DEL EXTERIOR POR ORDEN DE COMPANHIA MATOGROSSENSE DE GAS,FECHA VALOR 09/01/2020 LIB. 00513012007 YPFB - RECURSOS NACIONALIZACIÓN"/>
    <m/>
    <m/>
    <m/>
    <m/>
    <n v="50"/>
    <n v="0"/>
    <s v="NO_CONCILIADO"/>
  </r>
  <r>
    <x v="13"/>
    <m/>
    <x v="13"/>
    <x v="6"/>
    <s v="G12445000001"/>
    <s v="CVD"/>
    <n v="1244500"/>
    <m/>
    <s v="COBRO COSTOS DE PAPELERIA POR REGULARIZACION DE TRANSFERENCIA DEL EXTERIOR POR ORDEN DE GAS CORONA S.A.E.C.A. LIB. 00513062001 YPFB-OPERACIONES PLANTA DE SEPARACION DE LIQUIDOS RIO GRANDE"/>
    <m/>
    <m/>
    <m/>
    <m/>
    <n v="50"/>
    <n v="0"/>
    <s v="NO_CONCILIADO"/>
  </r>
  <r>
    <x v="13"/>
    <m/>
    <x v="13"/>
    <x v="6"/>
    <s v="G12445020001"/>
    <s v="CVD"/>
    <n v="1244502"/>
    <m/>
    <s v="COBRO COSTOS DE PAPELERIA SEGUN TRANSFERENCIA DEL EXTERIOR POR ORDEN DE AMBAR ENERGIA LTDA LIB. 00513012007 YPFB - RECURSOS NACIONALIZACIÓN"/>
    <m/>
    <m/>
    <m/>
    <m/>
    <n v="50"/>
    <n v="0"/>
    <s v="NO_CONCILIADO"/>
  </r>
  <r>
    <x v="13"/>
    <m/>
    <x v="13"/>
    <x v="6"/>
    <s v="G12445100001"/>
    <s v="CVD"/>
    <n v="1244510"/>
    <m/>
    <s v="COBRO COSTOS DE PAPELERIA SEGUN TRANSFERENCIA DEL EXTERIOR POR ORDEN DE YPF EXPLORACION Y PRODUCCION DE HIDRCARBUROS DE BOLIVIA S.A. LIB. 00513012007 YPFB - RECURSOS NACIONALIZACIÓN"/>
    <m/>
    <m/>
    <m/>
    <m/>
    <n v="50"/>
    <n v="0"/>
    <s v="NO_CONCILIADO"/>
  </r>
  <r>
    <x v="13"/>
    <m/>
    <x v="13"/>
    <x v="6"/>
    <s v="G12445060001"/>
    <s v="CVD"/>
    <n v="1244506"/>
    <m/>
    <s v="COBRO COSTOS DE PAPELERIA SEGUN TRANSFERENCIA DEL EXTERIOR POR ORDEN DE AMBAR ENERGIA LTDA (FECHA VALOR 09/01/2020) LIB. 00513012007 YPFB - RECURSOS NACIONALIZACIÓN"/>
    <m/>
    <m/>
    <m/>
    <m/>
    <n v="50"/>
    <n v="0"/>
    <s v="NO_CONCILIADO"/>
  </r>
  <r>
    <x v="13"/>
    <m/>
    <x v="13"/>
    <x v="6"/>
    <s v="G12445040001"/>
    <s v="CVD"/>
    <n v="1244504"/>
    <m/>
    <s v="COBRO COSTOS DE PAPELERIA SEGUN TRANSFERENCIA DEL EXTERIOR POR ORDEN DE AMBAR ENERGIA LTDA (FECHA VALOR 09/01/2020) LIB. 00513012007 YPFB - RECURSOS NACIONALIZACIÓN"/>
    <m/>
    <m/>
    <m/>
    <m/>
    <n v="50"/>
    <n v="0"/>
    <s v="NO_CONCILIADO"/>
  </r>
  <r>
    <x v="18"/>
    <m/>
    <x v="18"/>
    <x v="6"/>
    <s v="S09763750002"/>
    <s v="CRV"/>
    <n v="976375"/>
    <m/>
    <s v="||TRANSFERENCIA A LA CUENTA UNICA DEL TESORO IMPORTES RETENIDOS A WALTER PEREZ Y JULIO HUMEREZ, POR REMUNERACION MAXIMA CORRESPONDIENTE AL MES DE DICIEMBRE/2019 - LIBRETA N° 00099021001, SG DOC ADJTS Y ROC N° 17/2020 DEL DCR TRANS POR REMUNERACION MAXIMA WALTER ABRAHAM PEREZ ALANDIA MES DE DICIEMBRE/19 LIBRETA 00099021001"/>
    <m/>
    <m/>
    <m/>
    <m/>
    <n v="0"/>
    <n v="4732.8500000000004"/>
    <s v="NO_CONCILIADO"/>
  </r>
  <r>
    <x v="18"/>
    <m/>
    <x v="18"/>
    <x v="6"/>
    <s v="S09763750003"/>
    <s v="CRV"/>
    <n v="976375"/>
    <m/>
    <s v="||TRANSFERENCIA A LA CUENTA UNICA DEL TESORO IMPORTES RETENIDOS A WALTER PEREZ Y JULIO HUMEREZ, POR REMUNERACION MAXIMA CORRESPONDIENTE AL MES DE DICIEMBRE/2019 - LIBRETA N° 00099021001, SG DOC ADJTS Y ROC N° 17/2020 DEL DCR TRANS POR REMUNERACION MAXIMA JULIO HUMEREZ QUIROZ MES DE DICIEMBRE/19 LIBRETA 00099021001"/>
    <m/>
    <m/>
    <m/>
    <m/>
    <n v="0"/>
    <n v="1781.42"/>
    <s v="NO_CONCILIADO"/>
  </r>
  <r>
    <x v="14"/>
    <m/>
    <x v="14"/>
    <x v="6"/>
    <s v="S09764030003"/>
    <s v="COB"/>
    <n v="976403"/>
    <m/>
    <s v="'TRANSFERENCIA DE FONDOS||S/G. NOTA CITE: MEFP//VTCP/DGCP/UODP-055/2020 DE LA FECHA, DEL MIN.DE ECONOMIA Y FINANZAS PUBLICAS(HRE-TSO-357), PAGO BTS EXTRABURSATIL-VENCIMIENTO 11 Y 13 DE ENERO DE 2020 D.S.N°1121 DE 11 DE ENERO DE 2012. DEBITO DE LA LIBRETA N° 00099021001, REPOSICION UTILES DE ESCRITORIO."/>
    <m/>
    <m/>
    <m/>
    <m/>
    <n v="50"/>
    <n v="0"/>
    <s v="NO_CONCILIADO"/>
  </r>
  <r>
    <x v="14"/>
    <m/>
    <x v="14"/>
    <x v="6"/>
    <s v="S09764030001"/>
    <s v="DEV"/>
    <n v="976403"/>
    <m/>
    <s v="'TRANSFERENCIA DE FONDOS||S/G. NOTA CITE: MEFP//VTCP/DGCP/UODP-055/2020 DE LA FECHA, DEL MIN.DE ECONOMIA Y FINANZAS PUBLICAS(HRE-TSO-357), PAGO BTS EXTRABURSATIL-VENCIMIENTO 11 Y 13 DE ENERO DE 2020 D.S.N°1121 DE 11 DE ENERO DE 2012. DEBITO DE LA LIBRETA N° 00099021001 TGN-RECURSOS ORDINARIOS MN, VENC. TITULOS TESORO DIRECTO."/>
    <m/>
    <m/>
    <m/>
    <m/>
    <n v="107415"/>
    <n v="0"/>
    <s v="NO_CONCILIADO"/>
  </r>
  <r>
    <x v="15"/>
    <m/>
    <x v="15"/>
    <x v="7"/>
    <s v="O18161420002"/>
    <s v="BOD"/>
    <n v="1816142"/>
    <m/>
    <s v="00099021001 DEPOSITO DE EFECTIVO, DEPOSITANTE: DIVISION MECANIZADA 1, CONCEPTO: REVERSION POR CONCEPTO DE ENERGIA ELECTRICA (LUZ) POR EL MES DE DICIEMBRE 2019, CUENTA DE DEPOSITO: CUENTA UNICA DEL TESORO"/>
    <m/>
    <m/>
    <m/>
    <m/>
    <n v="0"/>
    <n v="357.7"/>
    <s v="NO_CONCILIADO"/>
  </r>
  <r>
    <x v="15"/>
    <m/>
    <x v="15"/>
    <x v="7"/>
    <s v="O18161410002"/>
    <s v="BOD"/>
    <n v="1816141"/>
    <m/>
    <s v="00099021001 DEPOSITO DE EFECTIVO, DEPOSITANTE: DIVISION MECANIZADA 1, CONCEPTO: REVERSION POR CONCEPTO DE AGUA POR EL MES DE DICIEMBRE 2019 DE LA DIV. MEC 1, CUENTA DE DEPOSITO: CUENTA UNICA DEL TESORO"/>
    <m/>
    <m/>
    <m/>
    <m/>
    <n v="0"/>
    <n v="2079"/>
    <s v="NO_CONCILIADO"/>
  </r>
  <r>
    <x v="18"/>
    <m/>
    <x v="18"/>
    <x v="7"/>
    <s v="O18161400002"/>
    <s v="BOD"/>
    <n v="1816140"/>
    <m/>
    <s v="00099021001 DEPOSITO DE EFECTIVO, DEPOSITANTE: DIVISION MECANIZADA 1, CONCEPTO: REVERSION POR CONCEPTO TELEFONIA, POR EL MES DE DICEIMBRE 2019 DIV. MEC 1, CUENTA DE DEPOSITO: CUENTA UNICA DEL TESORO"/>
    <m/>
    <m/>
    <m/>
    <m/>
    <n v="0"/>
    <n v="87.53"/>
    <s v="NO_CONCILIADO"/>
  </r>
  <r>
    <x v="0"/>
    <m/>
    <x v="0"/>
    <x v="7"/>
    <s v="O18161380002"/>
    <s v="BOD"/>
    <n v="1816138"/>
    <m/>
    <s v="00099021001 DEPOSITO DE EFECTIVO, DEPOSITANTE: ALBERTO CABRERA MONTALVO, CONCEPTO: DEVOLUCION DE HONORARIOS POR ATRASOS EN EL MES DE DICIEMBRE DE 2019, CUENTA DE DEPOSITO: CUENTA UNICA DEL TESORO"/>
    <m/>
    <m/>
    <m/>
    <m/>
    <n v="0"/>
    <n v="341.23"/>
    <s v="NO_CONCILIADO"/>
  </r>
  <r>
    <x v="15"/>
    <m/>
    <x v="15"/>
    <x v="7"/>
    <s v="O18161320002"/>
    <s v="BOD"/>
    <n v="1816132"/>
    <m/>
    <s v="00099021001 DEPOSITO DE EFECTIVO, DEPOSITANTE: EJERCITO DE BOLIVIA, CONCEPTO: MONTO NO EJECUTADO DE TELEFONIA DEL MES DE DICIEMBRE DEL RC-3 &quot;AROMA&quot;, CUENTA DE DEPOSITO: CUENTA UNICA DEL TESORO"/>
    <m/>
    <m/>
    <m/>
    <m/>
    <n v="0"/>
    <n v="54.2"/>
    <s v="NO_CONCILIADO"/>
  </r>
  <r>
    <x v="15"/>
    <m/>
    <x v="15"/>
    <x v="7"/>
    <s v="O18161280002"/>
    <s v="BOD"/>
    <n v="1816128"/>
    <m/>
    <s v="00099021001 DEPOSITO DE EFECTIVO, DEPOSITANTE: EJERCITO DE BOLIVIA, CONCEPTO: MONTO NO EJECUTADO DE AGUA DEL MES DE DICIEMBRE DEL RC-3 &quot;AROMA&quot;, CUENTA DE DEPOSITO: CUENTA UNICA DEL TESORO"/>
    <m/>
    <m/>
    <m/>
    <m/>
    <n v="0"/>
    <n v="241.87"/>
    <s v="NO_CONCILIADO"/>
  </r>
  <r>
    <x v="0"/>
    <m/>
    <x v="0"/>
    <x v="7"/>
    <s v="O18161170002"/>
    <s v="BOD"/>
    <n v="1816117"/>
    <m/>
    <s v="00099021001 DEPOSITO DE EFECTIVO, DEPOSITANTE: ANRRIELA GIOVANNA SALAZAR, CONCEPTO: DEVOLUCION DE DUODECIMAS DE AGUINALDO, CUENTA DE DEPOSITO: CUENTA UNICA DEL TESORO"/>
    <m/>
    <m/>
    <m/>
    <m/>
    <n v="0"/>
    <n v="681.44"/>
    <s v="NO_CONCILIADO"/>
  </r>
  <r>
    <x v="0"/>
    <m/>
    <x v="0"/>
    <x v="7"/>
    <s v="O18161140002"/>
    <s v="BOD"/>
    <n v="1816114"/>
    <m/>
    <s v="00099021001 DEPOSITO DE EFECTIVO, DEPOSITANTE: JAVIER ELVIS CONDORI ACHACAYO, CONCEPTO: DEVOLUCION DE DUODECIMAS DE AGUINALDO, CUENTA DE DEPOSITO: CUENTA UNICA DEL TESORO"/>
    <m/>
    <m/>
    <m/>
    <m/>
    <n v="0"/>
    <n v="273"/>
    <s v="NO_CONCILIADO"/>
  </r>
  <r>
    <x v="0"/>
    <m/>
    <x v="0"/>
    <x v="7"/>
    <s v="O18161050002"/>
    <s v="BOD"/>
    <n v="1816105"/>
    <m/>
    <s v="00099021001 DEPOSITO DE EFECTIVO, DEPOSITANTE: VICENTE MAMANI QUISPE, CONCEPTO: DOBLE PERCEPCION, CUENTA DE DEPOSITO: CUENTA UNICA DEL TESORO"/>
    <m/>
    <m/>
    <m/>
    <m/>
    <n v="0"/>
    <n v="506.07"/>
    <s v="NO_CONCILIADO"/>
  </r>
  <r>
    <x v="15"/>
    <m/>
    <x v="15"/>
    <x v="7"/>
    <s v="O18161040002"/>
    <s v="BOD"/>
    <n v="1816104"/>
    <m/>
    <s v="00020031101 DEPOSITO DE EFECTIVO, DEPOSITANTE: SEGUNDA DIVISION DEL EJERCITO, CONCEPTO: REVERSION GASTOS NO EJECUTADOS PARA LA REFACCION DE VIVIENDAS  GESTION 2019 DIV-2, CUENTA DE DEPOSITO: CUENTA UNICA DEL TESORO"/>
    <m/>
    <m/>
    <m/>
    <m/>
    <n v="0"/>
    <n v="1330"/>
    <s v="NO_CONCILIADO"/>
  </r>
  <r>
    <x v="15"/>
    <m/>
    <x v="15"/>
    <x v="7"/>
    <s v="O18160930002"/>
    <s v="BOD"/>
    <n v="1816093"/>
    <m/>
    <s v="00020031101 DEPOSITO DE EFECTIVO, DEPOSITANTE: GERMAN GABINO MAMANI ARCANI, CONCEPTO: REVERSION POR SALDO NO EJECUTADO, CUENTA DE DEPOSITO: CUENTA UNICA DEL TESORO"/>
    <m/>
    <m/>
    <m/>
    <m/>
    <n v="0"/>
    <n v="8329.68"/>
    <s v="NO_CONCILIADO"/>
  </r>
  <r>
    <x v="0"/>
    <m/>
    <x v="0"/>
    <x v="7"/>
    <s v="O18160860002"/>
    <s v="BOD"/>
    <n v="1816086"/>
    <m/>
    <s v="00099021001 DEPOSITO DE EFECTIVO, DEPOSITANTE: MARIA PATRICIA PEREZ PACHECO, CONCEPTO: DOBLE PERCEPCION, CUENTA DE DEPOSITO: CUENTA UNICA DEL TESORO"/>
    <m/>
    <m/>
    <m/>
    <m/>
    <n v="0"/>
    <n v="746.29"/>
    <s v="NO_CONCILIADO"/>
  </r>
  <r>
    <x v="0"/>
    <m/>
    <x v="0"/>
    <x v="7"/>
    <s v="O18160820002"/>
    <s v="BOD"/>
    <n v="1816082"/>
    <m/>
    <s v="00099021001 DEPOSITO DE EFECTIVO, DEPOSITANTE: FERNANDO PEREZ, CONCEPTO: DEVOLUCION DE FONDOS, CUENTA DE DEPOSITO: CUENTA UNICA DEL TESORO"/>
    <m/>
    <m/>
    <m/>
    <m/>
    <n v="0"/>
    <n v="2706"/>
    <s v="NO_CONCILIADO"/>
  </r>
  <r>
    <x v="15"/>
    <m/>
    <x v="15"/>
    <x v="7"/>
    <s v="O18160480002"/>
    <s v="BOD"/>
    <n v="1816048"/>
    <m/>
    <s v="00099021001 DEPOSITO DE EFECTIVO, DEPOSITANTE: YURI VLADIMIR SONCO BOTELLO, CONCEPTO: SALDO NO EJECUTADO SERBICIOS BASICOS R,C,B,-2 TARAPACA, CUENTA DE DEPOSITO: CUENTA UNICA DEL TESORO"/>
    <m/>
    <m/>
    <m/>
    <m/>
    <n v="0"/>
    <n v="831.7"/>
    <s v="NO_CONCILIADO"/>
  </r>
  <r>
    <x v="3"/>
    <m/>
    <x v="3"/>
    <x v="7"/>
    <s v="O18161540002"/>
    <s v="BOD"/>
    <n v="1816154"/>
    <m/>
    <s v="00099021001 DEPOSITO DE EFECTIVO, DEPOSITANTE: LUCRECIA VELARDE VDA DE FLORES, CONCEPTO: PARA DEPARTAMENTO DE SENASIR, CUENTA DE DEPOSITO: CUENTA UNICA DEL TESORO"/>
    <m/>
    <m/>
    <m/>
    <m/>
    <n v="0"/>
    <n v="1500"/>
    <s v="NO_CONCILIADO"/>
  </r>
  <r>
    <x v="0"/>
    <m/>
    <x v="0"/>
    <x v="7"/>
    <s v="O18161560002"/>
    <s v="BOD"/>
    <n v="1816156"/>
    <m/>
    <s v="00099021001 DEPOSITO DE EFECTIVO, DEPOSITANTE: OSCAR PINTO CHOQUE C.I. 499935 LP, CONCEPTO: DEVOLUCION DE AGUINALDO POR DOBLE COBRO, CUENTA DE DEPOSITO: CUENTA UNICA DEL TESORO"/>
    <m/>
    <m/>
    <m/>
    <m/>
    <n v="0"/>
    <n v="1820.13"/>
    <s v="NO_CONCILIADO"/>
  </r>
  <r>
    <x v="0"/>
    <m/>
    <x v="0"/>
    <x v="7"/>
    <s v="O18161820002"/>
    <s v="BOD"/>
    <n v="1816182"/>
    <m/>
    <s v="00099021001 DEPOSITO DE EFECTIVO, DEPOSITANTE: MIGUEL PATRICK FUENTES PANIAGUA, CONCEPTO: DEVOLUCION DE PAGO EN DEMASIA ABRIL/2019, CUENTA DE DEPOSITO: CUENTA UNICA DEL TESORO"/>
    <m/>
    <m/>
    <m/>
    <m/>
    <n v="0"/>
    <n v="2462.58"/>
    <s v="NO_CONCILIADO"/>
  </r>
  <r>
    <x v="0"/>
    <m/>
    <x v="0"/>
    <x v="7"/>
    <s v="O18161830002"/>
    <s v="BOD"/>
    <n v="1816183"/>
    <m/>
    <s v="00099021001 DEPOSITO DE EFECTIVO, DEPOSITANTE: EVERTT  WALTER CARAZAS HURTADO, CONCEPTO: DEVOLUCION AGUINALDO GESTION 2019 12 DIAS, CUENTA DE DEPOSITO: CUENTA UNICA DEL TESORO"/>
    <m/>
    <m/>
    <m/>
    <m/>
    <n v="0"/>
    <n v="573.77"/>
    <s v="NO_CONCILIADO"/>
  </r>
  <r>
    <x v="7"/>
    <m/>
    <x v="7"/>
    <x v="7"/>
    <s v="O18161930002"/>
    <s v="BOD"/>
    <n v="1816193"/>
    <m/>
    <s v="00132079201 DEPOSITO DE EFECTIVO, DEPOSITANTE: SERGIO BENAVIDES, CONCEPTO: DEVOLUCION DE FONDO NO UTILIZADO, CUENTA DE DEPOSITO: CUENTA UNICA DEL TESORO"/>
    <m/>
    <m/>
    <m/>
    <m/>
    <n v="0"/>
    <n v="13051.31"/>
    <s v="NO_CONCILIADO"/>
  </r>
  <r>
    <x v="39"/>
    <m/>
    <x v="39"/>
    <x v="7"/>
    <s v="O18162000002"/>
    <s v="BOD"/>
    <n v="1816200"/>
    <m/>
    <s v="00066014202 DEPOSITO DE EFECTIVO, DEPOSITANTE: OSCAR ENRIQUE CLAROS TERAN, CONCEPTO: DEVOLUCION AGUINALDOS GESTION 2019 (1DIA), CUENTA DE DEPOSITO: CUENTA UNICA DEL TESORO"/>
    <m/>
    <m/>
    <m/>
    <m/>
    <n v="0"/>
    <n v="41.64"/>
    <s v="NO_CONCILIADO"/>
  </r>
  <r>
    <x v="39"/>
    <m/>
    <x v="39"/>
    <x v="7"/>
    <s v="O18162010002"/>
    <s v="BOD"/>
    <n v="1816201"/>
    <m/>
    <s v="00066014202 DEPOSITO DE EFECTIVO, DEPOSITANTE: OSCAR ENRIQUE CLAROS TERAN, CONCEPTO: DEVOLUCION HABERES DICIEMBRE GESTION 2019 (1 DIA), CUENTA DE DEPOSITO: CUENTA UNICA DEL TESORO"/>
    <m/>
    <m/>
    <m/>
    <m/>
    <n v="0"/>
    <n v="583.23"/>
    <s v="NO_CONCILIADO"/>
  </r>
  <r>
    <x v="0"/>
    <m/>
    <x v="0"/>
    <x v="7"/>
    <s v="O18162160002"/>
    <s v="BOD"/>
    <n v="1816216"/>
    <m/>
    <s v="00099021001 DEPOSITO DE EFECTIVO, DEPOSITANTE: MERY QUIÑONES GABRIEL, CONCEPTO: DEVOLUCION DE COBRO  INDEBIDO, CUENTA DE DEPOSITO: CUENTA UNICA DEL TESORO"/>
    <m/>
    <m/>
    <m/>
    <m/>
    <n v="0"/>
    <n v="1310"/>
    <s v="NO_CONCILIADO"/>
  </r>
  <r>
    <x v="5"/>
    <m/>
    <x v="5"/>
    <x v="7"/>
    <s v="O18162250002"/>
    <s v="BOD"/>
    <n v="1816225"/>
    <m/>
    <s v="00592012001 DEPOSITO DE EFECTIVO, DEPOSITANTE: FONADIN, CONCEPTO: PAGO FONADIN 279501,296138,298088,298988, CUENTA DE DEPOSITO: CUENTA UNICA DEL TESORO"/>
    <m/>
    <m/>
    <m/>
    <m/>
    <n v="0"/>
    <n v="978"/>
    <s v="NO_CONCILIADO"/>
  </r>
  <r>
    <x v="5"/>
    <m/>
    <x v="5"/>
    <x v="7"/>
    <s v="O18162280002"/>
    <s v="BOD"/>
    <n v="1816228"/>
    <m/>
    <s v="00592012001 DEPOSITO DE EFECTIVO, DEPOSITANTE: FELCN, CONCEPTO: PAGO FELCN ND-305402, CUENTA DE DEPOSITO: CUENTA UNICA DEL TESORO"/>
    <m/>
    <m/>
    <m/>
    <m/>
    <n v="0"/>
    <n v="538"/>
    <s v="NO_CONCILIADO"/>
  </r>
  <r>
    <x v="5"/>
    <m/>
    <x v="5"/>
    <x v="7"/>
    <s v="O18162290002"/>
    <s v="BOD"/>
    <n v="1816229"/>
    <m/>
    <s v="00592012001 DEPOSITO DE EFECTIVO, DEPOSITANTE: AGUSTINA MAMANI CONDORI, CONCEPTO: VENTA EMISIVO CLIENTES PARTICULARES DEL 27 PARCIAL AL 31 DE DICIMEBRE 2019, CUENTA DE DEPOSITO: CUENTA UNICA DEL TESORO"/>
    <m/>
    <m/>
    <m/>
    <m/>
    <n v="0"/>
    <n v="10457.700000000001"/>
    <s v="NO_CONCILIADO"/>
  </r>
  <r>
    <x v="5"/>
    <m/>
    <x v="5"/>
    <x v="7"/>
    <s v="O18162310002"/>
    <s v="BOD"/>
    <n v="1816231"/>
    <m/>
    <s v="00592012001 DEPOSITO DE EFECTIVO, DEPOSITANTE: AGUSTINA MAMANI C., CONCEPTO: VENTA RECEPTIVO DE PAQUETES TURISTICAS 2020, CUENTA DE DEPOSITO: CUENTA UNICA DEL TESORO"/>
    <m/>
    <m/>
    <m/>
    <m/>
    <n v="0"/>
    <n v="6000"/>
    <s v="NO_CONCILIADO"/>
  </r>
  <r>
    <x v="5"/>
    <m/>
    <x v="5"/>
    <x v="7"/>
    <s v="O18162330002"/>
    <s v="BOD"/>
    <n v="1816233"/>
    <m/>
    <s v="00592012001 DEPOSITO DE EFECTIVO, DEPOSITANTE: AGUSTINA MAMANI C., CONCEPTO: VENTA RECEPTIVO DE APQUETES TURISTICOS 2020, CUENTA DE DEPOSITO: CUENTA UNICA DEL TESORO"/>
    <m/>
    <m/>
    <m/>
    <m/>
    <n v="0"/>
    <n v="8417"/>
    <s v="NO_CONCILIADO"/>
  </r>
  <r>
    <x v="5"/>
    <m/>
    <x v="5"/>
    <x v="7"/>
    <s v="O18162340002"/>
    <s v="BOD"/>
    <n v="1816234"/>
    <m/>
    <s v="00592012001 DEPOSITO DE EFECTIVO, DEPOSITANTE: AGUSTINA MAMANI CONDORI, CONCEPTO: VENTA EMISIVO PARTICULAR DEL 2 AL 6 DE ENERO 2020, CUENTA DE DEPOSITO: CUENTA UNICA DEL TESORO"/>
    <m/>
    <m/>
    <m/>
    <m/>
    <n v="0"/>
    <n v="9093"/>
    <s v="NO_CONCILIADO"/>
  </r>
  <r>
    <x v="5"/>
    <m/>
    <x v="5"/>
    <x v="7"/>
    <s v="O18162350002"/>
    <s v="BOD"/>
    <n v="1816235"/>
    <m/>
    <s v="00592012001 DEPOSITO DE EFECTIVO, DEPOSITANTE: AGUSTINA MAMANI, CONCEPTO: VENTA EMISIVO PARTICULAR 2019 (PERCIBIDOS ENTRE EL 02 DE ENERO 2020, CUENTA DE DEPOSITO: CUENTA UNICA DEL TESORO"/>
    <m/>
    <m/>
    <m/>
    <m/>
    <n v="0"/>
    <n v="2776"/>
    <s v="NO_CONCILIADO"/>
  </r>
  <r>
    <x v="18"/>
    <m/>
    <x v="18"/>
    <x v="7"/>
    <s v="B18160110002"/>
    <s v="BOD"/>
    <n v="1816011"/>
    <m/>
    <s v="00099021001 DEP.DE CHEQ.AJENOS,RET.DE CAM.,CONCEPTO: DEVOLUCION DE GASTOS NO EFECTUADOS EN TELEFONIA Y INTERNET,DEP.: MDRYT-ACCESOS  UOL SUCRE , PROCEDENCIA: BANCO UNION S.A., CHEQUE: 4871, FECHA DE EMISION:31/12/2019"/>
    <m/>
    <m/>
    <m/>
    <m/>
    <n v="0"/>
    <n v="2568.86"/>
    <s v="NO_CONCILIADO"/>
  </r>
  <r>
    <x v="18"/>
    <m/>
    <x v="18"/>
    <x v="7"/>
    <s v="B18160120002"/>
    <s v="BOD"/>
    <n v="1816012"/>
    <m/>
    <s v="00099021001 DEP.DE CHEQ.AJENOS,RET.DE CAM.,CONCEPTO: DEVOLUCION A LA CUT SALDOS NO EJECUTADOS C-31 110,DEP.: MDRYT-ACCESOS  UOL SUCRE , PROCEDENCIA: BANCO UNION S.A., CHEQUE: 4873, FECHA DE EMISION:31/12/2019"/>
    <m/>
    <m/>
    <m/>
    <m/>
    <n v="0"/>
    <n v="674"/>
    <s v="NO_CONCILIADO"/>
  </r>
  <r>
    <x v="18"/>
    <m/>
    <x v="18"/>
    <x v="7"/>
    <s v="B18160130002"/>
    <s v="BOD"/>
    <n v="1816013"/>
    <m/>
    <s v="00099021001 DEP.DE CHEQ.AJENOS,RET.DE CAM.,CONCEPTO: DEVOLUCION DE SALDOS  NO EJECUTADOS C-31 111,DEP.: MDRYT-ACCESOS  UOL SUCRE , PROCEDENCIA: BANCO UNION S.A., CHEQUE: 4872, FECHA DE EMISION:31/12/2019"/>
    <m/>
    <m/>
    <m/>
    <m/>
    <n v="0"/>
    <n v="3295"/>
    <s v="NO_CONCILIADO"/>
  </r>
  <r>
    <x v="18"/>
    <m/>
    <x v="18"/>
    <x v="7"/>
    <s v="B18160160002"/>
    <s v="BOD"/>
    <n v="1816016"/>
    <m/>
    <s v="00099021001 DEP.DE CHEQ.AJENOS,RET.DE CAM.,CONCEPTO: DEVOLUCION DE GASTOS SIN EJECUTAR DE GASTOS BANCARIOS,DEP.: MDRYT-ACCESOS  UOL SUCRE , PROCEDENCIA: BANCO UNION S.A., CHEQUE: 4850, FECHA DE EMISION:31/12/2019"/>
    <m/>
    <m/>
    <m/>
    <m/>
    <n v="0"/>
    <n v="8607"/>
    <s v="NO_CONCILIADO"/>
  </r>
  <r>
    <x v="10"/>
    <m/>
    <x v="10"/>
    <x v="7"/>
    <s v="B18160270002"/>
    <s v="BOD"/>
    <n v="1816027"/>
    <m/>
    <s v="00041011101 DEP.DE CHEQ.AJENOS,RET.DE CAM.,CONCEPTO: DERECHO DE CONCESION,DEP.: FUNDEMPRESA , PROCEDENCIA: BANCO FASSIL S.A., CHEQUE: 2017, FECHA DE EMISION:06/01/2020"/>
    <m/>
    <m/>
    <m/>
    <m/>
    <n v="0"/>
    <n v="1105470.1599999999"/>
    <s v="NO_CONCILIADO"/>
  </r>
  <r>
    <x v="10"/>
    <m/>
    <x v="10"/>
    <x v="7"/>
    <s v="B18160280002"/>
    <s v="BOD"/>
    <n v="1816028"/>
    <m/>
    <s v="00041011101 DEP.DE CHEQ.AJENOS,RET.DE CAM.,CONCEPTO: GACETA ELECTRONICA,DEP.: FUNDEMPRESA , PROCEDENCIA: BANCO BISA S.A., CHEQUE: 8740, FECHA DE EMISION:06/01/2020"/>
    <m/>
    <m/>
    <m/>
    <m/>
    <n v="0"/>
    <n v="186309.15"/>
    <s v="NO_CONCILIADO"/>
  </r>
  <r>
    <x v="9"/>
    <m/>
    <x v="9"/>
    <x v="7"/>
    <s v="B18160370002"/>
    <s v="BOD"/>
    <n v="1816037"/>
    <m/>
    <s v="00086031101 DEP.DE CHEQ.AJENOS,RET.DE CAM.,CONCEPTO: INGRESO SISCO  NOVIEMBRE,DEP.: SERNAP - SAMA , PROCEDENCIA: BANCO UNION S.A., CHEQUE: 1478, FECHA DE EMISION:31/12/2019"/>
    <m/>
    <m/>
    <m/>
    <m/>
    <n v="0"/>
    <n v="11430"/>
    <s v="NO_CONCILIADO"/>
  </r>
  <r>
    <x v="0"/>
    <m/>
    <x v="0"/>
    <x v="7"/>
    <s v="O18160470002"/>
    <s v="BOD"/>
    <n v="1816047"/>
    <m/>
    <s v="00099021001 DEPOSITO DE EFECTIVO, DEPOSITANTE: JUAN RENE MOLDES VILLARROEL, CONCEPTO: PERCEPCION INDEBIDA DE HABERES AL MES DE OCTUBRE, CUENTA DE DEPOSITO: CUENTA UNICA DEL TESORO"/>
    <m/>
    <m/>
    <m/>
    <m/>
    <n v="0"/>
    <n v="15005.45"/>
    <s v="NO_CONCILIADO"/>
  </r>
  <r>
    <x v="0"/>
    <m/>
    <x v="0"/>
    <x v="7"/>
    <s v="O18160460002"/>
    <s v="BOD"/>
    <n v="1816046"/>
    <m/>
    <s v="00099021001 DEPOSITO DE EFECTIVO, DEPOSITANTE: ABEL JAIME VARGAS CUETO, CONCEPTO: DEVOLUCION DE HABER MES DE OCTUBRE, CUENTA DE DEPOSITO: CUENTA UNICA DEL TESORO"/>
    <m/>
    <m/>
    <m/>
    <m/>
    <n v="0"/>
    <n v="15005.45"/>
    <s v="NO_CONCILIADO"/>
  </r>
  <r>
    <x v="0"/>
    <m/>
    <x v="0"/>
    <x v="7"/>
    <s v="O18160450002"/>
    <s v="BOD"/>
    <n v="1816045"/>
    <m/>
    <s v="00099021001 DEPOSITO DE EFECTIVO, DEPOSITANTE: DANIEL OSEAS COLQUE ALANOCA, CONCEPTO: REPOSICION DE SALARIOS, CUENTA DE DEPOSITO: CUENTA UNICA DEL TESORO"/>
    <m/>
    <m/>
    <m/>
    <m/>
    <n v="0"/>
    <n v="100000"/>
    <s v="NO_CONCILIADO"/>
  </r>
  <r>
    <x v="0"/>
    <m/>
    <x v="0"/>
    <x v="7"/>
    <s v="O18160350002"/>
    <s v="BOD"/>
    <n v="1816035"/>
    <m/>
    <s v="00099021001 DEPOSITO DE EFECTIVO, DEPOSITANTE: ROXANA HINOJOSA CAMACHO, CONCEPTO: DEVOLUCION DE TELEFONIA, CUENTA DE DEPOSITO: CUENTA UNICA DEL TESORO"/>
    <m/>
    <m/>
    <m/>
    <m/>
    <n v="0"/>
    <n v="15"/>
    <s v="NO_CONCILIADO"/>
  </r>
  <r>
    <x v="0"/>
    <m/>
    <x v="0"/>
    <x v="7"/>
    <s v="O18160340002"/>
    <s v="BOD"/>
    <n v="1816034"/>
    <m/>
    <s v="00099021001 DEPOSITO DE EFECTIVO, DEPOSITANTE: ANGEL PARDO MARINA, CONCEPTO: DEVOLUCION DE PASAJES, CUENTA DE DEPOSITO: CUENTA UNICA DEL TESORO"/>
    <m/>
    <m/>
    <m/>
    <m/>
    <n v="0"/>
    <n v="40"/>
    <s v="NO_CONCILIADO"/>
  </r>
  <r>
    <x v="0"/>
    <m/>
    <x v="0"/>
    <x v="7"/>
    <s v="O18160140002"/>
    <s v="BOD"/>
    <n v="1816014"/>
    <m/>
    <s v="00099021001 DEPOSITO DE EFECTIVO, DEPOSITANTE: CARLOS CONDORI VILLACORTA, CONCEPTO: REVERSION SALDO, CUENTA DE DEPOSITO: CUENTA UNICA DEL TESORO"/>
    <m/>
    <m/>
    <m/>
    <m/>
    <n v="0"/>
    <n v="200"/>
    <s v="NO_CONCILIADO"/>
  </r>
  <r>
    <x v="0"/>
    <m/>
    <x v="0"/>
    <x v="7"/>
    <s v="B18161190002"/>
    <s v="BOD"/>
    <n v="1816119"/>
    <m/>
    <s v="00099021001 DEP.DE CHEQ.AJENOS,RET.DE CAM.,CONCEPTO: DEVOLUCION PASAJES NO UTILIZADOS GESTION 2017-2018,DEP.: BOLIVIANA DE AVIACION , PROCEDENCIA: BANCO UNION S.A., CHEQUE: 11837, FECHA DE EMISION:23/12/2019"/>
    <m/>
    <m/>
    <m/>
    <m/>
    <n v="0"/>
    <n v="10647"/>
    <s v="NO_CONCILIADO"/>
  </r>
  <r>
    <x v="18"/>
    <m/>
    <x v="18"/>
    <x v="7"/>
    <s v="B18161060002"/>
    <s v="BOD"/>
    <n v="1816106"/>
    <m/>
    <s v="00099021001 DEP.DE CHEQ.AJENOS,RET.DE CAM.,CONCEPTO: REEMBOLSO INCAPACIDAD TEMPORAL,DEP.: CONTRALORIA GENERAL DEL ESTADO , PROCEDENCIA: BANCO UNION S.A., CHEQUE: 6646, FECHA DE EMISION:08/01/2020"/>
    <m/>
    <m/>
    <m/>
    <m/>
    <n v="0"/>
    <n v="932.66"/>
    <s v="NO_CONCILIADO"/>
  </r>
  <r>
    <x v="18"/>
    <m/>
    <x v="18"/>
    <x v="7"/>
    <s v="B18161030002"/>
    <s v="BOD"/>
    <n v="1816103"/>
    <m/>
    <s v="00099021001 DEP.DE CHEQ.AJENOS,RET.DE CAM.,CONCEPTO: REEMBOLSO INCAPACIDAD TEMPORAL,DEP.: CONTRALORIA GENERAL DEL ESTADO , PROCEDENCIA: BANCO UNION S.A., CHEQUE: 6650, FECHA DE EMISION:10/01/2020"/>
    <m/>
    <m/>
    <m/>
    <m/>
    <n v="0"/>
    <n v="8429.7800000000007"/>
    <s v="NO_CONCILIADO"/>
  </r>
  <r>
    <x v="18"/>
    <m/>
    <x v="18"/>
    <x v="7"/>
    <s v="Q12270940002"/>
    <s v="CRV"/>
    <n v="1227094"/>
    <m/>
    <s v="NUMERO DE LIBRETA CUT: 00099024113 OPERACIÓN E75 TRANSFERENCIA DE LA CUENTA FISCAL BUN A LA CUT EN MN TRANSFERENCIA DE FONDOS A SOLICITUD DEL GOBIERNO AUTONOMO MUNICIPAL DE RIBERALTA CON CITE: OFIC.EXP.D.F.T NÂ°007/2020 A LA CTA. 3987 CUT LBRTA.00099024113."/>
    <m/>
    <m/>
    <m/>
    <m/>
    <n v="0"/>
    <n v="1215.25"/>
    <s v="NO_CONCILIADO"/>
  </r>
  <r>
    <x v="18"/>
    <m/>
    <x v="18"/>
    <x v="7"/>
    <s v="Q12270950002"/>
    <s v="CRV"/>
    <n v="1227095"/>
    <m/>
    <s v="NUMERO DE LIBRETA CUT: 00099024113 OPERACIÓN E75 TRANSFERENCIA DE LA CUENTA FISCAL BUN A LA CUT EN MN TRANSFERENCIA DE FONDOS A SOLICITUD DEL GOBIERNO AUTONOMO DEPARTAMENTAL BENI CON CITE: SDAF NÂ°001//2020 A LA CTA. 3987 CUT LBRTA.00099024113."/>
    <m/>
    <m/>
    <m/>
    <m/>
    <n v="0"/>
    <n v="1231743.43"/>
    <s v="NO_CONCILIADO"/>
  </r>
  <r>
    <x v="13"/>
    <m/>
    <x v="13"/>
    <x v="7"/>
    <s v="G12453310001"/>
    <s v="CVD"/>
    <n v="1245331"/>
    <m/>
    <s v="COBRO COSTOS DE PAPELERIA SEGUN TRANSFERENCIA DEL EXTERIOR POR ORDEN DE PETROLEO BRASILEIRO S/A PETROBRAS REF.: 227755375 FECHA VALOR 13/01/2020 LIB. 00513012007 YPFB - RECURSOS NACIONALIZACIÓN"/>
    <m/>
    <m/>
    <m/>
    <m/>
    <n v="50"/>
    <n v="0"/>
    <s v="NO_CONCILIADO"/>
  </r>
  <r>
    <x v="18"/>
    <m/>
    <x v="18"/>
    <x v="7"/>
    <s v="Q12272340002"/>
    <s v="CRV"/>
    <n v="1227234"/>
    <m/>
    <s v="NUMERO DE LIBRETA CUT: 00099024113 OPERACIÓN E75 TRANSFERENCIA DE LA CUENTA FISCAL BUN A LA CUT EN MN TRANSFERENCIA DE FONDOS A SOLICITUD DEL GOBIERNO AUTONOMO MUNICIPAL DE SANTA ROSA CON CITE-GAMSRY-DESPACHO OF NÂ°003/2020 A LA CTA. 3987 CUT LBRTA.00099024113."/>
    <m/>
    <m/>
    <m/>
    <m/>
    <n v="0"/>
    <n v="353.75"/>
    <s v="NO_CONCILIADO"/>
  </r>
  <r>
    <x v="14"/>
    <m/>
    <x v="14"/>
    <x v="7"/>
    <s v="S09764620001"/>
    <s v="DEV"/>
    <n v="976462"/>
    <m/>
    <s v="||TRANSFERENCIA DE FONDOS SEGUN NOTA DEL MINISTERIO DE ECONOMIA Y FINANZAS PUBLICAS CITE: MEFP/VTCP/DGCP/UODP-057/2020 RECIBIDA EN LA FECHA (TRAM-TSO-368) REF: PAGO POR VENCIMIENTO DE BONOS AFP CLAVE DE PIZARRA TGNU1G05 POR UFV 52.500.000,00 AL T/C POR UFV 2,33424 DE LA LIBRETA NRO. 00099021001 TGN RECURSOS ORDINARIO MONEDA NACIUONAL"/>
    <m/>
    <m/>
    <m/>
    <m/>
    <n v="122547600"/>
    <n v="0"/>
    <s v="NO_CONCILIADO"/>
  </r>
  <r>
    <x v="14"/>
    <m/>
    <x v="14"/>
    <x v="7"/>
    <s v="S09764650001"/>
    <s v="COB"/>
    <n v="976465"/>
    <m/>
    <s v="COBRO DE||COSTO UTILES DE ESCRITORIO POR LA ELABORACION DEL COMPROBANTE CONTABLE NRO. 0976462 DE LA FECHA DE LA LIBRETA NRO. 00099021001 TGN RECURSOS ORDINARIOS M/N COBRO COSTO UTILES DE ESCRITORIO"/>
    <m/>
    <m/>
    <m/>
    <m/>
    <n v="50"/>
    <n v="0"/>
    <s v="NO_CONCILIADO"/>
  </r>
  <r>
    <x v="10"/>
    <m/>
    <x v="10"/>
    <x v="7"/>
    <s v="F0003612"/>
    <s v="DAU"/>
    <n v="1178769"/>
    <m/>
    <s v="A:00041014101 Débito automático al Gobierno Autónomo Municipal de Umala a favor del Ministerio de Desarrollo Productivo y Economía Plural (MIN DPEP) , por incumplimiento al Convenio Intergubernativo (Equipos de Computación) de fecha 11 de octubre de 2017 correspondiente a la dotación de equipos de computación a las Unidades Educativas Fiscales y de Convenio del Subsistema de Educación Regular."/>
    <m/>
    <m/>
    <m/>
    <m/>
    <n v="0"/>
    <n v="244296"/>
    <s v="NO_CONCILIADO"/>
  </r>
  <r>
    <x v="8"/>
    <m/>
    <x v="8"/>
    <x v="7"/>
    <s v="Q12274660002"/>
    <s v="CRV"/>
    <n v="1227466"/>
    <m/>
    <s v="NUMERO DE LIBRETA CUT: 00099021001 OPERACIÓN E75 TRANSFERENCIA DE LA CUENTA FISCAL BUN A LA CUT EN MN TRANSFERENCIA DE FONDOS A SOLICITUD DEL GOBIERNO AUTONOMO MUNICIPAL DE POROMA CON CITE OF. G.A.M.P 009/2019 A LA CTA. 3987 CUT LBRTA.00099021001"/>
    <m/>
    <m/>
    <m/>
    <m/>
    <n v="0"/>
    <n v="17217"/>
    <s v="NO_CONCILIADO"/>
  </r>
  <r>
    <x v="18"/>
    <m/>
    <x v="18"/>
    <x v="7"/>
    <s v="Q12276040002"/>
    <s v="CRV"/>
    <n v="1227604"/>
    <m/>
    <s v="NUMERO DE LIBRETA CUT: 00099021001 OPERACIÓN E18 TRANSFERENCIA DEL SISTEMA FINANCIERO POR CUENTA DE TERCEROS A LA CUT POR CONCEPTO DE DEVOLUCION DE APORTES EN EXCESO TGN_MEFP_VCTO_DGPOT_UAIS_No_0193_2016"/>
    <m/>
    <m/>
    <m/>
    <m/>
    <n v="0"/>
    <n v="2384.6999999999998"/>
    <s v="NO_CONCILIADO"/>
  </r>
  <r>
    <x v="0"/>
    <m/>
    <x v="0"/>
    <x v="7"/>
    <s v="Q12276230002"/>
    <s v="CRV"/>
    <n v="1227623"/>
    <m/>
    <s v="NUMERO DE LIBRETA CUT: 00099021001 OPERACIÓN E75 TRANSFERENCIA DE LA CUENTA FISCAL BUN A LA CUT EN MN TRANSFERENCIA DE FONDOS A SOLICITUD UNIVERSIDAD MAYOR,REAL Y PONTIFICIA DE SAN FRANCISCO XAVIER DE CHUQUISACA CON CITE:ADM.FCA.OF NÂ°004 A LA CTA. 3987 CUT LBRTA.00099021001."/>
    <m/>
    <m/>
    <m/>
    <m/>
    <n v="0"/>
    <n v="591135.36"/>
    <s v="NO_CONCILIADO"/>
  </r>
  <r>
    <x v="14"/>
    <m/>
    <x v="14"/>
    <x v="7"/>
    <s v="S09764880001"/>
    <s v="DEV"/>
    <n v="976488"/>
    <m/>
    <s v="'TRANSFERENCIA DE FONDOS||S/G. NOTA CITE: MEFP//VTCP/DGCP/UODP-058/2020 DE LA FECHA, DEL MIN.DE ECONOMIA Y FINANZAS PUBLICAS(HRE-TSO-369), PAGO BTS EXTRABURSATIL-VENCIMIENTO 14 DE ENERO DE 2020 D.S.N°1121 DE 11 DE ENERO DE 2012. DEBITO DE LA LIBRETA N° 00099021001 TGN-RECURSOS ORDINARIOS MN."/>
    <m/>
    <m/>
    <m/>
    <m/>
    <n v="3780"/>
    <n v="0"/>
    <s v="NO_CONCILIADO"/>
  </r>
  <r>
    <x v="14"/>
    <m/>
    <x v="14"/>
    <x v="7"/>
    <s v="S09764880003"/>
    <s v="COB"/>
    <n v="976488"/>
    <m/>
    <s v="'TRANSFERENCIA DE FONDOS||S/G. NOTA CITE: MEFP//VTCP/DGCP/UODP-058/2020 DE LA FECHA, DEL MIN.DE ECONOMIA Y FINANZAS PUBLICAS(HRE-TSO-369), PAGO BTS EXTRABURSATIL-VENCIMIENTO 14 DE ENERO DE 2020 D.S.N°1121 DE 11 DE ENERO DE 2012. DEBITO DE LA LIBRETA N° 00099021001, REPOSICION UTILES DE ESCRITORIO."/>
    <m/>
    <m/>
    <m/>
    <m/>
    <n v="50"/>
    <n v="0"/>
    <s v="NO_CONCILIADO"/>
  </r>
  <r>
    <x v="13"/>
    <m/>
    <x v="13"/>
    <x v="7"/>
    <s v="S09765080001"/>
    <s v="COB"/>
    <n v="976508"/>
    <m/>
    <s v="'COBRO DE'||UTILES DE ESCRITORIO POR EL COMPROBANTE CONTABLE NRO. 0976503 DE LA FECHA, SEGÚN CORREO ELECTRÓNICO DE YPFB DE F. 23/01/2018. DEBITO DE LA LIBRETA 00513022001 YPFB  OPERACIONES."/>
    <m/>
    <m/>
    <m/>
    <m/>
    <n v="50"/>
    <n v="0"/>
    <s v="NO_CONCILIADO"/>
  </r>
  <r>
    <x v="13"/>
    <m/>
    <x v="13"/>
    <x v="7"/>
    <s v="S09765090001"/>
    <s v="COB"/>
    <n v="976509"/>
    <m/>
    <s v="'COBRO DE'||UTILES DE ESCRITORIO POR EL COMPROBANTE CONTABLE NRO. 0976504 DE LA FECHA, SEGÚN CORREO ELECTRÓNICO DE YPFB DE F. 23/01/2018. DEBITO DE LA LIBRETA 00513022001 YPFB  OPERACIONES."/>
    <m/>
    <m/>
    <m/>
    <m/>
    <n v="50"/>
    <n v="0"/>
    <s v="NO_CONCILIADO"/>
  </r>
  <r>
    <x v="13"/>
    <m/>
    <x v="13"/>
    <x v="7"/>
    <s v="G12460410001"/>
    <s v="CVD"/>
    <n v="1246041"/>
    <m/>
    <s v="COBRO COSTOS DE PAPELERIA SEGUN TRANSFERENCIA DEL EXTERIOR POR ORDEN DE PETROLEO BRASILEIRO S.A. PETROBRAS LIB. 00513012007 YPFB - RECURSOS NACIONALIZACIÓN"/>
    <m/>
    <m/>
    <m/>
    <m/>
    <n v="50"/>
    <n v="0"/>
    <s v="NO_CONCILIADO"/>
  </r>
  <r>
    <x v="13"/>
    <m/>
    <x v="13"/>
    <x v="7"/>
    <s v="G12460430001"/>
    <s v="CVD"/>
    <n v="1246043"/>
    <m/>
    <s v="COBRO COSTOS DE PAPELERIA SEGUN TRANSFERENCIA DEL EXTERIOR POR ORDEN DE PETROLEO BRAS S A PETROBRAS REF.: INV EXB-GAS-246/19 FECHA VALOR 13/01/2020 LIB. 00513012007 YPFB - RECURSOS NACIONALIZACIÓN"/>
    <m/>
    <m/>
    <m/>
    <m/>
    <n v="50"/>
    <n v="0"/>
    <s v="NO_CONCILIADO"/>
  </r>
  <r>
    <x v="13"/>
    <m/>
    <x v="13"/>
    <x v="7"/>
    <s v="G12460470001"/>
    <s v="CVD"/>
    <n v="1246047"/>
    <m/>
    <s v="COBRO COSTOS DE PAPELERIA SEGUN TRANSFERENCIA DEL EXTERIOR POR ORDEN DE COPAGAZ DISTRIBUIDORA DE GAS S.A. REF.: INV 33 LIB. 00513062001 YPFB-OPERACIONES PLANTA DE SEPARACION DE LIQUIDOS RIO GRANDE"/>
    <m/>
    <m/>
    <m/>
    <m/>
    <n v="50"/>
    <n v="0"/>
    <s v="NO_CONCILIADO"/>
  </r>
  <r>
    <x v="13"/>
    <m/>
    <x v="13"/>
    <x v="7"/>
    <s v="G12460490001"/>
    <s v="CVD"/>
    <n v="1246049"/>
    <m/>
    <s v="COBRO COSTOS DE PAPELERIA SEGUN TRANSFERENCIA DEL EXTERIOR POR ORDEN DE CORPORACION PARAGUAYA DISTRIBUIDORA DE DERIVADOS DE PETROLEO S.A. LIB. 00513062001 YPFB-OPERACIONES PLANTA DE SEPARACION DE LIQUIDOS RIO GRANDE"/>
    <m/>
    <m/>
    <m/>
    <m/>
    <n v="50"/>
    <n v="0"/>
    <s v="NO_CONCILIADO"/>
  </r>
  <r>
    <x v="13"/>
    <m/>
    <x v="13"/>
    <x v="7"/>
    <s v="G12460510001"/>
    <s v="CVD"/>
    <n v="1246051"/>
    <m/>
    <s v="COBRO COSTOS DE PAPELERIA POR REGULARIZACION DE TRANSFERENCIA DEL EXTERIOR POR ORDEN DE PETROLEOS PARAGUAYOS PETROPAR LIB. 00513062001 YPFB-OPERACIONES PLANTA DE SEPARACION DE LIQUIDOS RIO GRANDE"/>
    <m/>
    <m/>
    <m/>
    <m/>
    <n v="50"/>
    <n v="0"/>
    <s v="NO_CONCILIADO"/>
  </r>
  <r>
    <x v="13"/>
    <m/>
    <x v="13"/>
    <x v="7"/>
    <s v="G12460530001"/>
    <s v="CVD"/>
    <n v="1246053"/>
    <m/>
    <s v="COBRO COSTOS DE PAPELERIA SEGUN TRANSFERENCIA DEL EXTERIOR POR ORDEN DE PETROLEO BRASILEIRO S.A. PETROBRAS LIB. 00513012007 YPFB - RECURSOS NACIONALIZACIÓN"/>
    <m/>
    <m/>
    <m/>
    <m/>
    <n v="50"/>
    <n v="0"/>
    <s v="NO_CONCILIADO"/>
  </r>
  <r>
    <x v="15"/>
    <m/>
    <x v="15"/>
    <x v="8"/>
    <s v="O18164860002"/>
    <s v="BOD"/>
    <n v="1816486"/>
    <m/>
    <s v="00020031101 DEPOSITO DE EFECTIVO, DEPOSITANTE: RA - 7 &quot;&quot;TUMUSLA&quot;&quot;, CONCEPTO: REVERSION POR REFACCION DE VIVIENDAS PARTIDA 39900, CUENTA DE DEPOSITO: CUENTA UNICA DEL TESORO"/>
    <m/>
    <m/>
    <m/>
    <m/>
    <n v="0"/>
    <n v="46"/>
    <s v="NO_CONCILIADO"/>
  </r>
  <r>
    <x v="22"/>
    <m/>
    <x v="22"/>
    <x v="8"/>
    <s v="O18164800002"/>
    <s v="BOD"/>
    <n v="1816480"/>
    <m/>
    <s v="00099021001 DEPOSITO DE EFECTIVO, DEPOSITANTE: MINISTERIO DE SALUD - PNF RF SS, CONCEPTO: DEVOLUCION DE RECURSOS NO UTILIZADOS, CUENTA DE DEPOSITO: CUENTA UNICA DEL TESORO"/>
    <m/>
    <m/>
    <m/>
    <m/>
    <n v="0"/>
    <n v="278"/>
    <s v="NO_CONCILIADO"/>
  </r>
  <r>
    <x v="9"/>
    <m/>
    <x v="9"/>
    <x v="8"/>
    <s v="O18164760002"/>
    <s v="BOD"/>
    <n v="1816476"/>
    <m/>
    <s v="00086011109 DEPOSITO DE EFECTIVO, DEPOSITANTE: MARIA LUISA CHALCO VILLCA, CONCEPTO: REPOSICION DE CREDENCIAL, CUENTA DE DEPOSITO: CUENTA UNICA DEL TESORO"/>
    <m/>
    <m/>
    <m/>
    <m/>
    <n v="0"/>
    <n v="50"/>
    <s v="NO_CONCILIADO"/>
  </r>
  <r>
    <x v="9"/>
    <m/>
    <x v="9"/>
    <x v="8"/>
    <s v="O18164640002"/>
    <s v="BOD"/>
    <n v="1816464"/>
    <m/>
    <s v="00086011109 DEPOSITO DE EFECTIVO, DEPOSITANTE: JORGE LAURA CAMACHO, CONCEPTO: REPOSICION DE LA CREDENCIAL, CUENTA DE DEPOSITO: CUENTA UNICA DEL TESORO"/>
    <m/>
    <m/>
    <m/>
    <m/>
    <n v="0"/>
    <n v="50"/>
    <s v="NO_CONCILIADO"/>
  </r>
  <r>
    <x v="0"/>
    <m/>
    <x v="0"/>
    <x v="8"/>
    <s v="O18164250002"/>
    <s v="BOD"/>
    <n v="1816425"/>
    <m/>
    <s v="00099021001 DEPOSITO DE EFECTIVO, DEPOSITANTE: RENE ARMANDO RETAMOZO RUIZ, CONCEPTO: REVERSION SALDO NO EJECUTADO DE AGUA, CUENTA DE DEPOSITO: CUENTA UNICA DEL TESORO"/>
    <m/>
    <m/>
    <m/>
    <m/>
    <n v="0"/>
    <n v="1045.45"/>
    <s v="NO_CONCILIADO"/>
  </r>
  <r>
    <x v="0"/>
    <m/>
    <x v="0"/>
    <x v="8"/>
    <s v="O18164160002"/>
    <s v="BOD"/>
    <n v="1816416"/>
    <m/>
    <s v="00099021001 DEPOSITO DE EFECTIVO, DEPOSITANTE: LETICIA CONDORI VERA, CONCEPTO: DEVOLUCION BONO FRONTERA, CUENTA DE DEPOSITO: CUENTA UNICA DEL TESORO"/>
    <m/>
    <m/>
    <m/>
    <m/>
    <n v="0"/>
    <n v="7468"/>
    <s v="NO_CONCILIADO"/>
  </r>
  <r>
    <x v="4"/>
    <m/>
    <x v="4"/>
    <x v="8"/>
    <s v="O18164120002"/>
    <s v="BOD"/>
    <n v="1816412"/>
    <m/>
    <s v="00212012001 DEPOSITO DE EFECTIVO, DEPOSITANTE: ROBERTO LUIS POLO HURTADO, CONCEPTO: POR CONCEPTO DE DEVOLUCION DE PASAJES A NOMBRE DE ROBERTO POLO Y JOSE RAMOS, CUENTA DE DEPOSITO: CUENTA UNICA DEL TESORO"/>
    <m/>
    <m/>
    <m/>
    <m/>
    <n v="0"/>
    <n v="1994"/>
    <s v="NO_CONCILIADO"/>
  </r>
  <r>
    <x v="0"/>
    <m/>
    <x v="0"/>
    <x v="8"/>
    <s v="O18164020002"/>
    <s v="BOD"/>
    <n v="1816402"/>
    <m/>
    <s v="00099021001 DEPOSITO DE EFECTIVO, DEPOSITANTE: MARIO LINACHI QUISPE, CONCEPTO: DEVOLUCION DE DUODECIMAS, CUENTA DE DEPOSITO: CUENTA UNICA DEL TESORO"/>
    <m/>
    <m/>
    <m/>
    <m/>
    <n v="0"/>
    <n v="495.6"/>
    <s v="NO_CONCILIADO"/>
  </r>
  <r>
    <x v="15"/>
    <m/>
    <x v="15"/>
    <x v="8"/>
    <s v="O18164870002"/>
    <s v="BOD"/>
    <n v="1816487"/>
    <m/>
    <s v="00099021001 DEPOSITO DE EFECTIVO, DEPOSITANTE: RA - 7 &quot;&quot;TUMUSLA&quot;&quot;, CONCEPTO: REVERSION POR SALDO NO EJECUTADOS DE ENERGIA ELECTRICA MES DICIEMBRE DE 2019, CUENTA DE DEPOSITO: CUENTA UNICA DEL TESORO"/>
    <m/>
    <m/>
    <m/>
    <m/>
    <n v="0"/>
    <n v="23.03"/>
    <s v="NO_CONCILIADO"/>
  </r>
  <r>
    <x v="29"/>
    <m/>
    <x v="29"/>
    <x v="8"/>
    <s v="O18165190002"/>
    <s v="BOD"/>
    <n v="1816519"/>
    <m/>
    <s v="00591012001 DEPOSITO DE EFECTIVO, DEPOSITANTE: HERNAN CASTRO AVILA, CONCEPTO: DEVOLUCION DUODECIMAS DE AGUINALDO 2019, CUENTA DE DEPOSITO: CUENTA UNICA DEL TESORO"/>
    <m/>
    <m/>
    <m/>
    <m/>
    <n v="0"/>
    <n v="85.17"/>
    <s v="NO_CONCILIADO"/>
  </r>
  <r>
    <x v="0"/>
    <m/>
    <x v="0"/>
    <x v="8"/>
    <s v="O18165300002"/>
    <s v="BOD"/>
    <n v="1816530"/>
    <m/>
    <s v="00099021001 DEPOSITO DE EFECTIVO, DEPOSITANTE: INES MAMANI MARTINEZ, CONCEPTO: REVERSIONN SALDO ENERGIA ELECTRICA DE CACCE, MES DICIEMBRE, CUENTA DE DEPOSITO: CUENTA UNICA DEL TESORO"/>
    <m/>
    <m/>
    <m/>
    <m/>
    <n v="0"/>
    <n v="801.9"/>
    <s v="NO_CONCILIADO"/>
  </r>
  <r>
    <x v="0"/>
    <m/>
    <x v="0"/>
    <x v="8"/>
    <s v="O18165320002"/>
    <s v="BOD"/>
    <n v="1816532"/>
    <m/>
    <s v="00099021001 DEPOSITO DE EFECTIVO, DEPOSITANTE: INES MAMANI MARTINEZ, CONCEPTO: REVERSION ENERGIA ELECTRICA CACCE, MES DICIEMBRE, CUENTA DE DEPOSITO: CUENTA UNICA DEL TESORO"/>
    <m/>
    <m/>
    <m/>
    <m/>
    <n v="0"/>
    <n v="300"/>
    <s v="NO_CONCILIADO"/>
  </r>
  <r>
    <x v="9"/>
    <m/>
    <x v="9"/>
    <x v="8"/>
    <s v="O18165330002"/>
    <s v="BOD"/>
    <n v="1816533"/>
    <m/>
    <s v="00099021001 DEPOSITO DE EFECTIVO, DEPOSITANTE: MMAYA-RONALD VARGAS, CONCEPTO: DEVOLUCION PEAJES VIAS BOLIVIA, CUENTA DE DEPOSITO: CUENTA UNICA DEL TESORO"/>
    <m/>
    <m/>
    <m/>
    <m/>
    <n v="0"/>
    <n v="6"/>
    <s v="NO_CONCILIADO"/>
  </r>
  <r>
    <x v="0"/>
    <m/>
    <x v="0"/>
    <x v="8"/>
    <s v="O18165470002"/>
    <s v="BOD"/>
    <n v="1816547"/>
    <m/>
    <s v="00099021001 DEPOSITO DE EFECTIVO, DEPOSITANTE: YUCRA QUISPE ELIAS, CONCEPTO: REVERSION, CUENTA DE DEPOSITO: CUENTA UNICA DEL TESORO"/>
    <m/>
    <m/>
    <m/>
    <m/>
    <n v="0"/>
    <n v="1500"/>
    <s v="NO_CONCILIADO"/>
  </r>
  <r>
    <x v="40"/>
    <m/>
    <x v="40"/>
    <x v="8"/>
    <s v="O18165480002"/>
    <s v="BOD"/>
    <n v="1816548"/>
    <m/>
    <s v="00070011102 DEPOSITO DE EFECTIVO, DEPOSITANTE: FREDY GERMAN CHOQUE MENDOZA, CONCEPTO: REPOSICION DE CREDENCIAL, CUENTA DE DEPOSITO: CUENTA UNICA DEL TESORO"/>
    <m/>
    <m/>
    <m/>
    <m/>
    <n v="0"/>
    <n v="20"/>
    <s v="NO_CONCILIADO"/>
  </r>
  <r>
    <x v="15"/>
    <m/>
    <x v="15"/>
    <x v="8"/>
    <s v="O18165500002"/>
    <s v="BOD"/>
    <n v="1816550"/>
    <m/>
    <s v="00020051101 DEPOSITO DE EFECTIVO, DEPOSITANTE: BELISARIO MOLINA, CONCEPTO: REVERSION, CUENTA DE DEPOSITO: CUENTA UNICA DEL TESORO"/>
    <m/>
    <m/>
    <m/>
    <m/>
    <n v="0"/>
    <n v="289.40000000000003"/>
    <s v="NO_CONCILIADO"/>
  </r>
  <r>
    <x v="21"/>
    <m/>
    <x v="21"/>
    <x v="8"/>
    <s v="O18165700002"/>
    <s v="BOD"/>
    <n v="1816570"/>
    <m/>
    <s v="00291012002 DEPOSITO DE EFECTIVO, DEPOSITANTE: CINTHYA SORAYA VELASCO GARCIA, CONCEPTO: REPOSICION DE CREDENCIAL DE INGRESO, CUENTA DE DEPOSITO: CUENTA UNICA DEL TESORO"/>
    <m/>
    <m/>
    <m/>
    <m/>
    <n v="0"/>
    <n v="70"/>
    <s v="NO_CONCILIADO"/>
  </r>
  <r>
    <x v="5"/>
    <m/>
    <x v="5"/>
    <x v="8"/>
    <s v="O18165980002"/>
    <s v="BOD"/>
    <n v="1816598"/>
    <m/>
    <s v="00592012001 DEPOSITO DE EFECTIVO, DEPOSITANTE: PAOLA FATIMA CATACORA FLORERO, CONCEPTO: PAGO DE NOTA DE DEBITO N° 201877 N° 201884 Y PAGO PARCIAL DE NOTA DE DEBITO N° 201928 GEST. 2018, CUENTA DE DEPOSITO: CUENTA UNICA DEL TESORO"/>
    <m/>
    <m/>
    <m/>
    <m/>
    <n v="0"/>
    <n v="700"/>
    <s v="NO_CONCILIADO"/>
  </r>
  <r>
    <x v="41"/>
    <m/>
    <x v="41"/>
    <x v="8"/>
    <s v="B18164350002"/>
    <s v="BOD"/>
    <n v="1816435"/>
    <m/>
    <s v="00099021001 DEP.DE CHEQ.AJENOS,RET.DE CAM.,CONCEPTO: AUTORIDAD DE PENSIONES Y SEGUROS PAGO DE BAJAS MEDICAS NOVIEMBRE-2019,DEP.: CAJA DE SALUD DE LA BANCA PRIVADA , PROCEDENCIA: BANCO NACIONAL DE BOLIVIA S.A., CHEQUE: 2106395, FECHA DE EMISION:31/12/2019"/>
    <m/>
    <m/>
    <m/>
    <m/>
    <n v="0"/>
    <n v="10421.57"/>
    <s v="NO_CONCILIADO"/>
  </r>
  <r>
    <x v="3"/>
    <m/>
    <x v="3"/>
    <x v="8"/>
    <s v="B18164360002"/>
    <s v="BOD"/>
    <n v="1816436"/>
    <m/>
    <s v="00099021001 DEP.DE CHEQ.AJENOS,RET.DE CAM.,CONCEPTO: DEVOLUCION DEP. EFECTUADO A LA CTA. ACREEDORES POR CONCEPTO DE COBRO INDEBIDO CBTE. 2-I-2020,DEP.: SENASIR , PROCEDENCIA: BANCO UNION S.A., CHEQUE: 8680, FECHA DE EMISION:09/01/2020"/>
    <m/>
    <m/>
    <m/>
    <m/>
    <n v="0"/>
    <n v="149.25"/>
    <s v="NO_CONCILIADO"/>
  </r>
  <r>
    <x v="42"/>
    <m/>
    <x v="42"/>
    <x v="8"/>
    <s v="B18164610002"/>
    <s v="BOD"/>
    <n v="1816461"/>
    <m/>
    <s v="00287102012 DEP.DE CHEQ.AJENOS,RET.DE CAM.,CONCEPTO: DEP POR MULTA APLICADA AL FPS POR SERVICIO DE SUPERVISION PRESTADO EN EL PROY CONST UE YARA CARANAVI,DEP.: FONDO NACIONAL DE INVERSION PRODUCTIVA Y SOCIAL"/>
    <m/>
    <m/>
    <m/>
    <m/>
    <n v="0"/>
    <n v="2098.1"/>
    <s v="NO_CONCILIADO"/>
  </r>
  <r>
    <x v="0"/>
    <m/>
    <x v="0"/>
    <x v="8"/>
    <s v="O18163960002"/>
    <s v="BOD"/>
    <n v="1816396"/>
    <m/>
    <s v="00099021001 DEPOSITO DE EFECTIVO, DEPOSITANTE: MIRIAM ELIZABETH VEGA CENZANO, CONCEPTO: DOBLE PERCEPCION, CUENTA DE DEPOSITO: CUENTA UNICA DEL TESORO"/>
    <m/>
    <m/>
    <m/>
    <m/>
    <n v="0"/>
    <n v="2062.9900000000002"/>
    <s v="NO_CONCILIADO"/>
  </r>
  <r>
    <x v="0"/>
    <m/>
    <x v="0"/>
    <x v="8"/>
    <s v="O18163850002"/>
    <s v="BOD"/>
    <n v="1816385"/>
    <m/>
    <s v="00099021001 DEPOSITO DE EFECTIVO, DEPOSITANTE: FREDDY FELIX ARUQUIPA QUISPE, CONCEPTO: RVERSION POR GASTO NO EJECUTADO SERVICIOS BASICOS, CUENTA DE DEPOSITO: CUENTA UNICA DEL TESORO"/>
    <m/>
    <m/>
    <m/>
    <m/>
    <n v="0"/>
    <n v="74.3"/>
    <s v="NO_CONCILIADO"/>
  </r>
  <r>
    <x v="0"/>
    <m/>
    <x v="0"/>
    <x v="8"/>
    <s v="O18163840002"/>
    <s v="BOD"/>
    <n v="1816384"/>
    <m/>
    <s v="00099021001 DEPOSITO DE EFECTIVO, DEPOSITANTE: FREDDY FELIX ARUQUIPA QUISPE, CONCEPTO: REVERSION POR GASTO  NO EJECUTADO DE ENERGIA ELECTRICA, CUENTA DE DEPOSITO: CUENTA UNICA DEL TESORO"/>
    <m/>
    <m/>
    <m/>
    <m/>
    <n v="0"/>
    <n v="32.6"/>
    <s v="NO_CONCILIADO"/>
  </r>
  <r>
    <x v="0"/>
    <m/>
    <x v="0"/>
    <x v="8"/>
    <s v="O18163770002"/>
    <s v="BOD"/>
    <n v="1816377"/>
    <m/>
    <s v="00099021001 DEPOSITO DE EFECTIVO, DEPOSITANTE: PAUL MARCA PACO, CONCEPTO: DOBLE PERCEPCION, CUENTA DE DEPOSITO: CUENTA UNICA DEL TESORO"/>
    <m/>
    <m/>
    <m/>
    <m/>
    <n v="0"/>
    <n v="858.30000000000007"/>
    <s v="NO_CONCILIADO"/>
  </r>
  <r>
    <x v="0"/>
    <m/>
    <x v="0"/>
    <x v="8"/>
    <s v="O18163760002"/>
    <s v="BOD"/>
    <n v="1816376"/>
    <m/>
    <s v="00099021001 DEPOSITO DE EFECTIVO, DEPOSITANTE: WILFREDO RIVERO RIVERO, CONCEPTO: REVERSION SERVICIOS BASICOS AGUA POTABLE DIC 2019, CUENTA DE DEPOSITO: CUENTA UNICA DEL TESORO"/>
    <m/>
    <m/>
    <m/>
    <m/>
    <n v="0"/>
    <n v="110.3"/>
    <s v="NO_CONCILIADO"/>
  </r>
  <r>
    <x v="0"/>
    <m/>
    <x v="0"/>
    <x v="8"/>
    <s v="O18163750002"/>
    <s v="BOD"/>
    <n v="1816375"/>
    <m/>
    <s v="00099021001 DEPOSITO DE EFECTIVO, DEPOSITANTE: WILFREDO RIVERO RIVERO, CONCEPTO: REVERSION SERVICIOS BASICOS ENERGIA ELECTRICA DIC. 2019, CUENTA DE DEPOSITO: CUENTA UNICA DEL TESORO"/>
    <m/>
    <m/>
    <m/>
    <m/>
    <n v="0"/>
    <n v="1450.5"/>
    <s v="NO_CONCILIADO"/>
  </r>
  <r>
    <x v="0"/>
    <m/>
    <x v="0"/>
    <x v="8"/>
    <s v="O18163740002"/>
    <s v="BOD"/>
    <n v="1816374"/>
    <m/>
    <s v="00099021001 DEPOSITO DE EFECTIVO, DEPOSITANTE: WILFREDO RIVERO RIVERO, CONCEPTO: REVERSION COMBUSTIBLE DIC. 2019, CUENTA DE DEPOSITO: CUENTA UNICA DEL TESORO"/>
    <m/>
    <m/>
    <m/>
    <m/>
    <n v="0"/>
    <n v="0.54"/>
    <s v="NO_CONCILIADO"/>
  </r>
  <r>
    <x v="0"/>
    <m/>
    <x v="0"/>
    <x v="8"/>
    <s v="O18163720002"/>
    <s v="BOD"/>
    <n v="1816372"/>
    <m/>
    <s v="00099021001 DEPOSITO DE EFECTIVO, DEPOSITANTE: NATALIO PUMA LLANOS -INSA, CONCEPTO: REVERSION, CUENTA DE DEPOSITO: CUENTA UNICA DEL TESORO"/>
    <m/>
    <m/>
    <m/>
    <m/>
    <n v="0"/>
    <n v="500"/>
    <s v="NO_CONCILIADO"/>
  </r>
  <r>
    <x v="3"/>
    <m/>
    <x v="3"/>
    <x v="8"/>
    <s v="B18164710002"/>
    <s v="BOD"/>
    <n v="1816471"/>
    <m/>
    <s v="00099021001 DEP.DE CHEQ.AJENOS,RET.DE CAM.,CONCEPTO: REVERSION FACTURACION SENASIR,DEP.: SEGUROS PROVIDA , PROCEDENCIA: BANCO NACIONAL DE BOLIVIA S.A., CHEQUE: 4350307, FECHA DE EMISION:10/01/2020"/>
    <m/>
    <m/>
    <m/>
    <m/>
    <n v="0"/>
    <n v="1507.91"/>
    <s v="NO_CONCILIADO"/>
  </r>
  <r>
    <x v="8"/>
    <m/>
    <x v="8"/>
    <x v="8"/>
    <s v="Q12277800002"/>
    <s v="CRV"/>
    <n v="1227780"/>
    <m/>
    <s v="NUMERO DE LIBRETA CUT: 00099021001 OPERACIÓN E75 TRANSFERENCIA DE LA CUENTA FISCAL BUN A LA CUT EN MN TRANSFERENCIA DE FONDOS A SOLICITUD GOBIERNO AUTONOMO MUNICIPAL DE AIQUILE CON CITE/GAMA/01/2020 A LA CTA. 3987 CUT LBRTA.00099021001."/>
    <m/>
    <m/>
    <m/>
    <m/>
    <n v="0"/>
    <n v="3011"/>
    <s v="NO_CONCILIADO"/>
  </r>
  <r>
    <x v="18"/>
    <m/>
    <x v="18"/>
    <x v="8"/>
    <s v="Q12277830002"/>
    <s v="CRV"/>
    <n v="1227783"/>
    <m/>
    <s v="NUMERO DE LIBRETA CUT: 00099024113 OPERACIÓN E75 TRANSFERENCIA DE LA CUENTA FISCAL BUN A LA CUT EN MN TRANSFERENCIA DE FONDOS A SOLICITUD GOBIERNO AUTONOMO MUNICIPAL DE EXALTACIÃN CON CITE GAM EXA CITE NÂ°15/2020 A LA CTA. 3987 CUT LBRTA.00099024113."/>
    <m/>
    <m/>
    <m/>
    <m/>
    <n v="0"/>
    <n v="0.01"/>
    <s v="NO_CONCILIADO"/>
  </r>
  <r>
    <x v="8"/>
    <m/>
    <x v="8"/>
    <x v="8"/>
    <s v="Q12277840002"/>
    <s v="CRV"/>
    <n v="1227784"/>
    <m/>
    <s v="NUMERO DE LIBRETA CUT: 00099021001 OPERACIÓN E75 TRANSFERENCIA DE LA CUENTA FISCAL BUN A LA CUT EN MN TRANSFERENCIA DE FONDOS A SOLICITUD GOBIERNO AUTONOMO MUNICIPAL DE EXALTACIÃN CON CITE GAM EXA CITE NÂ°16/2020 A LA CTA. 3987 CUT LBRTA.00099021001."/>
    <m/>
    <m/>
    <m/>
    <m/>
    <n v="0"/>
    <n v="1425"/>
    <s v="NO_CONCILIADO"/>
  </r>
  <r>
    <x v="13"/>
    <m/>
    <x v="13"/>
    <x v="8"/>
    <s v="G12467550001"/>
    <s v="CVD"/>
    <n v="1246755"/>
    <m/>
    <s v="COBRO COSTOS DE PAPELERIA SEGUN TRANSFERENCIA DEL EXTERIOR POR ORDEN DE PETROLEOS DEL NORTE SACI (ASUNCION PARAGUAY) REF.: SWF OF 20/01/13 FECHA VALOR 13/01/2020 LIB. 00513062001 YPFB-OPERACIONES PLANTA DE SEPARACION DE LIQUIDOS RIO GRANDE"/>
    <m/>
    <m/>
    <m/>
    <m/>
    <n v="50"/>
    <n v="0"/>
    <s v="NO_CONCILIADO"/>
  </r>
  <r>
    <x v="23"/>
    <m/>
    <x v="23"/>
    <x v="8"/>
    <s v="Q12280150002"/>
    <s v="CRV"/>
    <n v="1228015"/>
    <m/>
    <s v="NUMERO DE LIBRETA CUT: 00099024113 OPERACIÓN E75 TRANSFERENCIA DE LA CUENTA FISCAL BUN A LA CUT EN MN TRANSFERENCIA DE FONDOS A SOLICITUD GOBIERNO AUTONOMO MUNICIPAL DE SUCRE CON DIR.FINANCIERA CITE NÂ° 010/2020 A LA CTA. 3987 CUT LBRTA.00099024113."/>
    <m/>
    <m/>
    <m/>
    <m/>
    <n v="0"/>
    <n v="12737.7"/>
    <s v="NO_CONCILIADO"/>
  </r>
  <r>
    <x v="23"/>
    <m/>
    <x v="23"/>
    <x v="8"/>
    <s v="Q12280160002"/>
    <s v="CRV"/>
    <n v="1228016"/>
    <m/>
    <s v="NUMERO DE LIBRETA CUT: 00099024113 OPERACIÓN E75 TRANSFERENCIA DE LA CUENTA FISCAL BUN A LA CUT EN MN TRANSFERENCIA DE FONDOS A SOLICITUD GOBIERNO AUTONOMO MUNICIPAL DE SUCRE CON DIR.FINANCIERA CITE NÂ° 009/2020 A LA CTA. 3987 CUT LBRTA.00099024113."/>
    <m/>
    <m/>
    <m/>
    <m/>
    <n v="0"/>
    <n v="0.94"/>
    <s v="NO_CONCILIADO"/>
  </r>
  <r>
    <x v="18"/>
    <m/>
    <x v="18"/>
    <x v="8"/>
    <s v="Q12280190002"/>
    <s v="CRV"/>
    <n v="1228019"/>
    <m/>
    <s v="NUMERO DE LIBRETA CUT: 00099024113 OPERACIÓN E75 TRANSFERENCIA DE LA CUENTA FISCAL BUN A LA CUT EN MN TRANSFERENCIA DE FONDOS A SOLICITUD GOBIERNO AUTONOMO MUNICIPAL DE BOLPEBRA CON CITE GAMB.NÂ°04/2020 A LA CTA. 3987 CUT LBRTA.00099024113."/>
    <m/>
    <m/>
    <m/>
    <m/>
    <n v="0"/>
    <n v="351.83"/>
    <s v="NO_CONCILIADO"/>
  </r>
  <r>
    <x v="25"/>
    <m/>
    <x v="25"/>
    <x v="8"/>
    <s v="S09766150003"/>
    <s v="COB"/>
    <n v="976615"/>
    <m/>
    <s v="||TRANSFERENCIA DE FONDOS S/G. MENSAJES SWIFT NROS. 00516 Y 00508 DE LA FECHA. (SECTOR PÚBLICO - SERVICIOS). DEBITO DE LA LIBRETA 00119012001 ADSIB, REPOSICION UTILES DE ESCRITORIO."/>
    <m/>
    <m/>
    <m/>
    <m/>
    <n v="50"/>
    <n v="0"/>
    <s v="NO_CONCILIADO"/>
  </r>
  <r>
    <x v="13"/>
    <m/>
    <x v="13"/>
    <x v="8"/>
    <s v="S09766140001"/>
    <s v="COB"/>
    <n v="976614"/>
    <m/>
    <s v="||COBRO EMISIÓN BOLETA DE GARANTÍA N°007/2020 P/C YPFB A/F ADUANA NACIONAL DE BOLIVIA LIB.:005130102006 LPB-YPFB-UNICOMERCIAL REF.:COMISIONES EMISIÓN BOLETA DE GARANTÍA N°007/2020"/>
    <m/>
    <m/>
    <m/>
    <m/>
    <n v="118011.34"/>
    <n v="0"/>
    <s v="NO_CONCILIADO"/>
  </r>
  <r>
    <x v="41"/>
    <m/>
    <x v="41"/>
    <x v="9"/>
    <s v="O18168430002"/>
    <s v="BOD"/>
    <n v="1816843"/>
    <m/>
    <s v="00099021001 DEPOSITO DE EFECTIVO, DEPOSITANTE: AUTORIDAD DE FISCALIZACION Y CONTROL DE PENS Y SEG, CONCEPTO: DEVOLUCION DE HONORARIOS POR ATRASOS EN EL MES DE DICIMEBRE 2019, CUENTA DE DEPOSITO: CUENTA UNICA DEL TESORO"/>
    <m/>
    <m/>
    <m/>
    <m/>
    <n v="0"/>
    <n v="128.18"/>
    <s v="NO_CONCILIADO"/>
  </r>
  <r>
    <x v="0"/>
    <m/>
    <x v="0"/>
    <x v="9"/>
    <s v="O18168410002"/>
    <s v="BOD"/>
    <n v="1816841"/>
    <m/>
    <s v="00099021001 DEPOSITO DE EFECTIVO, DEPOSITANTE: JUANA VARGAS DE QUIÑONES, CONCEPTO: DOBLE PERCEPCION, CUENTA DE DEPOSITO: CUENTA UNICA DEL TESORO"/>
    <m/>
    <m/>
    <m/>
    <m/>
    <n v="0"/>
    <n v="32468.74"/>
    <s v="NO_CONCILIADO"/>
  </r>
  <r>
    <x v="0"/>
    <m/>
    <x v="0"/>
    <x v="9"/>
    <s v="O18168190002"/>
    <s v="BOD"/>
    <n v="1816819"/>
    <m/>
    <s v="00099021001 DEPOSITO DE EFECTIVO, DEPOSITANTE: WALTER CIRO CAZAS SAAVEDRA, CONCEPTO: DEVOLUCION PAGO  EN DEMASIA DE AGUINALDO, CUENTA DE DEPOSITO: CUENTA UNICA DEL TESORO"/>
    <m/>
    <m/>
    <m/>
    <m/>
    <n v="0"/>
    <n v="699.41"/>
    <s v="NO_CONCILIADO"/>
  </r>
  <r>
    <x v="0"/>
    <m/>
    <x v="0"/>
    <x v="9"/>
    <s v="O18168090002"/>
    <s v="BOD"/>
    <n v="1816809"/>
    <m/>
    <s v="00099021001 DEPOSITO DE EFECTIVO, DEPOSITANTE: JOSE  LUIS MIRANDA QUILO, CONCEPTO: DEVOLUCION DE AGUINALDO EN DEMASIA, CUENTA DE DEPOSITO: CUENTA UNICA DEL TESORO"/>
    <m/>
    <m/>
    <m/>
    <m/>
    <n v="0"/>
    <n v="538.84"/>
    <s v="NO_CONCILIADO"/>
  </r>
  <r>
    <x v="21"/>
    <m/>
    <x v="21"/>
    <x v="9"/>
    <s v="O18168040002"/>
    <s v="BOD"/>
    <n v="1816804"/>
    <m/>
    <s v="00291012002 DEPOSITO DE EFECTIVO, DEPOSITANTE: (ABC) OFICINA CENTRAL, CONCEPTO: DEVOLUCION DE PASAJE, CUENTA DE DEPOSITO: CUENTA UNICA DEL TESORO"/>
    <m/>
    <m/>
    <m/>
    <m/>
    <n v="0"/>
    <n v="245"/>
    <s v="NO_CONCILIADO"/>
  </r>
  <r>
    <x v="0"/>
    <m/>
    <x v="0"/>
    <x v="9"/>
    <s v="O18168000002"/>
    <s v="BOD"/>
    <n v="1816800"/>
    <m/>
    <s v="00099021001 DEPOSITO DE EFECTIVO, DEPOSITANTE: HERNAN ENRIQUEZ MAIDANA, CONCEPTO: DEVOLUCION DE PASAJE AEREO 930-4795049666, CUENTA DE DEPOSITO: CUENTA UNICA DEL TESORO"/>
    <m/>
    <m/>
    <m/>
    <m/>
    <n v="0"/>
    <n v="903"/>
    <s v="NO_CONCILIADO"/>
  </r>
  <r>
    <x v="0"/>
    <m/>
    <x v="0"/>
    <x v="9"/>
    <s v="O18167990002"/>
    <s v="BOD"/>
    <n v="1816799"/>
    <m/>
    <s v="00099021001 DEPOSITO DE EFECTIVO, DEPOSITANTE: HERNAN ENRIQUEZ MAIDANA, CONCEPTO: DEVOLUCION DE PASAJE AEREO 930-4795049664, CUENTA DE DEPOSITO: CUENTA UNICA DEL TESORO"/>
    <m/>
    <m/>
    <m/>
    <m/>
    <n v="0"/>
    <n v="644"/>
    <s v="NO_CONCILIADO"/>
  </r>
  <r>
    <x v="0"/>
    <m/>
    <x v="0"/>
    <x v="9"/>
    <s v="O18167840002"/>
    <s v="BOD"/>
    <n v="1816784"/>
    <m/>
    <s v="00099021001 DEPOSITO DE EFECTIVO, DEPOSITANTE: MARIA ROSA PAZ CASTELLANOS, CONCEPTO: DOBLE PERCEPCION, CUENTA DE DEPOSITO: CUENTA UNICA DEL TESORO"/>
    <m/>
    <m/>
    <m/>
    <m/>
    <n v="0"/>
    <n v="5123.26"/>
    <s v="NO_CONCILIADO"/>
  </r>
  <r>
    <x v="0"/>
    <m/>
    <x v="0"/>
    <x v="9"/>
    <s v="O18167830002"/>
    <s v="BOD"/>
    <n v="1816783"/>
    <m/>
    <s v="00099021001 DEPOSITO DE EFECTIVO, DEPOSITANTE: JORGE CODDIA ARROYO, CONCEPTO: DOBLE PERCEPCION, CUENTA DE DEPOSITO: CUENTA UNICA DEL TESORO"/>
    <m/>
    <m/>
    <m/>
    <m/>
    <n v="0"/>
    <n v="725.99"/>
    <s v="NO_CONCILIADO"/>
  </r>
  <r>
    <x v="43"/>
    <m/>
    <x v="43"/>
    <x v="9"/>
    <s v="O18167750002"/>
    <s v="BOD"/>
    <n v="1816775"/>
    <m/>
    <s v="00512022001 DEPOSITO DE EFECTIVO, DEPOSITANTE: OBSERVATORIO SAN CALIXTO, CONCEPTO: GARANTIA DE CUMPLIMIENTO DE CONTRATO, CUENTA DE DEPOSITO: CUENTA UNICA DEL TESORO"/>
    <m/>
    <m/>
    <m/>
    <m/>
    <n v="0"/>
    <n v="739.2"/>
    <s v="NO_CONCILIADO"/>
  </r>
  <r>
    <x v="15"/>
    <m/>
    <x v="15"/>
    <x v="9"/>
    <s v="O18168480002"/>
    <s v="BOD"/>
    <n v="1816848"/>
    <m/>
    <s v="00099021001 DEPOSITO DE EFECTIVO, DEPOSITANTE: MINISTRO DE DEFENSA, CONCEPTO: REVERSION  DE PASAJES AL INTERIOR DEL PAIS (22110), CUENTA DE DEPOSITO: CUENTA UNICA DEL TESORO"/>
    <m/>
    <m/>
    <m/>
    <m/>
    <n v="0"/>
    <n v="534"/>
    <s v="NO_CONCILIADO"/>
  </r>
  <r>
    <x v="0"/>
    <m/>
    <x v="0"/>
    <x v="9"/>
    <s v="O18168500002"/>
    <s v="BOD"/>
    <n v="1816850"/>
    <m/>
    <s v="00099021001 DEPOSITO DE EFECTIVO, DEPOSITANTE: MARIA MAGDA PAREDES CHOQUE DE RAMOS, CONCEPTO: DEVOLUCION BONO FRONTERA, CUENTA DE DEPOSITO: CUENTA UNICA DEL TESORO"/>
    <m/>
    <m/>
    <m/>
    <m/>
    <n v="0"/>
    <n v="29979"/>
    <s v="NO_CONCILIADO"/>
  </r>
  <r>
    <x v="0"/>
    <m/>
    <x v="0"/>
    <x v="9"/>
    <s v="O18168510002"/>
    <s v="BOD"/>
    <n v="1816851"/>
    <m/>
    <s v="00099021001 DEPOSITO DE EFECTIVO, DEPOSITANTE: MARTHA WILMA QUISPE COPA, CONCEPTO: REGULARIZACION TOPE SALARIAL NOVIEMBRE 2019, CUENTA DE DEPOSITO: CUENTA UNICA DEL TESORO"/>
    <m/>
    <m/>
    <m/>
    <m/>
    <n v="0"/>
    <n v="6246.59"/>
    <s v="NO_CONCILIADO"/>
  </r>
  <r>
    <x v="15"/>
    <m/>
    <x v="15"/>
    <x v="9"/>
    <s v="O18168520002"/>
    <s v="BOD"/>
    <n v="1816852"/>
    <m/>
    <s v="00099021001 DEPOSITO DE EFECTIVO, DEPOSITANTE: CUARTA DIVISION DEL EJERCITO, CONCEPTO: GASTOS NO EJECUTADOS TELEFONIA MES DICIEMBRE, CUENTA DE DEPOSITO: CUENTA UNICA DEL TESORO"/>
    <m/>
    <m/>
    <m/>
    <m/>
    <n v="0"/>
    <n v="72.78"/>
    <s v="NO_CONCILIADO"/>
  </r>
  <r>
    <x v="0"/>
    <m/>
    <x v="0"/>
    <x v="9"/>
    <s v="O18168940002"/>
    <s v="BOD"/>
    <n v="1816894"/>
    <m/>
    <s v="00099021001 DEPOSITO DE EFECTIVO, DEPOSITANTE: LOURDES ALIAGA ZAPATA, CONCEPTO: DOBLE PERCEPCION DEL MES DE ENERO 2020, CUENTA DE DEPOSITO: CUENTA UNICA DEL TESORO"/>
    <m/>
    <m/>
    <m/>
    <m/>
    <n v="0"/>
    <n v="2000"/>
    <s v="NO_CONCILIADO"/>
  </r>
  <r>
    <x v="0"/>
    <m/>
    <x v="0"/>
    <x v="9"/>
    <s v="O18169000002"/>
    <s v="BOD"/>
    <n v="1816900"/>
    <m/>
    <s v="00099021001 DEPOSITO DE EFECTIVO, DEPOSITANTE: FELIX CORNEJO HUANCA, CONCEPTO: DEVOLUCION  DE FONDOS NO UTILIZADOS, CUENTA DE DEPOSITO: CUENTA UNICA DEL TESORO"/>
    <m/>
    <m/>
    <m/>
    <m/>
    <n v="0"/>
    <n v="500"/>
    <s v="NO_CONCILIADO"/>
  </r>
  <r>
    <x v="15"/>
    <m/>
    <x v="15"/>
    <x v="9"/>
    <s v="O18169590002"/>
    <s v="BOD"/>
    <n v="1816959"/>
    <m/>
    <s v="00099021001 DEPOSITO DE EFECTIVO, DEPOSITANTE: REGIMIENTO POLICIA MILITAR 2 AMEZAGA, CONCEPTO: REVERSION DE SALDO NO EJECUTADO DE SERVICIO BASICO TELEFONIA DICIEMBRE -19, CUENTA DE DEPOSITO: CUENTA UNICA DEL TESORO"/>
    <m/>
    <m/>
    <m/>
    <m/>
    <n v="0"/>
    <n v="24.72"/>
    <s v="NO_CONCILIADO"/>
  </r>
  <r>
    <x v="18"/>
    <m/>
    <x v="18"/>
    <x v="9"/>
    <s v="B18167350002"/>
    <s v="BOD"/>
    <n v="1816735"/>
    <m/>
    <s v="00099021001 DEP.DE CHEQ.AJENOS,RET.DE CAM.,CONCEPTO: DEVOLUCION DE SALDOS CORRESPONDIENTE AL C-31 # 388,DEP.: MDRYT ACCESOS - UOL CAMARGO , PROCEDENCIA: BANCO UNION S.A., CHEQUE: 4711, FECHA DE EMISION:31/12/2019"/>
    <m/>
    <m/>
    <m/>
    <m/>
    <n v="0"/>
    <n v="922.72"/>
    <s v="NO_CONCILIADO"/>
  </r>
  <r>
    <x v="18"/>
    <m/>
    <x v="18"/>
    <x v="9"/>
    <s v="B18167460002"/>
    <s v="BOD"/>
    <n v="1816746"/>
    <m/>
    <s v="00099021001 DEP.DE CHEQ.AJENOS,RET.DE CAM.,CONCEPTO: DEVOLUCIONB DE SALDOS CORRESPONDIENTE AL C-31 # 392,DEP.: MDRYT ACCESOS - UOL CAMARGO , PROCEDENCIA: BANCO UNION S.A., CHEQUE: 4705, FECHA DE EMISION:31/12/2019"/>
    <m/>
    <m/>
    <m/>
    <m/>
    <n v="0"/>
    <n v="1925"/>
    <s v="NO_CONCILIADO"/>
  </r>
  <r>
    <x v="18"/>
    <m/>
    <x v="18"/>
    <x v="9"/>
    <s v="B18167480002"/>
    <s v="BOD"/>
    <n v="1816748"/>
    <m/>
    <s v="00099021001 DEP.DE CHEQ.AJENOS,RET.DE CAM.,CONCEPTO: DEVOLUCION DE SALDOS CORRES´PONDIENTE AL C-31 # 392,DEP.: MDRYT ACCESOS - UOL CAMARGO , PROCEDENCIA: BANCO UNION S.A., CHEQUE: 4709, FECHA DE EMISION:31/12/2019"/>
    <m/>
    <m/>
    <m/>
    <m/>
    <n v="0"/>
    <n v="347"/>
    <s v="NO_CONCILIADO"/>
  </r>
  <r>
    <x v="18"/>
    <m/>
    <x v="18"/>
    <x v="9"/>
    <s v="B18167500002"/>
    <s v="BOD"/>
    <n v="1816750"/>
    <m/>
    <s v="00099021001 DEP.DE CHEQ.AJENOS,RET.DE CAM.,CONCEPTO: DEVOLUCION DE RECURSOS CORRESPONDIENTE AL C-31 # 392,DEP.: MDRYT ACCESOS - UOL CAMARGO , PROCEDENCIA: BANCO UNION S.A., CHEQUE: 4706, FECHA DE EMISION:31/12/2019"/>
    <m/>
    <m/>
    <m/>
    <m/>
    <n v="0"/>
    <n v="22"/>
    <s v="NO_CONCILIADO"/>
  </r>
  <r>
    <x v="18"/>
    <m/>
    <x v="18"/>
    <x v="9"/>
    <s v="B18167510002"/>
    <s v="BOD"/>
    <n v="1816751"/>
    <m/>
    <s v="00099021001 DEP.DE CHEQ.AJENOS,RET.DE CAM.,CONCEPTO: DEVOLUCION DE RECURSOS A LA CUENTA UNICA CORRESPONDIENTE AL C-31 # 392,DEP.: MDRYT ACCESOS - UOL CAMARGO , PROCEDENCIA: BANCO UNION S.A., CHEQUE: 4707, FECHA DE EMISION:31/12/2019"/>
    <m/>
    <m/>
    <m/>
    <m/>
    <n v="0"/>
    <n v="2"/>
    <s v="NO_CONCILIADO"/>
  </r>
  <r>
    <x v="18"/>
    <m/>
    <x v="18"/>
    <x v="9"/>
    <s v="B18167520002"/>
    <s v="BOD"/>
    <n v="1816752"/>
    <m/>
    <s v="00099021001 DEP.DE CHEQ.AJENOS,RET.DE CAM.,CONCEPTO: DEPÓSITO DE SALDOS CORRESPONDIENTE AL C-31 # 392,DEP.: MDRYT ACCESOS - UOL CAMARGO , PROCEDENCIA: BANCO UNION S.A., CHEQUE: 4708, FECHA DE EMISION:31/12/2019"/>
    <m/>
    <m/>
    <m/>
    <m/>
    <n v="0"/>
    <n v="100"/>
    <s v="NO_CONCILIADO"/>
  </r>
  <r>
    <x v="0"/>
    <m/>
    <x v="0"/>
    <x v="9"/>
    <s v="O18167720002"/>
    <s v="BOD"/>
    <n v="1816772"/>
    <m/>
    <s v="00099021001 DEPOSITO DE EFECTIVO, DEPOSITANTE: GUSTAVO RAMOS MAMANI, CONCEPTO: DOBLE PERCEPCION, CUENTA DE DEPOSITO: CUENTA UNICA DEL TESORO"/>
    <m/>
    <m/>
    <m/>
    <m/>
    <n v="0"/>
    <n v="333.37"/>
    <s v="NO_CONCILIADO"/>
  </r>
  <r>
    <x v="15"/>
    <m/>
    <x v="15"/>
    <x v="9"/>
    <s v="B18167860002"/>
    <s v="BOD"/>
    <n v="1816786"/>
    <m/>
    <s v="00099021001 DEP.DE CHEQ.AJENOS,RET.DE CAM.,CONCEPTO: REVERSION DE SALDOS NO EJECUTADOS DE LA GESTION 2019 FUENTE 10,DEP.: MINISTERIO DE DEFENSA , PROCEDENCIA: BANCO UNION S.A., CHEQUE: 20366, FECHA DE EMISION:09/01/2020"/>
    <m/>
    <m/>
    <m/>
    <m/>
    <n v="0"/>
    <n v="1889.1000000000001"/>
    <s v="NO_CONCILIADO"/>
  </r>
  <r>
    <x v="4"/>
    <m/>
    <x v="4"/>
    <x v="9"/>
    <s v="B18167680002"/>
    <s v="BOD"/>
    <n v="1816768"/>
    <m/>
    <s v="00212032002 DEP.DE CHEQ.AJENOS,RET.DE CAM.,CONCEPTO: DEPÓSITO POR CONCEPTO DE APORTES VOLUNTARIOS DEL MES DE DICIEMBRE,DEP.: INRA -COCHABAMBA , PROCEDENCIA: BANCO UNION S.A., CHEQUE: 5994, FECHA DE EMISION:31/12/2019"/>
    <m/>
    <m/>
    <m/>
    <m/>
    <n v="0"/>
    <n v="68453"/>
    <s v="NO_CONCILIADO"/>
  </r>
  <r>
    <x v="18"/>
    <m/>
    <x v="18"/>
    <x v="9"/>
    <s v="B18167610002"/>
    <s v="BOD"/>
    <n v="1816761"/>
    <m/>
    <s v="00099021001 DEP.DE CHEQ.AJENOS,RET.DE CAM.,CONCEPTO: DEVOLUCION DE SALDOS NO EJECUTADOS AL C-31 # 465,DEP.: MDRYT ACCESOS - UOL CAMARGO , PROCEDENCIA: BANCO UNION S.A., CHEQUE: 4713, FECHA DE EMISION:31/12/2019"/>
    <m/>
    <m/>
    <m/>
    <m/>
    <n v="0"/>
    <n v="1100"/>
    <s v="NO_CONCILIADO"/>
  </r>
  <r>
    <x v="18"/>
    <m/>
    <x v="18"/>
    <x v="9"/>
    <s v="B18167600002"/>
    <s v="BOD"/>
    <n v="1816760"/>
    <m/>
    <s v="00099021001 DEP.DE CHEQ.AJENOS,RET.DE CAM.,CONCEPTO: DEVOLUCION DE SALDOS NO EJECUTADOS C-31 # 149,DEP.: MDRYT ACCESOS - UOL CAMARGO , PROCEDENCIA: BANCO UNION S.A., CHEQUE: 4719, FECHA DE EMISION:31/12/2019"/>
    <m/>
    <m/>
    <m/>
    <m/>
    <n v="0"/>
    <n v="1134"/>
    <s v="NO_CONCILIADO"/>
  </r>
  <r>
    <x v="18"/>
    <m/>
    <x v="18"/>
    <x v="9"/>
    <s v="B18167590002"/>
    <s v="BOD"/>
    <n v="1816759"/>
    <m/>
    <s v="00099021001 DEP.DE CHEQ.AJENOS,RET.DE CAM.,CONCEPTO: DEVOLUCION DE SALDOS CORRESPONDIENTE AL C-31 # 465,DEP.: MDRYT ACCESOS - UOL CAMARGO , PROCEDENCIA: BANCO UNION S.A., CHEQUE: 4718, FECHA DE EMISION:31/12/2019"/>
    <m/>
    <m/>
    <m/>
    <m/>
    <n v="0"/>
    <n v="1690"/>
    <s v="NO_CONCILIADO"/>
  </r>
  <r>
    <x v="18"/>
    <m/>
    <x v="18"/>
    <x v="9"/>
    <s v="B18167580002"/>
    <s v="BOD"/>
    <n v="1816758"/>
    <m/>
    <s v="00099021001 DEP.DE CHEQ.AJENOS,RET.DE CAM.,CONCEPTO: DEVOLUCION DE SALDOS CORRESPONDIENTE AL C-31 # 149,DEP.: MDRYT ACCESOS - UOL CAMARGO , PROCEDENCIA: BANCO UNION S.A., CHEQUE: 4717, FECHA DE EMISION:31/12/2019"/>
    <m/>
    <m/>
    <m/>
    <m/>
    <n v="0"/>
    <n v="406.95"/>
    <s v="NO_CONCILIADO"/>
  </r>
  <r>
    <x v="18"/>
    <m/>
    <x v="18"/>
    <x v="9"/>
    <s v="B18167560002"/>
    <s v="BOD"/>
    <n v="1816756"/>
    <m/>
    <s v="00099021001 DEP.DE CHEQ.AJENOS,RET.DE CAM.,CONCEPTO: DEVOLUCION DE SALDOS CORRESPINDIENTE AL C-31 # 566,DEP.: MDRYT ACCESOS - UOL CAMARGO , PROCEDENCIA: BANCO UNION S.A., CHEQUE: 4716, FECHA DE EMISION:31/12/2019"/>
    <m/>
    <m/>
    <m/>
    <m/>
    <n v="0"/>
    <n v="14"/>
    <s v="NO_CONCILIADO"/>
  </r>
  <r>
    <x v="18"/>
    <m/>
    <x v="18"/>
    <x v="9"/>
    <s v="B18167550002"/>
    <s v="BOD"/>
    <n v="1816755"/>
    <m/>
    <s v="00099021001 DEP.DE CHEQ.AJENOS,RET.DE CAM.,CONCEPTO: DEVOLUCION SALDOS CORRESPONDIENTE AL C-31 # 389,DEP.: MDRYT ACCESOS - UOL CAMARGO , PROCEDENCIA: BANCO UNION S.A., CHEQUE: 4715, FECHA DE EMISION:31/12/2019"/>
    <m/>
    <m/>
    <m/>
    <m/>
    <n v="0"/>
    <n v="66.67"/>
    <s v="NO_CONCILIADO"/>
  </r>
  <r>
    <x v="18"/>
    <m/>
    <x v="18"/>
    <x v="9"/>
    <s v="B18167530002"/>
    <s v="BOD"/>
    <n v="1816753"/>
    <m/>
    <s v="00099021001 DEP.DE CHEQ.AJENOS,RET.DE CAM.,CONCEPTO: DEVOLUCION DE SALDOS CORRESPONDIENTE AL C-31 # 673,DEP.: MDRYT ACCESOS - UOL CAMARGO , PROCEDENCIA: BANCO UNION S.A., CHEQUE: 4714, FECHA DE EMISION:31/12/2019"/>
    <m/>
    <m/>
    <m/>
    <m/>
    <n v="0"/>
    <n v="3"/>
    <s v="NO_CONCILIADO"/>
  </r>
  <r>
    <x v="14"/>
    <m/>
    <x v="14"/>
    <x v="9"/>
    <s v="G12474420003"/>
    <s v="COB"/>
    <n v="13113"/>
    <m/>
    <s v="PAGO A BID PRÉSTAMO 3536/BL-BO VCTO. 15-01-2020 POR CUENTA DE TGN , NTI. 013113 VALOR 15-01-2020 INTERESES USD 8.939,56 CTA. 3987 CUENTA UNICA DEL TESORO-3987 LIB. 00099021001 REF.: COMISIONES BANCARIAS"/>
    <m/>
    <m/>
    <m/>
    <m/>
    <n v="312.94"/>
    <n v="0"/>
    <s v="NO_CONCILIADO"/>
  </r>
  <r>
    <x v="14"/>
    <m/>
    <x v="14"/>
    <x v="9"/>
    <s v="G12474430003"/>
    <s v="COB"/>
    <n v="13097"/>
    <m/>
    <s v="PAGO A BIRF PRÉSTAMO 8552-BO VCTO. 15-01-2020 POR CUENTA DE TGN , NTI. 013097 VALOR 15-01-2020 INTERESES USD 832.426,69 COMISIONES USD 155.031,87 CTA. 3987 CUENTA UNICA DEL TESORO-3987 LIB. 00099021001 REF.: COMISIONES BANCARIAS"/>
    <m/>
    <m/>
    <m/>
    <m/>
    <n v="5011.7700000000004"/>
    <n v="0"/>
    <s v="NO_CONCILIADO"/>
  </r>
  <r>
    <x v="14"/>
    <m/>
    <x v="14"/>
    <x v="9"/>
    <s v="G12474530003"/>
    <s v="COB"/>
    <n v="13093"/>
    <m/>
    <s v="PAGO A IDA PRÉSTAMO 5744-BO VCTO. 15-01-2020 POR CUENTA DE TGN , NTI. 013093 VALOR 15-01-2020 INTERESES USD 28.685,93 CTA. 3987 CUENTA UNICA DEL TESORO-3987 LIB. 00099021001 REF.: COMISIONES BANCARIAS"/>
    <m/>
    <m/>
    <m/>
    <m/>
    <n v="407.75"/>
    <n v="0"/>
    <s v="NO_CONCILIADO"/>
  </r>
  <r>
    <x v="14"/>
    <m/>
    <x v="14"/>
    <x v="9"/>
    <s v="G12474520003"/>
    <s v="COB"/>
    <n v="13095"/>
    <m/>
    <s v="PAGO A IDA PRÉSTAMO 5713-BO VCTO. 15-01-2020 POR CUENTA DE TGN , NTI. 013095 VALOR 15-01-2020 INTERESES USD 41.986,41 CTA. 3987 CUENTA UNICA DEL TESORO-3987 LIB. 00099021001 REF.: COMISIONES BANCARIAS"/>
    <m/>
    <m/>
    <m/>
    <m/>
    <n v="471.62"/>
    <n v="0"/>
    <s v="NO_CONCILIADO"/>
  </r>
  <r>
    <x v="14"/>
    <m/>
    <x v="14"/>
    <x v="9"/>
    <s v="G12474510003"/>
    <s v="COB"/>
    <n v="13094"/>
    <m/>
    <s v="PAGO A IDA PRÉSTAMO 5712-BO VCTO. 15-01-2020 POR CUENTA DE TGN , NTI. 013094 VALOR 15-01-2020 INTERESES USD 474.726,67 CTA. 3987 CUENTA UNICA DEL TESORO-3987 LIB. 00099021001 REF.: COMISIONES BANCARIAS"/>
    <m/>
    <m/>
    <m/>
    <m/>
    <n v="2549.65"/>
    <n v="0"/>
    <s v="NO_CONCILIADO"/>
  </r>
  <r>
    <x v="14"/>
    <m/>
    <x v="14"/>
    <x v="9"/>
    <s v="G12474460003"/>
    <s v="COB"/>
    <n v="13087"/>
    <m/>
    <s v="PAGO A IDA PRÉSTAMO 5004-BO VCTO. 15-01-2020 POR CUENTA DE TGN , NTI. 013087 VALOR 15-01-2020 CAPITAL USD 562.930,57 INTERESES USD 308.933,77 CTA. 3987 CUENTA UNICA DEL TESORO-3987 LIB. 00099021001 REF.: COMISIONES BANCARIAS"/>
    <m/>
    <m/>
    <m/>
    <m/>
    <n v="4456.7299999999996"/>
    <n v="0"/>
    <s v="NO_CONCILIADO"/>
  </r>
  <r>
    <x v="14"/>
    <m/>
    <x v="14"/>
    <x v="9"/>
    <s v="S09766690001"/>
    <s v="DEV"/>
    <n v="976669"/>
    <m/>
    <s v="'TRANSFERENCIA DE FONDOS||S/G. NOTA CITE: MEFP//VTCP/DGCP/UODP-069/2020 DE LA FECHA, DEL MIN.DE ECONOMIA Y FINANZAS PUBLICAS(HRE-TSO-387), PAGO BTS EXTRABURSATIL-VENCIMIENTO 16 DE ENERO DE 2020 D.S.N°1121 DE 11 DE ENERO DE 2012. DEBITO DE LA LIBRETA N° 00099021001 TGN-RECURSOS ORDINARIOS MN."/>
    <m/>
    <m/>
    <m/>
    <m/>
    <n v="1719"/>
    <n v="0"/>
    <s v="NO_CONCILIADO"/>
  </r>
  <r>
    <x v="13"/>
    <m/>
    <x v="13"/>
    <x v="9"/>
    <s v="S09766630001"/>
    <s v="COB"/>
    <n v="976663"/>
    <m/>
    <s v="'COBRO DE'||UTILES DE ESCRITORIO POR EL COMPROBANTE CONTABLE NRO. 0976662 DE LA FECHA, SEGÚN CORREO ELECTRÓNICO DE YPFB. DEBITO DE LA LIBRETA 00513022001 YPFB  OPERACIONES."/>
    <m/>
    <m/>
    <m/>
    <m/>
    <n v="50"/>
    <n v="0"/>
    <s v="NO_CONCILIADO"/>
  </r>
  <r>
    <x v="13"/>
    <m/>
    <x v="13"/>
    <x v="9"/>
    <s v="S09766540001"/>
    <s v="COB"/>
    <n v="976654"/>
    <m/>
    <s v="'COBRO DE'||UTILES DE ESCRITORIO POR EL COMPROBANTE CONTABLE NRO. 0976653 DE LA FECHA, SEGÚN CORREO ELECTRÓNICO DE YPFB DE F. 23/01/2018. DEBITO DE LA LIBRETA 00513022001 YPFB  OPERACIONES."/>
    <m/>
    <m/>
    <m/>
    <m/>
    <n v="50"/>
    <n v="0"/>
    <s v="NO_CONCILIADO"/>
  </r>
  <r>
    <x v="13"/>
    <m/>
    <x v="13"/>
    <x v="9"/>
    <s v="S09766510001"/>
    <s v="COB"/>
    <n v="976651"/>
    <m/>
    <s v="'COBRO DE'||UTILES DE ESCRITORIO POR EL COMPROBANTE CONTABLE NRO. 0976649 DE LA FECHA, SEGÚN CORREO ELECTRÓNICO DE YPFB DE F. 23/01/2018. DEBITO DE LA LIBRETA 00513022001 YPFB  OPERACIONES."/>
    <m/>
    <m/>
    <m/>
    <m/>
    <n v="50"/>
    <n v="0"/>
    <s v="NO_CONCILIADO"/>
  </r>
  <r>
    <x v="14"/>
    <m/>
    <x v="14"/>
    <x v="9"/>
    <s v="G12474620003"/>
    <s v="COB"/>
    <n v="13118"/>
    <m/>
    <s v="PAGO A BID PRÉSTAMO 3797/BL-BO VCTO. 15-01-2020 POR CUENTA DE TGN , NTI. 013118 VALOR 15-01-2020 INTERESES USD 330,94 CTA. 3987 CUENTA UNICA DEL TESORO-3987 LIB. 00099021001 REF.: COMISIONES BANCARIAS"/>
    <m/>
    <m/>
    <m/>
    <m/>
    <n v="271.58"/>
    <n v="0"/>
    <s v="NO_CONCILIADO"/>
  </r>
  <r>
    <x v="14"/>
    <m/>
    <x v="14"/>
    <x v="9"/>
    <s v="G12474610003"/>
    <s v="COB"/>
    <n v="13117"/>
    <m/>
    <s v="PAGO A BID PRÉSTAMO 3797/BL-BO VCTO. 15-01-2020 POR CUENTA DE TGN , NTI. 013117 VALOR 15-01-2020 INTERESES USD 22.805,28 COMISIONES USD 49.799,81 CTA. 3987 CUENTA UNICA DEL TESORO-3987 LIB. 00099021001 REF.: COMISIONES BANCARIAS"/>
    <m/>
    <m/>
    <m/>
    <m/>
    <n v="618.63"/>
    <n v="0"/>
    <s v="NO_CONCILIADO"/>
  </r>
  <r>
    <x v="14"/>
    <m/>
    <x v="14"/>
    <x v="9"/>
    <s v="S09766690003"/>
    <s v="COB"/>
    <n v="976669"/>
    <m/>
    <s v="'TRANSFERENCIA DE FONDOS||S/G. NOTA CITE: MEFP//VTCP/DGCP/UODP-069/2020 DE LA FECHA, DEL MIN.DE ECONOMIA Y FINANZAS PUBLICAS(HRE-TSO-387), PAGO BTS EXTRABURSATIL-VENCIMIENTO 16 DE ENERO DE 2020 D.S.N°1121 DE 11 DE ENERO DE 2012. DEBITO DE LA LIBRETA N° 00099021001, REPOSICION UTILES DE ESCRITORIO."/>
    <m/>
    <m/>
    <m/>
    <m/>
    <n v="50"/>
    <n v="0"/>
    <s v="NO_CONCILIADO"/>
  </r>
  <r>
    <x v="22"/>
    <m/>
    <x v="22"/>
    <x v="9"/>
    <s v="Q12289540002"/>
    <s v="CRV"/>
    <n v="1228954"/>
    <m/>
    <s v="NUMERO DE LIBRETA CUT: 00099021001 OPERACIÓN E18 TRANSFERENCIA DEL SISTEMA FINANCIERO POR CUENTA DE TERCEROS A LA CUT POR CONCEPTO DE DEVOLUCION DE APORTES EN EXCESOS MINISTERIO DE SALUD"/>
    <m/>
    <m/>
    <m/>
    <m/>
    <n v="0"/>
    <n v="567.33000000000004"/>
    <s v="NO_CONCILIADO"/>
  </r>
  <r>
    <x v="8"/>
    <m/>
    <x v="8"/>
    <x v="9"/>
    <s v="F0003624"/>
    <s v="DAU"/>
    <n v="1184463"/>
    <m/>
    <s v="A:00099021001 Pago a favor del TGN, adeudado por el GAM Trinidad, por la transferencia de Inmueble en la Zona San Vicente, por parte del Banco Sur S.A. en Liquidación, en cumplimiento a Leyes Nos. 3252 y 047 de fechas 08-12-2005 y 09-10-2010 respectivamente."/>
    <m/>
    <m/>
    <m/>
    <m/>
    <n v="0"/>
    <n v="29935.32"/>
    <s v="NO_CONCILIADO"/>
  </r>
  <r>
    <x v="8"/>
    <m/>
    <x v="8"/>
    <x v="9"/>
    <s v="F0003624"/>
    <s v="DAU"/>
    <n v="1184461"/>
    <m/>
    <s v="A:00099021001 Pago a favor del TGN, adeudado por el GAM Trinidad, por la transferencia de Lote de terreno urbano en la urbanización La Magdalena, por parte del Banco Sur S.A. en Liquidación, en cumplimiento a Leyes Nos. 3252 y 047 de fechas 08-12-2005 y 09-10-2010 respectivamente."/>
    <m/>
    <m/>
    <m/>
    <m/>
    <n v="0"/>
    <n v="538934.9"/>
    <s v="NO_CONCILIADO"/>
  </r>
  <r>
    <x v="30"/>
    <m/>
    <x v="30"/>
    <x v="9"/>
    <s v="G12481480002"/>
    <s v="CRV"/>
    <n v="1248148"/>
    <m/>
    <s v="REGULARIZACION DE TRANSFERENCIA DEL EXTERIOR SEGUN SWIFT 00312 DE FECHA 15/01/2020 ORDENANTE: CONSULADO DE BOLIVIA EN CALAMA CL LIB. 00340012005 SEGIP - RECAUDACION EXTERIOR - CEDULAS DE IDENTIDAD"/>
    <m/>
    <m/>
    <m/>
    <m/>
    <n v="0"/>
    <n v="11751.18"/>
    <s v="NO_CONCILIADO"/>
  </r>
  <r>
    <x v="30"/>
    <m/>
    <x v="30"/>
    <x v="9"/>
    <s v="G12481500002"/>
    <s v="CRV"/>
    <n v="1248150"/>
    <m/>
    <s v="REGULARIZACION DE TRANSFERENCIA DEL EXTERIOR SEGUN SWIFT 00487 DE FECHA 15/01/2020 ORDENANTE: CONSULADO DE BOLIVIA EN MADRID LIB. 00340012004 SEGIP-RECAUDACION EXTERIOR-LICENCIAS DE CONDUCIR"/>
    <m/>
    <m/>
    <m/>
    <m/>
    <n v="0"/>
    <n v="7443.1"/>
    <s v="NO_CONCILIADO"/>
  </r>
  <r>
    <x v="30"/>
    <m/>
    <x v="30"/>
    <x v="9"/>
    <s v="G12481540002"/>
    <s v="CRV"/>
    <n v="1248154"/>
    <m/>
    <s v="REGULARIZACION DE TRANSFERENCIA DEL EXTERIOR SEGUN SWIFT 00488 DE FECHA 15/01/2020 ORDENANTE: CONSULADO DE BOLIVIA EN MADRID LIB. 00340012005 SEGIP - RECAUDACION EXTERIOR - CEDULAS DE IDENTIDAD"/>
    <m/>
    <m/>
    <m/>
    <m/>
    <n v="0"/>
    <n v="42079.24"/>
    <s v="NO_CONCILIADO"/>
  </r>
  <r>
    <x v="30"/>
    <m/>
    <x v="30"/>
    <x v="9"/>
    <s v="G12481580002"/>
    <s v="CRV"/>
    <n v="1248158"/>
    <m/>
    <s v="REGULARIZACION DE TRANSFERENCIA DEL EXTERIOR SEGUN SWIFT 00311 DE FECHA 15/01/2020 ORDENANTE: CONSULADO DE BOLIVIA EN CALAMA CHILE LIB. 00340012003 RECAUDACION EXTRANJERIA - C.I. -L.C."/>
    <m/>
    <m/>
    <m/>
    <m/>
    <n v="0"/>
    <n v="7237.3"/>
    <s v="NO_CONCILIADO"/>
  </r>
  <r>
    <x v="4"/>
    <m/>
    <x v="4"/>
    <x v="9"/>
    <s v="Q12289740002"/>
    <s v="CRV"/>
    <n v="1228974"/>
    <m/>
    <s v="NUMERO DE LIBRETA CUT: 00212014306 OPERACIÓN E18 TRANSFERENCIA DEL SISTEMA FINANCIERO POR CUENTA DE TERCEROS A LA CUT TRANSFERENCIA A SOLICITUD DEL MEFP SEGUN NOTA CITE MEFP VTCP DGPOT UAIS CPI NO 0120001 BUN 20"/>
    <m/>
    <m/>
    <m/>
    <m/>
    <n v="0"/>
    <n v="8967"/>
    <s v="NO_CONCILIADO"/>
  </r>
  <r>
    <x v="18"/>
    <m/>
    <x v="18"/>
    <x v="9"/>
    <s v="S09766920002"/>
    <s v="CRV"/>
    <n v="976692"/>
    <m/>
    <s v="||TRANSFERENCIA DE FONDOS S/G. FORMULARIO CITE: BUN/CF030/20 DE LA FECHA.(HRE-TSO-389), DEVOLUCION DE RECURSOS NO EJECUTADOS AL CIERRE DE LA GESTION FISCAL-GAM CHUA COCANI. A SOLICITUD GOB.AUT.MCPAL.CHUA COCANI, LIBRETA N°00099024113 BOLIVIA CAMBIA; BUN."/>
    <m/>
    <m/>
    <m/>
    <m/>
    <n v="0"/>
    <n v="6731.28"/>
    <s v="NO_CONCILIADO"/>
  </r>
  <r>
    <x v="30"/>
    <m/>
    <x v="30"/>
    <x v="9"/>
    <s v="G12481590001"/>
    <s v="CVD"/>
    <n v="1248159"/>
    <m/>
    <s v="COBRO COSTOS DE PAPELERIA POR REGULARIZACION DE TRANSFERENCIA DEL EXTERIOR POR ORDEN DE CONSULADO DE BOLIVIA EN CALAMA CHILE LIB. 00340012003 RECAUDACION EXTRANJERIA - C.I. -L.C."/>
    <m/>
    <m/>
    <m/>
    <m/>
    <n v="50"/>
    <n v="0"/>
    <s v="NO_CONCILIADO"/>
  </r>
  <r>
    <x v="30"/>
    <m/>
    <x v="30"/>
    <x v="9"/>
    <s v="G12481550001"/>
    <s v="CVD"/>
    <n v="1248155"/>
    <m/>
    <s v="COBRO COSTOS DE PAPELERIA POR REGULARIZACION DE TRANSFERENCIA DEL EXTERIOR POR ORDEN DE CONSULADO DE BOLIVIA EN MADRID LIB. 00340012003 RECAUDACION EXTRANJERIA - C.I. -L.C."/>
    <m/>
    <m/>
    <m/>
    <m/>
    <n v="50"/>
    <n v="0"/>
    <s v="NO_CONCILIADO"/>
  </r>
  <r>
    <x v="30"/>
    <m/>
    <x v="30"/>
    <x v="9"/>
    <s v="G12481510001"/>
    <s v="CVD"/>
    <n v="1248151"/>
    <m/>
    <s v="COBRO COSTOS DE PAPELERIA POR REGULARIZACION DE TRANSFERENCIA DEL EXTERIOR POR ORDEN DE CONSULADO DE BOLIVIA EN MADRID LIB. 00340012003 RECAUDACION EXTRANJERIA - C.I. -L.C."/>
    <m/>
    <m/>
    <m/>
    <m/>
    <n v="50"/>
    <n v="0"/>
    <s v="NO_CONCILIADO"/>
  </r>
  <r>
    <x v="30"/>
    <m/>
    <x v="30"/>
    <x v="9"/>
    <s v="G12481490001"/>
    <s v="CVD"/>
    <n v="1248149"/>
    <m/>
    <s v="COBRO COSTOS DE PAPELERIA POR REGULARIZACION DE TRANSFERENCIA DEL EXTERIOR POR ORDEN DE CONSULADO DE BOLIVIA EN CALAMA CL LIB. 00340012003 RECAUDACION EXTRANJERIA - C.I. -L.C."/>
    <m/>
    <m/>
    <m/>
    <m/>
    <n v="50"/>
    <n v="0"/>
    <s v="NO_CONCILIADO"/>
  </r>
  <r>
    <x v="25"/>
    <m/>
    <x v="25"/>
    <x v="9"/>
    <s v="S09766990003"/>
    <s v="COB"/>
    <n v="976699"/>
    <m/>
    <s v="||TRANSFERENCIA DE FONDOS S/G. MENSAJES SWIFT NROS. 00548 Y 00545 DE LA FECHA. (SECTOR PÚBLICO - SERVICIOS). DEBITO DE LA LIBRETA 00119012001 ADSIB, REPOSICION UTILES DE ESCRITORIO."/>
    <m/>
    <m/>
    <m/>
    <m/>
    <n v="50"/>
    <n v="0"/>
    <s v="NO_CONCILIADO"/>
  </r>
  <r>
    <x v="44"/>
    <m/>
    <x v="44"/>
    <x v="9"/>
    <s v="S09767140005"/>
    <s v="COB"/>
    <n v="976714"/>
    <m/>
    <s v="||TRANSFERENCIA DE FONDOS S/G. NOTA CITE: MEFP/VTCP/DGCP/UODP-071/2020 DE LA FECHA, DEL MIN.DE ECONOMIA Y FINANZAS PUBLICAS (HRE-TSO-2020-394), PAGO CUOTA PARTE DEL CREDITO IDA 3507-BO A CARGO DE FONDO NACIONAL DE DESARROLLO REGIONAL.(FNDR),VENCIMIENTO15 DE ENERO DE 2020. DEBITO DE LA LIBRETA N° 00862012001 &quot;FNDR-ADMINISTRACION&quot;, REPOSICION UTILES DE ESCRITORIO."/>
    <m/>
    <m/>
    <m/>
    <m/>
    <n v="50"/>
    <n v="0"/>
    <s v="NO_CONCILIADO"/>
  </r>
  <r>
    <x v="44"/>
    <m/>
    <x v="44"/>
    <x v="9"/>
    <s v="S09767140002"/>
    <s v="DEV"/>
    <n v="976714"/>
    <m/>
    <s v="||TRANSFERENCIA DE FONDOS S/G. NOTA CITE: MEFP/VTCP/DGCP/UODP-071/2020 DE LA FECHA, DEL MIN.DE ECONOMIA Y FINANZAS PUBLICAS (HRE-TSO-2020-394), PAGO CUOTA PARTE DEL CREDITO IDA 3507-BO A CARGO DE FONDO NACIONAL DE DESARROLLO REGIONAL.(FNDR),VENCIMIENTO15 DE ENERO DE 2020. DEBITO DE LA LIBRETA N°00862012006 &quot;FNDR-PSAC-BM IDA 3507/BO REC.LINEA CAP.INT.COM&quot;."/>
    <m/>
    <m/>
    <m/>
    <m/>
    <n v="55679.16"/>
    <n v="0"/>
    <s v="NO_CONCILIADO"/>
  </r>
  <r>
    <x v="44"/>
    <m/>
    <x v="44"/>
    <x v="9"/>
    <s v="S09767140001"/>
    <s v="DEV"/>
    <n v="976714"/>
    <m/>
    <s v="||TRANSFERENCIA DE FONDOS S/G. NOTA CITE: MEFP/VTCP/DGCP/UODP-071/2020 DE LA FECHA, DEL MIN.DE ECONOMIA Y FINANZAS PUBLICAS (HRE-TSO-2020-394), PAGO CUOTA PARTE DEL CREDITO IDA 3507-BO A CARGO DE FONDO NACIONAL DE DESARROLLO REGIONAL.(FNDR),VENCIMIENTO15 DE ENERO DE 2020. DEBITO DE LA LIBRETA N°00862012005 &quot;FNDR-PSAC-BMI IDA 3507/BO REC.LINEA CAP.INT.COM&quot;."/>
    <m/>
    <m/>
    <m/>
    <m/>
    <n v="253343.09"/>
    <n v="0"/>
    <s v="NO_CONCILIADO"/>
  </r>
  <r>
    <x v="0"/>
    <m/>
    <x v="0"/>
    <x v="10"/>
    <s v="O18172020002"/>
    <s v="BOD"/>
    <n v="1817202"/>
    <m/>
    <s v="00099021001 DEPOSITO DE EFECTIVO, DEPOSITANTE: ELIZABET PEÑALOZA MERCADO, CONCEPTO: DOBLE PERCEPCION, CUENTA DE DEPOSITO: CUENTA UNICA DEL TESORO"/>
    <m/>
    <m/>
    <m/>
    <m/>
    <n v="0"/>
    <n v="1124.78"/>
    <s v="NO_CONCILIADO"/>
  </r>
  <r>
    <x v="3"/>
    <m/>
    <x v="3"/>
    <x v="10"/>
    <s v="O18171900002"/>
    <s v="BOD"/>
    <n v="1817190"/>
    <m/>
    <s v="00099021001 DEPOSITO DE EFECTIVO, DEPOSITANTE: LUIS ARCE CATACORA, CONCEPTO: DEVOLUCION DE REFRIGERIO DEL SR LUIS ARCE CATACORA MES NOVIEMBRE/19, CUENTA DE DEPOSITO: CUENTA UNICA DEL TESORO"/>
    <m/>
    <m/>
    <m/>
    <m/>
    <n v="0"/>
    <n v="90"/>
    <s v="NO_CONCILIADO"/>
  </r>
  <r>
    <x v="0"/>
    <m/>
    <x v="0"/>
    <x v="10"/>
    <s v="O18171890002"/>
    <s v="BOD"/>
    <n v="1817189"/>
    <m/>
    <s v="00099021001 DEPOSITO DE EFECTIVO, DEPOSITANTE: SANTUSA BRAÑEZ DE ZABALA, CONCEPTO: COMPENSACION DE COTIZACIONES, CUENTA DE DEPOSITO: CUENTA UNICA DEL TESORO"/>
    <m/>
    <m/>
    <m/>
    <m/>
    <n v="0"/>
    <n v="6415.7"/>
    <s v="NO_CONCILIADO"/>
  </r>
  <r>
    <x v="3"/>
    <m/>
    <x v="3"/>
    <x v="10"/>
    <s v="O18171880002"/>
    <s v="BOD"/>
    <n v="1817188"/>
    <m/>
    <s v="00099021001 DEPOSITO DE EFECTIVO, DEPOSITANTE: KELLY MUNDARAIN QUINTERO, CONCEPTO: DEVOLUCION DE REFRIGERIO DE LA SRA KELLY MUNDARAIN QUINTERO MES NOVIEMBRE/19, CUENTA DE DEPOSITO: CUENTA UNICA DEL TESORO"/>
    <m/>
    <m/>
    <m/>
    <m/>
    <n v="0"/>
    <n v="90"/>
    <s v="NO_CONCILIADO"/>
  </r>
  <r>
    <x v="18"/>
    <m/>
    <x v="18"/>
    <x v="10"/>
    <s v="O18171760002"/>
    <s v="BOD"/>
    <n v="1817176"/>
    <m/>
    <s v="00099021001 DEPOSITO DE EFECTIVO, DEPOSITANTE: JUAN CARLOS OCTAVIO PINTO QUINTANILLA, CONCEPTO: EXCEDENTES A MONTOS MAXIMO AUTORIZADO, CUENTA DE DEPOSITO: CUENTA UNICA DEL TESORO"/>
    <m/>
    <m/>
    <m/>
    <m/>
    <n v="0"/>
    <n v="111.4"/>
    <s v="NO_CONCILIADO"/>
  </r>
  <r>
    <x v="45"/>
    <m/>
    <x v="45"/>
    <x v="10"/>
    <s v="O18171630002"/>
    <s v="BOD"/>
    <n v="1817163"/>
    <m/>
    <s v="00226012001 DEPOSITO DE EFECTIVO, DEPOSITANTE: DIEGO A. CHAVEZ RODRIGUEZ, CONCEPTO: DEVOLUCION DE DEP REALIZADO EN CTA PROPIA, CUENTA DE DEPOSITO: CUENTA UNICA DEL TESORO"/>
    <m/>
    <m/>
    <m/>
    <m/>
    <n v="0"/>
    <n v="1620.81"/>
    <s v="NO_CONCILIADO"/>
  </r>
  <r>
    <x v="0"/>
    <m/>
    <x v="0"/>
    <x v="10"/>
    <s v="O18171500002"/>
    <s v="BOD"/>
    <n v="1817150"/>
    <m/>
    <s v="00099021001 DEPOSITO DE EFECTIVO, DEPOSITANTE: PEDRO ESPINOZA ESPINOZA, CONCEPTO: DEVOLUCION SERVICIOS BASICOS (ELECTRICIDAD), CUENTA DE DEPOSITO: CUENTA UNICA DEL TESORO"/>
    <m/>
    <m/>
    <m/>
    <m/>
    <n v="0"/>
    <n v="526.79999999999995"/>
    <s v="NO_CONCILIADO"/>
  </r>
  <r>
    <x v="0"/>
    <m/>
    <x v="0"/>
    <x v="10"/>
    <s v="O18171460002"/>
    <s v="BOD"/>
    <n v="1817146"/>
    <m/>
    <s v="00099021001 DEPOSITO DE EFECTIVO, DEPOSITANTE: PEDRO ESPINOZA ESPINOZA, CONCEPTO: DEVOLUCION DE SERVICIOS BASICOS, CUENTA DE DEPOSITO: CUENTA UNICA DEL TESORO"/>
    <m/>
    <m/>
    <m/>
    <m/>
    <n v="0"/>
    <n v="540"/>
    <s v="NO_CONCILIADO"/>
  </r>
  <r>
    <x v="4"/>
    <m/>
    <x v="4"/>
    <x v="10"/>
    <s v="O18171390002"/>
    <s v="BOD"/>
    <n v="1817139"/>
    <m/>
    <s v="00212012001 DEPOSITO DE EFECTIVO, DEPOSITANTE: INSTITUTO NACIONAL DE REFORMA AGRARIA, CONCEPTO: EXTRAVIO DE CREDENCIAL, CUENTA DE DEPOSITO: CUENTA UNICA DEL TESORO"/>
    <m/>
    <m/>
    <m/>
    <m/>
    <n v="0"/>
    <n v="60"/>
    <s v="NO_CONCILIADO"/>
  </r>
  <r>
    <x v="20"/>
    <m/>
    <x v="20"/>
    <x v="10"/>
    <s v="O18172440002"/>
    <s v="BOD"/>
    <n v="1817244"/>
    <m/>
    <s v="00015011101 DEPOSITO DE EFECTIVO, DEPOSITANTE: JAQUELINE ORERAY ARIORI, CONCEPTO: DEVOLUCION DE SUELDO MES DICIEMBRE 2019, CUENTA DE DEPOSITO: CUENTA UNICA DEL TESORO"/>
    <m/>
    <m/>
    <m/>
    <m/>
    <n v="0"/>
    <n v="933"/>
    <s v="NO_CONCILIADO"/>
  </r>
  <r>
    <x v="10"/>
    <m/>
    <x v="10"/>
    <x v="10"/>
    <s v="O18172510002"/>
    <s v="BOD"/>
    <n v="1817251"/>
    <m/>
    <s v="00041044201 DEPOSITO DE EFECTIVO, DEPOSITANTE: MAURICIO OSSMAN MAMANI PACHECO, CONCEPTO: DEP FONDO NO UTILIZADO, CUENTA DE DEPOSITO: CUENTA UNICA DEL TESORO"/>
    <m/>
    <m/>
    <m/>
    <m/>
    <n v="0"/>
    <n v="2618.5"/>
    <s v="NO_CONCILIADO"/>
  </r>
  <r>
    <x v="0"/>
    <m/>
    <x v="0"/>
    <x v="10"/>
    <s v="O18172520002"/>
    <s v="BOD"/>
    <n v="1817252"/>
    <m/>
    <s v="00099021001 DEPOSITO DE EFECTIVO, DEPOSITANTE: UOL CAMARGO, CONCEPTO: DEVOLUCION DE SALDO NO EJECUTADO C31 744, CUENTA DE DEPOSITO: CUENTA UNICA DEL TESORO"/>
    <m/>
    <m/>
    <m/>
    <m/>
    <n v="0"/>
    <n v="665"/>
    <s v="NO_CONCILIADO"/>
  </r>
  <r>
    <x v="21"/>
    <m/>
    <x v="21"/>
    <x v="10"/>
    <s v="O18172580002"/>
    <s v="BOD"/>
    <n v="1817258"/>
    <m/>
    <s v="00291012008 DEPOSITO DE EFECTIVO, DEPOSITANTE: S Y R INTERNACIONAL SRL., CONCEPTO: EJECUCION ENSAYOS ADMINISTRADORA BOLIVIANA DE CARRETERAS PINTURA PARA DEMARCACION VIAL MICROESFERAS, CUENTA DE DEPOSITO: CUENTA UNICA DEL TESORO"/>
    <m/>
    <m/>
    <m/>
    <m/>
    <n v="0"/>
    <n v="1241.2"/>
    <s v="NO_CONCILIADO"/>
  </r>
  <r>
    <x v="21"/>
    <m/>
    <x v="21"/>
    <x v="10"/>
    <s v="O18172590002"/>
    <s v="BOD"/>
    <n v="1817259"/>
    <m/>
    <s v="00291012008 DEPOSITO DE EFECTIVO, DEPOSITANTE: S Y R INTERNACIONAL SRL., CONCEPTO: EJECUCION ENSAYOS ADMINISTRADORA BOLIVIANA DE CARRETERAS TACHAS REFLECTIVAS, CUENTA DE DEPOSITO: CUENTA UNICA DEL TESORO"/>
    <m/>
    <m/>
    <m/>
    <m/>
    <n v="0"/>
    <n v="1289.92"/>
    <s v="NO_CONCILIADO"/>
  </r>
  <r>
    <x v="0"/>
    <m/>
    <x v="0"/>
    <x v="10"/>
    <s v="O18172760002"/>
    <s v="BOD"/>
    <n v="1817276"/>
    <m/>
    <s v="00099021001 DEPOSITO DE EFECTIVO, DEPOSITANTE: ZACARIAS PATTY CHOQUE, CONCEPTO: DOBLE PERCEPCION, CUENTA DE DEPOSITO: CUENTA UNICA DEL TESORO"/>
    <m/>
    <m/>
    <m/>
    <m/>
    <n v="0"/>
    <n v="679.46"/>
    <s v="NO_CONCILIADO"/>
  </r>
  <r>
    <x v="22"/>
    <m/>
    <x v="22"/>
    <x v="10"/>
    <s v="O18173080002"/>
    <s v="BOD"/>
    <n v="1817308"/>
    <m/>
    <s v="00099021001 DEPOSITO DE EFECTIVO, DEPOSITANTE: PATRICIA ROXANA DELGADILLO DIAZ, CONCEPTO: REVERSION HABERES MES DIC. 2019 EXFUNCIONARIA PATRICIA DELGADILLO, MIN. DE SALUD ITEM 5283, CUENTA DE DEPOSITO: CUENTA UNICA DEL TESORO"/>
    <m/>
    <m/>
    <m/>
    <m/>
    <n v="0"/>
    <n v="5780.51"/>
    <s v="NO_CONCILIADO"/>
  </r>
  <r>
    <x v="3"/>
    <m/>
    <x v="3"/>
    <x v="10"/>
    <s v="B18171300002"/>
    <s v="BOD"/>
    <n v="1817130"/>
    <m/>
    <s v="00099021001 DEP.DE CHEQ.AJENOS,RET.DE CAM.,CONCEPTO: DEVOLUCION DEUDA AL TGN POR PARTE DEL SR GUILLERMO ARAMAYO HERRERA DEL MES DE DICIEMBRE 2019,DEP.: SENASIR , PROCEDENCIA: BANCO UNION S.A., CHEQUE: 8696, FECHA DE EMISION:14/01/2020"/>
    <m/>
    <m/>
    <m/>
    <m/>
    <n v="0"/>
    <n v="1027.3499999999999"/>
    <s v="NO_CONCILIADO"/>
  </r>
  <r>
    <x v="0"/>
    <m/>
    <x v="0"/>
    <x v="10"/>
    <s v="B18171510002"/>
    <s v="BOD"/>
    <n v="1817151"/>
    <m/>
    <s v="00099021001 DEP.DE CHEQ.AJENOS,RET.DE CAM.,CONCEPTO: CASTRO ABDALA MILDRETH MARTHA,DEP.: BANCO UNION SA. , PROCEDENCIA: BANCO UNION S.A., CHEQUE: 167012, FECHA DE EMISION:16/01/2020"/>
    <m/>
    <m/>
    <m/>
    <m/>
    <n v="0"/>
    <n v="5770"/>
    <s v="NO_CONCILIADO"/>
  </r>
  <r>
    <x v="0"/>
    <m/>
    <x v="0"/>
    <x v="10"/>
    <s v="B18171540002"/>
    <s v="BOD"/>
    <n v="1817154"/>
    <m/>
    <s v="00099021001 DEP.DE CHEQ.AJENOS,RET.DE CAM.,CONCEPTO: CASTRO ABDALA MILDRETH MARTHA,DEP.: BANCO UNION SA. , PROCEDENCIA: BANCO UNION S.A., CHEQUE: 167013, FECHA DE EMISION:16/01/2020"/>
    <m/>
    <m/>
    <m/>
    <m/>
    <n v="0"/>
    <n v="6141"/>
    <s v="NO_CONCILIADO"/>
  </r>
  <r>
    <x v="0"/>
    <m/>
    <x v="0"/>
    <x v="10"/>
    <s v="B18171550002"/>
    <s v="BOD"/>
    <n v="1817155"/>
    <m/>
    <s v="00099021001 DEP.DE CHEQ.AJENOS,RET.DE CAM.,CONCEPTO: INTURIAS GUEVARA JOSE,DEP.: BANCO UNION SA. , PROCEDENCIA: BANCO UNION S.A., CHEQUE: 167016, FECHA DE EMISION:16/01/2020"/>
    <m/>
    <m/>
    <m/>
    <m/>
    <n v="0"/>
    <n v="14436.4"/>
    <s v="NO_CONCILIADO"/>
  </r>
  <r>
    <x v="0"/>
    <m/>
    <x v="0"/>
    <x v="10"/>
    <s v="B18171610002"/>
    <s v="BOD"/>
    <n v="1817161"/>
    <m/>
    <s v="00099021001 DEP.DE CHEQ.AJENOS,RET.DE CAM.,CONCEPTO: CASTRO ABDALA MILDRETH MARTHA,DEP.: BANCO UNION SA. , PROCEDENCIA: BANCO UNION S.A., CHEQUE: 167014, FECHA DE EMISION:16/01/2020"/>
    <m/>
    <m/>
    <m/>
    <m/>
    <n v="0"/>
    <n v="6232"/>
    <s v="NO_CONCILIADO"/>
  </r>
  <r>
    <x v="0"/>
    <m/>
    <x v="0"/>
    <x v="10"/>
    <s v="B18171650002"/>
    <s v="BOD"/>
    <n v="1817165"/>
    <m/>
    <s v="00099021001 DEP.DE CHEQ.AJENOS,RET.DE CAM.,CONCEPTO: CASTRO ABDALA MILDRETH MARTHA,DEP.: BANCO UNION SA. , PROCEDENCIA: BANCO UNION S.A., CHEQUE: 167015, FECHA DE EMISION:16/01/2020"/>
    <m/>
    <m/>
    <m/>
    <m/>
    <n v="0"/>
    <n v="6232"/>
    <s v="NO_CONCILIADO"/>
  </r>
  <r>
    <x v="3"/>
    <m/>
    <x v="3"/>
    <x v="10"/>
    <s v="B18171660002"/>
    <s v="BOD"/>
    <n v="1817166"/>
    <m/>
    <s v="00099021001 DEP.DE CHEQ.AJENOS,RET.DE CAM.,CONCEPTO: DESCUENTO SIN GOCE DE HABERES A JORGE L. MERUBIA SARAVIA EN DIC/19,DEP.: MINISTERIO DE ECONOMIA Y FINANZAS PUBLICAS , PROCEDENCIA: BANCO UNION S.A., CHEQUE: 842, FECHA DE EMISION:15/01/2020"/>
    <m/>
    <m/>
    <m/>
    <m/>
    <n v="0"/>
    <n v="339.1"/>
    <s v="NO_CONCILIADO"/>
  </r>
  <r>
    <x v="0"/>
    <m/>
    <x v="0"/>
    <x v="10"/>
    <s v="B18171670002"/>
    <s v="BOD"/>
    <n v="1817167"/>
    <m/>
    <s v="00099021001 DEP.DE CHEQ.AJENOS,RET.DE CAM.,CONCEPTO: MELEAN CAMACHO LUIS GONZALO,DEP.: BANCO UNION SA. , PROCEDENCIA: BANCO UNION S.A., CHEQUE: 167008, FECHA DE EMISION:16/01/2020"/>
    <m/>
    <m/>
    <m/>
    <m/>
    <n v="0"/>
    <n v="6750.24"/>
    <s v="NO_CONCILIADO"/>
  </r>
  <r>
    <x v="3"/>
    <m/>
    <x v="3"/>
    <x v="10"/>
    <s v="B18171690002"/>
    <s v="BOD"/>
    <n v="1817169"/>
    <m/>
    <s v="00035011104 DEP.DE CHEQ.AJENOS,RET.DE CAM.,CONCEPTO: VENTA DE PUBLICACIONES MEB 2018 CIEB VOL 2 AÑOS CD MEMORIAS DE LA ECONOMIA BOLIVIANA NOV Y DIC719,DEP.: UNIDAD DE COMUNICACION MARCO YUPANQUI FLORES"/>
    <m/>
    <m/>
    <m/>
    <m/>
    <n v="0"/>
    <n v="260"/>
    <s v="NO_CONCILIADO"/>
  </r>
  <r>
    <x v="0"/>
    <m/>
    <x v="0"/>
    <x v="10"/>
    <s v="B18171720002"/>
    <s v="BOD"/>
    <n v="1817172"/>
    <m/>
    <s v="00099021001 DEP.DE CHEQ.AJENOS,RET.DE CAM.,CONCEPTO: CASTRO ABDALA MILDRETH MARTHA,DEP.: BANCO UNION SA. , PROCEDENCIA: BANCO UNION S.A., CHEQUE: 167011, FECHA DE EMISION:16/01/2020"/>
    <m/>
    <m/>
    <m/>
    <m/>
    <n v="0"/>
    <n v="5770"/>
    <s v="NO_CONCILIADO"/>
  </r>
  <r>
    <x v="0"/>
    <m/>
    <x v="0"/>
    <x v="10"/>
    <s v="O18171220002"/>
    <s v="BOD"/>
    <n v="1817122"/>
    <m/>
    <s v="00099021001 DEPOSITO DE EFECTIVO, DEPOSITANTE: MARIA LOURDES ESPINOZA PATIÑO, CONCEPTO: DOBLE PERCEPCION, CUENTA DE DEPOSITO: CUENTA UNICA DEL TESORO"/>
    <m/>
    <m/>
    <m/>
    <m/>
    <n v="0"/>
    <n v="1907.71"/>
    <s v="NO_CONCILIADO"/>
  </r>
  <r>
    <x v="15"/>
    <m/>
    <x v="15"/>
    <x v="10"/>
    <s v="O18171210002"/>
    <s v="BOD"/>
    <n v="1817121"/>
    <m/>
    <s v="00099021001 DEPOSITO DE EFECTIVO, DEPOSITANTE: RIA 25 TOCOPILLA, CONCEPTO: REVERSION ENERGIA ELECTRICA MES DICIEMBRE 2019, CUENTA DE DEPOSITO: CUENTA UNICA DEL TESORO"/>
    <m/>
    <m/>
    <m/>
    <m/>
    <n v="0"/>
    <n v="438.2"/>
    <s v="NO_CONCILIADO"/>
  </r>
  <r>
    <x v="15"/>
    <m/>
    <x v="15"/>
    <x v="10"/>
    <s v="O18171190002"/>
    <s v="BOD"/>
    <n v="1817119"/>
    <m/>
    <s v="00099021001 DEPOSITO DE EFECTIVO, DEPOSITANTE: RC-1 &quot;CNL. AVAROA &quot;, CONCEPTO: REVERSION DE SERVICIO DE TELEFONIA DEL RC-I &quot;AVAROA&quot;, CUENTA DE DEPOSITO: CUENTA UNICA DEL TESORO"/>
    <m/>
    <m/>
    <m/>
    <m/>
    <n v="0"/>
    <n v="53.02"/>
    <s v="NO_CONCILIADO"/>
  </r>
  <r>
    <x v="9"/>
    <m/>
    <x v="9"/>
    <x v="10"/>
    <s v="O18171180002"/>
    <s v="BOD"/>
    <n v="1817118"/>
    <m/>
    <s v="00086038003 DEPOSITO DE EFECTIVO, DEPOSITANTE: SERNAP-OTUQUIS, CONCEPTO: REVERSION, CUENTA DE DEPOSITO: CUENTA UNICA DEL TESORO"/>
    <m/>
    <m/>
    <m/>
    <m/>
    <n v="0"/>
    <n v="52"/>
    <s v="NO_CONCILIADO"/>
  </r>
  <r>
    <x v="9"/>
    <m/>
    <x v="9"/>
    <x v="10"/>
    <s v="O18171170002"/>
    <s v="BOD"/>
    <n v="1817117"/>
    <m/>
    <s v="00099021001 DEPOSITO DE EFECTIVO, DEPOSITANTE: SERNAP-OTUQUIS, CONCEPTO: REVEERSION, CUENTA DE DEPOSITO: CUENTA UNICA DEL TESORO"/>
    <m/>
    <m/>
    <m/>
    <m/>
    <n v="0"/>
    <n v="414"/>
    <s v="NO_CONCILIADO"/>
  </r>
  <r>
    <x v="0"/>
    <m/>
    <x v="0"/>
    <x v="10"/>
    <s v="O18171160002"/>
    <s v="BOD"/>
    <n v="1817116"/>
    <m/>
    <s v="00099021001 DEPOSITO DE EFECTIVO, DEPOSITANTE: JIMMY CALDERON MOLLINEDO, CONCEPTO: DOBLE PERCEPCION POR EL PERIODO DICIEMBRE 2019, CUENTA DE DEPOSITO: CUENTA UNICA DEL TESORO"/>
    <m/>
    <m/>
    <m/>
    <m/>
    <n v="0"/>
    <n v="1399.63"/>
    <s v="NO_CONCILIADO"/>
  </r>
  <r>
    <x v="9"/>
    <m/>
    <x v="9"/>
    <x v="10"/>
    <s v="O18171110002"/>
    <s v="BOD"/>
    <n v="1817111"/>
    <m/>
    <s v="00086011109 DEPOSITO DE EFECTIVO, DEPOSITANTE: CIRO N. CASTRO CUBA, CONCEPTO: REPOSICION DE CREDENCIAL &quot;MMAYA-BS-OTROS INGRESOS&quot;, CUENTA DE DEPOSITO: CUENTA UNICA DEL TESORO"/>
    <m/>
    <m/>
    <m/>
    <m/>
    <n v="0"/>
    <n v="50"/>
    <s v="NO_CONCILIADO"/>
  </r>
  <r>
    <x v="0"/>
    <m/>
    <x v="0"/>
    <x v="10"/>
    <s v="O18171090002"/>
    <s v="BOD"/>
    <n v="1817109"/>
    <m/>
    <s v="00099021001 DEPOSITO DE EFECTIVO, DEPOSITANTE: MARIA VICTORIA ZAMBRANA T., CONCEPTO: DEVOLUCION DE RETROACTIVO, CUENTA DE DEPOSITO: CUENTA UNICA DEL TESORO"/>
    <m/>
    <m/>
    <m/>
    <m/>
    <n v="0"/>
    <n v="249.20000000000002"/>
    <s v="NO_CONCILIADO"/>
  </r>
  <r>
    <x v="15"/>
    <m/>
    <x v="15"/>
    <x v="10"/>
    <s v="O18170960002"/>
    <s v="BOD"/>
    <n v="1817096"/>
    <m/>
    <s v="00099021001 DEPOSITO DE EFECTIVO, DEPOSITANTE: CNL. DAEN. MARCO A. GOMEZ VACA, CONCEPTO: REVERSION DEL SERVICIO DE AGUA POTABLE DEL MES DE DICIEMBRE DE LA C.A.E-A &quot;LOPEZ&quot;, CUENTA DE DEPOSITO: CUENTA UNICA DEL TESORO"/>
    <m/>
    <m/>
    <m/>
    <m/>
    <n v="0"/>
    <n v="11.950000000000001"/>
    <s v="NO_CONCILIADO"/>
  </r>
  <r>
    <x v="38"/>
    <m/>
    <x v="38"/>
    <x v="10"/>
    <s v="B18171820002"/>
    <s v="BOD"/>
    <n v="1817182"/>
    <m/>
    <s v="00099021001 DEP.DE CHEQ.AJENOS,RET.DE CAM.,CONCEPTO: COMPENSACION MENSUAL DE COTIZACION,DEP.: FUTURO DE BOLIVIA  AFP , PROCEDENCIA: BANCO DE CREDITO DE BOLIVIA S.A., CHEQUE: 61105, FECHA DE EMISION:16/01/2020"/>
    <m/>
    <m/>
    <m/>
    <m/>
    <n v="0"/>
    <n v="279450.44"/>
    <s v="NO_CONCILIADO"/>
  </r>
  <r>
    <x v="38"/>
    <m/>
    <x v="38"/>
    <x v="10"/>
    <s v="B18171800002"/>
    <s v="BOD"/>
    <n v="1817180"/>
    <m/>
    <s v="00099021001 DEP.DE CHEQ.AJENOS,RET.DE CAM.,CONCEPTO: FRACCION COMPLEMENTARIA MENSUAL,DEP.: FUTURO DE BOLIVIA  AFP , PROCEDENCIA: BANCO DE CREDITO DE BOLIVIA S.A., CHEQUE: 61106, FECHA DE EMISION:16/01/2020"/>
    <m/>
    <m/>
    <m/>
    <m/>
    <n v="0"/>
    <n v="20896.41"/>
    <s v="NO_CONCILIADO"/>
  </r>
  <r>
    <x v="3"/>
    <m/>
    <x v="3"/>
    <x v="10"/>
    <s v="J03989030002"/>
    <s v="NTE"/>
    <n v="1179738"/>
    <m/>
    <s v="A:00099021001 A requerimiento de la Unidad de Administración e Información Salarial (UAIS), con notas internas CITE: MEFP/VTCP/DGPOT/UAIS/Nos. 48 y 47/2020, en la cual solicitan la reversión definitiva de las boletas de pago solicitados por el SENASIR, consignadas en los Comprobantes de Pago Nos. 71792 y 71791, H.R. 6-39911-R/123"/>
    <m/>
    <m/>
    <m/>
    <m/>
    <n v="0"/>
    <n v="480131"/>
    <s v="NO_CONCILIADO"/>
  </r>
  <r>
    <x v="10"/>
    <m/>
    <x v="10"/>
    <x v="10"/>
    <s v="F0003628"/>
    <s v="DAU"/>
    <n v="1184464"/>
    <m/>
    <s v="A:00041014101 Débito automático al Gobierno Autónomo Municipal de Loreto (GAM LOR) a favor del del Ministerio de Desarrollo Productivo y Economía Plural (MIN DPEP), por incumplimiento al Convenio Intergubernativo (Equipos de Computación) de fecha 12 de septiembre de 2018 correspondiente a la dotación de equipos de computación a las Unidades Educativas Fiscales y de Convenio del Subsistema de Educación Regular."/>
    <m/>
    <m/>
    <m/>
    <m/>
    <n v="0"/>
    <n v="259956"/>
    <s v="NO_CONCILIADO"/>
  </r>
  <r>
    <x v="13"/>
    <m/>
    <x v="13"/>
    <x v="10"/>
    <s v="G12485220001"/>
    <s v="CVD"/>
    <n v="1248522"/>
    <m/>
    <s v="COBRO COSTOS DE PAPELERIA SEGUN TRANSFERENCIA DEL EXTERIOR POR ORDEN DE HERCO COMBUSTIBLES S.A. LIB. 00513062001 YPFB-OPERACIONES PLANTA DE SEPARACION DE LIQUIDOS RIO GRANDE"/>
    <m/>
    <m/>
    <m/>
    <m/>
    <n v="50"/>
    <n v="0"/>
    <s v="NO_CONCILIADO"/>
  </r>
  <r>
    <x v="13"/>
    <m/>
    <x v="13"/>
    <x v="10"/>
    <s v="G12485240001"/>
    <s v="CVD"/>
    <n v="1248524"/>
    <m/>
    <s v="COBRO COSTOS DE PAPELERIA POR REGULARIZACION DE TRANSFERENCIA DEL EXTERIOR POR ORDEN DE PUMA ENERGY PARAGUAY S.A. LIB. 00513062001 YPFB-OPERACIONES PLANTA DE SEPARACION DE LIQUIDOS RIO GRANDE"/>
    <m/>
    <m/>
    <m/>
    <m/>
    <n v="50"/>
    <n v="0"/>
    <s v="NO_CONCILIADO"/>
  </r>
  <r>
    <x v="13"/>
    <m/>
    <x v="13"/>
    <x v="10"/>
    <s v="G12485280001"/>
    <s v="CVD"/>
    <n v="1248528"/>
    <m/>
    <s v="COBRO COSTOS DE PAPELERIA POR REGULARIZACION DE TRANSFERENCIA DEL EXTERIOR POR ORDEN DE PETROLEOS PARAGUAYOS PETROPAR (FECHA VALOR 15/01/2020) LIB. 00513062001 YPFB-OPERACIONES PLANTA DE SEPARACION DE LIQUIDOS RIO GRANDE"/>
    <m/>
    <m/>
    <m/>
    <m/>
    <n v="50"/>
    <n v="0"/>
    <s v="NO_CONCILIADO"/>
  </r>
  <r>
    <x v="13"/>
    <m/>
    <x v="13"/>
    <x v="10"/>
    <s v="G12485300001"/>
    <s v="CVD"/>
    <n v="1248530"/>
    <m/>
    <s v="COBRO COSTOS DE PAPELERIA POR REGULARIZACION DE TRANSFERENCIA DEL EXTERIOR POR ORDEN DE GAS TOTAL S.A. LIB. 00513062001 YPFB-OPERACIONES PLANTA DE SEPARACION DE LIQUIDOS RIO GRANDE"/>
    <m/>
    <m/>
    <m/>
    <m/>
    <n v="50"/>
    <n v="0"/>
    <s v="NO_CONCILIADO"/>
  </r>
  <r>
    <x v="14"/>
    <m/>
    <x v="14"/>
    <x v="10"/>
    <s v="S09767410001"/>
    <s v="DEV"/>
    <n v="976741"/>
    <m/>
    <s v="'TRANSFERENCIA DE FONDOS||S/G. NOTA CITE: MEFP//VTCP/DGCP/UODP-075/2020 DE LA FECHA, DEL MIN.DE ECONOMIA Y FINANZAS PUBLICAS(HRE-TSO-395), PAGO BTS EXTRABURSATIL-VENCIMIENTO 17 DE ENERO DE 2020 D.S.N°1121 DE 11 DE ENERO DE 2012. DEBITO DE LA LIBRETA N° 00099021001 TGN-RECURSOS ORDINARIOS MN, VENC.TITULOS DIRECTOS."/>
    <m/>
    <m/>
    <m/>
    <m/>
    <n v="4077"/>
    <n v="0"/>
    <s v="NO_CONCILIADO"/>
  </r>
  <r>
    <x v="14"/>
    <m/>
    <x v="14"/>
    <x v="10"/>
    <s v="S09767410003"/>
    <s v="COB"/>
    <n v="976741"/>
    <m/>
    <s v="'TRANSFERENCIA DE FONDOS||S/G. NOTA CITE: MEFP//VTCP/DGCP/UODP-075/2020 DE LA FECHA, DEL MIN.DE ECONOMIA Y FINANZAS PUBLICAS(HRE-TSO-395), PAGO BTS EXTRABURSATIL-VENCIMIENTO 17 DE ENERO DE 2020 D.S.N°1121 DE 11 DE ENERO DE 2012. DEBITO DE LA LIBRETA N° 00099021001, REPOSICION UTILES DE ESCRITORIO."/>
    <m/>
    <m/>
    <m/>
    <m/>
    <n v="50"/>
    <n v="0"/>
    <s v="NO_CONCILIADO"/>
  </r>
  <r>
    <x v="8"/>
    <m/>
    <x v="8"/>
    <x v="10"/>
    <s v="F0003631"/>
    <s v="DAU"/>
    <n v="1184502"/>
    <m/>
    <s v="A:00099021001 Pago de capital e interés corriente a favor del TGN, adeudados por el GAD La Paz, correspondiente al Crédito CAF 2760."/>
    <m/>
    <m/>
    <m/>
    <m/>
    <n v="0"/>
    <n v="3903359.33"/>
    <s v="NO_CONCILIADO"/>
  </r>
  <r>
    <x v="0"/>
    <m/>
    <x v="0"/>
    <x v="10"/>
    <s v="Q12293650002"/>
    <s v="CRV"/>
    <n v="1229365"/>
    <m/>
    <s v="NUMERO DE LIBRETA CUT: 00099021001 OPERACIÓN E18 TRANSFERENCIA DEL SISTEMA FINANCIERO POR CUENTA DE TERCEROS A LA CUT POR CONCEPTO DE TRANSFERENCIA AL TGN - PAGO EN DEMASIA CC"/>
    <m/>
    <m/>
    <m/>
    <m/>
    <n v="0"/>
    <n v="564.55999999999995"/>
    <s v="NO_CONCILIADO"/>
  </r>
  <r>
    <x v="8"/>
    <m/>
    <x v="8"/>
    <x v="10"/>
    <s v="Q12295750002"/>
    <s v="CRV"/>
    <n v="1229575"/>
    <m/>
    <s v="NUMERO DE LIBRETA CUT: 00099021001 OPERACIÓN E75 TRANSFERENCIA DE LA CUENTA FISCAL BUN A LA CUT EN MN TRANSFERENCIA DE FONDOS A SOLICITUD GOBIERNO AUTONOMO MUNICIPAL DE TARVITA CON CITE:MAE GAMT NÂ°0001/2020 A LA CTA. 3987 CUT LBRTA.00099021001."/>
    <m/>
    <m/>
    <m/>
    <m/>
    <n v="0"/>
    <n v="716.8"/>
    <s v="NO_CONCILIADO"/>
  </r>
  <r>
    <x v="13"/>
    <m/>
    <x v="13"/>
    <x v="10"/>
    <s v="G12490940001"/>
    <s v="CVD"/>
    <n v="1249094"/>
    <m/>
    <s v="COBRO COSTOS DE PAPELERIA SEGUN TRANSFERENCIA DEL EXTERIOR POR ORDEN DE INTEGRACION ENERGETICA ARGENTINA S.A. (IEASA) REF.: RTGSMT20016H49M9 FECHA VALOR 16/01/2020 LIB. 00513012007 YPFB - RECURSOS NACIONALIZACIÓN"/>
    <m/>
    <m/>
    <m/>
    <m/>
    <n v="50"/>
    <n v="0"/>
    <s v="NO_CONCILIADO"/>
  </r>
  <r>
    <x v="13"/>
    <m/>
    <x v="13"/>
    <x v="10"/>
    <s v="S09767940001"/>
    <s v="COB"/>
    <n v="976794"/>
    <m/>
    <s v="'COBRO DE'||UTILES DE ESCRITORIO POR EL COMPROBANTE CONTABLE NRO. 0976793 DE LA FECHA, SEGÚN CORREO ELECTRÓNICO DE YPFB. DEBITO DE LA LIBRETA 00513022001 YPFB  OPERACIONES."/>
    <m/>
    <m/>
    <m/>
    <m/>
    <n v="50"/>
    <n v="0"/>
    <s v="NO_CONCILIADO"/>
  </r>
  <r>
    <x v="10"/>
    <m/>
    <x v="10"/>
    <x v="10"/>
    <s v="F0003637"/>
    <s v="DAU"/>
    <n v="1184488"/>
    <m/>
    <s v="A:00041014101 Débito Automático por incumplimiento del GAM CRL, al Convenio Intergubernativo (Equipos de Computación) de 19 de diciembre de 2018, suscrito entre el Ministerio de Desarrollo Productivo y Economía Plural y el GAM CRL para la dotación de equipos de computación a las U.E. Fiscales y de Convenio del Subsistema de Educación Regular del Municipio."/>
    <m/>
    <m/>
    <m/>
    <m/>
    <n v="0"/>
    <n v="468234"/>
    <s v="NO_CONCILIADO"/>
  </r>
  <r>
    <x v="10"/>
    <m/>
    <x v="10"/>
    <x v="10"/>
    <s v="F0003637"/>
    <s v="DAU"/>
    <n v="1184487"/>
    <m/>
    <s v="A:00041014101 Débito Automático por incumplimiento del GAM MIN, al Convenio Intergubernativo (Equipos de Computación) de 20 de noviembre de 2018, suscrito entre el Ministerio de Desarrollo Productivo y Economía Plural y el GAM MIN para la dotación de equipos de computación a las U.E. Fiscales y de Convenio del Subsistema de Educación Regular del Municipio."/>
    <m/>
    <m/>
    <m/>
    <m/>
    <n v="0"/>
    <n v="122148"/>
    <s v="NO_CONCILIADO"/>
  </r>
  <r>
    <x v="10"/>
    <m/>
    <x v="10"/>
    <x v="11"/>
    <s v="O18175860002"/>
    <s v="BOD"/>
    <n v="1817586"/>
    <m/>
    <s v="00041031107 DEPOSITO DE EFECTIVO, DEPOSITANTE: WALTER PEMINTEL, CONCEPTO: DEVOLUCION VIATICOS, CUENTA DE DEPOSITO: CUENTA UNICA DEL TESORO"/>
    <m/>
    <m/>
    <m/>
    <m/>
    <n v="0"/>
    <n v="742"/>
    <s v="NO_CONCILIADO"/>
  </r>
  <r>
    <x v="46"/>
    <m/>
    <x v="46"/>
    <x v="11"/>
    <s v="O18175850002"/>
    <s v="BOD"/>
    <n v="1817585"/>
    <m/>
    <s v="00099021001 DEPOSITO DE EFECTIVO, DEPOSITANTE: ISABEL V. CHOPITEA ZACONETA, CONCEPTO: DEVOLUCION TASA DE EMBARQUE LPB-SCZ ANH, CUENTA DE DEPOSITO: CUENTA UNICA DEL TESORO"/>
    <m/>
    <m/>
    <m/>
    <m/>
    <n v="0"/>
    <n v="15"/>
    <s v="NO_CONCILIADO"/>
  </r>
  <r>
    <x v="47"/>
    <m/>
    <x v="47"/>
    <x v="11"/>
    <s v="O18175700002"/>
    <s v="BOD"/>
    <n v="1817570"/>
    <m/>
    <s v="00344012001 DEPOSITO DE EFECTIVO, DEPOSITANTE: IPELC, CONCEPTO: DEVOLUCION JORGE MIRANDA L. RECURSOS ESPECIFICOS, CUENTA DE DEPOSITO: CUENTA UNICA DEL TESORO"/>
    <m/>
    <m/>
    <m/>
    <m/>
    <n v="0"/>
    <n v="254.48000000000002"/>
    <s v="NO_CONCILIADO"/>
  </r>
  <r>
    <x v="47"/>
    <m/>
    <x v="47"/>
    <x v="11"/>
    <s v="O18175670002"/>
    <s v="BOD"/>
    <n v="1817567"/>
    <m/>
    <s v="00344012001 DEPOSITO DE EFECTIVO, DEPOSITANTE: IPELC, CONCEPTO: DEVOLUCION N° PREVENTIVO 685 MIGUEL ANGEL MENACHO RREE, CUENTA DE DEPOSITO: CUENTA UNICA DEL TESORO"/>
    <m/>
    <m/>
    <m/>
    <m/>
    <n v="0"/>
    <n v="1932"/>
    <s v="NO_CONCILIADO"/>
  </r>
  <r>
    <x v="47"/>
    <m/>
    <x v="47"/>
    <x v="11"/>
    <s v="O18175660002"/>
    <s v="BOD"/>
    <n v="1817566"/>
    <m/>
    <s v="00344012001 DEPOSITO DE EFECTIVO, DEPOSITANTE: IPELC, CONCEPTO: DEVOLUCION N° PREVENTIVO 525 MIGUEL ANGEL MENACHO RREE, CUENTA DE DEPOSITO: CUENTA UNICA DEL TESORO"/>
    <m/>
    <m/>
    <m/>
    <m/>
    <n v="0"/>
    <n v="220.8"/>
    <s v="NO_CONCILIADO"/>
  </r>
  <r>
    <x v="47"/>
    <m/>
    <x v="47"/>
    <x v="11"/>
    <s v="O18175650002"/>
    <s v="BOD"/>
    <n v="1817565"/>
    <m/>
    <s v="00344012001 DEPOSITO DE EFECTIVO, DEPOSITANTE: IPELC, CONCEPTO: DEVOLUCION N° PREVENTIVO 524 MIGUEL ANGEL MENACHO RREE, CUENTA DE DEPOSITO: CUENTA UNICA DEL TESORO"/>
    <m/>
    <m/>
    <m/>
    <m/>
    <n v="0"/>
    <n v="220.8"/>
    <s v="NO_CONCILIADO"/>
  </r>
  <r>
    <x v="47"/>
    <m/>
    <x v="47"/>
    <x v="11"/>
    <s v="O18175630002"/>
    <s v="BOD"/>
    <n v="1817563"/>
    <m/>
    <s v="00344012001 DEPOSITO DE EFECTIVO, DEPOSITANTE: IPELC, CONCEPTO: DEVOLUCION N° PREVENTIVO 523 MIGUEL ANGEL MENACHO RREE, CUENTA DE DEPOSITO: CUENTA UNICA DEL TESORO"/>
    <m/>
    <m/>
    <m/>
    <m/>
    <n v="0"/>
    <n v="92"/>
    <s v="NO_CONCILIADO"/>
  </r>
  <r>
    <x v="47"/>
    <m/>
    <x v="47"/>
    <x v="11"/>
    <s v="O18175620002"/>
    <s v="BOD"/>
    <n v="1817562"/>
    <m/>
    <s v="00344012001 DEPOSITO DE EFECTIVO, DEPOSITANTE: IPELC, CONCEPTO: DEVOLUCION N° PREVENTIVO 522 MIGUEL ANGEL MENACHO RREE, CUENTA DE DEPOSITO: CUENTA UNICA DEL TESORO"/>
    <m/>
    <m/>
    <m/>
    <m/>
    <n v="0"/>
    <n v="92"/>
    <s v="NO_CONCILIADO"/>
  </r>
  <r>
    <x v="47"/>
    <m/>
    <x v="47"/>
    <x v="11"/>
    <s v="O18175600002"/>
    <s v="BOD"/>
    <n v="1817560"/>
    <m/>
    <s v="00344012001 DEPOSITO DE EFECTIVO, DEPOSITANTE: IPELC, CONCEPTO: DEVOLUCION N° PREVENTIVO 521 MIGUEL A. MENACHO RREE, CUENTA DE DEPOSITO: CUENTA UNICA DEL TESORO"/>
    <m/>
    <m/>
    <m/>
    <m/>
    <n v="0"/>
    <n v="294"/>
    <s v="NO_CONCILIADO"/>
  </r>
  <r>
    <x v="47"/>
    <m/>
    <x v="47"/>
    <x v="11"/>
    <s v="O18175590002"/>
    <s v="BOD"/>
    <n v="1817559"/>
    <m/>
    <s v="00344012001 DEPOSITO DE EFECTIVO, DEPOSITANTE: IPELC, CONCEPTO: DEVOLUCION N° PREVENTIVO 454 MIGUEL A. MENACHO RREE, CUENTA DE DEPOSITO: CUENTA UNICA DEL TESORO"/>
    <m/>
    <m/>
    <m/>
    <m/>
    <n v="0"/>
    <n v="1500"/>
    <s v="NO_CONCILIADO"/>
  </r>
  <r>
    <x v="5"/>
    <m/>
    <x v="5"/>
    <x v="11"/>
    <s v="O18175550002"/>
    <s v="BOD"/>
    <n v="1817555"/>
    <m/>
    <s v="00592012001 DEPOSITO DE EFECTIVO, DEPOSITANTE: GABRIELA GIRONDA, CONCEPTO: PAGO COMPROMISO GABRIELA GIRONDA ND-234254,267590 2019, CUENTA DE DEPOSITO: CUENTA UNICA DEL TESORO"/>
    <m/>
    <m/>
    <m/>
    <m/>
    <n v="0"/>
    <n v="222.6"/>
    <s v="NO_CONCILIADO"/>
  </r>
  <r>
    <x v="5"/>
    <m/>
    <x v="5"/>
    <x v="11"/>
    <s v="O18175540002"/>
    <s v="BOD"/>
    <n v="1817554"/>
    <m/>
    <s v="00592012001 DEPOSITO DE EFECTIVO, DEPOSITANTE: AGUSTINA MAMANI C., CONCEPTO: VENTA PAQUETES TURISTICOS GESTION 2020, CUENTA DE DEPOSITO: CUENTA UNICA DEL TESORO"/>
    <m/>
    <m/>
    <m/>
    <m/>
    <n v="0"/>
    <n v="1940"/>
    <s v="NO_CONCILIADO"/>
  </r>
  <r>
    <x v="5"/>
    <m/>
    <x v="5"/>
    <x v="11"/>
    <s v="O18175530002"/>
    <s v="BOD"/>
    <n v="1817553"/>
    <m/>
    <s v="00592012001 DEPOSITO DE EFECTIVO, DEPOSITANTE: AGUSTINA MAMANI C., CONCEPTO: VENTA EMISIVO DEL 7 AL 15 DE ENERO 2020, CUENTA DE DEPOSITO: CUENTA UNICA DEL TESORO"/>
    <m/>
    <m/>
    <m/>
    <m/>
    <n v="0"/>
    <n v="44835.1"/>
    <s v="NO_CONCILIADO"/>
  </r>
  <r>
    <x v="5"/>
    <m/>
    <x v="5"/>
    <x v="11"/>
    <s v="O18175500002"/>
    <s v="BOD"/>
    <n v="1817550"/>
    <m/>
    <s v="00592012001 DEPOSITO DE EFECTIVO, DEPOSITANTE: AGUSTINA MAMANI C., CONCEPTO: VENTA EMISIVO GESTION 2019, CUENTA DE DEPOSITO: CUENTA UNICA DEL TESORO"/>
    <m/>
    <m/>
    <m/>
    <m/>
    <n v="0"/>
    <n v="13511"/>
    <s v="NO_CONCILIADO"/>
  </r>
  <r>
    <x v="5"/>
    <m/>
    <x v="5"/>
    <x v="11"/>
    <s v="O18175490002"/>
    <s v="BOD"/>
    <n v="1817549"/>
    <m/>
    <s v="00592012001 DEPOSITO DE EFECTIVO, DEPOSITANTE: MIN DE DESARROLLO RURAL Y TIERRAS, CONCEPTO: PAGO MIN DESARROLLO RURAL Y TIERRAS GESTION 2019 ND-297490, CUENTA DE DEPOSITO: CUENTA UNICA DEL TESORO"/>
    <m/>
    <m/>
    <m/>
    <m/>
    <n v="0"/>
    <n v="959"/>
    <s v="NO_CONCILIADO"/>
  </r>
  <r>
    <x v="5"/>
    <m/>
    <x v="5"/>
    <x v="11"/>
    <s v="O18175480002"/>
    <s v="BOD"/>
    <n v="1817548"/>
    <m/>
    <s v="00592012001 DEPOSITO DE EFECTIVO, DEPOSITANTE: MIN DE DESARROLLO PRODUCTIVO Y EC, CONCEPTO: PAGO DE MIN DE DESARROLLO PRODUCTIVO Y EC GESTION 2019 ND-270952, CUENTA DE DEPOSITO: CUENTA UNICA DEL TESORO"/>
    <m/>
    <m/>
    <m/>
    <m/>
    <n v="0"/>
    <n v="1444"/>
    <s v="NO_CONCILIADO"/>
  </r>
  <r>
    <x v="5"/>
    <m/>
    <x v="5"/>
    <x v="11"/>
    <s v="O18175470002"/>
    <s v="BOD"/>
    <n v="1817547"/>
    <m/>
    <s v="00592012001 DEPOSITO DE EFECTIVO, DEPOSITANTE: MIN DE DESARROLLO PRODUCTIVO Y ECP, CONCEPTO: PAGO MIN DE DESARROLLO PRODUCTIVO Y EC P GESTION 2019 DV -250550, CUENTA DE DEPOSITO: CUENTA UNICA DEL TESORO"/>
    <m/>
    <m/>
    <m/>
    <m/>
    <n v="0"/>
    <n v="942"/>
    <s v="NO_CONCILIADO"/>
  </r>
  <r>
    <x v="48"/>
    <m/>
    <x v="48"/>
    <x v="11"/>
    <s v="O18177190002"/>
    <s v="BOD"/>
    <n v="1817719"/>
    <m/>
    <s v="00099021001 DEPOSITO DE EFECTIVO, DEPOSITANTE: OPCE, CONCEPTO: DEVOLUCION, CUENTA DE DEPOSITO: CUENTA UNICA DEL TESORO"/>
    <m/>
    <m/>
    <m/>
    <m/>
    <n v="0"/>
    <n v="18"/>
    <s v="NO_CONCILIADO"/>
  </r>
  <r>
    <x v="5"/>
    <m/>
    <x v="5"/>
    <x v="11"/>
    <s v="O18176810002"/>
    <s v="BOD"/>
    <n v="1817681"/>
    <m/>
    <s v="00592012001 DEPOSITO DE EFECTIVO, DEPOSITANTE: AGUSTINA MAMANI, CONCEPTO: POR SOBRANTE DE FONDOA ASIGNADOS SEGUN NOTA INTERNA CITE : GE-GAF-CJ-132-NI/2019, CUENTA DE DEPOSITO: CUENTA UNICA DEL TESORO"/>
    <m/>
    <m/>
    <m/>
    <m/>
    <n v="0"/>
    <n v="90"/>
    <s v="NO_CONCILIADO"/>
  </r>
  <r>
    <x v="5"/>
    <m/>
    <x v="5"/>
    <x v="11"/>
    <s v="O18176800002"/>
    <s v="BOD"/>
    <n v="1817680"/>
    <m/>
    <s v="00592012001 DEPOSITO DE EFECTIVO, DEPOSITANTE: MARIELA APAZA, CONCEPTO: PAGO 234740 Y 234741 S/HR-3357/GTS -2018 C X C MARIELA APAZA, CUENTA DE DEPOSITO: CUENTA UNICA DEL TESORO"/>
    <m/>
    <m/>
    <m/>
    <m/>
    <n v="0"/>
    <n v="0.1"/>
    <s v="NO_CONCILIADO"/>
  </r>
  <r>
    <x v="5"/>
    <m/>
    <x v="5"/>
    <x v="11"/>
    <s v="O18176790002"/>
    <s v="BOD"/>
    <n v="1817679"/>
    <m/>
    <s v="00592012001 DEPOSITO DE EFECTIVO, DEPOSITANTE: MARIELA APAZA, CONCEPTO: PAGO DE COMPROMISO S/HR 291046,241047,241048,241049,241050 241051 DE GESTION 2019, CUENTA DE DEPOSITO: CUENTA UNICA DEL TESORO"/>
    <m/>
    <m/>
    <m/>
    <m/>
    <n v="0"/>
    <n v="720"/>
    <s v="NO_CONCILIADO"/>
  </r>
  <r>
    <x v="20"/>
    <m/>
    <x v="20"/>
    <x v="11"/>
    <s v="O18176580002"/>
    <s v="BOD"/>
    <n v="1817658"/>
    <m/>
    <s v="00015011101 DEPOSITO DE EFECTIVO, DEPOSITANTE: ORERAY ARIORI JAQUELINE, CONCEPTO: DEVOLUCION DE SUELDO DE DICIEMBRE ORERAY ARIORI JAQUELINE, CUENTA DE DEPOSITO: CUENTA UNICA DEL TESORO"/>
    <m/>
    <m/>
    <m/>
    <m/>
    <n v="0"/>
    <n v="0.18"/>
    <s v="NO_CONCILIADO"/>
  </r>
  <r>
    <x v="0"/>
    <m/>
    <x v="0"/>
    <x v="11"/>
    <s v="O18176570002"/>
    <s v="BOD"/>
    <n v="1817657"/>
    <m/>
    <s v="00099021001 DEPOSITO DE EFECTIVO, DEPOSITANTE: JAIRO FERNANDO CHAMBI MONTOYA, CONCEPTO: DEPÓSITO PARCIAL DE AGUINALDO, CUENTA DE DEPOSITO: CUENTA UNICA DEL TESORO"/>
    <m/>
    <m/>
    <m/>
    <m/>
    <n v="0"/>
    <n v="622.08000000000004"/>
    <s v="NO_CONCILIADO"/>
  </r>
  <r>
    <x v="41"/>
    <m/>
    <x v="41"/>
    <x v="11"/>
    <s v="O18176530002"/>
    <s v="BOD"/>
    <n v="1817653"/>
    <m/>
    <s v="00099021001 DEPOSITO DE EFECTIVO, DEPOSITANTE: APS, CONCEPTO: DEVOLUCION DE HONORARIOS POR ATRAZOS EN  DICIEMBRE /2019 VIANCA ASEÑAS, CUENTA DE DEPOSITO: CUENTA UNICA DEL TESORO"/>
    <m/>
    <m/>
    <m/>
    <m/>
    <n v="0"/>
    <n v="395"/>
    <s v="NO_CONCILIADO"/>
  </r>
  <r>
    <x v="41"/>
    <m/>
    <x v="41"/>
    <x v="11"/>
    <s v="O18176520002"/>
    <s v="BOD"/>
    <n v="1817652"/>
    <m/>
    <s v="00099021001 DEPOSITO DE EFECTIVO, DEPOSITANTE: APS, CONCEPTO: DEVOLUCION DE HONORARIOS POR ATRAZOS EN  DICIEMBRE /2019 WEIMAR LEDEZMA, CUENTA DE DEPOSITO: CUENTA UNICA DEL TESORO"/>
    <m/>
    <m/>
    <m/>
    <m/>
    <n v="0"/>
    <n v="85.68"/>
    <s v="NO_CONCILIADO"/>
  </r>
  <r>
    <x v="0"/>
    <m/>
    <x v="0"/>
    <x v="11"/>
    <s v="O18175980002"/>
    <s v="BOD"/>
    <n v="1817598"/>
    <m/>
    <s v="00099021001 DEPOSITO DE EFECTIVO, DEPOSITANTE: EDWIN SANTOS COLQUE, CONCEPTO: DEVOLUCION DE VIATICO, CUENTA DE DEPOSITO: CUENTA UNICA DEL TESORO"/>
    <m/>
    <m/>
    <m/>
    <m/>
    <n v="0"/>
    <n v="155"/>
    <s v="NO_CONCILIADO"/>
  </r>
  <r>
    <x v="0"/>
    <m/>
    <x v="0"/>
    <x v="11"/>
    <s v="O18175940002"/>
    <s v="BOD"/>
    <n v="1817594"/>
    <m/>
    <s v="00099021001 DEPOSITO DE EFECTIVO, DEPOSITANTE: NELSON RAUL CHOQUE VICENTE, CONCEPTO: DEVOLUCION DUODECIMAS DE AGUINALDO, CUENTA DE DEPOSITO: CUENTA UNICA DEL TESORO"/>
    <m/>
    <m/>
    <m/>
    <m/>
    <n v="0"/>
    <n v="533.65"/>
    <s v="NO_CONCILIADO"/>
  </r>
  <r>
    <x v="17"/>
    <m/>
    <x v="17"/>
    <x v="11"/>
    <s v="O18175910002"/>
    <s v="BOD"/>
    <n v="1817591"/>
    <m/>
    <s v="00526012001 DEPOSITO DE EFECTIVO, DEPOSITANTE: RAMIRO LUCIO CHACON TELLEZ BOLIVIA -TV, CONCEPTO: DEVOLUCION DE SUELDO MES DE DICIEMBRE EXEDENTE EN EL MES DE DICIEMBRE 2019, CUENTA DE DEPOSITO: CUENTA UNICA DEL TESORO"/>
    <m/>
    <m/>
    <m/>
    <m/>
    <n v="0"/>
    <n v="2588.67"/>
    <s v="NO_CONCILIADO"/>
  </r>
  <r>
    <x v="32"/>
    <m/>
    <x v="32"/>
    <x v="11"/>
    <s v="O18175900002"/>
    <s v="BOD"/>
    <n v="1817590"/>
    <m/>
    <s v="00099021001 DEPOSITO DE EFECTIVO, DEPOSITANTE: JOSE GUALBERTO VILLORROEL ARIAS, CONCEPTO: DEVOLUCION AGUINALDO GESTION 2017 MINISTERIO DE EDUCACION, CUENTA DE DEPOSITO: CUENTA UNICA DEL TESORO"/>
    <m/>
    <m/>
    <m/>
    <m/>
    <n v="0"/>
    <n v="4850"/>
    <s v="NO_CONCILIADO"/>
  </r>
  <r>
    <x v="0"/>
    <m/>
    <x v="0"/>
    <x v="11"/>
    <s v="O18175870002"/>
    <s v="BOD"/>
    <n v="1817587"/>
    <m/>
    <s v="00099021001 DEPOSITO DE EFECTIVO, DEPOSITANTE: JORGE APAZA CONDORI, CONCEPTO: POR HABER PERCIBIDO DOBLE AGUINALDO, CUENTA DE DEPOSITO: CUENTA UNICA DEL TESORO"/>
    <m/>
    <m/>
    <m/>
    <m/>
    <n v="0"/>
    <n v="140.83000000000001"/>
    <s v="NO_CONCILIADO"/>
  </r>
  <r>
    <x v="0"/>
    <m/>
    <x v="0"/>
    <x v="11"/>
    <s v="O18174520002"/>
    <s v="BOD"/>
    <n v="1817452"/>
    <m/>
    <s v="00099021001 DEPOSITO DE EFECTIVO, DEPOSITANTE: JORGE MARCELO CADIMA PAZ, CONCEPTO: REVERSION POR TELEFONIA DICIEMBRE 2019, CUENTA DE DEPOSITO: CUENTA UNICA DEL TESORO"/>
    <m/>
    <m/>
    <m/>
    <m/>
    <n v="0"/>
    <n v="45.54"/>
    <s v="NO_CONCILIADO"/>
  </r>
  <r>
    <x v="0"/>
    <m/>
    <x v="0"/>
    <x v="11"/>
    <s v="O18174510002"/>
    <s v="BOD"/>
    <n v="1817451"/>
    <m/>
    <s v="00099021001 DEPOSITO DE EFECTIVO, DEPOSITANTE: JORGE MARCELO CADIMA PAZ, CONCEPTO: REVERSION POR ENERGIA ELECTRICA DICIEMBRE 2019, CUENTA DE DEPOSITO: CUENTA UNICA DEL TESORO"/>
    <m/>
    <m/>
    <m/>
    <m/>
    <n v="0"/>
    <n v="574.9"/>
    <s v="NO_CONCILIADO"/>
  </r>
  <r>
    <x v="0"/>
    <m/>
    <x v="0"/>
    <x v="11"/>
    <s v="O18174500002"/>
    <s v="BOD"/>
    <n v="1817450"/>
    <m/>
    <s v="00099021001 DEPOSITO DE EFECTIVO, DEPOSITANTE: JORGE MARCELO CADIMA PAZ, CONCEPTO: REVERSION POR AGUA DICIEMBRE 2019, CUENTA DE DEPOSITO: CUENTA UNICA DEL TESORO"/>
    <m/>
    <m/>
    <m/>
    <m/>
    <n v="0"/>
    <n v="1945.6000000000001"/>
    <s v="NO_CONCILIADO"/>
  </r>
  <r>
    <x v="22"/>
    <m/>
    <x v="22"/>
    <x v="11"/>
    <s v="O18174370002"/>
    <s v="BOD"/>
    <n v="1817437"/>
    <m/>
    <s v="00046024204 DEPOSITO DE EFECTIVO, DEPOSITANTE: CARLA NATIVIDAD BUSTILLOS CORITZA, CONCEPTO: FONDOS NO UTILIZADOS POR GASTOS DE PASAJES AREA URBANA, CUENTA DE DEPOSITO: CUENTA UNICA DEL TESORO"/>
    <m/>
    <m/>
    <m/>
    <m/>
    <n v="0"/>
    <n v="3000"/>
    <s v="NO_CONCILIADO"/>
  </r>
  <r>
    <x v="18"/>
    <m/>
    <x v="18"/>
    <x v="11"/>
    <s v="B18175640002"/>
    <s v="BOD"/>
    <n v="1817564"/>
    <m/>
    <s v="00099021001 DEP.DE CHEQ.AJENOS,RET.DE CAM.,CONCEPTO: DEVOLUCION DE SALDOS CORRESPONDIENTE AL C-31 # 673,DEP.: MDRYT - ACCESOS UOL CAMARGO , PROCEDENCIA: BANCO UNION S.A., CHEQUE: 4712, FECHA DE EMISION:31/12/2019"/>
    <m/>
    <m/>
    <m/>
    <m/>
    <n v="0"/>
    <n v="886"/>
    <s v="NO_CONCILIADO"/>
  </r>
  <r>
    <x v="18"/>
    <m/>
    <x v="18"/>
    <x v="11"/>
    <s v="B18175610002"/>
    <s v="BOD"/>
    <n v="1817561"/>
    <m/>
    <s v="00099021001 DEP.DE CHEQ.AJENOS,RET.DE CAM.,CONCEPTO: DEVOLUCION POR SALDOS NO EJECUTADOS,DEP.: MDRTYT - ACCESOS UOL RIBERALTA , PROCEDENCIA: BANCO UNION S.A., CHEQUE: 3450, FECHA DE EMISION:30/12/2019"/>
    <m/>
    <m/>
    <m/>
    <m/>
    <n v="0"/>
    <n v="200"/>
    <s v="NO_CONCILIADO"/>
  </r>
  <r>
    <x v="18"/>
    <m/>
    <x v="18"/>
    <x v="11"/>
    <s v="B18175430002"/>
    <s v="BOD"/>
    <n v="1817543"/>
    <m/>
    <s v="00099021001 DEP.DE CHEQ.AJENOS,RET.DE CAM.,CONCEPTO: REPOSICION DE SUBSIDIOS DE INCAPACIDAD TEMPORAL AUTORIDAD DE ELECTRICIDAD EN JUNIO Y OCTUBRE 2019,DEP.: CAJA DE SALUD DE LA BANCA PRIVADA"/>
    <m/>
    <m/>
    <m/>
    <m/>
    <n v="0"/>
    <n v="5387.32"/>
    <s v="NO_CONCILIADO"/>
  </r>
  <r>
    <x v="18"/>
    <m/>
    <x v="18"/>
    <x v="11"/>
    <s v="B18175400002"/>
    <s v="BOD"/>
    <n v="1817540"/>
    <m/>
    <s v="00099021001 DEP.DE CHEQ.AJENOS,RET.DE CAM.,CONCEPTO: REPOSICION DE SUBSIDIOS DE INCAPACIDAD TEMPORAL AUTORIDAD DE ELECTRICIDAD EN JUNIO Y OCTUBRE DE 2019,DEP.: CAJA DE SALUD DE LA BANCA PRIVADA"/>
    <m/>
    <m/>
    <m/>
    <m/>
    <n v="0"/>
    <n v="2744.38"/>
    <s v="NO_CONCILIADO"/>
  </r>
  <r>
    <x v="16"/>
    <m/>
    <x v="16"/>
    <x v="11"/>
    <s v="B18175380002"/>
    <s v="BOD"/>
    <n v="1817538"/>
    <m/>
    <s v="00081161101 DEP.DE CHEQ.AJENOS,RET.DE CAM.,CONCEPTO: DEVOLUCION POR DESCUENTO SIN GOCE DE HABERES,DEP.: MOPSV-ADM-TERM-TERRESTRE SANTA CRUZ , PROCEDENCIA: BANCO UNION S.A., CHEQUE: 60, FECHA DE EMISION:24/12/2019"/>
    <m/>
    <m/>
    <m/>
    <m/>
    <n v="0"/>
    <n v="544.96"/>
    <s v="NO_CONCILIADO"/>
  </r>
  <r>
    <x v="17"/>
    <m/>
    <x v="17"/>
    <x v="11"/>
    <s v="B18175210002"/>
    <s v="BOD"/>
    <n v="1817521"/>
    <m/>
    <s v="00526012001 DEP.DE CHEQ.AJENOS,RET.DE CAM.,CONCEPTO: DEP. PARA REVERSION DE C-31 POR FAV-BTV NO UTILIZADOS LIC. ZUZET CORRALES,DEP.: BOLIVIA TV , PROCEDENCIA: BANCO UNION S.A., CHEQUE: 16532, FECHA DE EMISION:16/01/2020"/>
    <m/>
    <m/>
    <m/>
    <m/>
    <n v="0"/>
    <n v="491.94"/>
    <s v="NO_CONCILIADO"/>
  </r>
  <r>
    <x v="0"/>
    <m/>
    <x v="0"/>
    <x v="11"/>
    <s v="B18175010002"/>
    <s v="BOD"/>
    <n v="1817501"/>
    <m/>
    <s v="00099021001 DEP.DE CHEQ.AJENOS,RET.DE CAM.,CONCEPTO: COIMBRA ZAMBRANA YENCKOL ERICK,DEP.: BANCO UNION SA , PROCEDENCIA: BANCO UNION S.A., CHEQUE: 167010, FECHA DE EMISION:16/01/2020"/>
    <m/>
    <m/>
    <m/>
    <m/>
    <n v="0"/>
    <n v="5864.68"/>
    <s v="NO_CONCILIADO"/>
  </r>
  <r>
    <x v="20"/>
    <m/>
    <x v="20"/>
    <x v="11"/>
    <s v="B18174800002"/>
    <s v="BOD"/>
    <n v="1817480"/>
    <m/>
    <s v="00099021001 DEP.DE CHEQ.AJENOS,RET.DE CAM.,CONCEPTO: DEVOLUCION DE FONDOS,DEP.: MIN GOBIERNO , PROCEDENCIA: BANCO UNION S.A., CHEQUE: 51628, FECHA DE EMISION:15/01/2020"/>
    <m/>
    <m/>
    <m/>
    <m/>
    <n v="0"/>
    <n v="5810"/>
    <s v="NO_CONCILIADO"/>
  </r>
  <r>
    <x v="25"/>
    <m/>
    <x v="25"/>
    <x v="11"/>
    <s v="B18174720002"/>
    <s v="BOD"/>
    <n v="1817472"/>
    <m/>
    <s v="00119012001 DEP.DE CHEQ.AJENOS,RET.DE CAM.,CONCEPTO: EJECUCION POLIZA DE GARANTIA  A  FAVOR DE LA  ADSIB,DEP.: SEGUROS ILLIMANI SA , PROCEDENCIA: BANCO BISA S.A., CHEQUE: 43186, FECHA DE EMISION:09/01/2020"/>
    <m/>
    <m/>
    <m/>
    <m/>
    <n v="0"/>
    <n v="10820.460000000001"/>
    <s v="NO_CONCILIADO"/>
  </r>
  <r>
    <x v="18"/>
    <m/>
    <x v="18"/>
    <x v="11"/>
    <s v="O18175090002"/>
    <s v="BOD"/>
    <n v="1817509"/>
    <m/>
    <s v="00099021001 DEPOSITO DE EFECTIVO, DEPOSITANTE: EJERCITO DE BOLIVIA, CONCEPTO: REVERSION POR GASTOS NO EJECUTADOS POR LA PARTIDA DE TELEFONIA CORRESPONDIENTE AL MES DE NOVIEMBRE, CUENTA DE DEPOSITO: CUENTA UNICA DEL TESORO"/>
    <m/>
    <m/>
    <m/>
    <m/>
    <n v="0"/>
    <n v="6.76"/>
    <s v="NO_CONCILIADO"/>
  </r>
  <r>
    <x v="18"/>
    <m/>
    <x v="18"/>
    <x v="11"/>
    <s v="O18175080002"/>
    <s v="BOD"/>
    <n v="1817508"/>
    <m/>
    <s v="00099021001 DEPOSITO DE EFECTIVO, DEPOSITANTE: EJERCITO DE BOLIVIA, CONCEPTO: REVERSION POR GASTOS NO EJECUTADOS POR LA PARTIDA DE TELEFONIA CORRESPONDIENTE AL MES DE DICIEMBRE, CUENTA DE DEPOSITO: CUENTA UNICA DEL TESORO"/>
    <m/>
    <m/>
    <m/>
    <m/>
    <n v="0"/>
    <n v="6.76"/>
    <s v="NO_CONCILIADO"/>
  </r>
  <r>
    <x v="18"/>
    <m/>
    <x v="18"/>
    <x v="11"/>
    <s v="O18175070002"/>
    <s v="BOD"/>
    <n v="1817507"/>
    <m/>
    <s v="00099021001 DEPOSITO DE EFECTIVO, DEPOSITANTE: EJERCITO DE BOLIVIA, CONCEPTO: REVERSION POR GASTOS NO EJECUTADOS POR LA PARTIDA DE AGUA POTABLE CORRESPONDIENTE AL MES DE NOV, CUENTA DE DEPOSITO: CUENTA UNICA DEL TESORO"/>
    <m/>
    <m/>
    <m/>
    <m/>
    <n v="0"/>
    <n v="1.32"/>
    <s v="NO_CONCILIADO"/>
  </r>
  <r>
    <x v="18"/>
    <m/>
    <x v="18"/>
    <x v="11"/>
    <s v="O18175060002"/>
    <s v="BOD"/>
    <n v="1817506"/>
    <m/>
    <s v="00099021001 DEPOSITO DE EFECTIVO, DEPOSITANTE: EJERCITO DE BOLIVIA, CONCEPTO: REVERSION POR GASTOS NO EJECUTADOS POR LA PARTIDA DE AGUA POTABLE CORRESPONDIENTE AL MES DE DICIEMBR, CUENTA DE DEPOSITO: CUENTA UNICA DEL TESORO"/>
    <m/>
    <m/>
    <m/>
    <m/>
    <n v="0"/>
    <n v="1.1599999999999999"/>
    <s v="NO_CONCILIADO"/>
  </r>
  <r>
    <x v="15"/>
    <m/>
    <x v="15"/>
    <x v="11"/>
    <s v="O18175050002"/>
    <s v="BOD"/>
    <n v="1817505"/>
    <m/>
    <s v="00099021001 DEPOSITO DE EFECTIVO, DEPOSITANTE: EJERCITO DE BOLIVIA, CONCEPTO: REVERSION POR GASTOS NO EJECUTADOS POR LA PARTIDA DE ENERGIA ELECTRICA CORRESPONDIENTE AL MES DE DIC, CUENTA DE DEPOSITO: CUENTA UNICA DEL TESORO"/>
    <m/>
    <m/>
    <m/>
    <m/>
    <n v="0"/>
    <n v="53"/>
    <s v="NO_CONCILIADO"/>
  </r>
  <r>
    <x v="15"/>
    <m/>
    <x v="15"/>
    <x v="11"/>
    <s v="O18175040002"/>
    <s v="BOD"/>
    <n v="1817504"/>
    <m/>
    <s v="00099021001 DEPOSITO DE EFECTIVO, DEPOSITANTE: EJERCITO DE BOLIVIA, CONCEPTO: REVERSION POR GASTOS NO EJECUTADOS POR LA PARTIDA DE ENERGIA ELECTRICA  CORRESPONDIENTE AL MES DE NO, CUENTA DE DEPOSITO: CUENTA UNICA DEL TESORO"/>
    <m/>
    <m/>
    <m/>
    <m/>
    <n v="0"/>
    <n v="124"/>
    <s v="NO_CONCILIADO"/>
  </r>
  <r>
    <x v="15"/>
    <m/>
    <x v="15"/>
    <x v="11"/>
    <s v="O18175020002"/>
    <s v="BOD"/>
    <n v="1817502"/>
    <m/>
    <s v="00099021001 DEPOSITO DE EFECTIVO, DEPOSITANTE: EJERCITO DE BOLIVIA, CONCEPTO: REVERSION POR GASTOS NO EJECUTADOS POR LA PARTIDA DE AGUA POTABLE CORRESPONDIENTE AL MES DE NOV, CUENTA DE DEPOSITO: CUENTA UNICA DEL TESORO"/>
    <m/>
    <m/>
    <m/>
    <m/>
    <n v="0"/>
    <n v="1703.8700000000001"/>
    <s v="NO_CONCILIADO"/>
  </r>
  <r>
    <x v="15"/>
    <m/>
    <x v="15"/>
    <x v="11"/>
    <s v="O18174990002"/>
    <s v="BOD"/>
    <n v="1817499"/>
    <m/>
    <s v="00099021001 DEPOSITO DE EFECTIVO, DEPOSITANTE: EJERCITO DE BOLIVIA, CONCEPTO: REVERSION POR GASTOS NO EJECUTADOS POR LA PARTIDA DE AGUA POTABLE CORRESPONDIENTE AL MES DE DIC, CUENTA DE DEPOSITO: CUENTA UNICA DEL TESORO"/>
    <m/>
    <m/>
    <m/>
    <m/>
    <n v="0"/>
    <n v="618.11"/>
    <s v="NO_CONCILIADO"/>
  </r>
  <r>
    <x v="15"/>
    <m/>
    <x v="15"/>
    <x v="11"/>
    <s v="O18174950002"/>
    <s v="BOD"/>
    <n v="1817495"/>
    <m/>
    <s v="00099021001 DEPOSITO DE EFECTIVO, DEPOSITANTE: EJERCITO DE BOLIVIA, CONCEPTO: REVERSION POR GASTOS NO EJECUTADOS POR LA PARTIDA DE ENERGIA ELECTRICA CORRESPONDIENTE MES OCTUBRE, CUENTA DE DEPOSITO: CUENTA UNICA DEL TESORO"/>
    <m/>
    <m/>
    <m/>
    <m/>
    <n v="0"/>
    <n v="258.39999999999998"/>
    <s v="NO_CONCILIADO"/>
  </r>
  <r>
    <x v="0"/>
    <m/>
    <x v="0"/>
    <x v="11"/>
    <s v="O18174830002"/>
    <s v="BOD"/>
    <n v="1817483"/>
    <m/>
    <s v="00099021001 DEPOSITO DE EFECTIVO, DEPOSITANTE: JANINA MONICA PATTZI IPORRE, CONCEPTO: DEVOLUCION DE HONORARIOS POR ATRASOS EN EL MES DE DICIEMBRE 2019, CUENTA DE DEPOSITO: CUENTA UNICA DEL TESORO"/>
    <m/>
    <m/>
    <m/>
    <m/>
    <n v="0"/>
    <n v="228.5"/>
    <s v="NO_CONCILIADO"/>
  </r>
  <r>
    <x v="3"/>
    <m/>
    <x v="3"/>
    <x v="11"/>
    <s v="J03992180002"/>
    <s v="NTE"/>
    <n v="1184504"/>
    <m/>
    <s v="A:00099021001 A requerimiento de la Unidad de Administración e Información Salarial (UAIS), con nota interna CITE: MEFP/VTCP/DGPOT/UAIS/N° 141/2020, en la cual solicita la reversión definitiva de las boletas solicitado por el SENASIR consignadas en el Comprobante de Pago N° 71793, H.R. 6-294-R/203."/>
    <m/>
    <m/>
    <m/>
    <m/>
    <n v="0"/>
    <n v="128855.14"/>
    <s v="NO_CONCILIADO"/>
  </r>
  <r>
    <x v="8"/>
    <m/>
    <x v="8"/>
    <x v="11"/>
    <s v="Q12297230002"/>
    <s v="CRV"/>
    <n v="1229723"/>
    <m/>
    <s v="NUMERO DE LIBRETA CUT: 00099021001 OPERACIÓN E75 TRANSFERENCIA DE LA CUENTA FISCAL BUN A LA CUT EN MN TRANSFERENCIA DE FONDOS A SOLICITUD GOBIERNO AUTONOMO MUNICIPAL DE CUEVO CON CITE: OF.GAMC 010/2020 A LA CTA. 3987 CUT LBRTA.00099021001."/>
    <m/>
    <m/>
    <m/>
    <m/>
    <n v="0"/>
    <n v="3143.6"/>
    <s v="NO_CONCILIADO"/>
  </r>
  <r>
    <x v="14"/>
    <m/>
    <x v="14"/>
    <x v="11"/>
    <s v="S09768410001"/>
    <s v="DEV"/>
    <n v="976841"/>
    <m/>
    <s v="'TRANSFERENCIA DE FONDOS||S/G. NOTA CITE: MEFP//VTCP/DGCP/UODP-084/2020 DE LA FECHA, DEL MIN.DE ECONOMIA Y FINANZAS PUBLICAS(HRE-TSO-405), PAGO BTS EXTRABURSATIL-VENCIMIENTO 18, 19 Y 20 DE ENERO DE 2020 D.S.N°1121 DE 11 DE ENERO DE 2012. DEBITO DE LA LIBRETA N° 00099021001 TGN-RECURSOS ORDINARIOS MN, VENC.TITULOS TESORO DIRECTO"/>
    <m/>
    <m/>
    <m/>
    <m/>
    <n v="113874"/>
    <n v="0"/>
    <s v="NO_CONCILIADO"/>
  </r>
  <r>
    <x v="14"/>
    <m/>
    <x v="14"/>
    <x v="11"/>
    <s v="S09768410003"/>
    <s v="COB"/>
    <n v="976841"/>
    <m/>
    <s v="'TRANSFERENCIA DE FONDOS||S/G. NOTA CITE: MEFP//VTCP/DGCP/UODP-084/2020 DE LA FECHA, DEL MIN.DE ECONOMIA Y FINANZAS PUBLICAS(HRE-TSO-405), PAGO BTS EXTRABURSATIL-VENCIMIENTO 18, 19 Y 20 DE ENERO DE 2020 D.S.N°1121 DE 11 DE ENERO DE 2012. DEBITO DE LA LIBRETA N° 00099021001, REPOSICION UTILES DE ESCRITORIO."/>
    <m/>
    <m/>
    <m/>
    <m/>
    <n v="50"/>
    <n v="0"/>
    <s v="NO_CONCILIADO"/>
  </r>
  <r>
    <x v="13"/>
    <m/>
    <x v="13"/>
    <x v="11"/>
    <s v="G12496840001"/>
    <s v="CVD"/>
    <n v="1249684"/>
    <m/>
    <s v="COBRO COSTOS DE PAPELERIA SEGUN TRANSFERENCIA DEL EXTERIOR POR ORDEN DE COPAGAZ DISTRIBUIDORA DE GAS S.A. (SAO PAULO BRASIL) REF.: INV. 1/2020 FECHA VALOR 17/01/2020 LIB. 00513012007 YPFB - RECURSOS NACIONALIZACIÓN"/>
    <m/>
    <m/>
    <m/>
    <m/>
    <n v="50"/>
    <n v="0"/>
    <s v="NO_CONCILIADO"/>
  </r>
  <r>
    <x v="13"/>
    <m/>
    <x v="13"/>
    <x v="11"/>
    <s v="G12496860001"/>
    <s v="CVD"/>
    <n v="1249686"/>
    <m/>
    <s v="COBRO COSTOS DE PAPELERIA SEGUN TRANSFERENCIA DEL EXTERIOR POR ORDEN DE COPAGAZ DISTRIBUIDORA DE GAS S.A. (SAO PAULO BRASIL) REF.: INV.41, 41 FECHA VALOR 17/01/2020 LIB. 00513062001 YPFB-OPERACIONES PLANTA DE SEPARACION DE LIQUIDOS RIO GRANDE"/>
    <m/>
    <m/>
    <m/>
    <m/>
    <n v="50"/>
    <n v="0"/>
    <s v="NO_CONCILIADO"/>
  </r>
  <r>
    <x v="8"/>
    <m/>
    <x v="8"/>
    <x v="11"/>
    <s v="S09768460002"/>
    <s v="CRV"/>
    <n v="976846"/>
    <m/>
    <s v="||TRANSFERENCIA DE FONDOS S/G. FORMULARIO CITE: BUN/CF035/20 DE LA FECHA.(HRE-TSO-409), DEVOLUCION DE SALDO NO EJECUTADO AL 31-12-2019 PROYECTO AGROFORESTACIÓN EN LA MICROCUENTA PUCARANI, MUNICIPIO CAIROMA A SOLICITUD GOB.AUT.MCPAL.CAIROMA, LIBRETA N°00099021001; BUN."/>
    <m/>
    <m/>
    <m/>
    <m/>
    <n v="0"/>
    <n v="110185.34"/>
    <s v="NO_CONCILIADO"/>
  </r>
  <r>
    <x v="21"/>
    <m/>
    <x v="21"/>
    <x v="11"/>
    <s v="S09768350001"/>
    <s v="COB"/>
    <n v="976835"/>
    <m/>
    <s v="||REGISTRO COBRO COMISION AVISO EMISION CARTA DE CREDITO STANDBY BS220.-,REEMB.GSTS.COM.BS 220.-Y EMISION COMP.CONTABLE BS50.-REF.:BKD2019LG00109 (BCB:SB-R-2019-15) A/F ABC,S/G NOTA ABC/GNA/SAF/ATE/2020-0151,14/01/20. LIB.00291012002 ABC-RECURSOS PROPIOS RF.:COM.AVISO EMIS.,SWIFT Y EMIS.COMP.CONT SBLC BKD2019LG00109"/>
    <m/>
    <m/>
    <m/>
    <m/>
    <n v="490"/>
    <n v="0"/>
    <s v="NO_CONCILIADO"/>
  </r>
  <r>
    <x v="14"/>
    <m/>
    <x v="14"/>
    <x v="11"/>
    <s v="S09768420001"/>
    <s v="PTV"/>
    <n v="976842"/>
    <m/>
    <s v="||TRANSFERENCIA DE FONDOS DE LA CUT. PARA PAGO VENCIMIENTOS DE VALORES &quot;C&quot; DE LA FECHA SEGUN MEFP/VTCP/DGCP/UODP-083/2020 DE F.17/01/2020 DEL MIN. DE ECONOMIA Y FIN. PUBLICAS.LIB:00099021001 TGN-REC. ORDINARIOS MN. LIBRETA 00099021001 TGN-RECURSOS ORDINARIOS-MN."/>
    <m/>
    <m/>
    <m/>
    <m/>
    <n v="8494000"/>
    <n v="0"/>
    <s v="NO_CONCILIADO"/>
  </r>
  <r>
    <x v="8"/>
    <m/>
    <x v="8"/>
    <x v="11"/>
    <s v="Q12301180002"/>
    <s v="CRV"/>
    <n v="1230118"/>
    <m/>
    <s v="NUMERO DE LIBRETA CUT: 0099021001 OPERACIÓN E75 TRANSFERENCIA DE LA CUENTA FISCAL BUN A LA CUT EN MN TRANSFERENCIA DE FONDOS A SOLICITUD GOBIERNO AUTONOMO MUNICIPAL DE BERMEJO CON CITE: S/N A LA CTA. 3987 CUT LBRTA.00099021001."/>
    <m/>
    <m/>
    <m/>
    <m/>
    <n v="0"/>
    <n v="362355.66"/>
    <s v="NO_CONCILIADO"/>
  </r>
  <r>
    <x v="13"/>
    <m/>
    <x v="13"/>
    <x v="11"/>
    <s v="G12502570001"/>
    <s v="CVD"/>
    <n v="1250257"/>
    <m/>
    <s v="COBRO COSTOS DE PAPELERIA SEGUN TRANSFERENCIA DEL EXTERIOR POR ORDEN DE INTEGRACION ENERGETICA ARGENTINA S.A. (IEASA) REF.: PAGO EXA-GJA-102/19 INV/YPFB GAS NATURAL FECHA VALOR 17/01/2020 LIB. 00513012007 YPFB - RECURSOS NACIONALIZACIÓN"/>
    <m/>
    <m/>
    <m/>
    <m/>
    <n v="50"/>
    <n v="0"/>
    <s v="NO_CONCILIADO"/>
  </r>
  <r>
    <x v="13"/>
    <m/>
    <x v="13"/>
    <x v="11"/>
    <s v="S09768500001"/>
    <s v="COB"/>
    <n v="976850"/>
    <m/>
    <s v="||COMISION TRANSFERENCIA FDOS.AL EXTERIOR 0,10% S/USD153.240,55,REEMB.GSTS.COMUNICACION BS220.-Y EMISION COMP.CONTABLE BS50.-REF.:PAGO 12 LC I-2016-032 P/C Y.P.F.B. A/F KOSAN CRISPLANT A/S,EN COMPL.A COMP.976849,17/01/20. LIB.00513012004 LBP-YPFB-UNICOMERCIAL REF.:COMISIONES PAGO 12 LC I-2016-032"/>
    <m/>
    <m/>
    <m/>
    <m/>
    <n v="1321.23"/>
    <n v="0"/>
    <s v="NO_CONCILIADO"/>
  </r>
  <r>
    <x v="15"/>
    <m/>
    <x v="15"/>
    <x v="11"/>
    <s v="S09768610001"/>
    <s v="COB"/>
    <n v="976861"/>
    <m/>
    <s v="||COMISION TRANSF. DE FDOS. AL EXTERIOR 0,10% S/USD 27.500.- REEMB. GASTOS DE COMUNICACION BS220.- Y EMISION DE CBTE. CONTABLE BS50.- REF.: PAGO LC I-2019-71 P/C MINISTERIO DE DEFENSA A/F DE STEYR ARMS GMBH EN COMPLEMENTO A CBTE. ADJUNTO DE LA FECHA LIB. 00020011103 MINISTERIO DE DEFENSA - INGRESOS VARIOS REF.: COMISIONES PAGO LC I-2019-71"/>
    <m/>
    <m/>
    <m/>
    <m/>
    <n v="458.65"/>
    <n v="0"/>
    <s v="NO_CONCILIADO"/>
  </r>
  <r>
    <x v="13"/>
    <m/>
    <x v="13"/>
    <x v="11"/>
    <s v="G12505380001"/>
    <s v="CVD"/>
    <n v="1250538"/>
    <m/>
    <s v="COBRO COSTOS DE PAPELERIA SEGUN TRANSFERENCIA DEL EXTERIOR POR ORDEN DE CORPORACION PETROLERA S.A. LIB. 00513062001 YPFB-OPERACIONES PLANTA DE SEPARACION DE LIQUIDOS RIO GRANDE"/>
    <m/>
    <m/>
    <m/>
    <m/>
    <n v="50"/>
    <n v="0"/>
    <s v="NO_CONCILIADO"/>
  </r>
  <r>
    <x v="13"/>
    <m/>
    <x v="13"/>
    <x v="11"/>
    <s v="G12504390001"/>
    <s v="CVD"/>
    <n v="1250439"/>
    <m/>
    <s v="COBRO COSTOS DE PAPELERIA SEGUN TRANSFERENCIA DEL EXTERIOR POR ORDEN DE LLAMA GAS S.A. (FECHA VALOR 16/01/2020) LIB. 00513062001 YPFB-OPERACIONES PLANTA DE SEPARACION DE LIQUIDOS RIO GRANDE"/>
    <m/>
    <m/>
    <m/>
    <m/>
    <n v="50"/>
    <n v="0"/>
    <s v="NO_CONCILIADO"/>
  </r>
  <r>
    <x v="42"/>
    <m/>
    <x v="42"/>
    <x v="11"/>
    <s v="S09768710003"/>
    <s v="COB"/>
    <n v="976871"/>
    <m/>
    <s v="'TRANSFERENCIA'||RECIBIDA DEL EXTERIOR SEGUN MENSAJES SWIFT N° 00631 Y 00630 (REM. EXT.) DE FECHA 17-01-2020 POR DESEMBOLSO DE FONPLATA PTMO.. BOL 32/2018 LIBRETA N° 00287102001- FPS-RECURSOS PROPIOS REF.: UTILES DE ESCRITORIO"/>
    <m/>
    <m/>
    <m/>
    <m/>
    <n v="50"/>
    <n v="0"/>
    <s v="NO_CONCILIADO"/>
  </r>
  <r>
    <x v="0"/>
    <m/>
    <x v="0"/>
    <x v="12"/>
    <s v="O18179140002"/>
    <s v="BOD"/>
    <n v="1817914"/>
    <m/>
    <s v="00099021001 DEPOSITO DE EFECTIVO, DEPOSITANTE: VALENTIN ROCA GUARACHI, CONCEPTO: DEVOLUCION RECURSOS PASAJE AEREO COBIJA - LA PAZ, CUENTA DE DEPOSITO: CUENTA UNICA DEL TESORO"/>
    <m/>
    <m/>
    <m/>
    <m/>
    <n v="0"/>
    <n v="1190"/>
    <s v="NO_CONCILIADO"/>
  </r>
  <r>
    <x v="0"/>
    <m/>
    <x v="0"/>
    <x v="12"/>
    <s v="O18179170002"/>
    <s v="BOD"/>
    <n v="1817917"/>
    <m/>
    <s v="00099021001 DEPOSITO DE EFECTIVO, DEPOSITANTE: JORGE ORTIZ PAUCARA, CONCEPTO: DEVOLUCION DE DUODECIMAS DE AGUINALDO, CUENTA DE DEPOSITO: CUENTA UNICA DEL TESORO"/>
    <m/>
    <m/>
    <m/>
    <m/>
    <n v="0"/>
    <n v="674"/>
    <s v="NO_CONCILIADO"/>
  </r>
  <r>
    <x v="15"/>
    <m/>
    <x v="15"/>
    <x v="12"/>
    <s v="O18179380002"/>
    <s v="BOD"/>
    <n v="1817938"/>
    <m/>
    <s v="00099021001 DEPOSITO DE EFECTIVO, DEPOSITANTE: RPM-3 GRAL.  ARZE, CONCEPTO: REVERSION SALDO NO EJECUTADO DE TELEFONIA MES DICIEMBRE, CUENTA DE DEPOSITO: CUENTA UNICA DEL TESORO"/>
    <m/>
    <m/>
    <m/>
    <m/>
    <n v="0"/>
    <n v="16.96"/>
    <s v="NO_CONCILIADO"/>
  </r>
  <r>
    <x v="0"/>
    <m/>
    <x v="0"/>
    <x v="12"/>
    <s v="O18179390002"/>
    <s v="BOD"/>
    <n v="1817939"/>
    <m/>
    <s v="00099021001 DEPOSITO DE EFECTIVO, DEPOSITANTE: PAOLA ANGELA CRUZ CASTILLO, CONCEPTO: DEVOLUCION DE AGUINALDO EN DEMASIA, CUENTA DE DEPOSITO: CUENTA UNICA DEL TESORO"/>
    <m/>
    <m/>
    <m/>
    <m/>
    <n v="0"/>
    <n v="511.52000000000004"/>
    <s v="NO_CONCILIADO"/>
  </r>
  <r>
    <x v="0"/>
    <m/>
    <x v="0"/>
    <x v="12"/>
    <s v="O18179420002"/>
    <s v="BOD"/>
    <n v="1817942"/>
    <m/>
    <s v="00099021001 DEPOSITO DE EFECTIVO, DEPOSITANTE: ROLANDO ORDOÑEZ MONASTERIOS, CONCEPTO: DOBLE PERCEPCION, CUENTA DE DEPOSITO: CUENTA UNICA DEL TESORO"/>
    <m/>
    <m/>
    <m/>
    <m/>
    <n v="0"/>
    <n v="1084.25"/>
    <s v="NO_CONCILIADO"/>
  </r>
  <r>
    <x v="10"/>
    <m/>
    <x v="10"/>
    <x v="12"/>
    <s v="O18179600002"/>
    <s v="BOD"/>
    <n v="1817960"/>
    <m/>
    <s v="00041031107 DEPOSITO DE EFECTIVO, DEPOSITANTE: WILBERG BANTIN, CONCEPTO: DEVOLUCION GASTOS OPERATIVOS, CUENTA DE DEPOSITO: CUENTA UNICA DEL TESORO"/>
    <m/>
    <m/>
    <m/>
    <m/>
    <n v="0"/>
    <n v="44"/>
    <s v="NO_CONCILIADO"/>
  </r>
  <r>
    <x v="10"/>
    <m/>
    <x v="10"/>
    <x v="12"/>
    <s v="O18179610002"/>
    <s v="BOD"/>
    <n v="1817961"/>
    <m/>
    <s v="00041031107 DEPOSITO DE EFECTIVO, DEPOSITANTE: WILBERG BANTIN, CONCEPTO: DEVOLUCION GASTOS OPERATIVOS, CUENTA DE DEPOSITO: CUENTA UNICA DEL TESORO"/>
    <m/>
    <m/>
    <m/>
    <m/>
    <n v="0"/>
    <n v="734"/>
    <s v="NO_CONCILIADO"/>
  </r>
  <r>
    <x v="10"/>
    <m/>
    <x v="10"/>
    <x v="12"/>
    <s v="O18179630002"/>
    <s v="BOD"/>
    <n v="1817963"/>
    <m/>
    <s v="00041031107 DEPOSITO DE EFECTIVO, DEPOSITANTE: WILBERG BANTIN, CONCEPTO: DEVOLUCION GASTOS OPERATIVOS, CUENTA DE DEPOSITO: CUENTA UNICA DEL TESORO"/>
    <m/>
    <m/>
    <m/>
    <m/>
    <n v="0"/>
    <n v="477"/>
    <s v="NO_CONCILIADO"/>
  </r>
  <r>
    <x v="10"/>
    <m/>
    <x v="10"/>
    <x v="12"/>
    <s v="O18179640002"/>
    <s v="BOD"/>
    <n v="1817964"/>
    <m/>
    <s v="00041031107 DEPOSITO DE EFECTIVO, DEPOSITANTE: WILBERG BANTIN, CONCEPTO: DEVOLUCION GASTOS OPERATIVOS, CUENTA DE DEPOSITO: CUENTA UNICA DEL TESORO"/>
    <m/>
    <m/>
    <m/>
    <m/>
    <n v="0"/>
    <n v="901"/>
    <s v="NO_CONCILIADO"/>
  </r>
  <r>
    <x v="0"/>
    <m/>
    <x v="0"/>
    <x v="12"/>
    <s v="O18179670002"/>
    <s v="BOD"/>
    <n v="1817967"/>
    <m/>
    <s v="00099021001 DEPOSITO DE EFECTIVO, DEPOSITANTE: CARLOS ESCALANTE QUINT, CONCEPTO: DOBLE PERCEPCION, CUENTA DE DEPOSITO: CUENTA UNICA DEL TESORO"/>
    <m/>
    <m/>
    <m/>
    <m/>
    <n v="0"/>
    <n v="1109.94"/>
    <s v="NO_CONCILIADO"/>
  </r>
  <r>
    <x v="18"/>
    <m/>
    <x v="18"/>
    <x v="12"/>
    <s v="O18179880002"/>
    <s v="BOD"/>
    <n v="1817988"/>
    <m/>
    <s v="00099021001 DEPOSITO DE EFECTIVO, DEPOSITANTE: VPEP-PALP-GUIDO ROGER FUENTES, CONCEPTO: DEVOLUCION POR PAGO EN EXCESO CORRESPONDIENTE A SUELDO DEL MES DE DICIEMBRE COMPROBANTE 1118, CUENTA DE DEPOSITO: CUENTA UNICA DEL TESORO"/>
    <m/>
    <m/>
    <m/>
    <m/>
    <n v="0"/>
    <n v="6197.34"/>
    <s v="NO_CONCILIADO"/>
  </r>
  <r>
    <x v="20"/>
    <m/>
    <x v="20"/>
    <x v="12"/>
    <s v="B18179000002"/>
    <s v="BOD"/>
    <n v="1817900"/>
    <m/>
    <s v="00015021101 DEP.DE CHEQ.AJENOS,RET.DE CAM.,CONCEPTO: MINISTERIO DE GOBIERNO DIRECCION NACIONAL DE SALUD Y BIENESTAR SOCIAL,DEP.: DIRECCION NACIONAL DE SALUD Y BIENESTAR SOCIAL , PROCEDENCIA: BANCO UNION S.A., CHEQUE: 2958, FECHA DE EMISION:15/01/2020"/>
    <m/>
    <m/>
    <m/>
    <m/>
    <n v="0"/>
    <n v="156566.47"/>
    <s v="NO_CONCILIADO"/>
  </r>
  <r>
    <x v="18"/>
    <m/>
    <x v="18"/>
    <x v="12"/>
    <s v="O18178640002"/>
    <s v="BOD"/>
    <n v="1817864"/>
    <m/>
    <s v="00099021001 DEPOSITO DE EFECTIVO, DEPOSITANTE: VLADIMIR ENCINAS BUSTILLOS, CONCEPTO: DEVOLUCION, CUENTA DE DEPOSITO: CUENTA UNICA DEL TESORO"/>
    <m/>
    <m/>
    <m/>
    <m/>
    <n v="0"/>
    <n v="144"/>
    <s v="NO_CONCILIADO"/>
  </r>
  <r>
    <x v="0"/>
    <m/>
    <x v="0"/>
    <x v="12"/>
    <s v="O18178650002"/>
    <s v="BOD"/>
    <n v="1817865"/>
    <m/>
    <s v="00099021001 DEPOSITO DE EFECTIVO, DEPOSITANTE: FREDY DANIEL BRACAMONTE VALVERDE, CONCEPTO: DEVOLUCION DE AGUINALDO, CUENTA DE DEPOSITO: CUENTA UNICA DEL TESORO"/>
    <m/>
    <m/>
    <m/>
    <m/>
    <n v="0"/>
    <n v="1193.82"/>
    <s v="NO_CONCILIADO"/>
  </r>
  <r>
    <x v="49"/>
    <m/>
    <x v="49"/>
    <x v="12"/>
    <s v="O18178790002"/>
    <s v="BOD"/>
    <n v="1817879"/>
    <m/>
    <s v="00099021001 DEPOSITO DE EFECTIVO, DEPOSITANTE: DIRECCION DEPARTAMENTAL  DE EDUCACION DE LA PAZ, CONCEPTO: DEVOLUCION DE AGUINALDO GESTION 2017 DE INST. TEC. ESC. SUP. PEDRO DOMINGO MURILLO, CUENTA DE DEPOSITO: CUENTA UNICA DEL TESORO"/>
    <m/>
    <m/>
    <m/>
    <m/>
    <n v="0"/>
    <n v="4850"/>
    <s v="NO_CONCILIADO"/>
  </r>
  <r>
    <x v="18"/>
    <m/>
    <x v="18"/>
    <x v="12"/>
    <s v="O18178930002"/>
    <s v="BOD"/>
    <n v="1817893"/>
    <m/>
    <s v="00099021001 DEPOSITO DE EFECTIVO, DEPOSITANTE: RI-4-LOA -LUIS FERNANDO CALLE HUARACHI, CONCEPTO: DEPÓSITO DE REVERSION AL RI-4-LOA, CUENTA DE DEPOSITO: CUENTA UNICA DEL TESORO"/>
    <m/>
    <m/>
    <m/>
    <m/>
    <n v="0"/>
    <n v="585.89"/>
    <s v="NO_CONCILIADO"/>
  </r>
  <r>
    <x v="0"/>
    <m/>
    <x v="0"/>
    <x v="12"/>
    <s v="O18178940002"/>
    <s v="BOD"/>
    <n v="1817894"/>
    <m/>
    <s v="00099021001 DEPOSITO DE EFECTIVO, DEPOSITANTE: JOSE AMARU LUCANA, CONCEPTO: DEVOLUCION DE DOBLE PERCEPCION DE AGUINALDO 2017, CUENTA DE DEPOSITO: CUENTA UNICA DEL TESORO"/>
    <m/>
    <m/>
    <m/>
    <m/>
    <n v="0"/>
    <n v="4317"/>
    <s v="NO_CONCILIADO"/>
  </r>
  <r>
    <x v="49"/>
    <m/>
    <x v="49"/>
    <x v="12"/>
    <s v="O18178950002"/>
    <s v="BOD"/>
    <n v="1817895"/>
    <m/>
    <s v="00099021001 DEPOSITO DE EFECTIVO, DEPOSITANTE: DIRECCION DEPARTAMENTAL DE EDUCACION DE LA PAZ, CONCEPTO: DEVOLUCION DE AGUINALDO DE LA GESTION 2017 DE INSTITUTO TECNOLOGICO EISPDM, CUENTA DE DEPOSITO: CUENTA UNICA DEL TESORO"/>
    <m/>
    <m/>
    <m/>
    <m/>
    <n v="0"/>
    <n v="4850"/>
    <s v="NO_CONCILIADO"/>
  </r>
  <r>
    <x v="49"/>
    <m/>
    <x v="49"/>
    <x v="12"/>
    <s v="O18178970002"/>
    <s v="BOD"/>
    <n v="1817897"/>
    <m/>
    <s v="00099021001 DEPOSITO DE EFECTIVO, DEPOSITANTE: DIRECCION DEPARTAMENTAL DE EDUCACION  LA  PAZ, CONCEPTO: DEVOLUCION DE AGUINALDO DE LA GESTION 2017 DEL INSTITUTO TECNOLOGICO MARCELO QUIROGA SANTA CRUZ, CUENTA DE DEPOSITO: CUENTA UNICA DEL TESORO"/>
    <m/>
    <m/>
    <m/>
    <m/>
    <n v="0"/>
    <n v="4446"/>
    <s v="NO_CONCILIADO"/>
  </r>
  <r>
    <x v="4"/>
    <m/>
    <x v="4"/>
    <x v="12"/>
    <s v="O18179030002"/>
    <s v="BOD"/>
    <n v="1817903"/>
    <m/>
    <s v="00212012001 DEPOSITO DE EFECTIVO, DEPOSITANTE: MERYBEL NINA CRUZ, CONCEPTO: REPOSICION CREDENCIAL, CUENTA DE DEPOSITO: CUENTA UNICA DEL TESORO"/>
    <m/>
    <m/>
    <m/>
    <m/>
    <n v="0"/>
    <n v="60"/>
    <s v="NO_CONCILIADO"/>
  </r>
  <r>
    <x v="21"/>
    <m/>
    <x v="21"/>
    <x v="12"/>
    <s v="O18179040002"/>
    <s v="BOD"/>
    <n v="1817904"/>
    <m/>
    <s v="00291012008 DEPOSITO DE EFECTIVO, DEPOSITANTE: GOB AUTONOMO DPTO TARIJA SERV DPTAL CAMINOS TJ, CONCEPTO: PAGO DE ENSAYOS DE LABORATORIO DE CEMENTO ASFALTICO 85-100, CUENTA DE DEPOSITO: CUENTA UNICA DEL TESORO"/>
    <m/>
    <m/>
    <m/>
    <m/>
    <n v="0"/>
    <n v="28433.32"/>
    <s v="NO_CONCILIADO"/>
  </r>
  <r>
    <x v="14"/>
    <m/>
    <x v="14"/>
    <x v="12"/>
    <s v="S09768890001"/>
    <s v="DEV"/>
    <n v="976889"/>
    <m/>
    <s v="||TRANSFERENCIA DE FONDOS SEGUN NOTA DEL MINISTERIO DE ECONOMIA Y FINANZAS PUBLICAS CITE: MEFP/VTCP/DGCP/UODP-089/2020 RECIBIDA EN LA FECHA (TRAM-TSO-416) REF: PAGO POR VENCIMIENTO DE BONOS AFP CLAVE DE PIZARRA TGNU1G06 POR UFV 2.500.000,00 AL T/C POR UFV 2,33487 DE LA LIBRETA NRO. 00099021001 TGN-RECURSOS ORDINARIOS-MONEDA NACIONAL"/>
    <m/>
    <m/>
    <m/>
    <m/>
    <n v="5837175"/>
    <n v="0"/>
    <s v="NO_CONCILIADO"/>
  </r>
  <r>
    <x v="14"/>
    <m/>
    <x v="14"/>
    <x v="12"/>
    <s v="S09768910001"/>
    <s v="COB"/>
    <n v="976891"/>
    <m/>
    <s v="COBRO DE||COBRO COSTO UTILES DE ESCRITORIO POR LA ELABORACION DEL COMPROBANTE CONTABLE NRO. 0976889 DE LA FECHA DE LA LIBRETA NRO. 00099021001 TGN-RECURSOS ORDINARIOS-MONEDA NACIONAL COBRO COSTO UTILES ESCRITORIO"/>
    <m/>
    <m/>
    <m/>
    <m/>
    <n v="50"/>
    <n v="0"/>
    <s v="NO_CONCILIADO"/>
  </r>
  <r>
    <x v="10"/>
    <m/>
    <x v="10"/>
    <x v="12"/>
    <s v="F0003655"/>
    <s v="DAU"/>
    <n v="1185745"/>
    <m/>
    <s v="A:00041014101 Débito Automático por contraparte del GAM Lagunillas, correspondiente al Convenio Intergubernativo (Equipos de Computación) de fecha 29 de agosto de 2018 suscrito entre el Ministerio de Desarrollo Productivo y Economía Plural y el GAM Lagunillas, correspondiente a la dotación de equipos de computación a Unidades Educativas Fiscales y de Convenio del Subsistema de Educación Regular del GAM Lagunillas."/>
    <m/>
    <m/>
    <m/>
    <m/>
    <n v="0"/>
    <n v="244296"/>
    <s v="NO_CONCILIADO"/>
  </r>
  <r>
    <x v="30"/>
    <m/>
    <x v="30"/>
    <x v="12"/>
    <s v="G12511040002"/>
    <s v="CRV"/>
    <n v="1251104"/>
    <m/>
    <s v="REGULARIZACION DE TRANSFERENCIA DEL EXTERIOR SEGUN SWIFT 00592 DE FECHA 20/01/2020 ORDENANTE: CONSULADO DE BOLIVIA EN WASHINGTON US DC LIB. 00340012005 SEGIP - RECAUDACION EXTERIOR - CEDULAS DE IDENTIDAD"/>
    <m/>
    <m/>
    <m/>
    <m/>
    <n v="0"/>
    <n v="21421.38"/>
    <s v="NO_CONCILIADO"/>
  </r>
  <r>
    <x v="30"/>
    <m/>
    <x v="30"/>
    <x v="12"/>
    <s v="G12511050001"/>
    <s v="CVD"/>
    <n v="1251105"/>
    <m/>
    <s v="COBRO COSTOS DE PAPELERIA POR REGULARIZACION DE TRANSFERENCIA DEL EXTERIOR POR ORDEN DE CONSULADO DE BOLIVIA EN WASHINGTON US DC LIB. 00340012003 RECAUDACION EXTRANJERIA - C.I. -L.C."/>
    <m/>
    <m/>
    <m/>
    <m/>
    <n v="50"/>
    <n v="0"/>
    <s v="NO_CONCILIADO"/>
  </r>
  <r>
    <x v="14"/>
    <m/>
    <x v="14"/>
    <x v="12"/>
    <s v="S09768970003"/>
    <s v="COB"/>
    <n v="976897"/>
    <m/>
    <s v="'TRANSFERENCIA DE FONDOS||S/G. NOTA CITE: MEFP//VTCP/DGCP/UODP-090/2020 DE LA FECHA, DEL MIN.DE ECONOMIA Y FINANZAS PUBLICAS(HRE-TSO-417), PAGO BTS EXTRABURSATIL-VENCIMIENTO 21 DE ENERO DE 2020 D.S.N°1121 DE 11 DE ENERO DE 2012. DEBITO DE LA LIBRETA N° 00099021001, REPOSICION UTILES DE ESCRITORIO."/>
    <m/>
    <m/>
    <m/>
    <m/>
    <n v="50"/>
    <n v="0"/>
    <s v="NO_CONCILIADO"/>
  </r>
  <r>
    <x v="14"/>
    <m/>
    <x v="14"/>
    <x v="12"/>
    <s v="S09768970001"/>
    <s v="DEV"/>
    <n v="976897"/>
    <m/>
    <s v="'TRANSFERENCIA DE FONDOS||S/G. NOTA CITE: MEFP//VTCP/DGCP/UODP-090/2020 DE LA FECHA, DEL MIN.DE ECONOMIA Y FINANZAS PUBLICAS(HRE-TSO-417), PAGO BTS EXTRABURSATIL-VENCIMIENTO 21 DE ENERO DE 2020 D.S.N°1121 DE 11 DE ENERO DE 2012. DEBITO DE LA LIBRETA N° 00099021001 TGN-RECURSOS ORDINARIOS MN."/>
    <m/>
    <m/>
    <m/>
    <m/>
    <n v="7750"/>
    <n v="0"/>
    <s v="NO_CONCILIADO"/>
  </r>
  <r>
    <x v="14"/>
    <m/>
    <x v="14"/>
    <x v="12"/>
    <s v="Q12306910002"/>
    <s v="CRV"/>
    <n v="1230691"/>
    <m/>
    <s v="NÚMERO DE LIBRETA CUT: 99031009.00 OPERACIÓN T01 TRANSFERENCIA DE FONDOS A LA CUT - TESORO DIRECTO DE BANCO UNION S.A. A CUENTA UNICA DEL TESORO CON NUMERO DE SOLICITUD = 4539009 Y NUMERO CORRELATIVO = 91320020012020826 TRANSFERENCIA OPERACIONES DE VENTA BONOS BTX"/>
    <m/>
    <m/>
    <m/>
    <m/>
    <n v="0"/>
    <n v="50000"/>
    <s v="NO_CONCILIADO"/>
  </r>
  <r>
    <x v="8"/>
    <m/>
    <x v="8"/>
    <x v="12"/>
    <s v="Q12306980002"/>
    <s v="CRV"/>
    <n v="1230698"/>
    <m/>
    <s v="NUMERO DE LIBRETA CUT: 00099021001 OPERACIÓN E75 TRANSFERENCIA DE LA CUENTA FISCAL BUN A LA CUT EN MN TRANSFERENCIA DE FONDOS A SOLICITUD DEL GOBIERNO AUTONOMO MUNICIPAL VILLA ALCALA CON CITE: S/N LA CTA. 3987 CUT LBRTA.00099021001."/>
    <m/>
    <m/>
    <m/>
    <m/>
    <n v="0"/>
    <n v="3933.3"/>
    <s v="NO_CONCILIADO"/>
  </r>
  <r>
    <x v="7"/>
    <m/>
    <x v="7"/>
    <x v="12"/>
    <s v="S09769050001"/>
    <s v="COB"/>
    <n v="976905"/>
    <m/>
    <s v="||AMPLIACION DE VALIDEZ 0,15% S/USD217.157,05.-POR 19 DIAS,REEMBS.GSTS.COMUNICACION BS220.-Y EMISION COMP.CONTABLE BS50.-,S/G NOTA SEDEM/GG/EB N° 0043/2020,17/01/20 REF.:I-2019-47 P/C ECEBOL A/F REPRESENTACIONES MAZZETTI S.A.C. LIB.00132039202 SEDEM - FOMENTO A LAS EMPRESAS PUBLICAS PRODUCTIVAS REF.:COMIS.AMPL.VAL.LC I-2019-47"/>
    <m/>
    <m/>
    <m/>
    <m/>
    <n v="387.92"/>
    <n v="0"/>
    <s v="NO_CONCILIADO"/>
  </r>
  <r>
    <x v="18"/>
    <m/>
    <x v="18"/>
    <x v="13"/>
    <s v="O18183050002"/>
    <s v="BOD"/>
    <n v="1818305"/>
    <m/>
    <s v="00099021001 DEPOSITO DE EFECTIVO, DEPOSITANTE: RUBEN V. MENDOZA CARRILLO, CONCEPTO: FONDOS NO UTILIZADOS, CUENTA DE DEPOSITO: CUENTA UNICA DEL TESORO"/>
    <m/>
    <m/>
    <m/>
    <m/>
    <n v="0"/>
    <n v="17.21"/>
    <s v="NO_CONCILIADO"/>
  </r>
  <r>
    <x v="18"/>
    <m/>
    <x v="18"/>
    <x v="13"/>
    <s v="O18183040002"/>
    <s v="BOD"/>
    <n v="1818304"/>
    <m/>
    <s v="00099021001 DEPOSITO DE EFECTIVO, DEPOSITANTE: RUBEN V. MENDOZA CARRILLO, CONCEPTO: FONDOS NO UTILIZADOS, CUENTA DE DEPOSITO: CUENTA UNICA DEL TESORO"/>
    <m/>
    <m/>
    <m/>
    <m/>
    <n v="0"/>
    <n v="351.32"/>
    <s v="NO_CONCILIADO"/>
  </r>
  <r>
    <x v="3"/>
    <m/>
    <x v="3"/>
    <x v="13"/>
    <s v="O18183020002"/>
    <s v="BOD"/>
    <n v="1818302"/>
    <m/>
    <s v="00099021001 DEPOSITO DE EFECTIVO, DEPOSITANTE: IRENE BALLADARES VELASQUEZ, CONCEPTO: DEVOLUCION AL SENASIR COACTIVO SOCIAL, CUENTA DE DEPOSITO: CUENTA UNICA DEL TESORO"/>
    <m/>
    <m/>
    <m/>
    <m/>
    <n v="0"/>
    <n v="1200"/>
    <s v="NO_CONCILIADO"/>
  </r>
  <r>
    <x v="18"/>
    <m/>
    <x v="18"/>
    <x v="13"/>
    <s v="O18182950002"/>
    <s v="BOD"/>
    <n v="1818295"/>
    <m/>
    <s v="00099021001 DEPOSITO DE EFECTIVO, DEPOSITANTE: VICEPRESIDENCIA DEL ESTADO PLURINACIONAL, CONCEPTO: DEVOLUCION POR PAGO EN EXCESO CORRESPONDIENTE A SUELDOS DEL MES DE DICIEMBRE COMPROBANTE 1118, CUENTA DE DEPOSITO: CUENTA UNICA DEL TESORO"/>
    <m/>
    <m/>
    <m/>
    <m/>
    <n v="0"/>
    <n v="6197.34"/>
    <s v="NO_CONCILIADO"/>
  </r>
  <r>
    <x v="15"/>
    <m/>
    <x v="15"/>
    <x v="13"/>
    <s v="O18182720002"/>
    <s v="BOD"/>
    <n v="1818272"/>
    <m/>
    <s v="00099021001 DEPOSITO DE EFECTIVO, DEPOSITANTE: NATALY SANCHEZ INTURIAS, CONCEPTO: DEVOLUCION DE AGUINALDO FUENTE 10, CUENTA DE DEPOSITO: CUENTA UNICA DEL TESORO"/>
    <m/>
    <m/>
    <m/>
    <m/>
    <n v="0"/>
    <n v="4363"/>
    <s v="NO_CONCILIADO"/>
  </r>
  <r>
    <x v="15"/>
    <m/>
    <x v="15"/>
    <x v="13"/>
    <s v="O18182690002"/>
    <s v="BOD"/>
    <n v="1818269"/>
    <m/>
    <s v="00099021001 DEPOSITO DE EFECTIVO, DEPOSITANTE: GUILLERMO NICO ZAMORANO BOCANGEL, CONCEPTO: DEVOLUCION, CUENTA DE DEPOSITO: CUENTA UNICA DEL TESORO"/>
    <m/>
    <m/>
    <m/>
    <m/>
    <n v="0"/>
    <n v="695"/>
    <s v="NO_CONCILIADO"/>
  </r>
  <r>
    <x v="5"/>
    <m/>
    <x v="5"/>
    <x v="13"/>
    <s v="O18182610002"/>
    <s v="BOD"/>
    <n v="1818261"/>
    <m/>
    <s v="00592012001 DEPOSITO DE EFECTIVO, DEPOSITANTE: AGUSTINA MAMANI C, CONCEPTO: POR SOBRANTE DE FONDOS ASIGNADOS SEGUN NOTA INTERNA CITE:GE-G AF -CI -146-NI/2019, CUENTA DE DEPOSITO: CUENTA UNICA DEL TESORO"/>
    <m/>
    <m/>
    <m/>
    <m/>
    <n v="0"/>
    <n v="2865"/>
    <s v="NO_CONCILIADO"/>
  </r>
  <r>
    <x v="18"/>
    <m/>
    <x v="18"/>
    <x v="13"/>
    <s v="O18182540002"/>
    <s v="BOD"/>
    <n v="1818254"/>
    <m/>
    <s v="00099021001 DEPOSITO DE EFECTIVO, DEPOSITANTE: ANDRES YUPANQUI &quot;AETN&quot;, CONCEPTO: DEVOLUCION DE FONDOS, CUENTA DE DEPOSITO: CUENTA UNICA DEL TESORO"/>
    <m/>
    <m/>
    <m/>
    <m/>
    <n v="0"/>
    <n v="19"/>
    <s v="NO_CONCILIADO"/>
  </r>
  <r>
    <x v="0"/>
    <m/>
    <x v="0"/>
    <x v="13"/>
    <s v="O18182460002"/>
    <s v="BOD"/>
    <n v="1818246"/>
    <m/>
    <s v="00099021001 DEPOSITO DE EFECTIVO, DEPOSITANTE: NADIR MADAY VILLARROEL SERRUDO, CONCEPTO: DEVOLUCION DE AGUINALDO, CUENTA DE DEPOSITO: CUENTA UNICA DEL TESORO"/>
    <m/>
    <m/>
    <m/>
    <m/>
    <n v="0"/>
    <n v="92.15"/>
    <s v="NO_CONCILIADO"/>
  </r>
  <r>
    <x v="0"/>
    <m/>
    <x v="0"/>
    <x v="13"/>
    <s v="O18183100002"/>
    <s v="BOD"/>
    <n v="1818310"/>
    <m/>
    <s v="00099021001 DEPOSITO DE EFECTIVO, DEPOSITANTE: MARIELA MIRNA ZAPATA GIL, CONCEPTO: CUENTA UNICA DEL  TESORO, CUENTA DE DEPOSITO: CUENTA UNICA DEL TESORO"/>
    <m/>
    <m/>
    <m/>
    <m/>
    <n v="0"/>
    <n v="695"/>
    <s v="NO_CONCILIADO"/>
  </r>
  <r>
    <x v="5"/>
    <m/>
    <x v="5"/>
    <x v="13"/>
    <s v="O18183440002"/>
    <s v="BOD"/>
    <n v="1818344"/>
    <m/>
    <s v="00592012001 DEPOSITO DE EFECTIVO, DEPOSITANTE: DAYANA ARCE SUNTURA, CONCEPTO: DEVOLUCION DE SALDO DE FONDO EN AVANCE PARA PAGO DE HOTEL EN PERU SOL. N.I. GE-JTE-0045-NI/19, CUENTA DE DEPOSITO: CUENTA UNICA DEL TESORO"/>
    <m/>
    <m/>
    <m/>
    <m/>
    <n v="0"/>
    <n v="496.1"/>
    <s v="NO_CONCILIADO"/>
  </r>
  <r>
    <x v="32"/>
    <m/>
    <x v="32"/>
    <x v="13"/>
    <s v="O18183640002"/>
    <s v="BOD"/>
    <n v="1818364"/>
    <m/>
    <s v="00099021001 DEPOSITO DE EFECTIVO, DEPOSITANTE: EVA VARGAS SOTO - MIN EDUCACION, CONCEPTO: DEVOLUCION DEL DOBLE AGUINALDO DEL MAGISTERIO, CUENTA DE DEPOSITO: CUENTA UNICA DEL TESORO"/>
    <m/>
    <m/>
    <m/>
    <m/>
    <n v="0"/>
    <n v="4506"/>
    <s v="NO_CONCILIADO"/>
  </r>
  <r>
    <x v="5"/>
    <m/>
    <x v="5"/>
    <x v="13"/>
    <s v="O18183680002"/>
    <s v="BOD"/>
    <n v="1818368"/>
    <m/>
    <s v="00592012001 DEPOSITO DE EFECTIVO, DEPOSITANTE: KATHERINE ORDOÑEZ LEDEZMA, CONCEPTO: SOBRANTE DE FONDO EN AVANCE SEGUN NOTA INTERNA GE-GOCMR-0028-NI/19, CUENTA DE DEPOSITO: CUENTA UNICA DEL TESORO"/>
    <m/>
    <m/>
    <m/>
    <m/>
    <n v="0"/>
    <n v="14505"/>
    <s v="NO_CONCILIADO"/>
  </r>
  <r>
    <x v="0"/>
    <m/>
    <x v="0"/>
    <x v="13"/>
    <s v="O18183970002"/>
    <s v="BOD"/>
    <n v="1818397"/>
    <m/>
    <s v="00099021001 DEPOSITO DE EFECTIVO, DEPOSITANTE: EUSEBIA QUISPE LLANOS, CONCEPTO: DOBLE PERCEPCION, CUENTA DE DEPOSITO: CUENTA UNICA DEL TESORO"/>
    <m/>
    <m/>
    <m/>
    <m/>
    <n v="0"/>
    <n v="739.64"/>
    <s v="NO_CONCILIADO"/>
  </r>
  <r>
    <x v="0"/>
    <m/>
    <x v="0"/>
    <x v="13"/>
    <s v="B18182410002"/>
    <s v="BOD"/>
    <n v="1818241"/>
    <m/>
    <s v="00099021001 DEP.DE CHEQ.AJENOS,RET.DE CAM.,CONCEPTO: ELISEO MAMANI YALEVA,DEP.: BANCO UNION SA , PROCEDENCIA: BANCO UNION S.A., CHEQUE: 167025, FECHA DE EMISION:21/01/2020"/>
    <m/>
    <m/>
    <m/>
    <m/>
    <n v="0"/>
    <n v="10353.27"/>
    <s v="NO_CONCILIADO"/>
  </r>
  <r>
    <x v="0"/>
    <m/>
    <x v="0"/>
    <x v="13"/>
    <s v="B18182440002"/>
    <s v="BOD"/>
    <n v="1818244"/>
    <m/>
    <s v="00099021001 DEP.DE CHEQ.AJENOS,RET.DE CAM.,CONCEPTO: SEJAS LAZARTE ROSALIA,DEP.: BANCO UNION SA , PROCEDENCIA: BANCO UNION S.A., CHEQUE: 167023, FECHA DE EMISION:21/01/2020"/>
    <m/>
    <m/>
    <m/>
    <m/>
    <n v="0"/>
    <n v="19381.240000000002"/>
    <s v="NO_CONCILIADO"/>
  </r>
  <r>
    <x v="17"/>
    <m/>
    <x v="17"/>
    <x v="13"/>
    <s v="O18182430002"/>
    <s v="BOD"/>
    <n v="1818243"/>
    <m/>
    <s v="00526012001 DEPOSITO DE EFECTIVO, DEPOSITANTE: SHAMIR ALEJANDRO CALLE QUISPE, CONCEPTO: DEVOLUCION DE SALDO, CUENTA DE DEPOSITO: CUENTA UNICA DEL TESORO"/>
    <m/>
    <m/>
    <m/>
    <m/>
    <n v="0"/>
    <n v="2684.06"/>
    <s v="NO_CONCILIADO"/>
  </r>
  <r>
    <x v="0"/>
    <m/>
    <x v="0"/>
    <x v="13"/>
    <s v="O18182110002"/>
    <s v="BOD"/>
    <n v="1818211"/>
    <m/>
    <s v="00099021001 DEPOSITO DE EFECTIVO, DEPOSITANTE: OSCAR ABEL HASSENTEUFEL SALAZAR, CONCEPTO: DOBLE PERCEPCION, CUENTA DE DEPOSITO: CUENTA UNICA DEL TESORO"/>
    <m/>
    <m/>
    <m/>
    <m/>
    <n v="0"/>
    <n v="8639.09"/>
    <s v="NO_CONCILIADO"/>
  </r>
  <r>
    <x v="18"/>
    <m/>
    <x v="18"/>
    <x v="13"/>
    <s v="O18181940002"/>
    <s v="BOD"/>
    <n v="1818194"/>
    <m/>
    <s v="00099021001 DEPOSITO DE EFECTIVO, DEPOSITANTE: ANDDY TOMICHA PALOMEQUI, CONCEPTO: DEVOLUCION DE FONDOS NO UTILIZADOS CAMARA DE SENADORES, CUENTA DE DEPOSITO: CUENTA UNICA DEL TESORO"/>
    <m/>
    <m/>
    <m/>
    <m/>
    <n v="0"/>
    <n v="11.1"/>
    <s v="NO_CONCILIADO"/>
  </r>
  <r>
    <x v="0"/>
    <m/>
    <x v="0"/>
    <x v="13"/>
    <s v="O18181870002"/>
    <s v="BOD"/>
    <n v="1818187"/>
    <m/>
    <s v="00099021001 DEPOSITO DE EFECTIVO, DEPOSITANTE: ROGER ARIAS, CONCEPTO: DEVOLUCION EXCEDENTE, CUENTA DE DEPOSITO: CUENTA UNICA DEL TESORO"/>
    <m/>
    <m/>
    <m/>
    <m/>
    <n v="0"/>
    <n v="0.1"/>
    <s v="NO_CONCILIADO"/>
  </r>
  <r>
    <x v="0"/>
    <m/>
    <x v="0"/>
    <x v="13"/>
    <s v="O18181820002"/>
    <s v="BOD"/>
    <n v="1818182"/>
    <m/>
    <s v="00099021001 DEPOSITO DE EFECTIVO, DEPOSITANTE: GILBERTH HECTOR LANZA OPORTO, CONCEPTO: DEVOLUCION DE AGUINALDO, CUENTA DE DEPOSITO: CUENTA UNICA DEL TESORO"/>
    <m/>
    <m/>
    <m/>
    <m/>
    <n v="0"/>
    <n v="1171"/>
    <s v="NO_CONCILIADO"/>
  </r>
  <r>
    <x v="15"/>
    <m/>
    <x v="15"/>
    <x v="13"/>
    <s v="O18181740002"/>
    <s v="BOD"/>
    <n v="1818174"/>
    <m/>
    <s v="00099021001 DEPOSITO DE EFECTIVO, DEPOSITANTE: RADIO BATALLON TOPATER, CONCEPTO: REVERSION POR EL PAGO DEL SERVICIO DE ENERGIA ELECTRICA DICIEMBRE /19, CUENTA DE DEPOSITO: CUENTA UNICA DEL TESORO"/>
    <m/>
    <m/>
    <m/>
    <m/>
    <n v="0"/>
    <n v="819.1"/>
    <s v="NO_CONCILIADO"/>
  </r>
  <r>
    <x v="23"/>
    <m/>
    <x v="23"/>
    <x v="13"/>
    <s v="Q12311980002"/>
    <s v="CRV"/>
    <n v="1231198"/>
    <m/>
    <s v="NUMERO DE LIBRETA CUT: 00099024113 OPERACIÓN E75 TRANSFERENCIA DE LA CUENTA FISCAL BUN A LA CUT EN MN TRANSFERENCIA DE FONDOS A SOLICITUD DEL GOBIERNO AUTONOMO MUNICIPAL DE SAN PEDRO CON CITE:EXP.DESPHAMSP 003/2020 CTA. 3987 CUT LBRTA.00099024113."/>
    <m/>
    <m/>
    <m/>
    <m/>
    <n v="0"/>
    <n v="1914.45"/>
    <s v="NO_CONCILIADO"/>
  </r>
  <r>
    <x v="8"/>
    <m/>
    <x v="8"/>
    <x v="13"/>
    <s v="Q12312070002"/>
    <s v="CRV"/>
    <n v="1231207"/>
    <m/>
    <s v="NUMERO DE LIBRETA CUT: 00099021001 OPERACIÓN E75 TRANSFERENCIA DE LA CUENTA FISCAL BUN A LA CUT EN MN TRANSFERENCIA DE FONDOS A SOLICITUD DEL GOBIERNO AUTONOMO MUNICIPAL DE CHAQUI CON CITE: GAM_CHQ_EJSAF_0004/2020 LA CTA. 3987 CUT LBRTA.00099021001."/>
    <m/>
    <m/>
    <m/>
    <m/>
    <n v="0"/>
    <n v="500"/>
    <s v="NO_CONCILIADO"/>
  </r>
  <r>
    <x v="8"/>
    <m/>
    <x v="8"/>
    <x v="13"/>
    <s v="Q12312080002"/>
    <s v="CRV"/>
    <n v="1231208"/>
    <m/>
    <s v="NUMERO DE LIBRETA CUT: 00099021001 OPERACIÓN E75 TRANSFERENCIA DE LA CUENTA FISCAL BUN A LA CUT EN MN TRANSFERENCIA DE FONDOS A SOLICITUD DEL GOBIERNO AUTONOMO MUNICIPAL DE TIQUIPAYA CON CITE: S.E.M./G.A.M.T.NÂ°040/2020 LA CTA. 3987 CUT LBRTA.00099021001."/>
    <m/>
    <m/>
    <m/>
    <m/>
    <n v="0"/>
    <n v="11065"/>
    <s v="NO_CONCILIADO"/>
  </r>
  <r>
    <x v="8"/>
    <m/>
    <x v="8"/>
    <x v="13"/>
    <s v="Q12312100002"/>
    <s v="CRV"/>
    <n v="1231210"/>
    <m/>
    <s v="NUMERO DE LIBRETA CUT: 00099021001 OPERACIÓN E75 TRANSFERENCIA DE LA CUENTA FISCAL BUN A LA CUT EN MN TRANSFERENCIA DE FONDOS A SOLICITUD DEL GOBIERNO AUTONOMO MUNICIPAL DE VILLA GUALBERTO VILLARROEL CON G.A.M.V.G.V. CITE NÂ°005/2020 LA CTA. 3987 CUT LBRTA.00099021001."/>
    <m/>
    <m/>
    <m/>
    <m/>
    <n v="0"/>
    <n v="442.45"/>
    <s v="NO_CONCILIADO"/>
  </r>
  <r>
    <x v="0"/>
    <m/>
    <x v="0"/>
    <x v="13"/>
    <s v="Q12312110002"/>
    <s v="CRV"/>
    <n v="1231211"/>
    <m/>
    <s v="NUMERO DE LIBRETA CUT: 00099021001 OPERACIÓN E75 TRANSFERENCIA DE LA CUENTA FISCAL BUN A LA CUT EN MN TRANSFERENCIA DE FONDOS A SOLICITUD DEL UATF-CUENTA UNICA UNIVERCITARIA - UNIVERSIDAD AUTNOMA TOMAS FRIAS CON TESORO TRASP. 01-20 LA CTA. 3987 CUT LBRTA.00099021001."/>
    <m/>
    <m/>
    <m/>
    <m/>
    <n v="0"/>
    <n v="544091.86"/>
    <s v="NO_CONCILIADO"/>
  </r>
  <r>
    <x v="13"/>
    <m/>
    <x v="13"/>
    <x v="13"/>
    <s v="G12530300001"/>
    <s v="CVD"/>
    <n v="1253030"/>
    <m/>
    <s v="COBRO COSTOS DE PAPELERIA SEGUN TRANSFERENCIA DEL EXTERIOR POR ORDEN DE SOLGAS S.A. LIB. 00513062001 YPFB-OPERACIONES PLANTA DE SEPARACION DE LIQUIDOS RIO GRANDE"/>
    <m/>
    <m/>
    <m/>
    <m/>
    <n v="50"/>
    <n v="0"/>
    <s v="NO_CONCILIADO"/>
  </r>
  <r>
    <x v="14"/>
    <m/>
    <x v="14"/>
    <x v="13"/>
    <s v="G12530320003"/>
    <s v="COB"/>
    <n v="13227"/>
    <m/>
    <s v="PAGO A EXIMBANK CHINA POPUL PRÉSTAMO PBC 2016 (38) 426 VCTO. 21-01-2020 POR CUENTA DE TGN , NTI. 013227 VALOR 21-01-2020 INTERESES USD 2.269.672,59 COMISIONES USD 547.367,37 CTA. 3987 CUENTA UNICA DEL TESORO-3987 LIB. 00099021001 REF.: COMISIONES BANCARIAS"/>
    <m/>
    <m/>
    <m/>
    <m/>
    <n v="13797.44"/>
    <n v="0"/>
    <s v="NO_CONCILIADO"/>
  </r>
  <r>
    <x v="50"/>
    <m/>
    <x v="50"/>
    <x v="13"/>
    <s v="G12530370001"/>
    <s v="DEV"/>
    <n v="13141"/>
    <m/>
    <s v="PAGO A EXIMBANK CHINA POPUL PRÉSTAMO PBC 2017 (31) 457 VCTO. 21-01-2020 POR CUENTA DE ES-MUTUN ,SG NOTA ESM/GAF/UCPT/30/2020 DEL 15/01/2020 VALOR 21-01-2020 INTERESES USD 1.295.906,69 COMISIONES USD 796.358,00 CTA. 00573012002 CONTRAPARTE PLANTA SIDERURGICA DEL MUTUN"/>
    <m/>
    <m/>
    <m/>
    <m/>
    <n v="14562162.24"/>
    <n v="0"/>
    <s v="NO_CONCILIADO"/>
  </r>
  <r>
    <x v="50"/>
    <m/>
    <x v="50"/>
    <x v="13"/>
    <s v="G12530370004"/>
    <s v="COB"/>
    <n v="13141"/>
    <m/>
    <s v="PAGO A EXIMBANK CHINA POPUL PRÉSTAMO PBC 2017 (31) 457 VCTO. 21-01-2020 POR CUENTA DE ES-MUTUN ,SG NOTA ESM/GAF/UCPT/30/2020 DEL 15/01/2020 VALOR 21-01-2020 INTERESES USD 1.295.906,69 COMISIONES USD 796.358,00 CTA. 00573012001 EMPR.SIDERURGICA DEL MUTUN - RECURSOS PROPIOS REF.: COMISIONES BANCARIAS"/>
    <m/>
    <m/>
    <m/>
    <m/>
    <n v="10317.09"/>
    <n v="0"/>
    <s v="NO_CONCILIADO"/>
  </r>
  <r>
    <x v="13"/>
    <m/>
    <x v="13"/>
    <x v="13"/>
    <s v="G12530390001"/>
    <s v="CVD"/>
    <n v="1253039"/>
    <m/>
    <s v="COBRO COSTOS DE PAPELERIA SEGUN TRANSFERENCIA DEL EXTERIOR POR ORDEN DE INTEGRACION ENERGETICA ARGENTINA S.A REF.: PAGO EXA-GJA-102/19 LIB. 00513012007 YPFB - RECURSOS NACIONALIZACIÓN"/>
    <m/>
    <m/>
    <m/>
    <m/>
    <n v="50"/>
    <n v="0"/>
    <s v="NO_CONCILIADO"/>
  </r>
  <r>
    <x v="13"/>
    <m/>
    <x v="13"/>
    <x v="13"/>
    <s v="G12530930001"/>
    <s v="CVD"/>
    <n v="1253093"/>
    <m/>
    <s v="COBRO COSTOS DE PAPELERIA SEGUN TRANSFERENCIA DEL EXTERIOR POR ORDEN DE INTEGRACION ENERGETICA ARGENTINA S.A. LIB. 00513012007 YPFB - RECURSOS NACIONALIZACIÓN"/>
    <m/>
    <m/>
    <m/>
    <m/>
    <n v="50"/>
    <n v="0"/>
    <s v="NO_CONCILIADO"/>
  </r>
  <r>
    <x v="13"/>
    <m/>
    <x v="13"/>
    <x v="13"/>
    <s v="S09769520001"/>
    <s v="COB"/>
    <n v="976952"/>
    <m/>
    <s v="'COBRO DE'||UTILES DE ESCRITORIO POR EL COMPROBANTE CONTABLE NRO. 0976950 DE LA FECHA. SEGÚN CORREO ELECTRÓNICO DE YPFB DE F. 23/01/2018. DEBITO DE LA LIBRETA 00513022001 YPFB  OPERACIONES."/>
    <m/>
    <m/>
    <m/>
    <m/>
    <n v="50"/>
    <n v="0"/>
    <s v="NO_CONCILIADO"/>
  </r>
  <r>
    <x v="14"/>
    <m/>
    <x v="14"/>
    <x v="13"/>
    <s v="S09769560001"/>
    <s v="DEV"/>
    <n v="976956"/>
    <m/>
    <s v="'TRANSFERENCIA DE FONDOS||S/G. NOTA CITE: MEFP//VTCP/DGCP/UODP-107/2020 DE LA FECHA, DEL MIN.DE ECONOMIA Y FINANZAS PUBLICAS(HRE-TSO-421), PAGO BTS EXTRABURSATIL-VENCIMIENTO 22 Y 23 DE ENERO DE 2020 D.S.N°1121 DE 11 DE ENERO DE 2012. DEBITO DE LA LIBRETA N° 00099021001 TGN-RECURSOS ORDINARIOS MN, VENC. TITULOS TESOR0 DIRECTO."/>
    <m/>
    <m/>
    <m/>
    <m/>
    <n v="9374"/>
    <n v="0"/>
    <s v="NO_CONCILIADO"/>
  </r>
  <r>
    <x v="14"/>
    <m/>
    <x v="14"/>
    <x v="13"/>
    <s v="S09769560003"/>
    <s v="COB"/>
    <n v="976956"/>
    <m/>
    <s v="'TRANSFERENCIA DE FONDOS||S/G. NOTA CITE: MEFP//VTCP/DGCP/UODP-107/2020 DE LA FECHA, DEL MIN.DE ECONOMIA Y FINANZAS PUBLICAS(HRE-TSO-421), PAGO BTS EXTRABURSATIL-VENCIMIENTO 22 Y 23 DE ENERO DE 2020 D.S.N°1121 DE 11 DE ENERO DE 2012. DEBITO DE LA LIBRETA N° 00099021001, REPOSICION UTILES DE ESCRITORIO."/>
    <m/>
    <m/>
    <m/>
    <m/>
    <n v="50"/>
    <n v="0"/>
    <s v="NO_CONCILIADO"/>
  </r>
  <r>
    <x v="25"/>
    <m/>
    <x v="25"/>
    <x v="13"/>
    <s v="S09769760003"/>
    <s v="COB"/>
    <n v="976976"/>
    <m/>
    <s v="||TRANSFERENCIA DE FONDOS S/G. MENSAJES SWIFT NROS. 00752 Y 00742 DE LA FECHA. (SECTOR PÚBLICO - SERVICIOS). DEBITO DE LA LIBRETA 00119012001 ADSIB, REPOSICION UTILES DE ESCRITORIO."/>
    <m/>
    <m/>
    <m/>
    <m/>
    <n v="50"/>
    <n v="0"/>
    <s v="NO_CONCILIADO"/>
  </r>
  <r>
    <x v="50"/>
    <m/>
    <x v="50"/>
    <x v="13"/>
    <s v="S09769800001"/>
    <s v="DEV"/>
    <n v="976980"/>
    <m/>
    <s v="||COMPLEMENTO A NUESTRO COMPROBANTE G-1253037 DE LA FECHA POR PAGO DE INTERESES USD 1.295.906,69 Y COMISIONES USD 796.358,00 AL EXIMBANK CHINA, PRESTAMO PBC 2017 (31) 457 POR CUENTA DE LA EMPRESA SIDERURGICA DEL MUTUN, COBRO DE COMISIONES DEL BANQUERO USD 10.- LIBRETA N° 00573012001EMPRESA SIDERURGICA DEL MUTUN - RECURSOS PROPIOS"/>
    <m/>
    <m/>
    <m/>
    <m/>
    <n v="69.599999999999994"/>
    <n v="0"/>
    <s v="NO_CONCILIADO"/>
  </r>
  <r>
    <x v="0"/>
    <m/>
    <x v="0"/>
    <x v="14"/>
    <s v="O18186290002"/>
    <s v="BOD"/>
    <n v="1818629"/>
    <m/>
    <s v="00099021001 DEPOSITO DE EFECTIVO, DEPOSITANTE: LUIS FERRUFINO TERCEROS, CONCEPTO: DOBLE PERCEPCION, CUENTA DE DEPOSITO: CUENTA UNICA DEL TESORO"/>
    <m/>
    <m/>
    <m/>
    <m/>
    <n v="0"/>
    <n v="2587.98"/>
    <s v="NO_CONCILIADO"/>
  </r>
  <r>
    <x v="0"/>
    <m/>
    <x v="0"/>
    <x v="14"/>
    <s v="O18186500002"/>
    <s v="BOD"/>
    <n v="1818650"/>
    <m/>
    <s v="00099021001 DEPOSITO DE EFECTIVO, DEPOSITANTE: MIGUEL ANGEL RODRIGUEZ DAZA, CONCEPTO: PAGO IVA, CUENTA DE DEPOSITO: CUENTA UNICA DEL TESORO"/>
    <m/>
    <m/>
    <m/>
    <m/>
    <n v="0"/>
    <n v="48.230000000000004"/>
    <s v="NO_CONCILIADO"/>
  </r>
  <r>
    <x v="24"/>
    <m/>
    <x v="24"/>
    <x v="14"/>
    <s v="O18186570002"/>
    <s v="BOD"/>
    <n v="1818657"/>
    <m/>
    <s v="00580012001 DEPOSITO DE EFECTIVO, DEPOSITANTE: DEPOSITOS ADUANEROS BOLIVIANOS DAB, CONCEPTO: DEPÓSITO POR PASAJE AEREO NO UTILIZADO, CUENTA DE DEPOSITO: CUENTA UNICA DEL TESORO"/>
    <m/>
    <m/>
    <m/>
    <m/>
    <n v="0"/>
    <n v="257"/>
    <s v="NO_CONCILIADO"/>
  </r>
  <r>
    <x v="31"/>
    <m/>
    <x v="31"/>
    <x v="14"/>
    <s v="O18186930002"/>
    <s v="BOD"/>
    <n v="1818693"/>
    <m/>
    <s v="00190012003 DEPOSITO DE EFECTIVO, DEPOSITANTE: HERMEN SUBIRANA PERALTA, CONCEPTO: DEVOLUCION DE FONDOS POR LA COMPRA DE SOAT 2020, PARA EL VEHICULO 4422-CDC, CUENTA DE DEPOSITO: CUENTA UNICA DEL TESORO"/>
    <m/>
    <m/>
    <m/>
    <m/>
    <n v="0"/>
    <n v="52"/>
    <s v="NO_CONCILIADO"/>
  </r>
  <r>
    <x v="13"/>
    <m/>
    <x v="13"/>
    <x v="14"/>
    <s v="O18187040002"/>
    <s v="BOD"/>
    <n v="1818704"/>
    <m/>
    <s v="00513012003 DEPOSITO DE EFECTIVO, DEPOSITANTE: ALEXANDER OTTO FERNANDEZ SURCULENTO, CONCEPTO: DEVOLUCION DE HABERES, CUENTA DE DEPOSITO: CUENTA UNICA DEL TESORO"/>
    <m/>
    <m/>
    <m/>
    <m/>
    <n v="0"/>
    <n v="18592.23"/>
    <s v="NO_CONCILIADO"/>
  </r>
  <r>
    <x v="13"/>
    <m/>
    <x v="13"/>
    <x v="14"/>
    <s v="O18187050002"/>
    <s v="BOD"/>
    <n v="1818705"/>
    <m/>
    <s v="00513012003 DEPOSITO DE EFECTIVO, DEPOSITANTE: MARCELO JAVIER CORONADO AUZZA, CONCEPTO: DEVOLUCION DE HABERES LBP-YPFB-, CUENTA DE DEPOSITO: CUENTA UNICA DEL TESORO"/>
    <m/>
    <m/>
    <m/>
    <m/>
    <n v="0"/>
    <n v="16277.57"/>
    <s v="NO_CONCILIADO"/>
  </r>
  <r>
    <x v="0"/>
    <m/>
    <x v="0"/>
    <x v="14"/>
    <s v="O18187240002"/>
    <s v="BOD"/>
    <n v="1818724"/>
    <m/>
    <s v="00099021001 DEPOSITO DE EFECTIVO, DEPOSITANTE: ERNESTO APAZA RODRIGUEZ, CONCEPTO: DOBLE PERCEPCION, CUENTA DE DEPOSITO: CUENTA UNICA DEL TESORO"/>
    <m/>
    <m/>
    <m/>
    <m/>
    <n v="0"/>
    <n v="1901.0900000000001"/>
    <s v="NO_CONCILIADO"/>
  </r>
  <r>
    <x v="39"/>
    <m/>
    <x v="39"/>
    <x v="14"/>
    <s v="O18187310002"/>
    <s v="BOD"/>
    <n v="1818731"/>
    <m/>
    <s v="00066014202 DEPOSITO DE EFECTIVO, DEPOSITANTE: RENAN ARCENIO TRUJILLO BRAVO, CONCEPTO: DEVOLUCION DE MONTO NO EJECUTADO POR LOS BENEFICIARIOS DEL PROYECTO &quot;ROBOMATRIX CONTINENTAL&quot;, CUENTA DE DEPOSITO: CUENTA UNICA DEL TESORO"/>
    <m/>
    <m/>
    <m/>
    <m/>
    <n v="0"/>
    <n v="4111"/>
    <s v="NO_CONCILIADO"/>
  </r>
  <r>
    <x v="0"/>
    <m/>
    <x v="0"/>
    <x v="14"/>
    <s v="O18187570002"/>
    <s v="BOD"/>
    <n v="1818757"/>
    <m/>
    <s v="00099021001 DEPOSITO DE EFECTIVO, DEPOSITANTE: JAVIER ANTONIO TORREZ DURAN, CONCEPTO: DEVOLUCION PAGO EN DEMASIA DE AGUINALDO, CUENTA DE DEPOSITO: CUENTA UNICA DEL TESORO"/>
    <m/>
    <m/>
    <m/>
    <m/>
    <n v="0"/>
    <n v="1224.3800000000001"/>
    <s v="NO_CONCILIADO"/>
  </r>
  <r>
    <x v="16"/>
    <m/>
    <x v="16"/>
    <x v="14"/>
    <s v="O18187580002"/>
    <s v="BOD"/>
    <n v="1818758"/>
    <m/>
    <s v="00081011101 DEPOSITO DE EFECTIVO, DEPOSITANTE: LUIS F. TORRICO MILLAN, CONCEPTO: REPOSICION CREDENCIAL, CUENTA DE DEPOSITO: CUENTA UNICA DEL TESORO"/>
    <m/>
    <m/>
    <m/>
    <m/>
    <n v="0"/>
    <n v="25"/>
    <s v="NO_CONCILIADO"/>
  </r>
  <r>
    <x v="51"/>
    <m/>
    <x v="51"/>
    <x v="14"/>
    <s v="O18188150002"/>
    <s v="BOD"/>
    <n v="1818815"/>
    <m/>
    <s v="00099021001 DEPOSITO DE EFECTIVO, DEPOSITANTE: AAPS LIC TATIANA GUTIERREZ MAMANI, CONCEPTO: DEVOLUCION DE FONDOS DE AGUINALDOS 2019, CUENTA DE DEPOSITO: CUENTA UNICA DEL TESORO"/>
    <m/>
    <m/>
    <m/>
    <m/>
    <n v="0"/>
    <n v="364.28000000000003"/>
    <s v="NO_CONCILIADO"/>
  </r>
  <r>
    <x v="20"/>
    <m/>
    <x v="20"/>
    <x v="14"/>
    <s v="B18185990002"/>
    <s v="BOD"/>
    <n v="1818599"/>
    <m/>
    <s v="00015021104 DEP.DE CHEQ.AJENOS,RET.DE CAM.,CONCEPTO: MINISTERIO DE GOBIERNO DIRECCION NACIONAL DE SALUD Y BIENESTAR SOCIAL,DEP.: DIRECCION NACIONAL DE SALUD Y BIENESTAR SOCIAL , PROCEDENCIA: BANCO UNION S.A., CHEQUE: 2965, FECHA DE EMISION:17/01/2020"/>
    <m/>
    <m/>
    <m/>
    <m/>
    <n v="0"/>
    <n v="100502.5"/>
    <s v="NO_CONCILIADO"/>
  </r>
  <r>
    <x v="20"/>
    <m/>
    <x v="20"/>
    <x v="14"/>
    <s v="B18186010002"/>
    <s v="BOD"/>
    <n v="1818601"/>
    <m/>
    <s v="00015021104 DEP.DE CHEQ.AJENOS,RET.DE CAM.,CONCEPTO: MINISTERIO DE GOBIERNO - DIRECCION NACIONAL DE SALUD Y BIENESTAR SOCIAL,DEP.: DIRECCION NACIONAL DE SALUD Y BIENESTAR SOCIAL , PROCEDENCIA: BANCO UNION S.A., CHEQUE: 2966, FECHA DE EMISION:17/01/2020"/>
    <m/>
    <m/>
    <m/>
    <m/>
    <n v="0"/>
    <n v="5690.2"/>
    <s v="NO_CONCILIADO"/>
  </r>
  <r>
    <x v="38"/>
    <m/>
    <x v="38"/>
    <x v="14"/>
    <s v="B18186320002"/>
    <s v="BOD"/>
    <n v="1818632"/>
    <m/>
    <s v="00099021001 DEP.DE CHEQ.AJENOS,RET.DE CAM.,CONCEPTO: DEVOLUCION DE COTIZACION,DEP.: FUTURO DE BOLIVIA AFP , PROCEDENCIA: BANCO DE CREDITO DE BOLIVIA S.A., CHEQUE: 61127, FECHA DE EMISION:21/01/2020"/>
    <m/>
    <m/>
    <m/>
    <m/>
    <n v="0"/>
    <n v="239.57"/>
    <s v="NO_CONCILIADO"/>
  </r>
  <r>
    <x v="38"/>
    <m/>
    <x v="38"/>
    <x v="14"/>
    <s v="B18186360002"/>
    <s v="BOD"/>
    <n v="1818636"/>
    <m/>
    <s v="00099021001 DEP.DE CHEQ.AJENOS,RET.DE CAM.,CONCEPTO: DEVOLUCION DE COTIZACION,DEP.: FUTURO DE BOLIVIA AFP , PROCEDENCIA: BANCO DE CREDITO DE BOLIVIA S.A., CHEQUE: 61126, FECHA DE EMISION:21/01/2020"/>
    <m/>
    <m/>
    <m/>
    <m/>
    <n v="0"/>
    <n v="2585.1"/>
    <s v="NO_CONCILIADO"/>
  </r>
  <r>
    <x v="38"/>
    <m/>
    <x v="38"/>
    <x v="14"/>
    <s v="B18186370002"/>
    <s v="BOD"/>
    <n v="1818637"/>
    <m/>
    <s v="00099021001 DEP.DE CHEQ.AJENOS,RET.DE CAM.,CONCEPTO: DEVOLUCION DE COTIZACION,DEP.: FUTURO DE BOLIVIA AFP , PROCEDENCIA: BANCO DE CREDITO DE BOLIVIA S.A., CHEQUE: 61125, FECHA DE EMISION:21/01/2020"/>
    <m/>
    <m/>
    <m/>
    <m/>
    <n v="0"/>
    <n v="649.99"/>
    <s v="NO_CONCILIADO"/>
  </r>
  <r>
    <x v="41"/>
    <m/>
    <x v="41"/>
    <x v="14"/>
    <s v="B18186490002"/>
    <s v="BOD"/>
    <n v="1818649"/>
    <m/>
    <s v="00099021001 DEP.DE CHEQ.AJENOS,RET.DE CAM.,CONCEPTO: DESCUENTO A CONSULTORES POR DICIEMBRE /2019,DEP.: APS , PROCEDENCIA: BANCO UNION S.A., CHEQUE: 4355, FECHA DE EMISION:21/01/2020"/>
    <m/>
    <m/>
    <m/>
    <m/>
    <n v="0"/>
    <n v="2999"/>
    <s v="NO_CONCILIADO"/>
  </r>
  <r>
    <x v="39"/>
    <m/>
    <x v="39"/>
    <x v="14"/>
    <s v="O18185530002"/>
    <s v="BOD"/>
    <n v="1818553"/>
    <m/>
    <s v="00066014202 DEPOSITO DE EFECTIVO, DEPOSITANTE: IVAN ALEJANDRO VAZQUEZ MENES, CONCEPTO: DEVOLUCION, CUENTA DE DEPOSITO: CUENTA UNICA DEL TESORO"/>
    <m/>
    <m/>
    <m/>
    <m/>
    <n v="0"/>
    <n v="4870"/>
    <s v="NO_CONCILIADO"/>
  </r>
  <r>
    <x v="0"/>
    <m/>
    <x v="0"/>
    <x v="14"/>
    <s v="O18185540002"/>
    <s v="BOD"/>
    <n v="1818554"/>
    <m/>
    <s v="00099021001 DEPOSITO DE EFECTIVO, DEPOSITANTE: KEVIN SILVANO SOLIZ KNIEP, CONCEPTO: REVERSION POR SALDO NO EJECUTADO SERVICIOS BASICOS, CUENTA DE DEPOSITO: CUENTA UNICA DEL TESORO"/>
    <m/>
    <m/>
    <m/>
    <m/>
    <n v="0"/>
    <n v="1524.8"/>
    <s v="NO_CONCILIADO"/>
  </r>
  <r>
    <x v="22"/>
    <m/>
    <x v="22"/>
    <x v="14"/>
    <s v="O18185860002"/>
    <s v="BOD"/>
    <n v="1818586"/>
    <m/>
    <s v="00099021001 DEPOSITO DE EFECTIVO, DEPOSITANTE: MARIO PORTUGUEZ MARZANA - MINISTERIO DE SALUD, CONCEPTO: DEVOLUCION DE SALARIO Y AGUINALDO DEL MES DE DICIEMBRE, CUENTA DE DEPOSITO: CUENTA UNICA DEL TESORO"/>
    <m/>
    <m/>
    <m/>
    <m/>
    <n v="0"/>
    <n v="7897.5"/>
    <s v="NO_CONCILIADO"/>
  </r>
  <r>
    <x v="0"/>
    <m/>
    <x v="0"/>
    <x v="14"/>
    <s v="O18185880002"/>
    <s v="BOD"/>
    <n v="1818588"/>
    <m/>
    <s v="00099021001 DEPOSITO DE EFECTIVO, DEPOSITANTE: ROSARIO IVONNE CUBA AGUIRRE, CONCEPTO: RECUPERACION EXTRAJUDICIAL, CUENTA DE DEPOSITO: CUENTA UNICA DEL TESORO"/>
    <m/>
    <m/>
    <m/>
    <m/>
    <n v="0"/>
    <n v="695"/>
    <s v="NO_CONCILIADO"/>
  </r>
  <r>
    <x v="0"/>
    <m/>
    <x v="0"/>
    <x v="14"/>
    <s v="O18185900002"/>
    <s v="BOD"/>
    <n v="1818590"/>
    <m/>
    <s v="00099021001 DEPOSITO DE EFECTIVO, DEPOSITANTE: EDILBERTO ARUQUIPA ALARCON, CONCEPTO: REVERSION SALDO NO EJECUTADO DE AGUA, CUENTA DE DEPOSITO: CUENTA UNICA DEL TESORO"/>
    <m/>
    <m/>
    <m/>
    <m/>
    <n v="0"/>
    <n v="2314.1"/>
    <s v="NO_CONCILIADO"/>
  </r>
  <r>
    <x v="0"/>
    <m/>
    <x v="0"/>
    <x v="14"/>
    <s v="O18185920002"/>
    <s v="BOD"/>
    <n v="1818592"/>
    <m/>
    <s v="00099021001 DEPOSITO DE EFECTIVO, DEPOSITANTE: EDILBERTO ARUQUIPA ALARCON, CONCEPTO: REVERSION SALDO ENERGIA ELECTRICA, CUENTA DE DEPOSITO: CUENTA UNICA DEL TESORO"/>
    <m/>
    <m/>
    <m/>
    <m/>
    <n v="0"/>
    <n v="628.1"/>
    <s v="NO_CONCILIADO"/>
  </r>
  <r>
    <x v="0"/>
    <m/>
    <x v="0"/>
    <x v="14"/>
    <s v="O18186050002"/>
    <s v="BOD"/>
    <n v="1818605"/>
    <m/>
    <s v="00099021001 DEPOSITO DE EFECTIVO, DEPOSITANTE: HARLEY JESUS RODRIGUEZ TELLEZ, CONCEPTO: RECUPERACION EXTRAJUDICIAL, CUENTA DE DEPOSITO: CUENTA UNICA DEL TESORO"/>
    <m/>
    <m/>
    <m/>
    <m/>
    <n v="0"/>
    <n v="695"/>
    <s v="NO_CONCILIADO"/>
  </r>
  <r>
    <x v="0"/>
    <m/>
    <x v="0"/>
    <x v="14"/>
    <s v="O18186060002"/>
    <s v="BOD"/>
    <n v="1818606"/>
    <m/>
    <s v="00099021001 DEPOSITO DE EFECTIVO, DEPOSITANTE: ANA ELIZABETH SANDRA ASCARRUNZ ALARCON MUÑOZ, CONCEPTO: RECUPERACION EXTRAJUDICIAL, CUENTA DE DEPOSITO: CUENTA UNICA DEL TESORO"/>
    <m/>
    <m/>
    <m/>
    <m/>
    <n v="0"/>
    <n v="695"/>
    <s v="NO_CONCILIADO"/>
  </r>
  <r>
    <x v="10"/>
    <m/>
    <x v="10"/>
    <x v="14"/>
    <s v="F0003681"/>
    <s v="DAU"/>
    <n v="1185744"/>
    <m/>
    <s v="A:00041014101 Débito automático al Gobierno Autónomo Municipal de Quirusillas a favor del Ministerio de Desarrollo Productivo y Economía Plural, por incumplimiento al Convenio Intergubernativo (Equipos de Computación) de fecha 15 de octubre de 2018 correspondiente a la dotación de equipos de computación a las Unidades Educativas Fiscales y de Convenio del Subsistema de Educación Regular."/>
    <m/>
    <m/>
    <m/>
    <m/>
    <n v="0"/>
    <n v="21924"/>
    <s v="NO_CONCILIADO"/>
  </r>
  <r>
    <x v="14"/>
    <m/>
    <x v="14"/>
    <x v="14"/>
    <s v="F0003685"/>
    <s v="NTE"/>
    <n v="1190481"/>
    <m/>
    <s v="A:00099021001 El concepto de la mencionada operación corresponde a la transferencia de capital por el mes de Diciembre/2019, de Cooperativa Buen Samaritano al TGN."/>
    <m/>
    <m/>
    <m/>
    <m/>
    <n v="0"/>
    <n v="2934.48"/>
    <s v="NO_CONCILIADO"/>
  </r>
  <r>
    <x v="14"/>
    <m/>
    <x v="14"/>
    <x v="14"/>
    <s v="F0003685"/>
    <s v="NTE"/>
    <n v="1190479"/>
    <m/>
    <s v="A:00099021001 El concepto de la mencionada operación corresponde a la transferencia de capital por el mes de Diciembre/2019, de Cooperativa Sudamérica al TGN."/>
    <m/>
    <m/>
    <m/>
    <m/>
    <n v="0"/>
    <n v="730.98"/>
    <s v="NO_CONCILIADO"/>
  </r>
  <r>
    <x v="18"/>
    <m/>
    <x v="18"/>
    <x v="14"/>
    <s v="F0003685"/>
    <s v="NTE"/>
    <n v="1190483"/>
    <m/>
    <s v="A:00099021001 El concepto de la mencionada operación corresponde a la transferencia de capital por el mes de Diciembre/2019, de Banco Union al TGN."/>
    <m/>
    <m/>
    <m/>
    <m/>
    <n v="0"/>
    <n v="13318.82"/>
    <s v="NO_CONCILIADO"/>
  </r>
  <r>
    <x v="3"/>
    <m/>
    <x v="3"/>
    <x v="14"/>
    <s v="Q12325080002"/>
    <s v="CRV"/>
    <n v="1232508"/>
    <m/>
    <s v="NUMERO DE LIBRETA CUT: 00099021001 OPERACIÓN E18 TRANSFERENCIA DEL SISTEMA FINANCIERO POR CUENTA DE TERCEROS A LA CUT POR CONCEPTO DE DEVOLUCION DE PAGOS CC NO COBRADOS POR AFILIADOS CIVILES Y MILITARES CORRESPONDIENTE AL PERIODO DE SEPTIEMBRE 2019"/>
    <m/>
    <m/>
    <m/>
    <m/>
    <n v="0"/>
    <n v="203165.45"/>
    <s v="NO_CONCILIADO"/>
  </r>
  <r>
    <x v="14"/>
    <m/>
    <x v="14"/>
    <x v="14"/>
    <s v="Q12325230002"/>
    <s v="CRV"/>
    <n v="1232523"/>
    <m/>
    <s v="NÚMERO DE LIBRETA CUT: 99031009.00 OPERACIÓN T01 TRANSFERENCIA DE FONDOS A LA CUT - TESORO DIRECTO DE BANCO UNION S.A. A CUENTA UNICA DEL TESORO CON NUMERO DE SOLICITUD = 4547160 Y NUMERO CORRELATIVO = 91320023012020996 TRANSFERENCIA POR OPERACIONES DE VENTA BONOS BTX"/>
    <m/>
    <m/>
    <m/>
    <m/>
    <n v="0"/>
    <n v="100000"/>
    <s v="NO_CONCILIADO"/>
  </r>
  <r>
    <x v="8"/>
    <m/>
    <x v="8"/>
    <x v="14"/>
    <s v="S09770600002"/>
    <s v="CRV"/>
    <n v="977060"/>
    <m/>
    <s v="||TRANSFERENCIA DE FONDOS S/G. FORMULARIO CITE: BUN/CF043/20 DE LA FECHA.(HRE-TSO-427). A SOLICITUD DEL GOB.AUT.MCPAL.DE CARANAVI, LIBRETA 00099021001 TGN-RECURSOS ORDINARIOS; BUN."/>
    <m/>
    <m/>
    <m/>
    <m/>
    <n v="0"/>
    <n v="345741.44"/>
    <s v="NO_CONCILIADO"/>
  </r>
  <r>
    <x v="13"/>
    <m/>
    <x v="13"/>
    <x v="14"/>
    <s v="G12537330001"/>
    <s v="CVD"/>
    <n v="1253733"/>
    <m/>
    <s v="COBRO COSTOS DE PAPELERIA SEGUN TRANSFERENCIA DEL EXTERIOR POR ORDEN DE COPAGAZ DISTRIBUIDORA DE GAS S.A. (SAO PAULO) REF.: 07134273420 FECHA VALOR 23/01/2020 LIB. 00513062001 YPFB-OPERACIONES PLANTA DE SEPARACION DE LIQUIDOS RIO GRANDE"/>
    <m/>
    <m/>
    <m/>
    <m/>
    <n v="50"/>
    <n v="0"/>
    <s v="NO_CONCILIADO"/>
  </r>
  <r>
    <x v="13"/>
    <m/>
    <x v="13"/>
    <x v="14"/>
    <s v="S09770760001"/>
    <s v="COB"/>
    <n v="977076"/>
    <m/>
    <s v="'COBRO DE'||UTILES DE ESCRITORIO POR EL COMPROBANTE CONTABLE NRO. 0977075 DE LA FECHA, SEGÚN CORREO ELECTRONICO DE YPFB DE F. 23/01/2018. DEBITO DE LA LIBRETA 00513022001 YPFB  OPERACIONES."/>
    <m/>
    <m/>
    <m/>
    <m/>
    <n v="50"/>
    <n v="0"/>
    <s v="NO_CONCILIADO"/>
  </r>
  <r>
    <x v="13"/>
    <m/>
    <x v="13"/>
    <x v="14"/>
    <s v="G12537460001"/>
    <s v="CVD"/>
    <n v="1253746"/>
    <m/>
    <s v="COBRO COSTOS DE PAPELERIA SEGUN TRANSFERENCIA DEL EXTERIOR POR ORDEN DE INTEGRACION ENERGETICA ARGENTINA S.A. REF.: PAGO EXA-GJA-102/19 FECHA VALOR 22/01/2020 LIB. 00513012007 YPFB - RECURSOS NACIONALIZACIÓN"/>
    <m/>
    <m/>
    <m/>
    <m/>
    <n v="50"/>
    <n v="0"/>
    <s v="NO_CONCILIADO"/>
  </r>
  <r>
    <x v="13"/>
    <m/>
    <x v="13"/>
    <x v="14"/>
    <s v="G12537530001"/>
    <s v="CVD"/>
    <n v="1253753"/>
    <m/>
    <s v="COBRO COSTOS DE PAPELERIA SEGUN TRANSFERENCIA DEL EXTERIOR POR ORDEN DE PETROLEOS PARAGUAYOS PETROPAR (FECHA VALOR 22/01/2020) LIB. 00513062001 YPFB-OPERACIONES PLANTA DE SEPARACION DE LIQUIDOS RIO GRANDE"/>
    <m/>
    <m/>
    <m/>
    <m/>
    <n v="50"/>
    <n v="0"/>
    <s v="NO_CONCILIADO"/>
  </r>
  <r>
    <x v="13"/>
    <m/>
    <x v="13"/>
    <x v="14"/>
    <s v="G12542100001"/>
    <s v="CVD"/>
    <n v="1254210"/>
    <m/>
    <s v="COBRO COSTOS DE PAPELERIA SEGUN TRANSFERENCIA DEL EXTERIOR POR ORDEN DE OLEODUCTO SUR DEL PERU S.A.C. LIB. 00513062001 YPFB-OPERACIONES PLANTA DE SEPARACION DE LIQUIDOS RIO GRANDE"/>
    <m/>
    <m/>
    <m/>
    <m/>
    <n v="50"/>
    <n v="0"/>
    <s v="NO_CONCILIADO"/>
  </r>
  <r>
    <x v="42"/>
    <m/>
    <x v="42"/>
    <x v="14"/>
    <s v="G12542290003"/>
    <s v="COB"/>
    <n v="1254229"/>
    <m/>
    <s v="TRANSFERENCIA RECIBIDA DEL EXTERIOR SEGÚN MENSAJES SWIFT Nos. 00912-00909 (REM.EXT.) DE FECHA 23-01-2020 POR DESEMBOLSO DE IDA PRÉSTAMO TF-16083 13 FPS LIBRETA N° 00287102001 FPS-RECURSOS PROPIOS REF.: UTILES DE ESCRITORIO"/>
    <m/>
    <m/>
    <m/>
    <m/>
    <n v="50"/>
    <n v="0"/>
    <s v="NO_CONCILIADO"/>
  </r>
  <r>
    <x v="13"/>
    <m/>
    <x v="13"/>
    <x v="14"/>
    <s v="G12537410001"/>
    <s v="CVD"/>
    <n v="1253741"/>
    <m/>
    <s v="COBRO COSTOS DE PAPELERIA SEGUN TRANSFERENCIA DEL EXTERIOR POR ORDEN DE COPAGAS DISTRIBUIDORA DE GAS S.A. LIB. 00513062001 YPFB-OPERACIONES PLANTA DE SEPARACION DE LIQUIDOS RIO GRANDE"/>
    <m/>
    <m/>
    <m/>
    <m/>
    <n v="50"/>
    <n v="0"/>
    <s v="NO_CONCILIADO"/>
  </r>
  <r>
    <x v="25"/>
    <m/>
    <x v="25"/>
    <x v="14"/>
    <s v="S09770680003"/>
    <s v="COB"/>
    <n v="977068"/>
    <m/>
    <s v="||TRANSFERENCIA DE FONDOS EN ATENCIÓN A MENSAJES SWIFT 00930 Y 00894 DE LA FECHA (SECTOR PUBLICO-SERVICIOS) DEBITO DE LA LIBRETA 00119012001 ADSIB, REPOSICION UTILES DE ESCRITORIO."/>
    <m/>
    <m/>
    <m/>
    <m/>
    <n v="50"/>
    <n v="0"/>
    <s v="NO_CONCILIADO"/>
  </r>
  <r>
    <x v="0"/>
    <m/>
    <x v="0"/>
    <x v="15"/>
    <s v="O18189770002"/>
    <s v="BOD"/>
    <n v="1818977"/>
    <m/>
    <s v="00099021001 DEPOSITO DE EFECTIVO, DEPOSITANTE: MARIA ANTONIETA LIRA SILVA, CONCEPTO: DOBLE PERCEPCION, CUENTA DE DEPOSITO: CUENTA UNICA DEL TESORO"/>
    <m/>
    <m/>
    <m/>
    <m/>
    <n v="0"/>
    <n v="3480"/>
    <s v="NO_CONCILIADO"/>
  </r>
  <r>
    <x v="0"/>
    <m/>
    <x v="0"/>
    <x v="15"/>
    <s v="O18190130002"/>
    <s v="BOD"/>
    <n v="1819013"/>
    <m/>
    <s v="00099021001 DEPOSITO DE EFECTIVO, DEPOSITANTE: ALBERTO ALEJANDRO DE LA GALVEZ MURILLO CAMBEROS, CONCEPTO: DOBLE PERCEPCION, CUENTA DE DEPOSITO: CUENTA UNICA DEL TESORO"/>
    <m/>
    <m/>
    <m/>
    <m/>
    <n v="0"/>
    <n v="1939.19"/>
    <s v="NO_CONCILIADO"/>
  </r>
  <r>
    <x v="26"/>
    <m/>
    <x v="26"/>
    <x v="15"/>
    <s v="O18190270002"/>
    <s v="BOD"/>
    <n v="1819027"/>
    <m/>
    <s v="00076014201 DEPOSITO DE EFECTIVO, DEPOSITANTE: MINISTERIO DE MINERIA Y METALURGIA, CONCEPTO: DEVOLUCION DE REFRIGERIOS DICIEMBRE 2019, CUENTA DE DEPOSITO: CUENTA UNICA DEL TESORO"/>
    <m/>
    <m/>
    <m/>
    <m/>
    <n v="0"/>
    <n v="198"/>
    <s v="NO_CONCILIADO"/>
  </r>
  <r>
    <x v="39"/>
    <m/>
    <x v="39"/>
    <x v="15"/>
    <s v="O18190320002"/>
    <s v="BOD"/>
    <n v="1819032"/>
    <m/>
    <s v="00099021001 DEPOSITO DE EFECTIVO, DEPOSITANTE: JOSE AGUILAR ESPEJO, CONCEPTO: DEVOLUCION DAÑO ECONOMICO SEGUN INFORME AUDITORIA MPD UAI  N°067/2018, CUENTA DE DEPOSITO: CUENTA UNICA DEL TESORO"/>
    <m/>
    <m/>
    <m/>
    <m/>
    <n v="0"/>
    <n v="1047"/>
    <s v="NO_CONCILIADO"/>
  </r>
  <r>
    <x v="0"/>
    <m/>
    <x v="0"/>
    <x v="15"/>
    <s v="O18190480002"/>
    <s v="BOD"/>
    <n v="1819048"/>
    <m/>
    <s v="00099021001 DEPOSITO DE EFECTIVO, DEPOSITANTE: ADALID GROVER NINA PARISACA, CONCEPTO: SALDO NO EJECUTADO ENERGIA ELECTRICA MES DICIEMBRE, CUENTA DE DEPOSITO: CUENTA UNICA DEL TESORO"/>
    <m/>
    <m/>
    <m/>
    <m/>
    <n v="0"/>
    <n v="153.4"/>
    <s v="NO_CONCILIADO"/>
  </r>
  <r>
    <x v="0"/>
    <m/>
    <x v="0"/>
    <x v="15"/>
    <s v="O18190490002"/>
    <s v="BOD"/>
    <n v="1819049"/>
    <m/>
    <s v="00099021001 DEPOSITO DE EFECTIVO, DEPOSITANTE: ASOCIACION DE MANTENIMIENTO VIAL AMVI, CONCEPTO: DEV PAGO EXCEDENTE PROY SERVICIOS DE REPOSICION DE PUNTOS DE CONEXION ESTABLES PARA PRESERVACION, CUENTA DE DEPOSITO: CUENTA UNICA DEL TESORO"/>
    <m/>
    <m/>
    <m/>
    <m/>
    <n v="0"/>
    <n v="0.03"/>
    <s v="NO_CONCILIADO"/>
  </r>
  <r>
    <x v="32"/>
    <m/>
    <x v="32"/>
    <x v="15"/>
    <s v="O18190630002"/>
    <s v="BOD"/>
    <n v="1819063"/>
    <m/>
    <s v="00016011101 DEPOSITO DE EFECTIVO, DEPOSITANTE: FREDDY ELOY MAMANI DURAN, CONCEPTO: DEVOLUCION DE PASAJES AEREOS-TRAMO SANTA CRUZ -RIBERALTA, CUENTA DE DEPOSITO: CUENTA UNICA DEL TESORO"/>
    <m/>
    <m/>
    <m/>
    <m/>
    <n v="0"/>
    <n v="754"/>
    <s v="NO_CONCILIADO"/>
  </r>
  <r>
    <x v="0"/>
    <m/>
    <x v="0"/>
    <x v="15"/>
    <s v="O18190920002"/>
    <s v="BOD"/>
    <n v="1819092"/>
    <m/>
    <s v="00099021001 DEPOSITO DE EFECTIVO, DEPOSITANTE: PETRONILA YOLANDA TORREZ MALLEA, CONCEPTO: REVERSION RETROACTIVO DEL MES DE ABRIL DE 2019 DEVOLUCION, CUENTA DE DEPOSITO: CUENTA UNICA DEL TESORO"/>
    <m/>
    <m/>
    <m/>
    <m/>
    <n v="0"/>
    <n v="220.58"/>
    <s v="NO_CONCILIADO"/>
  </r>
  <r>
    <x v="18"/>
    <m/>
    <x v="18"/>
    <x v="15"/>
    <s v="O18191080002"/>
    <s v="BOD"/>
    <n v="1819108"/>
    <m/>
    <s v="00099021001 DEPOSITO DE EFECTIVO, DEPOSITANTE: ENDE - EMPRESA NACIONAL DE ELECTRICIDAD, CONCEPTO: CUMPLIMIENTO AL DS. 3034 REMUNERACION MAX DICIEMBRE 2019 - WILFREDO OVANDO ROJAS, CUENTA DE DEPOSITO: CUENTA UNICA DEL TESORO"/>
    <m/>
    <m/>
    <m/>
    <m/>
    <n v="0"/>
    <n v="9837.25"/>
    <s v="NO_CONCILIADO"/>
  </r>
  <r>
    <x v="52"/>
    <m/>
    <x v="52"/>
    <x v="15"/>
    <s v="B18189750002"/>
    <s v="BOD"/>
    <n v="1818975"/>
    <m/>
    <s v="00099021001 DEP.DE CHEQ.AJENOS,RET.DE CAM.,CONCEPTO: DEPÓSITO EXCEDENTE FIDEICOMISO IMPORTACION CEMENTO PORTLAND,DEP.: INSUMOS BOLIVIA , PROCEDENCIA: BANCO UNION S.A., CHEQUE: 3538, FECHA DE EMISION:31/12/2019"/>
    <m/>
    <m/>
    <m/>
    <m/>
    <n v="0"/>
    <n v="182640.5"/>
    <s v="NO_CONCILIADO"/>
  </r>
  <r>
    <x v="3"/>
    <m/>
    <x v="3"/>
    <x v="15"/>
    <s v="B18189880002"/>
    <s v="BOD"/>
    <n v="1818988"/>
    <m/>
    <s v="00099021001 DEP.DE CHEQ.AJENOS,RET.DE CAM.,CONCEPTO: POR RETENCION JUDICIAL N/C 45/2008 PROCESO COACTIVO FISCAL SEGUIDO POR MEFP C/MABEL JUDITH IRIARTE P,DEP.: MINISTERIO DE ECONOMIA Y FINANZAS PUBLICAS"/>
    <m/>
    <m/>
    <m/>
    <m/>
    <n v="0"/>
    <n v="8742.0300000000007"/>
    <s v="NO_CONCILIADO"/>
  </r>
  <r>
    <x v="22"/>
    <m/>
    <x v="22"/>
    <x v="15"/>
    <s v="B18189980002"/>
    <s v="BOD"/>
    <n v="1818998"/>
    <m/>
    <s v="00046021109 DEP.DE CHEQ.AJENOS,RET.DE CAM.,CONCEPTO: REEMBOLSO POR BAJAS MEDICAS DE INCAPACIDAD TEMPORAL DE NOVIEMBRE 2019 MIN. SALUD,DEP.: CAJA BANCARIA ESTATAL DE SALUD , PROCEDENCIA: BANCO UNION S.A., CHEQUE: 35318, FECHA DE EMISION:26/12/2019"/>
    <m/>
    <m/>
    <m/>
    <m/>
    <n v="0"/>
    <n v="1150.49"/>
    <s v="NO_CONCILIADO"/>
  </r>
  <r>
    <x v="22"/>
    <m/>
    <x v="22"/>
    <x v="15"/>
    <s v="B18189990002"/>
    <s v="BOD"/>
    <n v="1818999"/>
    <m/>
    <s v="00099021001 DEP.DE CHEQ.AJENOS,RET.DE CAM.,CONCEPTO: REEMBOLSO POR BAJAS MEDICAS DE INCAPACIDAD TEMPORAL DE OCTUBRE 2019 MIN. SALUD,DEP.: CAJA BANCARIA ESTATAL DE SALUD , PROCEDENCIA: BANCO UNION S.A., CHEQUE: 35317, FECHA DE EMISION:26/12/2019"/>
    <m/>
    <m/>
    <m/>
    <m/>
    <n v="0"/>
    <n v="657146.06000000006"/>
    <s v="NO_CONCILIADO"/>
  </r>
  <r>
    <x v="22"/>
    <m/>
    <x v="22"/>
    <x v="15"/>
    <s v="B18190000002"/>
    <s v="BOD"/>
    <n v="1819000"/>
    <m/>
    <s v="00046024204 DEP.DE CHEQ.AJENOS,RET.DE CAM.,CONCEPTO: REEMBOLSO POR BAJAS MEDICAS DE INCAPACIDAD TEMPORAL DE NOVIEMBRE 2019 MIN. SALUD,DEP.: CAJA BANCARIA ESTATAL DE SALUD , PROCEDENCIA: BANCO UNION S.A., CHEQUE: 35319, FECHA DE EMISION:26/12/2019"/>
    <m/>
    <m/>
    <m/>
    <m/>
    <n v="0"/>
    <n v="1978.14"/>
    <s v="NO_CONCILIADO"/>
  </r>
  <r>
    <x v="18"/>
    <m/>
    <x v="18"/>
    <x v="15"/>
    <s v="B18190050002"/>
    <s v="BOD"/>
    <n v="1819005"/>
    <m/>
    <s v="00099021001 DEP.DE CHEQ.AJENOS,RET.DE CAM.,CONCEPTO: REEMBOLSO POR INCAPACIDAD NOVIEMBRE ORURO,DEP.: CONTRALORIA GENERAL DEL ESTADO , PROCEDENCIA: BANCO UNION S.A., CHEQUE: 6654, FECHA DE EMISION:23/01/2020"/>
    <m/>
    <m/>
    <m/>
    <m/>
    <n v="0"/>
    <n v="167.84"/>
    <s v="NO_CONCILIADO"/>
  </r>
  <r>
    <x v="18"/>
    <m/>
    <x v="18"/>
    <x v="15"/>
    <s v="B18190070002"/>
    <s v="BOD"/>
    <n v="1819007"/>
    <m/>
    <s v="00099021001 DEP.DE CHEQ.AJENOS,RET.DE CAM.,CONCEPTO: REEMBOLSO POR INCAPACIDAD OCTUBRE -ORURO,DEP.: CONTRALORIA GENERAL DEL ESTADO , PROCEDENCIA: BANCO UNION S.A., CHEQUE: 6653, FECHA DE EMISION:23/01/2020"/>
    <m/>
    <m/>
    <m/>
    <m/>
    <n v="0"/>
    <n v="4216.8900000000003"/>
    <s v="NO_CONCILIADO"/>
  </r>
  <r>
    <x v="18"/>
    <m/>
    <x v="18"/>
    <x v="15"/>
    <s v="B18190080002"/>
    <s v="BOD"/>
    <n v="1819008"/>
    <m/>
    <s v="00099021001 DEP.DE CHEQ.AJENOS,RET.DE CAM.,CONCEPTO: REEMBOLSO POR INCAPACIDAD AGOSTO- ORURO,DEP.: CONTRALORIA GENERAL DEL ESTADO , PROCEDENCIA: BANCO UNION S.A., CHEQUE: 6652, FECHA DE EMISION:23/01/2020"/>
    <m/>
    <m/>
    <m/>
    <m/>
    <n v="0"/>
    <n v="1393.1200000000001"/>
    <s v="NO_CONCILIADO"/>
  </r>
  <r>
    <x v="14"/>
    <m/>
    <x v="14"/>
    <x v="15"/>
    <s v="S09771210001"/>
    <s v="COB"/>
    <n v="977121"/>
    <m/>
    <s v="COBRO DE||COSTO UTILES DE ESCRITORIO POR LA ELABORACION DEL COMPROBANTE CONTABLE NRO. 0977119 DE LA FECHA DE LA LIBRETA NRO. 00099021001 TGN RECURSOS ORDINARIOS MONEDA NACIONAL COBRO COSTO UTILES ESCRITORIO"/>
    <m/>
    <m/>
    <m/>
    <m/>
    <n v="50"/>
    <n v="0"/>
    <s v="NO_CONCILIADO"/>
  </r>
  <r>
    <x v="14"/>
    <m/>
    <x v="14"/>
    <x v="15"/>
    <s v="S09771190001"/>
    <s v="DEV"/>
    <n v="977119"/>
    <m/>
    <s v="||TRANSFERENCIA DE FONDOS SG. NOTA DEL MEFP CITE: MEFP/VTCP/DGCP/UODP-113/2020, RECIBIDA EN LA FECHA (TRAM-TSO-440) REF: PAGO POR VCTO DE BONOS AFP CLAVE DE PIZARRA TGNU1G07 POR UFV 3.000.000,00 AL T/C POR UFV 2,33523 DE LA LIBRETA NRO. 00099021001 TGN RECURSOS ORDINARIOS MONEDA NACIONAL"/>
    <m/>
    <m/>
    <m/>
    <m/>
    <n v="7005690"/>
    <n v="0"/>
    <s v="NO_CONCILIADO"/>
  </r>
  <r>
    <x v="13"/>
    <m/>
    <x v="13"/>
    <x v="15"/>
    <s v="G12546120003"/>
    <s v="CVD"/>
    <n v="1254612"/>
    <m/>
    <s v="PROVISION DE FONDOS A SOLICITUD DE YACIMIENTOS PETROLIFEROS FISCALES BOLIVIANOS SEGUN SOLICITUD YPFB-0002-2020 REF: PAGO A GAS TRANSBOLIVIANO SA POR SERVICIO INTERRUMPIBLE DE TRANSP DE GN ME CHIQUITOS AMBAR MUTUN POR EL MES DE DICIEMBRE 2019 LIB. 00513012007 YPFB - RECURSOS NACIONALIZACIÓN"/>
    <m/>
    <m/>
    <m/>
    <m/>
    <n v="50"/>
    <n v="0"/>
    <s v="NO_CONCILIADO"/>
  </r>
  <r>
    <x v="13"/>
    <m/>
    <x v="13"/>
    <x v="15"/>
    <s v="G12546150003"/>
    <s v="CVD"/>
    <n v="1254615"/>
    <m/>
    <s v="PROVISION DE FONDOS A SOLICITUD DE YACIMIENTOS PETROLIFEROS FISCALES BOLIVIANOS SEGUN SOLICITUD YPFB-0001-2020 REF: PAGO A GASORIENTE BOLIVIANO POR SERV FIRME E INTERRUMPIBLE DE TRANSP DE GN MI POR EL MES DE DICIEMBRE 2019 LIB. 00513012007 YPFB - RECURSOS NACIONALIZACIÓN"/>
    <m/>
    <m/>
    <m/>
    <m/>
    <n v="50"/>
    <n v="0"/>
    <s v="NO_CONCILIADO"/>
  </r>
  <r>
    <x v="25"/>
    <m/>
    <x v="25"/>
    <x v="15"/>
    <s v="S09771570003"/>
    <s v="COB"/>
    <n v="977157"/>
    <m/>
    <s v="||TRANSFERENCIA DE FONDOS S/G. MENSAJES SWIFT NROS. 01017 DE LA FECHA Y 00892 DE F. 23/01/2020. (SECTOR PÚBLICO - SERVICIOS). DEBITO DE LA LIBRETA 00119012001 ADSIB, REPOSICION UTILES DE ESCRITORIO."/>
    <m/>
    <m/>
    <m/>
    <m/>
    <n v="50"/>
    <n v="0"/>
    <s v="NO_CONCILIADO"/>
  </r>
  <r>
    <x v="13"/>
    <m/>
    <x v="13"/>
    <x v="15"/>
    <s v="G12550380001"/>
    <s v="CVD"/>
    <n v="1255038"/>
    <m/>
    <s v="COBRO COSTOS DE PAPELERIA POR REGULARIZACION DE TRANSFERENCIA DEL EXTERIOR POR ORDEN DE GAS CORONA S.A.E.C.A. (ASUNCION PARAGUAY) REF.: S060023286D201 FECHA VALOR 23/01/2020 LIB. 00513062001 YPFB-OPERACIONES PLANTA DE SEPARACION DE LIQUIDOS RIO GRANDE"/>
    <m/>
    <m/>
    <m/>
    <m/>
    <n v="50"/>
    <n v="0"/>
    <s v="NO_CONCILIADO"/>
  </r>
  <r>
    <x v="13"/>
    <m/>
    <x v="13"/>
    <x v="15"/>
    <s v="G12550400001"/>
    <s v="CVD"/>
    <n v="1255040"/>
    <m/>
    <s v="COBRO COSTOS DE PAPELERIA SEGUN TRANSFERENCIA DEL EXTERIOR POR ORDEN DE COPAGAZ DISTRIBUIDORA DE GAS S.A. (SAO PAULO BRASIL) REF.: INV.51 AND OTHERS FECHA VALOR 24/01/2020 LIB. 00513062001 YPFB-OPERACIONES PLANTA DE SEPARACION DE LIQUIDOS RIO GRANDE"/>
    <m/>
    <m/>
    <m/>
    <m/>
    <n v="50"/>
    <n v="0"/>
    <s v="NO_CONCILIADO"/>
  </r>
  <r>
    <x v="13"/>
    <m/>
    <x v="13"/>
    <x v="15"/>
    <s v="G12550420001"/>
    <s v="CVD"/>
    <n v="1255042"/>
    <m/>
    <s v="COBRO COSTOS DE PAPELERIA SEGUN TRANSFERENCIA DEL EXTERIOR POR ORDEN DE HERCO COMBUSTIBLES S.A. LIB. 00513062001 YPFB-OPERACIONES PLANTA DE SEPARACION DE LIQUIDOS RIO GRANDE"/>
    <m/>
    <m/>
    <m/>
    <m/>
    <n v="50"/>
    <n v="0"/>
    <s v="NO_CONCILIADO"/>
  </r>
  <r>
    <x v="13"/>
    <m/>
    <x v="13"/>
    <x v="15"/>
    <s v="G12554130001"/>
    <s v="CVD"/>
    <n v="1255413"/>
    <m/>
    <s v="COBRO COSTOS DE PAPELERIA SEGUN TRANSFERENCIA DEL EXTERIOR POR ORDEN DE PUMA ENERGY PARAGUAY S.A. REF.: S0600241854501 FECHA VALOR 24/01/2020 LIB. 00513062001 YPFB-OPERACIONES PLANTA DE SEPARACION DE LIQUIDOS RIO GRANDE"/>
    <m/>
    <m/>
    <m/>
    <m/>
    <n v="50"/>
    <n v="0"/>
    <s v="NO_CONCILIADO"/>
  </r>
  <r>
    <x v="14"/>
    <m/>
    <x v="14"/>
    <x v="15"/>
    <s v="S09771460001"/>
    <s v="PTV"/>
    <n v="977146"/>
    <m/>
    <s v="||TRANSFERENCIAS DE FONDOS DE LA CUT, POR VENCIMIENTO DE VALORES &quot;C&quot; DEL TGN DE LA FECHA, SEGUN MEFP/VTCP/DGCP/UODP-114/2020 DE F.24/01/2020 DEL MIN. DE ECONOMIA Y FIN. PUBLICAS.LIBRETA 00099021001 TGN-RECURSOS ORDINARIOS-MN. LIBRETA 00099021001 TGN-RECURSOS ORDINARIOS-MN."/>
    <m/>
    <m/>
    <m/>
    <m/>
    <n v="26268000"/>
    <n v="0"/>
    <s v="NO_CONCILIADO"/>
  </r>
  <r>
    <x v="14"/>
    <m/>
    <x v="14"/>
    <x v="15"/>
    <s v="S09771810001"/>
    <s v="DEV"/>
    <n v="977181"/>
    <m/>
    <s v="'TRANSFERENCIA DE FONDOS||S/G. NOTA CITE: MEFP//VTCP/DGCP/UODP-115/2020 DE LA FECHA, DEL MIN.DE ECONOMIA Y FINANZAS PUBLICAS(HRE-TSO-442), PAGO BTS EXTRABURSATIL-VENCIMIENTO 25,26 Y 27 DE ENERO DE 2020 D.S.N°1121 DE 11 DE ENERO DE 2012. DEBITO DE LA LIBRETA N° 00099021001 TGN-RECURSOS ORDINARIOS MN, VENC. TITULOS TESORO DIRECTO."/>
    <m/>
    <m/>
    <m/>
    <m/>
    <n v="5990"/>
    <n v="0"/>
    <s v="NO_CONCILIADO"/>
  </r>
  <r>
    <x v="14"/>
    <m/>
    <x v="14"/>
    <x v="15"/>
    <s v="S09771810003"/>
    <s v="COB"/>
    <n v="977181"/>
    <m/>
    <s v="'TRANSFERENCIA DE FONDOS||S/G. NOTA CITE: MEFP//VTCP/DGCP/UODP-115/2020 DE LA FECHA, DEL MIN.DE ECONOMIA Y FINANZAS PUBLICAS(HRE-TSO-442), PAGO BTS EXTRABURSATIL-VENCIMIENTO 25,26 Y 27 DE ENERO DE 2020 D.S.N°1121 DE 11 DE ENERO DE 2012. DEBITO DE LA LIBRETA N° 00099021001, REPOSICION UTILES DE ESCRITORIO."/>
    <m/>
    <m/>
    <m/>
    <m/>
    <n v="50"/>
    <n v="0"/>
    <s v="NO_CONCILIADO"/>
  </r>
  <r>
    <x v="25"/>
    <m/>
    <x v="25"/>
    <x v="15"/>
    <s v="S09772190003"/>
    <s v="COB"/>
    <n v="977219"/>
    <m/>
    <s v="||TRANSFERENCIA DE FONDOS S/G. MENSAJES SWIFT NROS. 01031 Y 01030 DE LA FECHA. (SECTOR PÚBLICO - SERVICIOS). DEBITO DE LA LIBRETA 00119012001 ADSIB, REPOSICION UTILES DE ESCRITORIO."/>
    <m/>
    <m/>
    <m/>
    <m/>
    <n v="50"/>
    <n v="0"/>
    <s v="NO_CONCILIADO"/>
  </r>
  <r>
    <x v="16"/>
    <m/>
    <x v="16"/>
    <x v="16"/>
    <s v="O18193000002"/>
    <s v="BOD"/>
    <n v="1819300"/>
    <m/>
    <s v="00081011101 DEPOSITO DE EFECTIVO, DEPOSITANTE: MIGUEL ANGEL PAXI YUJRA, CONCEPTO: DEP POR EXTRAVIO DE CREDENCIAL, CUENTA DE DEPOSITO: CUENTA UNICA DEL TESORO"/>
    <m/>
    <m/>
    <m/>
    <m/>
    <n v="0"/>
    <n v="25"/>
    <s v="NO_CONCILIADO"/>
  </r>
  <r>
    <x v="0"/>
    <m/>
    <x v="0"/>
    <x v="16"/>
    <s v="O18193450002"/>
    <s v="BOD"/>
    <n v="1819345"/>
    <m/>
    <s v="00099021001 DEPOSITO DE EFECTIVO, DEPOSITANTE: GREGORIO CATARI CONDORI, CONCEPTO: DEVOLUCION DE BONO, CUENTA DE DEPOSITO: CUENTA UNICA DEL TESORO"/>
    <m/>
    <m/>
    <m/>
    <m/>
    <n v="0"/>
    <n v="400"/>
    <s v="NO_CONCILIADO"/>
  </r>
  <r>
    <x v="0"/>
    <m/>
    <x v="0"/>
    <x v="16"/>
    <s v="O18194030002"/>
    <s v="BOD"/>
    <n v="1819403"/>
    <m/>
    <s v="00099021001 DEPOSITO DE EFECTIVO, DEPOSITANTE: BASILIO ZABALA SANGA, CONCEPTO: DEV CATERGORIA INDEBIDA DE OCTUBRE 1998 A ABRIL 1999 COMPLEMENTANDO AL ANTERIOR PAGADO 29-NOV-2019, CUENTA DE DEPOSITO: CUENTA UNICA DEL TESORO"/>
    <m/>
    <m/>
    <m/>
    <m/>
    <n v="0"/>
    <n v="2"/>
    <s v="NO_CONCILIADO"/>
  </r>
  <r>
    <x v="0"/>
    <m/>
    <x v="0"/>
    <x v="16"/>
    <s v="O18194040002"/>
    <s v="BOD"/>
    <n v="1819404"/>
    <m/>
    <s v="00099021001 DEPOSITO DE EFECTIVO, DEPOSITANTE: ALFREDO ORELLANA AGUILAR, CONCEPTO: DEVOLUCION POR DOBLE PERCEPCION, CUENTA DE DEPOSITO: CUENTA UNICA DEL TESORO"/>
    <m/>
    <m/>
    <m/>
    <m/>
    <n v="0"/>
    <n v="7716.45"/>
    <s v="NO_CONCILIADO"/>
  </r>
  <r>
    <x v="0"/>
    <m/>
    <x v="0"/>
    <x v="16"/>
    <s v="O18194590002"/>
    <s v="BOD"/>
    <n v="1819459"/>
    <m/>
    <s v="00099021001 DEPOSITO DE EFECTIVO, DEPOSITANTE: ELISEO VALLEJOS DE LA BARRA, CONCEPTO: COBRO INDEBIDO, CUENTA DE DEPOSITO: CUENTA UNICA DEL TESORO"/>
    <m/>
    <m/>
    <m/>
    <m/>
    <n v="0"/>
    <n v="2635"/>
    <s v="NO_CONCILIADO"/>
  </r>
  <r>
    <x v="13"/>
    <m/>
    <x v="13"/>
    <x v="16"/>
    <s v="O18194610002"/>
    <s v="BOD"/>
    <n v="1819461"/>
    <m/>
    <s v="00513012003 DEPOSITO DE EFECTIVO, DEPOSITANTE: JUAN CARLOS QUENTA RIVAS, CONCEPTO: DEVOLUCION DE HABERES YPFB, CUENTA DE DEPOSITO: CUENTA UNICA DEL TESORO"/>
    <m/>
    <m/>
    <m/>
    <m/>
    <n v="0"/>
    <n v="7529.33"/>
    <s v="NO_CONCILIADO"/>
  </r>
  <r>
    <x v="4"/>
    <m/>
    <x v="4"/>
    <x v="16"/>
    <s v="O18194940002"/>
    <s v="BOD"/>
    <n v="1819494"/>
    <m/>
    <s v="00212012001 DEPOSITO DE EFECTIVO, DEPOSITANTE: FRANKLIN MAMANI APAZA, CONCEPTO: REPOSICION DE CREDENCIAL, CUENTA DE DEPOSITO: CUENTA UNICA DEL TESORO"/>
    <m/>
    <m/>
    <m/>
    <m/>
    <n v="0"/>
    <n v="60"/>
    <s v="NO_CONCILIADO"/>
  </r>
  <r>
    <x v="9"/>
    <m/>
    <x v="9"/>
    <x v="16"/>
    <s v="B18193190002"/>
    <s v="BOD"/>
    <n v="1819319"/>
    <m/>
    <s v="00086031101 DEP.DE CHEQ.AJENOS,RET.DE CAM.,CONCEPTO: REVERSION,DEP.: SERNAP-TIPNIS , PROCEDENCIA: BANCO UNION S.A., CHEQUE: 1170, FECHA DE EMISION:29/12/2019"/>
    <m/>
    <m/>
    <m/>
    <m/>
    <n v="0"/>
    <n v="1542"/>
    <s v="NO_CONCILIADO"/>
  </r>
  <r>
    <x v="9"/>
    <m/>
    <x v="9"/>
    <x v="16"/>
    <s v="B18193230002"/>
    <s v="BOD"/>
    <n v="1819323"/>
    <m/>
    <s v="00086031101 DEP.DE CHEQ.AJENOS,RET.DE CAM.,CONCEPTO: REVERSION,DEP.: SERNAP-TIPNIS , PROCEDENCIA: BANCO UNION S.A., CHEQUE: 1174, FECHA DE EMISION:29/12/2019"/>
    <m/>
    <m/>
    <m/>
    <m/>
    <n v="0"/>
    <n v="592"/>
    <s v="NO_CONCILIADO"/>
  </r>
  <r>
    <x v="18"/>
    <m/>
    <x v="18"/>
    <x v="16"/>
    <s v="B18193780002"/>
    <s v="BOD"/>
    <n v="1819378"/>
    <m/>
    <s v="00099021001 DEP.DE CHEQ.AJENOS,RET.DE CAM.,CONCEPTO: DEVOLUCION DE VACACIONES POR 25 DIAS GESTION 2018 TDJ -LPZ LAURA E VILLEGAS R.,DEP.: ORGANO JUDICIAL-DAF NACIONAL , PROCEDENCIA: BANCO UNION S.A., CHEQUE: 3423, FECHA DE EMISION:16/01/2020"/>
    <m/>
    <m/>
    <m/>
    <m/>
    <n v="0"/>
    <n v="2358.5100000000002"/>
    <s v="NO_CONCILIADO"/>
  </r>
  <r>
    <x v="18"/>
    <m/>
    <x v="18"/>
    <x v="16"/>
    <s v="B18193880002"/>
    <s v="BOD"/>
    <n v="1819388"/>
    <m/>
    <s v="00099021001 DEP.DE CHEQ.AJENOS,RET.DE CAM.,CONCEPTO: DEVOL POR ERROR DE CALCULO DE BONO DE ANTIGUEDAD ENERO/2019 TRIB AGROAMBIENTAL DISTRITO TARIJA DE MA,DEP.: ORGANO JUDICIAL-DAF NACIONAL"/>
    <m/>
    <m/>
    <m/>
    <m/>
    <n v="0"/>
    <n v="9739.4500000000007"/>
    <s v="NO_CONCILIADO"/>
  </r>
  <r>
    <x v="10"/>
    <m/>
    <x v="10"/>
    <x v="16"/>
    <s v="F0003717"/>
    <s v="DAU"/>
    <n v="1191294"/>
    <m/>
    <s v="A:00041014101 Débito Automático por contraparte del GAM Padilla, correspondiente al Convenio Intergubernativo (Equipos de Computación) de fecha 12 de julio de 2018 suscrito entre el Ministerio de Desarrollo Productivo y Economía Plural y el GAM Padilla, correspondiente a la dotación de equipos de computación a Unidades Educativas Fiscales y de Convenio del Subsistema de Educación Regular del GAM de Padilla."/>
    <m/>
    <m/>
    <m/>
    <m/>
    <n v="0"/>
    <n v="31320"/>
    <s v="NO_CONCILIADO"/>
  </r>
  <r>
    <x v="10"/>
    <m/>
    <x v="10"/>
    <x v="16"/>
    <s v="F0003717"/>
    <s v="DAU"/>
    <n v="1194396"/>
    <m/>
    <s v="A:00041014101 Débito automático al Gobierno Autónomo Municipal de Bermejo a favor del Ministerio de Desarrollo Productivo y Economía Plural, por incumplimiento al Convenio Intergubernativo (Equipos de Computación) de fecha 17 de noviembre de 2017 correspondiente a la dotación de equipos de computación a las Unidades Educativas Fiscales y de Convenio del Subsistema de Educación Regular."/>
    <m/>
    <m/>
    <m/>
    <m/>
    <n v="0"/>
    <n v="195777"/>
    <s v="NO_CONCILIADO"/>
  </r>
  <r>
    <x v="14"/>
    <m/>
    <x v="14"/>
    <x v="16"/>
    <s v="S09773490003"/>
    <s v="COB"/>
    <n v="977349"/>
    <m/>
    <s v="'TRANSFERENCIA DE FONDOS||S/G. NOTA CITE: MEFP//VTCP/DGCP/UODP-118/2020 DE LA FECHA, DEL MIN.DE ECONOMIA Y FINANZAS PUBLICAS(HRE-TSO-447), PAGO BTS EXTRABURSATIL-VENCIMIENTO 28 DE ENERO DE 2020 D.S.N°1121 DE 11 DE ENERO DE 2012. DEBITO DE LA LIBRETA N° 00099021001, REPOSICION UTILES DE ESCRITORIO."/>
    <m/>
    <m/>
    <m/>
    <m/>
    <n v="50"/>
    <n v="0"/>
    <s v="NO_CONCILIADO"/>
  </r>
  <r>
    <x v="14"/>
    <m/>
    <x v="14"/>
    <x v="16"/>
    <s v="S09773490001"/>
    <s v="DEV"/>
    <n v="977349"/>
    <m/>
    <s v="'TRANSFERENCIA DE FONDOS||S/G. NOTA CITE: MEFP//VTCP/DGCP/UODP-118/2020 DE LA FECHA, DEL MIN.DE ECONOMIA Y FINANZAS PUBLICAS(HRE-TSO-447), PAGO BTS EXTRABURSATIL-VENCIMIENTO 28 DE ENERO DE 2020 D.S.N°1121 DE 11 DE ENERO DE 2012. DEBITO DE LA LIBRETA N° 00099021001 TGN-RECURSOS ORDINARIOS MN, VENC.TITULOS TESORO DIRECTO."/>
    <m/>
    <m/>
    <m/>
    <m/>
    <n v="3570"/>
    <n v="0"/>
    <s v="NO_CONCILIADO"/>
  </r>
  <r>
    <x v="18"/>
    <m/>
    <x v="18"/>
    <x v="17"/>
    <s v="O18197170002"/>
    <s v="BOD"/>
    <n v="1819717"/>
    <m/>
    <s v="00099021001 DEPOSITO DE EFECTIVO, DEPOSITANTE: RICHARD BORIS CEDEÑO CATACORA, CONCEPTO: REVERSION GASTOS NO EJECUTADOS DE ENERGIA ELECTRICA MES DICIEMBRE, CUENTA DE DEPOSITO: CUENTA UNICA DEL TESORO"/>
    <m/>
    <m/>
    <m/>
    <m/>
    <n v="0"/>
    <n v="292.90000000000003"/>
    <s v="NO_CONCILIADO"/>
  </r>
  <r>
    <x v="39"/>
    <m/>
    <x v="39"/>
    <x v="17"/>
    <s v="O18198370002"/>
    <s v="BOD"/>
    <n v="1819837"/>
    <m/>
    <s v="00099021001 DEPOSITO DE EFECTIVO, DEPOSITANTE: MIGUEL MEJIA VASQUEZ, CONCEPTO: DEP EXTRAJUDICIAL MPD NOTA RECUPERACION MPD-UAI-N°056/2018, CUENTA DE DEPOSITO: CUENTA UNICA DEL TESORO"/>
    <m/>
    <m/>
    <m/>
    <m/>
    <n v="0"/>
    <n v="501"/>
    <s v="NO_CONCILIADO"/>
  </r>
  <r>
    <x v="3"/>
    <m/>
    <x v="3"/>
    <x v="17"/>
    <s v="O18198610002"/>
    <s v="BOD"/>
    <n v="1819861"/>
    <m/>
    <s v="00099021001 DEPOSITO DE EFECTIVO, DEPOSITANTE: GENARA LOZA GUTIERREZ, CONCEPTO: DEVOLUCION SENASIR, CUENTA DE DEPOSITO: CUENTA UNICA DEL TESORO"/>
    <m/>
    <m/>
    <m/>
    <m/>
    <n v="0"/>
    <n v="355"/>
    <s v="NO_CONCILIADO"/>
  </r>
  <r>
    <x v="21"/>
    <m/>
    <x v="21"/>
    <x v="17"/>
    <s v="B18197200002"/>
    <s v="BOD"/>
    <n v="1819720"/>
    <m/>
    <s v="00291012008 DEP.DE CHEQ.AJENOS,RET.DE CAM.,CONCEPTO: CONSTRUCTORA SANCHEZ TRIPOLINI LTDA,DEP.: BANCO UNION S.A. , PROCEDENCIA: BANCO UNION S.A., CHEQUE: 168367, FECHA DE EMISION:28/01/2020"/>
    <m/>
    <m/>
    <m/>
    <m/>
    <n v="0"/>
    <n v="1614.8"/>
    <s v="NO_CONCILIADO"/>
  </r>
  <r>
    <x v="39"/>
    <m/>
    <x v="39"/>
    <x v="17"/>
    <s v="B18197240002"/>
    <s v="BOD"/>
    <n v="1819724"/>
    <m/>
    <s v="00066014202 DEP.DE CHEQ.AJENOS,RET.DE CAM.,CONCEPTO: CARLA NINETH RAMIREZ CHOQUE,DEP.: BANCO UNION S.A. , PROCEDENCIA: BANCO UNION S.A., CHEQUE: 168365, FECHA DE EMISION:28/01/2020"/>
    <m/>
    <m/>
    <m/>
    <m/>
    <n v="0"/>
    <n v="2875.6"/>
    <s v="NO_CONCILIADO"/>
  </r>
  <r>
    <x v="0"/>
    <m/>
    <x v="0"/>
    <x v="17"/>
    <s v="B18197270002"/>
    <s v="BOD"/>
    <n v="1819727"/>
    <m/>
    <s v="00099021001 DEP.DE CHEQ.AJENOS,RET.DE CAM.,CONCEPTO: LORA ORTUÑO JUANA LIDIA,DEP.: BANCO UNION S.A. , PROCEDENCIA: BANCO UNION S.A., CHEQUE: 168366, FECHA DE EMISION:28/01/2020"/>
    <m/>
    <m/>
    <m/>
    <m/>
    <n v="0"/>
    <n v="22585.5"/>
    <s v="NO_CONCILIADO"/>
  </r>
  <r>
    <x v="8"/>
    <m/>
    <x v="8"/>
    <x v="17"/>
    <s v="S09774050002"/>
    <s v="CRV"/>
    <n v="977405"/>
    <m/>
    <s v="||REGULARIZACIÓN DEL COMPROBANTE CONTABLE NRO. 0973569 DE F. 11/12/2019 POR ERROR EN APROPIACION DE LA CUENTA DE DEBITO PARA EL COBRO DE COMISIONES POR 292 OPERACIONES POR APORTES NOVIEMBRE/19."/>
    <m/>
    <m/>
    <m/>
    <m/>
    <n v="0"/>
    <n v="14600"/>
    <s v="NO_CONCILIADO"/>
  </r>
  <r>
    <x v="13"/>
    <m/>
    <x v="13"/>
    <x v="17"/>
    <s v="G12572260003"/>
    <s v="CVD"/>
    <n v="1257226"/>
    <m/>
    <s v="PROVISION DE FONDOS A SOLICITUD DE YACIMIENTOS PETROLIFEROS FISCALES BOLIVIANOS SEGUN SOLICITUD YPFB-0010-2020 REF: PAGO AL TESORO GENERAL DE LA NACION PARTICIPACION DE LA PRODUCCION OCTUBRE 2019 LIB. 00099021001 TGN YPFB PARTICIPACION 6% PRODUCCIÓN BRUTA DE HIDROCARBUROS BOCA DE POZO"/>
    <m/>
    <m/>
    <m/>
    <m/>
    <n v="50"/>
    <n v="0"/>
    <s v="NO_CONCILIADO"/>
  </r>
  <r>
    <x v="13"/>
    <m/>
    <x v="13"/>
    <x v="17"/>
    <s v="G12572320003"/>
    <s v="CVD"/>
    <n v="1257232"/>
    <m/>
    <s v="PROVISION DE FONDOS A SOLICITUD DE YACIMIENTOS PETROLIFEROS FISCALES BOLIVIANOS SEGUN SOLICITUD YPFB-0012-2020 REF: PAGO A GAS TRANSBOLIVIANO SA POR SERV INTERRUMPIBLE DE TRANSPORTE DE GN MI CHIQUITOS MUTUN REDES YPFB YACUSES LIB. 00513012007 YPFB - RECURSOS NACIONALIZACIÓN"/>
    <m/>
    <m/>
    <m/>
    <m/>
    <n v="50"/>
    <n v="0"/>
    <s v="NO_CONCILIADO"/>
  </r>
  <r>
    <x v="13"/>
    <m/>
    <x v="13"/>
    <x v="17"/>
    <s v="G12570800003"/>
    <s v="CVD"/>
    <n v="1257080"/>
    <m/>
    <s v="PROVISION DE FONDOS A SOLICITUD DE YACIMIENTOS PETROLIFEROS FISCALES BOLIVIANOS SEGUN SOLICITUD YPFB-0003-2020 REF: PAGO IMPUESTOS DIRECTO A LOS HIDROCARBUROS PRODUCCION OCTUBRE 2019 LIB. 00513012007 YPFB - RECURSOS NACIONALIZACIÓN"/>
    <m/>
    <m/>
    <m/>
    <m/>
    <n v="50"/>
    <n v="0"/>
    <s v="NO_CONCILIADO"/>
  </r>
  <r>
    <x v="30"/>
    <m/>
    <x v="30"/>
    <x v="17"/>
    <s v="G12579000002"/>
    <s v="CRV"/>
    <n v="1257900"/>
    <m/>
    <s v="REGULARIZACION DE TRANSFERENCIA DEL EXTERIOR SEGUN SWIFT 01074 DE FECHA 28/01/2020 ORDENANTE: CONSULADO GENERAL DE BOLIVIA EN BUENOS AIRES LIB. 00340012005 SEGIP - RECAUDACION EXTERIOR - CEDULAS DE IDENTIDAD"/>
    <m/>
    <m/>
    <m/>
    <m/>
    <n v="0"/>
    <n v="104116.69"/>
    <s v="NO_CONCILIADO"/>
  </r>
  <r>
    <x v="8"/>
    <m/>
    <x v="8"/>
    <x v="17"/>
    <s v="Q12344110002"/>
    <s v="CRV"/>
    <n v="1234411"/>
    <m/>
    <s v="NUMERO DE LIBRETA CUT: 00099021001 OPERACIÓN E75 TRANSFERENCIA DE LA CUENTA FISCAL BUN A LA CUT EN MN TRANSFERENCIA DE FONDOS A SOLICITUD DEL GOBIERNO AUTONOMO MUNICIPAL DE VILLA CHARCAS CON CITE:G.A.M.V.CH-NÂ°24/2020 CTA. 3987 CUT LBRTA.00099021001."/>
    <m/>
    <m/>
    <m/>
    <m/>
    <n v="0"/>
    <n v="2139.84"/>
    <s v="NO_CONCILIADO"/>
  </r>
  <r>
    <x v="10"/>
    <m/>
    <x v="10"/>
    <x v="17"/>
    <s v="S09774160002"/>
    <s v="CRV"/>
    <n v="977416"/>
    <m/>
    <s v="||TRANSFERENCIA DE FONDOS S/G. FORMULARIO CITE: BUN/CF050/20 DE LA FECHA.(HRE-TSO-455), ADQUISICION DE COMPUTADORAS-GAM LAJA. A SOLICITUD GOB.AUT.MCPAL.LAJA,LIBRETA N°00041014101 MDPYEP-REVOLUCION TECNOLOGICA EN EDUCACION;BUN."/>
    <m/>
    <m/>
    <m/>
    <m/>
    <n v="0"/>
    <n v="200000"/>
    <s v="NO_CONCILIADO"/>
  </r>
  <r>
    <x v="13"/>
    <m/>
    <x v="13"/>
    <x v="17"/>
    <s v="G12576100001"/>
    <s v="CVD"/>
    <n v="1257610"/>
    <m/>
    <s v="COBRO COSTOS DE PAPELERIA SEGUN TRANSFERENCIA DEL EXTERIOR POR ORDEN DE COPAGAZ DISTRIBUIDORA DE GAS S.A. (SAO PAULO BRASIL) REF.: INV.54, 55, 56, 57 FECHA VALOR 28/01/2020 LIB. 00513062001 YPFB-OPERACIONES PLANTA DE SEPARACION DE LIQUIDOS RIO GRANDE"/>
    <m/>
    <m/>
    <m/>
    <m/>
    <n v="50"/>
    <n v="0"/>
    <s v="NO_CONCILIADO"/>
  </r>
  <r>
    <x v="30"/>
    <m/>
    <x v="30"/>
    <x v="17"/>
    <s v="G12579010001"/>
    <s v="CVD"/>
    <n v="1257901"/>
    <m/>
    <s v="COBRO COSTOS DE PAPELERIA POR REGULARIZACION DE TRANSFERENCIA DEL EXTERIOR POR ORDEN DE CONSULADO GENERAL DE BOLIVIA EN BUENOS AIRES LIB. 00340012003 RECAUDACION EXTRANJERIA - C.I. -L.C."/>
    <m/>
    <m/>
    <m/>
    <m/>
    <n v="50"/>
    <n v="0"/>
    <s v="NO_CONCILIADO"/>
  </r>
  <r>
    <x v="13"/>
    <m/>
    <x v="13"/>
    <x v="17"/>
    <s v="G12579050001"/>
    <s v="CVD"/>
    <n v="1257905"/>
    <m/>
    <s v="COBRO COSTOS DE PAPELERIA SEGUN TRANSFERENCIA DEL EXTERIOR POR ORDEN DE SOLGAS S.A. LIB. 00513062001 YPFB-OPERACIONES PLANTA DE SEPARACION DE LIQUIDOS RIO GRANDE"/>
    <m/>
    <m/>
    <m/>
    <m/>
    <n v="50"/>
    <n v="0"/>
    <s v="NO_CONCILIADO"/>
  </r>
  <r>
    <x v="13"/>
    <m/>
    <x v="13"/>
    <x v="17"/>
    <s v="S09774320001"/>
    <s v="COB"/>
    <n v="977432"/>
    <m/>
    <s v="'COBRO DE'||UTILES DE ESCRITORIO POR EL COMPROBANTE CONTABLE NRO. 0977430 DE LA FECHA, SEGÚN CORREO ELECTRÓNICO DE YPFB DE F. 23/01/2018. DEBITO DE LA LIBRETA 00513022001 YPFB  OPERACIONES."/>
    <m/>
    <m/>
    <m/>
    <m/>
    <n v="50"/>
    <n v="0"/>
    <s v="NO_CONCILIADO"/>
  </r>
  <r>
    <x v="14"/>
    <m/>
    <x v="14"/>
    <x v="17"/>
    <s v="S09774370001"/>
    <s v="DEV"/>
    <n v="977437"/>
    <m/>
    <s v="'TRANSFERENCIA DE FONDOS||S/G. NOTA CITE: MEFP//VTCP/DGCP/UODP-119/2020 DE LA FECHA, DEL MIN.DE ECONOMIA Y FINANZAS PUBLICAS(HRE-TSO-458), PAGO BTS EXTRABURSATIL-VENCIMIENTO 29 DE ENERO DE 2020 D.S.N°1121 DE 11 DE ENERO DE 2012. DEBITO DE LA LIBRETA N° 00099021001 TGN-RECURSOS ORDINARIOS MN, VENC. TITULOS TESORO DIRECTO."/>
    <m/>
    <m/>
    <m/>
    <m/>
    <n v="3200"/>
    <n v="0"/>
    <s v="NO_CONCILIADO"/>
  </r>
  <r>
    <x v="14"/>
    <m/>
    <x v="14"/>
    <x v="17"/>
    <s v="S09774370003"/>
    <s v="COB"/>
    <n v="977437"/>
    <m/>
    <s v="'TRANSFERENCIA DE FONDOS||S/G. NOTA CITE: MEFP//VTCP/DGCP/UODP-119/2020 DE LA FECHA, DEL MIN.DE ECONOMIA Y FINANZAS PUBLICAS(HRE-TSO-458), PAGO BTS EXTRABURSATIL-VENCIMIENTO 29 DE ENERO DE 2020 D.S.N°1121 DE 11 DE ENERO DE 2012. DEBITO DE LA LIBRETA N° 00099021001, REPOSICION UTILES DE ESCRITORIO."/>
    <m/>
    <m/>
    <m/>
    <m/>
    <n v="50"/>
    <n v="0"/>
    <s v="NO_CONCILIADO"/>
  </r>
  <r>
    <x v="31"/>
    <m/>
    <x v="31"/>
    <x v="18"/>
    <s v="O18201370002"/>
    <s v="BOD"/>
    <n v="1820137"/>
    <m/>
    <s v="00190012003 DEPOSITO DE EFECTIVO, DEPOSITANTE: KLAUS LUDWING CALLIZAYA COSSIO, CONCEPTO: DEVOLUCION DE VIATICOS POR VIAJE AL MUNICIPIO YUNCHARA EL 19 DE NOVIEMBRE, CUENTA DE DEPOSITO: CUENTA UNICA DEL TESORO"/>
    <m/>
    <m/>
    <m/>
    <m/>
    <n v="0"/>
    <n v="274"/>
    <s v="NO_CONCILIADO"/>
  </r>
  <r>
    <x v="31"/>
    <m/>
    <x v="31"/>
    <x v="18"/>
    <s v="O18201380002"/>
    <s v="BOD"/>
    <n v="1820138"/>
    <m/>
    <s v="00190012003 DEPOSITO DE EFECTIVO, DEPOSITANTE: MARIA GALIA  APAZA MAMANI, CONCEPTO: DEVOLUCION DE VIATICOS POR VIAJE AL MUNICIPIO MAPIRI DEL 11 AL 12 DE NOVIEMBRE, CUENTA DE DEPOSITO: CUENTA UNICA DEL TESORO"/>
    <m/>
    <m/>
    <m/>
    <m/>
    <n v="0"/>
    <n v="377"/>
    <s v="NO_CONCILIADO"/>
  </r>
  <r>
    <x v="31"/>
    <m/>
    <x v="31"/>
    <x v="18"/>
    <s v="O18201410002"/>
    <s v="BOD"/>
    <n v="1820141"/>
    <m/>
    <s v="00190012003 DEPOSITO DE EFECTIVO, DEPOSITANTE: ADRIAN MICHEL TICONA FLORES, CONCEPTO: DEVOLUCION DE VIATICOS POR VIAJE A LAS COMUNIDADES QUIROCOMA Y RICA RICA EL 8 DE NOVIEMBRE, CUENTA DE DEPOSITO: CUENTA UNICA DEL TESORO"/>
    <m/>
    <m/>
    <m/>
    <m/>
    <n v="0"/>
    <n v="155"/>
    <s v="NO_CONCILIADO"/>
  </r>
  <r>
    <x v="31"/>
    <m/>
    <x v="31"/>
    <x v="18"/>
    <s v="O18201420002"/>
    <s v="BOD"/>
    <n v="1820142"/>
    <m/>
    <s v="00190012003 DEPOSITO DE EFECTIVO, DEPOSITANTE: RHINDA ELIZABETH CALLA GUTIERREZ, CONCEPTO: DEVOLUCION DE VIATICOS POR VIAJE AL MUNICIPIO SAN AGUSTIN DE 29 AL 31/10 DEL 2019, CUENTA DE DEPOSITO: CUENTA UNICA DEL TESORO"/>
    <m/>
    <m/>
    <m/>
    <m/>
    <n v="0"/>
    <n v="651"/>
    <s v="NO_CONCILIADO"/>
  </r>
  <r>
    <x v="31"/>
    <m/>
    <x v="31"/>
    <x v="18"/>
    <s v="O18201430002"/>
    <s v="BOD"/>
    <n v="1820143"/>
    <m/>
    <s v="00190012003 DEPOSITO DE EFECTIVO, DEPOSITANTE: GONZALO GUTIERREZ VEGA, CONCEPTO: DEVOLUCION DE VIATICOS POR VIAJE AL MUNICIPIO TINGUIPAYA EL 27 DE SEPTIEMBRE/19, CUENTA DE DEPOSITO: CUENTA UNICA DEL TESORO"/>
    <m/>
    <m/>
    <m/>
    <m/>
    <n v="0"/>
    <n v="155"/>
    <s v="NO_CONCILIADO"/>
  </r>
  <r>
    <x v="31"/>
    <m/>
    <x v="31"/>
    <x v="18"/>
    <s v="O18201440002"/>
    <s v="BOD"/>
    <n v="1820144"/>
    <m/>
    <s v="00190012003 DEPOSITO DE EFECTIVO, DEPOSITANTE: LUIS ALBERTO MENDOZA GARCIA, CONCEPTO: DEVOLUCION DE VIATICOS POR VIAJE A LA COMUNIDAD QORI MAYU DEL 30/09 AL 01/10 DEL 2019, CUENTA DE DEPOSITO: CUENTA UNICA DEL TESORO"/>
    <m/>
    <m/>
    <m/>
    <m/>
    <n v="0"/>
    <n v="377"/>
    <s v="NO_CONCILIADO"/>
  </r>
  <r>
    <x v="31"/>
    <m/>
    <x v="31"/>
    <x v="18"/>
    <s v="O18201450002"/>
    <s v="BOD"/>
    <n v="1820145"/>
    <m/>
    <s v="00190012003 DEPOSITO DE EFECTIVO, DEPOSITANTE: GONZALO GUTIERREZ VEGA, CONCEPTO: DEVOLUCION DE VIATICOS POR VIAJE AL CANTON CONCEPCION EL 30 DE SEPTIEMBRE/19, CUENTA DE DEPOSITO: CUENTA UNICA DEL TESORO"/>
    <m/>
    <m/>
    <m/>
    <m/>
    <n v="0"/>
    <n v="155"/>
    <s v="NO_CONCILIADO"/>
  </r>
  <r>
    <x v="31"/>
    <m/>
    <x v="31"/>
    <x v="18"/>
    <s v="O18201460002"/>
    <s v="BOD"/>
    <n v="1820146"/>
    <m/>
    <s v="00190012003 DEPOSITO DE EFECTIVO, DEPOSITANTE: SERGIO RODRIGO CASTRO PRIETO, CONCEPTO: DEVOLUCION DE VIATICOS POR VIAJE AL CANTON CONCEPCION EL 30 DE AGOSTO/19, CUENTA DE DEPOSITO: CUENTA UNICA DEL TESORO"/>
    <m/>
    <m/>
    <m/>
    <m/>
    <n v="0"/>
    <n v="155"/>
    <s v="NO_CONCILIADO"/>
  </r>
  <r>
    <x v="31"/>
    <m/>
    <x v="31"/>
    <x v="18"/>
    <s v="O18201470002"/>
    <s v="BOD"/>
    <n v="1820147"/>
    <m/>
    <s v="00190012003 DEPOSITO DE EFECTIVO, DEPOSITANTE: ANDREA LIBERTAD PERALTA, CONCEPTO: DEVOLUCION DE VIATICOS POR VIAJE A LA COMUNIDAD AJNOCOLLO EL 14 DE AGOSTO/19, CUENTA DE DEPOSITO: CUENTA UNICA DEL TESORO"/>
    <m/>
    <m/>
    <m/>
    <m/>
    <n v="0"/>
    <n v="155"/>
    <s v="NO_CONCILIADO"/>
  </r>
  <r>
    <x v="31"/>
    <m/>
    <x v="31"/>
    <x v="18"/>
    <s v="O18201490002"/>
    <s v="BOD"/>
    <n v="1820149"/>
    <m/>
    <s v="00190012003 DEPOSITO DE EFECTIVO, DEPOSITANTE: INES GLADYS LAGRAVA CAMPOS, CONCEPTO: DEVOLUCION DE VIATICOS POR VIAJE AL MUNICIPIO CAMARGO EL 9 DE SEPTIEMBRE/19, CUENTA DE DEPOSITO: CUENTA UNICA DEL TESORO"/>
    <m/>
    <m/>
    <m/>
    <m/>
    <n v="0"/>
    <n v="371"/>
    <s v="NO_CONCILIADO"/>
  </r>
  <r>
    <x v="31"/>
    <m/>
    <x v="31"/>
    <x v="18"/>
    <s v="O18201500002"/>
    <s v="BOD"/>
    <n v="1820150"/>
    <m/>
    <s v="00190012003 DEPOSITO DE EFECTIVO, DEPOSITANTE: GUEYSSA CLAUDIA VARGAS VALVERDE, CONCEPTO: DEVOLUCION DE VIATICOS POR VIAJE A LA COMUNIDAD VILLA SOLANO EL 25 DE JULIO/19, CUENTA DE DEPOSITO: CUENTA UNICA DEL TESORO"/>
    <m/>
    <m/>
    <m/>
    <m/>
    <n v="0"/>
    <n v="155"/>
    <s v="NO_CONCILIADO"/>
  </r>
  <r>
    <x v="31"/>
    <m/>
    <x v="31"/>
    <x v="18"/>
    <s v="O18201520002"/>
    <s v="BOD"/>
    <n v="1820152"/>
    <m/>
    <s v="00190012003 DEPOSITO DE EFECTIVO, DEPOSITANTE: ALFREDO BRAVO QUISPE, CONCEPTO: DEVOLUCION DE VIATICOS POR VIAJE A LA COMUNIDAD MOROCHA B EL 28 DE JUNIO/19, CUENTA DE DEPOSITO: CUENTA UNICA DEL TESORO"/>
    <m/>
    <m/>
    <m/>
    <m/>
    <n v="0"/>
    <n v="155"/>
    <s v="NO_CONCILIADO"/>
  </r>
  <r>
    <x v="9"/>
    <m/>
    <x v="9"/>
    <x v="18"/>
    <s v="O18201880002"/>
    <s v="BOD"/>
    <n v="1820188"/>
    <m/>
    <s v="00086014407 DEPOSITO DE EFECTIVO, DEPOSITANTE: GOBIERNO AUTONOMO MUNICIPAL DE CAMARGO, CONCEPTO: DEVOLUCION DE RECURSOS NO EJECUTADOS PROY &quot; FORESTACION MICRO-RIO CHINIMAYU Y TUMUSLA MUNICIPIO CAMA, CUENTA DE DEPOSITO: CUENTA UNICA DEL TESORO"/>
    <m/>
    <m/>
    <m/>
    <m/>
    <n v="0"/>
    <n v="5.84"/>
    <s v="NO_CONCILIADO"/>
  </r>
  <r>
    <x v="47"/>
    <m/>
    <x v="47"/>
    <x v="18"/>
    <s v="O18201950002"/>
    <s v="BOD"/>
    <n v="1820195"/>
    <m/>
    <s v="00344012001 DEPOSITO DE EFECTIVO, DEPOSITANTE: WILBERG CUTIPA PEREZ, CONCEPTO: PREVENTIVO 755, CUENTA DE DEPOSITO: CUENTA UNICA DEL TESORO"/>
    <m/>
    <m/>
    <m/>
    <m/>
    <n v="0"/>
    <n v="35"/>
    <s v="NO_CONCILIADO"/>
  </r>
  <r>
    <x v="47"/>
    <m/>
    <x v="47"/>
    <x v="18"/>
    <s v="O18201960002"/>
    <s v="BOD"/>
    <n v="1820196"/>
    <m/>
    <s v="00344012001 DEPOSITO DE EFECTIVO, DEPOSITANTE: WILBERG CUTIPA PEREZ, CONCEPTO: PREVENTIVO 754, CUENTA DE DEPOSITO: CUENTA UNICA DEL TESORO"/>
    <m/>
    <m/>
    <m/>
    <m/>
    <n v="0"/>
    <n v="0.62"/>
    <s v="NO_CONCILIADO"/>
  </r>
  <r>
    <x v="26"/>
    <m/>
    <x v="26"/>
    <x v="18"/>
    <s v="B18200450002"/>
    <s v="BOD"/>
    <n v="1820045"/>
    <m/>
    <s v="00076011101 DEP.DE CHEQ.AJENOS,RET.DE CAM.,CONCEPTO: RECUPERACION DE RECURSOS MEDIANTE PROCESO JUDICIAL N/C: 128/2005,DEP.: ORGANO JUDICIAL DAF , PROCEDENCIA: BANCO UNION S.A., CHEQUE: 13490, FECHA DE EMISION:31/12/2019"/>
    <m/>
    <m/>
    <m/>
    <m/>
    <n v="0"/>
    <n v="160369.20000000001"/>
    <s v="NO_CONCILIADO"/>
  </r>
  <r>
    <x v="0"/>
    <m/>
    <x v="0"/>
    <x v="18"/>
    <s v="B18200780002"/>
    <s v="BOD"/>
    <n v="1820078"/>
    <m/>
    <s v="00099021001 DEP.DE CHEQ.AJENOS,RET.DE CAM.,CONCEPTO: AYALA OROSCO MARISOL,DEP.: BANCO UNION SA. , PROCEDENCIA: BANCO UNION S.A., CHEQUE: 168373, FECHA DE EMISION:29/01/2020"/>
    <m/>
    <m/>
    <m/>
    <m/>
    <n v="0"/>
    <n v="19572"/>
    <s v="NO_CONCILIADO"/>
  </r>
  <r>
    <x v="38"/>
    <m/>
    <x v="38"/>
    <x v="18"/>
    <s v="B18200940002"/>
    <s v="BOD"/>
    <n v="1820094"/>
    <m/>
    <s v="00099021001 DEP.DE CHEQ.AJENOS,RET.DE CAM.,CONCEPTO: DEVOLUCION DE COTIZACIONES,DEP.: FUTURO DE BOLIVIA  AFP , PROCEDENCIA: BANCO DE CREDITO DE BOLIVIA S.A., CHEQUE: 61153, FECHA DE EMISION:28/01/2020"/>
    <m/>
    <m/>
    <m/>
    <m/>
    <n v="0"/>
    <n v="527.51"/>
    <s v="NO_CONCILIADO"/>
  </r>
  <r>
    <x v="0"/>
    <m/>
    <x v="0"/>
    <x v="18"/>
    <s v="O18200380002"/>
    <s v="BOD"/>
    <n v="1820038"/>
    <m/>
    <s v="00099021001 DEPOSITO DE EFECTIVO, DEPOSITANTE: ALCIVIADES GUTIERREZ PALLARICO, CONCEPTO: DEVOLUCION DE 2 DUODECIMAS DE AGUINALDO, CUENTA DE DEPOSITO: CUENTA UNICA DEL TESORO"/>
    <m/>
    <m/>
    <m/>
    <m/>
    <n v="0"/>
    <n v="534"/>
    <s v="NO_CONCILIADO"/>
  </r>
  <r>
    <x v="0"/>
    <m/>
    <x v="0"/>
    <x v="18"/>
    <s v="O18201100002"/>
    <s v="BOD"/>
    <n v="1820110"/>
    <m/>
    <s v="00099021001 DEPOSITO DE EFECTIVO, DEPOSITANTE: ELDER GEOVANNA RODRIGUEZ, CONCEPTO: DEVOLUCION DE PAGO CESTATICKET DICIEMBRE 2018 A FAVOR DE LA SRA AIMETH REYES, CUENTA DE DEPOSITO: CUENTA UNICA DEL TESORO"/>
    <m/>
    <m/>
    <m/>
    <m/>
    <n v="0"/>
    <n v="8.2799999999999994"/>
    <s v="NO_CONCILIADO"/>
  </r>
  <r>
    <x v="0"/>
    <m/>
    <x v="0"/>
    <x v="18"/>
    <s v="O18201280002"/>
    <s v="BOD"/>
    <n v="1820128"/>
    <m/>
    <s v="00099021001 DEPOSITO DE EFECTIVO, DEPOSITANTE: MAXIMILIANO DAVILA PEREZ, CONCEPTO: DEVOLUCION PASAJES AEREOS EMITIDOS POR BOLTUR BOLETOS PREVENTIVO 1191-2019, CUENTA DE DEPOSITO: CUENTA UNICA DEL TESORO"/>
    <m/>
    <m/>
    <m/>
    <m/>
    <n v="0"/>
    <n v="1409"/>
    <s v="NO_CONCILIADO"/>
  </r>
  <r>
    <x v="0"/>
    <m/>
    <x v="0"/>
    <x v="18"/>
    <s v="O18201290002"/>
    <s v="BOD"/>
    <n v="1820129"/>
    <m/>
    <s v="00099021001 DEPOSITO DE EFECTIVO, DEPOSITANTE: MAXIMILIANO DAVILA PEREZ, CONCEPTO: DEVOLUCION PASAJES AEREOS EMITIDOS POR BOLTUR BOLETOS  PREVENTIVO 1055-2019, CUENTA DE DEPOSITO: CUENTA UNICA DEL TESORO"/>
    <m/>
    <m/>
    <m/>
    <m/>
    <n v="0"/>
    <n v="311"/>
    <s v="NO_CONCILIADO"/>
  </r>
  <r>
    <x v="18"/>
    <m/>
    <x v="18"/>
    <x v="18"/>
    <s v="O18201310002"/>
    <s v="BOD"/>
    <n v="1820131"/>
    <m/>
    <s v="00099021001 DEPOSITO DE EFECTIVO, DEPOSITANTE: CAMARA DE DIPUTADOS, CONCEPTO: DEVOLUCION DEL REFRIGERIO DEL PERSONAL MES DE JULIO, CUENTA DE DEPOSITO: CUENTA UNICA DEL TESORO"/>
    <m/>
    <m/>
    <m/>
    <m/>
    <n v="0"/>
    <n v="1782"/>
    <s v="NO_CONCILIADO"/>
  </r>
  <r>
    <x v="21"/>
    <m/>
    <x v="21"/>
    <x v="18"/>
    <s v="Q12344460002"/>
    <s v="CRV"/>
    <n v="1234446"/>
    <m/>
    <s v="NUMERO DE LIBRETA CUT: Libreta 00291012009 ABC OTROS RECURSOS ESPECIFICOS OPERACIÓN E18 TRANSFERENCIA DEL SISTEMA FINANCIERO POR CUENTA DE TERCEROS A LA CUT Por pago de ejecución de Boleta de Garantía N° 16475191"/>
    <m/>
    <m/>
    <m/>
    <m/>
    <n v="0"/>
    <n v="74019.960000000006"/>
    <s v="NO_CONCILIADO"/>
  </r>
  <r>
    <x v="30"/>
    <m/>
    <x v="30"/>
    <x v="18"/>
    <s v="Q12347540002"/>
    <s v="CRV"/>
    <n v="1234754"/>
    <m/>
    <s v="NUMERO DE LIBRETA CUT: 00099021001 OPERACIÓN E18 TRANSFERENCIA DEL SISTEMA FINANCIERO POR CUENTA DE TERCEROS A LA CUT TRANSFERENCIA PAGO DE MULTAS DEL MES DE DICIEMBRE 2019 SERVICIO RECAUDACION SEGIP 2"/>
    <m/>
    <m/>
    <m/>
    <m/>
    <n v="0"/>
    <n v="6.84"/>
    <s v="NO_CONCILIADO"/>
  </r>
  <r>
    <x v="13"/>
    <m/>
    <x v="13"/>
    <x v="18"/>
    <s v="G12591760001"/>
    <s v="CVD"/>
    <n v="1259176"/>
    <m/>
    <s v="COBRO COSTOS DE PAPELERIA SEGUN TRANSFERENCIA DEL EXTERIOR POR ORDEN DE CORPORACION ANDINA DEL GAS PERU S.A.C. LIB. 00513062001 YPFB-OPERACIONES PLANTA DE SEPARACION DE LIQUIDOS RIO GRANDE"/>
    <m/>
    <m/>
    <m/>
    <m/>
    <n v="50"/>
    <n v="0"/>
    <s v="NO_CONCILIADO"/>
  </r>
  <r>
    <x v="14"/>
    <m/>
    <x v="14"/>
    <x v="18"/>
    <s v="S09774890001"/>
    <s v="DEV"/>
    <n v="977489"/>
    <m/>
    <s v="'TRANSFERENCIA DE FONDOS||S/G. NOTA CITE: MEFP//VTCP/DGCP/UODP-134/2020 DE LA FECHA, DEL MIN.DE ECONOMIA Y FINANZAS PUBLICAS(HRE-TSO-461), PAGO BTS EXTRABURSATIL-VENCIMIENTO 30 DE ENERO DE 2020 D.S.N°1121 DE 11 DE ENERO DE 2012. DEBITO DE LA LIBRETA N° 00099021001 TGN-RECURSOS ORDINARIOS MN., VENC. TITULOS TESORO DIRECTO."/>
    <m/>
    <m/>
    <m/>
    <m/>
    <n v="5100"/>
    <n v="0"/>
    <s v="NO_CONCILIADO"/>
  </r>
  <r>
    <x v="14"/>
    <m/>
    <x v="14"/>
    <x v="18"/>
    <s v="S09774890003"/>
    <s v="COB"/>
    <n v="977489"/>
    <m/>
    <s v="'TRANSFERENCIA DE FONDOS||S/G. NOTA CITE: MEFP//VTCP/DGCP/UODP-134/2020 DE LA FECHA, DEL MIN.DE ECONOMIA Y FINANZAS PUBLICAS(HRE-TSO-461), PAGO BTS EXTRABURSATIL-VENCIMIENTO 30 DE ENERO DE 2020 D.S.N°1121 DE 11 DE ENERO DE 2012. DEBITO DE LA LIBRETA N° 00099021001, REPOSICION UTILES DE ESCRITORIO."/>
    <m/>
    <m/>
    <m/>
    <m/>
    <n v="50"/>
    <n v="0"/>
    <s v="NO_CONCILIADO"/>
  </r>
  <r>
    <x v="18"/>
    <m/>
    <x v="18"/>
    <x v="18"/>
    <s v="S09775110004"/>
    <s v="COB"/>
    <n v="977511"/>
    <m/>
    <s v="'TRANSFERENCIA DE FONDOS||S/G. NOTA CITE: MH/VTCP/DGT/UO/OB N°1844/2008 DE F.21-10-2008 DEL MIN.DE HACIENDA S/G. DETALLE ADJUNTO. DEBITO DE LA LIBRETA N° 00099021001, REPOSICION UTILES DE ESCRITORIO."/>
    <m/>
    <m/>
    <m/>
    <m/>
    <n v="50"/>
    <n v="0"/>
    <s v="NO_CONCILIADO"/>
  </r>
  <r>
    <x v="53"/>
    <m/>
    <x v="53"/>
    <x v="18"/>
    <s v="T04038530001"/>
    <s v="DEV"/>
    <n v="403853"/>
    <m/>
    <s v="CONTABILIZACION ORDENES DE TRANSFERENCIA GRACOS"/>
    <m/>
    <m/>
    <m/>
    <m/>
    <n v="6290662.8799999999"/>
    <n v="0"/>
    <s v="NO_CONCILIADO"/>
  </r>
  <r>
    <x v="53"/>
    <m/>
    <x v="53"/>
    <x v="18"/>
    <s v="T04038550001"/>
    <s v="DEV"/>
    <n v="403855"/>
    <m/>
    <s v="CONTABILIZACION ORDENES DE TRANSFERENCIA GRACOS"/>
    <m/>
    <m/>
    <m/>
    <m/>
    <n v="1494586.42"/>
    <n v="0"/>
    <s v="NO_CONCILIADO"/>
  </r>
  <r>
    <x v="53"/>
    <m/>
    <x v="53"/>
    <x v="18"/>
    <s v="T04038570001"/>
    <s v="DEV"/>
    <n v="403857"/>
    <m/>
    <s v="CONTABILIZACION ORDENES DE TRANSFERENCIA GRACOS"/>
    <m/>
    <m/>
    <m/>
    <m/>
    <n v="6314894.7999999998"/>
    <n v="0"/>
    <s v="NO_CONCILIADO"/>
  </r>
  <r>
    <x v="53"/>
    <m/>
    <x v="53"/>
    <x v="18"/>
    <s v="T04038590001"/>
    <s v="DEV"/>
    <n v="403859"/>
    <m/>
    <s v="CONTABILIZACION ORDENES DE TRANSFERENCIA GRACOS"/>
    <m/>
    <m/>
    <m/>
    <m/>
    <n v="332309.86"/>
    <n v="0"/>
    <s v="NO_CONCILIADO"/>
  </r>
  <r>
    <x v="53"/>
    <m/>
    <x v="53"/>
    <x v="18"/>
    <s v="T04038610001"/>
    <s v="DEV"/>
    <n v="403861"/>
    <m/>
    <s v="CONTABILIZACION ORDENES DE TRANSFERENCIA GRACOS"/>
    <m/>
    <m/>
    <m/>
    <m/>
    <n v="912728.08"/>
    <n v="0"/>
    <s v="NO_CONCILIADO"/>
  </r>
  <r>
    <x v="53"/>
    <m/>
    <x v="53"/>
    <x v="18"/>
    <s v="T04038630001"/>
    <s v="DEV"/>
    <n v="403863"/>
    <m/>
    <s v="CONTABILIZACION ORDENES DE TRANSFERENCIA GRACOS"/>
    <m/>
    <m/>
    <m/>
    <m/>
    <n v="4105057.2"/>
    <n v="0"/>
    <s v="NO_CONCILIADO"/>
  </r>
  <r>
    <x v="53"/>
    <m/>
    <x v="53"/>
    <x v="18"/>
    <s v="T04038650001"/>
    <s v="DEV"/>
    <n v="403865"/>
    <m/>
    <s v="CONTABILIZACION ORDENES DE TRANSFERENCIA GRACOS"/>
    <m/>
    <m/>
    <m/>
    <m/>
    <n v="12193703.58"/>
    <n v="0"/>
    <s v="NO_CONCILIADO"/>
  </r>
  <r>
    <x v="53"/>
    <m/>
    <x v="53"/>
    <x v="18"/>
    <s v="T04038670001"/>
    <s v="DEV"/>
    <n v="403867"/>
    <m/>
    <s v="CONTABILIZACION ORDENES DE TRANSFERENCIA GRACOS"/>
    <m/>
    <m/>
    <m/>
    <m/>
    <n v="3191072.72"/>
    <n v="0"/>
    <s v="NO_CONCILIADO"/>
  </r>
  <r>
    <x v="53"/>
    <m/>
    <x v="53"/>
    <x v="18"/>
    <s v="T04038690001"/>
    <s v="DEV"/>
    <n v="403869"/>
    <m/>
    <s v="CONTABILIZACION ORDENES DE TRANSFERENCIA GRACOS"/>
    <m/>
    <m/>
    <m/>
    <m/>
    <n v="167924.43"/>
    <n v="0"/>
    <s v="NO_CONCILIADO"/>
  </r>
  <r>
    <x v="53"/>
    <m/>
    <x v="53"/>
    <x v="18"/>
    <s v="T04038710001"/>
    <s v="DEV"/>
    <n v="403871"/>
    <m/>
    <s v="CONTABILIZACION ORDENES DE TRANSFERENCIA GRACOS"/>
    <m/>
    <m/>
    <m/>
    <m/>
    <n v="2243406.87"/>
    <n v="0"/>
    <s v="NO_CONCILIADO"/>
  </r>
  <r>
    <x v="53"/>
    <m/>
    <x v="53"/>
    <x v="18"/>
    <s v="T04038730001"/>
    <s v="DEV"/>
    <n v="403873"/>
    <m/>
    <s v="CONTABILIZACION ORDENES DE TRANSFERENCIA GRACOS"/>
    <m/>
    <m/>
    <m/>
    <m/>
    <n v="2560896.7200000002"/>
    <n v="0"/>
    <s v="NO_CONCILIADO"/>
  </r>
  <r>
    <x v="53"/>
    <m/>
    <x v="53"/>
    <x v="18"/>
    <s v="T04038750001"/>
    <s v="DEV"/>
    <n v="403875"/>
    <m/>
    <s v="CONTABILIZACION ORDENES DE TRANSFERENCIA GRACOS"/>
    <m/>
    <m/>
    <m/>
    <m/>
    <n v="2061350.9"/>
    <n v="0"/>
    <s v="NO_CONCILIADO"/>
  </r>
  <r>
    <x v="53"/>
    <m/>
    <x v="53"/>
    <x v="18"/>
    <s v="T04038770001"/>
    <s v="DEV"/>
    <n v="403877"/>
    <m/>
    <s v="CONTABILIZACION ORDENES DE TRANSFERENCIA GRACOS"/>
    <m/>
    <m/>
    <m/>
    <m/>
    <n v="5661742.4000000004"/>
    <n v="0"/>
    <s v="NO_CONCILIADO"/>
  </r>
  <r>
    <x v="53"/>
    <m/>
    <x v="53"/>
    <x v="18"/>
    <s v="T04038790001"/>
    <s v="DEV"/>
    <n v="403879"/>
    <m/>
    <s v="CONTABILIZACION ORDENES DE TRANSFERENCIA GRACOS"/>
    <m/>
    <m/>
    <m/>
    <m/>
    <n v="7033803.6600000001"/>
    <n v="0"/>
    <s v="NO_CONCILIADO"/>
  </r>
  <r>
    <x v="53"/>
    <m/>
    <x v="53"/>
    <x v="18"/>
    <s v="T04038810001"/>
    <s v="DEV"/>
    <n v="403881"/>
    <m/>
    <s v="CONTABILIZACION ORDENES DE TRANSFERENCIA GRACOS"/>
    <m/>
    <m/>
    <m/>
    <m/>
    <n v="4796076.46"/>
    <n v="0"/>
    <s v="NO_CONCILIADO"/>
  </r>
  <r>
    <x v="53"/>
    <m/>
    <x v="53"/>
    <x v="18"/>
    <s v="T04038830001"/>
    <s v="DEV"/>
    <n v="403883"/>
    <m/>
    <s v="CONTABILIZACION ORDENES DE TRANSFERENCIA GRACOS"/>
    <m/>
    <m/>
    <m/>
    <m/>
    <n v="5958353.0199999996"/>
    <n v="0"/>
    <s v="NO_CONCILIADO"/>
  </r>
  <r>
    <x v="53"/>
    <m/>
    <x v="53"/>
    <x v="18"/>
    <s v="T04038850001"/>
    <s v="DEV"/>
    <n v="403885"/>
    <m/>
    <s v="CONTABILIZACION ORDENES DE TRANSFERENCIA GRACOS"/>
    <m/>
    <m/>
    <m/>
    <m/>
    <n v="16365316.5"/>
    <n v="0"/>
    <s v="NO_CONCILIADO"/>
  </r>
  <r>
    <x v="53"/>
    <m/>
    <x v="53"/>
    <x v="18"/>
    <s v="T04038870001"/>
    <s v="DEV"/>
    <n v="403887"/>
    <m/>
    <s v="CONTABILIZACION ORDENES DE TRANSFERENCIA GRACOS"/>
    <m/>
    <m/>
    <m/>
    <m/>
    <n v="5084341"/>
    <n v="0"/>
    <s v="NO_CONCILIADO"/>
  </r>
  <r>
    <x v="53"/>
    <m/>
    <x v="53"/>
    <x v="18"/>
    <s v="T04038890001"/>
    <s v="DEV"/>
    <n v="403889"/>
    <m/>
    <s v="CONTABILIZACION ORDENES DE TRANSFERENCIA GRACOS"/>
    <m/>
    <m/>
    <m/>
    <m/>
    <n v="13172987.369999999"/>
    <n v="0"/>
    <s v="NO_CONCILIADO"/>
  </r>
  <r>
    <x v="53"/>
    <m/>
    <x v="53"/>
    <x v="18"/>
    <s v="T04038910001"/>
    <s v="DEV"/>
    <n v="403891"/>
    <m/>
    <s v="CONTABILIZACION ORDENES DE TRANSFERENCIA GRACOS"/>
    <m/>
    <m/>
    <m/>
    <m/>
    <n v="2423576.19"/>
    <n v="0"/>
    <s v="NO_CONCILIADO"/>
  </r>
  <r>
    <x v="53"/>
    <m/>
    <x v="53"/>
    <x v="18"/>
    <s v="T04038930001"/>
    <s v="DEV"/>
    <n v="403893"/>
    <m/>
    <s v="CONTABILIZACION ORDENES DE TRANSFERENCIA GRACOS"/>
    <m/>
    <m/>
    <m/>
    <m/>
    <n v="935420.89"/>
    <n v="0"/>
    <s v="NO_CONCILIADO"/>
  </r>
  <r>
    <x v="53"/>
    <m/>
    <x v="53"/>
    <x v="18"/>
    <s v="T04038950001"/>
    <s v="DEV"/>
    <n v="403895"/>
    <m/>
    <s v="CONTABILIZACION ORDENES DE TRANSFERENCIA GRACOS"/>
    <m/>
    <m/>
    <m/>
    <m/>
    <n v="20633580.649999999"/>
    <n v="0"/>
    <s v="NO_CONCILIADO"/>
  </r>
  <r>
    <x v="53"/>
    <m/>
    <x v="53"/>
    <x v="18"/>
    <s v="T04038970001"/>
    <s v="DEV"/>
    <n v="403897"/>
    <m/>
    <s v="CONTABILIZACION ORDENES DE TRANSFERENCIA GRACOS"/>
    <m/>
    <m/>
    <m/>
    <m/>
    <n v="20230959.77"/>
    <n v="0"/>
    <s v="NO_CONCILIADO"/>
  </r>
  <r>
    <x v="53"/>
    <m/>
    <x v="53"/>
    <x v="18"/>
    <s v="T04038990001"/>
    <s v="DEV"/>
    <n v="403899"/>
    <m/>
    <s v="CONTABILIZACION ORDENES DE TRANSFERENCIA GRACOS"/>
    <m/>
    <m/>
    <m/>
    <m/>
    <n v="9991914.8900000006"/>
    <n v="0"/>
    <s v="NO_CONCILIADO"/>
  </r>
  <r>
    <x v="53"/>
    <m/>
    <x v="53"/>
    <x v="18"/>
    <s v="T04039010001"/>
    <s v="DEV"/>
    <n v="403901"/>
    <m/>
    <s v="CONTABILIZACION ORDENES DE TRANSFERENCIA GRACOS"/>
    <m/>
    <m/>
    <m/>
    <m/>
    <n v="120607094.56"/>
    <n v="0"/>
    <s v="NO_CONCILIADO"/>
  </r>
  <r>
    <x v="53"/>
    <m/>
    <x v="53"/>
    <x v="18"/>
    <s v="T04039030001"/>
    <s v="DEV"/>
    <n v="403903"/>
    <m/>
    <s v="CONTABILIZACION ORDENES DE TRANSFERENCIA GRACOS"/>
    <m/>
    <m/>
    <m/>
    <m/>
    <n v="51836860.229999997"/>
    <n v="0"/>
    <s v="NO_CONCILIADO"/>
  </r>
  <r>
    <x v="53"/>
    <m/>
    <x v="53"/>
    <x v="18"/>
    <s v="T04039050001"/>
    <s v="DEV"/>
    <n v="403905"/>
    <m/>
    <s v="CONTABILIZACION ORDENES DE TRANSFERENCIA GRACOS"/>
    <m/>
    <m/>
    <m/>
    <m/>
    <n v="12720.7"/>
    <n v="0"/>
    <s v="NO_CONCILIADO"/>
  </r>
  <r>
    <x v="53"/>
    <m/>
    <x v="53"/>
    <x v="18"/>
    <s v="T04039070001"/>
    <s v="DEV"/>
    <n v="403907"/>
    <m/>
    <s v="CONTABILIZACION ORDENES DE TRANSFERENCIA GRACOS"/>
    <m/>
    <m/>
    <m/>
    <m/>
    <n v="18094.28"/>
    <n v="0"/>
    <s v="NO_CONCILIADO"/>
  </r>
  <r>
    <x v="53"/>
    <m/>
    <x v="53"/>
    <x v="18"/>
    <s v="T04039090001"/>
    <s v="DEV"/>
    <n v="403909"/>
    <m/>
    <s v="CONTABILIZACION ORDENES DE TRANSFERENCIA GRACOS"/>
    <m/>
    <m/>
    <m/>
    <m/>
    <n v="952.17"/>
    <n v="0"/>
    <s v="NO_CONCILIADO"/>
  </r>
  <r>
    <x v="53"/>
    <m/>
    <x v="53"/>
    <x v="18"/>
    <s v="T04039110001"/>
    <s v="DEV"/>
    <n v="403911"/>
    <m/>
    <s v="CONTABILIZACION ORDENES DE TRANSFERENCIA GRACOS"/>
    <m/>
    <m/>
    <m/>
    <m/>
    <n v="18024.86"/>
    <n v="0"/>
    <s v="NO_CONCILIADO"/>
  </r>
  <r>
    <x v="53"/>
    <m/>
    <x v="53"/>
    <x v="18"/>
    <s v="T04039130001"/>
    <s v="DEV"/>
    <n v="403913"/>
    <m/>
    <s v="CONTABILIZACION ORDENES DE TRANSFERENCIA GRACOS"/>
    <m/>
    <m/>
    <m/>
    <m/>
    <n v="18024.86"/>
    <n v="0"/>
    <s v="NO_CONCILIADO"/>
  </r>
  <r>
    <x v="53"/>
    <m/>
    <x v="53"/>
    <x v="18"/>
    <s v="T04039150001"/>
    <s v="DEV"/>
    <n v="403915"/>
    <m/>
    <s v="CONTABILIZACION ORDENES DE TRANSFERENCIA GRACOS"/>
    <m/>
    <m/>
    <m/>
    <m/>
    <n v="18024.86"/>
    <n v="0"/>
    <s v="NO_CONCILIADO"/>
  </r>
  <r>
    <x v="53"/>
    <m/>
    <x v="53"/>
    <x v="18"/>
    <s v="T04039170001"/>
    <s v="DEV"/>
    <n v="403917"/>
    <m/>
    <s v="CONTABILIZACION ORDENES DE TRANSFERENCIA GRACOS"/>
    <m/>
    <m/>
    <m/>
    <m/>
    <n v="18024.86"/>
    <n v="0"/>
    <s v="NO_CONCILIADO"/>
  </r>
  <r>
    <x v="53"/>
    <m/>
    <x v="53"/>
    <x v="18"/>
    <s v="T04039190001"/>
    <s v="DEV"/>
    <n v="403919"/>
    <m/>
    <s v="CONTABILIZACION ORDENES DE TRANSFERENCIA GRACOS"/>
    <m/>
    <m/>
    <m/>
    <m/>
    <n v="345579.09"/>
    <n v="0"/>
    <s v="NO_CONCILIADO"/>
  </r>
  <r>
    <x v="53"/>
    <m/>
    <x v="53"/>
    <x v="18"/>
    <s v="T04039210001"/>
    <s v="DEV"/>
    <n v="403921"/>
    <m/>
    <s v="CONTABILIZACION ORDENES DE TRANSFERENCIA GRACOS"/>
    <m/>
    <m/>
    <m/>
    <m/>
    <n v="6394.96"/>
    <n v="0"/>
    <s v="NO_CONCILIADO"/>
  </r>
  <r>
    <x v="53"/>
    <m/>
    <x v="53"/>
    <x v="18"/>
    <s v="T04039230001"/>
    <s v="DEV"/>
    <n v="403923"/>
    <m/>
    <s v="CONTABILIZACION ORDENES DE TRANSFERENCIA GRACOS"/>
    <m/>
    <m/>
    <m/>
    <m/>
    <n v="336.55"/>
    <n v="0"/>
    <s v="NO_CONCILIADO"/>
  </r>
  <r>
    <x v="53"/>
    <m/>
    <x v="53"/>
    <x v="18"/>
    <s v="T04039250001"/>
    <s v="DEV"/>
    <n v="403925"/>
    <m/>
    <s v="CONTABILIZACION ORDENES DE TRANSFERENCIA GRACOS"/>
    <m/>
    <m/>
    <m/>
    <m/>
    <n v="1513.52"/>
    <n v="0"/>
    <s v="NO_CONCILIADO"/>
  </r>
  <r>
    <x v="53"/>
    <m/>
    <x v="53"/>
    <x v="18"/>
    <s v="T04039270001"/>
    <s v="DEV"/>
    <n v="403927"/>
    <m/>
    <s v="CONTABILIZACION ORDENES DE TRANSFERENCIA GRACOS"/>
    <m/>
    <m/>
    <m/>
    <m/>
    <n v="6370.4"/>
    <n v="0"/>
    <s v="NO_CONCILIADO"/>
  </r>
  <r>
    <x v="53"/>
    <m/>
    <x v="53"/>
    <x v="18"/>
    <s v="T04039290001"/>
    <s v="DEV"/>
    <n v="403929"/>
    <m/>
    <s v="CONTABILIZACION ORDENES DE TRANSFERENCIA GRACOS"/>
    <m/>
    <m/>
    <m/>
    <m/>
    <n v="6370.4"/>
    <n v="0"/>
    <s v="NO_CONCILIADO"/>
  </r>
  <r>
    <x v="53"/>
    <m/>
    <x v="53"/>
    <x v="18"/>
    <s v="T04039310001"/>
    <s v="DEV"/>
    <n v="403931"/>
    <m/>
    <s v="CONTABILIZACION ORDENES DE TRANSFERENCIA GRACOS"/>
    <m/>
    <m/>
    <m/>
    <m/>
    <n v="6370.4"/>
    <n v="0"/>
    <s v="NO_CONCILIADO"/>
  </r>
  <r>
    <x v="53"/>
    <m/>
    <x v="53"/>
    <x v="18"/>
    <s v="T04039330001"/>
    <s v="DEV"/>
    <n v="403933"/>
    <m/>
    <s v="CONTABILIZACION ORDENES DE TRANSFERENCIA GRACOS"/>
    <m/>
    <m/>
    <m/>
    <m/>
    <n v="6370.4"/>
    <n v="0"/>
    <s v="NO_CONCILIADO"/>
  </r>
  <r>
    <x v="53"/>
    <m/>
    <x v="53"/>
    <x v="18"/>
    <s v="T04039350001"/>
    <s v="DEV"/>
    <n v="403935"/>
    <m/>
    <s v="CONTABILIZACION ORDENES DE TRANSFERENCIA GRACOS"/>
    <m/>
    <m/>
    <m/>
    <m/>
    <n v="49698.02"/>
    <n v="0"/>
    <s v="NO_CONCILIADO"/>
  </r>
  <r>
    <x v="53"/>
    <m/>
    <x v="53"/>
    <x v="18"/>
    <s v="T04039370001"/>
    <s v="DEV"/>
    <n v="403937"/>
    <m/>
    <s v="CONTABILIZACION ORDENES DE TRANSFERENCIA GRACOS"/>
    <m/>
    <m/>
    <m/>
    <m/>
    <n v="2615.2399999999998"/>
    <n v="0"/>
    <s v="NO_CONCILIADO"/>
  </r>
  <r>
    <x v="53"/>
    <m/>
    <x v="53"/>
    <x v="18"/>
    <s v="T04039390001"/>
    <s v="DEV"/>
    <n v="403939"/>
    <m/>
    <s v="CONTABILIZACION ORDENES DE TRANSFERENCIA GRACOS"/>
    <m/>
    <m/>
    <m/>
    <m/>
    <n v="11762.36"/>
    <n v="0"/>
    <s v="NO_CONCILIADO"/>
  </r>
  <r>
    <x v="53"/>
    <m/>
    <x v="53"/>
    <x v="18"/>
    <s v="T04039410001"/>
    <s v="DEV"/>
    <n v="403941"/>
    <m/>
    <s v="CONTABILIZACION ORDENES DE TRANSFERENCIA GRACOS"/>
    <m/>
    <m/>
    <m/>
    <m/>
    <n v="49507.32"/>
    <n v="0"/>
    <s v="NO_CONCILIADO"/>
  </r>
  <r>
    <x v="53"/>
    <m/>
    <x v="53"/>
    <x v="18"/>
    <s v="T04039430001"/>
    <s v="DEV"/>
    <n v="403943"/>
    <m/>
    <s v="CONTABILIZACION ORDENES DE TRANSFERENCIA GRACOS"/>
    <m/>
    <m/>
    <m/>
    <m/>
    <n v="49507.32"/>
    <n v="0"/>
    <s v="NO_CONCILIADO"/>
  </r>
  <r>
    <x v="53"/>
    <m/>
    <x v="53"/>
    <x v="18"/>
    <s v="T04039450001"/>
    <s v="DEV"/>
    <n v="403945"/>
    <m/>
    <s v="CONTABILIZACION ORDENES DE TRANSFERENCIA GRACOS"/>
    <m/>
    <m/>
    <m/>
    <m/>
    <n v="49507.32"/>
    <n v="0"/>
    <s v="NO_CONCILIADO"/>
  </r>
  <r>
    <x v="53"/>
    <m/>
    <x v="53"/>
    <x v="18"/>
    <s v="T04039470001"/>
    <s v="DEV"/>
    <n v="403947"/>
    <m/>
    <s v="CONTABILIZACION ORDENES DE TRANSFERENCIA GRACOS"/>
    <m/>
    <m/>
    <m/>
    <m/>
    <n v="49507.32"/>
    <n v="0"/>
    <s v="NO_CONCILIADO"/>
  </r>
  <r>
    <x v="53"/>
    <m/>
    <x v="53"/>
    <x v="18"/>
    <s v="T04039490001"/>
    <s v="DEV"/>
    <n v="403949"/>
    <m/>
    <s v="CONTABILIZACION ORDENES DE TRANSFERENCIA GRACOS"/>
    <m/>
    <m/>
    <m/>
    <m/>
    <n v="4856.88"/>
    <n v="0"/>
    <s v="NO_CONCILIADO"/>
  </r>
  <r>
    <x v="53"/>
    <m/>
    <x v="53"/>
    <x v="18"/>
    <s v="T04039510001"/>
    <s v="DEV"/>
    <n v="403951"/>
    <m/>
    <s v="CONTABILIZACION ORDENES DE TRANSFERENCIA GRACOS"/>
    <m/>
    <m/>
    <m/>
    <m/>
    <n v="6033.85"/>
    <n v="0"/>
    <s v="NO_CONCILIADO"/>
  </r>
  <r>
    <x v="53"/>
    <m/>
    <x v="53"/>
    <x v="18"/>
    <s v="T04039530001"/>
    <s v="DEV"/>
    <n v="403953"/>
    <m/>
    <s v="CONTABILIZACION ORDENES DE TRANSFERENCIA GRACOS"/>
    <m/>
    <m/>
    <m/>
    <m/>
    <n v="1874.56"/>
    <n v="0"/>
    <s v="NO_CONCILIADO"/>
  </r>
  <r>
    <x v="53"/>
    <m/>
    <x v="53"/>
    <x v="18"/>
    <s v="T04039550001"/>
    <s v="DEV"/>
    <n v="403955"/>
    <m/>
    <s v="CONTABILIZACION ORDENES DE TRANSFERENCIA GRACOS"/>
    <m/>
    <m/>
    <m/>
    <m/>
    <n v="5304.08"/>
    <n v="0"/>
    <s v="NO_CONCILIADO"/>
  </r>
  <r>
    <x v="53"/>
    <m/>
    <x v="53"/>
    <x v="18"/>
    <s v="T04039570001"/>
    <s v="DEV"/>
    <n v="403957"/>
    <m/>
    <s v="CONTABILIZACION ORDENES DE TRANSFERENCIA GRACOS"/>
    <m/>
    <m/>
    <m/>
    <m/>
    <n v="13742.36"/>
    <n v="0"/>
    <s v="NO_CONCILIADO"/>
  </r>
  <r>
    <x v="53"/>
    <m/>
    <x v="53"/>
    <x v="18"/>
    <s v="T04039590001"/>
    <s v="DEV"/>
    <n v="403959"/>
    <m/>
    <s v="CONTABILIZACION ORDENES DE TRANSFERENCIA GRACOS"/>
    <m/>
    <m/>
    <m/>
    <m/>
    <n v="14568.31"/>
    <n v="0"/>
    <s v="NO_CONCILIADO"/>
  </r>
  <r>
    <x v="53"/>
    <m/>
    <x v="53"/>
    <x v="18"/>
    <s v="T04039610001"/>
    <s v="DEV"/>
    <n v="403961"/>
    <m/>
    <s v="CONTABILIZACION ORDENES DE TRANSFERENCIA GRACOS"/>
    <m/>
    <m/>
    <m/>
    <m/>
    <n v="2703723.29"/>
    <n v="0"/>
    <s v="NO_CONCILIADO"/>
  </r>
  <r>
    <x v="53"/>
    <m/>
    <x v="53"/>
    <x v="18"/>
    <s v="T04039630001"/>
    <s v="DEV"/>
    <n v="403963"/>
    <m/>
    <s v="CONTABILIZACION ORDENES DE TRANSFERENCIA GRACOS"/>
    <m/>
    <m/>
    <m/>
    <m/>
    <n v="2703723.29"/>
    <n v="0"/>
    <s v="NO_CONCILIADO"/>
  </r>
  <r>
    <x v="53"/>
    <m/>
    <x v="53"/>
    <x v="18"/>
    <s v="T04039650001"/>
    <s v="DEV"/>
    <n v="403965"/>
    <m/>
    <s v="CONTABILIZACION ORDENES DE TRANSFERENCIA GRACOS"/>
    <m/>
    <m/>
    <m/>
    <m/>
    <n v="2703723.29"/>
    <n v="0"/>
    <s v="NO_CONCILIADO"/>
  </r>
  <r>
    <x v="53"/>
    <m/>
    <x v="53"/>
    <x v="18"/>
    <s v="T04039670001"/>
    <s v="DEV"/>
    <n v="403967"/>
    <m/>
    <s v="CONTABILIZACION ORDENES DE TRANSFERENCIA GRACOS"/>
    <m/>
    <m/>
    <m/>
    <m/>
    <n v="2703723.29"/>
    <n v="0"/>
    <s v="NO_CONCILIADO"/>
  </r>
  <r>
    <x v="53"/>
    <m/>
    <x v="53"/>
    <x v="18"/>
    <s v="T04039690001"/>
    <s v="DEV"/>
    <n v="403969"/>
    <m/>
    <s v="CONTABILIZACION ORDENES DE TRANSFERENCIA GRACOS"/>
    <m/>
    <m/>
    <m/>
    <m/>
    <n v="2703723.29"/>
    <n v="0"/>
    <s v="NO_CONCILIADO"/>
  </r>
  <r>
    <x v="53"/>
    <m/>
    <x v="53"/>
    <x v="18"/>
    <s v="T04039710001"/>
    <s v="DEV"/>
    <n v="403971"/>
    <m/>
    <s v="CONTABILIZACION ORDENES DE TRANSFERENCIA GRACOS"/>
    <m/>
    <m/>
    <m/>
    <m/>
    <n v="7426093.6500000004"/>
    <n v="0"/>
    <s v="NO_CONCILIADO"/>
  </r>
  <r>
    <x v="53"/>
    <m/>
    <x v="53"/>
    <x v="18"/>
    <s v="T04039730001"/>
    <s v="DEV"/>
    <n v="403973"/>
    <m/>
    <s v="CONTABILIZACION ORDENES DE TRANSFERENCIA GRACOS"/>
    <m/>
    <m/>
    <m/>
    <m/>
    <n v="7426093.6500000004"/>
    <n v="0"/>
    <s v="NO_CONCILIADO"/>
  </r>
  <r>
    <x v="53"/>
    <m/>
    <x v="53"/>
    <x v="18"/>
    <s v="T04039750001"/>
    <s v="DEV"/>
    <n v="403975"/>
    <m/>
    <s v="CONTABILIZACION ORDENES DE TRANSFERENCIA GRACOS"/>
    <m/>
    <m/>
    <m/>
    <m/>
    <n v="7426093.6500000004"/>
    <n v="0"/>
    <s v="NO_CONCILIADO"/>
  </r>
  <r>
    <x v="53"/>
    <m/>
    <x v="53"/>
    <x v="18"/>
    <s v="T04039770001"/>
    <s v="DEV"/>
    <n v="403977"/>
    <m/>
    <s v="CONTABILIZACION ORDENES DE TRANSFERENCIA GRACOS"/>
    <m/>
    <m/>
    <m/>
    <m/>
    <n v="7426093.6500000004"/>
    <n v="0"/>
    <s v="NO_CONCILIADO"/>
  </r>
  <r>
    <x v="53"/>
    <m/>
    <x v="53"/>
    <x v="18"/>
    <s v="T04039790001"/>
    <s v="DEV"/>
    <n v="403979"/>
    <m/>
    <s v="CONTABILIZACION ORDENES DE TRANSFERENCIA GRACOS"/>
    <m/>
    <m/>
    <m/>
    <m/>
    <n v="7426093.6500000004"/>
    <n v="0"/>
    <s v="NO_CONCILIADO"/>
  </r>
  <r>
    <x v="53"/>
    <m/>
    <x v="53"/>
    <x v="18"/>
    <s v="T04039810001"/>
    <s v="DEV"/>
    <n v="403981"/>
    <m/>
    <s v="CONTABILIZACION ORDENES DE TRANSFERENCIA GRACOS"/>
    <m/>
    <m/>
    <m/>
    <m/>
    <n v="6290662.8799999999"/>
    <n v="0"/>
    <s v="NO_CONCILIADO"/>
  </r>
  <r>
    <x v="53"/>
    <m/>
    <x v="53"/>
    <x v="18"/>
    <s v="T04039830001"/>
    <s v="DEV"/>
    <n v="403983"/>
    <m/>
    <s v="CONTABILIZACION ORDENES DE TRANSFERENCIA GRACOS"/>
    <m/>
    <m/>
    <m/>
    <m/>
    <n v="6290662.8799999999"/>
    <n v="0"/>
    <s v="NO_CONCILIADO"/>
  </r>
  <r>
    <x v="53"/>
    <m/>
    <x v="53"/>
    <x v="18"/>
    <s v="T04039850001"/>
    <s v="DEV"/>
    <n v="403985"/>
    <m/>
    <s v="CONTABILIZACION ORDENES DE TRANSFERENCIA GRACOS"/>
    <m/>
    <m/>
    <m/>
    <m/>
    <n v="6290662.8799999999"/>
    <n v="0"/>
    <s v="NO_CONCILIADO"/>
  </r>
  <r>
    <x v="53"/>
    <m/>
    <x v="53"/>
    <x v="18"/>
    <s v="T04039870001"/>
    <s v="DEV"/>
    <n v="403987"/>
    <m/>
    <s v="CONTABILIZACION ORDENES DE TRANSFERENCIA GRACOS"/>
    <m/>
    <m/>
    <m/>
    <m/>
    <n v="6290662.8799999999"/>
    <n v="0"/>
    <s v="NO_CONCILIADO"/>
  </r>
  <r>
    <x v="53"/>
    <m/>
    <x v="53"/>
    <x v="18"/>
    <s v="T04039890001"/>
    <s v="DEV"/>
    <n v="403989"/>
    <m/>
    <s v="CONTABILIZACION ORDENES DE TRANSFERENCIA GRACOS"/>
    <m/>
    <m/>
    <m/>
    <m/>
    <n v="17278044.579999998"/>
    <n v="0"/>
    <s v="NO_CONCILIADO"/>
  </r>
  <r>
    <x v="53"/>
    <m/>
    <x v="53"/>
    <x v="18"/>
    <s v="T04039910001"/>
    <s v="DEV"/>
    <n v="403991"/>
    <m/>
    <s v="CONTABILIZACION ORDENES DE TRANSFERENCIA GRACOS"/>
    <m/>
    <m/>
    <m/>
    <m/>
    <n v="17278044.579999998"/>
    <n v="0"/>
    <s v="NO_CONCILIADO"/>
  </r>
  <r>
    <x v="53"/>
    <m/>
    <x v="53"/>
    <x v="18"/>
    <s v="T04039930001"/>
    <s v="DEV"/>
    <n v="403993"/>
    <m/>
    <s v="CONTABILIZACION ORDENES DE TRANSFERENCIA GRACOS"/>
    <m/>
    <m/>
    <m/>
    <m/>
    <n v="17278044.579999998"/>
    <n v="0"/>
    <s v="NO_CONCILIADO"/>
  </r>
  <r>
    <x v="53"/>
    <m/>
    <x v="53"/>
    <x v="18"/>
    <s v="T04039950001"/>
    <s v="DEV"/>
    <n v="403995"/>
    <m/>
    <s v="CONTABILIZACION ORDENES DE TRANSFERENCIA GRACOS"/>
    <m/>
    <m/>
    <m/>
    <m/>
    <n v="17278044.579999998"/>
    <n v="0"/>
    <s v="NO_CONCILIADO"/>
  </r>
  <r>
    <x v="53"/>
    <m/>
    <x v="53"/>
    <x v="18"/>
    <s v="T04039970001"/>
    <s v="DEV"/>
    <n v="403997"/>
    <m/>
    <s v="CONTABILIZACION ORDENES DE TRANSFERENCIA GRACOS"/>
    <m/>
    <m/>
    <m/>
    <m/>
    <n v="17278044.579999998"/>
    <n v="0"/>
    <s v="NO_CONCILIADO"/>
  </r>
  <r>
    <x v="53"/>
    <m/>
    <x v="53"/>
    <x v="18"/>
    <s v="T04039990001"/>
    <s v="DEV"/>
    <n v="403999"/>
    <m/>
    <s v="CONTABILIZACION ORDENES DE TRANSFERENCIA GRACOS"/>
    <m/>
    <m/>
    <m/>
    <m/>
    <n v="3178827.75"/>
    <n v="0"/>
    <s v="NO_CONCILIADO"/>
  </r>
  <r>
    <x v="53"/>
    <m/>
    <x v="53"/>
    <x v="18"/>
    <s v="T04040010001"/>
    <s v="DEV"/>
    <n v="404001"/>
    <m/>
    <s v="CONTABILIZACION ORDENES DE TRANSFERENCIA GRACOS"/>
    <m/>
    <m/>
    <m/>
    <m/>
    <n v="3178827.75"/>
    <n v="0"/>
    <s v="NO_CONCILIADO"/>
  </r>
  <r>
    <x v="53"/>
    <m/>
    <x v="53"/>
    <x v="18"/>
    <s v="T04040030001"/>
    <s v="DEV"/>
    <n v="404003"/>
    <m/>
    <s v="CONTABILIZACION ORDENES DE TRANSFERENCIA GRACOS"/>
    <m/>
    <m/>
    <m/>
    <m/>
    <n v="3178827.75"/>
    <n v="0"/>
    <s v="NO_CONCILIADO"/>
  </r>
  <r>
    <x v="53"/>
    <m/>
    <x v="53"/>
    <x v="18"/>
    <s v="T04040050001"/>
    <s v="DEV"/>
    <n v="404005"/>
    <m/>
    <s v="CONTABILIZACION ORDENES DE TRANSFERENCIA GRACOS"/>
    <m/>
    <m/>
    <m/>
    <m/>
    <n v="3178827.75"/>
    <n v="0"/>
    <s v="NO_CONCILIADO"/>
  </r>
  <r>
    <x v="53"/>
    <m/>
    <x v="53"/>
    <x v="18"/>
    <s v="T04040070001"/>
    <s v="DEV"/>
    <n v="404007"/>
    <m/>
    <s v="CONTABILIZACION ORDENES DE TRANSFERENCIA GRACOS"/>
    <m/>
    <m/>
    <m/>
    <m/>
    <n v="3178827.75"/>
    <n v="0"/>
    <s v="NO_CONCILIADO"/>
  </r>
  <r>
    <x v="53"/>
    <m/>
    <x v="53"/>
    <x v="18"/>
    <s v="T04040090001"/>
    <s v="DEV"/>
    <n v="404009"/>
    <m/>
    <s v="CONTABILIZACION ORDENES DE TRANSFERENCIA GRACOS"/>
    <m/>
    <m/>
    <m/>
    <m/>
    <n v="1908109.48"/>
    <n v="0"/>
    <s v="NO_CONCILIADO"/>
  </r>
  <r>
    <x v="53"/>
    <m/>
    <x v="53"/>
    <x v="18"/>
    <s v="T04040110001"/>
    <s v="DEV"/>
    <n v="404011"/>
    <m/>
    <s v="CONTABILIZACION ORDENES DE TRANSFERENCIA GRACOS"/>
    <m/>
    <m/>
    <m/>
    <m/>
    <n v="142826.57"/>
    <n v="0"/>
    <s v="NO_CONCILIADO"/>
  </r>
  <r>
    <x v="53"/>
    <m/>
    <x v="53"/>
    <x v="18"/>
    <s v="T04040130001"/>
    <s v="DEV"/>
    <n v="404013"/>
    <m/>
    <s v="CONTABILIZACION ORDENES DE TRANSFERENCIA GRACOS"/>
    <m/>
    <m/>
    <m/>
    <m/>
    <n v="2714138.15"/>
    <n v="0"/>
    <s v="NO_CONCILIADO"/>
  </r>
  <r>
    <x v="53"/>
    <m/>
    <x v="53"/>
    <x v="18"/>
    <s v="T04040150001"/>
    <s v="DEV"/>
    <n v="404015"/>
    <m/>
    <s v="CONTABILIZACION ORDENES DE TRANSFERENCIA GRACOS"/>
    <m/>
    <m/>
    <m/>
    <m/>
    <n v="642372.39"/>
    <n v="0"/>
    <s v="NO_CONCILIADO"/>
  </r>
  <r>
    <x v="53"/>
    <m/>
    <x v="53"/>
    <x v="18"/>
    <s v="T04040170001"/>
    <s v="DEV"/>
    <n v="404017"/>
    <m/>
    <s v="CONTABILIZACION ORDENES DE TRANSFERENCIA GRACOS"/>
    <m/>
    <m/>
    <m/>
    <m/>
    <n v="5240846.82"/>
    <n v="0"/>
    <s v="NO_CONCILIADO"/>
  </r>
  <r>
    <x v="53"/>
    <m/>
    <x v="53"/>
    <x v="18"/>
    <s v="T04040190001"/>
    <s v="DEV"/>
    <n v="404019"/>
    <m/>
    <s v="CONTABILIZACION ORDENES DE TRANSFERENCIA GRACOS"/>
    <m/>
    <m/>
    <m/>
    <m/>
    <n v="1764351.25"/>
    <n v="0"/>
    <s v="NO_CONCILIADO"/>
  </r>
  <r>
    <x v="53"/>
    <m/>
    <x v="53"/>
    <x v="18"/>
    <s v="T04040210001"/>
    <s v="DEV"/>
    <n v="404021"/>
    <m/>
    <s v="CONTABILIZACION ORDENES DE TRANSFERENCIA GRACOS"/>
    <m/>
    <m/>
    <m/>
    <m/>
    <n v="7454699.2999999998"/>
    <n v="0"/>
    <s v="NO_CONCILIADO"/>
  </r>
  <r>
    <x v="53"/>
    <m/>
    <x v="53"/>
    <x v="18"/>
    <s v="T04040230001"/>
    <s v="DEV"/>
    <n v="404023"/>
    <m/>
    <s v="CONTABILIZACION ORDENES DE TRANSFERENCIA GRACOS"/>
    <m/>
    <m/>
    <m/>
    <m/>
    <n v="392289.99"/>
    <n v="0"/>
    <s v="NO_CONCILIADO"/>
  </r>
  <r>
    <x v="53"/>
    <m/>
    <x v="53"/>
    <x v="18"/>
    <s v="T04040250001"/>
    <s v="DEV"/>
    <n v="404025"/>
    <m/>
    <s v="CONTABILIZACION ORDENES DE TRANSFERENCIA GRACOS"/>
    <m/>
    <m/>
    <m/>
    <m/>
    <n v="4439534.68"/>
    <n v="0"/>
    <s v="NO_CONCILIADO"/>
  </r>
  <r>
    <x v="53"/>
    <m/>
    <x v="53"/>
    <x v="18"/>
    <s v="T04040270001"/>
    <s v="DEV"/>
    <n v="404027"/>
    <m/>
    <s v="CONTABILIZACION ORDENES DE TRANSFERENCIA GRACOS"/>
    <m/>
    <m/>
    <m/>
    <m/>
    <n v="17344600.300000001"/>
    <n v="0"/>
    <s v="NO_CONCILIADO"/>
  </r>
  <r>
    <x v="53"/>
    <m/>
    <x v="53"/>
    <x v="18"/>
    <s v="T04040290001"/>
    <s v="DEV"/>
    <n v="404029"/>
    <m/>
    <s v="CONTABILIZACION ORDENES DE TRANSFERENCIA GRACOS"/>
    <m/>
    <m/>
    <m/>
    <m/>
    <n v="755251.56"/>
    <n v="0"/>
    <s v="NO_CONCILIADO"/>
  </r>
  <r>
    <x v="53"/>
    <m/>
    <x v="53"/>
    <x v="18"/>
    <s v="T04040310001"/>
    <s v="DEV"/>
    <n v="404031"/>
    <m/>
    <s v="CONTABILIZACION ORDENES DE TRANSFERENCIA GRACOS"/>
    <m/>
    <m/>
    <m/>
    <m/>
    <n v="795613.81"/>
    <n v="0"/>
    <s v="NO_CONCILIADO"/>
  </r>
  <r>
    <x v="53"/>
    <m/>
    <x v="53"/>
    <x v="18"/>
    <s v="T04040330001"/>
    <s v="DEV"/>
    <n v="404033"/>
    <m/>
    <s v="CONTABILIZACION ORDENES DE TRANSFERENCIA GRACOS"/>
    <m/>
    <m/>
    <m/>
    <m/>
    <n v="2185246.83"/>
    <n v="0"/>
    <s v="NO_CONCILIADO"/>
  </r>
  <r>
    <x v="53"/>
    <m/>
    <x v="53"/>
    <x v="18"/>
    <s v="T04040350001"/>
    <s v="DEV"/>
    <n v="404035"/>
    <m/>
    <s v="CONTABILIZACION ORDENES DE TRANSFERENCIA GRACOS"/>
    <m/>
    <m/>
    <m/>
    <m/>
    <n v="1851128.19"/>
    <n v="0"/>
    <s v="NO_CONCILIADO"/>
  </r>
  <r>
    <x v="53"/>
    <m/>
    <x v="53"/>
    <x v="18"/>
    <s v="T04040370001"/>
    <s v="DEV"/>
    <n v="404037"/>
    <m/>
    <s v="CONTABILIZACION ORDENES DE TRANSFERENCIA GRACOS"/>
    <m/>
    <m/>
    <m/>
    <m/>
    <n v="3010903.39"/>
    <n v="0"/>
    <s v="NO_CONCILIADO"/>
  </r>
  <r>
    <x v="53"/>
    <m/>
    <x v="53"/>
    <x v="18"/>
    <s v="T04040390001"/>
    <s v="DEV"/>
    <n v="404039"/>
    <m/>
    <s v="CONTABILIZACION ORDENES DE TRANSFERENCIA GRACOS"/>
    <m/>
    <m/>
    <m/>
    <m/>
    <n v="25943032.48"/>
    <n v="0"/>
    <s v="NO_CONCILIADO"/>
  </r>
  <r>
    <x v="53"/>
    <m/>
    <x v="53"/>
    <x v="18"/>
    <s v="T04040410001"/>
    <s v="DEV"/>
    <n v="404041"/>
    <m/>
    <s v="CONTABILIZACION ORDENES DE TRANSFERENCIA GRACOS"/>
    <m/>
    <m/>
    <m/>
    <m/>
    <n v="8868301.1500000004"/>
    <n v="0"/>
    <s v="NO_CONCILIADO"/>
  </r>
  <r>
    <x v="53"/>
    <m/>
    <x v="53"/>
    <x v="18"/>
    <s v="T04040430001"/>
    <s v="DEV"/>
    <n v="404043"/>
    <m/>
    <s v="CONTABILIZACION ORDENES DE TRANSFERENCIA GRACOS"/>
    <m/>
    <m/>
    <m/>
    <m/>
    <n v="4282.49"/>
    <n v="0"/>
    <s v="NO_CONCILIADO"/>
  </r>
  <r>
    <x v="53"/>
    <m/>
    <x v="53"/>
    <x v="18"/>
    <s v="T04040450001"/>
    <s v="DEV"/>
    <n v="404045"/>
    <m/>
    <s v="CONTABILIZACION ORDENES DE TRANSFERENCIA GRACOS"/>
    <m/>
    <m/>
    <m/>
    <m/>
    <n v="18024.86"/>
    <n v="0"/>
    <s v="NO_CONCILIADO"/>
  </r>
  <r>
    <x v="53"/>
    <m/>
    <x v="53"/>
    <x v="18"/>
    <s v="T04040470001"/>
    <s v="DEV"/>
    <n v="404047"/>
    <m/>
    <s v="CONTABILIZACION ORDENES DE TRANSFERENCIA GRACOS"/>
    <m/>
    <m/>
    <m/>
    <m/>
    <n v="4495.84"/>
    <n v="0"/>
    <s v="NO_CONCILIADO"/>
  </r>
  <r>
    <x v="53"/>
    <m/>
    <x v="53"/>
    <x v="18"/>
    <s v="T04040490001"/>
    <s v="DEV"/>
    <n v="404049"/>
    <m/>
    <s v="CONTABILIZACION ORDENES DE TRANSFERENCIA GRACOS"/>
    <m/>
    <m/>
    <m/>
    <m/>
    <n v="6370.4"/>
    <n v="0"/>
    <s v="NO_CONCILIADO"/>
  </r>
  <r>
    <x v="53"/>
    <m/>
    <x v="53"/>
    <x v="18"/>
    <s v="T04040510001"/>
    <s v="DEV"/>
    <n v="404051"/>
    <m/>
    <s v="CONTABILIZACION ORDENES DE TRANSFERENCIA GRACOS"/>
    <m/>
    <m/>
    <m/>
    <m/>
    <n v="34939.01"/>
    <n v="0"/>
    <s v="NO_CONCILIADO"/>
  </r>
  <r>
    <x v="53"/>
    <m/>
    <x v="53"/>
    <x v="18"/>
    <s v="T04040530001"/>
    <s v="DEV"/>
    <n v="404053"/>
    <m/>
    <s v="CONTABILIZACION ORDENES DE TRANSFERENCIA GRACOS"/>
    <m/>
    <m/>
    <m/>
    <m/>
    <n v="49507.32"/>
    <n v="0"/>
    <s v="NO_CONCILIADO"/>
  </r>
  <r>
    <x v="53"/>
    <m/>
    <x v="53"/>
    <x v="18"/>
    <s v="T04040550001"/>
    <s v="DEV"/>
    <n v="404055"/>
    <m/>
    <s v="CONTABILIZACION ORDENES DE TRANSFERENCIA GRACOS"/>
    <m/>
    <m/>
    <m/>
    <m/>
    <n v="59122.02"/>
    <n v="0"/>
    <s v="NO_CONCILIADO"/>
  </r>
  <r>
    <x v="53"/>
    <m/>
    <x v="53"/>
    <x v="18"/>
    <s v="T04040570001"/>
    <s v="DEV"/>
    <n v="404057"/>
    <m/>
    <s v="CONTABILIZACION ORDENES DE TRANSFERENCIA GRACOS"/>
    <m/>
    <m/>
    <m/>
    <m/>
    <n v="17072.62"/>
    <n v="0"/>
    <s v="NO_CONCILIADO"/>
  </r>
  <r>
    <x v="53"/>
    <m/>
    <x v="53"/>
    <x v="18"/>
    <s v="T04040590001"/>
    <s v="DEV"/>
    <n v="404059"/>
    <m/>
    <s v="CONTABILIZACION ORDENES DE TRANSFERENCIA GRACOS"/>
    <m/>
    <m/>
    <m/>
    <m/>
    <n v="37744.949999999997"/>
    <n v="0"/>
    <s v="NO_CONCILIADO"/>
  </r>
  <r>
    <x v="53"/>
    <m/>
    <x v="53"/>
    <x v="18"/>
    <s v="T04040610001"/>
    <s v="DEV"/>
    <n v="404061"/>
    <m/>
    <s v="CONTABILIZACION ORDENES DE TRANSFERENCIA GRACOS"/>
    <m/>
    <m/>
    <m/>
    <m/>
    <n v="46892.01"/>
    <n v="0"/>
    <s v="NO_CONCILIADO"/>
  </r>
  <r>
    <x v="8"/>
    <m/>
    <x v="8"/>
    <x v="18"/>
    <s v="Q12352650002"/>
    <s v="CRV"/>
    <n v="1235265"/>
    <m/>
    <s v="NUMERO DE LIBRETA CUT: 00099021001 OPERACIÓN E75 TRANSFERENCIA DE LA CUENTA FISCAL BUN A LA CUT EN MN TRANSFERENCIA DE FONDOS A SOLICITUD DEL GOBIERNO AUTONOMO MUNICIPAL DE SUCRE CON CITE: DIR.FINANCIERA CITE NÂ°016/2020 LA CTA. 3987 CUT LBRTA.00099021001."/>
    <m/>
    <m/>
    <m/>
    <m/>
    <n v="0"/>
    <n v="56576"/>
    <s v="NO_CONCILIADO"/>
  </r>
  <r>
    <x v="8"/>
    <m/>
    <x v="8"/>
    <x v="18"/>
    <s v="Q12352660002"/>
    <s v="CRV"/>
    <n v="1235266"/>
    <m/>
    <s v="NUMERO DE LIBRETA CUT: 00099021001 OPERACIÓN E75 TRANSFERENCIA DE LA CUENTA FISCAL BUN A LA CUT EN MN TRANSFERENCIA DE FONDOS A SOLICITUD DEL GOBIERNO AUTONOMO DEPARTAMENTAL DE CHUQUISACA CON CITE: TESORERIA Y C.P. 076/2020 LA CTA. 3987 CUT LBRTA.00099021001."/>
    <m/>
    <m/>
    <m/>
    <m/>
    <n v="0"/>
    <n v="727216.02"/>
    <s v="NO_CONCILIADO"/>
  </r>
  <r>
    <x v="23"/>
    <m/>
    <x v="23"/>
    <x v="18"/>
    <s v="Q12352690002"/>
    <s v="CRV"/>
    <n v="1235269"/>
    <m/>
    <s v="NUMERO DE LIBRETA CUT: 00099024113 OPERACIÓN E75 TRANSFERENCIA DE LA CUENTA FISCAL BUN A LA CUT EN MN TRANSFERENCIA DE FONDOS A SOLICITUD DEL GOBIERNO AUTONOMO MUNICIPAL DE INCAHUASI CON CITE: G.A.M.INC./DESPACHO MAE NÂ°167/2020 LA CTA. 3987 CUT LBRTA.00099024113."/>
    <m/>
    <m/>
    <m/>
    <m/>
    <n v="0"/>
    <n v="0.2"/>
    <s v="NO_CONCILIADO"/>
  </r>
  <r>
    <x v="13"/>
    <m/>
    <x v="13"/>
    <x v="18"/>
    <s v="S09775230001"/>
    <s v="COB"/>
    <n v="977523"/>
    <m/>
    <s v="'COBRO DE'||UTILES DE ESCRITORIO POR EL COMPROBANTE CONTABLE NRO. 0977521 DE LA FECHA, SEGÚN CORREO ELECTRÓNICO DE YPFB DE F. 23/01/2018. DEBITO DE LA LIBRETA 00513022001 YPFB  OPERACIONES."/>
    <m/>
    <m/>
    <m/>
    <m/>
    <n v="50"/>
    <n v="0"/>
    <s v="NO_CONCILIADO"/>
  </r>
  <r>
    <x v="54"/>
    <m/>
    <x v="54"/>
    <x v="18"/>
    <s v="F0003757"/>
    <s v="NTE"/>
    <n v="1201927"/>
    <m/>
    <s v="De: 00099021001 Transferencia de recursos a solicitud del Órgano Judicial, (operación bimonetaria), SG Nota CITE:UNID./NAL./FINANZAS/DAF-OJ N°59/2020, a favor de la Corporación del Seguro Social Militar por Restitución de Certificado Depósito Judicial Nro. 31365. H.R. 6-2843-R. TC 6.86."/>
    <m/>
    <m/>
    <m/>
    <m/>
    <n v="12167.31"/>
    <n v="0"/>
    <s v="NO_CONCILIADO"/>
  </r>
  <r>
    <x v="25"/>
    <m/>
    <x v="25"/>
    <x v="18"/>
    <s v="S09775220003"/>
    <s v="COB"/>
    <n v="977522"/>
    <m/>
    <s v="||TRANSFERENCIA DE FONDOS S/G. MENSAJES SWIFT NROS. 01182 Y 01178 DE LA FECHA. (SECTOR PÚBLICO - SERVICIOS). DEBITO DE LA LIBRETA 00119012001 ADSIB, REPOSICION UTILES DE ESCRITORIO."/>
    <m/>
    <m/>
    <m/>
    <m/>
    <n v="50"/>
    <n v="0"/>
    <s v="NO_CONCILIADO"/>
  </r>
  <r>
    <x v="0"/>
    <m/>
    <x v="0"/>
    <x v="19"/>
    <s v="O18204760002"/>
    <s v="BOD"/>
    <n v="1820476"/>
    <m/>
    <s v="00099021001 DEPOSITO DE EFECTIVO, DEPOSITANTE: JHANETH NAO ESPEJO, CONCEPTO: ATRASOS DE DICIEMBRE/2019 CORRESPONDIENTE A MEDIO DIA DE HABER, CUENTA DE DEPOSITO: CUENTA UNICA DEL TESORO"/>
    <m/>
    <m/>
    <m/>
    <m/>
    <n v="0"/>
    <n v="110.7"/>
    <s v="NO_CONCILIADO"/>
  </r>
  <r>
    <x v="0"/>
    <m/>
    <x v="0"/>
    <x v="19"/>
    <s v="O18204750002"/>
    <s v="BOD"/>
    <n v="1820475"/>
    <m/>
    <s v="00099021001 DEPOSITO DE EFECTIVO, DEPOSITANTE: GERMAN QUISPE CHOQUE, CONCEPTO: RENTA DERECHO HABIENTE, CUENTA DE DEPOSITO: CUENTA UNICA DEL TESORO"/>
    <m/>
    <m/>
    <m/>
    <m/>
    <n v="0"/>
    <n v="250.6"/>
    <s v="NO_CONCILIADO"/>
  </r>
  <r>
    <x v="0"/>
    <m/>
    <x v="0"/>
    <x v="19"/>
    <s v="O18204680002"/>
    <s v="BOD"/>
    <n v="1820468"/>
    <m/>
    <s v="00099021001 DEPOSITO DE EFECTIVO, DEPOSITANTE: RICARDO ELVIO CAYHUARA VARGAS, CONCEPTO: DEVOLUCION PAGO EN DEMASIA DE AGUINALDO, CUENTA DE DEPOSITO: CUENTA UNICA DEL TESORO"/>
    <m/>
    <m/>
    <m/>
    <m/>
    <n v="0"/>
    <n v="854.63"/>
    <s v="NO_CONCILIADO"/>
  </r>
  <r>
    <x v="35"/>
    <m/>
    <x v="35"/>
    <x v="19"/>
    <s v="O18204660002"/>
    <s v="BOD"/>
    <n v="1820466"/>
    <m/>
    <s v="00133012001 DEPOSITO DE EFECTIVO, DEPOSITANTE: LOTERIA NACIONAL DE B Y S, CONCEPTO: V.C. SALDO PAGO DE PREMIOS MENORES SORTEO &quot;MUJERES&quot;, CUENTA DE DEPOSITO: CUENTA UNICA DEL TESORO"/>
    <m/>
    <m/>
    <m/>
    <m/>
    <n v="0"/>
    <n v="725"/>
    <s v="NO_CONCILIADO"/>
  </r>
  <r>
    <x v="0"/>
    <m/>
    <x v="0"/>
    <x v="19"/>
    <s v="O18204310002"/>
    <s v="BOD"/>
    <n v="1820431"/>
    <m/>
    <s v="00099021001 DEPOSITO DE EFECTIVO, DEPOSITANTE: MARIA JESUS HOYOS CASTRO, CONCEPTO: COBRO INDEBIDO POR SEGUNDAS NUPCIAS, CUENTA DE DEPOSITO: CUENTA UNICA DEL TESORO"/>
    <m/>
    <m/>
    <m/>
    <m/>
    <n v="0"/>
    <n v="1000"/>
    <s v="NO_CONCILIADO"/>
  </r>
  <r>
    <x v="39"/>
    <m/>
    <x v="39"/>
    <x v="19"/>
    <s v="O18204140002"/>
    <s v="BOD"/>
    <n v="1820414"/>
    <m/>
    <s v="00066011102 DEPOSITO DE EFECTIVO, DEPOSITANTE: OLGA ISELA BERMUDEZ GUTIERREZ, CONCEPTO: REPOSICION CREDENCIAL, CUENTA DE DEPOSITO: CUENTA UNICA DEL TESORO"/>
    <m/>
    <m/>
    <m/>
    <m/>
    <n v="0"/>
    <n v="30"/>
    <s v="NO_CONCILIADO"/>
  </r>
  <r>
    <x v="2"/>
    <m/>
    <x v="2"/>
    <x v="19"/>
    <s v="O18205080002"/>
    <s v="BOD"/>
    <n v="1820508"/>
    <m/>
    <s v="00099021001 DEPOSITO DE EFECTIVO, DEPOSITANTE: MINISTERIO DE DEPORTES -CIPRIAN CALLIZAYA PEREZ, CONCEPTO: DEVOLUCION DE SALDOS NO UTILIZADOS EN LOS ENVIOS DE MATERIALES, CUENTA DE DEPOSITO: CUENTA UNICA DEL TESORO"/>
    <m/>
    <m/>
    <m/>
    <m/>
    <n v="0"/>
    <n v="2610"/>
    <s v="NO_CONCILIADO"/>
  </r>
  <r>
    <x v="3"/>
    <m/>
    <x v="3"/>
    <x v="19"/>
    <s v="O18205300002"/>
    <s v="BOD"/>
    <n v="1820530"/>
    <m/>
    <s v="00035031101 DEPOSITO DE EFECTIVO, DEPOSITANTE: UNIDAD DE COORDINACION DE PROGRAMAS Y PROYECTOS, CONCEPTO: PAGO POR COMISIONES BANCARIAS C31 SIP CUENTA CONTABLE 11322, CUENTA DE DEPOSITO: CUENTA UNICA DEL TESORO"/>
    <m/>
    <m/>
    <m/>
    <m/>
    <n v="0"/>
    <n v="50"/>
    <s v="NO_CONCILIADO"/>
  </r>
  <r>
    <x v="0"/>
    <m/>
    <x v="0"/>
    <x v="19"/>
    <s v="O18205320002"/>
    <s v="BOD"/>
    <n v="1820532"/>
    <m/>
    <s v="00099021001 DEPOSITO DE EFECTIVO, DEPOSITANTE: MARIO ROJAS, CONCEPTO: DEVOLUCION POR COBRO INDEBIDO, CUENTA DE DEPOSITO: CUENTA UNICA DEL TESORO"/>
    <m/>
    <m/>
    <m/>
    <m/>
    <n v="0"/>
    <n v="3437.4500000000003"/>
    <s v="NO_CONCILIADO"/>
  </r>
  <r>
    <x v="55"/>
    <m/>
    <x v="55"/>
    <x v="19"/>
    <s v="O18205550002"/>
    <s v="BOD"/>
    <n v="1820555"/>
    <m/>
    <s v="00595012002 DEPOSITO DE EFECTIVO, DEPOSITANTE: ANGEL MARIACA, CONCEPTO: DEVOLUCION DEL CREDITO FISCAL DE LA FACTURA N°1051 DEL 27-11-2019 RECURSOS ESPECIFICOS (COMISIONES), CUENTA DE DEPOSITO: CUENTA UNICA DEL TESORO"/>
    <m/>
    <m/>
    <m/>
    <m/>
    <n v="0"/>
    <n v="64"/>
    <s v="NO_CONCILIADO"/>
  </r>
  <r>
    <x v="2"/>
    <m/>
    <x v="2"/>
    <x v="19"/>
    <s v="O18205690002"/>
    <s v="BOD"/>
    <n v="1820569"/>
    <m/>
    <s v="00099021001 DEPOSITO DE EFECTIVO, DEPOSITANTE: MINISTERIO DE DEPORTES-HENRRY AGUILA, CONCEPTO: DEVOLUCION  FONDOS PREMIACION CARRERAS PEDESTRES 10K GESTION 2019 YPFB, CUENTA DE DEPOSITO: CUENTA UNICA DEL TESORO"/>
    <m/>
    <m/>
    <m/>
    <m/>
    <n v="0"/>
    <n v="46980"/>
    <s v="NO_CONCILIADO"/>
  </r>
  <r>
    <x v="39"/>
    <m/>
    <x v="39"/>
    <x v="19"/>
    <s v="O18206030002"/>
    <s v="BOD"/>
    <n v="1820603"/>
    <m/>
    <s v="00066014202 DEPOSITO DE EFECTIVO, DEPOSITANTE: BOLFUTURO SRL., CONCEPTO: DEVOLUCION DE APOYO DEL MINISTERIO DE PLANIFICACION DE DESARROLLO PARA VIAJE A LA NASA, CUENTA DE DEPOSITO: CUENTA UNICA DEL TESORO"/>
    <m/>
    <m/>
    <m/>
    <m/>
    <n v="0"/>
    <n v="11101.2"/>
    <s v="NO_CONCILIADO"/>
  </r>
  <r>
    <x v="17"/>
    <m/>
    <x v="17"/>
    <x v="19"/>
    <s v="O18206090002"/>
    <s v="BOD"/>
    <n v="1820609"/>
    <m/>
    <s v="00526012001 DEPOSITO DE EFECTIVO, DEPOSITANTE: JORGE MARCELO JEMIO CALATAYUD, CONCEPTO: DEVOLUCION DE SALDO, CUENTA DE DEPOSITO: CUENTA UNICA DEL TESORO"/>
    <m/>
    <m/>
    <m/>
    <m/>
    <n v="0"/>
    <n v="1812.07"/>
    <s v="NO_CONCILIADO"/>
  </r>
  <r>
    <x v="18"/>
    <m/>
    <x v="18"/>
    <x v="19"/>
    <s v="O18206240002"/>
    <s v="BOD"/>
    <n v="1820624"/>
    <m/>
    <s v="00099021001 DEPOSITO DE EFECTIVO, DEPOSITANTE: DONALD OSCAR ALDUNATE ESCOBAR-QUINTA DIVISION, CONCEPTO: REVERSION SERVICIOS BASICOS &quot;AGUA POTABLE&quot; OCTUBRE/19, CUENTA DE DEPOSITO: CUENTA UNICA DEL TESORO"/>
    <m/>
    <m/>
    <m/>
    <m/>
    <n v="0"/>
    <n v="555.47"/>
    <s v="NO_CONCILIADO"/>
  </r>
  <r>
    <x v="18"/>
    <m/>
    <x v="18"/>
    <x v="19"/>
    <s v="B18203770002"/>
    <s v="BOD"/>
    <n v="1820377"/>
    <m/>
    <s v="00099021001 DEP.DE CHEQ.AJENOS,RET.DE CAM.,CONCEPTO: DEVOLUCION DE REFRIGERIOS MES DE DICIEMBRE 2019 DEL SR. ALEXANDRO MIER BAYA,DEP.: MDP Y EP , PROCEDENCIA: BANCO UNION S.A., CHEQUE: 2668, FECHA DE EMISION:29/01/2020"/>
    <m/>
    <m/>
    <m/>
    <m/>
    <n v="0"/>
    <n v="378"/>
    <s v="NO_CONCILIADO"/>
  </r>
  <r>
    <x v="56"/>
    <m/>
    <x v="56"/>
    <x v="19"/>
    <s v="B18204010002"/>
    <s v="BOD"/>
    <n v="1820401"/>
    <m/>
    <s v="00099021001 DEP.DE CHEQ.AJENOS,RET.DE CAM.,CONCEPTO: DEPÓSITO POR LA AISEM EN LA LIBRETA DE RECURSOS ORDINARIOS, POR DESCUENTO SIN GOCE DE HABERES,DEP.: AISEM , PROCEDENCIA: BANCO UNION S.A., CHEQUE: 77, FECHA DE EMISION:29/01/2020"/>
    <m/>
    <m/>
    <m/>
    <m/>
    <n v="0"/>
    <n v="594.73"/>
    <s v="NO_CONCILIADO"/>
  </r>
  <r>
    <x v="20"/>
    <m/>
    <x v="20"/>
    <x v="19"/>
    <s v="B18204040002"/>
    <s v="BOD"/>
    <n v="1820404"/>
    <m/>
    <s v="00015021101 DEP.DE CHEQ.AJENOS,RET.DE CAM.,CONCEPTO: DEVOLUCION RECURSOS NO EJECUTADOS  ALIMENTACION CMDO DPTAL. LA PAZ INCREMENTO MAR-ABR-MAY-JUN /2019,DEP.: POLICIA BOLIVIANA , PROCEDENCIA: BANCO UNION S.A., CHEQUE: 7724, FECHA DE EMISION:09/01/2020"/>
    <m/>
    <m/>
    <m/>
    <m/>
    <n v="0"/>
    <n v="93940"/>
    <s v="NO_CONCILIADO"/>
  </r>
  <r>
    <x v="0"/>
    <m/>
    <x v="0"/>
    <x v="19"/>
    <s v="O18204130002"/>
    <s v="BOD"/>
    <n v="1820413"/>
    <m/>
    <s v="00099021001 DEPOSITO DE EFECTIVO, DEPOSITANTE: GERMAN MENA SANTANDER, CONCEPTO: DEVOLUCION DEMASIA HABERES MAXIMA REMUNERACION SECTOR PUBLICO, CUENTA DE DEPOSITO: CUENTA UNICA DEL TESORO"/>
    <m/>
    <m/>
    <m/>
    <m/>
    <n v="0"/>
    <n v="2399.4299999999998"/>
    <s v="NO_CONCILIADO"/>
  </r>
  <r>
    <x v="0"/>
    <m/>
    <x v="0"/>
    <x v="19"/>
    <s v="O18204110002"/>
    <s v="BOD"/>
    <n v="1820411"/>
    <m/>
    <s v="00099021001 DEPOSITO DE EFECTIVO, DEPOSITANTE: HEBERT CHOQUE TARQUI, CONCEPTO: DEVOLUCION DEMASIA HABERES MAXIMA REMUNERACION SECTOR PUBLICO, CUENTA DE DEPOSITO: CUENTA UNICA DEL TESORO"/>
    <m/>
    <m/>
    <m/>
    <m/>
    <n v="0"/>
    <n v="1409.04"/>
    <s v="NO_CONCILIADO"/>
  </r>
  <r>
    <x v="2"/>
    <m/>
    <x v="2"/>
    <x v="19"/>
    <s v="O18204100002"/>
    <s v="BOD"/>
    <n v="1820410"/>
    <m/>
    <s v="00099021001 DEPOSITO DE EFECTIVO, DEPOSITANTE: MINISTERIO DE DEPORTES RENE MARTINEZ, CONCEPTO: DEVOLUCION FONDO EN AVANCE COMBUSTIBLE, CUENTA DE DEPOSITO: CUENTA UNICA DEL TESORO"/>
    <m/>
    <m/>
    <m/>
    <m/>
    <n v="0"/>
    <n v="94.89"/>
    <s v="NO_CONCILIADO"/>
  </r>
  <r>
    <x v="39"/>
    <m/>
    <x v="39"/>
    <x v="19"/>
    <s v="O18203960002"/>
    <s v="BOD"/>
    <n v="1820396"/>
    <m/>
    <s v="00066011102 DEPOSITO DE EFECTIVO, DEPOSITANTE: DENISSE MARIELA PARRA ARIAS, CONCEPTO: REPOSICION  CREDENCIAL, CUENTA DE DEPOSITO: CUENTA UNICA DEL TESORO"/>
    <m/>
    <m/>
    <m/>
    <m/>
    <n v="0"/>
    <n v="30"/>
    <s v="NO_CONCILIADO"/>
  </r>
  <r>
    <x v="0"/>
    <m/>
    <x v="0"/>
    <x v="19"/>
    <s v="O18203950002"/>
    <s v="BOD"/>
    <n v="1820395"/>
    <m/>
    <s v="00099021001 DEPOSITO DE EFECTIVO, DEPOSITANTE: RENE MONTECINOS BOTELLO, CONCEPTO: DEVOLUCION  AGUINALDO 13 DIAS DE 13263775 CABRAL DE DUBRACIC MELIJA  BEATRIZ 3832/360 X 13 DIAS =138, CUENTA DE DEPOSITO: CUENTA UNICA DEL TESORO"/>
    <m/>
    <m/>
    <m/>
    <m/>
    <n v="0"/>
    <n v="138.4"/>
    <s v="NO_CONCILIADO"/>
  </r>
  <r>
    <x v="0"/>
    <m/>
    <x v="0"/>
    <x v="19"/>
    <s v="O18203890002"/>
    <s v="BOD"/>
    <n v="1820389"/>
    <m/>
    <s v="00099021001 DEPOSITO DE EFECTIVO, DEPOSITANTE: DR JOSE DAVID BERRIOS LIZARAZU, CONCEPTO: DEVOLUCION DOBLE PERCEPCION  SALARIAL, CUENTA DE DEPOSITO: CUENTA UNICA DEL TESORO"/>
    <m/>
    <m/>
    <m/>
    <m/>
    <n v="0"/>
    <n v="93518.5"/>
    <s v="NO_CONCILIADO"/>
  </r>
  <r>
    <x v="18"/>
    <m/>
    <x v="18"/>
    <x v="19"/>
    <s v="O18203790002"/>
    <s v="BOD"/>
    <n v="1820379"/>
    <m/>
    <s v="00099021001 DEPOSITO DE EFECTIVO, DEPOSITANTE: NOEMI NATIVIDAD DIAZ TABORGA, CONCEPTO: DEVOLUCION DE VIATICOS, CUENTA DE DEPOSITO: CUENTA UNICA DEL TESORO"/>
    <m/>
    <m/>
    <m/>
    <m/>
    <n v="0"/>
    <n v="664"/>
    <s v="NO_CONCILIADO"/>
  </r>
  <r>
    <x v="18"/>
    <m/>
    <x v="18"/>
    <x v="19"/>
    <s v="O18203780002"/>
    <s v="BOD"/>
    <n v="1820378"/>
    <m/>
    <s v="00099021001 DEPOSITO DE EFECTIVO, DEPOSITANTE: RUBEN MEDINACELI ORTIZ, CONCEPTO: DEVOLUCION DE VIATICOS, CUENTA DE DEPOSITO: CUENTA UNICA DEL TESORO"/>
    <m/>
    <m/>
    <m/>
    <m/>
    <n v="0"/>
    <n v="276.5"/>
    <s v="NO_CONCILIADO"/>
  </r>
  <r>
    <x v="13"/>
    <m/>
    <x v="13"/>
    <x v="19"/>
    <s v="G12597470003"/>
    <s v="CVD"/>
    <n v="1259747"/>
    <m/>
    <s v="PROVISION DE FONDOS A SOLICITUD DE YACIMIENTOS PETROLIFEROS FISCALES BOLIVIANOS SEGUN SOLICITUD YPFB-0014-2020 REF: PAGO A YPFB TRANSIERRA SA POR SCD Y TEMIN SERVICIO FIRME DE TRANSP DE GN DICIEMBRE 2019 LIB. 00513012007 YPFB - RECURSOS NACIONALIZACIÓN"/>
    <m/>
    <m/>
    <m/>
    <m/>
    <n v="50"/>
    <n v="0"/>
    <s v="NO_CONCILIADO"/>
  </r>
  <r>
    <x v="13"/>
    <m/>
    <x v="13"/>
    <x v="19"/>
    <s v="G12599180003"/>
    <s v="CVD"/>
    <n v="1259918"/>
    <m/>
    <s v="PROVISION DE FONDOS A SOLICITUD DE YACIMIENTOS PETROLIFEROS FISCALES BOLIVIANOS SEGUN SOLICITUD YPFB-0020-2020 REF: PAGO A GOB POR SERV INTERRUMPIBLE DE TRANSPORTE DE GN ME POR EL MES DE DICIEMBRE 2019 LIB. 00513012007 YPFB - RECURSOS NACIONALIZACIÓN"/>
    <m/>
    <m/>
    <m/>
    <m/>
    <n v="50"/>
    <n v="0"/>
    <s v="NO_CONCILIADO"/>
  </r>
  <r>
    <x v="13"/>
    <m/>
    <x v="13"/>
    <x v="19"/>
    <s v="G12597720003"/>
    <s v="CVD"/>
    <n v="1259772"/>
    <m/>
    <s v="PROVISION DE FONDOS A SOLICITUD DE YACIMIENTOS PETROLIFEROS FISCALES BOLIVIANOS SEGUN SOLICITUD YPFB-0019-2020 REF: PAGO A YPFB TRANSPORTE SA POR SCD Y TEMIN TRANSP DE GN LINEA 12 DICIEMBRE 2019 LIB. 00513012007 YPFB - RECURSOS NACIONALIZACIÓN"/>
    <m/>
    <m/>
    <m/>
    <m/>
    <n v="50"/>
    <n v="0"/>
    <s v="NO_CONCILIADO"/>
  </r>
  <r>
    <x v="13"/>
    <m/>
    <x v="13"/>
    <x v="19"/>
    <s v="G12597670003"/>
    <s v="CVD"/>
    <n v="1259767"/>
    <m/>
    <s v="PROVISION DE FONDOS A SOLICITUD DE YACIMIENTOS PETROLIFEROS FISCALES BOLIVIANOS SEGUN SOLICITUD YPFB-0018-2020 REF: PAGO A YPFB TRANSPORTE SA POR SCD Y TEMIN TRANS GN MI FIRME E INTERRUMPIBLE Y ME FIRME DICIEMBRE 2019 LIB. 00513012007 YPFB - RECURSOS NACIONALIZACIÓN"/>
    <m/>
    <m/>
    <m/>
    <m/>
    <n v="50"/>
    <n v="0"/>
    <s v="NO_CONCILIADO"/>
  </r>
  <r>
    <x v="13"/>
    <m/>
    <x v="13"/>
    <x v="19"/>
    <s v="G12597520003"/>
    <s v="CVD"/>
    <n v="1259752"/>
    <m/>
    <s v="PROVISION DE FONDOS A SOLICITUD DE YACIMIENTOS PETROLIFEROS FISCALES BOLIVIANOS SEGUN SOLICITUD YPFB-0016-2020 REF: PAGO A YPFB TRANSIERRA SA POR SERVICIO INTERRUMPIBLE ACUERDO TEMPORAL SCD Y TEMIN DICIEMBRE 2019 LIB. 00513012007 YPFB - RECURSOS NACIONALIZACIÓN"/>
    <m/>
    <m/>
    <m/>
    <m/>
    <n v="50"/>
    <n v="0"/>
    <s v="NO_CONCILIADO"/>
  </r>
  <r>
    <x v="13"/>
    <m/>
    <x v="13"/>
    <x v="19"/>
    <s v="G12599280003"/>
    <s v="CVD"/>
    <n v="1259928"/>
    <m/>
    <s v="PROVISION DE FONDOS A SOLICITUD DE YACIMIENTOS PETROLIFEROS FISCALES BOLIVIANOS SEGUN SOLICITUD YPFB-0022-2020 REF: PAGO A YPFB CHACO SA POR SERV INTERRUMPIBLE DE TRANSP MI DUCTO MENOR CARRASCO BULO BULO DICIEMBRE 2019 LIB. 00513012007 YPFB - RECURSOS NACIONALIZACIÓN"/>
    <m/>
    <m/>
    <m/>
    <m/>
    <n v="50"/>
    <n v="0"/>
    <s v="NO_CONCILIADO"/>
  </r>
  <r>
    <x v="18"/>
    <m/>
    <x v="18"/>
    <x v="19"/>
    <s v="Q12357030002"/>
    <s v="CRV"/>
    <n v="1235703"/>
    <m/>
    <s v="NUMERO DE LIBRETA CUT: 00099021001 OPERACIÓN E18 TRANSFERENCIA DEL SISTEMA FINANCIERO POR CUENTA DE TERCEROS A LA CUT TRANSFERENCIA A SOLICITUD DEL MEFP SEGUN NOTA CITE MEFP VTCP DGPOT UAIS CPI NO 120002 BUN 20"/>
    <m/>
    <m/>
    <m/>
    <m/>
    <n v="0"/>
    <n v="3381"/>
    <s v="NO_CONCILIADO"/>
  </r>
  <r>
    <x v="18"/>
    <m/>
    <x v="18"/>
    <x v="19"/>
    <s v="S09776090002"/>
    <s v="CRV"/>
    <n v="977609"/>
    <m/>
    <s v="||TRANSFERENCIA DE FONDOS S/G. FORMULARIO CITE: BUN/CF055/20 DE LA FECHA.(HRE-TSO-468), DEVOLUCION DE RECURSOS NO UTILIZADOS POR EL MUNICIPIO DE LA SUNTA DE LOS PROYECTOS FINANCIADOS POR LA UPRE. A SOLICITUD DEL GOB.AUT.MCPAL.DE LA SUNTA, LIBRETA N°00099024113 BOLIVIA CAMBIA; BUN."/>
    <m/>
    <m/>
    <m/>
    <m/>
    <n v="0"/>
    <n v="218225.46"/>
    <s v="NO_CONCILIADO"/>
  </r>
  <r>
    <x v="13"/>
    <m/>
    <x v="13"/>
    <x v="19"/>
    <s v="G12602780001"/>
    <s v="CVD"/>
    <n v="1260278"/>
    <m/>
    <s v="COBRO COSTOS DE PAPELERIA SEGUN TRANSFERENCIA DEL EXTERIOR POR ORDEN DE COPAGAZ DISTRIBUIDORA DE GAS S.A. REF.: INV 62 LIB. 00513062001 YPFB-OPERACIONES PLANTA DE SEPARACION DE LIQUIDOS RIO GRANDE"/>
    <m/>
    <m/>
    <m/>
    <m/>
    <n v="50"/>
    <n v="0"/>
    <s v="NO_CONCILIADO"/>
  </r>
  <r>
    <x v="14"/>
    <m/>
    <x v="14"/>
    <x v="19"/>
    <s v="S09776220002"/>
    <s v="CRV"/>
    <n v="977622"/>
    <m/>
    <s v="||18° DESEMBOLSO DE BS1.198.654.070,00 SERIE TGN-N1H-10 CRÉDITO DE EMERGENCIA SOLICITADO MEDIANTE NOTA DEL MEFP CITE: MEFP/VTCP/DGCP/UEPS-348/2020 REC. EN LA FECHA (TRAM-TGL-1617) REF: RD N°024/08, 064/09, CONTRATO SANO N°043/08, ADENDAS Y SANO DLBCI N° 84/2019 ABONO EN LA LIBRETA N° 00099039001 FDO. RECONST., SEG. ALIMENTARIA Y APOYO PROD. - FRESAP"/>
    <m/>
    <m/>
    <m/>
    <m/>
    <n v="0"/>
    <n v="1198654070"/>
    <s v="NO_CONCILIADO"/>
  </r>
  <r>
    <x v="14"/>
    <m/>
    <x v="14"/>
    <x v="19"/>
    <s v="S09776310001"/>
    <s v="COB"/>
    <n v="977631"/>
    <m/>
    <s v="COBRO DE||ÚTILES DE ESCRITORIO POR LA ELABORACIÓN DEL COMPROBANTE CONTABLE N° 0977622 DE LA FECHA. DE LA LIBRETA N° 00099021001 TGN  RECURSOS ORDINARIOS, COSTO ÚTILES DE ESCRITORIO."/>
    <m/>
    <m/>
    <m/>
    <m/>
    <n v="50"/>
    <n v="0"/>
    <s v="NO_CONCILIADO"/>
  </r>
  <r>
    <x v="57"/>
    <m/>
    <x v="57"/>
    <x v="20"/>
    <s v="O18209270002"/>
    <s v="BOD"/>
    <n v="1820927"/>
    <m/>
    <s v="00099021001 DEPOSITO DE EFECTIVO, DEPOSITANTE: EMPRESA ESTATAL BOLIVIANA DE TURISMO, CONCEPTO: DEVOLUCION AL O.E.P. - TRIBUNAL SUPREMO ELECTORAL DEL BOLETO 547-5584897803 GEST 2019, CUENTA DE DEPOSITO: CUENTA UNICA DEL TESORO"/>
    <m/>
    <m/>
    <m/>
    <m/>
    <n v="0"/>
    <n v="4226.1099999999997"/>
    <s v="NO_CONCILIADO"/>
  </r>
  <r>
    <x v="18"/>
    <m/>
    <x v="18"/>
    <x v="20"/>
    <s v="O18209240002"/>
    <s v="BOD"/>
    <n v="1820924"/>
    <m/>
    <s v="00099021001 DEPOSITO DE EFECTIVO, DEPOSITANTE: EMPRESA ESTATAL BOLIVIANA DE TURISMO, CONCEPTO: DEVOLUCION AL O.E.P. - TRIBUNAL ELECTORAL DEL BOLETO 045-5584885860 GEST 2019, CUENTA DE DEPOSITO: CUENTA UNICA DEL TESORO"/>
    <m/>
    <m/>
    <m/>
    <m/>
    <n v="0"/>
    <n v="4526.09"/>
    <s v="NO_CONCILIADO"/>
  </r>
  <r>
    <x v="9"/>
    <m/>
    <x v="9"/>
    <x v="20"/>
    <s v="O18209230002"/>
    <s v="BOD"/>
    <n v="1820923"/>
    <m/>
    <s v="00099021001 DEPOSITO DE EFECTIVO, DEPOSITANTE: EMPRESA ESTATAL BOLIVIANA DE TURISMO, CONCEPTO: DEVOLUCION AL M.M.A.YA. DEL BOLETO N° 2NZ50X-4160SD GESTION 2019, CUENTA DE DEPOSITO: CUENTA UNICA DEL TESORO"/>
    <m/>
    <m/>
    <m/>
    <m/>
    <n v="0"/>
    <n v="1405"/>
    <s v="NO_CONCILIADO"/>
  </r>
  <r>
    <x v="23"/>
    <m/>
    <x v="23"/>
    <x v="20"/>
    <s v="O18209170002"/>
    <s v="BOD"/>
    <n v="1820917"/>
    <m/>
    <s v="00099021001 DEPOSITO DE EFECTIVO, DEPOSITANTE: EMPRESA ESTATAL BOLIVIANA DE TURISMO, CONCEPTO: DEV. AL MIN PRESIDENCIA DE LOS TKT N° JP56FJ, FDI5MA, XNNNB8, YIKZ23(2955584), QU3YR8(2955581) 2019, CUENTA DE DEPOSITO: CUENTA UNICA DEL TESORO"/>
    <m/>
    <m/>
    <m/>
    <m/>
    <n v="0"/>
    <n v="2813"/>
    <s v="NO_CONCILIADO"/>
  </r>
  <r>
    <x v="5"/>
    <m/>
    <x v="5"/>
    <x v="20"/>
    <s v="O18208880002"/>
    <s v="BOD"/>
    <n v="1820888"/>
    <m/>
    <s v="00592012001 DEPOSITO DE EFECTIVO, DEPOSITANTE: AGUSTINA MAMANI, CONCEPTO: VENTA EMISIVO CLIENTES PARTICULARES GEST 2019 (COBRADO 16 DE ENERO DE 2020), CUENTA DE DEPOSITO: CUENTA UNICA DEL TESORO"/>
    <m/>
    <m/>
    <m/>
    <m/>
    <n v="0"/>
    <n v="78"/>
    <s v="NO_CONCILIADO"/>
  </r>
  <r>
    <x v="5"/>
    <m/>
    <x v="5"/>
    <x v="20"/>
    <s v="O18208850002"/>
    <s v="BOD"/>
    <n v="1820885"/>
    <m/>
    <s v="00592012001 DEPOSITO DE EFECTIVO, DEPOSITANTE: AGUSTINA MAMANI, CONCEPTO: VENTA EMISIVO CLIENTES PARTICULARES DEL 16 AL 28 DE ENERO 2020, CUENTA DE DEPOSITO: CUENTA UNICA DEL TESORO"/>
    <m/>
    <m/>
    <m/>
    <m/>
    <n v="0"/>
    <n v="55216.200000000004"/>
    <s v="NO_CONCILIADO"/>
  </r>
  <r>
    <x v="5"/>
    <m/>
    <x v="5"/>
    <x v="20"/>
    <s v="O18208830002"/>
    <s v="BOD"/>
    <n v="1820883"/>
    <m/>
    <s v="00592012001 DEPOSITO DE EFECTIVO, DEPOSITANTE: AGUSTINA MAMANI, CONCEPTO: VENTA PAQUETES TURISTICOS DE GESTION 2020, CUENTA DE DEPOSITO: CUENTA UNICA DEL TESORO"/>
    <m/>
    <m/>
    <m/>
    <m/>
    <n v="0"/>
    <n v="3138"/>
    <s v="NO_CONCILIADO"/>
  </r>
  <r>
    <x v="5"/>
    <m/>
    <x v="5"/>
    <x v="20"/>
    <s v="O18208810002"/>
    <s v="BOD"/>
    <n v="1820881"/>
    <m/>
    <s v="00592012001 DEPOSITO DE EFECTIVO, DEPOSITANTE: JORGE LUIS VARGAS, CONCEPTO: PAGO DE ADM-ND-26695 CUENTA JORGE LUIS VARGAS GESTION 2019, CUENTA DE DEPOSITO: CUENTA UNICA DEL TESORO"/>
    <m/>
    <m/>
    <m/>
    <m/>
    <n v="0"/>
    <n v="105"/>
    <s v="NO_CONCILIADO"/>
  </r>
  <r>
    <x v="5"/>
    <m/>
    <x v="5"/>
    <x v="20"/>
    <s v="O18208790002"/>
    <s v="BOD"/>
    <n v="1820879"/>
    <m/>
    <s v="00592012001 DEPOSITO DE EFECTIVO, DEPOSITANTE: ELECCIONES GENERALES, CONCEPTO: PAGO DE ND-296794 ELECIONES GENERALES GESTION 2019, CUENTA DE DEPOSITO: CUENTA UNICA DEL TESORO"/>
    <m/>
    <m/>
    <m/>
    <m/>
    <n v="0"/>
    <n v="400"/>
    <s v="NO_CONCILIADO"/>
  </r>
  <r>
    <x v="58"/>
    <m/>
    <x v="58"/>
    <x v="20"/>
    <s v="O18208580002"/>
    <s v="BOD"/>
    <n v="1820858"/>
    <m/>
    <s v="00221012001 DEPOSITO DE EFECTIVO, DEPOSITANTE: RAMIRO MAYDANA, CONCEPTO: DEVOLUCION CRED FISCAL -IVA OMITIDO, CUENTA DE DEPOSITO: CUENTA UNICA DEL TESORO"/>
    <m/>
    <m/>
    <m/>
    <m/>
    <n v="0"/>
    <n v="28.6"/>
    <s v="NO_CONCILIADO"/>
  </r>
  <r>
    <x v="0"/>
    <m/>
    <x v="0"/>
    <x v="20"/>
    <s v="O18208270002"/>
    <s v="BOD"/>
    <n v="1820827"/>
    <m/>
    <s v="00099021001 DEPOSITO DE EFECTIVO, DEPOSITANTE: RAMIRO RUBEN PARY MONTECINOS, CONCEPTO: DEVOLUCION SALARIO MES DE DICIEMBRE 2019, CUENTA DE DEPOSITO: CUENTA UNICA DEL TESORO"/>
    <m/>
    <m/>
    <m/>
    <m/>
    <n v="0"/>
    <n v="3644"/>
    <s v="NO_CONCILIADO"/>
  </r>
  <r>
    <x v="0"/>
    <m/>
    <x v="0"/>
    <x v="20"/>
    <s v="O18208260002"/>
    <s v="BOD"/>
    <n v="1820826"/>
    <m/>
    <s v="00099021001 DEPOSITO DE EFECTIVO, DEPOSITANTE: RAMIRO RUBEN PARY MONTECINOS, CONCEPTO: DEVOLUCION SALARIO MES DE NOVIEMBRE 2019, CUENTA DE DEPOSITO: CUENTA UNICA DEL TESORO"/>
    <m/>
    <m/>
    <m/>
    <m/>
    <n v="0"/>
    <n v="3644"/>
    <s v="NO_CONCILIADO"/>
  </r>
  <r>
    <x v="0"/>
    <m/>
    <x v="0"/>
    <x v="20"/>
    <s v="O18208250002"/>
    <s v="BOD"/>
    <n v="1820825"/>
    <m/>
    <s v="00099021001 DEPOSITO DE EFECTIVO, DEPOSITANTE: RAMIRO RUBEN PARY MONTECINOS, CONCEPTO: DEVOLUCION SALARIO MES DE OCTUBRE 2019, CUENTA DE DEPOSITO: CUENTA UNICA DEL TESORO"/>
    <m/>
    <m/>
    <m/>
    <m/>
    <n v="0"/>
    <n v="3644"/>
    <s v="NO_CONCILIADO"/>
  </r>
  <r>
    <x v="0"/>
    <m/>
    <x v="0"/>
    <x v="20"/>
    <s v="O18208240002"/>
    <s v="BOD"/>
    <n v="1820824"/>
    <m/>
    <s v="00099021001 DEPOSITO DE EFECTIVO, DEPOSITANTE: RAMIRO RUBEN PARY MONTECINOS, CONCEPTO: DEVOLUCION  SALARIO MES DE SEPTIEMBRE 2019, CUENTA DE DEPOSITO: CUENTA UNICA DEL TESORO"/>
    <m/>
    <m/>
    <m/>
    <m/>
    <n v="0"/>
    <n v="3644"/>
    <s v="NO_CONCILIADO"/>
  </r>
  <r>
    <x v="5"/>
    <m/>
    <x v="5"/>
    <x v="20"/>
    <s v="O18211000002"/>
    <s v="BOD"/>
    <n v="1821100"/>
    <m/>
    <s v="00592012001 DEPOSITO DE EFECTIVO, DEPOSITANTE: MARYLUZ QUISPE CONCHA, CONCEPTO: POR DEVOLUCION DE FONDO EN AVANCE PARA PAGO A PROVEEDOR TRANSOFT-SEMANA 4 MES DE DICIEMBRE 2019, CUENTA DE DEPOSITO: CUENTA UNICA DEL TESORO"/>
    <m/>
    <m/>
    <m/>
    <m/>
    <n v="0"/>
    <n v="4404"/>
    <s v="NO_CONCILIADO"/>
  </r>
  <r>
    <x v="5"/>
    <m/>
    <x v="5"/>
    <x v="20"/>
    <s v="O18210950002"/>
    <s v="BOD"/>
    <n v="1821095"/>
    <m/>
    <s v="00592012001 DEPOSITO DE EFECTIVO, DEPOSITANTE: MARYLUZ QUISPE CONCHA, CONCEPTO: POR DEVOLUCION DE FONDO EN AVANCE PARA PAGO A PROVEEDOR BSP-IATA SEMANA 4 MES DE DICIEMBRE 2019, CUENTA DE DEPOSITO: CUENTA UNICA DEL TESORO"/>
    <m/>
    <m/>
    <m/>
    <m/>
    <n v="0"/>
    <n v="221262.25"/>
    <s v="NO_CONCILIADO"/>
  </r>
  <r>
    <x v="5"/>
    <m/>
    <x v="5"/>
    <x v="20"/>
    <s v="O18210780002"/>
    <s v="BOD"/>
    <n v="1821078"/>
    <m/>
    <s v="00592012001 DEPOSITO DE EFECTIVO, DEPOSITANTE: GUILLEN / EDUARDO (AETN), CONCEPTO: PAGO ND - 244245 - 244247 SALDO MARZO GESTION 2019 (AE), CUENTA DE DEPOSITO: CUENTA UNICA DEL TESORO"/>
    <m/>
    <m/>
    <m/>
    <m/>
    <n v="0"/>
    <n v="1449"/>
    <s v="NO_CONCILIADO"/>
  </r>
  <r>
    <x v="5"/>
    <m/>
    <x v="5"/>
    <x v="20"/>
    <s v="O18210770002"/>
    <s v="BOD"/>
    <n v="1821077"/>
    <m/>
    <s v="00592012001 DEPOSITO DE EFECTIVO, DEPOSITANTE: AETN, CONCEPTO: PAGO ND-303712 AETN - PENALIDADES GESTION 2019, CUENTA DE DEPOSITO: CUENTA UNICA DEL TESORO"/>
    <m/>
    <m/>
    <m/>
    <m/>
    <n v="0"/>
    <n v="142"/>
    <s v="NO_CONCILIADO"/>
  </r>
  <r>
    <x v="0"/>
    <m/>
    <x v="0"/>
    <x v="20"/>
    <s v="O18210530002"/>
    <s v="BOD"/>
    <n v="1821053"/>
    <m/>
    <s v="00099021001 DEPOSITO DE EFECTIVO, DEPOSITANTE: XIMENA BESTSABE LUNA QUISPE, CONCEPTO: DEVOLUCION DE PASAJES, CUENTA DE DEPOSITO: CUENTA UNICA DEL TESORO"/>
    <m/>
    <m/>
    <m/>
    <m/>
    <n v="0"/>
    <n v="50"/>
    <s v="NO_CONCILIADO"/>
  </r>
  <r>
    <x v="7"/>
    <m/>
    <x v="7"/>
    <x v="20"/>
    <s v="O18210480002"/>
    <s v="BOD"/>
    <n v="1821048"/>
    <m/>
    <s v="00132012005 DEPOSITO DE EFECTIVO, DEPOSITANTE: CARLA LIREEL MERCADO PEÑANIETA, CONCEPTO: DEVOLUCION DE PASAJES, CUENTA DE DEPOSITO: CUENTA UNICA DEL TESORO"/>
    <m/>
    <m/>
    <m/>
    <m/>
    <n v="0"/>
    <n v="35"/>
    <s v="NO_CONCILIADO"/>
  </r>
  <r>
    <x v="18"/>
    <m/>
    <x v="18"/>
    <x v="20"/>
    <s v="O18210420002"/>
    <s v="BOD"/>
    <n v="1821042"/>
    <m/>
    <s v="00099021001 DEPOSITO DE EFECTIVO, DEPOSITANTE: SERVICIO PARA LA PREVENCION DE LA TORTURA, CONCEPTO: REVERSION DE LA PLANILLA 29, PAGO DE NATALIDAD, CUENTA DE DEPOSITO: CUENTA UNICA DEL TESORO"/>
    <m/>
    <m/>
    <m/>
    <m/>
    <n v="0"/>
    <n v="2000"/>
    <s v="NO_CONCILIADO"/>
  </r>
  <r>
    <x v="0"/>
    <m/>
    <x v="0"/>
    <x v="20"/>
    <s v="O18210170002"/>
    <s v="BOD"/>
    <n v="1821017"/>
    <m/>
    <s v="00099021001 DEPOSITO DE EFECTIVO, DEPOSITANTE: ELVIRA ARIAS, CONCEPTO: DEVOLUCION COBRO  INDEVIDO, CUENTA DE DEPOSITO: CUENTA UNICA DEL TESORO"/>
    <m/>
    <m/>
    <m/>
    <m/>
    <n v="0"/>
    <n v="1000"/>
    <s v="NO_CONCILIADO"/>
  </r>
  <r>
    <x v="13"/>
    <m/>
    <x v="13"/>
    <x v="20"/>
    <s v="O18210150002"/>
    <s v="BOD"/>
    <n v="1821015"/>
    <m/>
    <s v="00513012003 DEPOSITO DE EFECTIVO, DEPOSITANTE: ALEXANDER OTTO FERNANDEZ SURCULENTO, CONCEPTO: DEVOLUCION DE HABERES, CUENTA DE DEPOSITO: CUENTA UNICA DEL TESORO"/>
    <m/>
    <m/>
    <m/>
    <m/>
    <n v="0"/>
    <n v="2"/>
    <s v="NO_CONCILIADO"/>
  </r>
  <r>
    <x v="0"/>
    <m/>
    <x v="0"/>
    <x v="20"/>
    <s v="O18209940002"/>
    <s v="BOD"/>
    <n v="1820994"/>
    <m/>
    <s v="00099021001 DEPOSITO DE EFECTIVO, DEPOSITANTE: ENTEL S.A., CONCEPTO: REVERSION MONTO POR SERVICO DE TELEFONIA MOVIL CTA 249647965 DE ENTEL S.A., CUENTA DE DEPOSITO: CUENTA UNICA DEL TESORO"/>
    <m/>
    <m/>
    <m/>
    <m/>
    <n v="0"/>
    <n v="11.700000000000001"/>
    <s v="NO_CONCILIADO"/>
  </r>
  <r>
    <x v="9"/>
    <m/>
    <x v="9"/>
    <x v="20"/>
    <s v="O18209780002"/>
    <s v="BOD"/>
    <n v="1820978"/>
    <m/>
    <s v="00086088003 DEPOSITO DE EFECTIVO, DEPOSITANTE: MARCO ANTONIO JALDIN ALVAREZ, CONCEPTO: DEVOLUCION DE FONDOS EN AVANCE, CUENTA DE DEPOSITO: CUENTA UNICA DEL TESORO"/>
    <m/>
    <m/>
    <m/>
    <m/>
    <n v="0"/>
    <n v="18"/>
    <s v="NO_CONCILIADO"/>
  </r>
  <r>
    <x v="0"/>
    <m/>
    <x v="0"/>
    <x v="20"/>
    <s v="O18209650002"/>
    <s v="BOD"/>
    <n v="1820965"/>
    <m/>
    <s v="00099021001 DEPOSITO DE EFECTIVO, DEPOSITANTE: ALIDSON CELIA GOMEZ AGOSTOPA, CONCEPTO: DEVOLUCION POR OBSERVACIONES A GASTOS DE FUNCIONAMIENTO SEGUN INFORME 376/2019, CUENTA DE DEPOSITO: CUENTA UNICA DEL TESORO"/>
    <m/>
    <m/>
    <m/>
    <m/>
    <n v="0"/>
    <n v="1078.8"/>
    <s v="NO_CONCILIADO"/>
  </r>
  <r>
    <x v="39"/>
    <m/>
    <x v="39"/>
    <x v="20"/>
    <s v="O18209630002"/>
    <s v="BOD"/>
    <n v="1820963"/>
    <m/>
    <s v="00066014202 DEPOSITO DE EFECTIVO, DEPOSITANTE: MARIA CORINA MARION JORDAN, CONCEPTO: DEVOLUCION DE PASAJES Y ESTADIA A NOMBRE DEL BENEFICIARIO MARIA CORINA MARION JORDAN, CUENTA DE DEPOSITO: CUENTA UNICA DEL TESORO"/>
    <m/>
    <m/>
    <m/>
    <m/>
    <n v="0"/>
    <n v="354.76"/>
    <s v="NO_CONCILIADO"/>
  </r>
  <r>
    <x v="42"/>
    <m/>
    <x v="42"/>
    <x v="20"/>
    <s v="B18208600002"/>
    <s v="BOD"/>
    <n v="1820860"/>
    <m/>
    <s v="00287102001 DEP.DE CHEQ.AJENOS,RET.DE CAM.,CONCEPTO: REEMBOLSO POR INCAP TEMPORAL DE CAJA DE SALUD CORDES A FONDO NAL DE INVERSION PRODUCTIVA Y SOCIAL,DEP.: CAJA DE SALUD CORDES , PROCEDENCIA: BANCO UNION S.A., CHEQUE: 14901, FECHA DE EMISION:28/01/2020"/>
    <m/>
    <m/>
    <m/>
    <m/>
    <n v="0"/>
    <n v="2703.06"/>
    <s v="NO_CONCILIADO"/>
  </r>
  <r>
    <x v="6"/>
    <m/>
    <x v="6"/>
    <x v="20"/>
    <s v="B18208570002"/>
    <s v="BOD"/>
    <n v="1820857"/>
    <m/>
    <s v="00383012001 DEP.DE CHEQ.AJENOS,RET.DE CAM.,CONCEPTO: REEMBOLSO POR INCAPACIDAD TEMP. DE CAJA DE SALUD CORDES A AGENCIA BOLIVIANA DE CORREOS,DEP.: CAJA DE SALUD CORDES , PROCEDENCIA: BANCO UNION S.A., CHEQUE: 14903, FECHA DE EMISION:28/01/2020"/>
    <m/>
    <m/>
    <m/>
    <m/>
    <n v="0"/>
    <n v="883.30000000000007"/>
    <s v="NO_CONCILIADO"/>
  </r>
  <r>
    <x v="58"/>
    <m/>
    <x v="58"/>
    <x v="20"/>
    <s v="B18208560002"/>
    <s v="BOD"/>
    <n v="1820856"/>
    <m/>
    <s v="00221022001 DEP.DE CHEQ.AJENOS,RET.DE CAM.,CONCEPTO: DEVOLUCION CF-IVA OMITIDO GESTION 2019,DEP.: MARIA I. TERAN , PROCEDENCIA: BANCO UNION S.A., CHEQUE: 1419, FECHA DE EMISION:17/01/2020"/>
    <m/>
    <m/>
    <m/>
    <m/>
    <n v="0"/>
    <n v="5.33"/>
    <s v="NO_CONCILIADO"/>
  </r>
  <r>
    <x v="9"/>
    <m/>
    <x v="9"/>
    <x v="20"/>
    <s v="B18208540002"/>
    <s v="BOD"/>
    <n v="1820854"/>
    <m/>
    <s v="00099021001 DEP.DE CHEQ.AJENOS,RET.DE CAM.,CONCEPTO: REEMBOLSO POR INCAPACIDAD TEMPORAL DE CAJA DE SALUD CORDES A MIN. DE MEDIO AMBIENTE Y AGUA,DEP.: CAJA DE SALUD CORDES , PROCEDENCIA: BANCO UNION S.A., CHEQUE: 14900, FECHA DE EMISION:28/01/2020"/>
    <m/>
    <m/>
    <m/>
    <m/>
    <n v="0"/>
    <n v="400.90000000000003"/>
    <s v="NO_CONCILIADO"/>
  </r>
  <r>
    <x v="58"/>
    <m/>
    <x v="58"/>
    <x v="20"/>
    <s v="B18208530002"/>
    <s v="BOD"/>
    <n v="1820853"/>
    <m/>
    <s v="00221022001 DEP.DE CHEQ.AJENOS,RET.DE CAM.,CONCEPTO: DEVOLUCION CF-IVA OMITIDO GESTION 2019,DEP.: MARA J. TERAN , PROCEDENCIA: BANCO UNION S.A., CHEQUE: 1418, FECHA DE EMISION:17/01/2020"/>
    <m/>
    <m/>
    <m/>
    <m/>
    <n v="0"/>
    <n v="6.24"/>
    <s v="NO_CONCILIADO"/>
  </r>
  <r>
    <x v="42"/>
    <m/>
    <x v="42"/>
    <x v="20"/>
    <s v="B18207850002"/>
    <s v="BOD"/>
    <n v="1820785"/>
    <m/>
    <s v="00099021001 DEP.DE CHEQ.AJENOS,RET.DE CAM.,CONCEPTO: DEVOLUCION DE PASAJES AEREAS EMITIDAS POR LA EMPRESA BOLTUR GESTION 2019,DEP.: F.P.S. - OFICINA CENTRAL , PROCEDENCIA: BANCO UNION S.A., CHEQUE: 11769, FECHA DE EMISION:29/01/2020"/>
    <m/>
    <m/>
    <m/>
    <m/>
    <n v="0"/>
    <n v="2508"/>
    <s v="NO_CONCILIADO"/>
  </r>
  <r>
    <x v="0"/>
    <m/>
    <x v="0"/>
    <x v="20"/>
    <s v="O18208230002"/>
    <s v="BOD"/>
    <n v="1820823"/>
    <m/>
    <s v="00099021001 DEPOSITO DE EFECTIVO, DEPOSITANTE: RAMIRO RUBEN PARY MONTECINOS, CONCEPTO: DEVOLUCION SALARIOS MES DE AGOSTO2019, CUENTA DE DEPOSITO: CUENTA UNICA DEL TESORO"/>
    <m/>
    <m/>
    <m/>
    <m/>
    <n v="0"/>
    <n v="3644"/>
    <s v="NO_CONCILIADO"/>
  </r>
  <r>
    <x v="0"/>
    <m/>
    <x v="0"/>
    <x v="20"/>
    <s v="O18208200002"/>
    <s v="BOD"/>
    <n v="1820820"/>
    <m/>
    <s v="00099021001 DEPOSITO DE EFECTIVO, DEPOSITANTE: RAMIRO RUBEN PARY MONTECINOS, CONCEPTO: DEVOLUCION  SALARIO MES DE JULIO 2019, CUENTA DE DEPOSITO: CUENTA UNICA DEL TESORO"/>
    <m/>
    <m/>
    <m/>
    <m/>
    <n v="0"/>
    <n v="3644"/>
    <s v="NO_CONCILIADO"/>
  </r>
  <r>
    <x v="0"/>
    <m/>
    <x v="0"/>
    <x v="20"/>
    <s v="O18208190002"/>
    <s v="BOD"/>
    <n v="1820819"/>
    <m/>
    <s v="00099021001 DEPOSITO DE EFECTIVO, DEPOSITANTE: RAMIRO RUBEN PARY MONTECINOS, CONCEPTO: DEVOLUCION SALARIO MES DE JUNIO 2019, CUENTA DE DEPOSITO: CUENTA UNICA DEL TESORO"/>
    <m/>
    <m/>
    <m/>
    <m/>
    <n v="0"/>
    <n v="3644"/>
    <s v="NO_CONCILIADO"/>
  </r>
  <r>
    <x v="0"/>
    <m/>
    <x v="0"/>
    <x v="20"/>
    <s v="O18208170002"/>
    <s v="BOD"/>
    <n v="1820817"/>
    <m/>
    <s v="00099021001 DEPOSITO DE EFECTIVO, DEPOSITANTE: RAMIRO RUBEN PARY MONTECINOS, CONCEPTO: DEVOLUCION SALARIO MES DE MAYO 2019, CUENTA DE DEPOSITO: CUENTA UNICA DEL TESORO"/>
    <m/>
    <m/>
    <m/>
    <m/>
    <n v="0"/>
    <n v="3644"/>
    <s v="NO_CONCILIADO"/>
  </r>
  <r>
    <x v="0"/>
    <m/>
    <x v="0"/>
    <x v="20"/>
    <s v="O18207790002"/>
    <s v="BOD"/>
    <n v="1820779"/>
    <m/>
    <s v="00099021001 DEPOSITO DE EFECTIVO, DEPOSITANTE: GREGORIO ANTEZANA  A., CONCEPTO: DOBLE PERCEPCION, CUENTA DE DEPOSITO: CUENTA UNICA DEL TESORO"/>
    <m/>
    <m/>
    <m/>
    <m/>
    <n v="0"/>
    <n v="500"/>
    <s v="NO_CONCILIADO"/>
  </r>
  <r>
    <x v="18"/>
    <m/>
    <x v="18"/>
    <x v="20"/>
    <s v="O18207650002"/>
    <s v="BOD"/>
    <n v="1820765"/>
    <m/>
    <s v="00099021001 DEPOSITO DE EFECTIVO, DEPOSITANTE: SEXTA DIVISION DEL EJERCITO, CONCEPTO: REVERSION DESCARGO DE ENERGIA ELECTRICA, CUENTA DE DEPOSITO: CUENTA UNICA DEL TESORO"/>
    <m/>
    <m/>
    <m/>
    <m/>
    <n v="0"/>
    <n v="1480.1000000000001"/>
    <s v="NO_CONCILIADO"/>
  </r>
  <r>
    <x v="8"/>
    <m/>
    <x v="8"/>
    <x v="20"/>
    <s v="Q12361450002"/>
    <s v="CRV"/>
    <n v="1236145"/>
    <m/>
    <s v="NUMERO DE LIBRETA CUT: 00099021001 OPERACIÓN E75 TRANSFERENCIA DE LA CUENTA FISCAL BUN A LA CUT EN MN TRANSFERENCIA DE FONDOS A SOLICITUD DEL GOBIERNO AUTONOMO MUNICIPAL DE URIONDO CITE: GAMU/DESP/NÂ°35/2020 LA CTA. 3987 CUT LBRTA.00099021001."/>
    <m/>
    <m/>
    <m/>
    <m/>
    <n v="0"/>
    <n v="905610"/>
    <s v="NO_CONCILIADO"/>
  </r>
  <r>
    <x v="13"/>
    <m/>
    <x v="13"/>
    <x v="20"/>
    <s v="G12610950001"/>
    <s v="CVD"/>
    <n v="1261095"/>
    <m/>
    <s v="COBRO COSTOS DE PAPELERIA SEGUN TRANSFERENCIA DEL EXTERIOR POR ORDEN DE COPAGAZ DISTRIBUIDORA DE GAS S.A. (SAO PAULO BRASIL) REF.: INV.64, 70, 71 FECHA VALOR 31/01/2020 LIB. 00513062001 YPFB-OPERACIONES PLANTA DE SEPARACION DE LIQUIDOS RIO GRANDE"/>
    <m/>
    <m/>
    <m/>
    <m/>
    <n v="50"/>
    <n v="0"/>
    <s v="NO_CONCILIADO"/>
  </r>
  <r>
    <x v="13"/>
    <m/>
    <x v="13"/>
    <x v="20"/>
    <s v="G12610970001"/>
    <s v="CVD"/>
    <n v="1261097"/>
    <m/>
    <s v="COBRO COSTOS DE PAPELERIA SEGUN TRANSFERENCIA DEL EXTERIOR POR ORDEN DE HERCO COMBUSTIBLES S.A. LIB. 00513062001 YPFB-OPERACIONES PLANTA DE SEPARACION DE LIQUIDOS RIO GRANDE"/>
    <m/>
    <m/>
    <m/>
    <m/>
    <n v="50"/>
    <n v="0"/>
    <s v="NO_CONCILIADO"/>
  </r>
  <r>
    <x v="44"/>
    <m/>
    <x v="44"/>
    <x v="20"/>
    <s v="F0003785"/>
    <s v="NTE"/>
    <n v="1212607"/>
    <m/>
    <s v="A:00099021001 TRANSFERENCIA DE RECUPERACIONES SEGÚN NOTA GEF-LC-LIN-MCM-0098-NOT/20 PARA PAGO DE CAPITAL E INTERESES DE ACUERDO A CONTRATO DE FIDEICOMISO “ACCESOS SEGUROS VIVIR BIEN” CORRESPONDIENTE AL GAM COBIJA."/>
    <m/>
    <m/>
    <m/>
    <m/>
    <n v="0"/>
    <n v="1328775.76"/>
    <s v="NO_CONCILIADO"/>
  </r>
  <r>
    <x v="44"/>
    <m/>
    <x v="44"/>
    <x v="20"/>
    <s v="F0003785"/>
    <s v="NTE"/>
    <n v="1210638"/>
    <m/>
    <s v="A:00099021001 TRANSFERENCIA DE RECUPERACIONES SEGÚN NOTA GEF-LC-LIN-MCM-0098-NOT/20 PARA PAGO DE CAPITAL E INTERESES DE ACUERDO A CONTRATO DE FIDEICOMISO “ACCESOS SEGUROS VIVIR BIEN” CORRESPONDIENTE AL GAD COCHABAMBA."/>
    <m/>
    <m/>
    <m/>
    <m/>
    <n v="0"/>
    <n v="14073306.07"/>
    <s v="NO_CONCILIADO"/>
  </r>
  <r>
    <x v="44"/>
    <m/>
    <x v="44"/>
    <x v="20"/>
    <s v="F0003785"/>
    <s v="NTE"/>
    <n v="1210634"/>
    <m/>
    <s v="A:00099021001 TRANSFERENCIA DE RECUPERACIONES SEGÚN NOTA GEF-LC-LIN-MCM-0098-NOT/20 PARA PAGO DE CAPITAL E INTERESES DE ACUERDO A CONTRATO DE FIDEICOMISO “ACCESOS SEGUROS VIVIR BIEN” CORRESPONDIENTE AL GAD COCHABAMBA."/>
    <m/>
    <m/>
    <m/>
    <m/>
    <n v="0"/>
    <n v="4826239.3"/>
    <s v="NO_CONCILIADO"/>
  </r>
  <r>
    <x v="44"/>
    <m/>
    <x v="44"/>
    <x v="20"/>
    <s v="F0003785"/>
    <s v="NTE"/>
    <n v="1209069"/>
    <m/>
    <s v="A:00099021001 TRANSFERENCIA DE RECUPERACIONES SEGÚN NOTA GEF-LC-LIN-MCM-0098-NOT/20 PARA PAGO DE CAPITAL E INTERESES DE ACUERDO A CONTRATO DE FIDEICOMISO “ACCESOS SEGUROS VIVIR BIEN” CORRESPONDIENTE AL GAD ORURO."/>
    <m/>
    <m/>
    <m/>
    <m/>
    <n v="0"/>
    <n v="264843.39"/>
    <s v="NO_CONCILIADO"/>
  </r>
  <r>
    <x v="44"/>
    <m/>
    <x v="44"/>
    <x v="20"/>
    <s v="F0003785"/>
    <s v="NTE"/>
    <n v="1209115"/>
    <m/>
    <s v="A:00099021001 TRANSFERENCIA DE RECUPERACIONES SEGÚN NOTA GEF-LC-LIN-MCM-0098-NOT/20 PARA PAGO DE CAPITAL E INTERESES DE ACUERDO A CONTRATO DE FIDEICOMISO “ACCESOS SEGUROS VIVIR BIEN” CORRESPONDIENTE AL GAD PANDO."/>
    <m/>
    <m/>
    <m/>
    <m/>
    <n v="0"/>
    <n v="1746128.68"/>
    <s v="NO_CONCILIADO"/>
  </r>
  <r>
    <x v="44"/>
    <m/>
    <x v="44"/>
    <x v="20"/>
    <s v="F0003785"/>
    <s v="NTE"/>
    <n v="1209073"/>
    <m/>
    <s v="A:00099021001 TRANSFERENCIA DE RECUPERACIONES SEGÚN NOTA GEF-LC-LIN-MCM-0098-NOT/20 PARA PAGO DE CAPITAL E INTERESES DE ACUERDO A CONTRATO DE FIDEICOMISO “ACCESOS SEGUROS VIVIR BIEN” CORRESPONDIENTE AL GAM SANTA CRUZ."/>
    <m/>
    <m/>
    <m/>
    <m/>
    <n v="0"/>
    <n v="5680689.7599999998"/>
    <s v="NO_CONCILIADO"/>
  </r>
  <r>
    <x v="44"/>
    <m/>
    <x v="44"/>
    <x v="20"/>
    <s v="F0003785"/>
    <s v="NTE"/>
    <n v="1209071"/>
    <m/>
    <s v="A:00099021001 TRANSFERENCIA DE RECUPERACIONES SEGÚN NOTA GEF-LC-LIN-MCM-0098-NOT/20 PARA PAGO DE CAPITAL E INTERESES DE ACUERDO A CONTRATO DE FIDEICOMISO “ACCESOS SEGUROS VIVIR BIEN” CORRESPONDIENTE AL GAD ORURO."/>
    <m/>
    <m/>
    <m/>
    <m/>
    <n v="0"/>
    <n v="1650370.61"/>
    <s v="NO_CONCILIADO"/>
  </r>
  <r>
    <x v="44"/>
    <m/>
    <x v="44"/>
    <x v="20"/>
    <s v="F0003785"/>
    <s v="NTE"/>
    <n v="1210636"/>
    <m/>
    <s v="A:00099021001 TRANSFERENCIA DE RECUPERACIONES SEGÚN NOTA GEF-LC-LIN-MCM-0098-NOT/20 PARA PAGO DE CAPITAL E INTERESES DE ACUERDO A CONTRATO DE FIDEICOMISO “ACCESOS SEGUROS VIVIR BIEN” CORRESPONDIENTE AL GAD COCHABAMBA."/>
    <m/>
    <m/>
    <m/>
    <m/>
    <n v="0"/>
    <n v="3548918.78"/>
    <s v="NO_CONCILIADO"/>
  </r>
  <r>
    <x v="44"/>
    <m/>
    <x v="44"/>
    <x v="20"/>
    <s v="F0003785"/>
    <s v="NTE"/>
    <n v="1209067"/>
    <m/>
    <s v="A:00099021001 TRANSFERENCIA DE RECUPERACIONES SEGÚN NOTA GEF-LC-LIN-MCM-0098-NOT/20 PARA PAGO DE CAPITAL E INTERESES DE ACUERDO A CONTRATO DE FIDEICOMISO “ACCESOS SEGUROS VIVIR BIEN” CORRESPONDIENTE AL GAD LA PAZ."/>
    <m/>
    <m/>
    <m/>
    <m/>
    <n v="0"/>
    <n v="660538.01"/>
    <s v="NO_CONCILIADO"/>
  </r>
  <r>
    <x v="44"/>
    <m/>
    <x v="44"/>
    <x v="20"/>
    <s v="F0003785"/>
    <s v="NTE"/>
    <n v="1208717"/>
    <m/>
    <s v="A:00099021001 TRANSFERENCIA DE RECUPERACIONES SEGÚN NOTA GEF-LC-LIN-MCM-0098-NOT/20 PARA PAGO DE CAPITAL E INTERESES DE ACUERDO A CONTRATO DE FIDEICOMISO “ACCESOS SEGUROS VIVIR BIEN” CORRESPONDIENTE AL GAD CHUQUISACA."/>
    <m/>
    <m/>
    <m/>
    <m/>
    <n v="0"/>
    <n v="9632632.4700000007"/>
    <s v="NO_CONCILIADO"/>
  </r>
  <r>
    <x v="44"/>
    <m/>
    <x v="44"/>
    <x v="20"/>
    <s v="F0003785"/>
    <s v="NTE"/>
    <n v="1209065"/>
    <m/>
    <s v="A:00099021001 TRANSFERENCIA DE RECUPERACIONES SEGÚN NOTA GEF-LC-LIN-MCM-0098-NOT/20 PARA PAGO DE CAPITAL E INTERESES DE ACUERDO A CONTRATO DE FIDEICOMISO “ACCESOS SEGUROS VIVIR BIEN” CORRESPONDIENTE AL GAD LA PAZ."/>
    <m/>
    <m/>
    <m/>
    <m/>
    <n v="0"/>
    <n v="2441769.0499999998"/>
    <s v="NO_CONCILIADO"/>
  </r>
  <r>
    <x v="52"/>
    <m/>
    <x v="52"/>
    <x v="20"/>
    <s v="S09777560001"/>
    <s v="COB"/>
    <n v="977756"/>
    <m/>
    <s v="||COBRO COMISIÓN AMPLIACIÓN DE VALIDEZ 0.15% S/USD 94.777,83, POR 90 DÍAS, ENMIENDA BS 220.- Y EMISIÓN COMPROBANTE CONTABLE BS 50.- REF:LC-2018-20 SEGÚN NOTA IN-BOL/GAF/JF-EX/N° 023/2020, 30/01/20. LIB.:00224012007 INSUMOS BOLIVIA-PLANTA PROCESADORA DE IVIRGARZAMA REF.:COMIS.AMPL.VAL. LC I-2018-20"/>
    <m/>
    <m/>
    <m/>
    <m/>
    <n v="513.79999999999995"/>
    <n v="0"/>
    <s v="NO_CONCILIADO"/>
  </r>
  <r>
    <x v="44"/>
    <m/>
    <x v="44"/>
    <x v="20"/>
    <s v="S09777680001"/>
    <s v="COB"/>
    <n v="977768"/>
    <m/>
    <s v="COBRO DE||COSTO UTILES DE ESCRITORIO POR LA ELABORACION DEL COMPROBANTE CONTABLE NRO. 0977763 DE LA FECHA (POR COBRO A CAPITAL E INTERESES AL FNDR) DE LA LIBRETA NRO. 00862012001 FNDR-ADMINISTRACION COBRO COSTO UTILES DE ESCRITORIO"/>
    <m/>
    <m/>
    <m/>
    <m/>
    <n v="50"/>
    <n v="0"/>
    <s v="NO_CONCILIADO"/>
  </r>
  <r>
    <x v="0"/>
    <m/>
    <x v="0"/>
    <x v="21"/>
    <s v="O18212680002"/>
    <s v="BOD"/>
    <n v="1821268"/>
    <m/>
    <s v="00099021001 DEPOSITO DE EFECTIVO, DEPOSITANTE: JUAN CARLOS RUIZ RADA, CONCEPTO: COBRO INDEBIDO POR RENTA NUEVAS NUPCIAS, CUENTA DE DEPOSITO: CUENTA UNICA DEL TESORO"/>
    <m/>
    <m/>
    <m/>
    <m/>
    <n v="0"/>
    <n v="23663.96"/>
    <s v="NO_CONCILIADO"/>
  </r>
  <r>
    <x v="3"/>
    <m/>
    <x v="3"/>
    <x v="21"/>
    <s v="O18212760002"/>
    <s v="BOD"/>
    <n v="1821276"/>
    <m/>
    <s v="00099021001 DEPOSITO DE EFECTIVO, DEPOSITANTE: IRMA MENESES VDA. DE ALDUNATE, CONCEPTO: DEVOLUCION A SENASIR, CUENTA DE DEPOSITO: CUENTA UNICA DEL TESORO"/>
    <m/>
    <m/>
    <m/>
    <m/>
    <n v="0"/>
    <n v="1278"/>
    <s v="NO_CONCILIADO"/>
  </r>
  <r>
    <x v="0"/>
    <m/>
    <x v="0"/>
    <x v="21"/>
    <s v="O18212780002"/>
    <s v="BOD"/>
    <n v="1821278"/>
    <m/>
    <s v="00099021001 DEPOSITO DE EFECTIVO, DEPOSITANTE: EVA URIA VDA DE VALDIVIA, CONCEPTO: COBRO INDEBIDO, CUENTA DE DEPOSITO: CUENTA UNICA DEL TESORO"/>
    <m/>
    <m/>
    <m/>
    <m/>
    <n v="0"/>
    <n v="3000"/>
    <s v="NO_CONCILIADO"/>
  </r>
  <r>
    <x v="19"/>
    <m/>
    <x v="19"/>
    <x v="21"/>
    <s v="O18213560002"/>
    <s v="BOD"/>
    <n v="1821356"/>
    <m/>
    <s v="00099021001 DEPOSITO DE EFECTIVO, DEPOSITANTE: GLADYS QUISPE NINA, CONCEPTO: GASTOS DE FUNCIONAMIENTO O PROGRAMA DE DOCUMENTACION, CUENTA DE DEPOSITO: CUENTA UNICA DEL TESORO / DJBR."/>
    <m/>
    <m/>
    <m/>
    <m/>
    <n v="0"/>
    <n v="888.93"/>
    <s v="NO_CONCILIADO"/>
  </r>
  <r>
    <x v="19"/>
    <m/>
    <x v="19"/>
    <x v="21"/>
    <s v="O18213590002"/>
    <s v="BOD"/>
    <n v="1821359"/>
    <m/>
    <s v="00099021001 DEPOSITO DE EFECTIVO, DEPOSITANTE: JORGE OLGUIN MALDONADO, CONCEPTO: DOBLE PERCEPCION, CUENTA DE DEPOSITO: CUENTA UNICA DEL TESORO / DJBR."/>
    <m/>
    <m/>
    <m/>
    <m/>
    <n v="0"/>
    <n v="3850.08"/>
    <s v="NO_CONCILIADO"/>
  </r>
  <r>
    <x v="49"/>
    <m/>
    <x v="49"/>
    <x v="21"/>
    <s v="O18213650002"/>
    <s v="BOD"/>
    <n v="1821365"/>
    <m/>
    <s v="00099021001 DEPOSITO DE EFECTIVO, DEPOSITANTE: TORIBIO CACHI FLORES, CONCEPTO: REVERSION DE BOLETA DE HABER MENSUAL DE DICIEMBRE, CUENTA DE DEPOSITO: CUENTA UNICA DEL TESORO / DJBR."/>
    <m/>
    <m/>
    <m/>
    <m/>
    <n v="0"/>
    <n v="5204.3500000000004"/>
    <s v="NO_CONCILIADO"/>
  </r>
  <r>
    <x v="39"/>
    <m/>
    <x v="39"/>
    <x v="21"/>
    <s v="O18213710002"/>
    <s v="BOD"/>
    <n v="1821371"/>
    <m/>
    <s v="00099021001 DEPOSITO DE EFECTIVO, DEPOSITANTE: HECTOR CABRERA CONDARCO, CONCEPTO: DEVOLUCION AGUINALDO 2019, CUENTA DE DEPOSITO: CUENTA UNICA DEL TESORO / DJBR."/>
    <m/>
    <m/>
    <m/>
    <m/>
    <n v="0"/>
    <n v="163.68"/>
    <s v="NO_CONCILIADO"/>
  </r>
  <r>
    <x v="3"/>
    <m/>
    <x v="3"/>
    <x v="21"/>
    <s v="O18213870002"/>
    <s v="BOD"/>
    <n v="1821387"/>
    <m/>
    <s v="00099021001 DEPOSITO DE EFECTIVO, DEPOSITANTE: SENACIR, CONCEPTO: COBRO INDEVIDO DEL PRA, CUENTA DE DEPOSITO: CUENTA UNICA DEL TESORO / DJBR."/>
    <m/>
    <m/>
    <m/>
    <m/>
    <n v="0"/>
    <n v="9377.2000000000007"/>
    <s v="NO_CONCILIADO"/>
  </r>
  <r>
    <x v="22"/>
    <m/>
    <x v="22"/>
    <x v="21"/>
    <s v="O18214030002"/>
    <s v="BOD"/>
    <n v="1821403"/>
    <m/>
    <s v="00046171101 DEPOSITO DE EFECTIVO, DEPOSITANTE: TRIAR EXPERTOS EN SALUD SRL, CONCEPTO: FALTA DE LETRERO RAZON SOCIAL EN LUGAR VISIBLE PARA ESTABLECIMIENTO FARMACEUTICO, CUENTA DE DEPOSITO: CUENTA UNICA DEL TESORO"/>
    <m/>
    <m/>
    <m/>
    <m/>
    <n v="0"/>
    <n v="1500"/>
    <s v="NO_CONCILIADO"/>
  </r>
  <r>
    <x v="22"/>
    <m/>
    <x v="22"/>
    <x v="21"/>
    <s v="O18214050002"/>
    <s v="BOD"/>
    <n v="1821405"/>
    <m/>
    <s v="00046171101 DEPOSITO DE EFECTIVO, DEPOSITANTE: TRIAR EXPERTOS EN SALUD SRL, CONCEPTO: TRASLADO DE LA EMPRESA SIN CONOCIMIENTO A LA AUTORIDAD AGEMED, CUENTA DE DEPOSITO: CUENTA UNICA DEL TESORO"/>
    <m/>
    <m/>
    <m/>
    <m/>
    <n v="0"/>
    <n v="3000"/>
    <s v="NO_CONCILIADO"/>
  </r>
  <r>
    <x v="59"/>
    <m/>
    <x v="59"/>
    <x v="21"/>
    <s v="B18213550002"/>
    <s v="BOD"/>
    <n v="1821355"/>
    <m/>
    <s v="00099021001 DEP.DE CHEQ.AJENOS,RET.DE CAM.,CONCEPTO: H. C. DIPUTADOS -DEVOL. INCAP. TEMP.-NOV/19,DEP.: CAJA PETROLERA DE SALUD , PROCEDENCIA: BANCO UNION S.A., CHEQUE: 16559, FECHA DE EMISION:03/02/2020"/>
    <m/>
    <m/>
    <m/>
    <m/>
    <n v="0"/>
    <n v="40776.69"/>
    <s v="NO_CONCILIADO"/>
  </r>
  <r>
    <x v="60"/>
    <m/>
    <x v="60"/>
    <x v="21"/>
    <s v="B18213570002"/>
    <s v="BOD"/>
    <n v="1821357"/>
    <m/>
    <s v="00099021001 DEP.DE CHEQ.AJENOS,RET.DE CAM.,CONCEPTO: AUT. IMPUG. TRIBUTARIA - DEVOL. INCAP. TEMP.-NOV/19,DEP.: CAJA PETROLERA DE SALUD , PROCEDENCIA: BANCO UNION S.A., CHEQUE: 16558, FECHA DE EMISION:03/02/2020"/>
    <m/>
    <m/>
    <m/>
    <m/>
    <n v="0"/>
    <n v="19502.740000000002"/>
    <s v="NO_CONCILIADO"/>
  </r>
  <r>
    <x v="59"/>
    <m/>
    <x v="59"/>
    <x v="21"/>
    <s v="B18213600002"/>
    <s v="BOD"/>
    <n v="1821360"/>
    <m/>
    <s v="00099021001 DEP.DE CHEQ.AJENOS,RET.DE CAM.,CONCEPTO: H. C. SENADORES-DEVOL. INCAP. TEMP. - NOV/19,DEP.: CAJA PETROLERA DE SALUD , PROCEDENCIA: BANCO UNION S.A., CHEQUE: 16560, FECHA DE EMISION:03/02/2020"/>
    <m/>
    <m/>
    <m/>
    <m/>
    <n v="0"/>
    <n v="1238.5999999999999"/>
    <s v="NO_CONCILIADO"/>
  </r>
  <r>
    <x v="61"/>
    <m/>
    <x v="61"/>
    <x v="21"/>
    <s v="B18213620002"/>
    <s v="BOD"/>
    <n v="1821362"/>
    <m/>
    <s v="00099021001 DEP.DE CHEQ.AJENOS,RET.DE CAM.,CONCEPTO: MIN. COMUNICACION-DEVOL. ENCAP. TEMP. - NOV/19,DEP.: CAJA PETROLERA DE SALUD , PROCEDENCIA: BANCO UNION S.A., CHEQUE: 16580, FECHA DE EMISION:03/02/2020"/>
    <m/>
    <m/>
    <m/>
    <m/>
    <n v="0"/>
    <n v="15230.75"/>
    <s v="NO_CONCILIADO"/>
  </r>
  <r>
    <x v="62"/>
    <m/>
    <x v="62"/>
    <x v="21"/>
    <s v="B18213630002"/>
    <s v="BOD"/>
    <n v="1821363"/>
    <m/>
    <s v="00597019202 DEP.DE CHEQ.AJENOS,RET.DE CAM.,CONCEPTO: Y. L.B. - DEVOL. INCAP. TEMP.-NOV/19,DEP.: CAJA PETROLERA DE SALUD , PROCEDENCIA: BANCO UNION S.A., CHEQUE: 16579, FECHA DE EMISION:03/02/2020"/>
    <m/>
    <m/>
    <m/>
    <m/>
    <n v="0"/>
    <n v="19264.849999999999"/>
    <s v="NO_CONCILIADO"/>
  </r>
  <r>
    <x v="63"/>
    <m/>
    <x v="63"/>
    <x v="21"/>
    <s v="B18213660002"/>
    <s v="BOD"/>
    <n v="1821366"/>
    <m/>
    <s v="00385014201 DEP.DE CHEQ.AJENOS,RET.DE CAM.,CONCEPTO: A. S. U. SS-DEVOL. ENCAP. TEMP. - NOV/19,DEP.: CAJA PETROLERA DE SALUD , PROCEDENCIA: BANCO UNION S.A., CHEQUE: 16573, FECHA DE EMISION:03/02/2020"/>
    <m/>
    <m/>
    <m/>
    <m/>
    <n v="0"/>
    <n v="10477.64"/>
    <s v="NO_CONCILIADO"/>
  </r>
  <r>
    <x v="22"/>
    <m/>
    <x v="22"/>
    <x v="21"/>
    <s v="B18213670002"/>
    <s v="BOD"/>
    <n v="1821367"/>
    <m/>
    <s v="00046171101 DEP.DE CHEQ.AJENOS,RET.DE CAM.,CONCEPTO: A. GE. ME. D. - DEVOL. INCAP. TEMP. - NOV/19,DEP.: CAJA PETROLERA DE SALUD , PROCEDENCIA: BANCO UNION S.A., CHEQUE: 16574, FECHA DE EMISION:03/02/2020"/>
    <m/>
    <m/>
    <m/>
    <m/>
    <n v="0"/>
    <n v="6730.2"/>
    <s v="NO_CONCILIADO"/>
  </r>
  <r>
    <x v="44"/>
    <m/>
    <x v="44"/>
    <x v="21"/>
    <s v="B18213680002"/>
    <s v="BOD"/>
    <n v="1821368"/>
    <m/>
    <s v="00862012001 DEP.DE CHEQ.AJENOS,RET.DE CAM.,CONCEPTO: F. N. D. R. - DEVOL. INCAP. TEMP. - NOV/19,DEP.: CAJA PETROLERA DE SALUD , PROCEDENCIA: BANCO UNION S.A., CHEQUE: 16576, FECHA DE EMISION:03/02/2020"/>
    <m/>
    <m/>
    <m/>
    <m/>
    <n v="0"/>
    <n v="975.99"/>
    <s v="NO_CONCILIADO"/>
  </r>
  <r>
    <x v="64"/>
    <m/>
    <x v="64"/>
    <x v="21"/>
    <s v="B18213690002"/>
    <s v="BOD"/>
    <n v="1821369"/>
    <m/>
    <s v="00099021001 DEP.DE CHEQ.AJENOS,RET.DE CAM.,CONCEPTO: SEDES. L.P. - DEVOL. INCAP. TEMP. - NOV/19,DEP.: CAJA PETROLERA DE SALUD , PROCEDENCIA: BANCO UNION S.A., CHEQUE: 16578, FECHA DE EMISION:03/02/2020"/>
    <m/>
    <m/>
    <m/>
    <m/>
    <n v="0"/>
    <n v="3612.03"/>
    <s v="NO_CONCILIADO"/>
  </r>
  <r>
    <x v="10"/>
    <m/>
    <x v="10"/>
    <x v="21"/>
    <s v="O18214130002"/>
    <s v="BOD"/>
    <n v="1821413"/>
    <m/>
    <s v="00099021001 DEPOSITO DE EFECTIVO, DEPOSITANTE: JORGE GUZMAN SOLIZ, CONCEPTO: DOBLE PERCEPCION, CUENTA DE DEPOSITO: CUENTA UNICA DEL TESORO / DJBR."/>
    <m/>
    <m/>
    <m/>
    <m/>
    <n v="0"/>
    <n v="773.15"/>
    <s v="NO_CONCILIADO"/>
  </r>
  <r>
    <x v="15"/>
    <m/>
    <x v="15"/>
    <x v="21"/>
    <s v="O18214290002"/>
    <s v="BOD"/>
    <n v="1821429"/>
    <m/>
    <s v="00020031101 DEPOSITO DE EFECTIVO, DEPOSITANTE: CONCEPCION LITZIA MORALES MENDOZA, CONCEPTO: REVERSION GASTOS JUDICIALES, CUENTA DE DEPOSITO: CUENTA UNICA DEL TESORO"/>
    <m/>
    <m/>
    <m/>
    <m/>
    <n v="0"/>
    <n v="6000"/>
    <s v="NO_CONCILIADO"/>
  </r>
  <r>
    <x v="15"/>
    <m/>
    <x v="15"/>
    <x v="21"/>
    <s v="O18214300002"/>
    <s v="BOD"/>
    <n v="1821430"/>
    <m/>
    <s v="00020031101 DEPOSITO DE EFECTIVO, DEPOSITANTE: CONCEPCION LITZIA MORALES MENDOZA, CONCEPTO: REVERSION GASTOS JUDICIALES, CUENTA DE DEPOSITO: CUENTA UNICA DEL TESORO"/>
    <m/>
    <m/>
    <m/>
    <m/>
    <n v="0"/>
    <n v="200"/>
    <s v="NO_CONCILIADO"/>
  </r>
  <r>
    <x v="20"/>
    <m/>
    <x v="20"/>
    <x v="21"/>
    <s v="O18214320002"/>
    <s v="BOD"/>
    <n v="1821432"/>
    <m/>
    <s v="00099021001 DEPOSITO DE EFECTIVO, DEPOSITANTE: ANA SANTIAGA VILLARREAL LINARES, CONCEPTO: DOBLE PERCEPCION, CUENTA DE DEPOSITO: CUENTA UNICA DEL TESORO / DJBR."/>
    <m/>
    <m/>
    <m/>
    <m/>
    <n v="0"/>
    <n v="628.78"/>
    <s v="NO_CONCILIADO"/>
  </r>
  <r>
    <x v="59"/>
    <m/>
    <x v="59"/>
    <x v="21"/>
    <s v="O18214550002"/>
    <s v="BOD"/>
    <n v="1821455"/>
    <m/>
    <s v="00099021001 DEPOSITO DE EFECTIVO, DEPOSITANTE: PABLO JOSE FARFAN GUERRERO, CONCEPTO: DEVOLUCION EN DEMASIA DE AGUINALDO, CUENTA DE DEPOSITO: CUENTA UNICA DEL TESORO / DJBR."/>
    <m/>
    <m/>
    <m/>
    <m/>
    <n v="0"/>
    <n v="854.62"/>
    <s v="NO_CONCILIADO"/>
  </r>
  <r>
    <x v="0"/>
    <m/>
    <x v="0"/>
    <x v="22"/>
    <s v="O18216320002"/>
    <s v="BOD"/>
    <n v="1821632"/>
    <m/>
    <s v="00099021001 DEPOSITO DE EFECTIVO, DEPOSITANTE: ROMUALDO QUISPE MAMANI, CONCEPTO: DEVOLUCION DE RENTA, CUENTA DE DEPOSITO: CUENTA UNICA DEL TESORO"/>
    <m/>
    <m/>
    <m/>
    <m/>
    <n v="0"/>
    <n v="300"/>
    <s v="NO_CONCILIADO"/>
  </r>
  <r>
    <x v="0"/>
    <m/>
    <x v="0"/>
    <x v="22"/>
    <s v="O18216570002"/>
    <s v="BOD"/>
    <n v="1821657"/>
    <m/>
    <s v="00099021001 DEPOSITO DE EFECTIVO, DEPOSITANTE: GUIDO CRESPO V, CONCEPTO: PRA, CUENTA DE DEPOSITO: CUENTA UNICA DEL TESORO"/>
    <m/>
    <m/>
    <m/>
    <m/>
    <n v="0"/>
    <n v="400"/>
    <s v="NO_CONCILIADO"/>
  </r>
  <r>
    <x v="0"/>
    <m/>
    <x v="0"/>
    <x v="22"/>
    <s v="O18216480002"/>
    <s v="BOD"/>
    <n v="1821648"/>
    <m/>
    <s v="00099021001 DEPOSITO DE EFECTIVO, DEPOSITANTE: BENEDICTA CERON VDA DE CALLE, CONCEPTO: SUSCRIPCION DE CONVENIO PARA EL PAGO DE LO ADEUDADO, CUENTA DE DEPOSITO: CUENTA UNICA DEL TESORO"/>
    <m/>
    <m/>
    <m/>
    <m/>
    <n v="0"/>
    <n v="2881.54"/>
    <s v="NO_CONCILIADO"/>
  </r>
  <r>
    <x v="39"/>
    <m/>
    <x v="39"/>
    <x v="22"/>
    <s v="O18217360002"/>
    <s v="BOD"/>
    <n v="1821736"/>
    <m/>
    <s v="00066014202 DEPOSITO DE EFECTIVO, DEPOSITANTE: CARLA NINETH RAMIREZ CHOQUE, CONCEPTO: DEVOLUCION DE RECURSOS NO UTILIZADOS SEGUN DOCUMENTO DE COMPROMISO MPD/PIV/DCN°16/2019, CUENTA DE DEPOSITO: CUENTA UNICA DEL TESORO"/>
    <m/>
    <m/>
    <m/>
    <m/>
    <n v="0"/>
    <n v="14.1"/>
    <s v="NO_CONCILIADO"/>
  </r>
  <r>
    <x v="10"/>
    <m/>
    <x v="10"/>
    <x v="22"/>
    <s v="O18217480002"/>
    <s v="BOD"/>
    <n v="1821748"/>
    <m/>
    <s v="00041031107 DEPOSITO DE EFECTIVO, DEPOSITANTE: JOSE FERNANDO MALLA MALDONADO, CONCEPTO: DEVOLUCION DE PASAJES UYUNI LA PAZ, CUENTA DE DEPOSITO: CUENTA UNICA DEL TESORO"/>
    <m/>
    <m/>
    <m/>
    <m/>
    <n v="0"/>
    <n v="65"/>
    <s v="NO_CONCILIADO"/>
  </r>
  <r>
    <x v="22"/>
    <m/>
    <x v="22"/>
    <x v="22"/>
    <s v="O18217700002"/>
    <s v="BOD"/>
    <n v="1821770"/>
    <m/>
    <s v="00046171101 DEPOSITO DE EFECTIVO, DEPOSITANTE: ICERLAB SRL, CONCEPTO: SANCION POR INCUMPLIMIENTO A LA NORMA GESTION 2020 MS-AGEMED INGRESOS POR VENTA DE SERVICIOS, CUENTA DE DEPOSITO: CUENTA UNICA DEL TESORO"/>
    <m/>
    <m/>
    <m/>
    <m/>
    <n v="0"/>
    <n v="5000"/>
    <s v="NO_CONCILIADO"/>
  </r>
  <r>
    <x v="18"/>
    <m/>
    <x v="18"/>
    <x v="22"/>
    <s v="O18217620002"/>
    <s v="BOD"/>
    <n v="1821762"/>
    <m/>
    <s v="00099021001 DEPOSITO DE EFECTIVO, DEPOSITANTE: NESTOR ROGELIO FIGUEROA RAMIREZ, CONCEPTO: DOBLE PERCEPCION, CUENTA DE DEPOSITO: CUENTA UNICA DEL TESORO / DJBR."/>
    <m/>
    <m/>
    <m/>
    <m/>
    <n v="0"/>
    <n v="1274.8499999999999"/>
    <s v="NO_CONCILIADO"/>
  </r>
  <r>
    <x v="20"/>
    <m/>
    <x v="20"/>
    <x v="22"/>
    <s v="O18217600002"/>
    <s v="BOD"/>
    <n v="1821760"/>
    <m/>
    <s v="00099021001 DEPOSITO DE EFECTIVO, DEPOSITANTE: SONIA ELDER VILDOZO VDA. DE TARQUI, CONCEPTO: COBRO INDEVIDO, CUENTA DE DEPOSITO: CUENTA UNICA DEL TESORO / DJBR."/>
    <m/>
    <m/>
    <m/>
    <m/>
    <n v="0"/>
    <n v="2097.7600000000002"/>
    <s v="NO_CONCILIADO"/>
  </r>
  <r>
    <x v="6"/>
    <m/>
    <x v="6"/>
    <x v="22"/>
    <s v="O18217810002"/>
    <s v="BOD"/>
    <n v="1821781"/>
    <m/>
    <s v="00383012001 DEPOSITO DE EFECTIVO, DEPOSITANTE: AGBC-WILMER FELIX NINA VICENTE, CONCEPTO: REVERSION FONDOS AVANCE PREV 723, CUENTA DE DEPOSITO: CUENTA UNICA DEL TESORO"/>
    <m/>
    <m/>
    <m/>
    <m/>
    <n v="0"/>
    <n v="2.13"/>
    <s v="NO_CONCILIADO"/>
  </r>
  <r>
    <x v="52"/>
    <m/>
    <x v="52"/>
    <x v="22"/>
    <s v="O18217820002"/>
    <s v="BOD"/>
    <n v="1821782"/>
    <m/>
    <s v="00099021001 DEPOSITO DE EFECTIVO, DEPOSITANTE: INSUMOS BOLIVIA, CONCEPTO: DEVOLUCION SALDO NO UTILIZADO FONDOS EN AVANCE, CUENTA DE DEPOSITO: CUENTA UNICA DEL TESORO"/>
    <m/>
    <m/>
    <m/>
    <m/>
    <n v="0"/>
    <n v="3000"/>
    <s v="NO_CONCILIADO"/>
  </r>
  <r>
    <x v="65"/>
    <m/>
    <x v="65"/>
    <x v="22"/>
    <s v="O18217840002"/>
    <s v="BOD"/>
    <n v="1821784"/>
    <m/>
    <s v="00099021001 DEPOSITO DE EFECTIVO, DEPOSITANTE: GUIDO HUMBERTO GARCIA ARANIBAR, CONCEPTO: DEVOLUCION DE COBRO DOBLE PERCEPCION, CUENTA DE DEPOSITO: CUENTA UNICA DEL TESORO / DJBR."/>
    <m/>
    <m/>
    <m/>
    <m/>
    <n v="0"/>
    <n v="3179.13"/>
    <s v="NO_CONCILIADO"/>
  </r>
  <r>
    <x v="18"/>
    <m/>
    <x v="18"/>
    <x v="22"/>
    <s v="O18218040002"/>
    <s v="BOD"/>
    <n v="1821804"/>
    <m/>
    <s v="00099021001 DEPOSITO DE EFECTIVO, DEPOSITANTE: MARIO GUISBERT ZEGARRA, CONCEPTO: DOBLE PERCEPCION, CUENTA DE DEPOSITO: CUENTA UNICA DEL TESORO"/>
    <m/>
    <m/>
    <m/>
    <m/>
    <n v="0"/>
    <n v="765.78"/>
    <s v="NO_CONCILIADO"/>
  </r>
  <r>
    <x v="0"/>
    <m/>
    <x v="0"/>
    <x v="22"/>
    <s v="O18218060002"/>
    <s v="BOD"/>
    <n v="1821806"/>
    <m/>
    <s v="00099021001 DEPOSITO DE EFECTIVO, DEPOSITANTE: EBEX EXPRESS LTDA, CONCEPTO: DEVOLUCION DEVENGADO RETENCION 3,5% POR CUMPLIMIENTO DE GARANTIA GESTION 2019/DIC C31 3/13, CUENTA DE DEPOSITO: CUENTA UNICA DEL TESORO"/>
    <m/>
    <m/>
    <m/>
    <m/>
    <n v="0"/>
    <n v="525.66999999999996"/>
    <s v="NO_CONCILIADO"/>
  </r>
  <r>
    <x v="0"/>
    <m/>
    <x v="0"/>
    <x v="22"/>
    <s v="O18218080002"/>
    <s v="BOD"/>
    <n v="1821808"/>
    <m/>
    <s v="00099021001 DEPOSITO DE EFECTIVO, DEPOSITANTE: IBEX EXPRESS LTDA, CONCEPTO: DEVOLUCION DEVENGADO MES DE DICIEMBRE SERVICIO DE COURRIER C31 3/12, CUENTA DE DEPOSITO: CUENTA UNICA DEL TESORO"/>
    <m/>
    <m/>
    <m/>
    <m/>
    <n v="0"/>
    <n v="14551.43"/>
    <s v="NO_CONCILIADO"/>
  </r>
  <r>
    <x v="20"/>
    <m/>
    <x v="20"/>
    <x v="22"/>
    <s v="B18216340002"/>
    <s v="BOD"/>
    <n v="1821634"/>
    <m/>
    <s v="00015021101 DEP.DE CHEQ.AJENOS,RET.DE CAM.,CONCEPTO: ASIGNACION ENERO,DEP.: UNIPOL , PROCEDENCIA: BANCO UNION S.A., CHEQUE: 7576, FECHA DE EMISION:31/01/2020"/>
    <m/>
    <m/>
    <m/>
    <m/>
    <n v="0"/>
    <n v="220990.39"/>
    <s v="NO_CONCILIADO"/>
  </r>
  <r>
    <x v="13"/>
    <m/>
    <x v="13"/>
    <x v="22"/>
    <s v="B18216650002"/>
    <s v="BOD"/>
    <n v="1821665"/>
    <m/>
    <s v="00513022001 DEP.DE CHEQ.AJENOS,RET.DE CAM.,CONCEPTO: DEVOLUCION DE SALDOS NO EJECUTADOS,DEP.: YPFB , PROCEDENCIA: BANCO UNION S.A., CHEQUE: 8172, FECHA DE EMISION:16/01/2020"/>
    <m/>
    <m/>
    <m/>
    <m/>
    <n v="0"/>
    <n v="10783.81"/>
    <s v="NO_CONCILIADO"/>
  </r>
  <r>
    <x v="13"/>
    <m/>
    <x v="13"/>
    <x v="22"/>
    <s v="B18216680002"/>
    <s v="BOD"/>
    <n v="1821668"/>
    <m/>
    <s v="00513022001 DEP.DE CHEQ.AJENOS,RET.DE CAM.,CONCEPTO: DEVOLUCION DE SALDOS NO EJECUTADOS,DEP.: YPFB , PROCEDENCIA: BANCO UNION S.A., CHEQUE: 8173, FECHA DE EMISION:16/01/2020"/>
    <m/>
    <m/>
    <m/>
    <m/>
    <n v="0"/>
    <n v="24560.5"/>
    <s v="NO_CONCILIADO"/>
  </r>
  <r>
    <x v="13"/>
    <m/>
    <x v="13"/>
    <x v="22"/>
    <s v="B18216690002"/>
    <s v="BOD"/>
    <n v="1821669"/>
    <m/>
    <s v="00513022001 DEP.DE CHEQ.AJENOS,RET.DE CAM.,CONCEPTO: DEVOLUCION DE SALDOS NO EJECUTADOS,DEP.: YPFB , PROCEDENCIA: BANCO UNION S.A., CHEQUE: 8174, FECHA DE EMISION:16/01/2020"/>
    <m/>
    <m/>
    <m/>
    <m/>
    <n v="0"/>
    <n v="1008.51"/>
    <s v="NO_CONCILIADO"/>
  </r>
  <r>
    <x v="13"/>
    <m/>
    <x v="13"/>
    <x v="22"/>
    <s v="B18216710002"/>
    <s v="BOD"/>
    <n v="1821671"/>
    <m/>
    <s v="00513022001 DEP.DE CHEQ.AJENOS,RET.DE CAM.,CONCEPTO: DEVOLUCION DE SALDOS NO EJECUTADOS,DEP.: YPFB , PROCEDENCIA: BANCO UNION S.A., CHEQUE: 8175, FECHA DE EMISION:16/01/2020"/>
    <m/>
    <m/>
    <m/>
    <m/>
    <n v="0"/>
    <n v="3796.9"/>
    <s v="NO_CONCILIADO"/>
  </r>
  <r>
    <x v="13"/>
    <m/>
    <x v="13"/>
    <x v="22"/>
    <s v="B18216720002"/>
    <s v="BOD"/>
    <n v="1821672"/>
    <m/>
    <s v="00513022001 DEP.DE CHEQ.AJENOS,RET.DE CAM.,CONCEPTO: DEVOLUCION DE SALDOS NO EJECUTADOS,DEP.: YPFB , PROCEDENCIA: BANCO UNION S.A., CHEQUE: 8170, FECHA DE EMISION:16/01/2020"/>
    <m/>
    <m/>
    <m/>
    <m/>
    <n v="0"/>
    <n v="378"/>
    <s v="NO_CONCILIADO"/>
  </r>
  <r>
    <x v="57"/>
    <m/>
    <x v="57"/>
    <x v="22"/>
    <s v="B18216870002"/>
    <s v="BOD"/>
    <n v="1821687"/>
    <m/>
    <s v="00670012001 DEP.DE CHEQ.AJENOS,RET.DE CAM.,CONCEPTO: DEVOLUCION DE MULTAS ELECTORALES NOVIEMBRE 2019,DEP.: TRIBUNAL ELECTORAL DEPARTAMENTAL DE SANTA CRUZ , PROCEDENCIA: BANCO UNION S.A., CHEQUE: 8075, FECHA DE EMISION:27/01/2020"/>
    <m/>
    <m/>
    <m/>
    <m/>
    <n v="0"/>
    <n v="4132.3"/>
    <s v="NO_CONCILIADO"/>
  </r>
  <r>
    <x v="57"/>
    <m/>
    <x v="57"/>
    <x v="22"/>
    <s v="B18216880002"/>
    <s v="BOD"/>
    <n v="1821688"/>
    <m/>
    <s v="00670012001 DEP.DE CHEQ.AJENOS,RET.DE CAM.,CONCEPTO: DEVOLUCION DE MULTAS ELECTORALES DICIEMBRE/2019,DEP.: TRIBUNAL ELECTORAL DEPARTAMENTAL DE SANTA CRUZ , PROCEDENCIA: BANCO UNION S.A., CHEQUE: 8076, FECHA DE EMISION:27/01/2020"/>
    <m/>
    <m/>
    <m/>
    <m/>
    <n v="0"/>
    <n v="532.5"/>
    <s v="NO_CONCILIADO"/>
  </r>
  <r>
    <x v="57"/>
    <m/>
    <x v="57"/>
    <x v="22"/>
    <s v="B18216910002"/>
    <s v="BOD"/>
    <n v="1821691"/>
    <m/>
    <s v="00670012001 DEP.DE CHEQ.AJENOS,RET.DE CAM.,CONCEPTO: DEVOLUCION DE MULTAS ELECTORALES OCTUBRE/2019,DEP.: TRIBUNAL ELECTORAL DEPARTAMENTAL DE SANTA CRUZ , PROCEDENCIA: BANCO UNION S.A., CHEQUE: 8081, FECHA DE EMISION:27/01/2020"/>
    <m/>
    <m/>
    <m/>
    <m/>
    <n v="0"/>
    <n v="114044.9"/>
    <s v="NO_CONCILIADO"/>
  </r>
  <r>
    <x v="5"/>
    <m/>
    <x v="5"/>
    <x v="22"/>
    <s v="B18217320002"/>
    <s v="BOD"/>
    <n v="1821732"/>
    <m/>
    <s v="00592012001 DEP.DE CHEQ.AJENOS,RET.DE CAM.,CONCEPTO: TRANSFERENCIA DE RECURSOS DEL 17 AL 31 DE DICIEMBRE 2019,DEP.: EMPRESA ESTATAL BOLIVIANA DE TURISMO , PROCEDENCIA: BANCO UNION S.A., CHEQUE: 692, FECHA DE EMISION:31/01/2020"/>
    <m/>
    <m/>
    <m/>
    <m/>
    <n v="0"/>
    <n v="81448.14"/>
    <s v="NO_CONCILIADO"/>
  </r>
  <r>
    <x v="18"/>
    <m/>
    <x v="18"/>
    <x v="22"/>
    <s v="B18217460002"/>
    <s v="BOD"/>
    <n v="1821746"/>
    <m/>
    <s v="00099024113 DEP.DE CHEQ.AJENOS,RET.DE CAM.,CONCEPTO: DEVOLUCION DE RECURSOS BOLIVIA CAMBIA,DEP.: GOBIERNO AUTONOMO MUNICIPAL DE SAN AGUSTIN , PROCEDENCIA: BANCO UNION S.A., CHEQUE: 59, FECHA DE EMISION:29/01/2020"/>
    <m/>
    <m/>
    <m/>
    <m/>
    <n v="0"/>
    <n v="1946.11"/>
    <s v="NO_CONCILIADO"/>
  </r>
  <r>
    <x v="22"/>
    <m/>
    <x v="22"/>
    <x v="22"/>
    <s v="O18218410002"/>
    <s v="BOD"/>
    <n v="1821841"/>
    <m/>
    <s v="00046171101 DEPOSITO DE EFECTIVO, DEPOSITANTE: TAN HOLDING SRL., CONCEPTO: PAGO DE INFRACCION, CUENTA DE DEPOSITO: CUENTA UNICA DEL TESORO"/>
    <m/>
    <m/>
    <m/>
    <m/>
    <n v="0"/>
    <n v="5000"/>
    <s v="NO_CONCILIADO"/>
  </r>
  <r>
    <x v="22"/>
    <m/>
    <x v="22"/>
    <x v="22"/>
    <s v="O18218470002"/>
    <s v="BOD"/>
    <n v="1821847"/>
    <m/>
    <s v="00046171101 DEPOSITO DE EFECTIVO, DEPOSITANTE: IMPORTACIONES Y TIENDAS TAJJ SRL., CONCEPTO: PAGO DE SANCION POR INFRACCION, CUENTA DE DEPOSITO: CUENTA UNICA DEL TESORO"/>
    <m/>
    <m/>
    <m/>
    <m/>
    <n v="0"/>
    <n v="8000"/>
    <s v="NO_CONCILIADO"/>
  </r>
  <r>
    <x v="22"/>
    <m/>
    <x v="22"/>
    <x v="23"/>
    <s v="O18219790002"/>
    <s v="BOD"/>
    <n v="1821979"/>
    <m/>
    <s v="00099021001 DEPOSITO DE EFECTIVO, DEPOSITANTE: JOSE DAVID BERRIOS LIZARAZU, CONCEPTO: DEVOLUCION DEBLE PERCEPCION SALARIAL, CUENTA DE DEPOSITO: CUENTA UNICA DEL TESORO / DJBR."/>
    <m/>
    <m/>
    <m/>
    <m/>
    <n v="0"/>
    <n v="18226"/>
    <s v="NO_CONCILIADO"/>
  </r>
  <r>
    <x v="3"/>
    <m/>
    <x v="3"/>
    <x v="23"/>
    <s v="O18219890002"/>
    <s v="BOD"/>
    <n v="1821989"/>
    <m/>
    <s v="00099021001 DEPOSITO DE EFECTIVO, DEPOSITANTE: CECILIA FLORES DE CEÑI, CONCEPTO: COBRO INDEVIDO DE SENASIR DEL MES DE FEBRERO, CUENTA DE DEPOSITO: CUENTA UNICA DEL TESORO"/>
    <m/>
    <m/>
    <m/>
    <m/>
    <n v="0"/>
    <n v="1277"/>
    <s v="NO_CONCILIADO"/>
  </r>
  <r>
    <x v="66"/>
    <m/>
    <x v="66"/>
    <x v="23"/>
    <s v="O18219970002"/>
    <s v="BOD"/>
    <n v="1821997"/>
    <m/>
    <s v="00099021001 DEPOSITO DE EFECTIVO, DEPOSITANTE: SERGIO DOMINGO CASTILLO TORREJON, CONCEPTO: PREVENTIVO # 1459, CUENTA DE DEPOSITO: CUENTA UNICA DEL TESORO / DJBR."/>
    <m/>
    <m/>
    <m/>
    <m/>
    <n v="0"/>
    <n v="5342"/>
    <s v="NO_CONCILIADO"/>
  </r>
  <r>
    <x v="66"/>
    <m/>
    <x v="66"/>
    <x v="23"/>
    <s v="O18219990002"/>
    <s v="BOD"/>
    <n v="1821999"/>
    <m/>
    <s v="00312012001 DEPOSITO DE EFECTIVO, DEPOSITANTE: REFRIGERIO AL PERSONAL A.B.T., CONCEPTO: PREVENTIVO # 2609, CUENTA DE DEPOSITO: CUENTA UNICA DEL TESORO"/>
    <m/>
    <m/>
    <m/>
    <m/>
    <n v="0"/>
    <n v="1336.41"/>
    <s v="NO_CONCILIADO"/>
  </r>
  <r>
    <x v="18"/>
    <m/>
    <x v="18"/>
    <x v="23"/>
    <s v="O18220010002"/>
    <s v="BOD"/>
    <n v="1822001"/>
    <m/>
    <s v="00099021001 DEPOSITO DE EFECTIVO, DEPOSITANTE: JUAN CARLOS LIMA QUIÑAJO, CONCEPTO: DEVOLUCION DOBLE PERCEPCION, CUENTA DE DEPOSITO: CUENTA UNICA DEL TESORO"/>
    <m/>
    <m/>
    <m/>
    <m/>
    <n v="0"/>
    <n v="741"/>
    <s v="NO_CONCILIADO"/>
  </r>
  <r>
    <x v="67"/>
    <m/>
    <x v="67"/>
    <x v="23"/>
    <s v="O18220090002"/>
    <s v="BOD"/>
    <n v="1822009"/>
    <m/>
    <s v="00192014101 DEPOSITO DE EFECTIVO, DEPOSITANTE: SEMENA, CONCEPTO: COMPRA DE ACEITE PREVENTIVO N°224, CUENTA DE DEPOSITO: CUENTA UNICA DEL TESORO"/>
    <m/>
    <m/>
    <m/>
    <m/>
    <n v="0"/>
    <n v="28"/>
    <s v="NO_CONCILIADO"/>
  </r>
  <r>
    <x v="67"/>
    <m/>
    <x v="67"/>
    <x v="23"/>
    <s v="O18220100002"/>
    <s v="BOD"/>
    <n v="1822010"/>
    <m/>
    <s v="00192014101 DEPOSITO DE EFECTIVO, DEPOSITANTE: SEMENA, CONCEPTO: SOBRANTE DE PASAJE PREVENTIVO N° 188, CUENTA DE DEPOSITO: CUENTA UNICA DEL TESORO"/>
    <m/>
    <m/>
    <m/>
    <m/>
    <n v="0"/>
    <n v="381"/>
    <s v="NO_CONCILIADO"/>
  </r>
  <r>
    <x v="67"/>
    <m/>
    <x v="67"/>
    <x v="23"/>
    <s v="O18220110002"/>
    <s v="BOD"/>
    <n v="1822011"/>
    <m/>
    <s v="00192014101 DEPOSITO DE EFECTIVO, DEPOSITANTE: SEMENA, CONCEPTO: SOBRANTE DE PASAJES PREVENTIVO N°82, CUENTA DE DEPOSITO: CUENTA UNICA DEL TESORO"/>
    <m/>
    <m/>
    <m/>
    <m/>
    <n v="0"/>
    <n v="16"/>
    <s v="NO_CONCILIADO"/>
  </r>
  <r>
    <x v="67"/>
    <m/>
    <x v="67"/>
    <x v="23"/>
    <s v="O18220120002"/>
    <s v="BOD"/>
    <n v="1822012"/>
    <m/>
    <s v="00192014101 DEPOSITO DE EFECTIVO, DEPOSITANTE: SEMENA, CONCEPTO: SOBRANTE DE PASAJES PREVENTIVO N°62, CUENTA DE DEPOSITO: CUENTA UNICA DEL TESORO"/>
    <m/>
    <m/>
    <m/>
    <m/>
    <n v="0"/>
    <n v="335"/>
    <s v="NO_CONCILIADO"/>
  </r>
  <r>
    <x v="67"/>
    <m/>
    <x v="67"/>
    <x v="23"/>
    <s v="O18220130002"/>
    <s v="BOD"/>
    <n v="1822013"/>
    <m/>
    <s v="00192014101 DEPOSITO DE EFECTIVO, DEPOSITANTE: SEMENA, CONCEPTO: SOBRANTE DE PASAJES PREVENTIVO N° 1, CUENTA DE DEPOSITO: CUENTA UNICA DEL TESORO"/>
    <m/>
    <m/>
    <m/>
    <m/>
    <n v="0"/>
    <n v="73"/>
    <s v="NO_CONCILIADO"/>
  </r>
  <r>
    <x v="3"/>
    <m/>
    <x v="3"/>
    <x v="23"/>
    <s v="O18220140002"/>
    <s v="BOD"/>
    <n v="1822014"/>
    <m/>
    <s v="00099021001 DEPOSITO DE EFECTIVO, DEPOSITANTE: WALTER VILLARROEL CHUQUIMIA, CONCEPTO: DEVOLUCION POR COBRO INDEBIDO A SENASIR, CUENTA DE DEPOSITO: CUENTA UNICA DEL TESORO"/>
    <m/>
    <m/>
    <m/>
    <m/>
    <n v="0"/>
    <n v="400"/>
    <s v="NO_CONCILIADO"/>
  </r>
  <r>
    <x v="18"/>
    <m/>
    <x v="18"/>
    <x v="23"/>
    <s v="O18220160002"/>
    <s v="BOD"/>
    <n v="1822016"/>
    <m/>
    <s v="00099021001 DEPOSITO DE EFECTIVO, DEPOSITANTE: MONTECINOS PAREDES GERARDO ISIDORO, CONCEPTO: DEVOLUCION AGUINALDO GESTION 2017, CUENTA DE DEPOSITO: CUENTA UNICA DEL TESORO"/>
    <m/>
    <m/>
    <m/>
    <m/>
    <n v="0"/>
    <n v="4608"/>
    <s v="NO_CONCILIADO"/>
  </r>
  <r>
    <x v="15"/>
    <m/>
    <x v="15"/>
    <x v="23"/>
    <s v="O18220180002"/>
    <s v="BOD"/>
    <n v="1822018"/>
    <m/>
    <s v="00099021001 DEPOSITO DE EFECTIVO, DEPOSITANTE: BAT. ING-V &quot;&quot;TCNL. OVANDO&quot;&quot;, CONCEPTO: REVERSION POR CONCEPTO DE ENERGIA ELECTRICA CORRESPONDIENTE AL MES DE DICIEMBRE DEL 2019, CUENTA DE DEPOSITO: CUENTA UNICA DEL TESORO"/>
    <m/>
    <m/>
    <m/>
    <m/>
    <n v="0"/>
    <n v="1210.5999999999999"/>
    <s v="NO_CONCILIADO"/>
  </r>
  <r>
    <x v="15"/>
    <m/>
    <x v="15"/>
    <x v="23"/>
    <s v="O18220200002"/>
    <s v="BOD"/>
    <n v="1822020"/>
    <m/>
    <s v="00099021001 DEPOSITO DE EFECTIVO, DEPOSITANTE: BAT. ING-V &quot;&quot;TCNL. OVANDO&quot;&quot;, CONCEPTO: REVERSION POR CONCEPTO DE SERVICIOS DE AGUA CORRESPONDIENTE AL MES DE DICIEMBRE 2019, CUENTA DE DEPOSITO: CUENTA UNICA DEL TESORO"/>
    <m/>
    <m/>
    <m/>
    <m/>
    <n v="0"/>
    <n v="1751.6"/>
    <s v="NO_CONCILIADO"/>
  </r>
  <r>
    <x v="15"/>
    <m/>
    <x v="15"/>
    <x v="23"/>
    <s v="O18220230002"/>
    <s v="BOD"/>
    <n v="1822023"/>
    <m/>
    <s v="00099021001 DEPOSITO DE EFECTIVO, DEPOSITANTE: BAT. ING-V &quot;&quot;TCNL. OVANDO&quot;&quot;, CONCEPTO: REVERSION POR CONCEPTO DE SERVICIOS BASICOS DE TELEFONIA CORRESPONDIENTE AL MES DE DICIEMBRE 2019, CUENTA DE DEPOSITO: CUENTA UNICA DEL TESORO"/>
    <m/>
    <m/>
    <m/>
    <m/>
    <n v="0"/>
    <n v="59.6"/>
    <s v="NO_CONCILIADO"/>
  </r>
  <r>
    <x v="0"/>
    <m/>
    <x v="0"/>
    <x v="23"/>
    <s v="O18220400002"/>
    <s v="BOD"/>
    <n v="1822040"/>
    <m/>
    <s v="00099021001 DEPOSITO DE EFECTIVO, DEPOSITANTE: NUEMY PLATA VDA. DE LOPEZ, CONCEPTO: DEVOLUCION DE BENEFICIOS DE VIUDEZ, CUENTA DE DEPOSITO: CUENTA UNICA DEL TESORO"/>
    <m/>
    <m/>
    <m/>
    <m/>
    <n v="0"/>
    <n v="800"/>
    <s v="NO_CONCILIADO"/>
  </r>
  <r>
    <x v="2"/>
    <m/>
    <x v="2"/>
    <x v="23"/>
    <s v="O18220410002"/>
    <s v="BOD"/>
    <n v="1822041"/>
    <m/>
    <s v="00099021001 DEPOSITO DE EFECTIVO, DEPOSITANTE: MIN DE DEPORTES - PERCY LUCAS TAPIA BENGOLEA, CONCEPTO: DEVOLUCION SALDO NO UTILIZADO FONDOS EN AVANCE EN EL VIAJE DE COMISION A LA COMUNIDAD DE SANTA ROSA, CUENTA DE DEPOSITO: CUENTA UNICA DEL TESORO"/>
    <m/>
    <m/>
    <m/>
    <m/>
    <n v="0"/>
    <n v="249.97"/>
    <s v="NO_CONCILIADO"/>
  </r>
  <r>
    <x v="3"/>
    <m/>
    <x v="3"/>
    <x v="23"/>
    <s v="O18220950002"/>
    <s v="BOD"/>
    <n v="1822095"/>
    <m/>
    <s v="00099021001 DEPOSITO DE EFECTIVO, DEPOSITANTE: ANTONIO ARUQUIPA - SENASIR, CONCEPTO: DEVOLUCION RETROACTIVO, CUENTA DE DEPOSITO: CUENTA UNICA DEL TESORO"/>
    <m/>
    <m/>
    <m/>
    <m/>
    <n v="0"/>
    <n v="290"/>
    <s v="NO_CONCILIADO"/>
  </r>
  <r>
    <x v="0"/>
    <m/>
    <x v="0"/>
    <x v="23"/>
    <s v="O18221220002"/>
    <s v="BOD"/>
    <n v="1822122"/>
    <m/>
    <s v="00099021001 DEPOSITO DE EFECTIVO, DEPOSITANTE: FELICIANO HUANCA LAURA, CONCEPTO: DEVOLUCION DE COBRO INDEBIDO, CUENTA DE DEPOSITO: CUENTA UNICA DEL TESORO"/>
    <m/>
    <m/>
    <m/>
    <m/>
    <n v="0"/>
    <n v="4310"/>
    <s v="NO_CONCILIADO"/>
  </r>
  <r>
    <x v="0"/>
    <m/>
    <x v="0"/>
    <x v="23"/>
    <s v="O18221230002"/>
    <s v="BOD"/>
    <n v="1822123"/>
    <m/>
    <s v="00099021001 DEPOSITO DE EFECTIVO, DEPOSITANTE: ROBERTO FLOR CALZADILLA, CONCEPTO: DEVOLUCION, CUENTA DE DEPOSITO: CUENTA UNICA DEL TESORO"/>
    <m/>
    <m/>
    <m/>
    <m/>
    <n v="0"/>
    <n v="1360"/>
    <s v="NO_CONCILIADO"/>
  </r>
  <r>
    <x v="18"/>
    <m/>
    <x v="18"/>
    <x v="23"/>
    <s v="B18219840002"/>
    <s v="BOD"/>
    <n v="1821984"/>
    <m/>
    <s v="00099021001 DEP.DE CHEQ.AJENOS,RET.DE CAM.,CONCEPTO: REEMBOLSO INCAPACIDAD TEMPORAL SUCRE,DEP.: CONTRALORIA GENERAL DEL ESTADO , PROCEDENCIA: BANCO UNION S.A., CHEQUE: 6659, FECHA DE EMISION:04/02/2020"/>
    <m/>
    <m/>
    <m/>
    <m/>
    <n v="0"/>
    <n v="3969.36"/>
    <s v="NO_CONCILIADO"/>
  </r>
  <r>
    <x v="18"/>
    <m/>
    <x v="18"/>
    <x v="23"/>
    <s v="B18219850002"/>
    <s v="BOD"/>
    <n v="1821985"/>
    <m/>
    <s v="00099021001 DEP.DE CHEQ.AJENOS,RET.DE CAM.,CONCEPTO: REEMBOLSO INCAPACIDAD TEMPORAL SUCRE,DEP.: CONTRALORIA GENERAL DEL ESTADO , PROCEDENCIA: BANCO UNION S.A., CHEQUE: 6658, FECHA DE EMISION:04/02/2020"/>
    <m/>
    <m/>
    <m/>
    <m/>
    <n v="0"/>
    <n v="2816.97"/>
    <s v="NO_CONCILIADO"/>
  </r>
  <r>
    <x v="18"/>
    <m/>
    <x v="18"/>
    <x v="23"/>
    <s v="B18219870002"/>
    <s v="BOD"/>
    <n v="1821987"/>
    <m/>
    <s v="00099021001 DEP.DE CHEQ.AJENOS,RET.DE CAM.,CONCEPTO: REEMBOLSO DE INCAPACIDAD TEMPORAL POTOSI,DEP.: CONTRALORIA GENERAL DEL ESTADO , PROCEDENCIA: BANCO UNION S.A., CHEQUE: 6660, FECHA DE EMISION:04/02/2020"/>
    <m/>
    <m/>
    <m/>
    <m/>
    <n v="0"/>
    <n v="1556.36"/>
    <s v="NO_CONCILIADO"/>
  </r>
  <r>
    <x v="18"/>
    <m/>
    <x v="18"/>
    <x v="23"/>
    <s v="B18219880002"/>
    <s v="BOD"/>
    <n v="1821988"/>
    <m/>
    <s v="00099021001 DEP.DE CHEQ.AJENOS,RET.DE CAM.,CONCEPTO: REEMBOLSO SUBSIDIO DE INCAPACIDAD TEMPORAL GERENCIA COCHABAMBA,DEP.: CONTRALORIA GENERAL DEL ESTADO , PROCEDENCIA: BANCO NACIONAL DE BOLIVIA S.A., CHEQUE: 7235409, FECHA DE EMISION:21/01/2020"/>
    <m/>
    <m/>
    <m/>
    <m/>
    <n v="0"/>
    <n v="715.24"/>
    <s v="NO_CONCILIADO"/>
  </r>
  <r>
    <x v="18"/>
    <m/>
    <x v="18"/>
    <x v="23"/>
    <s v="B18219900002"/>
    <s v="BOD"/>
    <n v="1821990"/>
    <m/>
    <s v="00099021001 DEP.DE CHEQ.AJENOS,RET.DE CAM.,CONCEPTO: PAGO POR DESCUENTO DE MONTOS EXCEDENTES POR DOBLE PERCEPCION DE RECURSOS PUBLICOS,DEP.: CAJA NACIONAL DE SALUD , PROCEDENCIA: BANCO UNION S.A., CHEQUE: 46418, FECHA DE EMISION:05/02/2020"/>
    <m/>
    <m/>
    <m/>
    <m/>
    <n v="0"/>
    <n v="8417.75"/>
    <s v="NO_CONCILIADO"/>
  </r>
  <r>
    <x v="68"/>
    <m/>
    <x v="68"/>
    <x v="23"/>
    <s v="B18220150002"/>
    <s v="BOD"/>
    <n v="1822015"/>
    <m/>
    <s v="00301014201 DEP.DE CHEQ.AJENOS,RET.DE CAM.,CONCEPTO: TRANSFERENCIA DE RECURSOS DE LA GADOR AL SEDERI-ORURO PARA FUNCIONAMIENTO SEGUN CONVENIO,DEP.: SEDERI-ORURO , PROCEDENCIA: BANCO UNION S.A., CHEQUE: 376, FECHA DE EMISION:03/02/2020"/>
    <m/>
    <m/>
    <m/>
    <m/>
    <n v="0"/>
    <n v="1800000"/>
    <s v="NO_CONCILIADO"/>
  </r>
  <r>
    <x v="13"/>
    <m/>
    <x v="13"/>
    <x v="23"/>
    <s v="B18220310002"/>
    <s v="BOD"/>
    <n v="1822031"/>
    <m/>
    <s v="00513202001 DEP.DE CHEQ.AJENOS,RET.DE CAM.,CONCEPTO: DEVOLUCION DE SALDOS,DEP.: YPFB , PROCEDENCIA: BANCO UNION S.A., CHEQUE: 1665, FECHA DE EMISION:28/01/2020"/>
    <m/>
    <m/>
    <m/>
    <m/>
    <n v="0"/>
    <n v="10251.65"/>
    <s v="NO_CONCILIADO"/>
  </r>
  <r>
    <x v="13"/>
    <m/>
    <x v="13"/>
    <x v="23"/>
    <s v="B18220330002"/>
    <s v="BOD"/>
    <n v="1822033"/>
    <m/>
    <s v="00513152001 DEP.DE CHEQ.AJENOS,RET.DE CAM.,CONCEPTO: DEVOLUCION DE SALDOS,DEP.: YPFB , PROCEDENCIA: BANCO UNION S.A., CHEQUE: 1664, FECHA DE EMISION:28/01/2020"/>
    <m/>
    <m/>
    <m/>
    <m/>
    <n v="0"/>
    <n v="986.39"/>
    <s v="NO_CONCILIADO"/>
  </r>
  <r>
    <x v="69"/>
    <m/>
    <x v="69"/>
    <x v="23"/>
    <s v="B18220460002"/>
    <s v="BOD"/>
    <n v="1822046"/>
    <m/>
    <s v="00585012002 DEP.DE CHEQ.AJENOS,RET.DE CAM.,CONCEPTO: DEVOLUCION DE FONDOS,DEP.: AGENCIA BOLIVIANA ESPACIAL-ABE BORIS AREVEY ROCHA , PROCEDENCIA: BANCO UNION S.A., CHEQUE: 1107, FECHA DE EMISION:31/01/2020"/>
    <m/>
    <m/>
    <m/>
    <m/>
    <n v="0"/>
    <n v="15"/>
    <s v="NO_CONCILIADO"/>
  </r>
  <r>
    <x v="55"/>
    <m/>
    <x v="55"/>
    <x v="23"/>
    <s v="B18220620002"/>
    <s v="BOD"/>
    <n v="1822062"/>
    <m/>
    <s v="00595012002 DEP.DE CHEQ.AJENOS,RET.DE CAM.,CONCEPTO: GESTORA PUBLICA, PAGO REEMBOLSO DE BAJAS MEDICAS DICIEMBRE 2019,DEP.: CAJA DE SALUD DE LA BANCA PRIVADA , PROCEDENCIA: BANCO NACIONAL DE BOLIVIA S.A., CHEQUE: 2118148, FECHA DE EMISION:17/01/2020"/>
    <m/>
    <m/>
    <m/>
    <m/>
    <n v="0"/>
    <n v="8458.75"/>
    <s v="NO_CONCILIADO"/>
  </r>
  <r>
    <x v="41"/>
    <m/>
    <x v="41"/>
    <x v="23"/>
    <s v="B18220660002"/>
    <s v="BOD"/>
    <n v="1822066"/>
    <m/>
    <s v="00099021001 DEP.DE CHEQ.AJENOS,RET.DE CAM.,CONCEPTO: PAGO REEMBOLSO DE BAJAS MEDICAS AUTORIDAD DE PENSIONES CORRESPONDIENTE AL MES DE DICIEMBRE 2019,DEP.: CAJA DE SALUD DE LA BANCA PRIVADA"/>
    <m/>
    <m/>
    <m/>
    <m/>
    <n v="0"/>
    <n v="14591.19"/>
    <s v="NO_CONCILIADO"/>
  </r>
  <r>
    <x v="55"/>
    <m/>
    <x v="55"/>
    <x v="23"/>
    <s v="B18220860002"/>
    <s v="BOD"/>
    <n v="1822086"/>
    <m/>
    <s v="00595012002 DEP.DE CHEQ.AJENOS,RET.DE CAM.,CONCEPTO: RECUPERACION DE RECURSOS OBSERVADOS POR MECANISMOS ALTERNOS A CONSUELO MARCELA ARANDIA VARGAS,DEP.: CONSUELO MARCELA ARANDIA VARGAS"/>
    <m/>
    <m/>
    <m/>
    <m/>
    <n v="0"/>
    <n v="500"/>
    <s v="NO_CONCILIADO"/>
  </r>
  <r>
    <x v="55"/>
    <m/>
    <x v="55"/>
    <x v="23"/>
    <s v="B18220870002"/>
    <s v="BOD"/>
    <n v="1822087"/>
    <m/>
    <s v="00595012002 DEP.DE CHEQ.AJENOS,RET.DE CAM.,CONCEPTO: DEP DE DESCUENTO POR PAGOS EN EXCESO CORRESPONDIENTE A DIC/2019,DEP.: FUNCIONARIOS VARIOS , PROCEDENCIA: BANCO UNION S.A., CHEQUE: 500, FECHA DE EMISION:27/01/2020"/>
    <m/>
    <m/>
    <m/>
    <m/>
    <n v="0"/>
    <n v="6977.87"/>
    <s v="NO_CONCILIADO"/>
  </r>
  <r>
    <x v="0"/>
    <m/>
    <x v="0"/>
    <x v="23"/>
    <s v="B18220980002"/>
    <s v="BOD"/>
    <n v="1822098"/>
    <m/>
    <s v="00099021001 DEP.DE CHEQ.AJENOS,RET.DE CAM.,CONCEPTO: DEVOLUCION DE CC NO COBRADA OCTUBRE 2019,DEP.: LA VITALICIA SEGUROS Y REASEGUROS DE VIDA S.A. , PROCEDENCIA: BANCO BISA S.A., CHEQUE: 61718, FECHA DE EMISION:05/02/2020"/>
    <m/>
    <m/>
    <m/>
    <m/>
    <n v="0"/>
    <n v="24187.03"/>
    <s v="NO_CONCILIADO"/>
  </r>
  <r>
    <x v="0"/>
    <m/>
    <x v="0"/>
    <x v="23"/>
    <s v="O18221460002"/>
    <s v="BOD"/>
    <n v="1822146"/>
    <m/>
    <s v="00099021001 DEPOSITO DE EFECTIVO, DEPOSITANTE: FLORA RODRIGUEZ SIRPA, CONCEPTO: DEVOLUCION POR COBRO INDEBIDO, CUENTA DE DEPOSITO: CUENTA UNICA DEL TESORO"/>
    <m/>
    <m/>
    <m/>
    <m/>
    <n v="0"/>
    <n v="6200"/>
    <s v="NO_CONCILIADO"/>
  </r>
  <r>
    <x v="3"/>
    <m/>
    <x v="3"/>
    <x v="23"/>
    <s v="O18221790002"/>
    <s v="BOD"/>
    <n v="1822179"/>
    <m/>
    <s v="00099021001 DEPOSITO DE EFECTIVO, DEPOSITANTE: JUAN ANGEL CORONEL SARDON CI. 6136125 LP, CONCEPTO: DEVOLUCION AL SENASIR COACTIVO SOCIAL, CUENTA DE DEPOSITO: CUENTA UNICA DEL TESORO"/>
    <m/>
    <m/>
    <m/>
    <m/>
    <n v="0"/>
    <n v="3513.93"/>
    <s v="NO_CONCILIADO"/>
  </r>
  <r>
    <x v="3"/>
    <m/>
    <x v="3"/>
    <x v="23"/>
    <s v="O18221930002"/>
    <s v="BOD"/>
    <n v="1822193"/>
    <m/>
    <s v="00099021001 DEPOSITO DE EFECTIVO, DEPOSITANTE: ROSSMARY BARRERA VDA. DE CONDORI, CONCEPTO: PAGO CUOTA CONVENIO CON SENASIR, CUENTA DE DEPOSITO: CUENTA UNICA DEL TESORO"/>
    <m/>
    <m/>
    <m/>
    <m/>
    <n v="0"/>
    <n v="925"/>
    <s v="NO_CONCILIADO"/>
  </r>
  <r>
    <x v="39"/>
    <m/>
    <x v="39"/>
    <x v="23"/>
    <s v="O18222090002"/>
    <s v="BOD"/>
    <n v="1822209"/>
    <m/>
    <s v="00066014202 DEPOSITO DE EFECTIVO, DEPOSITANTE: DIEGO ARAMBURO, CONCEPTO: DEVOLUCION DE REMANENTE DE FONDO DE CIRCULACION DE KIKNTEATR A RIO PETRO BRASIL, CUENTA DE DEPOSITO: CUENTA UNICA DEL TESORO"/>
    <m/>
    <m/>
    <m/>
    <m/>
    <n v="0"/>
    <n v="2398.6799999999998"/>
    <s v="NO_CONCILIADO"/>
  </r>
  <r>
    <x v="9"/>
    <m/>
    <x v="9"/>
    <x v="24"/>
    <s v="B18223570002"/>
    <s v="BOD"/>
    <n v="1822357"/>
    <m/>
    <s v="00086031101 DEP.DE CHEQ.AJENOS,RET.DE CAM.,CONCEPTO: INGRESO SISCO MES ENERO,DEP.: SERNAP-CARRASCO , PROCEDENCIA: BANCO UNION S.A., CHEQUE: 1501, FECHA DE EMISION:31/01/2020"/>
    <m/>
    <m/>
    <m/>
    <m/>
    <n v="0"/>
    <n v="4650"/>
    <s v="NO_CONCILIADO"/>
  </r>
  <r>
    <x v="57"/>
    <m/>
    <x v="57"/>
    <x v="24"/>
    <s v="B18223950002"/>
    <s v="BOD"/>
    <n v="1822395"/>
    <m/>
    <s v="00670012004 DEP.DE CHEQ.AJENOS,RET.DE CAM.,CONCEPTO: DEP FONDOS EN CUSTODIA CERTIFICADOS NO MILITANCIA,DEP.: TRIBUNAL ELECTORAL DEPARTAMENTAL TARIJA , PROCEDENCIA: BANCO UNION S.A., CHEQUE: 3902, FECHA DE EMISION:31/01/2020"/>
    <m/>
    <m/>
    <m/>
    <m/>
    <n v="0"/>
    <n v="30"/>
    <s v="NO_CONCILIADO"/>
  </r>
  <r>
    <x v="57"/>
    <m/>
    <x v="57"/>
    <x v="24"/>
    <s v="B18223980002"/>
    <s v="BOD"/>
    <n v="1822398"/>
    <m/>
    <s v="00670012001 DEP.DE CHEQ.AJENOS,RET.DE CAM.,CONCEPTO: DEPÓSITO FONDOS EN CUSTODIA MULTAS ELECTORALES,DEP.: TRIBUNAL ELECTORAL DEPARTAMENTAL TARIJA , PROCEDENCIA: BANCO UNION S.A., CHEQUE: 3903, FECHA DE EMISION:31/01/2020"/>
    <m/>
    <m/>
    <m/>
    <m/>
    <n v="0"/>
    <n v="39775.599999999999"/>
    <s v="NO_CONCILIADO"/>
  </r>
  <r>
    <x v="57"/>
    <m/>
    <x v="57"/>
    <x v="24"/>
    <s v="B18224000002"/>
    <s v="BOD"/>
    <n v="1822400"/>
    <m/>
    <s v="00099021001 DEP.DE CHEQ.AJENOS,RET.DE CAM.,CONCEPTO: DEPÓSITO FONDOS EN CUSTODIA DEVOLUCION ESTIPENDIOS,DEP.: TRIBUNAL ELECTORAL DEPARTAMENTAL TARIJA , PROCEDENCIA: BANCO UNION S.A., CHEQUE: 3904, FECHA DE EMISION:31/01/2020"/>
    <m/>
    <m/>
    <m/>
    <m/>
    <n v="0"/>
    <n v="65801"/>
    <s v="NO_CONCILIADO"/>
  </r>
  <r>
    <x v="57"/>
    <m/>
    <x v="57"/>
    <x v="24"/>
    <s v="B18224040002"/>
    <s v="BOD"/>
    <n v="1822404"/>
    <m/>
    <s v="00670012003 DEP.DE CHEQ.AJENOS,RET.DE CAM.,CONCEPTO: DEP FPNDOS EN CUSTODIA OTROS INGRESOS,DEP.: TRIBUNAL ELECTORAL DEPARTAMENTAL TARIJA , PROCEDENCIA: BANCO UNION S.A., CHEQUE: 3901, FECHA DE EMISION:31/01/2020"/>
    <m/>
    <m/>
    <m/>
    <m/>
    <n v="0"/>
    <n v="1701"/>
    <s v="NO_CONCILIADO"/>
  </r>
  <r>
    <x v="20"/>
    <m/>
    <x v="20"/>
    <x v="24"/>
    <s v="B18224150002"/>
    <s v="BOD"/>
    <n v="1822415"/>
    <m/>
    <s v="00015011108 DEP.DE CHEQ.AJENOS,RET.DE CAM.,CONCEPTO: DEVOLUCION DE FONDOS,DEP.: MIN GOBIERNO , PROCEDENCIA: BANCO UNION S.A., CHEQUE: 51649, FECHA DE EMISION:27/01/2020"/>
    <m/>
    <m/>
    <m/>
    <m/>
    <n v="0"/>
    <n v="429.34"/>
    <s v="NO_CONCILIADO"/>
  </r>
  <r>
    <x v="5"/>
    <m/>
    <x v="5"/>
    <x v="24"/>
    <s v="B18224190002"/>
    <s v="BOD"/>
    <n v="1822419"/>
    <m/>
    <s v="00592012001 DEP.DE CHEQ.AJENOS,RET.DE CAM.,CONCEPTO: TRANSFERENCIA DE RECURSOS CTA FONDO ROTATIVO DEL 31 DE DICIEMBRE 2019 CONCILIADOS,DEP.: EMPRESA ESTATAL BOLIVIANA DE TURISMO , PROCEDENCIA: BANCO UNION S.A., CHEQUE: 693, FECHA DE EMISION:31/01/2020"/>
    <m/>
    <m/>
    <m/>
    <m/>
    <n v="0"/>
    <n v="4539"/>
    <s v="NO_CONCILIADO"/>
  </r>
  <r>
    <x v="38"/>
    <m/>
    <x v="38"/>
    <x v="24"/>
    <s v="B18224280002"/>
    <s v="BOD"/>
    <n v="1822428"/>
    <m/>
    <s v="00099021001 DEP.DE CHEQ.AJENOS,RET.DE CAM.,CONCEPTO: DEVOLUCION DE COTIZACION EXCESO,DEP.: FUTURO DE BOLIVIA SA AFP , PROCEDENCIA: BANCO DE CREDITO DE BOLIVIA S.A., CHEQUE: 61251, FECHA DE EMISION:05/02/2020"/>
    <m/>
    <m/>
    <m/>
    <m/>
    <n v="0"/>
    <n v="335.33"/>
    <s v="NO_CONCILIADO"/>
  </r>
  <r>
    <x v="70"/>
    <m/>
    <x v="70"/>
    <x v="24"/>
    <s v="B18224320002"/>
    <s v="BOD"/>
    <n v="1822432"/>
    <m/>
    <s v="00578012002 DEP.DE CHEQ.AJENOS,RET.DE CAM.,CONCEPTO: REVERSION,DEP.: BOLIVIANA DE AVIACION , PROCEDENCIA: BANCO UNION S.A., CHEQUE: 11968, FECHA DE EMISION:06/02/2020"/>
    <m/>
    <m/>
    <m/>
    <m/>
    <n v="0"/>
    <n v="4002"/>
    <s v="NO_CONCILIADO"/>
  </r>
  <r>
    <x v="18"/>
    <m/>
    <x v="18"/>
    <x v="24"/>
    <s v="O18223470002"/>
    <s v="BOD"/>
    <n v="1822347"/>
    <m/>
    <s v="00099021001 DEPOSITO DE EFECTIVO, DEPOSITANTE: FREDDY ANTONIO RODRIGUEZ PACORICONA, CONCEPTO: DEVOLUCION POR DOBLE PERCEPCION, CUENTA DE DEPOSITO: CUENTA UNICA DEL TESORO"/>
    <m/>
    <m/>
    <m/>
    <m/>
    <n v="0"/>
    <n v="1174.6600000000001"/>
    <s v="NO_CONCILIADO"/>
  </r>
  <r>
    <x v="55"/>
    <m/>
    <x v="55"/>
    <x v="24"/>
    <s v="O18223540002"/>
    <s v="BOD"/>
    <n v="1822354"/>
    <m/>
    <s v="00099021001 DEPOSITO DE EFECTIVO, DEPOSITANTE: MARCELO SEJAS PRADO, CONCEPTO: DEVOLUCION DE DEUDA, CUENTA DE DEPOSITO: CUENTA UNICA DEL TESORO / DJBR."/>
    <m/>
    <m/>
    <m/>
    <m/>
    <n v="0"/>
    <n v="1785.08"/>
    <s v="NO_CONCILIADO"/>
  </r>
  <r>
    <x v="55"/>
    <m/>
    <x v="55"/>
    <x v="24"/>
    <s v="O18223550002"/>
    <s v="BOD"/>
    <n v="1822355"/>
    <m/>
    <s v="00099021001 DEPOSITO DE EFECTIVO, DEPOSITANTE: LEONARDO N. UGARTE ANAYA, CONCEPTO: DEVOLUCION DEUDA, CUENTA DE DEPOSITO: CUENTA UNICA DEL TESORO / DJBR."/>
    <m/>
    <m/>
    <m/>
    <m/>
    <n v="0"/>
    <n v="1705.61"/>
    <s v="NO_CONCILIADO"/>
  </r>
  <r>
    <x v="22"/>
    <m/>
    <x v="22"/>
    <x v="24"/>
    <s v="O18223660002"/>
    <s v="BOD"/>
    <n v="1822366"/>
    <m/>
    <s v="00046171101 DEPOSITO DE EFECTIVO, DEPOSITANTE: ORIENTE MARVI SRL, CONCEPTO: INGRESO POR LA VENTA DE SERVICIOS BANCO CENTRAL DE BOLIVIA, CUENTA DE DEPOSITO: CUENTA UNICA DEL TESORO"/>
    <m/>
    <m/>
    <m/>
    <m/>
    <n v="0"/>
    <n v="2500"/>
    <s v="NO_CONCILIADO"/>
  </r>
  <r>
    <x v="57"/>
    <m/>
    <x v="57"/>
    <x v="24"/>
    <s v="O18224050002"/>
    <s v="BOD"/>
    <n v="1822405"/>
    <m/>
    <s v="00099021001 DEPOSITO DE EFECTIVO, DEPOSITANTE: SONIA RODRIGUEZ FLORES, CONCEPTO: DEVOLUCION DE REFRIGERIOS CONSULTORES POE DICIEMBRE /2019, CUENTA DE DEPOSITO: CUENTA UNICA DEL TESORO / DJBR."/>
    <m/>
    <m/>
    <m/>
    <m/>
    <n v="0"/>
    <n v="629"/>
    <s v="NO_CONCILIADO"/>
  </r>
  <r>
    <x v="30"/>
    <m/>
    <x v="30"/>
    <x v="24"/>
    <s v="O18224070002"/>
    <s v="BOD"/>
    <n v="1822407"/>
    <m/>
    <s v="00099021001 DEPOSITO DE EFECTIVO, DEPOSITANTE: SEGIP-VLADIMIR ADALBERTO TORRICOS JUSTINIANO, CONCEPTO: DEVOL DE GASTOS JUDICIALES PAGADOS POR SEGIP POR ERROR PLANILLAS AFPS MES DE MAYO 2014 C31 N° 1049, CUENTA DE DEPOSITO: CUENTA UNICA DEL TESORO"/>
    <m/>
    <m/>
    <m/>
    <m/>
    <n v="0"/>
    <n v="598.80999999999995"/>
    <s v="NO_CONCILIADO"/>
  </r>
  <r>
    <x v="36"/>
    <m/>
    <x v="36"/>
    <x v="24"/>
    <s v="O18224220002"/>
    <s v="BOD"/>
    <n v="1822422"/>
    <m/>
    <s v="00099021001 DEPOSITO DE EFECTIVO, DEPOSITANTE: EMPRESA ESTATAL BOLIVIANA DE TURISMO, CONCEPTO: DEVOLUCION POR PAGO EN DEMASIA ND 280153 EN FAVOR DE MDRYT UNIDAD EJECUTORA DE POZOS, CUENTA DE DEPOSITO: CUENTA UNICA DEL TESORO"/>
    <m/>
    <m/>
    <m/>
    <m/>
    <n v="0"/>
    <n v="3"/>
    <s v="NO_CONCILIADO"/>
  </r>
  <r>
    <x v="39"/>
    <m/>
    <x v="39"/>
    <x v="24"/>
    <s v="O18224270002"/>
    <s v="BOD"/>
    <n v="1822427"/>
    <m/>
    <s v="00066011102 DEPOSITO DE EFECTIVO, DEPOSITANTE: MARIA INDRID HERRERA AGUILAR, CONCEPTO: REPOSICION DE CREDENCIAL, CUENTA DE DEPOSITO: CUENTA UNICA DEL TESORO"/>
    <m/>
    <m/>
    <m/>
    <m/>
    <n v="0"/>
    <n v="30"/>
    <s v="NO_CONCILIADO"/>
  </r>
  <r>
    <x v="18"/>
    <m/>
    <x v="18"/>
    <x v="24"/>
    <s v="O18224340002"/>
    <s v="BOD"/>
    <n v="1822434"/>
    <m/>
    <s v="00099021001 DEPOSITO DE EFECTIVO, DEPOSITANTE: EVA VARGAS SOTO, CONCEPTO: DEVOLUCION DEL DOBLE AGUINALDO DEL MAGISTERIO, CUENTA DE DEPOSITO: CUENTA UNICA DEL TESORO"/>
    <m/>
    <m/>
    <m/>
    <m/>
    <n v="0"/>
    <n v="247"/>
    <s v="NO_CONCILIADO"/>
  </r>
  <r>
    <x v="9"/>
    <m/>
    <x v="9"/>
    <x v="24"/>
    <s v="O18224460002"/>
    <s v="BOD"/>
    <n v="1822446"/>
    <m/>
    <s v="00086011109 DEPOSITO DE EFECTIVO, DEPOSITANTE: ALMED DOMINGUEZ TERAN, CONCEPTO: REPOSICION DE CREDENCIAL, CUENTA DE DEPOSITO: CUENTA UNICA DEL TESORO"/>
    <m/>
    <m/>
    <m/>
    <m/>
    <n v="0"/>
    <n v="50"/>
    <s v="NO_CONCILIADO"/>
  </r>
  <r>
    <x v="9"/>
    <m/>
    <x v="9"/>
    <x v="24"/>
    <s v="O18224480002"/>
    <s v="BOD"/>
    <n v="1822448"/>
    <m/>
    <s v="00086011109 DEPOSITO DE EFECTIVO, DEPOSITANTE: EDGAR COPA MOREJON, CONCEPTO: REPOSICION DE CREDENCIAL, CUENTA DE DEPOSITO: CUENTA UNICA DEL TESORO"/>
    <m/>
    <m/>
    <m/>
    <m/>
    <n v="0"/>
    <n v="50"/>
    <s v="NO_CONCILIADO"/>
  </r>
  <r>
    <x v="3"/>
    <m/>
    <x v="3"/>
    <x v="24"/>
    <s v="O18224520002"/>
    <s v="BOD"/>
    <n v="1822452"/>
    <m/>
    <s v="00099021001 DEPOSITO DE EFECTIVO, DEPOSITANTE: IRENE BALLADARES VELASQUEZ, CONCEPTO: DEVOLUCION AL SENASIR (COACTIVO SOCIAL), CUENTA DE DEPOSITO: CUENTA UNICA DEL TESORO"/>
    <m/>
    <m/>
    <m/>
    <m/>
    <n v="0"/>
    <n v="1200"/>
    <s v="NO_CONCILIADO"/>
  </r>
  <r>
    <x v="19"/>
    <m/>
    <x v="19"/>
    <x v="24"/>
    <s v="O18224540002"/>
    <s v="BOD"/>
    <n v="1822454"/>
    <m/>
    <s v="00099021001 DEPOSITO DE EFECTIVO, DEPOSITANTE: ARIANA CAMPERO NAVA, CONCEPTO: DEVOL POR OBSERVACIONES GASTO DE FUNCIONAMIENTO EMBAJADA DE BOLIVIA EN CUBA SEGUN IMFORME 376/2019, CUENTA DE DEPOSITO: CUENTA UNICA DEL TESORO / DJBR."/>
    <m/>
    <m/>
    <m/>
    <m/>
    <n v="0"/>
    <n v="522"/>
    <s v="NO_CONCILIADO"/>
  </r>
  <r>
    <x v="22"/>
    <m/>
    <x v="22"/>
    <x v="24"/>
    <s v="O18224570002"/>
    <s v="BOD"/>
    <n v="1822457"/>
    <m/>
    <s v="00099021001 DEPOSITO DE EFECTIVO, DEPOSITANTE: AIDA RUEGENBERG JEREZ, CONCEPTO: DOBLE PERCEPCION, CUENTA DE DEPOSITO: CUENTA UNICA DEL TESORO / DJBR."/>
    <m/>
    <m/>
    <m/>
    <m/>
    <n v="0"/>
    <n v="357.21"/>
    <s v="NO_CONCILIADO"/>
  </r>
  <r>
    <x v="0"/>
    <m/>
    <x v="0"/>
    <x v="24"/>
    <s v="O18224800002"/>
    <s v="BOD"/>
    <n v="1822480"/>
    <m/>
    <s v="00099021001 DEPOSITO DE EFECTIVO, DEPOSITANTE: VICTORIA CARMEN RIVAS VDA. DE COCHI, CONCEPTO: COBROS INDEBIDOS POR NUEVAS NUPCIAS, CUENTA DE DEPOSITO: CUENTA UNICA DEL TESORO"/>
    <m/>
    <m/>
    <m/>
    <m/>
    <n v="0"/>
    <n v="1726"/>
    <s v="NO_CONCILIADO"/>
  </r>
  <r>
    <x v="36"/>
    <m/>
    <x v="36"/>
    <x v="24"/>
    <s v="O18225370002"/>
    <s v="BOD"/>
    <n v="1822537"/>
    <m/>
    <s v="00099021001 DEPOSITO DE EFECTIVO, DEPOSITANTE: JUAN CARLOS HUANCA CAHUAPAZA - 5942037 LP, CONCEPTO: DEVOLUCION DE FONDOS, CUENTA DE DEPOSITO: CUENTA UNICA DEL TESORO / DJBR."/>
    <m/>
    <m/>
    <m/>
    <m/>
    <n v="0"/>
    <n v="1212.69"/>
    <s v="NO_CONCILIADO"/>
  </r>
  <r>
    <x v="2"/>
    <m/>
    <x v="2"/>
    <x v="24"/>
    <s v="O18225600002"/>
    <s v="BOD"/>
    <n v="1822560"/>
    <m/>
    <s v="00099021001 DEPOSITO DE EFECTIVO, DEPOSITANTE: MINISTERIO DE DEPORTES-AUGUSTO CHAVEZ BECERRA, CONCEPTO: DEVOL DE SALDOS NO UTILIZADOS EN LA INAUGURACION COPA INTEGRACION NACIONAL SUB 18 DAMAS Y VARONES, CUENTA DE DEPOSITO: CUENTA UNICA DEL TESORO"/>
    <m/>
    <m/>
    <m/>
    <m/>
    <n v="0"/>
    <n v="5000"/>
    <s v="NO_CONCILIADO"/>
  </r>
  <r>
    <x v="22"/>
    <m/>
    <x v="22"/>
    <x v="24"/>
    <s v="O18225830002"/>
    <s v="BOD"/>
    <n v="1822583"/>
    <m/>
    <s v="00046104201 DEPOSITO DE EFECTIVO, DEPOSITANTE: EVERTH JOSUE TAMBO CHALCO, CONCEPTO: REVERSION DE PAGO POR REHABILITACION DE LINEA TELEFONIA MES NOVIEMBRE, CUENTA DE DEPOSITO: CUENTA UNICA DEL TESORO"/>
    <m/>
    <m/>
    <m/>
    <m/>
    <n v="0"/>
    <n v="9.6999999999999993"/>
    <s v="NO_CONCILIADO"/>
  </r>
  <r>
    <x v="71"/>
    <m/>
    <x v="71"/>
    <x v="25"/>
    <s v="O18227260002"/>
    <s v="BOD"/>
    <n v="1822726"/>
    <m/>
    <s v="00348014401 DEPOSITO DE EFECTIVO, DEPOSITANTE: VICTOR RAMIRO SALGADO ZEBALLOS, CONCEPTO: DEVOLUCION DE VIATICOS, CUENTA DE DEPOSITO: CUENTA UNICA DEL TESORO"/>
    <m/>
    <m/>
    <m/>
    <m/>
    <n v="0"/>
    <n v="315.35000000000002"/>
    <s v="NO_CONCILIADO"/>
  </r>
  <r>
    <x v="52"/>
    <m/>
    <x v="52"/>
    <x v="25"/>
    <s v="O18227280002"/>
    <s v="BOD"/>
    <n v="1822728"/>
    <m/>
    <s v="00224012007 DEPOSITO DE EFECTIVO, DEPOSITANTE: INSUMOS BOLIVIA, CONCEPTO: DEVOLUCION DE SALDO NO UTILIZADO EN FONDO EN AVANCE, CUENTA DE DEPOSITO: CUENTA UNICA DEL TESORO"/>
    <m/>
    <m/>
    <m/>
    <m/>
    <n v="0"/>
    <n v="353.73"/>
    <s v="NO_CONCILIADO"/>
  </r>
  <r>
    <x v="2"/>
    <m/>
    <x v="2"/>
    <x v="25"/>
    <s v="O18227370002"/>
    <s v="BOD"/>
    <n v="1822737"/>
    <m/>
    <s v="00099021001 DEPOSITO DE EFECTIVO, DEPOSITANTE: VANESSA LIZETH TELLERIA HERRERA, CONCEPTO: DEVOLUCION VACACIONES NO UTILIZADAS, CUENTA DE DEPOSITO: CUENTA UNICA DEL TESORO / DJBR."/>
    <m/>
    <m/>
    <m/>
    <m/>
    <n v="0"/>
    <n v="315.76"/>
    <s v="NO_CONCILIADO"/>
  </r>
  <r>
    <x v="4"/>
    <m/>
    <x v="4"/>
    <x v="25"/>
    <s v="O18227580002"/>
    <s v="BOD"/>
    <n v="1822758"/>
    <m/>
    <s v="00212012001 DEPOSITO DE EFECTIVO, DEPOSITANTE: MAXIMO ARIAS SURCO, CONCEPTO: REPOSICION DE CREDENCIAL, CUENTA DE DEPOSITO: CUENTA UNICA DEL TESORO"/>
    <m/>
    <m/>
    <m/>
    <m/>
    <n v="0"/>
    <n v="60"/>
    <s v="NO_CONCILIADO"/>
  </r>
  <r>
    <x v="30"/>
    <m/>
    <x v="30"/>
    <x v="25"/>
    <s v="O18227970002"/>
    <s v="BOD"/>
    <n v="1822797"/>
    <m/>
    <s v="00340012003 DEPOSITO DE EFECTIVO, DEPOSITANTE: SEGIP-VLADIMIR ADALBERTO TORRICOS JUSTINIANO, CONCEPTO: DEVOL. DE GASTOS JUDICIALES PAGADOS POR SEGIP POR ERROR PLANILLAS AFPS MES DE ABRIL 2014 C31 N° 727, CUENTA DE DEPOSITO: CUENTA UNICA DEL TESORO"/>
    <m/>
    <m/>
    <m/>
    <m/>
    <n v="0"/>
    <n v="598.80999999999995"/>
    <s v="NO_CONCILIADO"/>
  </r>
  <r>
    <x v="0"/>
    <m/>
    <x v="0"/>
    <x v="25"/>
    <s v="O18228160002"/>
    <s v="BOD"/>
    <n v="1822816"/>
    <m/>
    <s v="00099021001 DEPOSITO DE EFECTIVO, DEPOSITANTE: LOURDES MONICA CARRASCO MEJIA, CONCEPTO: DEVOLUCION, CUENTA DE DEPOSITO: CUENTA UNICA DEL TESORO"/>
    <m/>
    <m/>
    <m/>
    <m/>
    <n v="0"/>
    <n v="150"/>
    <s v="NO_CONCILIADO"/>
  </r>
  <r>
    <x v="15"/>
    <m/>
    <x v="15"/>
    <x v="25"/>
    <s v="O18228330002"/>
    <s v="BOD"/>
    <n v="1822833"/>
    <m/>
    <s v="00020031101 DEPOSITO DE EFECTIVO, DEPOSITANTE: JORGE ERNESTO FERNANDEZ CANEDO, CONCEPTO: DEVOLUCION DE DINERO POR EL CONCEPTO DE INSPECCION TECNICA 2020, CUENTA DE DEPOSITO: CUENTA UNICA DEL TESORO"/>
    <m/>
    <m/>
    <m/>
    <m/>
    <n v="0"/>
    <n v="330"/>
    <s v="NO_CONCILIADO"/>
  </r>
  <r>
    <x v="22"/>
    <m/>
    <x v="22"/>
    <x v="25"/>
    <s v="O18228390002"/>
    <s v="BOD"/>
    <n v="1822839"/>
    <m/>
    <s v="00046024204 DEPOSITO DE EFECTIVO, DEPOSITANTE: FERNANDO ZAMBRANA SEA, CONCEPTO: DEVOLUCION VIATICOS, CUENTA DE DEPOSITO: CUENTA UNICA DEL TESORO"/>
    <m/>
    <m/>
    <m/>
    <m/>
    <n v="0"/>
    <n v="1920.96"/>
    <s v="NO_CONCILIADO"/>
  </r>
  <r>
    <x v="18"/>
    <m/>
    <x v="18"/>
    <x v="25"/>
    <s v="B18227870002"/>
    <s v="BOD"/>
    <n v="1822787"/>
    <m/>
    <s v="00099021001 DEP.DE CHEQ.AJENOS,RET.DE CAM.,CONCEPTO: ZAPATA SANCHEZ ORLANDO AGUSTIN,DEP.: BANCO UNION SA , PROCEDENCIA: BANCO UNION S.A., CHEQUE: 168659, FECHA DE EMISION:07/02/2020 / DJBR."/>
    <m/>
    <m/>
    <m/>
    <m/>
    <n v="0"/>
    <n v="616.16999999999996"/>
    <s v="NO_CONCILIADO"/>
  </r>
  <r>
    <x v="5"/>
    <m/>
    <x v="5"/>
    <x v="25"/>
    <s v="O18228470002"/>
    <s v="BOD"/>
    <n v="1822847"/>
    <m/>
    <s v="00592012001 DEPOSITO DE EFECTIVO, DEPOSITANTE: MARGOT MENDOZA LLIULLI, CONCEPTO: DEVOLUCION DE FONDOS EN DICIEMBRE 2019 INFORME TECNICO 059/2019 PARA PAGO DE SERVICIOS, CUENTA DE DEPOSITO: CUENTA UNICA DEL TESORO"/>
    <m/>
    <m/>
    <m/>
    <m/>
    <n v="0"/>
    <n v="6194.87"/>
    <s v="NO_CONCILIADO"/>
  </r>
  <r>
    <x v="39"/>
    <m/>
    <x v="39"/>
    <x v="25"/>
    <s v="O18228710002"/>
    <s v="BOD"/>
    <n v="1822871"/>
    <m/>
    <s v="00066014202 DEPOSITO DE EFECTIVO, DEPOSITANTE: CHRISTIAN YAÑEZ PAREDES, CONCEPTO: DEVOLUCION DE RECURSOS NO UTILIZADOS POR BECA DE INTERVENCIONES URBANAS A CORINA YAÑEZ, CUENTA DE DEPOSITO: CUENTA UNICA DEL TESORO"/>
    <m/>
    <m/>
    <m/>
    <m/>
    <n v="0"/>
    <n v="23292"/>
    <s v="NO_CONCILIADO"/>
  </r>
  <r>
    <x v="21"/>
    <m/>
    <x v="21"/>
    <x v="25"/>
    <s v="O18228880002"/>
    <s v="BOD"/>
    <n v="1822888"/>
    <m/>
    <s v="00291012002 DEPOSITO DE EFECTIVO, DEPOSITANTE: CIABOL LTDA, CONCEPTO: MANUALES TECNICOS DE CARRETERAS, CUENTA DE DEPOSITO: CUENTA UNICA DEL TESORO"/>
    <m/>
    <m/>
    <m/>
    <m/>
    <n v="0"/>
    <n v="2000"/>
    <s v="NO_CONCILIADO"/>
  </r>
  <r>
    <x v="72"/>
    <m/>
    <x v="72"/>
    <x v="25"/>
    <s v="O18229060002"/>
    <s v="BOD"/>
    <n v="1822906"/>
    <m/>
    <s v="00599012001 DEPOSITO DE EFECTIVO, DEPOSITANTE: MARIA ELENA TARQUI QUISPE C.I. 4871414 LP, CONCEPTO: DEVOLUCION DE FONDOS ASIGNADOS PARA PASAJES C-31 D.A.1-531 (2019), CUENTA DE DEPOSITO: CUENTA UNICA DEL TESORO"/>
    <m/>
    <m/>
    <m/>
    <m/>
    <n v="0"/>
    <n v="100"/>
    <s v="NO_CONCILIADO"/>
  </r>
  <r>
    <x v="72"/>
    <m/>
    <x v="72"/>
    <x v="25"/>
    <s v="O18229080002"/>
    <s v="BOD"/>
    <n v="1822908"/>
    <m/>
    <s v="00599012001 DEPOSITO DE EFECTIVO, DEPOSITANTE: MARIA ELENA TARQUI QUISPE C.I. 4871414 LP, CONCEPTO: DEVOLUCION DE FONDOS ASIGNADOS PARA PASAJES C-31 D.A. 1-538 (2019), CUENTA DE DEPOSITO: CUENTA UNICA DEL TESORO"/>
    <m/>
    <m/>
    <m/>
    <m/>
    <n v="0"/>
    <n v="220"/>
    <s v="NO_CONCILIADO"/>
  </r>
  <r>
    <x v="18"/>
    <m/>
    <x v="18"/>
    <x v="25"/>
    <s v="O18229540002"/>
    <s v="BOD"/>
    <n v="1822954"/>
    <m/>
    <s v="00099021001 DEPOSITO DE EFECTIVO, DEPOSITANTE: NORMA DIAZ SEJAS, CONCEPTO: DOBLE PERCEPCION, CUENTA DE DEPOSITO: CUENTA UNICA DEL TESORO"/>
    <m/>
    <m/>
    <m/>
    <m/>
    <n v="0"/>
    <n v="2621.85"/>
    <s v="NO_CONCILIADO"/>
  </r>
  <r>
    <x v="23"/>
    <m/>
    <x v="23"/>
    <x v="25"/>
    <s v="O18229670002"/>
    <s v="BOD"/>
    <n v="1822967"/>
    <m/>
    <s v="00025178002 DEPOSITO DE EFECTIVO, DEPOSITANTE: COOPERACION TECNICA NO REEMBOLSABLE ATN/JF-16567, CONCEPTO: REPOSICION DE COMISIONES BANCARIAS DEBITADA EL 20.12.2018, CUENTA DE DEPOSITO: CUENTA UNICA DEL TESORO"/>
    <m/>
    <m/>
    <m/>
    <m/>
    <n v="0"/>
    <n v="50"/>
    <s v="NO_CONCILIADO"/>
  </r>
  <r>
    <x v="18"/>
    <m/>
    <x v="18"/>
    <x v="25"/>
    <s v="O18229930002"/>
    <s v="BOD"/>
    <n v="1822993"/>
    <m/>
    <s v="00099021001 DEPOSITO DE EFECTIVO, DEPOSITANTE: MONICA ANTONIETA RIVERA ROJAS, CONCEPTO: DEVOLUCION DUODECIMAS DE AGUINALDO, CUENTA DE DEPOSITO: CUENTA UNICA DEL TESORO"/>
    <m/>
    <m/>
    <m/>
    <m/>
    <n v="0"/>
    <n v="1145.8"/>
    <s v="NO_CONCILIADO"/>
  </r>
  <r>
    <x v="3"/>
    <m/>
    <x v="3"/>
    <x v="26"/>
    <s v="O18231140002"/>
    <s v="BOD"/>
    <n v="1823114"/>
    <m/>
    <s v="00099021001 DEPOSITO DE EFECTIVO, DEPOSITANTE: LUCRECIA VELARDE VDA DE FLORES, CONCEPTO: PARA DEPARTAMENTO DE SENASIR, CUENTA DE DEPOSITO: CUENTA UNICA DEL TESORO"/>
    <m/>
    <m/>
    <m/>
    <m/>
    <n v="0"/>
    <n v="1500"/>
    <s v="NO_CONCILIADO"/>
  </r>
  <r>
    <x v="0"/>
    <m/>
    <x v="0"/>
    <x v="26"/>
    <s v="O18231310002"/>
    <s v="BOD"/>
    <n v="1823131"/>
    <m/>
    <s v="00099021001 DEPOSITO DE EFECTIVO, DEPOSITANTE: VIANCA GENOVEVA HUARACHI APAZA, CONCEPTO: DEVOLUCION EXAMEN PREOCUPACIONAL GESTION 2020, CUENTA DE DEPOSITO: CUENTA UNICA DEL TESORO"/>
    <m/>
    <m/>
    <m/>
    <m/>
    <n v="0"/>
    <n v="100"/>
    <s v="NO_CONCILIADO"/>
  </r>
  <r>
    <x v="16"/>
    <m/>
    <x v="16"/>
    <x v="26"/>
    <s v="O18231330002"/>
    <s v="BOD"/>
    <n v="1823133"/>
    <m/>
    <s v="00099021001 DEPOSITO DE EFECTIVO, DEPOSITANTE: LOLA PORFIRIA RODRIGUEZ, CONCEPTO: DOBLE PERCEPCION, CUENTA DE DEPOSITO: CUENTA UNICA DEL TESORO / DJBR."/>
    <m/>
    <m/>
    <m/>
    <m/>
    <n v="0"/>
    <n v="800"/>
    <s v="NO_CONCILIADO"/>
  </r>
  <r>
    <x v="18"/>
    <m/>
    <x v="18"/>
    <x v="26"/>
    <s v="O18231390002"/>
    <s v="BOD"/>
    <n v="1823139"/>
    <m/>
    <s v="00099021001 DEPOSITO DE EFECTIVO, DEPOSITANTE: ROBERT ADOLFO SZUCS FIEBER, CONCEPTO: DOBLE PERCEPCION, CUENTA DE DEPOSITO: CUENTA UNICA DEL TESORO"/>
    <m/>
    <m/>
    <m/>
    <m/>
    <n v="0"/>
    <n v="2101.91"/>
    <s v="NO_CONCILIADO"/>
  </r>
  <r>
    <x v="22"/>
    <m/>
    <x v="22"/>
    <x v="26"/>
    <s v="O18231540002"/>
    <s v="BOD"/>
    <n v="1823154"/>
    <m/>
    <s v="00046171101 DEPOSITO DE EFECTIVO, DEPOSITANTE: INMEDENT SRL - NIT 132751021, CONCEPTO: CIERRE INTEMPESTIVO DE EMPRESA LABORATORIO, ESTABLECIMIENTO U OFICINA SIN PREVIA COMUNICACION, CUENTA DE DEPOSITO: CUENTA UNICA DEL TESORO"/>
    <m/>
    <m/>
    <m/>
    <m/>
    <n v="0"/>
    <n v="1000"/>
    <s v="NO_CONCILIADO"/>
  </r>
  <r>
    <x v="5"/>
    <m/>
    <x v="5"/>
    <x v="26"/>
    <s v="O18232000002"/>
    <s v="BOD"/>
    <n v="1823200"/>
    <m/>
    <s v="00592012001 DEPOSITO DE EFECTIVO, DEPOSITANTE: PAOLA FATIMA CATACORA FLORERO, CONCEPTO: PAGO DE NOTA DE DEBITO N° 201928 Y PAGO PARCIAL DE LA NOTA DE DEBITO N° 215411 GESTION 2018, CUENTA DE DEPOSITO: CUENTA UNICA DEL TESORO"/>
    <m/>
    <m/>
    <m/>
    <m/>
    <n v="0"/>
    <n v="700"/>
    <s v="NO_CONCILIADO"/>
  </r>
  <r>
    <x v="4"/>
    <m/>
    <x v="4"/>
    <x v="26"/>
    <s v="O18232030002"/>
    <s v="BOD"/>
    <n v="1823203"/>
    <m/>
    <s v="00212012001 DEPOSITO DE EFECTIVO, DEPOSITANTE: WILSON ARUQUIPA PEREZ, CONCEPTO: POR EXTRAVIO DE CREDENCIAL, CUENTA DE DEPOSITO: CUENTA UNICA DEL TESORO"/>
    <m/>
    <m/>
    <m/>
    <m/>
    <n v="0"/>
    <n v="60"/>
    <s v="NO_CONCILIADO"/>
  </r>
  <r>
    <x v="18"/>
    <m/>
    <x v="18"/>
    <x v="26"/>
    <s v="O18232080002"/>
    <s v="BOD"/>
    <n v="1823208"/>
    <m/>
    <s v="00099021001 DEPOSITO DE EFECTIVO, DEPOSITANTE: GERMAN FERNANDEZ CHAMBI, CONCEPTO: DOBLE PERCEPCION, CUENTA DE DEPOSITO: CUENTA UNICA DEL TESORO"/>
    <m/>
    <m/>
    <m/>
    <m/>
    <n v="0"/>
    <n v="1668.29"/>
    <s v="NO_CONCILIADO"/>
  </r>
  <r>
    <x v="15"/>
    <m/>
    <x v="15"/>
    <x v="26"/>
    <s v="O18232360002"/>
    <s v="BOD"/>
    <n v="1823236"/>
    <m/>
    <s v="00099021001 DEPOSITO DE EFECTIVO, DEPOSITANTE: ROBERTO ALVARO QUISBERT PAUCARA, CONCEPTO: REVERSION PAGO DE VIATICOS AL PERSONAL COMANJEFE DECLARADO EN COMISION AGOSTO 2018, CUENTA DE DEPOSITO: CUENTA UNICA DEL TESORO / DJBR."/>
    <m/>
    <m/>
    <m/>
    <m/>
    <n v="0"/>
    <n v="31"/>
    <s v="NO_CONCILIADO"/>
  </r>
  <r>
    <x v="3"/>
    <m/>
    <x v="3"/>
    <x v="26"/>
    <s v="O18232370002"/>
    <s v="BOD"/>
    <n v="1823237"/>
    <m/>
    <s v="00099021001 DEPOSITO DE EFECTIVO, DEPOSITANTE: RAUL GREGORIO PEREYRA DELGADILLO, CONCEPTO: DEVOLUCION SENASIR POR EXCEDENTE DE PAGO, CUENTA DE DEPOSITO: CUENTA UNICA DEL TESORO"/>
    <m/>
    <m/>
    <m/>
    <m/>
    <n v="0"/>
    <n v="1500"/>
    <s v="NO_CONCILIADO"/>
  </r>
  <r>
    <x v="73"/>
    <m/>
    <x v="73"/>
    <x v="26"/>
    <s v="O18232680002"/>
    <s v="BOD"/>
    <n v="1823268"/>
    <m/>
    <s v="00099021001 DEPOSITO DE EFECTIVO, DEPOSITANTE: JAVIER FAVIO CAMPUZANO TORRICO, CONCEPTO: POR DOBLE PERCEPCION, CUENTA DE DEPOSITO: CUENTA UNICA DEL TESORO / DJBR."/>
    <m/>
    <m/>
    <m/>
    <m/>
    <n v="0"/>
    <n v="350"/>
    <s v="NO_CONCILIADO"/>
  </r>
  <r>
    <x v="3"/>
    <m/>
    <x v="3"/>
    <x v="26"/>
    <s v="O18232710002"/>
    <s v="BOD"/>
    <n v="1823271"/>
    <m/>
    <s v="00099021001 DEPOSITO DE EFECTIVO, DEPOSITANTE: AMELIA APAZA DE APAZA, CONCEPTO: DEVOLUCION POR CONCEPTO &quot;SENASIR&quot;, CUENTA DE DEPOSITO: CUENTA UNICA DEL TESORO"/>
    <m/>
    <m/>
    <m/>
    <m/>
    <n v="0"/>
    <n v="1203.3900000000001"/>
    <s v="NO_CONCILIADO"/>
  </r>
  <r>
    <x v="0"/>
    <m/>
    <x v="0"/>
    <x v="26"/>
    <s v="O18233310002"/>
    <s v="BOD"/>
    <n v="1823331"/>
    <m/>
    <s v="00099021001 DEPOSITO DE EFECTIVO, DEPOSITANTE: RITA JIMENEZ HUANCOLLO, CONCEPTO: DEVOLUCION COBRO INDEBIDO NUEVAS NUPCIAS, CUENTA DE DEPOSITO: CUENTA UNICA DEL TESORO"/>
    <m/>
    <m/>
    <m/>
    <m/>
    <n v="0"/>
    <n v="2195"/>
    <s v="NO_CONCILIADO"/>
  </r>
  <r>
    <x v="39"/>
    <m/>
    <x v="39"/>
    <x v="26"/>
    <s v="B18231700002"/>
    <s v="BOD"/>
    <n v="1823170"/>
    <m/>
    <s v="00066011102 DEP.DE CHEQ.AJENOS,RET.DE CAM.,CONCEPTO: MIN. PLANIFICACION - DEVOL INCAP TEMP - NOV/2019,DEP.: CAJA PETROLERA DE SALUD , PROCEDENCIA: BANCO UNION S.A., CHEQUE: 16575, FECHA DE EMISION:03/02/2020"/>
    <m/>
    <m/>
    <m/>
    <m/>
    <n v="0"/>
    <n v="8015.59"/>
    <s v="NO_CONCILIADO"/>
  </r>
  <r>
    <x v="0"/>
    <m/>
    <x v="0"/>
    <x v="26"/>
    <s v="B18231880002"/>
    <s v="BOD"/>
    <n v="1823188"/>
    <m/>
    <s v="00099021001 DEP.DE CHEQ.AJENOS,RET.DE CAM.,CONCEPTO: REVERSION A FACTURACION,DEP.: SEGUROS PROVIDA , PROCEDENCIA: BANCO NACIONAL DE BOLIVIA S.A., CHEQUE: 2312779, FECHA DE EMISION:07/02/2020"/>
    <m/>
    <m/>
    <m/>
    <m/>
    <n v="0"/>
    <n v="582.65"/>
    <s v="NO_CONCILIADO"/>
  </r>
  <r>
    <x v="25"/>
    <m/>
    <x v="25"/>
    <x v="26"/>
    <s v="B18231890002"/>
    <s v="BOD"/>
    <n v="1823189"/>
    <m/>
    <s v="00119012001 DEP.DE CHEQ.AJENOS,RET.DE CAM.,CONCEPTO: EMISION DE CERTIFICADOS DIGITALES - 195 TOKENS CADA UNO A 175 BS,DEP.: VICEPRESIDENCIA DEL EST PLURINACIONAL DE BOLIVIA , PROCEDENCIA: BANCO UNION S.A., CHEQUE: 1054, FECHA DE EMISION:31/01/2020"/>
    <m/>
    <m/>
    <m/>
    <m/>
    <n v="0"/>
    <n v="34125"/>
    <s v="NO_CONCILIADO"/>
  </r>
  <r>
    <x v="23"/>
    <m/>
    <x v="23"/>
    <x v="27"/>
    <s v="O18234560002"/>
    <s v="BOD"/>
    <n v="1823456"/>
    <m/>
    <s v="00099021001 DEPOSITO DE EFECTIVO, DEPOSITANTE: ERNESTO A. BERTHON SANCHEZ, CONCEPTO: DOBLE PERCEPCION, CUENTA DE DEPOSITO: CUENTA UNICA DEL TESORO / DJBR."/>
    <m/>
    <m/>
    <m/>
    <m/>
    <n v="0"/>
    <n v="439.18"/>
    <s v="NO_CONCILIADO"/>
  </r>
  <r>
    <x v="24"/>
    <m/>
    <x v="24"/>
    <x v="27"/>
    <s v="O18234670002"/>
    <s v="BOD"/>
    <n v="1823467"/>
    <m/>
    <s v="00099021001 DEPOSITO DE EFECTIVO, DEPOSITANTE: HERNAN PEREIRA FERNANDEZ, CONCEPTO: DOBLE PERCEPCION, CUENTA DE DEPOSITO: CUENTA UNICA DEL TESORO / DJBR."/>
    <m/>
    <m/>
    <m/>
    <m/>
    <n v="0"/>
    <n v="2151.4"/>
    <s v="NO_CONCILIADO"/>
  </r>
  <r>
    <x v="74"/>
    <m/>
    <x v="74"/>
    <x v="27"/>
    <s v="O18234800002"/>
    <s v="BOD"/>
    <n v="1823480"/>
    <m/>
    <s v="00099021001 DEPOSITO DE EFECTIVO, DEPOSITANTE: MARIANO BAPTISTA GUMUCIO, CONCEPTO: DOBLE PERCEPCION, CUENTA DE DEPOSITO: CUENTA UNICA DEL TESORO / DJBR."/>
    <m/>
    <m/>
    <m/>
    <m/>
    <n v="0"/>
    <n v="4957.24"/>
    <s v="NO_CONCILIADO"/>
  </r>
  <r>
    <x v="7"/>
    <m/>
    <x v="7"/>
    <x v="27"/>
    <s v="O18234980002"/>
    <s v="BOD"/>
    <n v="1823498"/>
    <m/>
    <s v="00132039202 DEPOSITO DE EFECTIVO, DEPOSITANTE: ECEBOL, CONCEPTO: DEVOLUCION FONDOS EN AVANCE, CUENTA DE DEPOSITO: CUENTA UNICA DEL TESORO"/>
    <m/>
    <m/>
    <m/>
    <m/>
    <n v="0"/>
    <n v="550"/>
    <s v="NO_CONCILIADO"/>
  </r>
  <r>
    <x v="7"/>
    <m/>
    <x v="7"/>
    <x v="27"/>
    <s v="O18235030002"/>
    <s v="BOD"/>
    <n v="1823503"/>
    <m/>
    <s v="00132012005 DEPOSITO DE EFECTIVO, DEPOSITANTE: IGNACIO SEBASTIAN TOLEDO PEREZ CUETO, CONCEPTO: REGULARIZACION DE FONDOS EN AVANCE, CUENTA DE DEPOSITO: CUENTA UNICA DEL TESORO"/>
    <m/>
    <m/>
    <m/>
    <m/>
    <n v="0"/>
    <n v="1028.3"/>
    <s v="NO_CONCILIADO"/>
  </r>
  <r>
    <x v="18"/>
    <m/>
    <x v="18"/>
    <x v="27"/>
    <s v="O18235070002"/>
    <s v="BOD"/>
    <n v="1823507"/>
    <m/>
    <s v="00099021001 DEPOSITO DE EFECTIVO, DEPOSITANTE: SIÑANI PATTY ROBERTO, CONCEPTO: DOBLE PERCEPCION, CUENTA DE DEPOSITO: CUENTA UNICA DEL TESORO"/>
    <m/>
    <m/>
    <m/>
    <m/>
    <n v="0"/>
    <n v="914.23"/>
    <s v="NO_CONCILIADO"/>
  </r>
  <r>
    <x v="26"/>
    <m/>
    <x v="26"/>
    <x v="27"/>
    <s v="O18235130002"/>
    <s v="BOD"/>
    <n v="1823513"/>
    <m/>
    <s v="00099021001 DEPOSITO DE EFECTIVO, DEPOSITANTE: FREDDY BARRIGA PARRA, CONCEPTO: DOBLE PERCEPCION, CUENTA DE DEPOSITO: CUENTA UNICA DEL TESORO / DJBR."/>
    <m/>
    <m/>
    <m/>
    <m/>
    <n v="0"/>
    <n v="596.22"/>
    <s v="NO_CONCILIADO"/>
  </r>
  <r>
    <x v="59"/>
    <m/>
    <x v="59"/>
    <x v="27"/>
    <s v="O18235530002"/>
    <s v="BOD"/>
    <n v="1823553"/>
    <m/>
    <s v="00099021001 DEPOSITO DE EFECTIVO, DEPOSITANTE: LUIS FERNANDO ZEGARRA RAMOS, CONCEPTO: DOBLE PERCEPCION, CUENTA DE DEPOSITO: CUENTA UNICA DEL TESORO / DJBR."/>
    <m/>
    <m/>
    <m/>
    <m/>
    <n v="0"/>
    <n v="521.41999999999996"/>
    <s v="NO_CONCILIADO"/>
  </r>
  <r>
    <x v="49"/>
    <m/>
    <x v="49"/>
    <x v="27"/>
    <s v="O18235630002"/>
    <s v="BOD"/>
    <n v="1823563"/>
    <m/>
    <s v="00099021001 DEPOSITO DE EFECTIVO, DEPOSITANTE: MERY QUIÑONES GABRIEL, CONCEPTO: DEVOLUCION DE COBRO INDEBIDO, CUENTA DE DEPOSITO: CUENTA UNICA DEL TESORO / DJBR."/>
    <m/>
    <m/>
    <m/>
    <m/>
    <n v="0"/>
    <n v="1310"/>
    <s v="NO_CONCILIADO"/>
  </r>
  <r>
    <x v="20"/>
    <m/>
    <x v="20"/>
    <x v="27"/>
    <s v="O18236120002"/>
    <s v="BOD"/>
    <n v="1823612"/>
    <m/>
    <s v="00099021001 DEPOSITO DE EFECTIVO, DEPOSITANTE: EDUARDO ARTURO VARGAS LEMA, CONCEPTO: DEVOLUCION DE BONO AL CARGO, CUENTA DE DEPOSITO: CUENTA UNICA DEL TESORO / DJBR."/>
    <m/>
    <m/>
    <m/>
    <m/>
    <n v="0"/>
    <n v="1125.4000000000001"/>
    <s v="NO_CONCILIADO"/>
  </r>
  <r>
    <x v="20"/>
    <m/>
    <x v="20"/>
    <x v="27"/>
    <s v="O18236130002"/>
    <s v="BOD"/>
    <n v="1823613"/>
    <m/>
    <s v="00099021001 DEPOSITO DE EFECTIVO, DEPOSITANTE: MAMERTO VEGA BANEGAS, CONCEPTO: DEVOLUCION DE BONO AL CARGO, CUENTA DE DEPOSITO: CUENTA UNICA DEL TESORO / DJBR."/>
    <m/>
    <m/>
    <m/>
    <m/>
    <n v="0"/>
    <n v="935"/>
    <s v="NO_CONCILIADO"/>
  </r>
  <r>
    <x v="20"/>
    <m/>
    <x v="20"/>
    <x v="27"/>
    <s v="O18236160002"/>
    <s v="BOD"/>
    <n v="1823616"/>
    <m/>
    <s v="00099021001 DEPOSITO DE EFECTIVO, DEPOSITANTE: NELY CARMEN ZEA LARICO, CONCEPTO: DEVOLUCION DE BONO AL CARGO, CUENTA DE DEPOSITO: CUENTA UNICA DEL TESORO / DJBR."/>
    <m/>
    <m/>
    <m/>
    <m/>
    <n v="0"/>
    <n v="1120"/>
    <s v="NO_CONCILIADO"/>
  </r>
  <r>
    <x v="20"/>
    <m/>
    <x v="20"/>
    <x v="27"/>
    <s v="O18236170002"/>
    <s v="BOD"/>
    <n v="1823617"/>
    <m/>
    <s v="00099021001 DEPOSITO DE EFECTIVO, DEPOSITANTE: AGUAYO PAREDES RAMIRO BISMARCK, CONCEPTO: DEVOLUCION DE BONO AL CARGO, CUENTA DE DEPOSITO: CUENTA UNICA DEL TESORO / DJBR."/>
    <m/>
    <m/>
    <m/>
    <m/>
    <n v="0"/>
    <n v="900.4"/>
    <s v="NO_CONCILIADO"/>
  </r>
  <r>
    <x v="20"/>
    <m/>
    <x v="20"/>
    <x v="27"/>
    <s v="O18236180002"/>
    <s v="BOD"/>
    <n v="1823618"/>
    <m/>
    <s v="00015021102 DEPOSITO DE EFECTIVO, DEPOSITANTE: IGNACIO APAZA GUZMAN, CONCEPTO: DEVOLUCION DE BONO AL CARGO, CUENTA DE DEPOSITO: CUENTA UNICA DEL TESORO"/>
    <m/>
    <m/>
    <m/>
    <m/>
    <n v="0"/>
    <n v="806.27"/>
    <s v="NO_CONCILIADO"/>
  </r>
  <r>
    <x v="20"/>
    <m/>
    <x v="20"/>
    <x v="27"/>
    <s v="O18236190002"/>
    <s v="BOD"/>
    <n v="1823619"/>
    <m/>
    <s v="00099021001 DEPOSITO DE EFECTIVO, DEPOSITANTE: JAIRO ALBERTO BEJARANO ALCOBA, CONCEPTO: DEVOLUCION DE BONO AL CARGO, CUENTA DE DEPOSITO: CUENTA UNICA DEL TESORO / DJBR."/>
    <m/>
    <m/>
    <m/>
    <m/>
    <n v="0"/>
    <n v="1400"/>
    <s v="NO_CONCILIADO"/>
  </r>
  <r>
    <x v="0"/>
    <m/>
    <x v="0"/>
    <x v="27"/>
    <s v="O18236200002"/>
    <s v="BOD"/>
    <n v="1823620"/>
    <m/>
    <s v="00099021001 DEPOSITO DE EFECTIVO, DEPOSITANTE: GONZALO BENAVIDEZ SOLIZ, CONCEPTO: DEVOLUCION DE BONO AL CARGO, CUENTA DE DEPOSITO: CUENTA UNICA DEL TESORO"/>
    <m/>
    <m/>
    <m/>
    <m/>
    <n v="0"/>
    <n v="812.75"/>
    <s v="NO_CONCILIADO"/>
  </r>
  <r>
    <x v="20"/>
    <m/>
    <x v="20"/>
    <x v="27"/>
    <s v="O18236220002"/>
    <s v="BOD"/>
    <n v="1823622"/>
    <m/>
    <s v="00099021001 DEPOSITO DE EFECTIVO, DEPOSITANTE: FRANKLIN ALEX CAHUANA LIMACHI, CONCEPTO: DEVOLUCION DE BONO AL CARGO, CUENTA DE DEPOSITO: CUENTA UNICA DEL TESORO / DJBR."/>
    <m/>
    <m/>
    <m/>
    <m/>
    <n v="0"/>
    <n v="600.20000000000005"/>
    <s v="NO_CONCILIADO"/>
  </r>
  <r>
    <x v="20"/>
    <m/>
    <x v="20"/>
    <x v="27"/>
    <s v="O18236240002"/>
    <s v="BOD"/>
    <n v="1823624"/>
    <m/>
    <s v="00099021001 DEPOSITO DE EFECTIVO, DEPOSITANTE: JOEL MARIO CONDORCET VILLEGAS, CONCEPTO: DEVOLUCION DE BONO AL CARGO, CUENTA DE DEPOSITO: CUENTA UNICA DEL TESORO / DJBR."/>
    <m/>
    <m/>
    <m/>
    <m/>
    <n v="0"/>
    <n v="600.20000000000005"/>
    <s v="NO_CONCILIADO"/>
  </r>
  <r>
    <x v="20"/>
    <m/>
    <x v="20"/>
    <x v="27"/>
    <s v="O18236260002"/>
    <s v="BOD"/>
    <n v="1823626"/>
    <m/>
    <s v="00099021001 DEPOSITO DE EFECTIVO, DEPOSITANTE: JAIME CONDORI TARIFA, CONCEPTO: DEVOLUCION DE BONO AL CARGO, CUENTA DE DEPOSITO: CUENTA UNICA DEL TESORO / DJBR."/>
    <m/>
    <m/>
    <m/>
    <m/>
    <n v="0"/>
    <n v="850"/>
    <s v="NO_CONCILIADO"/>
  </r>
  <r>
    <x v="0"/>
    <m/>
    <x v="0"/>
    <x v="27"/>
    <s v="O18236270002"/>
    <s v="BOD"/>
    <n v="1823627"/>
    <m/>
    <s v="00099021001 DEPOSITO DE EFECTIVO, DEPOSITANTE: DAVNNE SHARON CRUZ NINA, CONCEPTO: DEVOLUCION DE BONO AL CARGO, CUENTA DE DEPOSITO: CUENTA UNICA DEL TESORO"/>
    <m/>
    <m/>
    <m/>
    <m/>
    <n v="0"/>
    <n v="400"/>
    <s v="NO_CONCILIADO"/>
  </r>
  <r>
    <x v="20"/>
    <m/>
    <x v="20"/>
    <x v="27"/>
    <s v="O18236280002"/>
    <s v="BOD"/>
    <n v="1823628"/>
    <m/>
    <s v="00099021001 DEPOSITO DE EFECTIVO, DEPOSITANTE: DIMELSA DORIS DAVILA PEREIRA, CONCEPTO: DEVOLUCION DE BONO AL CARGO, CUENTA DE DEPOSITO: CUENTA UNICA DEL TESORO / DJBR."/>
    <m/>
    <m/>
    <m/>
    <m/>
    <n v="0"/>
    <n v="1000"/>
    <s v="NO_CONCILIADO"/>
  </r>
  <r>
    <x v="20"/>
    <m/>
    <x v="20"/>
    <x v="27"/>
    <s v="O18236290002"/>
    <s v="BOD"/>
    <n v="1823629"/>
    <m/>
    <s v="00099021001 DEPOSITO DE EFECTIVO, DEPOSITANTE: IVERT ALEJANDRO DE VILLEGAS HERBAS, CONCEPTO: DEVOLUCION DE BONO AL CARGO, CUENTA DE DEPOSITO: CUENTA UNICA DEL TESORO / DJBR."/>
    <m/>
    <m/>
    <m/>
    <m/>
    <n v="0"/>
    <n v="816.97"/>
    <s v="NO_CONCILIADO"/>
  </r>
  <r>
    <x v="0"/>
    <m/>
    <x v="0"/>
    <x v="27"/>
    <s v="O18236300002"/>
    <s v="BOD"/>
    <n v="1823630"/>
    <m/>
    <s v="00099021001 DEPOSITO DE EFECTIVO, DEPOSITANTE: WILLAN FERNANDEZ QUISPE, CONCEPTO: DEVOLUCION DE BONO AL CARGO, CUENTA DE DEPOSITO: CUENTA UNICA DEL TESORO"/>
    <m/>
    <m/>
    <m/>
    <m/>
    <n v="0"/>
    <n v="1000"/>
    <s v="NO_CONCILIADO"/>
  </r>
  <r>
    <x v="20"/>
    <m/>
    <x v="20"/>
    <x v="27"/>
    <s v="O18236310002"/>
    <s v="BOD"/>
    <n v="1823631"/>
    <m/>
    <s v="00099021001 DEPOSITO DE EFECTIVO, DEPOSITANTE: WALTER FLORES LINAREZ, CONCEPTO: DEVOLUCION DE BONO AL CARGO, CUENTA DE DEPOSITO: CUENTA UNICA DEL TESORO / DJBR."/>
    <m/>
    <m/>
    <m/>
    <m/>
    <n v="0"/>
    <n v="500"/>
    <s v="NO_CONCILIADO"/>
  </r>
  <r>
    <x v="20"/>
    <m/>
    <x v="20"/>
    <x v="27"/>
    <s v="O18236330002"/>
    <s v="BOD"/>
    <n v="1823633"/>
    <m/>
    <s v="00099021001 DEPOSITO DE EFECTIVO, DEPOSITANTE: FRANZ RENE PARRA RAMOS, CONCEPTO: DEVOLUCION DE BONO AL CARGO, CUENTA DE DEPOSITO: CUENTA UNICA DEL TESORO / DJBR."/>
    <m/>
    <m/>
    <m/>
    <m/>
    <n v="0"/>
    <n v="700.3"/>
    <s v="NO_CONCILIADO"/>
  </r>
  <r>
    <x v="20"/>
    <m/>
    <x v="20"/>
    <x v="27"/>
    <s v="O18236350002"/>
    <s v="BOD"/>
    <n v="1823635"/>
    <m/>
    <s v="00099021001 DEPOSITO DE EFECTIVO, DEPOSITANTE: GONZALO PAUL UYUQUIPA VELARDE, CONCEPTO: DEVOLUCION DE BONO AL CARGO, CUENTA DE DEPOSITO: CUENTA UNICA DEL TESORO / DJBR."/>
    <m/>
    <m/>
    <m/>
    <m/>
    <n v="0"/>
    <n v="775"/>
    <s v="NO_CONCILIADO"/>
  </r>
  <r>
    <x v="20"/>
    <m/>
    <x v="20"/>
    <x v="27"/>
    <s v="O18236370002"/>
    <s v="BOD"/>
    <n v="1823637"/>
    <m/>
    <s v="00099021001 DEPOSITO DE EFECTIVO, DEPOSITANTE: EDUARDO ARTURO VARGAS LEMA, CONCEPTO: DEVOLUCION DE BONO AL CARGO, CUENTA DE DEPOSITO: CUENTA UNICA DEL TESORO / DJBR."/>
    <m/>
    <m/>
    <m/>
    <m/>
    <n v="0"/>
    <n v="1125.4000000000001"/>
    <s v="NO_CONCILIADO"/>
  </r>
  <r>
    <x v="20"/>
    <m/>
    <x v="20"/>
    <x v="27"/>
    <s v="O18236380002"/>
    <s v="BOD"/>
    <n v="1823638"/>
    <m/>
    <s v="00099021001 DEPOSITO DE EFECTIVO, DEPOSITANTE: MAMERTO VEGA BANEGAS, CONCEPTO: DEVOLUCION DE BONO AL CARGO, CUENTA DE DEPOSITO: CUENTA UNICA DEL TESORO / DJBR."/>
    <m/>
    <m/>
    <m/>
    <m/>
    <n v="0"/>
    <n v="935"/>
    <s v="NO_CONCILIADO"/>
  </r>
  <r>
    <x v="20"/>
    <m/>
    <x v="20"/>
    <x v="27"/>
    <s v="O18236390002"/>
    <s v="BOD"/>
    <n v="1823639"/>
    <m/>
    <s v="00099021001 DEPOSITO DE EFECTIVO, DEPOSITANTE: NELY CARMEN ZEA LARICO, CONCEPTO: DEVOLUCION DE BONO AL CARGO, CUENTA DE DEPOSITO: CUENTA UNICA DEL TESORO / DJBR."/>
    <m/>
    <m/>
    <m/>
    <m/>
    <n v="0"/>
    <n v="1120"/>
    <s v="NO_CONCILIADO"/>
  </r>
  <r>
    <x v="3"/>
    <m/>
    <x v="3"/>
    <x v="27"/>
    <s v="O18236400002"/>
    <s v="BOD"/>
    <n v="1823640"/>
    <m/>
    <s v="00099021001 DEPOSITO DE EFECTIVO, DEPOSITANTE: JANETTE MEDRANO RODRIGUEZ, CONCEPTO: PAGO PARCIAL SENASIR, CUENTA DE DEPOSITO: CUENTA UNICA DEL TESORO"/>
    <m/>
    <m/>
    <m/>
    <m/>
    <n v="0"/>
    <n v="1000"/>
    <s v="NO_CONCILIADO"/>
  </r>
  <r>
    <x v="18"/>
    <m/>
    <x v="18"/>
    <x v="27"/>
    <s v="O18236540002"/>
    <s v="BOD"/>
    <n v="1823654"/>
    <m/>
    <s v="00099021001 DEPOSITO DE EFECTIVO, DEPOSITANTE: SANDRA JIMENA ALFARO MENDIZABAL, CONCEPTO: REVERSION TOTAL DE HABERES DEL MES DE JULIO DEL 2019, CUENTA DE DEPOSITO: CUENTA UNICA DEL TESORO"/>
    <m/>
    <m/>
    <m/>
    <m/>
    <n v="0"/>
    <n v="4152.3"/>
    <s v="NO_CONCILIADO"/>
  </r>
  <r>
    <x v="15"/>
    <m/>
    <x v="15"/>
    <x v="27"/>
    <s v="O18236630002"/>
    <s v="BOD"/>
    <n v="1823663"/>
    <m/>
    <s v="00020031101 DEPOSITO DE EFECTIVO, DEPOSITANTE: DUVEIZA ANTONIETA MONTAÑO PINTO, CONCEPTO: DEVOLUCION, CUENTA DE DEPOSITO: CUENTA UNICA DEL TESORO"/>
    <m/>
    <m/>
    <m/>
    <m/>
    <n v="0"/>
    <n v="950.4"/>
    <s v="NO_CONCILIADO"/>
  </r>
  <r>
    <x v="9"/>
    <m/>
    <x v="9"/>
    <x v="27"/>
    <s v="O18236920002"/>
    <s v="BOD"/>
    <n v="1823692"/>
    <m/>
    <s v="00099021001 DEPOSITO DE EFECTIVO, DEPOSITANTE: RAMIRO MOISES PEÑALOZA QUIROZ, CONCEPTO: DOBLE PERCEPCION, CUENTA DE DEPOSITO: CUENTA UNICA DEL TESORO / DJBR."/>
    <m/>
    <m/>
    <m/>
    <m/>
    <n v="0"/>
    <n v="1703.03"/>
    <s v="NO_CONCILIADO"/>
  </r>
  <r>
    <x v="5"/>
    <m/>
    <x v="5"/>
    <x v="27"/>
    <s v="O18236930002"/>
    <s v="BOD"/>
    <n v="1823693"/>
    <m/>
    <s v="00592012001 DEPOSITO DE EFECTIVO, DEPOSITANTE: DG-FELCN, CONCEPTO: PAGO DE LA ND-302326 DE DG-FELCN DE LA GESTION 2019, CUENTA DE DEPOSITO: CUENTA UNICA DEL TESORO"/>
    <m/>
    <m/>
    <m/>
    <m/>
    <n v="0"/>
    <n v="82"/>
    <s v="NO_CONCILIADO"/>
  </r>
  <r>
    <x v="16"/>
    <m/>
    <x v="16"/>
    <x v="27"/>
    <s v="O18236940002"/>
    <s v="BOD"/>
    <n v="1823694"/>
    <m/>
    <s v="00099021001 DEPOSITO DE EFECTIVO, DEPOSITANTE: EMPRESA ESTATAL BOLIVIANA DE TURISMO, CONCEPTO: DEVOLUCION AL MIN. OBRAS PUBLICAS, SERVICIOS Y VIVIENDA DEL BOLETO 547-3585436193 GESTION 2019, CUENTA DE DEPOSITO: CUENTA UNICA DEL TESORO"/>
    <m/>
    <m/>
    <m/>
    <m/>
    <n v="0"/>
    <n v="712.91"/>
    <s v="NO_CONCILIADO"/>
  </r>
  <r>
    <x v="5"/>
    <m/>
    <x v="5"/>
    <x v="27"/>
    <s v="O18236960002"/>
    <s v="BOD"/>
    <n v="1823696"/>
    <m/>
    <s v="00592012001 DEPOSITO DE EFECTIVO, DEPOSITANTE: MINISTERIO DE OBRAS PUBLICAS, CONCEPTO: PAGO DE MINISTERIO DE OBRAS PUBLICAS SERVICIOS Y V. ND-305954-305953 D LA GESTION 2020, CUENTA DE DEPOSITO: CUENTA UNICA DEL TESORO"/>
    <m/>
    <m/>
    <m/>
    <m/>
    <n v="0"/>
    <n v="2554"/>
    <s v="NO_CONCILIADO"/>
  </r>
  <r>
    <x v="75"/>
    <m/>
    <x v="75"/>
    <x v="27"/>
    <s v="O18235670002"/>
    <s v="BOD"/>
    <n v="1823567"/>
    <m/>
    <s v="00586012001 DEPOSITO DE EFECTIVO, DEPOSITANTE: LUIS FERNANDO TORREZ AUZA, CONCEPTO: DEVOLUCION POR CONCEPTO DE REFRIGERIOS DE NOV PREVENTIVO 52 PROGRAMA 0, CUENTA DE DEPOSITO: CUENTA UNICA DEL TESORO"/>
    <m/>
    <m/>
    <m/>
    <m/>
    <n v="0"/>
    <n v="216"/>
    <s v="NO_CONCILIADO"/>
  </r>
  <r>
    <x v="76"/>
    <m/>
    <x v="76"/>
    <x v="27"/>
    <s v="O18235680002"/>
    <s v="BOD"/>
    <n v="1823568"/>
    <m/>
    <s v="00099021001 DEPOSITO DE EFECTIVO, DEPOSITANTE: LUIS FELIPE GUZMAN SANJINES, CONCEPTO: DOBLE PERCEPCION, CUENTA DE DEPOSITO: CUENTA UNICA DEL TESORO / DJBR."/>
    <m/>
    <m/>
    <m/>
    <m/>
    <n v="0"/>
    <n v="560.9"/>
    <s v="NO_CONCILIADO"/>
  </r>
  <r>
    <x v="72"/>
    <m/>
    <x v="72"/>
    <x v="27"/>
    <s v="O18235690002"/>
    <s v="BOD"/>
    <n v="1823569"/>
    <m/>
    <s v="00599012001 DEPOSITO DE EFECTIVO, DEPOSITANTE: OSCAR HUGO FERNANDEZ MENESES, CONCEPTO: POR FACTURA NO DECLARADA SABSA, CUENTA DE DEPOSITO: CUENTA UNICA DEL TESORO"/>
    <m/>
    <m/>
    <m/>
    <m/>
    <n v="0"/>
    <n v="4"/>
    <s v="NO_CONCILIADO"/>
  </r>
  <r>
    <x v="0"/>
    <m/>
    <x v="0"/>
    <x v="27"/>
    <s v="O18235810002"/>
    <s v="BOD"/>
    <n v="1823581"/>
    <m/>
    <s v="00099021001 DEPOSITO DE EFECTIVO, DEPOSITANTE: MARTHA GUTIERREZ DE MARCA, CONCEPTO: NUEVAS NUPSIAS, CUENTA DE DEPOSITO: CUENTA UNICA DEL TESORO"/>
    <m/>
    <m/>
    <m/>
    <m/>
    <n v="0"/>
    <n v="1669"/>
    <s v="NO_CONCILIADO"/>
  </r>
  <r>
    <x v="20"/>
    <m/>
    <x v="20"/>
    <x v="27"/>
    <s v="O18235830002"/>
    <s v="BOD"/>
    <n v="1823583"/>
    <m/>
    <s v="00099021001 DEPOSITO DE EFECTIVO, DEPOSITANTE: AGUAYO PAREDES RAMIRO BISMARCK, CONCEPTO: DEVOLUCION DE BONO AL CARGO, CUENTA DE DEPOSITO: CUENTA UNICA DEL TESORO / DJBR."/>
    <m/>
    <m/>
    <m/>
    <m/>
    <n v="0"/>
    <n v="900.4"/>
    <s v="NO_CONCILIADO"/>
  </r>
  <r>
    <x v="77"/>
    <m/>
    <x v="77"/>
    <x v="27"/>
    <s v="O18235850002"/>
    <s v="BOD"/>
    <n v="1823585"/>
    <m/>
    <s v="00099021001 DEPOSITO DE EFECTIVO, DEPOSITANTE: FELIX CARLOS JEMIO BACARREZA, CONCEPTO: DOBLE PERCEPCION, CUENTA DE DEPOSITO: CUENTA UNICA DEL TESORO / DJBR."/>
    <m/>
    <m/>
    <m/>
    <m/>
    <n v="0"/>
    <n v="5446.12"/>
    <s v="NO_CONCILIADO"/>
  </r>
  <r>
    <x v="20"/>
    <m/>
    <x v="20"/>
    <x v="27"/>
    <s v="O18235860002"/>
    <s v="BOD"/>
    <n v="1823586"/>
    <m/>
    <s v="00015021102 DEPOSITO DE EFECTIVO, DEPOSITANTE: IGNACIO APAZA GUZMAN, CONCEPTO: DEVOLUCION DE BONO AL CARGO, CUENTA DE DEPOSITO: CUENTA UNICA DEL TESORO"/>
    <m/>
    <m/>
    <m/>
    <m/>
    <n v="0"/>
    <n v="806.28"/>
    <s v="NO_CONCILIADO"/>
  </r>
  <r>
    <x v="20"/>
    <m/>
    <x v="20"/>
    <x v="27"/>
    <s v="O18235880002"/>
    <s v="BOD"/>
    <n v="1823588"/>
    <m/>
    <s v="00099021001 DEPOSITO DE EFECTIVO, DEPOSITANTE: ARTEAGA ARUQUIPA JUAN, CONCEPTO: DEVOLUCION DE BONO AL CARGO, CUENTA DE DEPOSITO: CUENTA UNICA DEL TESORO / DJBR."/>
    <m/>
    <m/>
    <m/>
    <m/>
    <n v="0"/>
    <n v="583.54999999999995"/>
    <s v="NO_CONCILIADO"/>
  </r>
  <r>
    <x v="20"/>
    <m/>
    <x v="20"/>
    <x v="27"/>
    <s v="O18235890002"/>
    <s v="BOD"/>
    <n v="1823589"/>
    <m/>
    <s v="00099021001 DEPOSITO DE EFECTIVO, DEPOSITANTE: JAIRO ALBERTO BEJARANO ALCOBA, CONCEPTO: DEVOLUCION DE BONO AL CARGO, CUENTA DE DEPOSITO: CUENTA UNICA DEL TESORO / DJBR."/>
    <m/>
    <m/>
    <m/>
    <m/>
    <n v="0"/>
    <n v="1400"/>
    <s v="NO_CONCILIADO"/>
  </r>
  <r>
    <x v="0"/>
    <m/>
    <x v="0"/>
    <x v="27"/>
    <s v="O18235910002"/>
    <s v="BOD"/>
    <n v="1823591"/>
    <m/>
    <s v="00099021001 DEPOSITO DE EFECTIVO, DEPOSITANTE: GONZALO BENAVIDEZ SOLIZ, CONCEPTO: DEVOLUCION DE BONO AL CARGO, CUENTA DE DEPOSITO: CUENTA UNICA DEL TESORO"/>
    <m/>
    <m/>
    <m/>
    <m/>
    <n v="0"/>
    <n v="812.75"/>
    <s v="NO_CONCILIADO"/>
  </r>
  <r>
    <x v="39"/>
    <m/>
    <x v="39"/>
    <x v="27"/>
    <s v="O18235920002"/>
    <s v="BOD"/>
    <n v="1823592"/>
    <m/>
    <s v="00066011102 DEPOSITO DE EFECTIVO, DEPOSITANTE: TATIANA LIZETT ROCABADO APURI, CONCEPTO: REPOSICION DE CREDENCIAL, CUENTA DE DEPOSITO: CUENTA UNICA DEL TESORO"/>
    <m/>
    <m/>
    <m/>
    <m/>
    <n v="0"/>
    <n v="30"/>
    <s v="NO_CONCILIADO"/>
  </r>
  <r>
    <x v="20"/>
    <m/>
    <x v="20"/>
    <x v="27"/>
    <s v="O18235930002"/>
    <s v="BOD"/>
    <n v="1823593"/>
    <m/>
    <s v="00099021001 DEPOSITO DE EFECTIVO, DEPOSITANTE: FRANKLIN ALEX CAHUANA LIMACHI, CONCEPTO: DEVOLUCION DE BONO AL CARGO, CUENTA DE DEPOSITO: CUENTA UNICA DEL TESORO / DJBR."/>
    <m/>
    <m/>
    <m/>
    <m/>
    <n v="0"/>
    <n v="600.20000000000005"/>
    <s v="NO_CONCILIADO"/>
  </r>
  <r>
    <x v="20"/>
    <m/>
    <x v="20"/>
    <x v="27"/>
    <s v="O18235940002"/>
    <s v="BOD"/>
    <n v="1823594"/>
    <m/>
    <s v="00099021001 DEPOSITO DE EFECTIVO, DEPOSITANTE: JOEL MARIO CONDORCET VILLEGAS, CONCEPTO: DEVOLUCION DE BONO AL CARGO, CUENTA DE DEPOSITO: CUENTA UNICA DEL TESORO / DJBR."/>
    <m/>
    <m/>
    <m/>
    <m/>
    <n v="0"/>
    <n v="600.20000000000005"/>
    <s v="NO_CONCILIADO"/>
  </r>
  <r>
    <x v="39"/>
    <m/>
    <x v="39"/>
    <x v="27"/>
    <s v="O18235950002"/>
    <s v="BOD"/>
    <n v="1823595"/>
    <m/>
    <s v="00066011102 DEPOSITO DE EFECTIVO, DEPOSITANTE: TATIANA LIZETT ROCABADO APURI, CONCEPTO: REPOSICION DE CREDENCIAL, CUENTA DE DEPOSITO: CUENTA UNICA DEL TESORO"/>
    <m/>
    <m/>
    <m/>
    <m/>
    <n v="0"/>
    <n v="30"/>
    <s v="NO_CONCILIADO"/>
  </r>
  <r>
    <x v="29"/>
    <m/>
    <x v="29"/>
    <x v="27"/>
    <s v="O18235960002"/>
    <s v="BOD"/>
    <n v="1823596"/>
    <m/>
    <s v="00591012001 DEPOSITO DE EFECTIVO, DEPOSITANTE: VITALIO HUANCA APAZA, CONCEPTO: CONSUMO AGUA POTABLE, CUENTA DE DEPOSITO: CUENTA UNICA DEL TESORO"/>
    <m/>
    <m/>
    <m/>
    <m/>
    <n v="0"/>
    <n v="19.82"/>
    <s v="NO_CONCILIADO"/>
  </r>
  <r>
    <x v="20"/>
    <m/>
    <x v="20"/>
    <x v="27"/>
    <s v="O18235970002"/>
    <s v="BOD"/>
    <n v="1823597"/>
    <m/>
    <s v="00099021001 DEPOSITO DE EFECTIVO, DEPOSITANTE: JAIME CONDORI TARIFA, CONCEPTO: DEVOLUCION DE BONO AL CARGO, CUENTA DE DEPOSITO: CUENTA UNICA DEL TESORO / DJBR."/>
    <m/>
    <m/>
    <m/>
    <m/>
    <n v="0"/>
    <n v="850"/>
    <s v="NO_CONCILIADO"/>
  </r>
  <r>
    <x v="29"/>
    <m/>
    <x v="29"/>
    <x v="27"/>
    <s v="O18235980002"/>
    <s v="BOD"/>
    <n v="1823598"/>
    <m/>
    <s v="00591012001 DEPOSITO DE EFECTIVO, DEPOSITANTE: SOFIA ROQUE CHOQUE, CONCEPTO: CONSUMO AGUA POTABLE, CUENTA DE DEPOSITO: CUENTA UNICA DEL TESORO"/>
    <m/>
    <m/>
    <m/>
    <m/>
    <n v="0"/>
    <n v="19.82"/>
    <s v="NO_CONCILIADO"/>
  </r>
  <r>
    <x v="0"/>
    <m/>
    <x v="0"/>
    <x v="27"/>
    <s v="O18235990002"/>
    <s v="BOD"/>
    <n v="1823599"/>
    <m/>
    <s v="00099021001 DEPOSITO DE EFECTIVO, DEPOSITANTE: DAVNNE SHARON CRUZ NINA, CONCEPTO: DEVOLUCION DE BONO AL CARGO, CUENTA DE DEPOSITO: CUENTA UNICA DEL TESORO"/>
    <m/>
    <m/>
    <m/>
    <m/>
    <n v="0"/>
    <n v="400"/>
    <s v="NO_CONCILIADO"/>
  </r>
  <r>
    <x v="20"/>
    <m/>
    <x v="20"/>
    <x v="27"/>
    <s v="O18236010002"/>
    <s v="BOD"/>
    <n v="1823601"/>
    <m/>
    <s v="00099021001 DEPOSITO DE EFECTIVO, DEPOSITANTE: DIMELSA DORIS DAVILA PEREIRA, CONCEPTO: DEVOLUCION DE BONO AL CARGO, CUENTA DE DEPOSITO: CUENTA UNICA DEL TESORO / DJBR."/>
    <m/>
    <m/>
    <m/>
    <m/>
    <n v="0"/>
    <n v="1000"/>
    <s v="NO_CONCILIADO"/>
  </r>
  <r>
    <x v="20"/>
    <m/>
    <x v="20"/>
    <x v="27"/>
    <s v="O18236030002"/>
    <s v="BOD"/>
    <n v="1823603"/>
    <m/>
    <s v="00099021001 DEPOSITO DE EFECTIVO, DEPOSITANTE: IVERT ALEJANDRO DE VILLEGAS HERBAS, CONCEPTO: DEVOLUCION DE BONO AL CARGO, CUENTA DE DEPOSITO: CUENTA UNICA DEL TESORO / DJBR."/>
    <m/>
    <m/>
    <m/>
    <m/>
    <n v="0"/>
    <n v="816.97"/>
    <s v="NO_CONCILIADO"/>
  </r>
  <r>
    <x v="20"/>
    <m/>
    <x v="20"/>
    <x v="27"/>
    <s v="O18236050002"/>
    <s v="BOD"/>
    <n v="1823605"/>
    <m/>
    <s v="00099021001 DEPOSITO DE EFECTIVO, DEPOSITANTE: JUAN CARLOS ESPADA PALLARES, CONCEPTO: DEVOLUCION DE BONO AL CARGO, CUENTA DE DEPOSITO: CUENTA UNICA DEL TESORO / DJBR."/>
    <m/>
    <m/>
    <m/>
    <m/>
    <n v="0"/>
    <n v="700"/>
    <s v="NO_CONCILIADO"/>
  </r>
  <r>
    <x v="0"/>
    <m/>
    <x v="0"/>
    <x v="27"/>
    <s v="O18236060002"/>
    <s v="BOD"/>
    <n v="1823606"/>
    <m/>
    <s v="00099021001 DEPOSITO DE EFECTIVO, DEPOSITANTE: WILLAN FERNANDEZ QUISPE, CONCEPTO: DEVOLUCION DE BONO AL CARGO, CUENTA DE DEPOSITO: CUENTA UNICA DEL TESORO"/>
    <m/>
    <m/>
    <m/>
    <m/>
    <n v="0"/>
    <n v="1000"/>
    <s v="NO_CONCILIADO"/>
  </r>
  <r>
    <x v="20"/>
    <m/>
    <x v="20"/>
    <x v="27"/>
    <s v="O18236080002"/>
    <s v="BOD"/>
    <n v="1823608"/>
    <m/>
    <s v="00099021001 DEPOSITO DE EFECTIVO, DEPOSITANTE: WALTER FLORES LINAREZ, CONCEPTO: DEVOLUCION DE BONO AL CARGO, CUENTA DE DEPOSITO: CUENTA UNICA DEL TESORO / DJBR."/>
    <m/>
    <m/>
    <m/>
    <m/>
    <n v="0"/>
    <n v="500"/>
    <s v="NO_CONCILIADO"/>
  </r>
  <r>
    <x v="20"/>
    <m/>
    <x v="20"/>
    <x v="27"/>
    <s v="O18236090002"/>
    <s v="BOD"/>
    <n v="1823609"/>
    <m/>
    <s v="00099021001 DEPOSITO DE EFECTIVO, DEPOSITANTE: JHON ALBERT GONZALES PRADO, CONCEPTO: DEVOLUCION DE BONO AL CARGO, CUENTA DE DEPOSITO: CUENTA UNICA DEL TESORO / DJBR."/>
    <m/>
    <m/>
    <m/>
    <m/>
    <n v="0"/>
    <n v="1493"/>
    <s v="NO_CONCILIADO"/>
  </r>
  <r>
    <x v="20"/>
    <m/>
    <x v="20"/>
    <x v="27"/>
    <s v="O18236100002"/>
    <s v="BOD"/>
    <n v="1823610"/>
    <m/>
    <s v="00099021001 DEPOSITO DE EFECTIVO, DEPOSITANTE: CLAUDIO ISRAEL SARAVIA ORDOÑEZ, CONCEPTO: DEVOLUCION DE BONO AL CARGO, CUENTA DE DEPOSITO: CUENTA UNICA DEL TESORO / DJBR."/>
    <m/>
    <m/>
    <m/>
    <m/>
    <n v="0"/>
    <n v="1750.65"/>
    <s v="NO_CONCILIADO"/>
  </r>
  <r>
    <x v="20"/>
    <m/>
    <x v="20"/>
    <x v="27"/>
    <s v="O18236110002"/>
    <s v="BOD"/>
    <n v="1823611"/>
    <m/>
    <s v="00099021001 DEPOSITO DE EFECTIVO, DEPOSITANTE: GONZALO PAUL UYUQUIPA VELARDE, CONCEPTO: DEVOLUCION DE BONO AL CARGO, CUENTA DE DEPOSITO: CUENTA UNICA DEL TESORO / DJBR."/>
    <m/>
    <m/>
    <m/>
    <m/>
    <n v="0"/>
    <n v="775"/>
    <s v="NO_CONCILIADO"/>
  </r>
  <r>
    <x v="20"/>
    <m/>
    <x v="20"/>
    <x v="27"/>
    <s v="B18234940002"/>
    <s v="BOD"/>
    <n v="1823494"/>
    <m/>
    <s v="00099021001 DEP.DE CHEQ.AJENOS,RET.DE CAM.,CONCEPTO: DEVOLUCION DE FONDOS,DEP.: MIN. GOBIERNO , PROCEDENCIA: BANCO UNION S.A., CHEQUE: 51603, FECHA DE EMISION:03/02/2020"/>
    <m/>
    <m/>
    <m/>
    <m/>
    <n v="0"/>
    <n v="18760"/>
    <s v="NO_CONCILIADO"/>
  </r>
  <r>
    <x v="30"/>
    <m/>
    <x v="30"/>
    <x v="27"/>
    <s v="B18235290002"/>
    <s v="BOD"/>
    <n v="1823529"/>
    <m/>
    <s v="00099021001 DEP.DE CHEQ.AJENOS,RET.DE CAM.,CONCEPTO: POR PERMISO SIN GOCE DE HABERES F-41 DE DICIEMBRE DE 2019,DEP.: DAMIANA FLORES ALANOCA , PROCEDENCIA: BANCO UNION S.A., CHEQUE: 14408, FECHA DE EMISION:05/02/2020 / DJBR."/>
    <m/>
    <m/>
    <m/>
    <m/>
    <n v="0"/>
    <n v="4157.25"/>
    <s v="NO_CONCILIADO"/>
  </r>
  <r>
    <x v="30"/>
    <m/>
    <x v="30"/>
    <x v="27"/>
    <s v="B18235300002"/>
    <s v="BOD"/>
    <n v="1823530"/>
    <m/>
    <s v="00340012003 DEP.DE CHEQ.AJENOS,RET.DE CAM.,CONCEPTO: POR PERMISO SIN GOCE DE HABERES FUENTE 20 DE DICIEMBRE DE 2019,DEP.: DAMIANA FLORES ALANOCA , PROCEDENCIA: BANCO UNION S.A., CHEQUE: 14409, FECHA DE EMISION:05/02/2020"/>
    <m/>
    <m/>
    <m/>
    <m/>
    <n v="0"/>
    <n v="665.54"/>
    <s v="NO_CONCILIADO"/>
  </r>
  <r>
    <x v="11"/>
    <m/>
    <x v="11"/>
    <x v="27"/>
    <s v="O18237090002"/>
    <s v="BOD"/>
    <n v="1823709"/>
    <m/>
    <s v="00099021001 DEPOSITO DE EFECTIVO, DEPOSITANTE: OTILIA CONDORI CUNO, CONCEPTO: POR COBRO INDEBIDO (SEGUNDAS NUPCIAS) DE LOLA CUNO CANASA (Q.E.P.D), CUENTA DE DEPOSITO: CUENTA UNICA DEL TESORO / DJBR."/>
    <m/>
    <m/>
    <m/>
    <m/>
    <n v="0"/>
    <n v="800"/>
    <s v="NO_CONCILIADO"/>
  </r>
  <r>
    <x v="78"/>
    <m/>
    <x v="78"/>
    <x v="27"/>
    <s v="O18237160002"/>
    <s v="BOD"/>
    <n v="1823716"/>
    <m/>
    <s v="00099021001 DEPOSITO DE EFECTIVO, DEPOSITANTE: ESTANISLAO OROSCO LEON, CONCEPTO: DOBLE PERCEPCION, CUENTA DE DEPOSITO: CUENTA UNICA DEL TESORO / DJBR."/>
    <m/>
    <m/>
    <m/>
    <m/>
    <n v="0"/>
    <n v="769.53"/>
    <s v="NO_CONCILIADO"/>
  </r>
  <r>
    <x v="57"/>
    <m/>
    <x v="57"/>
    <x v="28"/>
    <s v="O18240700002"/>
    <s v="BOD"/>
    <n v="1824070"/>
    <m/>
    <s v="00670072001 DEPOSITO DE EFECTIVO, DEPOSITANTE: TED POTOSI, CONCEPTO: DEVOLUCION DE SALDOS NO EJECUTADOS FONDO ROTATIVO TED POTOSI, CUENTA DE DEPOSITO: CUENTA UNICA DEL TESORO"/>
    <m/>
    <m/>
    <m/>
    <m/>
    <n v="0"/>
    <n v="2733"/>
    <s v="CONCILIADO_PARCIAL"/>
  </r>
  <r>
    <x v="36"/>
    <m/>
    <x v="36"/>
    <x v="28"/>
    <s v="O18238480002"/>
    <s v="BOD"/>
    <n v="1823848"/>
    <m/>
    <s v="00099021001 DEPOSITO DE EFECTIVO, DEPOSITANTE: GLADYS TESORO MICHEL PINAYA DE SOLETO, CONCEPTO: DOBLE PERCEPCION, CUENTA DE DEPOSITO: CUENTA UNICA DEL TESORO / DJBR."/>
    <m/>
    <m/>
    <m/>
    <m/>
    <n v="0"/>
    <n v="469.72"/>
    <s v="NO_CONCILIADO"/>
  </r>
  <r>
    <x v="3"/>
    <m/>
    <x v="3"/>
    <x v="28"/>
    <s v="O18238520002"/>
    <s v="BOD"/>
    <n v="1823852"/>
    <m/>
    <s v="00035011105 DEPOSITO DE EFECTIVO, DEPOSITANTE: ANA MARIA RODRIGUEZ RIOS, CONCEPTO: DEVOLUCION DE GASTOS POR PAGO DE SERVICIOS BASICOS DE LA UCAS DICIEMBRE /2019, CUENTA DE DEPOSITO: CUENTA UNICA DEL TESORO"/>
    <m/>
    <m/>
    <m/>
    <m/>
    <n v="0"/>
    <n v="663.59"/>
    <s v="NO_CONCILIADO"/>
  </r>
  <r>
    <x v="77"/>
    <m/>
    <x v="77"/>
    <x v="28"/>
    <s v="O18238760002"/>
    <s v="BOD"/>
    <n v="1823876"/>
    <m/>
    <s v="00099021001 DEPOSITO DE EFECTIVO, DEPOSITANTE: VICTOR CABRERA ARANCIBIA, CONCEPTO: DEVOLUCION SALDO NO UTILIZADO PREVENTIVO N 821, CUENTA DE DEPOSITO: CUENTA UNICA DEL TESORO / DJBR."/>
    <m/>
    <m/>
    <m/>
    <m/>
    <n v="0"/>
    <n v="87"/>
    <s v="NO_CONCILIADO"/>
  </r>
  <r>
    <x v="10"/>
    <m/>
    <x v="10"/>
    <x v="28"/>
    <s v="O18238970002"/>
    <s v="BOD"/>
    <n v="1823897"/>
    <m/>
    <s v="00041011101 DEPOSITO DE EFECTIVO, DEPOSITANTE: MIN.DE DESARROLLO PROD. Y ECON. PRURAL, CONCEPTO: DEVOLUCION POR SIN GOCE DE HABER DEL MES DE DICIEMBRE DE 2019, CUENTA DE DEPOSITO: CUENTA UNICA DEL TESORO"/>
    <m/>
    <m/>
    <m/>
    <m/>
    <n v="0"/>
    <n v="650.70000000000005"/>
    <s v="NO_CONCILIADO"/>
  </r>
  <r>
    <x v="0"/>
    <m/>
    <x v="0"/>
    <x v="28"/>
    <s v="O18238980002"/>
    <s v="BOD"/>
    <n v="1823898"/>
    <m/>
    <s v="00099021001 DEPOSITO DE EFECTIVO, DEPOSITANTE: BASILIA MAMANIHUANCA MAMANI, CONCEPTO: DEVOLUCION DE LA RENTA DE SEÑOR ZENON LAURA ALTAMIRANO, CUENTA DE DEPOSITO: CUENTA UNICA DEL TESORO"/>
    <m/>
    <m/>
    <m/>
    <m/>
    <n v="0"/>
    <n v="3498.61"/>
    <s v="NO_CONCILIADO"/>
  </r>
  <r>
    <x v="18"/>
    <m/>
    <x v="18"/>
    <x v="28"/>
    <s v="O18239340002"/>
    <s v="BOD"/>
    <n v="1823934"/>
    <m/>
    <s v="00099021001 DEPOSITO DE EFECTIVO, DEPOSITANTE: PABLO GONZALO SOTELO CABALLERO, CONCEPTO: DEVOLUCION DE SALARIO, CUENTA DE DEPOSITO: CUENTA UNICA DEL TESORO / DJBR."/>
    <m/>
    <m/>
    <m/>
    <m/>
    <n v="0"/>
    <n v="2254.4699999999998"/>
    <s v="NO_CONCILIADO"/>
  </r>
  <r>
    <x v="18"/>
    <m/>
    <x v="18"/>
    <x v="28"/>
    <s v="O18239350002"/>
    <s v="BOD"/>
    <n v="1823935"/>
    <m/>
    <s v="00099021001 DEPOSITO DE EFECTIVO, DEPOSITANTE: PABLO GONZALO SOTELO CABALLERO, CONCEPTO: DEVOLUCION DE SALARIO, CUENTA DE DEPOSITO: CUENTA UNICA DEL TESORO / DJBR."/>
    <m/>
    <m/>
    <m/>
    <m/>
    <n v="0"/>
    <n v="116.7"/>
    <s v="NO_CONCILIADO"/>
  </r>
  <r>
    <x v="20"/>
    <m/>
    <x v="20"/>
    <x v="28"/>
    <s v="O18239400002"/>
    <s v="BOD"/>
    <n v="1823940"/>
    <m/>
    <s v="00015021102 DEPOSITO DE EFECTIVO, DEPOSITANTE: MOISES MORALES FLORES, CONCEPTO: DEVOLUCION, CUENTA DE DEPOSITO: CUENTA UNICA DEL TESORO"/>
    <m/>
    <m/>
    <m/>
    <m/>
    <n v="0"/>
    <n v="328.57"/>
    <s v="NO_CONCILIADO"/>
  </r>
  <r>
    <x v="9"/>
    <m/>
    <x v="9"/>
    <x v="28"/>
    <s v="O18239440002"/>
    <s v="BOD"/>
    <n v="1823944"/>
    <m/>
    <s v="00099021001 DEPOSITO DE EFECTIVO, DEPOSITANTE: RONALD VARGAS MMAY A, CONCEPTO: DEVOLUCION PEAJES VIAS BOLIVIA, CUENTA DE DEPOSITO: CUENTA UNICA DEL TESORO"/>
    <m/>
    <m/>
    <m/>
    <m/>
    <n v="0"/>
    <n v="40.5"/>
    <s v="NO_CONCILIADO"/>
  </r>
  <r>
    <x v="9"/>
    <m/>
    <x v="9"/>
    <x v="28"/>
    <s v="O18239470002"/>
    <s v="BOD"/>
    <n v="1823947"/>
    <m/>
    <s v="00099021001 DEPOSITO DE EFECTIVO, DEPOSITANTE: RONALD VARGAS MMAYA, CONCEPTO: DEVOLUCION PEAJES VIAS BOLIVIA, CUENTA DE DEPOSITO: CUENTA UNICA DEL TESORO"/>
    <m/>
    <m/>
    <m/>
    <m/>
    <n v="0"/>
    <n v="22"/>
    <s v="NO_CONCILIADO"/>
  </r>
  <r>
    <x v="24"/>
    <m/>
    <x v="24"/>
    <x v="28"/>
    <s v="O18239730002"/>
    <s v="BOD"/>
    <n v="1823973"/>
    <m/>
    <s v="00580012001 DEPOSITO DE EFECTIVO, DEPOSITANTE: JORGE YAÑEZ MEJIA, CONCEPTO: DEVOLUCION DE PASAJES, CUENTA DE DEPOSITO: CUENTA UNICA DEL TESORO"/>
    <m/>
    <m/>
    <m/>
    <m/>
    <n v="0"/>
    <n v="10"/>
    <s v="NO_CONCILIADO"/>
  </r>
  <r>
    <x v="22"/>
    <m/>
    <x v="22"/>
    <x v="28"/>
    <s v="O18239750002"/>
    <s v="BOD"/>
    <n v="1823975"/>
    <m/>
    <s v="00046171101 DEPOSITO DE EFECTIVO, DEPOSITANTE: INDUSTRIAS DE ALIMENTOS G Y V SRL, CONCEPTO: SANCION POR INCUMPLIMIENTO A LA NORMA GESTION 2020, CUENTA DE DEPOSITO: CUENTA UNICA DEL TESORO"/>
    <m/>
    <m/>
    <m/>
    <m/>
    <n v="0"/>
    <n v="5000"/>
    <s v="NO_CONCILIADO"/>
  </r>
  <r>
    <x v="3"/>
    <m/>
    <x v="3"/>
    <x v="28"/>
    <s v="O18239780002"/>
    <s v="BOD"/>
    <n v="1823978"/>
    <m/>
    <s v="00099021001 DEPOSITO DE EFECTIVO, DEPOSITANTE: DIMELZA ALVAREZ PONCE, CONCEPTO: DEVOLUCION POR LLAMADAS PARTICULARES, CUENTA DE DEPOSITO: CUENTA UNICA DEL TESORO / DJBR."/>
    <m/>
    <m/>
    <m/>
    <m/>
    <n v="0"/>
    <n v="5"/>
    <s v="NO_CONCILIADO"/>
  </r>
  <r>
    <x v="3"/>
    <m/>
    <x v="3"/>
    <x v="28"/>
    <s v="O18239830002"/>
    <s v="BOD"/>
    <n v="1823983"/>
    <m/>
    <s v="00099021001 DEPOSITO DE EFECTIVO, DEPOSITANTE: LAURA GABRIELA AVENDAÑO ALIAGA, CONCEPTO: DEVOLUCION DE LLAMADAS PARTICULARES, CUENTA DE DEPOSITO: CUENTA UNICA DEL TESORO / DJBR."/>
    <m/>
    <m/>
    <m/>
    <m/>
    <n v="0"/>
    <n v="25"/>
    <s v="NO_CONCILIADO"/>
  </r>
  <r>
    <x v="3"/>
    <m/>
    <x v="3"/>
    <x v="28"/>
    <s v="O18239840002"/>
    <s v="BOD"/>
    <n v="1823984"/>
    <m/>
    <s v="00099021001 DEPOSITO DE EFECTIVO, DEPOSITANTE: DANIELA FERNANDEZ ANDRADE, CONCEPTO: DEVOLUCION POR LLAMADAS PARTICULARES, CUENTA DE DEPOSITO: CUENTA UNICA DEL TESORO / DJBR."/>
    <m/>
    <m/>
    <m/>
    <m/>
    <n v="0"/>
    <n v="1.5"/>
    <s v="NO_CONCILIADO"/>
  </r>
  <r>
    <x v="33"/>
    <m/>
    <x v="33"/>
    <x v="28"/>
    <s v="O18239920002"/>
    <s v="BOD"/>
    <n v="1823992"/>
    <m/>
    <s v="00099021001 DEPOSITO DE EFECTIVO, DEPOSITANTE: MINISTERIO DE CULTURAS Y TURISMO, CONCEPTO: DEVOLUCION DE REFRIGERIO, CUENTA DE DEPOSITO: CUENTA UNICA DEL TESORO"/>
    <m/>
    <m/>
    <m/>
    <m/>
    <n v="0"/>
    <n v="1119"/>
    <s v="NO_CONCILIADO"/>
  </r>
  <r>
    <x v="39"/>
    <m/>
    <x v="39"/>
    <x v="28"/>
    <s v="B18239220002"/>
    <s v="BOD"/>
    <n v="1823922"/>
    <m/>
    <s v="00066014202 DEP.DE CHEQ.AJENOS,RET.DE CAM.,CONCEPTO: DEP. POR LICENCIA SIN GOCE DE HABERES ANDREA ALIAGA S/G RM 1111/2017 ART.16 INC. B),DEP.: MINISTERIO DE PLANIFICACION DEL DESARROLLO"/>
    <m/>
    <m/>
    <m/>
    <m/>
    <n v="0"/>
    <n v="317.88"/>
    <s v="NO_CONCILIADO"/>
  </r>
  <r>
    <x v="79"/>
    <m/>
    <x v="79"/>
    <x v="28"/>
    <s v="B18239310002"/>
    <s v="BOD"/>
    <n v="1823931"/>
    <m/>
    <s v="00099021001 DEP.DE CHEQ.AJENOS,RET.DE CAM.,CONCEPTO: GONZALES TORRICO ROSARIO,DEP.: BANCO UNION S.A. , PROCEDENCIA: BANCO UNION S.A., CHEQUE: 168663, FECHA DE EMISION:12/02/2020 / DJBR."/>
    <m/>
    <m/>
    <m/>
    <m/>
    <n v="0"/>
    <n v="4146"/>
    <s v="NO_CONCILIADO"/>
  </r>
  <r>
    <x v="21"/>
    <m/>
    <x v="21"/>
    <x v="28"/>
    <s v="B18239330002"/>
    <s v="BOD"/>
    <n v="1823933"/>
    <m/>
    <s v="00291012008 DEP.DE CHEQ.AJENOS,RET.DE CAM.,CONCEPTO: CHINA RAILWAY GROUP LIMITED (SUCURSAL BOLIVIA),DEP.: BANCO UNION S.A. , PROCEDENCIA: BANCO UNION S.A., CHEQUE: 168661, FECHA DE EMISION:12/02/2020"/>
    <m/>
    <m/>
    <m/>
    <m/>
    <n v="0"/>
    <n v="14034.1"/>
    <s v="NO_CONCILIADO"/>
  </r>
  <r>
    <x v="3"/>
    <m/>
    <x v="3"/>
    <x v="28"/>
    <s v="B18239410002"/>
    <s v="BOD"/>
    <n v="1823941"/>
    <m/>
    <s v="00035011105 DEP.DE CHEQ.AJENOS,RET.DE CAM.,CONCEPTO: REEMBOLSO DE SUBSIDIOS POR INCAPACIDAD TEMPORAL EN NOV/19 DEL CAS-MEFP,DEP.: CAJA BANCARIA ESTATAL DE SALUD C.B.E.S. , PROCEDENCIA: BANCO UNION S.A., CHEQUE: 35737, FECHA DE EMISION:04/02/2020"/>
    <m/>
    <m/>
    <m/>
    <m/>
    <n v="0"/>
    <n v="2781.06"/>
    <s v="NO_CONCILIADO"/>
  </r>
  <r>
    <x v="80"/>
    <m/>
    <x v="80"/>
    <x v="28"/>
    <s v="O18240160002"/>
    <s v="BOD"/>
    <n v="1824016"/>
    <m/>
    <s v="00099021001 DEPOSITO DE EFECTIVO, DEPOSITANTE: DANIA ALBANIA JARANDILLA CONDE, CONCEPTO: DEVOLUCION DE SALDO, CUENTA DE DEPOSITO: CUENTA UNICA DEL TESORO / DJBR."/>
    <m/>
    <m/>
    <m/>
    <m/>
    <n v="0"/>
    <n v="144"/>
    <s v="NO_CONCILIADO"/>
  </r>
  <r>
    <x v="57"/>
    <m/>
    <x v="57"/>
    <x v="28"/>
    <s v="O18240310002"/>
    <s v="BOD"/>
    <n v="1824031"/>
    <m/>
    <s v="00099021001 DEPOSITO DE EFECTIVO, DEPOSITANTE: JUAN CARLOS VILLARROEL NORIEGA, CONCEPTO: DOBLE PERCEPCION, CUENTA DE DEPOSITO: CUENTA UNICA DEL TESORO / DJBR."/>
    <m/>
    <m/>
    <m/>
    <m/>
    <n v="0"/>
    <n v="1529.66"/>
    <s v="NO_CONCILIADO"/>
  </r>
  <r>
    <x v="7"/>
    <m/>
    <x v="7"/>
    <x v="28"/>
    <s v="O18240640002"/>
    <s v="BOD"/>
    <n v="1824064"/>
    <m/>
    <s v="00099021001 DEPOSITO DE EFECTIVO, DEPOSITANTE: PATRICIA BALLIVIAN ESTENSSORO, CONCEPTO: POR EL NO COBRO DE REFRIGERIO DEL MES DE NOVIEMBRE /19 PREV 10291, CUENTA DE DEPOSITO: CUENTA UNICA DEL TESORO / DJBR."/>
    <m/>
    <m/>
    <m/>
    <m/>
    <n v="0"/>
    <n v="162"/>
    <s v="NO_CONCILIADO"/>
  </r>
  <r>
    <x v="19"/>
    <m/>
    <x v="19"/>
    <x v="29"/>
    <s v="O18242380002"/>
    <s v="BOD"/>
    <n v="1824238"/>
    <m/>
    <s v="00010011102 DEPOSITO DE EFECTIVO, DEPOSITANTE: RAMIRO LIONEL ARGANDOÑA CUELLAR, CONCEPTO: REPOSICION VALORADA ANULADAS GESTORIA CONSULAR DEL VICECONSULADO DE BOLIVIA EN LA PLATA-ARGENTINA, CUENTA DE DEPOSITO: CUENTA UNICA DEL TESORO"/>
    <m/>
    <m/>
    <m/>
    <m/>
    <n v="0"/>
    <n v="1258.8599999999999"/>
    <s v="NO_CONCILIADO"/>
  </r>
  <r>
    <x v="18"/>
    <m/>
    <x v="18"/>
    <x v="29"/>
    <s v="O18242460002"/>
    <s v="BOD"/>
    <n v="1824246"/>
    <m/>
    <s v="00099021001 DEPOSITO DE EFECTIVO, DEPOSITANTE: EDGAR MAMANI QUISPE, CONCEPTO: DEVOLUCION DE DOBLE PERCEPCION, CUENTA DE DEPOSITO: CUENTA UNICA DEL TESORO"/>
    <m/>
    <m/>
    <m/>
    <m/>
    <n v="0"/>
    <n v="529.22"/>
    <s v="NO_CONCILIADO"/>
  </r>
  <r>
    <x v="22"/>
    <m/>
    <x v="22"/>
    <x v="29"/>
    <s v="O18242610002"/>
    <s v="BOD"/>
    <n v="1824261"/>
    <m/>
    <s v="00046171101 DEPOSITO DE EFECTIVO, DEPOSITANTE: SEPROFARMEDIC, CONCEPTO: SANCION POR INCUMPLIMIENTO A LA NORMA GESTION 2020, CUENTA DE DEPOSITO: CUENTA UNICA DEL TESORO"/>
    <m/>
    <m/>
    <m/>
    <m/>
    <n v="0"/>
    <n v="5000"/>
    <s v="NO_CONCILIADO"/>
  </r>
  <r>
    <x v="18"/>
    <m/>
    <x v="18"/>
    <x v="29"/>
    <s v="O18242620002"/>
    <s v="BOD"/>
    <n v="1824262"/>
    <m/>
    <s v="00099021001 DEPOSITO DE EFECTIVO, DEPOSITANTE: OSCAR NIGOEVIC HEREDIA, CONCEPTO: DEVOLUCION DEMASIA HABERES MAXIMA REMUNERACION SECTOR PUBLICO, CUENTA DE DEPOSITO: CUENTA UNICA DEL TESORO"/>
    <m/>
    <m/>
    <m/>
    <m/>
    <n v="0"/>
    <n v="3071.99"/>
    <s v="NO_CONCILIADO"/>
  </r>
  <r>
    <x v="16"/>
    <m/>
    <x v="16"/>
    <x v="29"/>
    <s v="O18242670002"/>
    <s v="BOD"/>
    <n v="1824267"/>
    <m/>
    <s v="00099021001 DEPOSITO DE EFECTIVO, DEPOSITANTE: CLEMENTE QUISPE DE LA CRUZ, CONCEPTO: DOBLE PERCEPCION, CUENTA DE DEPOSITO: CUENTA UNICA DEL TESORO / DJBR."/>
    <m/>
    <m/>
    <m/>
    <m/>
    <n v="0"/>
    <n v="541.97"/>
    <s v="NO_CONCILIADO"/>
  </r>
  <r>
    <x v="18"/>
    <m/>
    <x v="18"/>
    <x v="29"/>
    <s v="O18242700002"/>
    <s v="BOD"/>
    <n v="1824270"/>
    <m/>
    <s v="00099021001 DEPOSITO DE EFECTIVO, DEPOSITANTE: LIDIA IGNACIO JIMENEZ, CONCEPTO: DOBLE PERCEPCION, CUENTA DE DEPOSITO: CUENTA UNICA DEL TESORO / DJBR."/>
    <m/>
    <m/>
    <m/>
    <m/>
    <n v="0"/>
    <n v="801.54"/>
    <s v="NO_CONCILIADO"/>
  </r>
  <r>
    <x v="18"/>
    <m/>
    <x v="18"/>
    <x v="29"/>
    <s v="O18242750002"/>
    <s v="BOD"/>
    <n v="1824275"/>
    <m/>
    <s v="00099021001 DEPOSITO DE EFECTIVO, DEPOSITANTE: OFEP, CONCEPTO: DEVOLUCION DE RECURSOS PERMISO SIN GOCE DE HABERES ENERO/2020 PLANILLA 159001, CUENTA DE DEPOSITO: CUENTA UNICA DEL TESORO"/>
    <m/>
    <m/>
    <m/>
    <m/>
    <n v="0"/>
    <n v="411.81"/>
    <s v="NO_CONCILIADO"/>
  </r>
  <r>
    <x v="18"/>
    <m/>
    <x v="18"/>
    <x v="29"/>
    <s v="O18242770002"/>
    <s v="BOD"/>
    <n v="1824277"/>
    <m/>
    <s v="00099021001 DEPOSITO DE EFECTIVO, DEPOSITANTE: OFEP, CONCEPTO: DEVOLUCION DE RECURSOS PERMISO SIN GOCE DE HABERES DIC/19 PLANILLA 159015, CUENTA DE DEPOSITO: CUENTA UNICA DEL TESORO"/>
    <m/>
    <m/>
    <m/>
    <m/>
    <n v="0"/>
    <n v="1235.43"/>
    <s v="NO_CONCILIADO"/>
  </r>
  <r>
    <x v="3"/>
    <m/>
    <x v="3"/>
    <x v="29"/>
    <s v="O18242820002"/>
    <s v="BOD"/>
    <n v="1824282"/>
    <m/>
    <s v="00099021001 DEPOSITO DE EFECTIVO, DEPOSITANTE: NOEMI LIZETH PORTILLO, CONCEPTO: SERVICIO LLAMADAS PARTICULARES MES ENERO 2020, CUENTA DE DEPOSITO: CUENTA UNICA DEL TESORO / DJBR."/>
    <m/>
    <m/>
    <m/>
    <m/>
    <n v="0"/>
    <n v="22"/>
    <s v="NO_CONCILIADO"/>
  </r>
  <r>
    <x v="3"/>
    <m/>
    <x v="3"/>
    <x v="29"/>
    <s v="O18242830002"/>
    <s v="BOD"/>
    <n v="1824283"/>
    <m/>
    <s v="00099021001 DEPOSITO DE EFECTIVO, DEPOSITANTE: XIMENA ILAYA AYZA, CONCEPTO: SERVICIO LLAMADAS PARTICULARES MES ENERO 2020, CUENTA DE DEPOSITO: CUENTA UNICA DEL TESORO / DJBR."/>
    <m/>
    <m/>
    <m/>
    <m/>
    <n v="0"/>
    <n v="15.74"/>
    <s v="NO_CONCILIADO"/>
  </r>
  <r>
    <x v="0"/>
    <m/>
    <x v="0"/>
    <x v="29"/>
    <s v="O18242840002"/>
    <s v="BOD"/>
    <n v="1824284"/>
    <m/>
    <s v="00099021001 DEPOSITO DE EFECTIVO, DEPOSITANTE: SEVERO APAZA APAZA, CONCEPTO: SERVICIO LLAMADAS PARTICULARES ENERO 2020, CUENTA DE DEPOSITO: CUENTA UNICA DEL TESORO"/>
    <m/>
    <m/>
    <m/>
    <m/>
    <n v="0"/>
    <n v="450.3"/>
    <s v="NO_CONCILIADO"/>
  </r>
  <r>
    <x v="15"/>
    <m/>
    <x v="15"/>
    <x v="29"/>
    <s v="O18242850002"/>
    <s v="BOD"/>
    <n v="1824285"/>
    <m/>
    <s v="00099021001 DEPOSITO DE EFECTIVO, DEPOSITANTE: FRANKLIN JOSE MARIA SALINAS AVENDAÑO, CONCEPTO: DOBLE PERCEPCION, CUENTA DE DEPOSITO: CUENTA UNICA DEL TESORO / DJBR."/>
    <m/>
    <m/>
    <m/>
    <m/>
    <n v="0"/>
    <n v="984.67"/>
    <s v="NO_CONCILIADO"/>
  </r>
  <r>
    <x v="81"/>
    <m/>
    <x v="81"/>
    <x v="29"/>
    <s v="O18242890002"/>
    <s v="BOD"/>
    <n v="1824289"/>
    <m/>
    <s v="00099021001 DEPOSITO DE EFECTIVO, DEPOSITANTE: JACINTO COYO LOPEZ AETN, CONCEPTO: DEVOLUCION DE FONDOS, CUENTA DE DEPOSITO: CUENTA UNICA DEL TESORO"/>
    <m/>
    <m/>
    <m/>
    <m/>
    <n v="0"/>
    <n v="26.6"/>
    <s v="NO_CONCILIADO"/>
  </r>
  <r>
    <x v="39"/>
    <m/>
    <x v="39"/>
    <x v="29"/>
    <s v="O18242950002"/>
    <s v="BOD"/>
    <n v="1824295"/>
    <m/>
    <s v="00066014202 DEPOSITO DE EFECTIVO, DEPOSITANTE: FABIOLA RAQUEL ZABALLA ROMERO, CONCEPTO: DEVOLUCION PROGRAMA INTERVENCIONES URBANAS, CUENTA DE DEPOSITO: CUENTA UNICA DEL TESORO"/>
    <m/>
    <m/>
    <m/>
    <m/>
    <n v="0"/>
    <n v="2636"/>
    <s v="NO_CONCILIADO"/>
  </r>
  <r>
    <x v="19"/>
    <m/>
    <x v="19"/>
    <x v="29"/>
    <s v="O18242970002"/>
    <s v="BOD"/>
    <n v="1824297"/>
    <m/>
    <s v="00099021001 DEPOSITO DE EFECTIVO, DEPOSITANTE: OSCAR EDUARDO JOSE VARGAS CLAURE, CONCEPTO: DOBLE PERCEPCION, CUENTA DE DEPOSITO: CUENTA UNICA DEL TESORO / DJBR."/>
    <m/>
    <m/>
    <m/>
    <m/>
    <n v="0"/>
    <n v="9394.08"/>
    <s v="NO_CONCILIADO"/>
  </r>
  <r>
    <x v="24"/>
    <m/>
    <x v="24"/>
    <x v="29"/>
    <s v="O18242980002"/>
    <s v="BOD"/>
    <n v="1824298"/>
    <m/>
    <s v="00580012001 DEPOSITO DE EFECTIVO, DEPOSITANTE: VERONICA BENITA QUINT VARGAS, CONCEPTO: DEVOLUCION DE VIATICOS, CUENTA DE DEPOSITO: CUENTA UNICA DEL TESORO"/>
    <m/>
    <m/>
    <m/>
    <m/>
    <n v="0"/>
    <n v="742"/>
    <s v="NO_CONCILIADO"/>
  </r>
  <r>
    <x v="24"/>
    <m/>
    <x v="24"/>
    <x v="29"/>
    <s v="O18242990002"/>
    <s v="BOD"/>
    <n v="1824299"/>
    <m/>
    <s v="00580012001 DEPOSITO DE EFECTIVO, DEPOSITANTE: JHENNY ISABEL TICONA ALCON, CONCEPTO: DEVOLUCION DE VIATICOS, CUENTA DE DEPOSITO: CUENTA UNICA DEL TESORO"/>
    <m/>
    <m/>
    <m/>
    <m/>
    <n v="0"/>
    <n v="742"/>
    <s v="NO_CONCILIADO"/>
  </r>
  <r>
    <x v="82"/>
    <m/>
    <x v="82"/>
    <x v="29"/>
    <s v="B18242690002"/>
    <s v="BOD"/>
    <n v="1824269"/>
    <m/>
    <s v="00099021001 DEP.DE CHEQ.AJENOS,RET.DE CAM.,CONCEPTO: PAGO POA DESCUENTOS RECURSOS PUBLICOS,DEP.: CAJA NACIONAL DE SALUD , PROCEDENCIA: BANCO UNION S.A., CHEQUE: 46650, FECHA DE EMISION:13/02/2020"/>
    <m/>
    <m/>
    <m/>
    <m/>
    <n v="0"/>
    <n v="8417.75"/>
    <s v="NO_CONCILIADO"/>
  </r>
  <r>
    <x v="15"/>
    <m/>
    <x v="15"/>
    <x v="29"/>
    <s v="O18243000002"/>
    <s v="BOD"/>
    <n v="1824300"/>
    <m/>
    <s v="00099021001 DEPOSITO DE EFECTIVO, DEPOSITANTE: RC-7 CHICHAS, CONCEPTO: REVERSION TELEFONIA CORRESPONDIENTE MES DICIEMBRE 2019, CUENTA DE DEPOSITO: CUENTA UNICA DEL TESORO"/>
    <m/>
    <m/>
    <m/>
    <m/>
    <n v="0"/>
    <n v="104.7"/>
    <s v="NO_CONCILIADO"/>
  </r>
  <r>
    <x v="15"/>
    <m/>
    <x v="15"/>
    <x v="29"/>
    <s v="O18243010002"/>
    <s v="BOD"/>
    <n v="1824301"/>
    <m/>
    <s v="00099021001 DEPOSITO DE EFECTIVO, DEPOSITANTE: RC-7 CHICHAS, CONCEPTO: REVERSION TELEFONIA CORRESPONDIENTE MES DE DICIEMBRE 2019, CUENTA DE DEPOSITO: CUENTA UNICA DEL TESORO"/>
    <m/>
    <m/>
    <m/>
    <m/>
    <n v="0"/>
    <n v="40.51"/>
    <s v="NO_CONCILIADO"/>
  </r>
  <r>
    <x v="51"/>
    <m/>
    <x v="51"/>
    <x v="29"/>
    <s v="O18243140002"/>
    <s v="BOD"/>
    <n v="1824314"/>
    <m/>
    <s v="00099021001 DEPOSITO DE EFECTIVO, DEPOSITANTE: AAPS-VICTOR ABEL RODRIGUEZ MEDINA, CONCEPTO: DEVOLUCION DE FONDOS, CUENTA DE DEPOSITO: CUENTA UNICA DEL TESORO"/>
    <m/>
    <m/>
    <m/>
    <m/>
    <n v="0"/>
    <n v="2200.86"/>
    <s v="NO_CONCILIADO"/>
  </r>
  <r>
    <x v="49"/>
    <m/>
    <x v="49"/>
    <x v="29"/>
    <s v="O18243150002"/>
    <s v="BOD"/>
    <n v="1824315"/>
    <m/>
    <s v="00099021001 DEPOSITO DE EFECTIVO, DEPOSITANTE: SAMUEL RODRIGUEZ RODRIGUEZ, CONCEPTO: DOBLE PERCEPCION, CUENTA DE DEPOSITO: CUENTA UNICA DEL TESORO / DJBR."/>
    <m/>
    <m/>
    <m/>
    <m/>
    <n v="0"/>
    <n v="2072.14"/>
    <s v="NO_CONCILIADO"/>
  </r>
  <r>
    <x v="18"/>
    <m/>
    <x v="18"/>
    <x v="29"/>
    <s v="O18243180002"/>
    <s v="BOD"/>
    <n v="1824318"/>
    <m/>
    <s v="00099021001 DEPOSITO DE EFECTIVO, DEPOSITANTE: GREGORIO CALLE TARQUI, CONCEPTO: DEVOLUCION AGUINALDO UMSA GESTION 2017, CUENTA DE DEPOSITO: CUENTA UNICA DEL TESORO"/>
    <m/>
    <m/>
    <m/>
    <m/>
    <n v="0"/>
    <n v="2601"/>
    <s v="NO_CONCILIADO"/>
  </r>
  <r>
    <x v="0"/>
    <m/>
    <x v="0"/>
    <x v="29"/>
    <s v="O18243240002"/>
    <s v="BOD"/>
    <n v="1824324"/>
    <m/>
    <s v="00099021001 DEPOSITO DE EFECTIVO, DEPOSITANTE: FREDY MOISES FLORES MAMANI, CONCEPTO: COBRO INDEBIDO DEL PRA, CUENTA DE DEPOSITO: CUENTA UNICA DEL TESORO"/>
    <m/>
    <m/>
    <m/>
    <m/>
    <n v="0"/>
    <n v="500"/>
    <s v="NO_CONCILIADO"/>
  </r>
  <r>
    <x v="0"/>
    <m/>
    <x v="0"/>
    <x v="29"/>
    <s v="O18243250002"/>
    <s v="BOD"/>
    <n v="1824325"/>
    <m/>
    <s v="00099021001 DEPOSITO DE EFECTIVO, DEPOSITANTE: GROVER ENRIQUE QUIROGA LEIVA, CONCEPTO: ACTUALIZACION DE LA NOTA DE CARGO POR COBRO INDEBIDO DE RENTA DE ORFANDAD, CUENTA DE DEPOSITO: CUENTA UNICA DEL TESORO"/>
    <m/>
    <m/>
    <m/>
    <m/>
    <n v="0"/>
    <n v="34.01"/>
    <s v="NO_CONCILIADO"/>
  </r>
  <r>
    <x v="18"/>
    <m/>
    <x v="18"/>
    <x v="29"/>
    <s v="O18243360002"/>
    <s v="BOD"/>
    <n v="1824336"/>
    <m/>
    <s v="00099021001 DEPOSITO DE EFECTIVO, DEPOSITANTE: EULOGIO NINA HUANCA, CONCEPTO: DOBLE PERCEPCION, CUENTA DE DEPOSITO: CUENTA UNICA DEL TESORO"/>
    <m/>
    <m/>
    <m/>
    <m/>
    <n v="0"/>
    <n v="970.5"/>
    <s v="NO_CONCILIADO"/>
  </r>
  <r>
    <x v="23"/>
    <m/>
    <x v="23"/>
    <x v="29"/>
    <s v="O18243400002"/>
    <s v="BOD"/>
    <n v="1824340"/>
    <m/>
    <s v="00099021001 DEPOSITO DE EFECTIVO, DEPOSITANTE: UNIDAD EJECUTORA -FNSE, CONCEPTO: CONSUMO AGUA POTABLE MES DICIEMBRE 2019, CUENTA DE DEPOSITO: CUENTA UNICA DEL TESORO"/>
    <m/>
    <m/>
    <m/>
    <m/>
    <n v="0"/>
    <n v="107.73"/>
    <s v="NO_CONCILIADO"/>
  </r>
  <r>
    <x v="57"/>
    <m/>
    <x v="57"/>
    <x v="29"/>
    <s v="O18243450002"/>
    <s v="BOD"/>
    <n v="1824345"/>
    <m/>
    <s v="00099021001 DEPOSITO DE EFECTIVO, DEPOSITANTE: JOSE MARCOS URIA GARCIA, CONCEPTO: DOBLE PERCEPCION, CUENTA DE DEPOSITO: CUENTA UNICA DEL TESORO / DJBR."/>
    <m/>
    <m/>
    <m/>
    <m/>
    <n v="0"/>
    <n v="7854.86"/>
    <s v="NO_CONCILIADO"/>
  </r>
  <r>
    <x v="16"/>
    <m/>
    <x v="16"/>
    <x v="29"/>
    <s v="O18243570002"/>
    <s v="BOD"/>
    <n v="1824357"/>
    <m/>
    <s v="00081011101 DEPOSITO DE EFECTIVO, DEPOSITANTE: MINISTERIO DE OBRAS PUBLICAS SERV. Y VIVIENDA, CONCEPTO: REPOSICION POR PERDIDA DE CREDENCIAL, CUENTA DE DEPOSITO: CUENTA UNICA DEL TESORO"/>
    <m/>
    <m/>
    <m/>
    <m/>
    <n v="0"/>
    <n v="25"/>
    <s v="NO_CONCILIADO"/>
  </r>
  <r>
    <x v="83"/>
    <m/>
    <x v="83"/>
    <x v="29"/>
    <s v="O18243600002"/>
    <s v="BOD"/>
    <n v="1824360"/>
    <m/>
    <s v="00099021001 DEPOSITO DE EFECTIVO, DEPOSITANTE: JOSEFINA CALDERON RIVERA, CONCEPTO: DOBLE PERCEPCION, CUENTA DE DEPOSITO: CUENTA UNICA DEL TESORO / DJBR."/>
    <m/>
    <m/>
    <m/>
    <m/>
    <n v="0"/>
    <n v="689.92"/>
    <s v="NO_CONCILIADO"/>
  </r>
  <r>
    <x v="20"/>
    <m/>
    <x v="20"/>
    <x v="29"/>
    <s v="O18243640002"/>
    <s v="BOD"/>
    <n v="1824364"/>
    <m/>
    <s v="00015011108 DEPOSITO DE EFECTIVO, DEPOSITANTE: REGIMEN PENITENCIARIO, CONCEPTO: DESCARGO DE ASIGNACION DE RECURSOS, CUENTA DE DEPOSITO: CUENTA UNICA DEL TESORO"/>
    <m/>
    <m/>
    <m/>
    <m/>
    <n v="0"/>
    <n v="2804.19"/>
    <s v="NO_CONCILIADO"/>
  </r>
  <r>
    <x v="18"/>
    <m/>
    <x v="18"/>
    <x v="29"/>
    <s v="O18243660002"/>
    <s v="BOD"/>
    <n v="1824366"/>
    <m/>
    <s v="00099021001 DEPOSITO DE EFECTIVO, DEPOSITANTE: NANCY SATURNINA PINTO ALCON, CONCEPTO: DOBLE PERCEPCION, CUENTA DE DEPOSITO: CUENTA UNICA DEL TESORO"/>
    <m/>
    <m/>
    <m/>
    <m/>
    <n v="0"/>
    <n v="1496.41"/>
    <s v="NO_CONCILIADO"/>
  </r>
  <r>
    <x v="18"/>
    <m/>
    <x v="18"/>
    <x v="30"/>
    <s v="O18245300002"/>
    <s v="BOD"/>
    <n v="1824530"/>
    <m/>
    <s v="00099021001 DEPOSITO DE EFECTIVO, DEPOSITANTE: MARIA ANTONIETA LIRA SILVA, CONCEPTO: DOBLE PERCEPCION, CUENTA DE DEPOSITO: CUENTA UNICA DEL TESORO"/>
    <m/>
    <m/>
    <m/>
    <m/>
    <n v="0"/>
    <n v="3480"/>
    <s v="NO_CONCILIADO"/>
  </r>
  <r>
    <x v="44"/>
    <m/>
    <x v="44"/>
    <x v="30"/>
    <s v="O18245430002"/>
    <s v="BOD"/>
    <n v="1824543"/>
    <m/>
    <s v="00099021001 DEPOSITO DE EFECTIVO, DEPOSITANTE: FIDELIA VALLE GUTIERREZ, CONCEPTO: COMPROMISO DE DEVOLUCION DE DEUDA, CUENTA DE DEPOSITO: CUENTA UNICA DEL TESORO / DJBR."/>
    <m/>
    <m/>
    <m/>
    <m/>
    <n v="0"/>
    <n v="626.62"/>
    <s v="NO_CONCILIADO"/>
  </r>
  <r>
    <x v="18"/>
    <m/>
    <x v="18"/>
    <x v="30"/>
    <s v="O18245610002"/>
    <s v="BOD"/>
    <n v="1824561"/>
    <m/>
    <s v="00099021001 DEPOSITO DE EFECTIVO, DEPOSITANTE: GIOVANNA GISLHANYN ARROCHA LUCANA, CONCEPTO: DEVOLUCION RETRACTIVO, CUENTA DE DEPOSITO: CUENTA UNICA DEL TESORO"/>
    <m/>
    <m/>
    <m/>
    <m/>
    <n v="0"/>
    <n v="2366.54"/>
    <s v="NO_CONCILIADO"/>
  </r>
  <r>
    <x v="76"/>
    <m/>
    <x v="76"/>
    <x v="30"/>
    <s v="O18245640002"/>
    <s v="BOD"/>
    <n v="1824564"/>
    <m/>
    <s v="00347012001 DEPOSITO DE EFECTIVO, DEPOSITANTE: FERNANDO SALMON ALAYZA, CONCEPTO: DEVOLUCION, CUENTA DE DEPOSITO: CUENTA UNICA DEL TESORO"/>
    <m/>
    <m/>
    <m/>
    <m/>
    <n v="0"/>
    <n v="2493.4"/>
    <s v="NO_CONCILIADO"/>
  </r>
  <r>
    <x v="22"/>
    <m/>
    <x v="22"/>
    <x v="30"/>
    <s v="O18245670002"/>
    <s v="BOD"/>
    <n v="1824567"/>
    <m/>
    <s v="00046171101 DEPOSITO DE EFECTIVO, DEPOSITANTE: NUTRIPHARMA SRL, CONCEPTO: SANCION POR INCUMPLIMIENTO A LA NORMA GESTION 2020, CUENTA DE DEPOSITO: CUENTA UNICA DEL TESORO"/>
    <m/>
    <m/>
    <m/>
    <m/>
    <n v="0"/>
    <n v="5000"/>
    <s v="NO_CONCILIADO"/>
  </r>
  <r>
    <x v="46"/>
    <m/>
    <x v="46"/>
    <x v="30"/>
    <s v="O18245770002"/>
    <s v="BOD"/>
    <n v="1824577"/>
    <m/>
    <s v="00099021001 DEPOSITO DE EFECTIVO, DEPOSITANTE: JORGE OSVALDO BEDREGAL SANJINES, CONCEPTO: DEVOLUCION TASA DE EMBARQUE TRAMO LPB-CBB ANH, CUENTA DE DEPOSITO: CUENTA UNICA DEL TESORO"/>
    <m/>
    <m/>
    <m/>
    <m/>
    <n v="0"/>
    <n v="15"/>
    <s v="NO_CONCILIADO"/>
  </r>
  <r>
    <x v="18"/>
    <m/>
    <x v="18"/>
    <x v="30"/>
    <s v="O18245780002"/>
    <s v="BOD"/>
    <n v="1824578"/>
    <m/>
    <s v="00099021001 DEPOSITO DE EFECTIVO, DEPOSITANTE: YOLANDA MARIA BELTRAN TORRICO, CONCEPTO: DOBLE PERCEPCION, CUENTA DE DEPOSITO: CUENTA UNICA DEL TESORO"/>
    <m/>
    <m/>
    <m/>
    <m/>
    <n v="0"/>
    <n v="1803.7"/>
    <s v="NO_CONCILIADO"/>
  </r>
  <r>
    <x v="29"/>
    <m/>
    <x v="29"/>
    <x v="30"/>
    <s v="O18245960002"/>
    <s v="BOD"/>
    <n v="1824596"/>
    <m/>
    <s v="00591012001 DEPOSITO DE EFECTIVO, DEPOSITANTE: MERAPA SRL, CONCEPTO: DEVOLUCION POR EL SERVICIO DE AGUA POTABLE, ESTACION SAN JOSE LINEA MORADA, CUENTA DE DEPOSITO: CUENTA UNICA DEL TESORO"/>
    <m/>
    <m/>
    <m/>
    <m/>
    <n v="0"/>
    <n v="108.34"/>
    <s v="NO_CONCILIADO"/>
  </r>
  <r>
    <x v="21"/>
    <m/>
    <x v="21"/>
    <x v="30"/>
    <s v="O18246110002"/>
    <s v="BOD"/>
    <n v="1824611"/>
    <m/>
    <s v="00291012006 DEPOSITO DE EFECTIVO, DEPOSITANTE: INDUSTRIAS DEL ORIENTE SRL, CONCEPTO: DEPÓSITO EMPRESARIAL INDUSTRIAL DEL ORIENTE, CUENTA DE DEPOSITO: CUENTA UNICA DEL TESORO"/>
    <m/>
    <m/>
    <m/>
    <m/>
    <n v="0"/>
    <n v="7516.8"/>
    <s v="NO_CONCILIADO"/>
  </r>
  <r>
    <x v="21"/>
    <m/>
    <x v="21"/>
    <x v="30"/>
    <s v="O18246120002"/>
    <s v="BOD"/>
    <n v="1824612"/>
    <m/>
    <s v="00291012008 DEPOSITO DE EFECTIVO, DEPOSITANTE: EMPRESA CONSTRUCTORA MOSCOSO, CONCEPTO: ENSAYOS DE LABORATORIO PINTURA BLANCA Y AMARILLA Y MICROESFERAS, CUENTA DE DEPOSITO: CUENTA UNICA DEL TESORO"/>
    <m/>
    <m/>
    <m/>
    <m/>
    <n v="0"/>
    <n v="1241.2"/>
    <s v="NO_CONCILIADO"/>
  </r>
  <r>
    <x v="7"/>
    <m/>
    <x v="7"/>
    <x v="30"/>
    <s v="O18246930002"/>
    <s v="BOD"/>
    <n v="1824693"/>
    <m/>
    <s v="00132079201 DEPOSITO DE EFECTIVO, DEPOSITANTE: SERGIO BENAVIDES, CONCEPTO: DEVOLUCION DE FONDOS NO UTILIZADOS, CUENTA DE DEPOSITO: CUENTA UNICA DEL TESORO"/>
    <m/>
    <m/>
    <m/>
    <m/>
    <n v="0"/>
    <n v="280"/>
    <s v="NO_CONCILIADO"/>
  </r>
  <r>
    <x v="7"/>
    <m/>
    <x v="7"/>
    <x v="30"/>
    <s v="O18246960002"/>
    <s v="BOD"/>
    <n v="1824696"/>
    <m/>
    <s v="00132079201 DEPOSITO DE EFECTIVO, DEPOSITANTE: SERGIO BENAVIDES, CONCEPTO: DEVOLUCION DE FONDOS NO UTILIZADOS, CUENTA DE DEPOSITO: CUENTA UNICA DEL TESORO"/>
    <m/>
    <m/>
    <m/>
    <m/>
    <n v="0"/>
    <n v="3720"/>
    <s v="NO_CONCILIADO"/>
  </r>
  <r>
    <x v="22"/>
    <m/>
    <x v="22"/>
    <x v="30"/>
    <s v="O18247020002"/>
    <s v="BOD"/>
    <n v="1824702"/>
    <m/>
    <s v="00046171101 DEPOSITO DE EFECTIVO, DEPOSITANTE: EMPRESSA DE IMP. F.U.A.D. DE RAMOS CRISTIAN, CONCEPTO: SANCION POR INCUMPLIMIENTO A LA NORMA GESTION 2020, CUENTA DE DEPOSITO: CUENTA UNICA DEL TESORO"/>
    <m/>
    <m/>
    <m/>
    <m/>
    <n v="0"/>
    <n v="5000"/>
    <s v="NO_CONCILIADO"/>
  </r>
  <r>
    <x v="49"/>
    <m/>
    <x v="49"/>
    <x v="30"/>
    <s v="O18247290002"/>
    <s v="BOD"/>
    <n v="1824729"/>
    <m/>
    <s v="00099021001 DEPOSITO DE EFECTIVO, DEPOSITANTE: MARIO GUARACHI GUARACHI, CONCEPTO: DOBLE PERCEPCION, CUENTA DE DEPOSITO: CUENTA UNICA DEL TESORO / DJBR."/>
    <m/>
    <m/>
    <m/>
    <m/>
    <n v="0"/>
    <n v="929.06"/>
    <s v="NO_CONCILIADO"/>
  </r>
  <r>
    <x v="18"/>
    <m/>
    <x v="18"/>
    <x v="30"/>
    <s v="O18247330002"/>
    <s v="BOD"/>
    <n v="1824733"/>
    <m/>
    <s v="00099021001 DEPOSITO DE EFECTIVO, DEPOSITANTE: HEIDI MENDOZA BARRAU, CONCEPTO: POR EXCEDENTE EN RENUMERACION MAXIMA EN EL SECTOR PUBLICO MES DE NOVIEMBRE 2019, CUENTA DE DEPOSITO: CUENTA UNICA DEL TESORO / DJBR."/>
    <m/>
    <m/>
    <m/>
    <m/>
    <n v="0"/>
    <n v="23.05"/>
    <s v="NO_CONCILIADO"/>
  </r>
  <r>
    <x v="18"/>
    <m/>
    <x v="18"/>
    <x v="30"/>
    <s v="O18247370002"/>
    <s v="BOD"/>
    <n v="1824737"/>
    <m/>
    <s v="00099021001 DEPOSITO DE EFECTIVO, DEPOSITANTE: HEIDI MENDOZA BARRAU, CONCEPTO: POR EXCEDENTE EN RENUMERACION MAXIMA EN EL SECTOR PUBLICO MES DE DICIEMBRE 2019, CUENTA DE DEPOSITO: CUENTA UNICA DEL TESORO / DJBR."/>
    <m/>
    <m/>
    <m/>
    <m/>
    <n v="0"/>
    <n v="23.05"/>
    <s v="NO_CONCILIADO"/>
  </r>
  <r>
    <x v="18"/>
    <m/>
    <x v="18"/>
    <x v="30"/>
    <s v="O18247400002"/>
    <s v="BOD"/>
    <n v="1824740"/>
    <m/>
    <s v="00099021001 DEPOSITO DE EFECTIVO, DEPOSITANTE: HEIDI MENDOZA BARRAU, CONCEPTO: POR EXCEDENTE EN RENUMERACION MAXIMA EN EL SECTOR PUBLICO MES DE ENERO 2020, CUENTA DE DEPOSITO: CUENTA UNICA DEL TESORO / DJBR."/>
    <m/>
    <m/>
    <m/>
    <m/>
    <n v="0"/>
    <n v="23.05"/>
    <s v="NO_CONCILIADO"/>
  </r>
  <r>
    <x v="57"/>
    <m/>
    <x v="57"/>
    <x v="30"/>
    <s v="B18245460002"/>
    <s v="BOD"/>
    <n v="1824546"/>
    <m/>
    <s v="00670012002 DEP.DE CHEQ.AJENOS,RET.DE CAM.,CONCEPTO: DEVOLUCION DE RECURSOS AL TSE POR RECUPERACION DE CUENTAS POR COBRAR GESTION 2019,DEP.: TRIBUNAL ELECTORAL DEPARTAMENTAL DE SANTA CRUZ"/>
    <m/>
    <m/>
    <m/>
    <m/>
    <n v="0"/>
    <n v="1370"/>
    <s v="NO_CONCILIADO"/>
  </r>
  <r>
    <x v="57"/>
    <m/>
    <x v="57"/>
    <x v="30"/>
    <s v="B18245480002"/>
    <s v="BOD"/>
    <n v="1824548"/>
    <m/>
    <s v="00670012002 DEP.DE CHEQ.AJENOS,RET.DE CAM.,CONCEPTO: DEVOLUCION DE RECURSOS AL TSE POR RECUPERACION DE CUENTAS POR COBRAR GESTION 2019,DEP.: TRIBUNAL ELECTORAL DEPARTAMENTAL DE SANTA CRUZ"/>
    <m/>
    <m/>
    <m/>
    <m/>
    <n v="0"/>
    <n v="1500"/>
    <s v="NO_CONCILIADO"/>
  </r>
  <r>
    <x v="57"/>
    <m/>
    <x v="57"/>
    <x v="30"/>
    <s v="B18245490002"/>
    <s v="BOD"/>
    <n v="1824549"/>
    <m/>
    <s v="00099021001 DEP.DE CHEQ.AJENOS,RET.DE CAM.,CONCEPTO: DEVOLUCION POR DESCUENTOS A JURADOS ELECTORALES ELECCIONES GENERALES 2019,DEP.: TRIBUNAL ELECTORAL DEPARTAMENTAL DE SANTA CRUZ , PROCEDENCIA: BANCO UNION S.A., CHEQUE: 8084, FECHA DE EMISION:11/02/2020"/>
    <m/>
    <m/>
    <m/>
    <m/>
    <n v="0"/>
    <n v="42999"/>
    <s v="NO_CONCILIADO"/>
  </r>
  <r>
    <x v="57"/>
    <m/>
    <x v="57"/>
    <x v="30"/>
    <s v="B18245510002"/>
    <s v="BOD"/>
    <n v="1824551"/>
    <m/>
    <s v="00099021001 DEP.DE CHEQ.AJENOS,RET.DE CAM.,CONCEPTO: DEVOLUCION DE ESTIPENDIOS NO PAGADOS A JURADOS ELECTORALES ELECCIONES GENERALES 2019,DEP.: TRIBUNAL ELECTORAL DEPARTAMENTAL DE SANTA CRUZ"/>
    <m/>
    <m/>
    <m/>
    <m/>
    <n v="0"/>
    <n v="333055.90000000002"/>
    <s v="NO_CONCILIADO"/>
  </r>
  <r>
    <x v="9"/>
    <m/>
    <x v="9"/>
    <x v="30"/>
    <s v="B18245550002"/>
    <s v="BOD"/>
    <n v="1824555"/>
    <m/>
    <s v="00086031101 DEP.DE CHEQ.AJENOS,RET.DE CAM.,CONCEPTO: INGRESO POR MULTAS,DEP.: SERNAP-OTUQUIS , PROCEDENCIA: BANCO UNION S.A., CHEQUE: 933, FECHA DE EMISION:27/01/2020"/>
    <m/>
    <m/>
    <m/>
    <m/>
    <n v="0"/>
    <n v="12360"/>
    <s v="NO_CONCILIADO"/>
  </r>
  <r>
    <x v="9"/>
    <m/>
    <x v="9"/>
    <x v="30"/>
    <s v="B18245600002"/>
    <s v="BOD"/>
    <n v="1824560"/>
    <m/>
    <s v="00086031101 DEP.DE CHEQ.AJENOS,RET.DE CAM.,CONCEPTO: INGRESO POR MULTAS,DEP.: SERNAP-ATUQUIS , PROCEDENCIA: BANCO UNION S.A., CHEQUE: 934, FECHA DE EMISION:27/01/2020"/>
    <m/>
    <m/>
    <m/>
    <m/>
    <n v="0"/>
    <n v="1236"/>
    <s v="NO_CONCILIADO"/>
  </r>
  <r>
    <x v="9"/>
    <m/>
    <x v="9"/>
    <x v="30"/>
    <s v="B18245620002"/>
    <s v="BOD"/>
    <n v="1824562"/>
    <m/>
    <s v="00086031101 DEP.DE CHEQ.AJENOS,RET.DE CAM.,CONCEPTO: DESEMBOLSO WWF-SERNAP,DEP.: SERNAP-OTUQUIS , PROCEDENCIA: BANCO UNION S.A., CHEQUE: 935, FECHA DE EMISION:27/01/2020"/>
    <m/>
    <m/>
    <m/>
    <m/>
    <n v="0"/>
    <n v="30500"/>
    <s v="NO_CONCILIADO"/>
  </r>
  <r>
    <x v="10"/>
    <m/>
    <x v="10"/>
    <x v="30"/>
    <s v="B18245650002"/>
    <s v="BOD"/>
    <n v="1824565"/>
    <m/>
    <s v="00041011101 DEP.DE CHEQ.AJENOS,RET.DE CAM.,CONCEPTO: DERECHO DE CONCESION,DEP.: FUNDEMPRESA , PROCEDENCIA: BANCO MERCANTIL SANTA CRUZ SA., CHEQUE: 6454, FECHA DE EMISION:06/02/2020"/>
    <m/>
    <m/>
    <m/>
    <m/>
    <n v="0"/>
    <n v="944067.23"/>
    <s v="NO_CONCILIADO"/>
  </r>
  <r>
    <x v="15"/>
    <m/>
    <x v="15"/>
    <x v="30"/>
    <s v="O18247970002"/>
    <s v="BOD"/>
    <n v="1824797"/>
    <m/>
    <s v="00099021001 DEPOSITO DE EFECTIVO, DEPOSITANTE: JUAN BUSTOS CELIS, CONCEPTO: REVERSION PASAJES PREV N° 7959/19 N° DE CARGO DE CUENTA, CUENTA DE DEPOSITO: CUENTA UNICA DEL TESORO / DJBR."/>
    <m/>
    <m/>
    <m/>
    <m/>
    <n v="0"/>
    <n v="70"/>
    <s v="NO_CONCILIADO"/>
  </r>
  <r>
    <x v="5"/>
    <m/>
    <x v="5"/>
    <x v="30"/>
    <s v="O18248010002"/>
    <s v="BOD"/>
    <n v="1824801"/>
    <m/>
    <s v="00592012001 DEPOSITO DE EFECTIVO, DEPOSITANTE: AGUSTINA MAMANI, CONCEPTO: VENTA PAQUETES TURISTICOS DE LA GESTION 2020, CUENTA DE DEPOSITO: CUENTA UNICA DEL TESORO"/>
    <m/>
    <m/>
    <m/>
    <m/>
    <n v="0"/>
    <n v="375"/>
    <s v="NO_CONCILIADO"/>
  </r>
  <r>
    <x v="5"/>
    <m/>
    <x v="5"/>
    <x v="30"/>
    <s v="O18248020002"/>
    <s v="BOD"/>
    <n v="1824802"/>
    <m/>
    <s v="00592012001 DEPOSITO DE EFECTIVO, DEPOSITANTE: AGUSTINA MAMANI, CONCEPTO: VENTA EMISIVO DEL 03 DE FEBRERO AL 10 DE FEBRERO 2020, CUENTA DE DEPOSITO: CUENTA UNICA DEL TESORO"/>
    <m/>
    <m/>
    <m/>
    <m/>
    <n v="0"/>
    <n v="32822.5"/>
    <s v="NO_CONCILIADO"/>
  </r>
  <r>
    <x v="5"/>
    <m/>
    <x v="5"/>
    <x v="30"/>
    <s v="O18248070002"/>
    <s v="BOD"/>
    <n v="1824807"/>
    <m/>
    <s v="00592012001 DEPOSITO DE EFECTIVO, DEPOSITANTE: AGUSTINA MAMANI, CONCEPTO: SOBRANTE AL FINALIZAR DEL ARQUEO DE CAJA EN FECHA 28-01-20, CUENTA DE DEPOSITO: CUENTA UNICA DEL TESORO"/>
    <m/>
    <m/>
    <m/>
    <m/>
    <n v="0"/>
    <n v="50"/>
    <s v="NO_CONCILIADO"/>
  </r>
  <r>
    <x v="5"/>
    <m/>
    <x v="5"/>
    <x v="30"/>
    <s v="O18248080002"/>
    <s v="BOD"/>
    <n v="1824808"/>
    <m/>
    <s v="00592012001 DEPOSITO DE EFECTIVO, DEPOSITANTE: AGUSTINA MAMANI, CONCEPTO: VENTA PAQUETES TURISTICOS DE GESTION 2020, CUENTA DE DEPOSITO: CUENTA UNICA DEL TESORO"/>
    <m/>
    <m/>
    <m/>
    <m/>
    <n v="0"/>
    <n v="1390"/>
    <s v="NO_CONCILIADO"/>
  </r>
  <r>
    <x v="5"/>
    <m/>
    <x v="5"/>
    <x v="30"/>
    <s v="O18248090002"/>
    <s v="BOD"/>
    <n v="1824809"/>
    <m/>
    <s v="00592012001 DEPOSITO DE EFECTIVO, DEPOSITANTE: AGUSTINA MAMANI C., CONCEPTO: VENTA EMISIVO DEL 29 AL 31 DE ENERO DE 2020, CUENTA DE DEPOSITO: CUENTA UNICA DEL TESORO"/>
    <m/>
    <m/>
    <m/>
    <m/>
    <n v="0"/>
    <n v="20023.599999999999"/>
    <s v="NO_CONCILIADO"/>
  </r>
  <r>
    <x v="22"/>
    <m/>
    <x v="22"/>
    <x v="31"/>
    <s v="O18249460002"/>
    <s v="BOD"/>
    <n v="1824946"/>
    <m/>
    <s v="00099021001 DEPOSITO DE EFECTIVO, DEPOSITANTE: EDGAR -HERNANI DIAZ, CONCEPTO: DEVOLUCION DE DINERO, CUENTA DE DEPOSITO: CUENTA UNICA DEL TESORO / DJBR."/>
    <m/>
    <m/>
    <m/>
    <m/>
    <n v="0"/>
    <n v="3017.18"/>
    <s v="NO_CONCILIADO"/>
  </r>
  <r>
    <x v="0"/>
    <m/>
    <x v="0"/>
    <x v="31"/>
    <s v="O18249500002"/>
    <s v="BOD"/>
    <n v="1824950"/>
    <m/>
    <s v="00099021001 DEPOSITO DE EFECTIVO, DEPOSITANTE: MIREYA VANESSA VILLARROEL VARGAS, CONCEPTO: DEVOLUCION DE DEMACIA EN FACTURACION, CUENTA DE DEPOSITO: CUENTA UNICA DEL TESORO"/>
    <m/>
    <m/>
    <m/>
    <m/>
    <n v="0"/>
    <n v="2.2200000000000002"/>
    <s v="NO_CONCILIADO"/>
  </r>
  <r>
    <x v="22"/>
    <m/>
    <x v="22"/>
    <x v="31"/>
    <s v="O18249400002"/>
    <s v="BOD"/>
    <n v="1824940"/>
    <m/>
    <s v="00046171101 DEPOSITO DE EFECTIVO, DEPOSITANTE: GREGORIA GONZALES CHALLAPA, CONCEPTO: SANCION POR IMCUMPLIMIENTO A LA NORMA GESTION 2020, CUENTA DE DEPOSITO: CUENTA UNICA DEL TESORO"/>
    <m/>
    <m/>
    <m/>
    <m/>
    <n v="0"/>
    <n v="1500"/>
    <s v="NO_CONCILIADO"/>
  </r>
  <r>
    <x v="3"/>
    <m/>
    <x v="3"/>
    <x v="31"/>
    <s v="O18249660002"/>
    <s v="BOD"/>
    <n v="1824966"/>
    <m/>
    <s v="00099021001 DEPOSITO DE EFECTIVO, DEPOSITANTE: RUFINA ZAGREDO DE TELLERIA, CONCEPTO: DEVOLUCION DE LLAMADAS TELEFONICAS POR EL MES DE ENERO 2020, CUENTA DE DEPOSITO: CUENTA UNICA DEL TESORO / DJBR."/>
    <m/>
    <m/>
    <m/>
    <m/>
    <n v="0"/>
    <n v="7.5"/>
    <s v="NO_CONCILIADO"/>
  </r>
  <r>
    <x v="3"/>
    <m/>
    <x v="3"/>
    <x v="31"/>
    <s v="O18249670002"/>
    <s v="BOD"/>
    <n v="1824967"/>
    <m/>
    <s v="00099021001 DEPOSITO DE EFECTIVO, DEPOSITANTE: LAIDA RODRIGUEZ DE PINELL, CONCEPTO: DEVOLUCION DE LLAMADAS TELEFONICA MES DE ENERO 2020, CUENTA DE DEPOSITO: CUENTA UNICA DEL TESORO / DJBR."/>
    <m/>
    <m/>
    <m/>
    <m/>
    <n v="0"/>
    <n v="5"/>
    <s v="NO_CONCILIADO"/>
  </r>
  <r>
    <x v="18"/>
    <m/>
    <x v="18"/>
    <x v="31"/>
    <s v="O18249790002"/>
    <s v="BOD"/>
    <n v="1824979"/>
    <m/>
    <s v="00099021001 DEPOSITO DE EFECTIVO, DEPOSITANTE: JUAN MAYTA MAMANI C.I. 2289827 LP, CONCEPTO: DOBLE PERCEPCION, CUENTA DE DEPOSITO: CUENTA UNICA DEL TESORO"/>
    <m/>
    <m/>
    <m/>
    <m/>
    <n v="0"/>
    <n v="1137.8499999999999"/>
    <s v="NO_CONCILIADO"/>
  </r>
  <r>
    <x v="22"/>
    <m/>
    <x v="22"/>
    <x v="31"/>
    <s v="O18250260002"/>
    <s v="BOD"/>
    <n v="1825026"/>
    <m/>
    <s v="00046171101 DEPOSITO DE EFECTIVO, DEPOSITANTE: LABORATORIOS DELTA SA, CONCEPTO: SANCION POR INCUMPLIMIENTO A LA NORMA GESTION 2020, CUENTA DE DEPOSITO: CUENTA UNICA DEL TESORO"/>
    <m/>
    <m/>
    <m/>
    <m/>
    <n v="0"/>
    <n v="5000"/>
    <s v="NO_CONCILIADO"/>
  </r>
  <r>
    <x v="22"/>
    <m/>
    <x v="22"/>
    <x v="31"/>
    <s v="O18250270002"/>
    <s v="BOD"/>
    <n v="1825027"/>
    <m/>
    <s v="00046171101 DEPOSITO DE EFECTIVO, DEPOSITANTE: LABORATORIOS DELTA SA, CONCEPTO: SANCION POR INCUMPLIMIENTO A LA NORMA GESTION 2020, CUENTA DE DEPOSITO: CUENTA UNICA DEL TESORO"/>
    <m/>
    <m/>
    <m/>
    <m/>
    <n v="0"/>
    <n v="5000"/>
    <s v="NO_CONCILIADO"/>
  </r>
  <r>
    <x v="18"/>
    <m/>
    <x v="18"/>
    <x v="31"/>
    <s v="O18250610002"/>
    <s v="BOD"/>
    <n v="1825061"/>
    <m/>
    <s v="00099021001 DEPOSITO DE EFECTIVO, DEPOSITANTE: OSCAR JOSE ESPINOSA GARCIA, CONCEPTO: DOBLE PERCEPION, CUENTA DE DEPOSITO: CUENTA UNICA DEL TESORO"/>
    <m/>
    <m/>
    <m/>
    <m/>
    <n v="0"/>
    <n v="3568.67"/>
    <s v="NO_CONCILIADO"/>
  </r>
  <r>
    <x v="22"/>
    <m/>
    <x v="22"/>
    <x v="31"/>
    <s v="O18251070002"/>
    <s v="BOD"/>
    <n v="1825107"/>
    <m/>
    <s v="00046171101 DEPOSITO DE EFECTIVO, DEPOSITANTE: IMPORTADORA BENEDICTO MORALES HERRERA, CONCEPTO: SANCION POR INCUMPLIMIENTO A LA NORA GESTION 2019, CUENTA DE DEPOSITO: CUENTA UNICA DEL TESORO"/>
    <m/>
    <m/>
    <m/>
    <m/>
    <n v="0"/>
    <n v="1250"/>
    <s v="NO_CONCILIADO"/>
  </r>
  <r>
    <x v="25"/>
    <m/>
    <x v="25"/>
    <x v="31"/>
    <s v="O18251100002"/>
    <s v="BOD"/>
    <n v="1825110"/>
    <m/>
    <s v="00119012001 DEPOSITO DE EFECTIVO, DEPOSITANTE: NEMECIO RONALD COARITE MAMANI, CONCEPTO: PAGO POR EMISION DE CERTICADOS DIGITALES, CUENTA DE DEPOSITO: CUENTA UNICA DEL TESORO"/>
    <m/>
    <m/>
    <m/>
    <m/>
    <n v="0"/>
    <n v="780"/>
    <s v="NO_CONCILIADO"/>
  </r>
  <r>
    <x v="18"/>
    <m/>
    <x v="18"/>
    <x v="31"/>
    <s v="O18251590002"/>
    <s v="BOD"/>
    <n v="1825159"/>
    <m/>
    <s v="00099021001 DEPOSITO DE EFECTIVO, DEPOSITANTE: BASILIA MAMANIHUANCA MAMANI, CONCEPTO: DEVOLUCION DE AGUINALDO SR. ZENON LAURA ALTAMIRANO, CUENTA DE DEPOSITO: CUENTA UNICA DEL TESORO"/>
    <m/>
    <m/>
    <m/>
    <m/>
    <n v="0"/>
    <n v="3498.61"/>
    <s v="NO_CONCILIADO"/>
  </r>
  <r>
    <x v="20"/>
    <m/>
    <x v="20"/>
    <x v="31"/>
    <s v="B18249900002"/>
    <s v="BOD"/>
    <n v="1824990"/>
    <m/>
    <s v="00015021101 DEP.DE CHEQ.AJENOS,RET.DE CAM.,CONCEPTO: MIN DE GOBIERNO POLICIA NAL RECAUDACIONES,DEP.: DIRECCION NACIONAL DE SALUD Y BIENESTAR SOCIAL , PROCEDENCIA: BANCO UNION S.A., CHEQUE: 2970, FECHA DE EMISION:13/02/2020"/>
    <m/>
    <m/>
    <m/>
    <m/>
    <n v="0"/>
    <n v="152656.68"/>
    <s v="NO_CONCILIADO"/>
  </r>
  <r>
    <x v="9"/>
    <m/>
    <x v="9"/>
    <x v="31"/>
    <s v="B18249920002"/>
    <s v="BOD"/>
    <n v="1824992"/>
    <m/>
    <s v="00086031107 DEP.DE CHEQ.AJENOS,RET.DE CAM.,CONCEPTO: DEPÓSITO SERNAP FONDOS VICUÑA,DEP.: ACOFIV - BOLIVIA , PROCEDENCIA: BANCO DE CREDITO DE BOLIVIA S.A., CHEQUE: 588, FECHA DE EMISION:14/02/2020"/>
    <m/>
    <m/>
    <m/>
    <m/>
    <n v="0"/>
    <n v="50214"/>
    <s v="NO_CONCILIADO"/>
  </r>
  <r>
    <x v="40"/>
    <m/>
    <x v="40"/>
    <x v="31"/>
    <s v="B18250380002"/>
    <s v="BOD"/>
    <n v="1825038"/>
    <m/>
    <s v="00070011102 DEP.DE CHEQ.AJENOS,RET.DE CAM.,CONCEPTO: DEVOLUCION DE PASAJE DE EMILIO RODAS PANIQUE GETSION2019 -/C21,DEP.: MIN. DE TRABAJO EMPLEO Y PREVISION SOCIAL , PROCEDENCIA: BANCO UNION S.A., CHEQUE: 9786, FECHA DE EMISION:13/02/2020"/>
    <m/>
    <m/>
    <m/>
    <m/>
    <n v="0"/>
    <n v="1024"/>
    <s v="NO_CONCILIADO"/>
  </r>
  <r>
    <x v="10"/>
    <m/>
    <x v="10"/>
    <x v="31"/>
    <s v="B18250480002"/>
    <s v="BOD"/>
    <n v="1825048"/>
    <m/>
    <s v="00041011101 DEP.DE CHEQ.AJENOS,RET.DE CAM.,CONCEPTO: GACETA ELECTRONICA,DEP.: FUNDEMPRESA , PROCEDENCIA: BANCO BISA S.A., CHEQUE: 8747, FECHA DE EMISION:06/02/2020"/>
    <m/>
    <m/>
    <m/>
    <m/>
    <n v="0"/>
    <n v="123972.25"/>
    <s v="NO_CONCILIADO"/>
  </r>
  <r>
    <x v="65"/>
    <m/>
    <x v="65"/>
    <x v="32"/>
    <s v="O18253310002"/>
    <s v="BOD"/>
    <n v="1825331"/>
    <m/>
    <s v="00099021001 DEPOSITO DE EFECTIVO, DEPOSITANTE: IVAN GUZMAN RUESCAS, CONCEPTO: DEVOLUCION POR LA DIFERENCIA DE ENTREGA DE 3 PARKAS Y 3 POLERAS SEGUN INFORME ASFI/VAI/R-1810/2020, CUENTA DE DEPOSITO: CUENTA UNICA DEL TESORO"/>
    <m/>
    <m/>
    <m/>
    <m/>
    <n v="0"/>
    <n v="555"/>
    <s v="NO_CONCILIADO"/>
  </r>
  <r>
    <x v="20"/>
    <m/>
    <x v="20"/>
    <x v="32"/>
    <s v="O18253570002"/>
    <s v="BOD"/>
    <n v="1825357"/>
    <m/>
    <s v="00015011108 DEPOSITO DE EFECTIVO, DEPOSITANTE: REGIMEN PENITENCIARIO, CONCEPTO: DESCARGO DE ASIGNACION DE RECURSOS, CUENTA DE DEPOSITO: CUENTA UNICA DEL TESORO"/>
    <m/>
    <m/>
    <m/>
    <m/>
    <n v="0"/>
    <n v="0.62"/>
    <s v="NO_CONCILIADO"/>
  </r>
  <r>
    <x v="3"/>
    <m/>
    <x v="3"/>
    <x v="32"/>
    <s v="O18253610002"/>
    <s v="BOD"/>
    <n v="1825361"/>
    <m/>
    <s v="00099021001 DEPOSITO DE EFECTIVO, DEPOSITANTE: GLORIA CAMACHO JIMENEZ, CONCEPTO: DEVOLUCION DE LLAMADAS TELEFONICAS MES DE ENERO/20 DE GLORIA ANGELA CAMACHO JIMENEZ, CUENTA DE DEPOSITO: CUENTA UNICA DEL TESORO / DJBR."/>
    <m/>
    <m/>
    <m/>
    <m/>
    <n v="0"/>
    <n v="8.48"/>
    <s v="NO_CONCILIADO"/>
  </r>
  <r>
    <x v="3"/>
    <m/>
    <x v="3"/>
    <x v="32"/>
    <s v="O18253620002"/>
    <s v="BOD"/>
    <n v="1825362"/>
    <m/>
    <s v="00099021001 DEPOSITO DE EFECTIVO, DEPOSITANTE: MABEL CYNDI CASANOVAS, CONCEPTO: DEVOLUCION DE LLAMADAS TELEFONICAS MES DE ENERO/20 DE MABEL CYNDI CASANOVAS, CUENTA DE DEPOSITO: CUENTA UNICA DEL TESORO / DJBR."/>
    <m/>
    <m/>
    <m/>
    <m/>
    <n v="0"/>
    <n v="14.96"/>
    <s v="NO_CONCILIADO"/>
  </r>
  <r>
    <x v="30"/>
    <m/>
    <x v="30"/>
    <x v="32"/>
    <s v="O18253990002"/>
    <s v="BOD"/>
    <n v="1825399"/>
    <m/>
    <s v="00099021001 DEPOSITO DE EFECTIVO, DEPOSITANTE: MARIA ROXANA VEIZAGA CASSO, CONCEPTO: DEVOLUCION DE GASTOS JUDICIALES PAGADOS POR EL SEGIO AFPS DEL MES DE SEPTIEMBRE -2014 N 2172 -C-31, CUENTA DE DEPOSITO: CUENTA UNICA DEL TESORO / DJBR."/>
    <m/>
    <m/>
    <m/>
    <m/>
    <n v="0"/>
    <n v="1304.92"/>
    <s v="NO_CONCILIADO"/>
  </r>
  <r>
    <x v="30"/>
    <m/>
    <x v="30"/>
    <x v="32"/>
    <s v="O18254020002"/>
    <s v="BOD"/>
    <n v="1825402"/>
    <m/>
    <s v="00099021001 DEPOSITO DE EFECTIVO, DEPOSITANTE: MARIA ROXANA VEIZAGA CASSO, CONCEPTO: DEVOLUCION DE GASTOS JUDICIALES PAGADOS POR EL SEGIP AFPS DEL MES DE JUNIO -2014 N 1246 SEGUN C-31, CUENTA DE DEPOSITO: CUENTA UNICA DEL TESORO"/>
    <m/>
    <m/>
    <m/>
    <m/>
    <n v="0"/>
    <n v="598.80999999999995"/>
    <s v="NO_CONCILIADO"/>
  </r>
  <r>
    <x v="3"/>
    <m/>
    <x v="3"/>
    <x v="32"/>
    <s v="O18254200002"/>
    <s v="BOD"/>
    <n v="1825420"/>
    <m/>
    <s v="00099021001 DEPOSITO DE EFECTIVO, DEPOSITANTE: MARCELA LARREA, CONCEPTO: DEVOLUCION DE LLAMADAS TELEFONICAS MES DE ENERO /2020 POR MARCELA LARREA ALIAGA, CUENTA DE DEPOSITO: CUENTA UNICA DEL TESORO / DJBR."/>
    <m/>
    <m/>
    <m/>
    <m/>
    <n v="0"/>
    <n v="10.48"/>
    <s v="NO_CONCILIADO"/>
  </r>
  <r>
    <x v="3"/>
    <m/>
    <x v="3"/>
    <x v="32"/>
    <s v="O18254210002"/>
    <s v="BOD"/>
    <n v="1825421"/>
    <m/>
    <s v="00099021001 DEPOSITO DE EFECTIVO, DEPOSITANTE: GUADALUPE DE LA TORRE, CONCEPTO: DEVOLUCION DE LLAMADAS TELEFONICAS MES DE ENERO /2020 POR GUADALUPE DE LA TORRE, CUENTA DE DEPOSITO: CUENTA UNICA DEL TESORO / DJBR."/>
    <m/>
    <m/>
    <m/>
    <m/>
    <n v="0"/>
    <n v="7.11"/>
    <s v="NO_CONCILIADO"/>
  </r>
  <r>
    <x v="3"/>
    <m/>
    <x v="3"/>
    <x v="32"/>
    <s v="O18254230002"/>
    <s v="BOD"/>
    <n v="1825423"/>
    <m/>
    <s v="00099021001 DEPOSITO DE EFECTIVO, DEPOSITANTE: WILFREDO FLORES BLANCO, CONCEPTO: DEVOLUCION DE LLAMADAS TELEFONICAS MES DE ENERO /2020 DE WILFREDO FLORES BLANCO, CUENTA DE DEPOSITO: CUENTA UNICA DEL TESORO / DJBR."/>
    <m/>
    <m/>
    <m/>
    <m/>
    <n v="0"/>
    <n v="4.5999999999999996"/>
    <s v="NO_CONCILIADO"/>
  </r>
  <r>
    <x v="3"/>
    <m/>
    <x v="3"/>
    <x v="32"/>
    <s v="O18254260002"/>
    <s v="BOD"/>
    <n v="1825426"/>
    <m/>
    <s v="00099021001 DEPOSITO DE EFECTIVO, DEPOSITANTE: WILMER HUANCA NYACA, CONCEPTO: DEVOLUCION DE LLAMADAS TELEFONICAS MES DE ENERO /2020 DE HUANCA AYALA WILMER, CUENTA DE DEPOSITO: CUENTA UNICA DEL TESORO / DJBR."/>
    <m/>
    <m/>
    <m/>
    <m/>
    <n v="0"/>
    <n v="1.68"/>
    <s v="NO_CONCILIADO"/>
  </r>
  <r>
    <x v="3"/>
    <m/>
    <x v="3"/>
    <x v="32"/>
    <s v="O18254280002"/>
    <s v="BOD"/>
    <n v="1825428"/>
    <m/>
    <s v="00099021001 DEPOSITO DE EFECTIVO, DEPOSITANTE: JUDITH MEJIA FLORES, CONCEPTO: DEVOLUCION DE LLAMADAS TELEFONICAS MES DE ENERO /2020 DE JUDITH MEJIA FLORES, CUENTA DE DEPOSITO: CUENTA UNICA DEL TESORO / DJBR."/>
    <m/>
    <m/>
    <m/>
    <m/>
    <n v="0"/>
    <n v="0.98"/>
    <s v="NO_CONCILIADO"/>
  </r>
  <r>
    <x v="3"/>
    <m/>
    <x v="3"/>
    <x v="32"/>
    <s v="O18254300002"/>
    <s v="BOD"/>
    <n v="1825430"/>
    <m/>
    <s v="00099021001 DEPOSITO DE EFECTIVO, DEPOSITANTE: LUCIA MOLLERICONA ALARCON, CONCEPTO: DEVOLUCION DE LLAMADAS TELEFONICAS, MES DE ENERO/2020, CUENTA DE DEPOSITO: CUENTA UNICA DEL TESORO / DJBR."/>
    <m/>
    <m/>
    <m/>
    <m/>
    <n v="0"/>
    <n v="1.41"/>
    <s v="NO_CONCILIADO"/>
  </r>
  <r>
    <x v="18"/>
    <m/>
    <x v="18"/>
    <x v="32"/>
    <s v="O18254320002"/>
    <s v="BOD"/>
    <n v="1825432"/>
    <m/>
    <s v="00099021001 DEPOSITO DE EFECTIVO, DEPOSITANTE: MARCO CAVIEDES VARGAS, CONCEPTO: EXCESO MAXIMO DE REMUNERACION PERMISTIDO, CUENTA DE DEPOSITO: CUENTA UNICA DEL TESORO / DJBR."/>
    <m/>
    <m/>
    <m/>
    <m/>
    <n v="0"/>
    <n v="1339.87"/>
    <s v="NO_CONCILIADO"/>
  </r>
  <r>
    <x v="3"/>
    <m/>
    <x v="3"/>
    <x v="32"/>
    <s v="O18254340002"/>
    <s v="BOD"/>
    <n v="1825434"/>
    <m/>
    <s v="00099021001 DEPOSITO DE EFECTIVO, DEPOSITANTE: LUCIA MOLLERICONA ALARCON, CONCEPTO: DEVOLUCION DE LLAMADAS TELEFONICAS, MES ENERO/2020 DE GLORIA H. VILLANUEVA C., CUENTA DE DEPOSITO: CUENTA UNICA DEL TESORO / DJBR."/>
    <m/>
    <m/>
    <m/>
    <m/>
    <n v="0"/>
    <n v="2.98"/>
    <s v="NO_CONCILIADO"/>
  </r>
  <r>
    <x v="18"/>
    <m/>
    <x v="18"/>
    <x v="32"/>
    <s v="O18254350002"/>
    <s v="BOD"/>
    <n v="1825435"/>
    <m/>
    <s v="00099021001 DEPOSITO DE EFECTIVO, DEPOSITANTE: MARCO CAVIEDES VARGAS, CONCEPTO: EXCESO MAXIMA DE REMUNERACION PERMITIDO, CUENTA DE DEPOSITO: CUENTA UNICA DEL TESORO / DJBR."/>
    <m/>
    <m/>
    <m/>
    <m/>
    <n v="0"/>
    <n v="1339.87"/>
    <s v="NO_CONCILIADO"/>
  </r>
  <r>
    <x v="84"/>
    <m/>
    <x v="84"/>
    <x v="32"/>
    <s v="O18254410002"/>
    <s v="BOD"/>
    <n v="1825441"/>
    <m/>
    <s v="00590012001 DEPOSITO DE EFECTIVO, DEPOSITANTE: L.ISABEL GUACHALLA GUTIERREZ, CONCEPTO: DEVOLUCION NO EJECUTADO, CUENTA DE DEPOSITO: CUENTA UNICA DEL TESORO"/>
    <m/>
    <m/>
    <m/>
    <m/>
    <n v="0"/>
    <n v="224"/>
    <s v="NO_CONCILIADO"/>
  </r>
  <r>
    <x v="3"/>
    <m/>
    <x v="3"/>
    <x v="32"/>
    <s v="O18254450002"/>
    <s v="BOD"/>
    <n v="1825445"/>
    <m/>
    <s v="00099021001 DEPOSITO DE EFECTIVO, DEPOSITANTE: LUCIA MOLLERICONA ALARCON, CONCEPTO: DEVOLUCION DE LLAMADAS TELEFONICAS, MES DE ENERO/2020 DE BETTY S. ACHU TICONA, CUENTA DE DEPOSITO: CUENTA UNICA DEL TESORO / DJBR."/>
    <m/>
    <m/>
    <m/>
    <m/>
    <n v="0"/>
    <n v="5.0599999999999996"/>
    <s v="NO_CONCILIADO"/>
  </r>
  <r>
    <x v="3"/>
    <m/>
    <x v="3"/>
    <x v="32"/>
    <s v="O18254460002"/>
    <s v="BOD"/>
    <n v="1825446"/>
    <m/>
    <s v="00099021001 DEPOSITO DE EFECTIVO, DEPOSITANTE: CLAUDIA CARLA CLAROS ROCHA, CONCEPTO: DEVOLUCION DE LLAMADAS TELEFONICAS MES DE ENERO/2020 DE CLAUDIA CARLA CLAROS ROCHA, CUENTA DE DEPOSITO: CUENTA UNICA DEL TESORO / DJBR."/>
    <m/>
    <m/>
    <m/>
    <m/>
    <n v="0"/>
    <n v="0.92"/>
    <s v="NO_CONCILIADO"/>
  </r>
  <r>
    <x v="3"/>
    <m/>
    <x v="3"/>
    <x v="32"/>
    <s v="O18254470002"/>
    <s v="BOD"/>
    <n v="1825447"/>
    <m/>
    <s v="00099021001 DEPOSITO DE EFECTIVO, DEPOSITANTE: LUCIA MOLLERICONA ALARCON, CONCEPTO: DEVOLUCION DE LLAMADAS TELEFONICAS, MES DE ENERO/2020 DE RONALD PRIETO RIVERO, CUENTA DE DEPOSITO: CUENTA UNICA DEL TESORO / DJBR."/>
    <m/>
    <m/>
    <m/>
    <m/>
    <n v="0"/>
    <n v="7.0000000000000007E-2"/>
    <s v="NO_CONCILIADO"/>
  </r>
  <r>
    <x v="30"/>
    <m/>
    <x v="30"/>
    <x v="32"/>
    <s v="O18253930002"/>
    <s v="BOD"/>
    <n v="1825393"/>
    <m/>
    <s v="00099021001 DEPOSITO DE EFECTIVO, DEPOSITANTE: MARIA ROXANA VEIZAGA CASSO, CONCEPTO: DDEVOLUCION DE GASTOS JUDICIALES PAGADOS POR EL SEGIP AFPS DEL MES DE AGOSTO-2014 N 1874 SEGUN C-31, CUENTA DE DEPOSITO: CUENTA UNICA DEL TESORO"/>
    <m/>
    <m/>
    <m/>
    <m/>
    <n v="0"/>
    <n v="1304.92"/>
    <s v="NO_CONCILIADO"/>
  </r>
  <r>
    <x v="30"/>
    <m/>
    <x v="30"/>
    <x v="32"/>
    <s v="O18253910002"/>
    <s v="BOD"/>
    <n v="1825391"/>
    <m/>
    <s v="00099021001 DEPOSITO DE EFECTIVO, DEPOSITANTE: MARIA ROXANA VEIZAGA CASSO, CONCEPTO: DEVOLUCION DE GASTOS JUDICIALES PAGADOS POR EL SEGIP AFPS DEL MES DE JULIO -2014 N 1610 SEGUN C-31, CUENTA DE DEPOSITO: CUENTA UNICA DEL TESORO"/>
    <m/>
    <m/>
    <m/>
    <m/>
    <n v="0"/>
    <n v="1304.92"/>
    <s v="NO_CONCILIADO"/>
  </r>
  <r>
    <x v="39"/>
    <m/>
    <x v="39"/>
    <x v="32"/>
    <s v="O18253900002"/>
    <s v="BOD"/>
    <n v="1825390"/>
    <m/>
    <s v="00066014202 DEPOSITO DE EFECTIVO, DEPOSITANTE: RENAN ARCENIO TRUJILLO BRAVO, CONCEPTO: DEVOLUCION DE SEGUNDA TRANSFERENCIA A BENEFICIARIOS DEL PROYECTO ROBOMATRIX CONTINENTAL, CUENTA DE DEPOSITO: CUENTA UNICA DEL TESORO"/>
    <m/>
    <m/>
    <m/>
    <m/>
    <n v="0"/>
    <n v="4055.5"/>
    <s v="NO_CONCILIADO"/>
  </r>
  <r>
    <x v="3"/>
    <m/>
    <x v="3"/>
    <x v="32"/>
    <s v="O18253890002"/>
    <s v="BOD"/>
    <n v="1825389"/>
    <m/>
    <s v="00099021001 DEPOSITO DE EFECTIVO, DEPOSITANTE: SANDRO NILS REYES RIVAS, CONCEPTO: DEVOLUCION DE LLAMADAS TELEFONICAS, MES ENERO 2020, CUENTA DE DEPOSITO: CUENTA UNICA DEL TESORO / DJBR."/>
    <m/>
    <m/>
    <m/>
    <m/>
    <n v="0"/>
    <n v="7.51"/>
    <s v="NO_CONCILIADO"/>
  </r>
  <r>
    <x v="3"/>
    <m/>
    <x v="3"/>
    <x v="32"/>
    <s v="O18254480002"/>
    <s v="BOD"/>
    <n v="1825448"/>
    <m/>
    <s v="00099021001 DEPOSITO DE EFECTIVO, DEPOSITANTE: LUCIA MOLLERICONA ALARCON, CONCEPTO: DEVOLUCION DE LLAMADAS TELEFONICAS, MES DE ENERO/2020 DE TEODORO QUENALLATA CHEJO, CUENTA DE DEPOSITO: CUENTA UNICA DEL TESORO / DJBR."/>
    <m/>
    <m/>
    <m/>
    <m/>
    <n v="0"/>
    <n v="3.17"/>
    <s v="NO_CONCILIADO"/>
  </r>
  <r>
    <x v="18"/>
    <m/>
    <x v="18"/>
    <x v="32"/>
    <s v="O18254530002"/>
    <s v="BOD"/>
    <n v="1825453"/>
    <m/>
    <s v="00099021001 DEPOSITO DE EFECTIVO, DEPOSITANTE: OSCAR RODRIGUEZ ZARATE, CONCEPTO: DOBLE PERCEPCION, CUENTA DE DEPOSITO: CUENTA UNICA DEL TESORO / DJBR."/>
    <m/>
    <m/>
    <m/>
    <m/>
    <n v="0"/>
    <n v="347.84"/>
    <s v="NO_CONCILIADO"/>
  </r>
  <r>
    <x v="3"/>
    <m/>
    <x v="3"/>
    <x v="32"/>
    <s v="O18254890002"/>
    <s v="BOD"/>
    <n v="1825489"/>
    <m/>
    <s v="00099021001 DEPOSITO DE EFECTIVO, DEPOSITANTE: CARLA JEMIO URIA CI 6142433 LP, CONCEPTO: LLAMADAS PARTICULARES CORRESPONDIENTE AL MES DE ENERO, CUENTA DE DEPOSITO: CUENTA UNICA DEL TESORO / DJBR."/>
    <m/>
    <m/>
    <m/>
    <m/>
    <n v="0"/>
    <n v="4"/>
    <s v="NO_CONCILIADO"/>
  </r>
  <r>
    <x v="3"/>
    <m/>
    <x v="3"/>
    <x v="32"/>
    <s v="O18254940002"/>
    <s v="BOD"/>
    <n v="1825494"/>
    <m/>
    <s v="00099021001 DEPOSITO DE EFECTIVO, DEPOSITANTE: ROCIO LINARES ZAMBRANA, CONCEPTO: LLAMADAS PARTICULARES CORRESPONDIENTE AL MES DE ENERO, CUENTA DE DEPOSITO: CUENTA UNICA DEL TESORO / DJBR."/>
    <m/>
    <m/>
    <m/>
    <m/>
    <n v="0"/>
    <n v="19.899999999999999"/>
    <s v="NO_CONCILIADO"/>
  </r>
  <r>
    <x v="29"/>
    <m/>
    <x v="29"/>
    <x v="32"/>
    <s v="O18254970002"/>
    <s v="BOD"/>
    <n v="1825497"/>
    <m/>
    <s v="00591012001 DEPOSITO DE EFECTIVO, DEPOSITANTE: ISABEL BANEGAS FRANCCECHINE, CONCEPTO: PAGO DE SERVICIOS BASICOS, CUENTA DE DEPOSITO: CUENTA UNICA DEL TESORO"/>
    <m/>
    <m/>
    <m/>
    <m/>
    <n v="0"/>
    <n v="65.7"/>
    <s v="NO_CONCILIADO"/>
  </r>
  <r>
    <x v="18"/>
    <m/>
    <x v="18"/>
    <x v="32"/>
    <s v="O18255000002"/>
    <s v="BOD"/>
    <n v="1825500"/>
    <m/>
    <s v="00099021001 DEPOSITO DE EFECTIVO, DEPOSITANTE: JUAN FREDY COSSIO ZAMORANO, CONCEPTO: DOBLE PERCEPCION, CUENTA DE DEPOSITO: CUENTA UNICA DEL TESORO"/>
    <m/>
    <m/>
    <m/>
    <m/>
    <n v="0"/>
    <n v="4826.09"/>
    <s v="NO_CONCILIADO"/>
  </r>
  <r>
    <x v="3"/>
    <m/>
    <x v="3"/>
    <x v="32"/>
    <s v="O18255230002"/>
    <s v="BOD"/>
    <n v="1825523"/>
    <m/>
    <s v="00099021001 DEPOSITO DE EFECTIVO, DEPOSITANTE: JANNETH CRUZ QUINA, CONCEPTO: DEVOLUCION DE LLAMADAS TELEFONICAS MES DE ENERO/2020 DE JANNETH CRUZ QUINA, CUENTA DE DEPOSITO: CUENTA UNICA DEL TESORO / DJBR."/>
    <m/>
    <m/>
    <m/>
    <m/>
    <n v="0"/>
    <n v="18.78"/>
    <s v="NO_CONCILIADO"/>
  </r>
  <r>
    <x v="3"/>
    <m/>
    <x v="3"/>
    <x v="32"/>
    <s v="O18255350002"/>
    <s v="BOD"/>
    <n v="1825535"/>
    <m/>
    <s v="00099021001 DEPOSITO DE EFECTIVO, DEPOSITANTE: JEANNETTE JUSTA CASTRO ESCOBAR, CONCEPTO: DEVOLUCION LLAMADAS PARTICULARES MES DE ENERO/2020, CUENTA DE DEPOSITO: CUENTA UNICA DEL TESORO / DJBR."/>
    <m/>
    <m/>
    <m/>
    <m/>
    <n v="0"/>
    <n v="1.5"/>
    <s v="NO_CONCILIADO"/>
  </r>
  <r>
    <x v="3"/>
    <m/>
    <x v="3"/>
    <x v="32"/>
    <s v="O18255360002"/>
    <s v="BOD"/>
    <n v="1825536"/>
    <m/>
    <s v="00099021001 DEPOSITO DE EFECTIVO, DEPOSITANTE: SHIRLEY DENISSE ROCA FERNANDEZ, CONCEPTO: DEVOLUCION DE LLAMADAS TELEFONICAS MES DE ENERO 2020 DE SHIRLEY ROCA FERNANDEZ, CUENTA DE DEPOSITO: CUENTA UNICA DEL TESORO / DJBR."/>
    <m/>
    <m/>
    <m/>
    <m/>
    <n v="0"/>
    <n v="8.82"/>
    <s v="NO_CONCILIADO"/>
  </r>
  <r>
    <x v="3"/>
    <m/>
    <x v="3"/>
    <x v="32"/>
    <s v="O18255370002"/>
    <s v="BOD"/>
    <n v="1825537"/>
    <m/>
    <s v="00099021001 DEPOSITO DE EFECTIVO, DEPOSITANTE: ZENON PEDRO MAMANI TICONA, CONCEPTO: DEVOLUCION DE LLAMDAS TELEFONICAS DLE MES DE ENERO 2020, CUENTA DE DEPOSITO: CUENTA UNICA DEL TESORO / DJBR."/>
    <m/>
    <m/>
    <m/>
    <m/>
    <n v="0"/>
    <n v="21.5"/>
    <s v="NO_CONCILIADO"/>
  </r>
  <r>
    <x v="3"/>
    <m/>
    <x v="3"/>
    <x v="32"/>
    <s v="O18255380002"/>
    <s v="BOD"/>
    <n v="1825538"/>
    <m/>
    <s v="00099021001 DEPOSITO DE EFECTIVO, DEPOSITANTE: MARIA TERESA VELASCO LIMA, CONCEPTO: DEVOLUCION DE LLAMADAS TELEFONICAS MES ENERO 2020 DE MARIA TERESA VELASCO LIMA, CUENTA DE DEPOSITO: CUENTA UNICA DEL TESORO / DJBR."/>
    <m/>
    <m/>
    <m/>
    <m/>
    <n v="0"/>
    <n v="12.75"/>
    <s v="NO_CONCILIADO"/>
  </r>
  <r>
    <x v="3"/>
    <m/>
    <x v="3"/>
    <x v="32"/>
    <s v="O18255410002"/>
    <s v="BOD"/>
    <n v="1825541"/>
    <m/>
    <s v="00099021001 DEPOSITO DE EFECTIVO, DEPOSITANTE: SUSANA ALVAREZ GUZMAN, CONCEPTO: DEVOLUCION DE LLAMADAS TELEFONICAS MES DE ENERO/20 DE SUSANA ALVAREZ GUZMAN, CUENTA DE DEPOSITO: CUENTA UNICA DEL TESORO / DJBR."/>
    <m/>
    <m/>
    <m/>
    <m/>
    <n v="0"/>
    <n v="3.8"/>
    <s v="NO_CONCILIADO"/>
  </r>
  <r>
    <x v="3"/>
    <m/>
    <x v="3"/>
    <x v="32"/>
    <s v="O18255550002"/>
    <s v="BOD"/>
    <n v="1825555"/>
    <m/>
    <s v="00099021001 DEPOSITO DE EFECTIVO, DEPOSITANTE: SENASIR-ELENA VARGAS RODRIGUEZ, CONCEPTO: DEVOLUCION PARA CAMBIO DE BENEFICIO, CUENTA DE DEPOSITO: CUENTA UNICA DEL TESORO"/>
    <m/>
    <m/>
    <m/>
    <m/>
    <n v="0"/>
    <n v="5187.59"/>
    <s v="NO_CONCILIADO"/>
  </r>
  <r>
    <x v="15"/>
    <m/>
    <x v="15"/>
    <x v="32"/>
    <s v="O18255580002"/>
    <s v="BOD"/>
    <n v="1825558"/>
    <m/>
    <s v="00099021001 DEPOSITO DE EFECTIVO, DEPOSITANTE: EYBER CONDORI PEREZ, CONCEPTO: REVERSION, CUENTA DE DEPOSITO: CUENTA UNICA DEL TESORO / DJBR."/>
    <m/>
    <m/>
    <m/>
    <m/>
    <n v="0"/>
    <n v="55.03"/>
    <s v="NO_CONCILIADO"/>
  </r>
  <r>
    <x v="15"/>
    <m/>
    <x v="15"/>
    <x v="32"/>
    <s v="O18255620002"/>
    <s v="BOD"/>
    <n v="1825562"/>
    <m/>
    <s v="00099021001 DEPOSITO DE EFECTIVO, DEPOSITANTE: EYBER CONDORI PEREZ, CONCEPTO: REVERSION, CUENTA DE DEPOSITO: CUENTA UNICA DEL TESORO / DJBR."/>
    <m/>
    <m/>
    <m/>
    <m/>
    <n v="0"/>
    <n v="231.4"/>
    <s v="NO_CONCILIADO"/>
  </r>
  <r>
    <x v="3"/>
    <m/>
    <x v="3"/>
    <x v="32"/>
    <s v="O18255680002"/>
    <s v="BOD"/>
    <n v="1825568"/>
    <m/>
    <s v="00099021001 DEPOSITO DE EFECTIVO, DEPOSITANTE: PEDRO ALFREDO CONDARCO ALARCON, CONCEPTO: DEVOLUCION DE LLAMADAS TELEFONICAS, MES DE ENERO/2020 DE: PEDRO ALFREDO CONDARCO ALARCON, CUENTA DE DEPOSITO: CUENTA UNICA DEL TESORO / DJBR."/>
    <m/>
    <m/>
    <m/>
    <m/>
    <n v="0"/>
    <n v="0.4"/>
    <s v="NO_CONCILIADO"/>
  </r>
  <r>
    <x v="3"/>
    <m/>
    <x v="3"/>
    <x v="32"/>
    <s v="O18255710002"/>
    <s v="BOD"/>
    <n v="1825571"/>
    <m/>
    <s v="00099021001 DEPOSITO DE EFECTIVO, DEPOSITANTE: MARYSOL MARIANA RAMOS RAMOS, CONCEPTO: DEVOLUCION DE LLAMADAS TELEFONICAS MES DE ENERO/2020 DE MARYSOL MARIANA RAMOS RAMOS, CUENTA DE DEPOSITO: CUENTA UNICA DEL TESORO / DJBR."/>
    <m/>
    <m/>
    <m/>
    <m/>
    <n v="0"/>
    <n v="0.45"/>
    <s v="NO_CONCILIADO"/>
  </r>
  <r>
    <x v="3"/>
    <m/>
    <x v="3"/>
    <x v="32"/>
    <s v="O18255720002"/>
    <s v="BOD"/>
    <n v="1825572"/>
    <m/>
    <s v="00099021001 DEPOSITO DE EFECTIVO, DEPOSITANTE: EVELIN QUIROGA CHALLCO, CONCEPTO: DEVOLUCION DE LLAMDAS TELEFONICAS MES ENERO 2020 DE EVELIN QUIROGA CHALLCO, CUENTA DE DEPOSITO: CUENTA UNICA DEL TESORO / DJBR."/>
    <m/>
    <m/>
    <m/>
    <m/>
    <n v="0"/>
    <n v="2.04"/>
    <s v="NO_CONCILIADO"/>
  </r>
  <r>
    <x v="22"/>
    <m/>
    <x v="22"/>
    <x v="32"/>
    <s v="O18255780002"/>
    <s v="BOD"/>
    <n v="1825578"/>
    <m/>
    <s v="00046171101 DEPOSITO DE EFECTIVO, DEPOSITANTE: QUIMICA SUIZA INDUSTRIAL DE BOLIVIA S.A., CONCEPTO: POR INFRACCION 2020, CUENTA DE DEPOSITO: CUENTA UNICA DEL TESORO"/>
    <m/>
    <m/>
    <m/>
    <m/>
    <n v="0"/>
    <n v="2000"/>
    <s v="NO_CONCILIADO"/>
  </r>
  <r>
    <x v="18"/>
    <m/>
    <x v="18"/>
    <x v="32"/>
    <s v="O18255790002"/>
    <s v="BOD"/>
    <n v="1825579"/>
    <m/>
    <s v="00099021001 DEPOSITO DE EFECTIVO, DEPOSITANTE: DEMETRIO BARAÑADO L., CONCEPTO: CARMEN ROSARIO RIPALDA VARGAS : DEVOLUCION SUELDO ENE/2020, CUENTA DE DEPOSITO: CUENTA UNICA DEL TESORO / DJBR."/>
    <m/>
    <m/>
    <m/>
    <m/>
    <n v="0"/>
    <n v="13180.35"/>
    <s v="NO_CONCILIADO"/>
  </r>
  <r>
    <x v="72"/>
    <m/>
    <x v="72"/>
    <x v="32"/>
    <s v="O18255850002"/>
    <s v="BOD"/>
    <n v="1825585"/>
    <m/>
    <s v="00599012001 DEPOSITO DE EFECTIVO, DEPOSITANTE: RODRIGO ERNESTO GALLEGOS ZURITA, CONCEPTO: DEVOLUCION DE PASAJES ASIGNADOS C-31 210, CUENTA DE DEPOSITO: CUENTA UNICA DEL TESORO"/>
    <m/>
    <m/>
    <m/>
    <m/>
    <n v="0"/>
    <n v="10"/>
    <s v="NO_CONCILIADO"/>
  </r>
  <r>
    <x v="18"/>
    <m/>
    <x v="18"/>
    <x v="32"/>
    <s v="O18255980002"/>
    <s v="BOD"/>
    <n v="1825598"/>
    <m/>
    <s v="00099021001 DEPOSITO DE EFECTIVO, DEPOSITANTE: SAGRADA DEL PILAR ESPINOZA BERNAL, CONCEPTO: DOBLE PERCEPCION, CUENTA DE DEPOSITO: CUENTA UNICA DEL TESORO / DJBR."/>
    <m/>
    <m/>
    <m/>
    <m/>
    <n v="0"/>
    <n v="7154.61"/>
    <s v="NO_CONCILIADO"/>
  </r>
  <r>
    <x v="20"/>
    <m/>
    <x v="20"/>
    <x v="32"/>
    <s v="O18256010002"/>
    <s v="BOD"/>
    <n v="1825601"/>
    <m/>
    <s v="00099021001 DEPOSITO DE EFECTIVO, DEPOSITANTE: SR: GUIDO BENIGNO COSTAS, CONCEPTO: DOBLE PERCEPCION, CUENTA DE DEPOSITO: CUENTA UNICA DEL TESORO / DJBR."/>
    <m/>
    <m/>
    <m/>
    <m/>
    <n v="0"/>
    <n v="379.29"/>
    <s v="NO_CONCILIADO"/>
  </r>
  <r>
    <x v="3"/>
    <m/>
    <x v="3"/>
    <x v="32"/>
    <s v="O18256150002"/>
    <s v="BOD"/>
    <n v="1825615"/>
    <m/>
    <s v="00099021001 DEPOSITO DE EFECTIVO, DEPOSITANTE: MARIA DESIRE ORTIZ MARIN, CONCEPTO: DEVOLUCION DE LLAMADAS TELEFONICAS MES DE ENERO /2020 DE: MARIA DESIRE ORTIZ MARIN, CUENTA DE DEPOSITO: CUENTA UNICA DEL TESORO / DJBR."/>
    <m/>
    <m/>
    <m/>
    <m/>
    <n v="0"/>
    <n v="4.9000000000000004"/>
    <s v="NO_CONCILIADO"/>
  </r>
  <r>
    <x v="3"/>
    <m/>
    <x v="3"/>
    <x v="32"/>
    <s v="O18256170002"/>
    <s v="BOD"/>
    <n v="1825617"/>
    <m/>
    <s v="00099021001 DEPOSITO DE EFECTIVO, DEPOSITANTE: WINDY SANTOS, CONCEPTO: DEPÓSITO DE LLAMADAS DEL MES DE ENERO DE CRISTHIAN VALDES, CUENTA DE DEPOSITO: CUENTA UNICA DEL TESORO / DJBR."/>
    <m/>
    <m/>
    <m/>
    <m/>
    <n v="0"/>
    <n v="0.4"/>
    <s v="NO_CONCILIADO"/>
  </r>
  <r>
    <x v="3"/>
    <m/>
    <x v="3"/>
    <x v="32"/>
    <s v="O18256180002"/>
    <s v="BOD"/>
    <n v="1825618"/>
    <m/>
    <s v="00099021001 DEPOSITO DE EFECTIVO, DEPOSITANTE: JOSE VEGA OPORTO, CONCEPTO: DEVOLUCION DE LLAMADAS TELEFONICAS, MES DE ENERO DE 2020 DE JOSE VEGA OPORTO, CUENTA DE DEPOSITO: CUENTA UNICA DEL TESORO / DJBR."/>
    <m/>
    <m/>
    <m/>
    <m/>
    <n v="0"/>
    <n v="1"/>
    <s v="NO_CONCILIADO"/>
  </r>
  <r>
    <x v="3"/>
    <m/>
    <x v="3"/>
    <x v="32"/>
    <s v="O18256190002"/>
    <s v="BOD"/>
    <n v="1825619"/>
    <m/>
    <s v="00099021001 DEPOSITO DE EFECTIVO, DEPOSITANTE: WENDY SANTOS ALVAREZ, CONCEPTO: DEPÓSITO DE LLAMADAS TELEFONICAS MES DE ENERO DE WENDY SANTOS, CUENTA DE DEPOSITO: CUENTA UNICA DEL TESORO / DJBR."/>
    <m/>
    <m/>
    <m/>
    <m/>
    <n v="0"/>
    <n v="16.5"/>
    <s v="NO_CONCILIADO"/>
  </r>
  <r>
    <x v="3"/>
    <m/>
    <x v="3"/>
    <x v="32"/>
    <s v="O18256220002"/>
    <s v="BOD"/>
    <n v="1825622"/>
    <m/>
    <s v="00099021001 DEPOSITO DE EFECTIVO, DEPOSITANTE: WINDY SANTOS ALVAREZ, CONCEPTO: DEPÓSITO DE LLAMADAS TELEFONICAS MES DE ENERO /20 DE SILVIA VILLALOBOS USNAYO, CUENTA DE DEPOSITO: CUENTA UNICA DEL TESORO / DJBR."/>
    <m/>
    <m/>
    <m/>
    <m/>
    <n v="0"/>
    <n v="3.4"/>
    <s v="NO_CONCILIADO"/>
  </r>
  <r>
    <x v="3"/>
    <m/>
    <x v="3"/>
    <x v="32"/>
    <s v="O18256230002"/>
    <s v="BOD"/>
    <n v="1825623"/>
    <m/>
    <s v="00099021001 DEPOSITO DE EFECTIVO, DEPOSITANTE: MARCO ANTONIO FERNANDEZ QUIROGA, CONCEPTO: DEVOLUCION DE LLAMADAS TELEFONICAS, MES DE ENERO 2020 DE MARCO ANTONIO FERNANDEZ QUIROGA, CUENTA DE DEPOSITO: CUENTA UNICA DEL TESORO / DJBR."/>
    <m/>
    <m/>
    <m/>
    <m/>
    <n v="0"/>
    <n v="0.4"/>
    <s v="NO_CONCILIADO"/>
  </r>
  <r>
    <x v="3"/>
    <m/>
    <x v="3"/>
    <x v="32"/>
    <s v="O18256240002"/>
    <s v="BOD"/>
    <n v="1825624"/>
    <m/>
    <s v="00099021001 DEPOSITO DE EFECTIVO, DEPOSITANTE: WENDY SANTOS, CONCEPTO: DEPÓSITO DE LLAMADAS TELEFONICAS MES DE ENERO /2020 DE LUCY PHILCO LIMA, CUENTA DE DEPOSITO: CUENTA UNICA DEL TESORO / DJBR."/>
    <m/>
    <m/>
    <m/>
    <m/>
    <n v="0"/>
    <n v="4.8499999999999996"/>
    <s v="NO_CONCILIADO"/>
  </r>
  <r>
    <x v="3"/>
    <m/>
    <x v="3"/>
    <x v="32"/>
    <s v="O18256260002"/>
    <s v="BOD"/>
    <n v="1825626"/>
    <m/>
    <s v="00099021001 DEPOSITO DE EFECTIVO, DEPOSITANTE: WENDY SANTOS, CONCEPTO: DEPÓSITO DE LLAMADAS TELEFONICAS MES DE ENERO/2020 DE ALEJANDRO OPORTO VELASQUEZ, CUENTA DE DEPOSITO: CUENTA UNICA DEL TESORO / DJBR."/>
    <m/>
    <m/>
    <m/>
    <m/>
    <n v="0"/>
    <n v="3.35"/>
    <s v="NO_CONCILIADO"/>
  </r>
  <r>
    <x v="3"/>
    <m/>
    <x v="3"/>
    <x v="32"/>
    <s v="O18256280002"/>
    <s v="BOD"/>
    <n v="1825628"/>
    <m/>
    <s v="00099021001 DEPOSITO DE EFECTIVO, DEPOSITANTE: WENDY SANTOS, CONCEPTO: DEVOLUCION DE LLAMADAS TELEFONICAS MES DE ENERO/2020 DE ANA MARIA CONDE GALVEZ, CUENTA DE DEPOSITO: CUENTA UNICA DEL TESORO / DJBR."/>
    <m/>
    <m/>
    <m/>
    <m/>
    <n v="0"/>
    <n v="4.84"/>
    <s v="NO_CONCILIADO"/>
  </r>
  <r>
    <x v="3"/>
    <m/>
    <x v="3"/>
    <x v="32"/>
    <s v="O18256290002"/>
    <s v="BOD"/>
    <n v="1825629"/>
    <m/>
    <s v="00099021001 DEPOSITO DE EFECTIVO, DEPOSITANTE: WINDY SANTOS ALVAREZ, CONCEPTO: DEVOLUCION DE LLAMADAS TELEFONICAS MES DE ENERO DE ALEJANDRO GUZMAN RAMOS, CUENTA DE DEPOSITO: CUENTA UNICA DEL TESORO / DJBR."/>
    <m/>
    <m/>
    <m/>
    <m/>
    <n v="0"/>
    <n v="1.47"/>
    <s v="NO_CONCILIADO"/>
  </r>
  <r>
    <x v="3"/>
    <m/>
    <x v="3"/>
    <x v="32"/>
    <s v="O18256310002"/>
    <s v="BOD"/>
    <n v="1825631"/>
    <m/>
    <s v="00099021001 DEPOSITO DE EFECTIVO, DEPOSITANTE: WINDY SANTOS ALVAREZ, CONCEPTO: DEVOLUCION DE RECURSOS POR CONCEPTO DE LLAMADAS TELEFONICASA DEL MES DE ENERO DE ROMER GUZMAN BERNAL, CUENTA DE DEPOSITO: CUENTA UNICA DEL TESORO / DJBR."/>
    <m/>
    <m/>
    <m/>
    <m/>
    <n v="0"/>
    <n v="2.88"/>
    <s v="NO_CONCILIADO"/>
  </r>
  <r>
    <x v="3"/>
    <m/>
    <x v="3"/>
    <x v="32"/>
    <s v="O18256330002"/>
    <s v="BOD"/>
    <n v="1825633"/>
    <m/>
    <s v="00099021001 DEPOSITO DE EFECTIVO, DEPOSITANTE: WINDY SANTOS ALVAREZ, CONCEPTO: DEVOLUCION DE LLAMADAS TELEFONICAS MES DE ENERO DE EVERT PORTANDA VIGABRIEL, CUENTA DE DEPOSITO: CUENTA UNICA DEL TESORO / DJBR."/>
    <m/>
    <m/>
    <m/>
    <m/>
    <n v="0"/>
    <n v="8.15"/>
    <s v="NO_CONCILIADO"/>
  </r>
  <r>
    <x v="3"/>
    <m/>
    <x v="3"/>
    <x v="32"/>
    <s v="O18256340002"/>
    <s v="BOD"/>
    <n v="1825634"/>
    <m/>
    <s v="00099021001 DEPOSITO DE EFECTIVO, DEPOSITANTE: WINDY SANTOS ALVAREZ, CONCEPTO: DEVOLUCION DE LLAMADAS TELEFONICAS ENERO/20 DE EVERT VALENCIA FRANCK, CUENTA DE DEPOSITO: CUENTA UNICA DEL TESORO / DJBR."/>
    <m/>
    <m/>
    <m/>
    <m/>
    <n v="0"/>
    <n v="0.74"/>
    <s v="NO_CONCILIADO"/>
  </r>
  <r>
    <x v="5"/>
    <m/>
    <x v="5"/>
    <x v="32"/>
    <s v="O18256480002"/>
    <s v="BOD"/>
    <n v="1825648"/>
    <m/>
    <s v="00592012001 DEPOSITO DE EFECTIVO, DEPOSITANTE: AETN, CONCEPTO: PAGO ND-305155-307428-308923AETN-PENALIDADES ENERO 2020, CUENTA DE DEPOSITO: CUENTA UNICA DEL TESORO"/>
    <m/>
    <m/>
    <m/>
    <m/>
    <n v="0"/>
    <n v="262"/>
    <s v="NO_CONCILIADO"/>
  </r>
  <r>
    <x v="18"/>
    <m/>
    <x v="18"/>
    <x v="32"/>
    <s v="B18253360002"/>
    <s v="BOD"/>
    <n v="1825336"/>
    <m/>
    <s v="00099021001 DEP.DE CHEQ.AJENOS,RET.DE CAM.,CONCEPTO: REEMBOLSO POR INCAPACIDAD COCHABAMBA NOVIEMBRE,DEP.: CONTRALORIA GENERAL DEL ESTADO , PROCEDENCIA: BANCO NACIONAL DE BOLIVIA S.A., CHEQUE: 7235364, FECHA DE EMISION:27/01/2020"/>
    <m/>
    <m/>
    <m/>
    <m/>
    <n v="0"/>
    <n v="167.76"/>
    <s v="NO_CONCILIADO"/>
  </r>
  <r>
    <x v="18"/>
    <m/>
    <x v="18"/>
    <x v="32"/>
    <s v="B18253370002"/>
    <s v="BOD"/>
    <n v="1825337"/>
    <m/>
    <s v="00099021001 DEP.DE CHEQ.AJENOS,RET.DE CAM.,CONCEPTO: SUBCIDIO POR INCAPACIDAD TEMPORAL SANTA CRUZ,DEP.: CONTRALORIA GENERAL DEL ESTADO , PROCEDENCIA: BANCO UNION S.A., CHEQUE: 6675, FECHA DE EMISION:14/02/2020"/>
    <m/>
    <m/>
    <m/>
    <m/>
    <n v="0"/>
    <n v="1527.24"/>
    <s v="NO_CONCILIADO"/>
  </r>
  <r>
    <x v="18"/>
    <m/>
    <x v="18"/>
    <x v="32"/>
    <s v="B18253380002"/>
    <s v="BOD"/>
    <n v="1825338"/>
    <m/>
    <s v="00099021001 DEP.DE CHEQ.AJENOS,RET.DE CAM.,CONCEPTO: SUBCIDIO POR INCAPACIDAD TEMPORAL SANTA CRUZ,DEP.: CONTRALORIA GENERAL DEL ESTADO , PROCEDENCIA: BANCO UNION S.A., CHEQUE: 6674, FECHA DE EMISION:14/02/2020"/>
    <m/>
    <m/>
    <m/>
    <m/>
    <n v="0"/>
    <n v="3886.2"/>
    <s v="NO_CONCILIADO"/>
  </r>
  <r>
    <x v="18"/>
    <m/>
    <x v="18"/>
    <x v="32"/>
    <s v="B18253410002"/>
    <s v="BOD"/>
    <n v="1825341"/>
    <m/>
    <s v="00099021001 DEP.DE CHEQ.AJENOS,RET.DE CAM.,CONCEPTO: DESCUENTO DIAS SIN GOCE DE HABERES DICIEMBRE /19,DEP.: CONTRALORIA GENERAL DEL ESTADO , PROCEDENCIA: BANCO UNION S.A., CHEQUE: 6665, FECHA DE EMISION:14/02/2020"/>
    <m/>
    <m/>
    <m/>
    <m/>
    <n v="0"/>
    <n v="359.69"/>
    <s v="NO_CONCILIADO"/>
  </r>
  <r>
    <x v="18"/>
    <m/>
    <x v="18"/>
    <x v="32"/>
    <s v="B18253420002"/>
    <s v="BOD"/>
    <n v="1825342"/>
    <m/>
    <s v="00099021001 DEP.DE CHEQ.AJENOS,RET.DE CAM.,CONCEPTO: DESCUENTO SIN GOCE DE HABERES DICIEMBRE /2019,DEP.: CONTRALORIA GENERAL DEL ESTADO , PROCEDENCIA: BANCO UNION S.A., CHEQUE: 6666, FECHA DE EMISION:14/02/2020"/>
    <m/>
    <m/>
    <m/>
    <m/>
    <n v="0"/>
    <n v="4234.09"/>
    <s v="NO_CONCILIADO"/>
  </r>
  <r>
    <x v="18"/>
    <m/>
    <x v="18"/>
    <x v="32"/>
    <s v="B18253470002"/>
    <s v="BOD"/>
    <n v="1825347"/>
    <m/>
    <s v="00099021001 DEP.DE CHEQ.AJENOS,RET.DE CAM.,CONCEPTO: REEMBOLSO SUBCIDIO INCAPACIDAD TEMPORAL,DEP.: CONTRALORIA GENERAL DEL ESTADO , PROCEDENCIA: BANCO UNION S.A., CHEQUE: 6667, FECHA DE EMISION:14/02/2020"/>
    <m/>
    <m/>
    <m/>
    <m/>
    <n v="0"/>
    <n v="16376.66"/>
    <s v="NO_CONCILIADO"/>
  </r>
  <r>
    <x v="18"/>
    <m/>
    <x v="18"/>
    <x v="32"/>
    <s v="B18253480002"/>
    <s v="BOD"/>
    <n v="1825348"/>
    <m/>
    <s v="00099021001 DEP.DE CHEQ.AJENOS,RET.DE CAM.,CONCEPTO: REEMBOLSO SUBCIDIO INCAPACIDAD TEMPORAL,DEP.: CONTRALORIA GENERAL DEL ESTADO , PROCEDENCIA: BANCO UNION S.A., CHEQUE: 6669, FECHA DE EMISION:14/02/2020"/>
    <m/>
    <m/>
    <m/>
    <m/>
    <n v="0"/>
    <n v="37817.08"/>
    <s v="NO_CONCILIADO"/>
  </r>
  <r>
    <x v="18"/>
    <m/>
    <x v="18"/>
    <x v="32"/>
    <s v="B18253490002"/>
    <s v="BOD"/>
    <n v="1825349"/>
    <m/>
    <s v="00099021001 DEP.DE CHEQ.AJENOS,RET.DE CAM.,CONCEPTO: REEMBOLSO SUBCIDIO INCAPACIDAD TEMPORAL,DEP.: CONTRALORIA GENERAL DEL ESTADO , PROCEDENCIA: BANCO UNION S.A., CHEQUE: 6670, FECHA DE EMISION:14/02/2020"/>
    <m/>
    <m/>
    <m/>
    <m/>
    <n v="0"/>
    <n v="1000.41"/>
    <s v="NO_CONCILIADO"/>
  </r>
  <r>
    <x v="18"/>
    <m/>
    <x v="18"/>
    <x v="32"/>
    <s v="B18253510002"/>
    <s v="BOD"/>
    <n v="1825351"/>
    <m/>
    <s v="00099021001 DEP.DE CHEQ.AJENOS,RET.DE CAM.,CONCEPTO: REEMBOLSO SUBCIDIO INCAPACIDAD TEMPORAL,DEP.: CONTRALORIA GENERAL DEL ESTADO , PROCEDENCIA: BANCO UNION S.A., CHEQUE: 6668, FECHA DE EMISION:14/02/2020"/>
    <m/>
    <m/>
    <m/>
    <m/>
    <n v="0"/>
    <n v="19937.71"/>
    <s v="NO_CONCILIADO"/>
  </r>
  <r>
    <x v="85"/>
    <m/>
    <x v="85"/>
    <x v="32"/>
    <s v="B18253550002"/>
    <s v="BOD"/>
    <n v="1825355"/>
    <m/>
    <s v="00254014101 DEP.DE CHEQ.AJENOS,RET.DE CAM.,CONCEPTO: TRANSFERENCIA DE RECURSOS MUNICIPIO DE INQUISIVI,DEP.: INSTITUTO DEL SEGURO AGRARIO , PROCEDENCIA: BANCO UNION S.A., CHEQUE: 1991, FECHA DE EMISION:17/02/2020"/>
    <m/>
    <m/>
    <m/>
    <m/>
    <n v="0"/>
    <n v="1390"/>
    <s v="NO_CONCILIADO"/>
  </r>
  <r>
    <x v="85"/>
    <m/>
    <x v="85"/>
    <x v="32"/>
    <s v="B18253560002"/>
    <s v="BOD"/>
    <n v="1825356"/>
    <m/>
    <s v="00254014101 DEP.DE CHEQ.AJENOS,RET.DE CAM.,CONCEPTO: TRANSFERENCIA DE RECURSOS MUNICIPIO DE CHUQUIHUTA,DEP.: INSTITUTO DEL SEGURO AGRARIO , PROCEDENCIA: BANCO UNION S.A., CHEQUE: 1990, FECHA DE EMISION:17/02/2020"/>
    <m/>
    <m/>
    <m/>
    <m/>
    <n v="0"/>
    <n v="40870"/>
    <s v="NO_CONCILIADO"/>
  </r>
  <r>
    <x v="85"/>
    <m/>
    <x v="85"/>
    <x v="32"/>
    <s v="B18253580002"/>
    <s v="BOD"/>
    <n v="1825358"/>
    <m/>
    <s v="00254014101 DEP.DE CHEQ.AJENOS,RET.DE CAM.,CONCEPTO: TARNASFERENCIA DE RECURSOS MUNICIPIO DE TARVITA,DEP.: INSTITUTO DEL SEGURO AGRARIO , PROCEDENCIA: BANCO UNION S.A., CHEQUE: 1989, FECHA DE EMISION:17/02/2020"/>
    <m/>
    <m/>
    <m/>
    <m/>
    <n v="0"/>
    <n v="59449"/>
    <s v="NO_CONCILIADO"/>
  </r>
  <r>
    <x v="85"/>
    <m/>
    <x v="85"/>
    <x v="32"/>
    <s v="B18253600002"/>
    <s v="BOD"/>
    <n v="1825360"/>
    <m/>
    <s v="00099021001 DEP.DE CHEQ.AJENOS,RET.DE CAM.,CONCEPTO: REVERSION,DEP.: EDWIN ARANDO ORTEGA -INSA , PROCEDENCIA: BANCO UNION S.A., CHEQUE: 1498, FECHA DE EMISION:17/02/2020"/>
    <m/>
    <m/>
    <m/>
    <m/>
    <n v="0"/>
    <n v="750"/>
    <s v="NO_CONCILIADO"/>
  </r>
  <r>
    <x v="18"/>
    <m/>
    <x v="18"/>
    <x v="32"/>
    <s v="B18253740002"/>
    <s v="BOD"/>
    <n v="1825374"/>
    <m/>
    <s v="00099024113 DEP.DE CHEQ.AJENOS,RET.DE CAM.,CONCEPTO: DEVOLUCION DE FONDOS PUENTE VEHICULAR RIO TAQUIÑA DISTRITO 5 - TIQUIPAYA,DEP.: GOB AUTONOMO DEPTAL DE COCHABAMBA , PROCEDENCIA: BANCO UNION S.A., CHEQUE: 132741, FECHA DE EMISION:07/02/2020"/>
    <m/>
    <m/>
    <m/>
    <m/>
    <n v="0"/>
    <n v="2135.66"/>
    <s v="NO_CONCILIADO"/>
  </r>
  <r>
    <x v="36"/>
    <m/>
    <x v="36"/>
    <x v="32"/>
    <s v="B18254850002"/>
    <s v="BOD"/>
    <n v="1825485"/>
    <m/>
    <s v="00047137003 DEP.DE CHEQ.AJENOS,RET.DE CAM.,CONCEPTO: DEVOLUCION RECURSOS NO EJECUTADOS VARIOS UOD,DEP.: PROYECTO DE ALIANZAS RURALES , PROCEDENCIA: BANCO UNION S.A., CHEQUE: 402, FECHA DE EMISION:17/02/2020"/>
    <m/>
    <m/>
    <m/>
    <m/>
    <n v="0"/>
    <n v="3724.91"/>
    <s v="NO_CONCILIADO"/>
  </r>
  <r>
    <x v="86"/>
    <m/>
    <x v="86"/>
    <x v="32"/>
    <s v="B18255300002"/>
    <s v="BOD"/>
    <n v="1825530"/>
    <m/>
    <s v="00593012001 DEP.DE CHEQ.AJENOS,RET.DE CAM.,CONCEPTO: POR VENTA DE TOPT A INGLATERRA,DEP.: EMPRESA ESTATAL YACANA , PROCEDENCIA: BANCO UNION S.A., CHEQUE: 334, FECHA DE EMISION:18/02/2020"/>
    <m/>
    <m/>
    <m/>
    <m/>
    <n v="0"/>
    <n v="312003.09000000003"/>
    <s v="NO_CONCILIADO"/>
  </r>
  <r>
    <x v="3"/>
    <m/>
    <x v="3"/>
    <x v="32"/>
    <s v="O18256900002"/>
    <s v="BOD"/>
    <n v="1825690"/>
    <m/>
    <s v="00099021001 DEPOSITO DE EFECTIVO, DEPOSITANTE: XIMENA ESPINOZA, CONCEPTO: DEVOLUCION DE DINERO POR LLAMADAS TELEFONICAS PARTICULARES MES DE ENERO 2020, CUENTA DE DEPOSITO: CUENTA UNICA DEL TESORO / DJBR."/>
    <m/>
    <m/>
    <m/>
    <m/>
    <n v="0"/>
    <n v="0.3"/>
    <s v="NO_CONCILIADO"/>
  </r>
  <r>
    <x v="3"/>
    <m/>
    <x v="3"/>
    <x v="32"/>
    <s v="O18256910002"/>
    <s v="BOD"/>
    <n v="1825691"/>
    <m/>
    <s v="00099021001 DEPOSITO DE EFECTIVO, DEPOSITANTE: MILENY GENOVEBA BAUTISTA VALENCIA, CONCEPTO: DEVOLUCION DE DINERO POR LLAMADAS TELEFONICAS PERSONALES MES DE ENERO 2020 DE MILENY BAUTISTA, CUENTA DE DEPOSITO: CUENTA UNICA DEL TESORO / DJBR."/>
    <m/>
    <m/>
    <m/>
    <m/>
    <n v="0"/>
    <n v="4.2"/>
    <s v="NO_CONCILIADO"/>
  </r>
  <r>
    <x v="10"/>
    <m/>
    <x v="10"/>
    <x v="32"/>
    <s v="O18257190002"/>
    <s v="BOD"/>
    <n v="1825719"/>
    <m/>
    <s v="00041021101 DEPOSITO DE EFECTIVO, DEPOSITANTE: SERVICIO NACIONAL DE PROPIEDAD INTELECTUAL, CONCEPTO: POR CONCEPTO DE SERVICIOS UIT, CUENTA DE DEPOSITO: CUENTA UNICA DEL TESORO"/>
    <m/>
    <m/>
    <m/>
    <m/>
    <n v="0"/>
    <n v="0.42"/>
    <s v="NO_CONCILIADO"/>
  </r>
  <r>
    <x v="10"/>
    <m/>
    <x v="10"/>
    <x v="32"/>
    <s v="O18257210002"/>
    <s v="BOD"/>
    <n v="1825721"/>
    <m/>
    <s v="00041021101 DEPOSITO DE EFECTIVO, DEPOSITANTE: SERVICIO NACIONAL DE PROPIEDAD INTELECTUAL, CONCEPTO: POR CONCEPTO DE SERVICIOS UIT, CUENTA DE DEPOSITO: CUENTA UNICA DEL TESORO"/>
    <m/>
    <m/>
    <m/>
    <m/>
    <n v="0"/>
    <n v="0.25"/>
    <s v="NO_CONCILIADO"/>
  </r>
  <r>
    <x v="10"/>
    <m/>
    <x v="10"/>
    <x v="32"/>
    <s v="O18257220002"/>
    <s v="BOD"/>
    <n v="1825722"/>
    <m/>
    <s v="00041021101 DEPOSITO DE EFECTIVO, DEPOSITANTE: SERVICIO NACIONAL DE PROPIEDAD INTELECTUAL, CONCEPTO: POR CONCEPTO DE SERVICIOS UIT, CUENTA DE DEPOSITO: CUENTA UNICA DEL TESORO"/>
    <m/>
    <m/>
    <m/>
    <m/>
    <n v="0"/>
    <n v="0.72"/>
    <s v="NO_CONCILIADO"/>
  </r>
  <r>
    <x v="10"/>
    <m/>
    <x v="10"/>
    <x v="32"/>
    <s v="O18257280002"/>
    <s v="BOD"/>
    <n v="1825728"/>
    <m/>
    <s v="00041021101 DEPOSITO DE EFECTIVO, DEPOSITANTE: SERVICIO NACIONAL DE PROPIEDAD INTELECTUAL, CONCEPTO: POR CONCEPTO DE SERVICIOS UIT, CUENTA DE DEPOSITO: CUENTA UNICA DEL TESORO"/>
    <m/>
    <m/>
    <m/>
    <m/>
    <n v="0"/>
    <n v="0.11"/>
    <s v="NO_CONCILIADO"/>
  </r>
  <r>
    <x v="3"/>
    <m/>
    <x v="3"/>
    <x v="33"/>
    <s v="O18258450002"/>
    <s v="BOD"/>
    <n v="1825845"/>
    <m/>
    <s v="00099021001 DEPOSITO DE EFECTIVO, DEPOSITANTE: VANIA LUDEÑA TORREZ, CONCEPTO: DEVOLUCION DE LLAMADAS TELEFONICAS MES ENERO/20 DE VANIA LUDEÑA TORREZ, CUENTA DE DEPOSITO: CUENTA UNICA DEL TESORO / DJBR."/>
    <m/>
    <m/>
    <m/>
    <m/>
    <n v="0"/>
    <n v="6"/>
    <s v="NO_CONCILIADO"/>
  </r>
  <r>
    <x v="3"/>
    <m/>
    <x v="3"/>
    <x v="33"/>
    <s v="O18258480002"/>
    <s v="BOD"/>
    <n v="1825848"/>
    <m/>
    <s v="00099021001 DEPOSITO DE EFECTIVO, DEPOSITANTE: GABRIELA ANA VELA OBLITAS, CONCEPTO: DEVOLUCION DE LLAMADAS TELEFONICAS MES ENERO/2020 DE GABRIELA ANA VELA OBLITAS, CUENTA DE DEPOSITO: CUENTA UNICA DEL TESORO / DJBR."/>
    <m/>
    <m/>
    <m/>
    <m/>
    <n v="0"/>
    <n v="0.9"/>
    <s v="NO_CONCILIADO"/>
  </r>
  <r>
    <x v="3"/>
    <m/>
    <x v="3"/>
    <x v="33"/>
    <s v="O18258500002"/>
    <s v="BOD"/>
    <n v="1825850"/>
    <m/>
    <s v="00099021001 DEPOSITO DE EFECTIVO, DEPOSITANTE: VANIA PAOLA FRANCO ESPINOZA, CONCEPTO: DEVOLUCION DE LLAMADAS TELEFONICAS MES ENERO/2020 DE VANIA PAOLA FRANCO ESPINOZA, CUENTA DE DEPOSITO: CUENTA UNICA DEL TESORO / DJBR."/>
    <m/>
    <m/>
    <m/>
    <m/>
    <n v="0"/>
    <n v="1.5"/>
    <s v="NO_CONCILIADO"/>
  </r>
  <r>
    <x v="3"/>
    <m/>
    <x v="3"/>
    <x v="33"/>
    <s v="O18258610002"/>
    <s v="BOD"/>
    <n v="1825861"/>
    <m/>
    <s v="00099021001 DEPOSITO DE EFECTIVO, DEPOSITANTE: VIRGINIA CELIA ARUNI MOYA, CONCEPTO: DEVOLUCION DE LLAMADAS TELEFONICAS MES DE ENERO/2020, CUENTA DE DEPOSITO: CUENTA UNICA DEL TESORO / DJBR."/>
    <m/>
    <m/>
    <m/>
    <m/>
    <n v="0"/>
    <n v="0.7"/>
    <s v="NO_CONCILIADO"/>
  </r>
  <r>
    <x v="0"/>
    <m/>
    <x v="0"/>
    <x v="33"/>
    <s v="O18258670002"/>
    <s v="BOD"/>
    <n v="1825867"/>
    <m/>
    <s v="00099021001 DEPOSITO DE EFECTIVO, DEPOSITANTE: SIGEP-MARIA EUGENIA CATARI GAVINCHA, CONCEPTO: REVERSION POR GASTOS NO EJECUTADOS, CUENTA DE DEPOSITO: CUENTA UNICA DEL TESORO"/>
    <m/>
    <m/>
    <m/>
    <m/>
    <n v="0"/>
    <n v="1426"/>
    <s v="NO_CONCILIADO"/>
  </r>
  <r>
    <x v="3"/>
    <m/>
    <x v="3"/>
    <x v="33"/>
    <s v="O18258750002"/>
    <s v="BOD"/>
    <n v="1825875"/>
    <m/>
    <s v="00099021001 DEPOSITO DE EFECTIVO, DEPOSITANTE: ELIANA ADELA RODRIGUEZ MORALES, CONCEPTO: DEVOLUCION DE LLAMADAS TELEFONICAS MES DE ENERO/20 DE ELIANA ADELA RODRIGUEZ MORALES, CUENTA DE DEPOSITO: CUENTA UNICA DEL TESORO / DJBR."/>
    <m/>
    <m/>
    <m/>
    <m/>
    <n v="0"/>
    <n v="1.32"/>
    <s v="NO_CONCILIADO"/>
  </r>
  <r>
    <x v="18"/>
    <m/>
    <x v="18"/>
    <x v="33"/>
    <s v="O18258840002"/>
    <s v="BOD"/>
    <n v="1825884"/>
    <m/>
    <s v="00099021001 DEPOSITO DE EFECTIVO, DEPOSITANTE: LOURDES ALIAGA ZAPATA, CONCEPTO: DOBLE PERCEPCION DEL MES DE FEBRERO 2020, CUENTA DE DEPOSITO: CUENTA UNICA DEL TESORO"/>
    <m/>
    <m/>
    <m/>
    <m/>
    <n v="0"/>
    <n v="2000"/>
    <s v="NO_CONCILIADO"/>
  </r>
  <r>
    <x v="3"/>
    <m/>
    <x v="3"/>
    <x v="33"/>
    <s v="O18258860002"/>
    <s v="BOD"/>
    <n v="1825886"/>
    <m/>
    <s v="00099021001 DEPOSITO DE EFECTIVO, DEPOSITANTE: PAOLA ALBA GAMEZ, CONCEPTO: DEVOLUCION DE LLAMADAS TELEFONICAS, MES DE ENERO/2020 DE PAOLA ALBA GAMEZ, CUENTA DE DEPOSITO: CUENTA UNICA DEL TESORO / DJBR."/>
    <m/>
    <m/>
    <m/>
    <m/>
    <n v="0"/>
    <n v="1.3"/>
    <s v="NO_CONCILIADO"/>
  </r>
  <r>
    <x v="3"/>
    <m/>
    <x v="3"/>
    <x v="33"/>
    <s v="O18259190002"/>
    <s v="BOD"/>
    <n v="1825919"/>
    <m/>
    <s v="00099021001 DEPOSITO DE EFECTIVO, DEPOSITANTE: JOHN KAUNE OCAMPO, CONCEPTO: DEVOLUCION DE LLAMADAS TELEFONICAS ENERO/2020 DE JOHN KAUNE, CUENTA DE DEPOSITO: CUENTA UNICA DEL TESORO / DJBR."/>
    <m/>
    <m/>
    <m/>
    <m/>
    <n v="0"/>
    <n v="1.3"/>
    <s v="NO_CONCILIADO"/>
  </r>
  <r>
    <x v="3"/>
    <m/>
    <x v="3"/>
    <x v="33"/>
    <s v="O18259180002"/>
    <s v="BOD"/>
    <n v="1825918"/>
    <m/>
    <s v="00099021001 DEPOSITO DE EFECTIVO, DEPOSITANTE: SANTALIO GERMAN TIÑINI CALLIZAYA, CONCEPTO: DEVOLUCION DE LLAMADAS TELEFONICAS ENERO/20, CUENTA DE DEPOSITO: CUENTA UNICA DEL TESORO / DJBR."/>
    <m/>
    <m/>
    <m/>
    <m/>
    <n v="0"/>
    <n v="0.89"/>
    <s v="NO_CONCILIADO"/>
  </r>
  <r>
    <x v="3"/>
    <m/>
    <x v="3"/>
    <x v="33"/>
    <s v="O18259080002"/>
    <s v="BOD"/>
    <n v="1825908"/>
    <m/>
    <s v="00099021001 DEPOSITO DE EFECTIVO, DEPOSITANTE: GLADY MARLIN DORADO CAPOBIANCO, CONCEPTO: PAGO DE LLAMADAS TELEFONICAS MES DE ENERO/2020 DE GLADY MARLIN DORADO CAPOBIANCO, CUENTA DE DEPOSITO: CUENTA UNICA DEL TESORO / DJBR."/>
    <m/>
    <m/>
    <m/>
    <m/>
    <n v="0"/>
    <n v="10.78"/>
    <s v="NO_CONCILIADO"/>
  </r>
  <r>
    <x v="0"/>
    <m/>
    <x v="0"/>
    <x v="33"/>
    <s v="O18259200002"/>
    <s v="BOD"/>
    <n v="1825920"/>
    <m/>
    <s v="00099021001 DEPOSITO DE EFECTIVO, DEPOSITANTE: JORGE QUINTEROS DEL PADRO, CONCEPTO: DEVOLUCION DE LLAMADAS TELEFONICAS ENERO/2020, CUENTA DE DEPOSITO: CUENTA UNICA DEL TESORO"/>
    <m/>
    <m/>
    <m/>
    <m/>
    <n v="0"/>
    <n v="3.28"/>
    <s v="NO_CONCILIADO"/>
  </r>
  <r>
    <x v="3"/>
    <m/>
    <x v="3"/>
    <x v="33"/>
    <s v="O18259330002"/>
    <s v="BOD"/>
    <n v="1825933"/>
    <m/>
    <s v="00099021001 DEPOSITO DE EFECTIVO, DEPOSITANTE: JOAQUIN ORLANDO CONDORI CONDORI, CONCEPTO: DEVOLUCION DE LLAMADAS TELEFONICAS MES DE ENERO 2020, CUENTA DE DEPOSITO: CUENTA UNICA DEL TESORO / DJBR."/>
    <m/>
    <m/>
    <m/>
    <m/>
    <n v="0"/>
    <n v="2.63"/>
    <s v="NO_CONCILIADO"/>
  </r>
  <r>
    <x v="3"/>
    <m/>
    <x v="3"/>
    <x v="33"/>
    <s v="O18259360002"/>
    <s v="BOD"/>
    <n v="1825936"/>
    <m/>
    <s v="00099021001 DEPOSITO DE EFECTIVO, DEPOSITANTE: ANTONIO SANCHEZ IRIARTE, CONCEPTO: DEVOLUCION DE LLAMADAS TELEFONICAS MES DE ENERO/2020, CUENTA DE DEPOSITO: CUENTA UNICA DEL TESORO / DJBR."/>
    <m/>
    <m/>
    <m/>
    <m/>
    <n v="0"/>
    <n v="0.2"/>
    <s v="NO_CONCILIADO"/>
  </r>
  <r>
    <x v="3"/>
    <m/>
    <x v="3"/>
    <x v="33"/>
    <s v="O18259370002"/>
    <s v="BOD"/>
    <n v="1825937"/>
    <m/>
    <s v="00099021001 DEPOSITO DE EFECTIVO, DEPOSITANTE: SERGIO MAGNE MAMANI, CONCEPTO: DEVOLUCION DE LLAMADAS TELEFONICAS MES DE ENERO/2020, CUENTA DE DEPOSITO: CUENTA UNICA DEL TESORO / DJBR."/>
    <m/>
    <m/>
    <m/>
    <m/>
    <n v="0"/>
    <n v="0.48"/>
    <s v="NO_CONCILIADO"/>
  </r>
  <r>
    <x v="3"/>
    <m/>
    <x v="3"/>
    <x v="33"/>
    <s v="O18259380002"/>
    <s v="BOD"/>
    <n v="1825938"/>
    <m/>
    <s v="00099021001 DEPOSITO DE EFECTIVO, DEPOSITANTE: CINTHIA REBECA GUTIERREZ GUTIERREZ, CONCEPTO: DEVOLUCION DE LLAMADAS TELEFONICAS MES DE ENERO/2020, CUENTA DE DEPOSITO: CUENTA UNICA DEL TESORO / DJBR."/>
    <m/>
    <m/>
    <m/>
    <m/>
    <n v="0"/>
    <n v="4.26"/>
    <s v="NO_CONCILIADO"/>
  </r>
  <r>
    <x v="3"/>
    <m/>
    <x v="3"/>
    <x v="33"/>
    <s v="O18259390002"/>
    <s v="BOD"/>
    <n v="1825939"/>
    <m/>
    <s v="00099021001 DEPOSITO DE EFECTIVO, DEPOSITANTE: EDSON SURCO CHOQUE, CONCEPTO: DEVOLUCION DE LLAMADAS TELEFONICAS MES DE ENERO/2020, CUENTA DE DEPOSITO: CUENTA UNICA DEL TESORO / DJBR."/>
    <m/>
    <m/>
    <m/>
    <m/>
    <n v="0"/>
    <n v="1.5"/>
    <s v="NO_CONCILIADO"/>
  </r>
  <r>
    <x v="3"/>
    <m/>
    <x v="3"/>
    <x v="33"/>
    <s v="O18259400002"/>
    <s v="BOD"/>
    <n v="1825940"/>
    <m/>
    <s v="00099021001 DEPOSITO DE EFECTIVO, DEPOSITANTE: SERGIO CHAVEZ GARCIA, CONCEPTO: DEVOLUCION DE LLAMADAS TELEFONICAS MES DE ENERO/2020, CUENTA DE DEPOSITO: CUENTA UNICA DEL TESORO / DJBR."/>
    <m/>
    <m/>
    <m/>
    <m/>
    <n v="0"/>
    <n v="3.47"/>
    <s v="NO_CONCILIADO"/>
  </r>
  <r>
    <x v="3"/>
    <m/>
    <x v="3"/>
    <x v="33"/>
    <s v="O18259410002"/>
    <s v="BOD"/>
    <n v="1825941"/>
    <m/>
    <s v="00099021001 DEPOSITO DE EFECTIVO, DEPOSITANTE: LOURDES ANGELA CALDERON PORTUGAL, CONCEPTO: DEVOLUCION DE LLAMADAS TELEFONICAS MES DE ENERO/2020, CUENTA DE DEPOSITO: CUENTA UNICA DEL TESORO / DJBR."/>
    <m/>
    <m/>
    <m/>
    <m/>
    <n v="0"/>
    <n v="0.32"/>
    <s v="NO_CONCILIADO"/>
  </r>
  <r>
    <x v="3"/>
    <m/>
    <x v="3"/>
    <x v="33"/>
    <s v="O18259420002"/>
    <s v="BOD"/>
    <n v="1825942"/>
    <m/>
    <s v="00099021001 DEPOSITO DE EFECTIVO, DEPOSITANTE: DANITZA MAYERLIN ZEGARRA CAERO, CONCEPTO: DEVOLUCION DE LLAMADAS TELEFONICAS MES DE ENERO/2020, CUENTA DE DEPOSITO: CUENTA UNICA DEL TESORO / DJBR."/>
    <m/>
    <m/>
    <m/>
    <m/>
    <n v="0"/>
    <n v="0.39"/>
    <s v="NO_CONCILIADO"/>
  </r>
  <r>
    <x v="3"/>
    <m/>
    <x v="3"/>
    <x v="33"/>
    <s v="O18259430002"/>
    <s v="BOD"/>
    <n v="1825943"/>
    <m/>
    <s v="00099021001 DEPOSITO DE EFECTIVO, DEPOSITANTE: MIRCO FERNANDO CARO FLORES, CONCEPTO: DEVOLUCION DE LLAMADAS TELEFONICAS MES DE ENERO/2020, CUENTA DE DEPOSITO: CUENTA UNICA DEL TESORO / DJBR."/>
    <m/>
    <m/>
    <m/>
    <m/>
    <n v="0"/>
    <n v="1.97"/>
    <s v="NO_CONCILIADO"/>
  </r>
  <r>
    <x v="3"/>
    <m/>
    <x v="3"/>
    <x v="33"/>
    <s v="O18259450002"/>
    <s v="BOD"/>
    <n v="1825945"/>
    <m/>
    <s v="00099021001 DEPOSITO DE EFECTIVO, DEPOSITANTE: WILLMA GABRIELA ARANIBAR PAREDES, CONCEPTO: DEVOLUCION DE LLAMADAS TELEFONICAS MES DE ENERO/2020, CUENTA DE DEPOSITO: CUENTA UNICA DEL TESORO / DJBR."/>
    <m/>
    <m/>
    <m/>
    <m/>
    <n v="0"/>
    <n v="0.31"/>
    <s v="NO_CONCILIADO"/>
  </r>
  <r>
    <x v="3"/>
    <m/>
    <x v="3"/>
    <x v="33"/>
    <s v="O18259460002"/>
    <s v="BOD"/>
    <n v="1825946"/>
    <m/>
    <s v="00099021001 DEPOSITO DE EFECTIVO, DEPOSITANTE: GABRIELA ALANOCA FLORES, CONCEPTO: DEVOLUCION DE LLAMADAS TELEFONICAS MES DE ENERO/2020, CUENTA DE DEPOSITO: CUENTA UNICA DEL TESORO / DJBR."/>
    <m/>
    <m/>
    <m/>
    <m/>
    <n v="0"/>
    <n v="0.91"/>
    <s v="NO_CONCILIADO"/>
  </r>
  <r>
    <x v="32"/>
    <m/>
    <x v="32"/>
    <x v="33"/>
    <s v="O18259480002"/>
    <s v="BOD"/>
    <n v="1825948"/>
    <m/>
    <s v="00016011101 DEPOSITO DE EFECTIVO, DEPOSITANTE: PEDRO MERIDA MARTINEZ - MINISTERIO DE EDUCACION, CONCEPTO: DEVOLUCION DE GASOLINA, CUENTA DE DEPOSITO: CUENTA UNICA DEL TESORO"/>
    <m/>
    <m/>
    <m/>
    <m/>
    <n v="0"/>
    <n v="910"/>
    <s v="NO_CONCILIADO"/>
  </r>
  <r>
    <x v="15"/>
    <m/>
    <x v="15"/>
    <x v="33"/>
    <s v="O18259580002"/>
    <s v="BOD"/>
    <n v="1825958"/>
    <m/>
    <s v="00099021001 DEPOSITO DE EFECTIVO, DEPOSITANTE: ZACARIAS TORREZ ERICK CRISTHIAN, CONCEPTO: RECUPERACION DE HABERES, CUENTA DE DEPOSITO: CUENTA UNICA DEL TESORO / DJBR."/>
    <m/>
    <m/>
    <m/>
    <m/>
    <n v="0"/>
    <n v="941.87"/>
    <s v="NO_CONCILIADO"/>
  </r>
  <r>
    <x v="15"/>
    <m/>
    <x v="15"/>
    <x v="33"/>
    <s v="O18259590002"/>
    <s v="BOD"/>
    <n v="1825959"/>
    <m/>
    <s v="00099021001 DEPOSITO DE EFECTIVO, DEPOSITANTE: FERREL VARGAS BRANDON LEONARD, CONCEPTO: RECUPERACION DE HABERES, CUENTA DE DEPOSITO: CUENTA UNICA DEL TESORO / DJBR."/>
    <m/>
    <m/>
    <m/>
    <m/>
    <n v="0"/>
    <n v="941.87"/>
    <s v="NO_CONCILIADO"/>
  </r>
  <r>
    <x v="3"/>
    <m/>
    <x v="3"/>
    <x v="33"/>
    <s v="O18259610002"/>
    <s v="BOD"/>
    <n v="1825961"/>
    <m/>
    <s v="00099021001 DEPOSITO DE EFECTIVO, DEPOSITANTE: GIOVANNA BARRIOS CONTRERAS, CONCEPTO: DEVOLUCION LLAMADAS TELEFONICAS MES DE ENERO 2020, CUENTA DE DEPOSITO: CUENTA UNICA DEL TESORO / DJBR."/>
    <m/>
    <m/>
    <m/>
    <m/>
    <n v="0"/>
    <n v="17"/>
    <s v="NO_CONCILIADO"/>
  </r>
  <r>
    <x v="3"/>
    <m/>
    <x v="3"/>
    <x v="33"/>
    <s v="O18259620002"/>
    <s v="BOD"/>
    <n v="1825962"/>
    <m/>
    <s v="00099021001 DEPOSITO DE EFECTIVO, DEPOSITANTE: CARLOS ALVAREZ AVILES, CONCEPTO: LLAMADAS TELEFONICAS MES DE ENERO/2020, CUENTA DE DEPOSITO: CUENTA UNICA DEL TESORO / DJBR."/>
    <m/>
    <m/>
    <m/>
    <m/>
    <n v="0"/>
    <n v="1.58"/>
    <s v="NO_CONCILIADO"/>
  </r>
  <r>
    <x v="3"/>
    <m/>
    <x v="3"/>
    <x v="33"/>
    <s v="O18259630002"/>
    <s v="BOD"/>
    <n v="1825963"/>
    <m/>
    <s v="00099021001 DEPOSITO DE EFECTIVO, DEPOSITANTE: GROVER EDUARDO JUSTINIANO ZEGALES, CONCEPTO: DEVOLUCION DE LLAMADAS TELEFONICAS MES ENERO /2020, CUENTA DE DEPOSITO: CUENTA UNICA DEL TESORO / DJBR."/>
    <m/>
    <m/>
    <m/>
    <m/>
    <n v="0"/>
    <n v="1.06"/>
    <s v="NO_CONCILIADO"/>
  </r>
  <r>
    <x v="3"/>
    <m/>
    <x v="3"/>
    <x v="33"/>
    <s v="O18259640002"/>
    <s v="BOD"/>
    <n v="1825964"/>
    <m/>
    <s v="00099021001 DEPOSITO DE EFECTIVO, DEPOSITANTE: SILVIA ARUQUIPA QUISPE, CONCEPTO: DEVOLUCION DE LLAMADAS TELEFONICAS MES ENERO /2020, CUENTA DE DEPOSITO: CUENTA UNICA DEL TESORO / DJBR."/>
    <m/>
    <m/>
    <m/>
    <m/>
    <n v="0"/>
    <n v="5.17"/>
    <s v="NO_CONCILIADO"/>
  </r>
  <r>
    <x v="3"/>
    <m/>
    <x v="3"/>
    <x v="33"/>
    <s v="O18259660002"/>
    <s v="BOD"/>
    <n v="1825966"/>
    <m/>
    <s v="00099021001 DEPOSITO DE EFECTIVO, DEPOSITANTE: MARIA DEL PILAR CONCHA LAUREL, CONCEPTO: DEVOLUCION DE LLAMADAS TELEFONICAS MES ENERO /2020, CUENTA DE DEPOSITO: CUENTA UNICA DEL TESORO / DJBR."/>
    <m/>
    <m/>
    <m/>
    <m/>
    <n v="0"/>
    <n v="19.89"/>
    <s v="NO_CONCILIADO"/>
  </r>
  <r>
    <x v="30"/>
    <m/>
    <x v="30"/>
    <x v="33"/>
    <s v="O18259770002"/>
    <s v="BOD"/>
    <n v="1825977"/>
    <m/>
    <s v="00340012003 DEPOSITO DE EFECTIVO, DEPOSITANTE: ELIZABETH RIVERA ORTEGA, CONCEPTO: DEVOLUCION DE SUELDOS MES DE ENERO 2020 POR OMISION EN FECHA DE BAJA, CUENTA DE DEPOSITO: CUENTA UNICA DEL TESORO"/>
    <m/>
    <m/>
    <m/>
    <m/>
    <n v="0"/>
    <n v="0.77"/>
    <s v="NO_CONCILIADO"/>
  </r>
  <r>
    <x v="30"/>
    <m/>
    <x v="30"/>
    <x v="33"/>
    <s v="O18259760002"/>
    <s v="BOD"/>
    <n v="1825976"/>
    <m/>
    <s v="00340012003 DEPOSITO DE EFECTIVO, DEPOSITANTE: ELIZABETH RIVERA ORTEGA, CONCEPTO: DEVOLUCION DE SUELDOS MES DE ENERO 2020 POR OMICION EN FECHA DE BAJA, CUENTA DE DEPOSITO: CUENTA UNICA DEL TESORO"/>
    <m/>
    <m/>
    <m/>
    <m/>
    <n v="0"/>
    <n v="386"/>
    <s v="NO_CONCILIADO"/>
  </r>
  <r>
    <x v="83"/>
    <m/>
    <x v="83"/>
    <x v="33"/>
    <s v="O18259790002"/>
    <s v="BOD"/>
    <n v="1825979"/>
    <m/>
    <s v="00099021001 DEPOSITO DE EFECTIVO, DEPOSITANTE: FELIX LAURA MAMANI, CONCEPTO: DEVOL. ABONO DEMASIA SERVICIO CAFETERIA ATT 2019, CUENTA DE DEPOSITO: CUENTA UNICA DEL TESORO"/>
    <m/>
    <m/>
    <m/>
    <m/>
    <n v="0"/>
    <n v="743"/>
    <s v="NO_CONCILIADO"/>
  </r>
  <r>
    <x v="9"/>
    <m/>
    <x v="9"/>
    <x v="33"/>
    <s v="O18259850002"/>
    <s v="BOD"/>
    <n v="1825985"/>
    <m/>
    <s v="00099021001 DEPOSITO DE EFECTIVO, DEPOSITANTE: MMAYA, CONCEPTO: DEVOLUCION DE COMBUSTIBLE DE 70 LTS., CUENTA DE DEPOSITO: CUENTA UNICA DEL TESORO"/>
    <m/>
    <m/>
    <m/>
    <m/>
    <n v="0"/>
    <n v="261.8"/>
    <s v="NO_CONCILIADO"/>
  </r>
  <r>
    <x v="87"/>
    <m/>
    <x v="87"/>
    <x v="33"/>
    <s v="O18260010002"/>
    <s v="BOD"/>
    <n v="1826001"/>
    <m/>
    <s v="00099021001 DEPOSITO DE EFECTIVO, DEPOSITANTE: CARMEN ROSARIO RIPALDA VARGAS, CONCEPTO: CARMEN ROSARIO RIPALDA VARGAS DEVOLUCION RETENCION RC-IVA BS 716,88 FESIRMES BS. 74,79, CUENTA DE DEPOSITO: CUENTA UNICA DEL TESORO"/>
    <m/>
    <m/>
    <m/>
    <m/>
    <n v="0"/>
    <n v="791.67"/>
    <s v="NO_CONCILIADO"/>
  </r>
  <r>
    <x v="3"/>
    <m/>
    <x v="3"/>
    <x v="33"/>
    <s v="O18260020002"/>
    <s v="BOD"/>
    <n v="1826002"/>
    <m/>
    <s v="00099021001 DEPOSITO DE EFECTIVO, DEPOSITANTE: RODOLFO BELTRAN M., CONCEPTO: DEVOLUCION DE LLAMADAS TELEFONICAS, POR EL MES DE ENERO/20, CUENTA DE DEPOSITO: CUENTA UNICA DEL TESORO / DJBR."/>
    <m/>
    <m/>
    <m/>
    <m/>
    <n v="0"/>
    <n v="18.41"/>
    <s v="NO_CONCILIADO"/>
  </r>
  <r>
    <x v="18"/>
    <m/>
    <x v="18"/>
    <x v="33"/>
    <s v="O18260180002"/>
    <s v="BOD"/>
    <n v="1826018"/>
    <m/>
    <s v="00099021001 DEPOSITO DE EFECTIVO, DEPOSITANTE: ALFREDO ORELLANA AGUILAR, CONCEPTO: DEVOLUCION POR DOBLE PERCEPCION, CUENTA DE DEPOSITO: CUENTA UNICA DEL TESORO"/>
    <m/>
    <m/>
    <m/>
    <m/>
    <n v="0"/>
    <n v="95999.9"/>
    <s v="NO_CONCILIADO"/>
  </r>
  <r>
    <x v="3"/>
    <m/>
    <x v="3"/>
    <x v="33"/>
    <s v="O18260380002"/>
    <s v="BOD"/>
    <n v="1826038"/>
    <m/>
    <s v="00099021001 DEPOSITO DE EFECTIVO, DEPOSITANTE: ERIKA LUNA VIOREL, CONCEPTO: LLAMADAS TELEFONICAS MES DE ENERO 2020, MEFP- ERIKA LUNA VIOREL, CUENTA DE DEPOSITO: CUENTA UNICA DEL TESORO"/>
    <m/>
    <m/>
    <m/>
    <m/>
    <n v="0"/>
    <n v="6.32"/>
    <s v="NO_CONCILIADO"/>
  </r>
  <r>
    <x v="3"/>
    <m/>
    <x v="3"/>
    <x v="33"/>
    <s v="O18260390002"/>
    <s v="BOD"/>
    <n v="1826039"/>
    <m/>
    <s v="00099021001 DEPOSITO DE EFECTIVO, DEPOSITANTE: MONICA AYALA FIGUEROA, CONCEPTO: LLAMADAS TELEFONICAS MES DE ENERO/2020 DE MONICA AYALA FIGUEROA, CUENTA DE DEPOSITO: CUENTA UNICA DEL TESORO / DJBR."/>
    <m/>
    <m/>
    <m/>
    <m/>
    <n v="0"/>
    <n v="15.73"/>
    <s v="NO_CONCILIADO"/>
  </r>
  <r>
    <x v="3"/>
    <m/>
    <x v="3"/>
    <x v="33"/>
    <s v="O18260400002"/>
    <s v="BOD"/>
    <n v="1826040"/>
    <m/>
    <s v="00099021001 DEPOSITO DE EFECTIVO, DEPOSITANTE: ROCIO JUSTA SUXO SARAVIA, CONCEPTO: DEVOLUCION DE LLAMADAS TELEFONICAS, MES DE ENERO/20 DE JAZMINE TATIANA TARQUINO ADUVIRI, CUENTA DE DEPOSITO: CUENTA UNICA DEL TESORO / DJBR."/>
    <m/>
    <m/>
    <m/>
    <m/>
    <n v="0"/>
    <n v="0.1"/>
    <s v="NO_CONCILIADO"/>
  </r>
  <r>
    <x v="3"/>
    <m/>
    <x v="3"/>
    <x v="33"/>
    <s v="O18260480002"/>
    <s v="BOD"/>
    <n v="1826048"/>
    <m/>
    <s v="00099021001 DEPOSITO DE EFECTIVO, DEPOSITANTE: SONIA QUISPE CHALLCO, CONCEPTO: DEVOLUCION DE LLAMADAS TELEFONICAS MES DE ENERO/2020, CUENTA DE DEPOSITO: CUENTA UNICA DEL TESORO / DJBR."/>
    <m/>
    <m/>
    <m/>
    <m/>
    <n v="0"/>
    <n v="4.46"/>
    <s v="NO_CONCILIADO"/>
  </r>
  <r>
    <x v="3"/>
    <m/>
    <x v="3"/>
    <x v="33"/>
    <s v="O18260540002"/>
    <s v="BOD"/>
    <n v="1826054"/>
    <m/>
    <s v="00099021001 DEPOSITO DE EFECTIVO, DEPOSITANTE: HELGA MILKA EDUARDO KESSLER, CONCEPTO: DEVOLUCION DE LLAMADAS TELEFONICAS MES DE ENERO/2020, CUENTA DE DEPOSITO: CUENTA UNICA DEL TESORO / DJBR."/>
    <m/>
    <m/>
    <m/>
    <m/>
    <n v="0"/>
    <n v="2.88"/>
    <s v="NO_CONCILIADO"/>
  </r>
  <r>
    <x v="3"/>
    <m/>
    <x v="3"/>
    <x v="33"/>
    <s v="O18260560002"/>
    <s v="BOD"/>
    <n v="1826056"/>
    <m/>
    <s v="00099021001 DEPOSITO DE EFECTIVO, DEPOSITANTE: BEATRIZ ZUÑAGUA MAMANI, CONCEPTO: DEVOLUCION DE LLAMADAS TELEFONICAS MES DE ENERO/2020, CUENTA DE DEPOSITO: CUENTA UNICA DEL TESORO / DJBR."/>
    <m/>
    <m/>
    <m/>
    <m/>
    <n v="0"/>
    <n v="3.04"/>
    <s v="NO_CONCILIADO"/>
  </r>
  <r>
    <x v="3"/>
    <m/>
    <x v="3"/>
    <x v="33"/>
    <s v="O18260590002"/>
    <s v="BOD"/>
    <n v="1826059"/>
    <m/>
    <s v="00099021001 DEPOSITO DE EFECTIVO, DEPOSITANTE: JAVIER JESUS DELGADO VILLARREAL, CONCEPTO: DEVOLUCION DE LLAMADAS TELEFONICAS MES DE ENERO/2020, CUENTA DE DEPOSITO: CUENTA UNICA DEL TESORO / DJBR."/>
    <m/>
    <m/>
    <m/>
    <m/>
    <n v="0"/>
    <n v="3.09"/>
    <s v="NO_CONCILIADO"/>
  </r>
  <r>
    <x v="3"/>
    <m/>
    <x v="3"/>
    <x v="33"/>
    <s v="O18260620002"/>
    <s v="BOD"/>
    <n v="1826062"/>
    <m/>
    <s v="00099021001 DEPOSITO DE EFECTIVO, DEPOSITANTE: MIGUEL ANGEL ENDARA FRANCO, CONCEPTO: DEVOLUCION DE LLAMADAS TELEFONICAS MES DE ENERO/2020, CUENTA DE DEPOSITO: CUENTA UNICA DEL TESORO / DJBR."/>
    <m/>
    <m/>
    <m/>
    <m/>
    <n v="0"/>
    <n v="3.72"/>
    <s v="NO_CONCILIADO"/>
  </r>
  <r>
    <x v="3"/>
    <m/>
    <x v="3"/>
    <x v="33"/>
    <s v="O18260640002"/>
    <s v="BOD"/>
    <n v="1826064"/>
    <m/>
    <s v="00099021001 DEPOSITO DE EFECTIVO, DEPOSITANTE: XIMENA BELTRAN SANABRIA, CONCEPTO: DEVOLUCION DE LLAMADAS TELEFONICAS MES DE ENERO/2020, CUENTA DE DEPOSITO: CUENTA UNICA DEL TESORO / DJBR."/>
    <m/>
    <m/>
    <m/>
    <m/>
    <n v="0"/>
    <n v="3.6"/>
    <s v="NO_CONCILIADO"/>
  </r>
  <r>
    <x v="10"/>
    <m/>
    <x v="10"/>
    <x v="33"/>
    <s v="O18260660002"/>
    <s v="BOD"/>
    <n v="1826066"/>
    <m/>
    <s v="00041021101 DEPOSITO DE EFECTIVO, DEPOSITANTE: VLADIMIR ERNESTO RIVERA SERRANO, CONCEPTO: POR DEVOLUCION DE HABERES (VLADIMIR ERNESTO RIVERA SERRANO), CUENTA DE DEPOSITO: CUENTA UNICA DEL TESORO"/>
    <m/>
    <m/>
    <m/>
    <m/>
    <n v="0"/>
    <n v="240.22"/>
    <s v="NO_CONCILIADO"/>
  </r>
  <r>
    <x v="10"/>
    <m/>
    <x v="10"/>
    <x v="33"/>
    <s v="O18260680002"/>
    <s v="BOD"/>
    <n v="1826068"/>
    <m/>
    <s v="00041021101 DEPOSITO DE EFECTIVO, DEPOSITANTE: VLADIMIR ERNESTO RIVERA SERRANO, CONCEPTO: POR DEVOLUCION DE HABERES (VLADIMIR ERNESTO RIVERA SERRANO), CUENTA DE DEPOSITO: CUENTA UNICA DEL TESORO"/>
    <m/>
    <m/>
    <m/>
    <m/>
    <n v="0"/>
    <n v="8641.7099999999991"/>
    <s v="NO_CONCILIADO"/>
  </r>
  <r>
    <x v="18"/>
    <m/>
    <x v="18"/>
    <x v="33"/>
    <s v="B18258700002"/>
    <s v="BOD"/>
    <n v="1825870"/>
    <m/>
    <s v="00099021001 DEP.DE CHEQ.AJENOS,RET.DE CAM.,CONCEPTO: DEVOLUCION RECURSOS C-31N ° 822/2019 (D.A.1),DEP.: ADEMAF -MONICA GABRIELA VARGAS RUIZ , PROCEDENCIA: BANCO UNION S.A., CHEQUE: 1547, FECHA DE EMISION:18/02/2020"/>
    <m/>
    <m/>
    <m/>
    <m/>
    <n v="0"/>
    <n v="260"/>
    <s v="NO_CONCILIADO"/>
  </r>
  <r>
    <x v="22"/>
    <m/>
    <x v="22"/>
    <x v="33"/>
    <s v="O18260800002"/>
    <s v="BOD"/>
    <n v="1826080"/>
    <m/>
    <s v="00046171101 DEPOSITO DE EFECTIVO, DEPOSITANTE: PRO-IMAGEN, CONCEPTO: 1 SANCION POR INCUMPLIMIENTO A LA NORMA -2020, CUENTA DE DEPOSITO: CUENTA UNICA DEL TESORO"/>
    <m/>
    <m/>
    <m/>
    <m/>
    <n v="0"/>
    <n v="1500"/>
    <s v="NO_CONCILIADO"/>
  </r>
  <r>
    <x v="74"/>
    <m/>
    <x v="74"/>
    <x v="33"/>
    <s v="O18260870002"/>
    <s v="BOD"/>
    <n v="1826087"/>
    <m/>
    <s v="00293014201 DEPOSITO DE EFECTIVO, DEPOSITANTE: JUSSELINE CHAVEZ B. CI 4802928 LP, CONCEPTO: DEVOLUCION DE 1 DIA DE VIATICO CORRESPONDIENTE AL 7 DE MAYO DE 2019, CUENTA DE DEPOSITO: CUENTA UNICA DEL TESORO"/>
    <m/>
    <m/>
    <m/>
    <m/>
    <n v="0"/>
    <n v="371"/>
    <s v="NO_CONCILIADO"/>
  </r>
  <r>
    <x v="22"/>
    <m/>
    <x v="22"/>
    <x v="33"/>
    <s v="O18261110002"/>
    <s v="BOD"/>
    <n v="1826111"/>
    <m/>
    <s v="00099021001 DEPOSITO DE EFECTIVO, DEPOSITANTE: PATRICIA ROXANA DELGADILLO DIAZ, CONCEPTO: REVERSION HABERES MES DE ENERO 2020 EX FUNCIONARIA PATRICIA DELGADILLO DIAZ MIN DE SALUD ITEM 5283, CUENTA DE DEPOSITO: CUENTA UNICA DEL TESORO"/>
    <m/>
    <m/>
    <m/>
    <m/>
    <n v="0"/>
    <n v="6528.41"/>
    <s v="NO_CONCILIADO"/>
  </r>
  <r>
    <x v="10"/>
    <m/>
    <x v="10"/>
    <x v="34"/>
    <s v="O18262490002"/>
    <s v="BOD"/>
    <n v="1826249"/>
    <m/>
    <s v="00041021101 DEPOSITO DE EFECTIVO, DEPOSITANTE: KARINA CRISTAL GUERRA CARVALLO, CONCEPTO: POR DEVOLUCION DE HABERES (KARINA CRISTAL GUERRA CARVALLO), CUENTA DE DEPOSITO: CUENTA UNICA DEL TESORO"/>
    <m/>
    <m/>
    <m/>
    <m/>
    <n v="0"/>
    <n v="13269.06"/>
    <s v="NO_CONCILIADO"/>
  </r>
  <r>
    <x v="15"/>
    <m/>
    <x v="15"/>
    <x v="34"/>
    <s v="O18262500002"/>
    <s v="BOD"/>
    <n v="1826250"/>
    <m/>
    <s v="00099021001 DEPOSITO DE EFECTIVO, DEPOSITANTE: GUSTAVO FRANCISCO HOFFMEISTER RENDON, CONCEPTO: REVERSION SOCORROS PREVENTIVO 2019-0000007360,1, CUENTA DE DEPOSITO: CUENTA UNICA DEL TESORO / DJBR."/>
    <m/>
    <m/>
    <m/>
    <m/>
    <n v="0"/>
    <n v="400"/>
    <s v="NO_CONCILIADO"/>
  </r>
  <r>
    <x v="3"/>
    <m/>
    <x v="3"/>
    <x v="34"/>
    <s v="O18262930002"/>
    <s v="BOD"/>
    <n v="1826293"/>
    <m/>
    <s v="00099021001 DEPOSITO DE EFECTIVO, DEPOSITANTE: RODRIGO ROLANDO BUENO COPA, CONCEPTO: LLAMADAS TELEFONICAS ENERO 2020 MEFP, CUENTA DE DEPOSITO: CUENTA UNICA DEL TESORO"/>
    <m/>
    <m/>
    <m/>
    <m/>
    <n v="0"/>
    <n v="1.93"/>
    <s v="NO_CONCILIADO"/>
  </r>
  <r>
    <x v="3"/>
    <m/>
    <x v="3"/>
    <x v="34"/>
    <s v="O18262940002"/>
    <s v="BOD"/>
    <n v="1826294"/>
    <m/>
    <s v="00099021001 DEPOSITO DE EFECTIVO, DEPOSITANTE: JANNET ROJAS TUDELA, CONCEPTO: PAGO DE LLAMADAS TELEFONICAS MES DE ENERO AÑO 2020 DE JANNET ROJAS TUDELA, CUENTA DE DEPOSITO: CUENTA UNICA DEL TESORO / DJBR."/>
    <m/>
    <m/>
    <m/>
    <m/>
    <n v="0"/>
    <n v="3.05"/>
    <s v="NO_CONCILIADO"/>
  </r>
  <r>
    <x v="3"/>
    <m/>
    <x v="3"/>
    <x v="34"/>
    <s v="O18262950002"/>
    <s v="BOD"/>
    <n v="1826295"/>
    <m/>
    <s v="00099021001 DEPOSITO DE EFECTIVO, DEPOSITANTE: INDIRA LAURA COPA HUARAZ, CONCEPTO: PAGO LLAMADAS TELEFONICAS MES DE ENERO AÑO 2020 DE INDIRA LAURA COPA HUARAZ, CUENTA DE DEPOSITO: CUENTA UNICA DEL TESORO / DJBR."/>
    <m/>
    <m/>
    <m/>
    <m/>
    <n v="0"/>
    <n v="9.2200000000000006"/>
    <s v="NO_CONCILIADO"/>
  </r>
  <r>
    <x v="3"/>
    <m/>
    <x v="3"/>
    <x v="34"/>
    <s v="O18262980002"/>
    <s v="BOD"/>
    <n v="1826298"/>
    <m/>
    <s v="00099021001 DEPOSITO DE EFECTIVO, DEPOSITANTE: GABRIELA ROJAS FERNANDEZ, CONCEPTO: DEVOLUCION DE LLAMADAS TELEFONICAS MES DE ENERO/2020 DE GABRIELA ROJAS FERNANDEZ, CUENTA DE DEPOSITO: CUENTA UNICA DEL TESORO / DJBR."/>
    <m/>
    <m/>
    <m/>
    <m/>
    <n v="0"/>
    <n v="0.23"/>
    <s v="NO_CONCILIADO"/>
  </r>
  <r>
    <x v="3"/>
    <m/>
    <x v="3"/>
    <x v="34"/>
    <s v="O18263000002"/>
    <s v="BOD"/>
    <n v="1826300"/>
    <m/>
    <s v="00099021001 DEPOSITO DE EFECTIVO, DEPOSITANTE: JORGE CHAVEZ O., CONCEPTO: DEVOLUCION LLAMADAS TELEFONICAS MES ENER/2020 DE JORGE CHAVEZ OCAMPO, CUENTA DE DEPOSITO: CUENTA UNICA DEL TESORO / DJBR."/>
    <m/>
    <m/>
    <m/>
    <m/>
    <n v="0"/>
    <n v="2.74"/>
    <s v="NO_CONCILIADO"/>
  </r>
  <r>
    <x v="3"/>
    <m/>
    <x v="3"/>
    <x v="34"/>
    <s v="O18263030002"/>
    <s v="BOD"/>
    <n v="1826303"/>
    <m/>
    <s v="00099021001 DEPOSITO DE EFECTIVO, DEPOSITANTE: MARIANELA IVON VARGAS ZEBALLOS, CONCEPTO: PAGO LLAMADAS TELEFONICAS MES DE ENERO DE 2020 DE MARIANELA IVON VARGAS ZEBALLOS, CUENTA DE DEPOSITO: CUENTA UNICA DEL TESORO / DJBR."/>
    <m/>
    <m/>
    <m/>
    <m/>
    <n v="0"/>
    <n v="7.52"/>
    <s v="NO_CONCILIADO"/>
  </r>
  <r>
    <x v="3"/>
    <m/>
    <x v="3"/>
    <x v="34"/>
    <s v="O18263060002"/>
    <s v="BOD"/>
    <n v="1826306"/>
    <m/>
    <s v="00099021001 DEPOSITO DE EFECTIVO, DEPOSITANTE: MARIAENELA IVON VARGAS ZEBALLOS, CONCEPTO: PAGO LLAMADAS TELEFONICAS MES DE ENERO DE 2020 DE TERESA PATRICIA LAMADRID DE AGUILAR, CUENTA DE DEPOSITO: CUENTA UNICA DEL TESORO / DJBR."/>
    <m/>
    <m/>
    <m/>
    <m/>
    <n v="0"/>
    <n v="1.56"/>
    <s v="NO_CONCILIADO"/>
  </r>
  <r>
    <x v="3"/>
    <m/>
    <x v="3"/>
    <x v="34"/>
    <s v="O18263070002"/>
    <s v="BOD"/>
    <n v="1826307"/>
    <m/>
    <s v="00099021001 DEPOSITO DE EFECTIVO, DEPOSITANTE: SONIA AURORA PARI AMUSQUIVAR, CONCEPTO: PAGO LLAMADAS TELEFONICAS MES DE ENERO AÑO 2020 DE SONIA AURORA PARI AMUSQUIVAR, CUENTA DE DEPOSITO: CUENTA UNICA DEL TESORO / DJBR."/>
    <m/>
    <m/>
    <m/>
    <m/>
    <n v="0"/>
    <n v="5.07"/>
    <s v="NO_CONCILIADO"/>
  </r>
  <r>
    <x v="3"/>
    <m/>
    <x v="3"/>
    <x v="34"/>
    <s v="O18263080002"/>
    <s v="BOD"/>
    <n v="1826308"/>
    <m/>
    <s v="00099021001 DEPOSITO DE EFECTIVO, DEPOSITANTE: DIONISIO MAXIMO POMA LIMACHI, CONCEPTO: PAGO DE LLAMADAS TELEFONICAS - MES ENERO -2020 DE DIONISIO MAXIMO POMA LIMACHI, CUENTA DE DEPOSITO: CUENTA UNICA DEL TESORO / DJBR."/>
    <m/>
    <m/>
    <m/>
    <m/>
    <n v="0"/>
    <n v="11.65"/>
    <s v="NO_CONCILIADO"/>
  </r>
  <r>
    <x v="3"/>
    <m/>
    <x v="3"/>
    <x v="34"/>
    <s v="O18263090002"/>
    <s v="BOD"/>
    <n v="1826309"/>
    <m/>
    <s v="00099021001 DEPOSITO DE EFECTIVO, DEPOSITANTE: PATRICIA AZUCENA PEREYRA REVUELTA, CONCEPTO: PAGO LLAMADAS TELEFONICAS MES DE ENERO (INSTITUCIONES) AÑO 2020 DE PATRICIA AZUCENA PEREYRA REVUELTA, CUENTA DE DEPOSITO: CUENTA UNICA DEL TESORO / DJBR."/>
    <m/>
    <m/>
    <m/>
    <m/>
    <n v="0"/>
    <n v="4.04"/>
    <s v="NO_CONCILIADO"/>
  </r>
  <r>
    <x v="3"/>
    <m/>
    <x v="3"/>
    <x v="34"/>
    <s v="O18263110002"/>
    <s v="BOD"/>
    <n v="1826311"/>
    <m/>
    <s v="00099021001 DEPOSITO DE EFECTIVO, DEPOSITANTE: BRIGITTE XIMENA SALGUERO COAQUIRA, CONCEPTO: PAGO LLAMADAS TELEFONICAS MES DE ENERO AÑO 2020 DE BRIGITTE XIMENA SALGUERO COAQUIRA, CUENTA DE DEPOSITO: CUENTA UNICA DEL TESORO / DJBR."/>
    <m/>
    <m/>
    <m/>
    <m/>
    <n v="0"/>
    <n v="4.76"/>
    <s v="NO_CONCILIADO"/>
  </r>
  <r>
    <x v="3"/>
    <m/>
    <x v="3"/>
    <x v="34"/>
    <s v="O18263270002"/>
    <s v="BOD"/>
    <n v="1826327"/>
    <m/>
    <s v="00099021001 DEPOSITO DE EFECTIVO, DEPOSITANTE: MARIA ELENA QUISPE LOPEZ, CONCEPTO: DEVOLUCION DE LLAMADAS, CUENTA DE DEPOSITO: CUENTA UNICA DEL TESORO / DJBR."/>
    <m/>
    <m/>
    <m/>
    <m/>
    <n v="0"/>
    <n v="1.3"/>
    <s v="NO_CONCILIADO"/>
  </r>
  <r>
    <x v="0"/>
    <m/>
    <x v="0"/>
    <x v="34"/>
    <s v="O18263300002"/>
    <s v="BOD"/>
    <n v="1826330"/>
    <m/>
    <s v="00099021001 DEPOSITO DE EFECTIVO, DEPOSITANTE: STHEPANY COSSIO, CONCEPTO: DEVOLUCION DE LLAMADAS, CUENTA DE DEPOSITO: CUENTA UNICA DEL TESORO"/>
    <m/>
    <m/>
    <m/>
    <m/>
    <n v="0"/>
    <n v="1"/>
    <s v="NO_CONCILIADO"/>
  </r>
  <r>
    <x v="3"/>
    <m/>
    <x v="3"/>
    <x v="34"/>
    <s v="O18263310002"/>
    <s v="BOD"/>
    <n v="1826331"/>
    <m/>
    <s v="00099021001 DEPOSITO DE EFECTIVO, DEPOSITANTE: CLAUDIA BOHORQUEZ, CONCEPTO: DEVOLUCION DE LLAMADAS, CUENTA DE DEPOSITO: CUENTA UNICA DEL TESORO / DJBR."/>
    <m/>
    <m/>
    <m/>
    <m/>
    <n v="0"/>
    <n v="1.1000000000000001"/>
    <s v="NO_CONCILIADO"/>
  </r>
  <r>
    <x v="10"/>
    <m/>
    <x v="10"/>
    <x v="34"/>
    <s v="O18263400002"/>
    <s v="BOD"/>
    <n v="1826340"/>
    <m/>
    <s v="00041021101 DEPOSITO DE EFECTIVO, DEPOSITANTE: MARIA ISABEL MAMANI HUANCA, CONCEPTO: POR DEVOLUCION DE HABERES ( MARIA ISABEL MAMANI HUANCA), CUENTA DE DEPOSITO: CUENTA UNICA DEL TESORO"/>
    <m/>
    <m/>
    <m/>
    <m/>
    <n v="0"/>
    <n v="12070.16"/>
    <s v="NO_CONCILIADO"/>
  </r>
  <r>
    <x v="28"/>
    <m/>
    <x v="28"/>
    <x v="34"/>
    <s v="O18263410002"/>
    <s v="BOD"/>
    <n v="1826341"/>
    <m/>
    <s v="00099021001 DEPOSITO DE EFECTIVO, DEPOSITANTE: MIN.DE JUST. TRANSPARENCIA INSTITUCIONAL, CONCEPTO: DEVOLUCION PAGO EN DEMASIA DE AGUA POTABLE CORRESPONDIENTE AL MES DE DIC/2019 (C31 - 3496)SANTA CRUZ, CUENTA DE DEPOSITO: CUENTA UNICA DEL TESORO"/>
    <m/>
    <m/>
    <m/>
    <m/>
    <n v="0"/>
    <n v="3.98"/>
    <s v="NO_CONCILIADO"/>
  </r>
  <r>
    <x v="10"/>
    <m/>
    <x v="10"/>
    <x v="34"/>
    <s v="O18263440002"/>
    <s v="BOD"/>
    <n v="1826344"/>
    <m/>
    <s v="00041021101 DEPOSITO DE EFECTIVO, DEPOSITANTE: LIMBER DARIO ALARCON HUANCA, CONCEPTO: POR DEVOLUCION DE HABERES (LIMBER DARIO ALARCON HUANCA), CUENTA DE DEPOSITO: CUENTA UNICA DEL TESORO"/>
    <m/>
    <m/>
    <m/>
    <m/>
    <n v="0"/>
    <n v="5769.64"/>
    <s v="NO_CONCILIADO"/>
  </r>
  <r>
    <x v="3"/>
    <m/>
    <x v="3"/>
    <x v="34"/>
    <s v="O18263490002"/>
    <s v="BOD"/>
    <n v="1826349"/>
    <m/>
    <s v="00099021001 DEPOSITO DE EFECTIVO, DEPOSITANTE: MAURICIO ROCABADO ROCABADO, CONCEPTO: LLAMADAS PARTICULARES CORRESPONDIENTES AL MES DE ENERO 2020, CUENTA DE DEPOSITO: CUENTA UNICA DEL TESORO / DJBR."/>
    <m/>
    <m/>
    <m/>
    <m/>
    <n v="0"/>
    <n v="1"/>
    <s v="NO_CONCILIADO"/>
  </r>
  <r>
    <x v="3"/>
    <m/>
    <x v="3"/>
    <x v="34"/>
    <s v="O18263550002"/>
    <s v="BOD"/>
    <n v="1826355"/>
    <m/>
    <s v="00099021001 DEPOSITO DE EFECTIVO, DEPOSITANTE: VERONICA ROSSY GUTIERREZ APAZA, CONCEPTO: LLAMADAS PARTICULARES CORRESPONDIENTES AL MES DE ENERO 2020, CUENTA DE DEPOSITO: CUENTA UNICA DEL TESORO / DJBR."/>
    <m/>
    <m/>
    <m/>
    <m/>
    <n v="0"/>
    <n v="2"/>
    <s v="NO_CONCILIADO"/>
  </r>
  <r>
    <x v="3"/>
    <m/>
    <x v="3"/>
    <x v="34"/>
    <s v="O18263570002"/>
    <s v="BOD"/>
    <n v="1826357"/>
    <m/>
    <s v="00099021001 DEPOSITO DE EFECTIVO, DEPOSITANTE: SENAYDE RODRIGUEZ FLORES, CONCEPTO: DEP LLAMADAS TELEFONICAS ENERO/2020, CUENTA DE DEPOSITO: CUENTA UNICA DEL TESORO / DJBR."/>
    <m/>
    <m/>
    <m/>
    <m/>
    <n v="0"/>
    <n v="2.8"/>
    <s v="NO_CONCILIADO"/>
  </r>
  <r>
    <x v="3"/>
    <m/>
    <x v="3"/>
    <x v="34"/>
    <s v="O18263590002"/>
    <s v="BOD"/>
    <n v="1826359"/>
    <m/>
    <s v="00099021001 DEPOSITO DE EFECTIVO, DEPOSITANTE: GARY ANGEL ILAYA MAMANI, CONCEPTO: DEPÓSITO LLAMADAS TELEFONICAS ENERO 2020, CUENTA DE DEPOSITO: CUENTA UNICA DEL TESORO / DJBR."/>
    <m/>
    <m/>
    <m/>
    <m/>
    <n v="0"/>
    <n v="1.1200000000000001"/>
    <s v="NO_CONCILIADO"/>
  </r>
  <r>
    <x v="3"/>
    <m/>
    <x v="3"/>
    <x v="34"/>
    <s v="O18263600002"/>
    <s v="BOD"/>
    <n v="1826360"/>
    <m/>
    <s v="00099021001 DEPOSITO DE EFECTIVO, DEPOSITANTE: RITA JULIA MILLARES MOLINA, CONCEPTO: DEPÓSITO LLAMADAS TELEFONICAS ENERO 2020, CUENTA DE DEPOSITO: CUENTA UNICA DEL TESORO / DJBR."/>
    <m/>
    <m/>
    <m/>
    <m/>
    <n v="0"/>
    <n v="14.09"/>
    <s v="NO_CONCILIADO"/>
  </r>
  <r>
    <x v="3"/>
    <m/>
    <x v="3"/>
    <x v="34"/>
    <s v="O18263610002"/>
    <s v="BOD"/>
    <n v="1826361"/>
    <m/>
    <s v="00099021001 DEPOSITO DE EFECTIVO, DEPOSITANTE: MARIA ISABEL RIVEROS CORANI, CONCEPTO: DEPÓSITO LLAMADAS TELEFONICAS ENERO 2020, CUENTA DE DEPOSITO: CUENTA UNICA DEL TESORO / DJBR."/>
    <m/>
    <m/>
    <m/>
    <m/>
    <n v="0"/>
    <n v="17.899999999999999"/>
    <s v="NO_CONCILIADO"/>
  </r>
  <r>
    <x v="3"/>
    <m/>
    <x v="3"/>
    <x v="34"/>
    <s v="O18263620002"/>
    <s v="BOD"/>
    <n v="1826362"/>
    <m/>
    <s v="00099021001 DEPOSITO DE EFECTIVO, DEPOSITANTE: SANDRA LUCIA ORTIZ PAREDES, CONCEPTO: DEVOLUCION POR LLAMADAS TELEFONICAS REALIZADAS, CUENTA DE DEPOSITO: CUENTA UNICA DEL TESORO / DJBR."/>
    <m/>
    <m/>
    <m/>
    <m/>
    <n v="0"/>
    <n v="2.5499999999999998"/>
    <s v="NO_CONCILIADO"/>
  </r>
  <r>
    <x v="3"/>
    <m/>
    <x v="3"/>
    <x v="34"/>
    <s v="O18263630002"/>
    <s v="BOD"/>
    <n v="1826363"/>
    <m/>
    <s v="00099021001 DEPOSITO DE EFECTIVO, DEPOSITANTE: DARIA GUTIERREZ HUARACHI, CONCEPTO: DEVOLUCION DE LLAMADAS TELEFONICAS MES DE ENERO DE 2020, CUENTA DE DEPOSITO: CUENTA UNICA DEL TESORO / DJBR."/>
    <m/>
    <m/>
    <m/>
    <m/>
    <n v="0"/>
    <n v="2.5"/>
    <s v="NO_CONCILIADO"/>
  </r>
  <r>
    <x v="3"/>
    <m/>
    <x v="3"/>
    <x v="34"/>
    <s v="O18263640002"/>
    <s v="BOD"/>
    <n v="1826364"/>
    <m/>
    <s v="00099021001 DEPOSITO DE EFECTIVO, DEPOSITANTE: MAURICIO ATUE BARRERO, CONCEPTO: DEVOLUCION DE LLAMADAS TELEFONICAS MES DE ENERO 2020 DE MAURICIO ATUE BARRERO, CUENTA DE DEPOSITO: CUENTA UNICA DEL TESORO / DJBR."/>
    <m/>
    <m/>
    <m/>
    <m/>
    <n v="0"/>
    <n v="9.2899999999999991"/>
    <s v="NO_CONCILIADO"/>
  </r>
  <r>
    <x v="3"/>
    <m/>
    <x v="3"/>
    <x v="34"/>
    <s v="O18263750002"/>
    <s v="BOD"/>
    <n v="1826375"/>
    <m/>
    <s v="00099021001 DEPOSITO DE EFECTIVO, DEPOSITANTE: SILVIA EUGENIA HUANCA CALLE, CONCEPTO: PAGO DE LLAMADAS PARTICULARES, CUENTA DE DEPOSITO: CUENTA UNICA DEL TESORO / DJBR."/>
    <m/>
    <m/>
    <m/>
    <m/>
    <n v="0"/>
    <n v="2.5"/>
    <s v="NO_CONCILIADO"/>
  </r>
  <r>
    <x v="24"/>
    <m/>
    <x v="24"/>
    <x v="34"/>
    <s v="O18263760002"/>
    <s v="BOD"/>
    <n v="1826376"/>
    <m/>
    <s v="00580012001 DEPOSITO DE EFECTIVO, DEPOSITANTE: JIMENA NINOSKA URQUIZU CHACON, CONCEPTO: DEVOLUCION SOBRANTE RECURSOS, CUENTA DE DEPOSITO: CUENTA UNICA DEL TESORO"/>
    <m/>
    <m/>
    <m/>
    <m/>
    <n v="0"/>
    <n v="88"/>
    <s v="NO_CONCILIADO"/>
  </r>
  <r>
    <x v="36"/>
    <m/>
    <x v="36"/>
    <x v="34"/>
    <s v="O18263950002"/>
    <s v="BOD"/>
    <n v="1826395"/>
    <m/>
    <s v="00047297001 DEPOSITO DE EFECTIVO, DEPOSITANTE: ORGANIZACION TERRITORIAL DE BASE AYLLU SULLCAVI, CONCEPTO: DEVOLUCION DE SALDO, CUENTA DE DEPOSITO: CUENTA UNICA DEL TESORO"/>
    <m/>
    <m/>
    <m/>
    <m/>
    <n v="0"/>
    <n v="149.6"/>
    <s v="NO_CONCILIADO"/>
  </r>
  <r>
    <x v="3"/>
    <m/>
    <x v="3"/>
    <x v="34"/>
    <s v="O18264090002"/>
    <s v="BOD"/>
    <n v="1826409"/>
    <m/>
    <s v="00099021001 DEPOSITO DE EFECTIVO, DEPOSITANTE: PAMELA TARIFA ZEBALLOS, CONCEPTO: DEVOLUCION LLAMADAS TELEFONICAS ENERO 2020 PAMELA TARIFA ZEBALLOS, CUENTA DE DEPOSITO: CUENTA UNICA DEL TESORO / DJBR."/>
    <m/>
    <m/>
    <m/>
    <m/>
    <n v="0"/>
    <n v="7.2"/>
    <s v="NO_CONCILIADO"/>
  </r>
  <r>
    <x v="36"/>
    <m/>
    <x v="36"/>
    <x v="34"/>
    <s v="O18264170002"/>
    <s v="BOD"/>
    <n v="1826417"/>
    <m/>
    <s v="00047137003 DEPOSITO DE EFECTIVO, DEPOSITANTE: MDRYT EMPODERAR, CONCEPTO: DEVOLUCION GIP ENERO/2020 PR 146(P:851-25), CUENTA DE DEPOSITO: CUENTA UNICA DEL TESORO"/>
    <m/>
    <m/>
    <m/>
    <m/>
    <n v="0"/>
    <n v="25"/>
    <s v="NO_CONCILIADO"/>
  </r>
  <r>
    <x v="6"/>
    <m/>
    <x v="6"/>
    <x v="34"/>
    <s v="B18262610002"/>
    <s v="BOD"/>
    <n v="1826261"/>
    <m/>
    <s v="00383012001 DEP.DE CHEQ.AJENOS,RET.DE CAM.,CONCEPTO: REVERSAIONES DE FONDOS EN AVANCE NO EJECUTADOS EN SU TOTALIDAD,DEP.: AGENCIA BOLIVIANA DE CORREOS , PROCEDENCIA: BANCO UNION S.A., CHEQUE: 114, FECHA DE EMISION:18/02/2020"/>
    <m/>
    <m/>
    <m/>
    <m/>
    <n v="0"/>
    <n v="7751.08"/>
    <s v="NO_CONCILIADO"/>
  </r>
  <r>
    <x v="20"/>
    <m/>
    <x v="20"/>
    <x v="34"/>
    <s v="B18262710002"/>
    <s v="BOD"/>
    <n v="1826271"/>
    <m/>
    <s v="00015021101 DEP.DE CHEQ.AJENOS,RET.DE CAM.,CONCEPTO: ASIGNACION FEBRERO,DEP.: UNIPOL , PROCEDENCIA: BANCO UNION S.A., CHEQUE: 7646, FECHA DE EMISION:18/02/2020"/>
    <m/>
    <m/>
    <m/>
    <m/>
    <n v="0"/>
    <n v="227992.99"/>
    <s v="NO_CONCILIADO"/>
  </r>
  <r>
    <x v="4"/>
    <m/>
    <x v="4"/>
    <x v="34"/>
    <s v="B18262750002"/>
    <s v="BOD"/>
    <n v="1826275"/>
    <m/>
    <s v="00212032002 DEP.DE CHEQ.AJENOS,RET.DE CAM.,CONCEPTO: DEPÓSITO POR CONCEPTO DE APORTES VOLUNTARIOS DEL MES DE ENERO 2020,DEP.: INRA-COCHABAMBA , PROCEDENCIA: BANCO UNION S.A., CHEQUE: 5998, FECHA DE EMISION:31/01/2020"/>
    <m/>
    <m/>
    <m/>
    <m/>
    <n v="0"/>
    <n v="96350"/>
    <s v="NO_CONCILIADO"/>
  </r>
  <r>
    <x v="38"/>
    <m/>
    <x v="38"/>
    <x v="34"/>
    <s v="B18263390002"/>
    <s v="BOD"/>
    <n v="1826339"/>
    <m/>
    <s v="00099021001 DEP.DE CHEQ.AJENOS,RET.DE CAM.,CONCEPTO: DEVOLUCION DE COTIZACION,DEP.: FUTURO DE BOLIVIA , PROCEDENCIA: BANCO DE CREDITO DE BOLIVIA S.A., CHEQUE: 61714, FECHA DE EMISION:19/02/2020"/>
    <m/>
    <m/>
    <m/>
    <m/>
    <n v="0"/>
    <n v="850.23"/>
    <s v="NO_CONCILIADO"/>
  </r>
  <r>
    <x v="70"/>
    <m/>
    <x v="70"/>
    <x v="34"/>
    <s v="B18263580002"/>
    <s v="BOD"/>
    <n v="1826358"/>
    <m/>
    <s v="00578012002 DEP.DE CHEQ.AJENOS,RET.DE CAM.,CONCEPTO: REVERSION,DEP.: BOLIVIANA DE AVIACION , PROCEDENCIA: BANCO UNION S.A., CHEQUE: 12009, FECHA DE EMISION:20/02/2020"/>
    <m/>
    <m/>
    <m/>
    <m/>
    <n v="0"/>
    <n v="2205"/>
    <s v="NO_CONCILIADO"/>
  </r>
  <r>
    <x v="29"/>
    <m/>
    <x v="29"/>
    <x v="34"/>
    <s v="O18264200002"/>
    <s v="BOD"/>
    <n v="1826420"/>
    <m/>
    <s v="00591012001 DEPOSITO DE EFECTIVO, DEPOSITANTE: TANIA ULO COSTAS, CONCEPTO: PAGO DE ENERGIA ELECTRICA Y AGUA, CUENTA DE DEPOSITO: CUENTA UNICA DEL TESORO"/>
    <m/>
    <m/>
    <m/>
    <m/>
    <n v="0"/>
    <n v="239.87"/>
    <s v="NO_CONCILIADO"/>
  </r>
  <r>
    <x v="29"/>
    <m/>
    <x v="29"/>
    <x v="34"/>
    <s v="O18264220002"/>
    <s v="BOD"/>
    <n v="1826422"/>
    <m/>
    <s v="00591012001 DEPOSITO DE EFECTIVO, DEPOSITANTE: GABRIEL ULO ARTEAGA, CONCEPTO: PAGO DE ENERGIA ELECTRICA Y AGUA, CUENTA DE DEPOSITO: CUENTA UNICA DEL TESORO"/>
    <m/>
    <m/>
    <m/>
    <m/>
    <n v="0"/>
    <n v="195.9"/>
    <s v="NO_CONCILIADO"/>
  </r>
  <r>
    <x v="29"/>
    <m/>
    <x v="29"/>
    <x v="34"/>
    <s v="O18264280002"/>
    <s v="BOD"/>
    <n v="1826428"/>
    <m/>
    <s v="00591012001 DEPOSITO DE EFECTIVO, DEPOSITANTE: VALERY LEYDI CRUZ CAYUBA, CONCEPTO: PAGO DE SUMINISTRO DE AGUA Y LUZ, CUENTA DE DEPOSITO: CUENTA UNICA DEL TESORO"/>
    <m/>
    <m/>
    <m/>
    <m/>
    <n v="0"/>
    <n v="299.89999999999998"/>
    <s v="NO_CONCILIADO"/>
  </r>
  <r>
    <x v="3"/>
    <m/>
    <x v="3"/>
    <x v="34"/>
    <s v="O18264310002"/>
    <s v="BOD"/>
    <n v="1826431"/>
    <m/>
    <s v="00099021001 DEPOSITO DE EFECTIVO, DEPOSITANTE: MERY ESCOCIA MENDEZ CESPEDES, CONCEPTO: DEVOLUCION DE LLAMADAS TELEFONICAS MES DE ENERO/2020 DE MERY ESCOCIA MENDEZ CESPEDES, CUENTA DE DEPOSITO: CUENTA UNICA DEL TESORO / DJBR."/>
    <m/>
    <m/>
    <m/>
    <m/>
    <n v="0"/>
    <n v="6.4"/>
    <s v="NO_CONCILIADO"/>
  </r>
  <r>
    <x v="15"/>
    <m/>
    <x v="15"/>
    <x v="34"/>
    <s v="O18264390002"/>
    <s v="BOD"/>
    <n v="1826439"/>
    <m/>
    <s v="00020031101 DEPOSITO DE EFECTIVO, DEPOSITANTE: HERNAN BARRERA BELLIDO, CONCEPTO: INSPECCION TECNICA VEHICULAR GESTION 2018, CUENTA DE DEPOSITO: CUENTA UNICA DEL TESORO"/>
    <m/>
    <m/>
    <m/>
    <m/>
    <n v="0"/>
    <n v="300"/>
    <s v="NO_CONCILIADO"/>
  </r>
  <r>
    <x v="21"/>
    <m/>
    <x v="21"/>
    <x v="34"/>
    <s v="O18264480002"/>
    <s v="BOD"/>
    <n v="1826448"/>
    <m/>
    <s v="00291012002 DEPOSITO DE EFECTIVO, DEPOSITANTE: PABLO FRANCISCO LOAYZA TORREZ, CONCEPTO: REPOSICION DE CREDENCIAL DE LA ADMINISTRADORA BOLIVIANA DE CARRETERAS (ABC), CUENTA DE DEPOSITO: CUENTA UNICA DEL TESORO"/>
    <m/>
    <m/>
    <m/>
    <m/>
    <n v="0"/>
    <n v="70"/>
    <s v="NO_CONCILIADO"/>
  </r>
  <r>
    <x v="3"/>
    <m/>
    <x v="3"/>
    <x v="34"/>
    <s v="O18264490002"/>
    <s v="BOD"/>
    <n v="1826449"/>
    <m/>
    <s v="00099021001 DEPOSITO DE EFECTIVO, DEPOSITANTE: ABRAHAM ARUQUIPA MACHICADO, CONCEPTO: PAGO DE LLAMADAS TELEFONICAS MES DE ENERO DE 2020 DEL ABRAHAM ARUQUIPA MACHICADO, CUENTA DE DEPOSITO: CUENTA UNICA DEL TESORO / DJBR."/>
    <m/>
    <m/>
    <m/>
    <m/>
    <n v="0"/>
    <n v="11.45"/>
    <s v="NO_CONCILIADO"/>
  </r>
  <r>
    <x v="3"/>
    <m/>
    <x v="3"/>
    <x v="34"/>
    <s v="O18264500002"/>
    <s v="BOD"/>
    <n v="1826450"/>
    <m/>
    <s v="00099021001 DEPOSITO DE EFECTIVO, DEPOSITANTE: SANTIAGO PUCHO CONDORI, CONCEPTO: PAGO DE LLAMADAS TELEFONICAS MES DE ENERO DE 2020 DE SANTIAGO PUCHO CONDORI, CUENTA DE DEPOSITO: CUENTA UNICA DEL TESORO / DJBR."/>
    <m/>
    <m/>
    <m/>
    <m/>
    <n v="0"/>
    <n v="3.22"/>
    <s v="NO_CONCILIADO"/>
  </r>
  <r>
    <x v="3"/>
    <m/>
    <x v="3"/>
    <x v="34"/>
    <s v="O18264510002"/>
    <s v="BOD"/>
    <n v="1826451"/>
    <m/>
    <s v="00099021001 DEPOSITO DE EFECTIVO, DEPOSITANTE: BENEDICTO HUAYNOCA QUISBERT, CONCEPTO: PAGO DE LLAMADAS TELEFONICAS MES ENERO DE 2020 BENEDICTO HUAYNOCA QUISBERT, CUENTA DE DEPOSITO: CUENTA UNICA DEL TESORO / DJBR."/>
    <m/>
    <m/>
    <m/>
    <m/>
    <n v="0"/>
    <n v="1.41"/>
    <s v="NO_CONCILIADO"/>
  </r>
  <r>
    <x v="5"/>
    <m/>
    <x v="5"/>
    <x v="34"/>
    <s v="O18264700002"/>
    <s v="BOD"/>
    <n v="1826470"/>
    <m/>
    <s v="00592012001 DEPOSITO DE EFECTIVO, DEPOSITANTE: RODRIGUEZ WASCAR, CONCEPTO: PAGO ND-311625 GESTION 2020 RODRIGUEZ WASCAR, CUENTA DE DEPOSITO: CUENTA UNICA DEL TESORO"/>
    <m/>
    <m/>
    <m/>
    <m/>
    <n v="0"/>
    <n v="242"/>
    <s v="NO_CONCILIADO"/>
  </r>
  <r>
    <x v="36"/>
    <m/>
    <x v="36"/>
    <x v="34"/>
    <s v="O18264740002"/>
    <s v="BOD"/>
    <n v="1826474"/>
    <m/>
    <s v="00099021001 DEPOSITO DE EFECTIVO, DEPOSITANTE: DANIEL GUERREROS ARUQUIPA, CONCEPTO: DEVOLUCION DE REMANENTE DE FONDOS EN AVANCE, CUENTA DE DEPOSITO: CUENTA UNICA DEL TESORO / DJBR."/>
    <m/>
    <m/>
    <m/>
    <m/>
    <n v="0"/>
    <n v="1428"/>
    <s v="NO_CONCILIADO"/>
  </r>
  <r>
    <x v="18"/>
    <m/>
    <x v="18"/>
    <x v="35"/>
    <s v="O18266380002"/>
    <s v="BOD"/>
    <n v="1826638"/>
    <m/>
    <s v="00099021001 DEPOSITO DE EFECTIVO, DEPOSITANTE: MONTALVO ORTIZ JUAN C.I. 1666977 PT, CONCEPTO: DEVOLUCION DE SALARIO EXCEDENTE AL ASIGNADO AL PRESIDENTE, CORRESPONDIENTE A ENERO 2020, CUENTA DE DEPOSITO: CUENTA UNICA DEL TESORO"/>
    <m/>
    <m/>
    <m/>
    <m/>
    <n v="0"/>
    <n v="10.95"/>
    <s v="NO_CONCILIADO"/>
  </r>
  <r>
    <x v="41"/>
    <m/>
    <x v="41"/>
    <x v="35"/>
    <s v="O18266390002"/>
    <s v="BOD"/>
    <n v="1826639"/>
    <m/>
    <s v="00099021001 DEPOSITO DE EFECTIVO, DEPOSITANTE: APS-MARCO ANTONIO LIPACHO ZAMBRANA, CONCEPTO: DEVOLUCION DE INSCRIPCION CURSO LEY 1178 DE MAYO /2018, CUENTA DE DEPOSITO: CUENTA UNICA DEL TESORO"/>
    <m/>
    <m/>
    <m/>
    <m/>
    <n v="0"/>
    <n v="100"/>
    <s v="NO_CONCILIADO"/>
  </r>
  <r>
    <x v="18"/>
    <m/>
    <x v="18"/>
    <x v="35"/>
    <s v="O18266410002"/>
    <s v="BOD"/>
    <n v="1826641"/>
    <m/>
    <s v="00099021001 DEPOSITO DE EFECTIVO, DEPOSITANTE: LENIS CAZAS RENE C.I. 3710693 PT, CONCEPTO: DEVOLUCION DE SALARIOE EXCEDENTE AL ASIGNADO AL PRESIDENTE CORRESPONDIENTE A ENERO 2020, CUENTA DE DEPOSITO: CUENTA UNICA DEL TESORO"/>
    <m/>
    <m/>
    <m/>
    <m/>
    <n v="0"/>
    <n v="179.66"/>
    <s v="NO_CONCILIADO"/>
  </r>
  <r>
    <x v="18"/>
    <m/>
    <x v="18"/>
    <x v="35"/>
    <s v="O18266840002"/>
    <s v="BOD"/>
    <n v="1826684"/>
    <m/>
    <s v="00099021001 DEPOSITO DE EFECTIVO, DEPOSITANTE: YUMA SHOSANA GONZALES CABRERA, CONCEPTO: DEVOLUCION DE DUODECIMAS DE AGUINALDO, CUENTA DE DEPOSITO: CUENTA UNICA DEL TESORO"/>
    <m/>
    <m/>
    <m/>
    <m/>
    <n v="0"/>
    <n v="557.84"/>
    <s v="NO_CONCILIADO"/>
  </r>
  <r>
    <x v="20"/>
    <m/>
    <x v="20"/>
    <x v="35"/>
    <s v="O18266870002"/>
    <s v="BOD"/>
    <n v="1826687"/>
    <m/>
    <s v="00015021102 DEPOSITO DE EFECTIVO, DEPOSITANTE: MARIO GARCIA LOPEZ 1384094 PO, CONCEPTO: DEVOLUCION DEL BONO FUNCIONAL, CUENTA DE DEPOSITO: CUENTA UNICA DEL TESORO"/>
    <m/>
    <m/>
    <m/>
    <m/>
    <n v="0"/>
    <n v="328.57"/>
    <s v="NO_CONCILIADO"/>
  </r>
  <r>
    <x v="2"/>
    <m/>
    <x v="2"/>
    <x v="35"/>
    <s v="O18267060002"/>
    <s v="BOD"/>
    <n v="1826706"/>
    <m/>
    <s v="00048014201 DEPOSITO DE EFECTIVO, DEPOSITANTE: ZENOBIO CHURA LAIME, CONCEPTO: DEVOLUCION DUODECIMAS AGUINALDO, CUENTA DE DEPOSITO: CUENTA UNICA DEL TESORO"/>
    <m/>
    <m/>
    <m/>
    <m/>
    <n v="0"/>
    <n v="454.61"/>
    <s v="NO_CONCILIADO"/>
  </r>
  <r>
    <x v="3"/>
    <m/>
    <x v="3"/>
    <x v="35"/>
    <s v="O18267220002"/>
    <s v="BOD"/>
    <n v="1826722"/>
    <m/>
    <s v="00099021001 DEPOSITO DE EFECTIVO, DEPOSITANTE: MIGUEL GERMAN BUSTILLOS SALINAS, CONCEPTO: DOBLE PERCEPCION, CUENTA DE DEPOSITO: CUENTA UNICA DEL TESORO / DJBR."/>
    <m/>
    <m/>
    <m/>
    <m/>
    <n v="0"/>
    <n v="2968.42"/>
    <s v="NO_CONCILIADO"/>
  </r>
  <r>
    <x v="20"/>
    <m/>
    <x v="20"/>
    <x v="35"/>
    <s v="O18267430002"/>
    <s v="BOD"/>
    <n v="1826743"/>
    <m/>
    <s v="00099021001 DEPOSITO DE EFECTIVO, DEPOSITANTE: DANIEL ALEJANDRO SOSSA LIZARRAGA, CONCEPTO: DEVOLUCION OBSERVACION CONTROL FINANCIERA CEP-MADRID SEGUN NOTA 446/19, CUENTA DE DEPOSITO: CUENTA UNICA DEL TESORO / DJBR."/>
    <m/>
    <m/>
    <m/>
    <m/>
    <n v="0"/>
    <n v="21.65"/>
    <s v="NO_CONCILIADO"/>
  </r>
  <r>
    <x v="10"/>
    <m/>
    <x v="10"/>
    <x v="35"/>
    <s v="O18267570002"/>
    <s v="BOD"/>
    <n v="1826757"/>
    <m/>
    <s v="00041021101 DEPOSITO DE EFECTIVO, DEPOSITANTE: VERONICA ERY ZARATE MORON, CONCEPTO: POR DEVOLUCION DE HABERES (VERONICA ERY ZARATE MORON), CUENTA DE DEPOSITO: CUENTA UNICA DEL TESORO"/>
    <m/>
    <m/>
    <m/>
    <m/>
    <n v="0"/>
    <n v="4492.03"/>
    <s v="NO_CONCILIADO"/>
  </r>
  <r>
    <x v="3"/>
    <m/>
    <x v="3"/>
    <x v="35"/>
    <s v="O18267610002"/>
    <s v="BOD"/>
    <n v="1826761"/>
    <m/>
    <s v="00099021001 DEPOSITO DE EFECTIVO, DEPOSITANTE: FRANKLIN ANAGUA MACHACA, CONCEPTO: REEMBOLSO BAJS MEDICAS DE CAJA DE SALUD CORDES A UNIDAD DE COORDINACION DE PROGRAMAS Y PROYECTOS, CUENTA DE DEPOSITO: CUENTA UNICA DEL TESORO"/>
    <m/>
    <m/>
    <m/>
    <m/>
    <n v="0"/>
    <n v="192.7"/>
    <s v="NO_CONCILIADO"/>
  </r>
  <r>
    <x v="7"/>
    <m/>
    <x v="7"/>
    <x v="35"/>
    <s v="B18266240002"/>
    <s v="BOD"/>
    <n v="1826624"/>
    <m/>
    <s v="00132032001 DEP.DE CHEQ.AJENOS,RET.DE CAM.,CONCEPTO: DEVOLUCION POR RECURSOS QUE CORRESPONDEN A LICENCIA SIN GOCE DE HABERES,DEP.: ECEBOL -RRHH , PROCEDENCIA: BANCO UNION S.A., CHEQUE: 77, FECHA DE EMISION:19/02/2020"/>
    <m/>
    <m/>
    <m/>
    <m/>
    <n v="0"/>
    <n v="18138.68"/>
    <s v="NO_CONCILIADO"/>
  </r>
  <r>
    <x v="57"/>
    <m/>
    <x v="57"/>
    <x v="35"/>
    <s v="B18266400002"/>
    <s v="BOD"/>
    <n v="1826640"/>
    <m/>
    <s v="00099021001 DEP.DE CHEQ.AJENOS,RET.DE CAM.,CONCEPTO: DEP FONDOS EN CUSTODIA DEV DE ESTIPENDIOS ELECCIONES GENERALES 2019,DEP.: TRIBUNAL ELECTORAL DEPARTAMENTAL TARIJA , PROCEDENCIA: BANCO UNION S.A., CHEQUE: 3907, FECHA DE EMISION:14/02/2020"/>
    <m/>
    <m/>
    <m/>
    <m/>
    <n v="0"/>
    <n v="960"/>
    <s v="NO_CONCILIADO"/>
  </r>
  <r>
    <x v="74"/>
    <m/>
    <x v="74"/>
    <x v="35"/>
    <s v="B18266530002"/>
    <s v="BOD"/>
    <n v="1826653"/>
    <m/>
    <s v="00293014201 DEP.DE CHEQ.AJENOS,RET.DE CAM.,CONCEPTO: DEVOLUCION DESCUENTO SALARIAL,DEP.: FC - BCB , PROCEDENCIA: BANCO UNION S.A., CHEQUE: 364, FECHA DE EMISION:13/02/2020"/>
    <m/>
    <m/>
    <m/>
    <m/>
    <n v="0"/>
    <n v="2098.31"/>
    <s v="NO_CONCILIADO"/>
  </r>
  <r>
    <x v="29"/>
    <m/>
    <x v="29"/>
    <x v="35"/>
    <s v="B18266630002"/>
    <s v="BOD"/>
    <n v="1826663"/>
    <m/>
    <s v="00591012001 DEP.DE CHEQ.AJENOS,RET.DE CAM.,CONCEPTO: PAGO SERVICIOS BASICO AGUA,DEP.: SERVICIOS COPABOL S.A. , PROCEDENCIA: BANCO BISA S.A., CHEQUE: 21179, FECHA DE EMISION:18/02/2020"/>
    <m/>
    <m/>
    <m/>
    <m/>
    <n v="0"/>
    <n v="6072.83"/>
    <s v="NO_CONCILIADO"/>
  </r>
  <r>
    <x v="26"/>
    <m/>
    <x v="26"/>
    <x v="35"/>
    <s v="B18266920002"/>
    <s v="BOD"/>
    <n v="1826692"/>
    <m/>
    <s v="00099021001 DEP.DE CHEQ.AJENOS,RET.DE CAM.,CONCEPTO: DEVOLUCION POR DESCUENTO DE LICENCIA SIN GOCE DE HABER (2 DIAS) JUAN LOPEZ G.,DEP.: MIN. MINERIA Y METALURGIA , PROCEDENCIA: BANCO UNION S.A., CHEQUE: 3326, FECHA DE EMISION:17/02/2020"/>
    <m/>
    <m/>
    <m/>
    <m/>
    <n v="0"/>
    <n v="906"/>
    <s v="NO_CONCILIADO"/>
  </r>
  <r>
    <x v="21"/>
    <m/>
    <x v="21"/>
    <x v="36"/>
    <s v="O18269300002"/>
    <s v="BOD"/>
    <n v="1826930"/>
    <m/>
    <s v="00291014101 DEPOSITO DE EFECTIVO, DEPOSITANTE: ASOCIACION ACCIDENTAL SANTA CRUZ, CONCEPTO: SALDO RESTITUCION DE ANTICIPO, CUENTA DE DEPOSITO: CUENTA UNICA DEL TESORO"/>
    <m/>
    <m/>
    <m/>
    <m/>
    <n v="0"/>
    <n v="0.01"/>
    <s v="NO_CONCILIADO"/>
  </r>
  <r>
    <x v="20"/>
    <m/>
    <x v="20"/>
    <x v="36"/>
    <s v="O18269830002"/>
    <s v="BOD"/>
    <n v="1826983"/>
    <m/>
    <s v="00015011108 DEPOSITO DE EFECTIVO, DEPOSITANTE: WILSON ORTIS SANTOS, CONCEPTO: DEVOLUCION DE VIATICOS POR EXCEDENTE, CUENTA DE DEPOSITO: CUENTA UNICA DEL TESORO"/>
    <m/>
    <m/>
    <m/>
    <m/>
    <n v="0"/>
    <n v="877.4"/>
    <s v="NO_CONCILIADO"/>
  </r>
  <r>
    <x v="20"/>
    <m/>
    <x v="20"/>
    <x v="36"/>
    <s v="O18269850002"/>
    <s v="BOD"/>
    <n v="1826985"/>
    <m/>
    <s v="00015011108 DEPOSITO DE EFECTIVO, DEPOSITANTE: JOSE DULFREDO GARCIA MUJICA, CONCEPTO: DEVOLUCION DE VIATICOS POR EXCEDENTE, CUENTA DE DEPOSITO: CUENTA UNICA DEL TESORO"/>
    <m/>
    <m/>
    <m/>
    <m/>
    <n v="0"/>
    <n v="877.4"/>
    <s v="NO_CONCILIADO"/>
  </r>
  <r>
    <x v="20"/>
    <m/>
    <x v="20"/>
    <x v="36"/>
    <s v="O18269860002"/>
    <s v="BOD"/>
    <n v="1826986"/>
    <m/>
    <s v="00015011108 DEPOSITO DE EFECTIVO, DEPOSITANTE: JUAN CARLOS LIMPIAS ESPRELLA, CONCEPTO: DEVOLUCION DE VIATICOS POR EXCEDENTE, CUENTA DE DEPOSITO: CUENTA UNICA DEL TESORO"/>
    <m/>
    <m/>
    <m/>
    <m/>
    <n v="0"/>
    <n v="1008.5"/>
    <s v="NO_CONCILIADO"/>
  </r>
  <r>
    <x v="20"/>
    <m/>
    <x v="20"/>
    <x v="36"/>
    <s v="O18269870002"/>
    <s v="BOD"/>
    <n v="1826987"/>
    <m/>
    <s v="00015011108 DEPOSITO DE EFECTIVO, DEPOSITANTE: JUAN CARLOS APARICIO, CONCEPTO: DEVOLUCION DE VIATICOS POR EXCEDENTE, CUENTA DE DEPOSITO: CUENTA UNICA DEL TESORO"/>
    <m/>
    <m/>
    <m/>
    <m/>
    <n v="0"/>
    <n v="877.4"/>
    <s v="NO_CONCILIADO"/>
  </r>
  <r>
    <x v="10"/>
    <m/>
    <x v="10"/>
    <x v="36"/>
    <s v="O18269930002"/>
    <s v="BOD"/>
    <n v="1826993"/>
    <m/>
    <s v="00041021101 DEPOSITO DE EFECTIVO, DEPOSITANTE: PAOLA STEPHANIE JIMENEZ ARGANDOÑA, CONCEPTO: POR DEVOLUCION DE HABERES(PAOLA STEPHANIE JIMENEZ ARGANDOÑA), CUENTA DE DEPOSITO: CUENTA UNICA DEL TESORO"/>
    <m/>
    <m/>
    <m/>
    <m/>
    <n v="0"/>
    <n v="5161"/>
    <s v="NO_CONCILIADO"/>
  </r>
  <r>
    <x v="0"/>
    <m/>
    <x v="0"/>
    <x v="36"/>
    <s v="O18270240002"/>
    <s v="BOD"/>
    <n v="1827024"/>
    <m/>
    <s v="00099021001 DEPOSITO DE EFECTIVO, DEPOSITANTE: BRAULIO QUISPE BARRERA, CONCEPTO: DEVOLUCION POR COBRO INDEBIDO, CUENTA DE DEPOSITO: CUENTA UNICA DEL TESORO"/>
    <m/>
    <m/>
    <m/>
    <m/>
    <n v="0"/>
    <n v="2.73"/>
    <s v="NO_CONCILIADO"/>
  </r>
  <r>
    <x v="10"/>
    <m/>
    <x v="10"/>
    <x v="36"/>
    <s v="O18270570002"/>
    <s v="BOD"/>
    <n v="1827057"/>
    <m/>
    <s v="00041044201 DEPOSITO DE EFECTIVO, DEPOSITANTE: DENISSE PAOLA VILLARREAL SALAZAR, CONCEPTO: DEVOLUCION DE SALDO DE FONDOS EN AVANCE, CUENTA DE DEPOSITO: CUENTA UNICA DEL TESORO"/>
    <m/>
    <m/>
    <m/>
    <m/>
    <n v="0"/>
    <n v="18"/>
    <s v="NO_CONCILIADO"/>
  </r>
  <r>
    <x v="0"/>
    <m/>
    <x v="0"/>
    <x v="36"/>
    <s v="O18270770002"/>
    <s v="BOD"/>
    <n v="1827077"/>
    <m/>
    <s v="00099021001 DEPOSITO DE EFECTIVO, DEPOSITANTE: JULIA QUISPE APAZA, CONCEPTO: DEVOLUCION, CUENTA DE DEPOSITO: CUENTA UNICA DEL TESORO"/>
    <m/>
    <m/>
    <m/>
    <m/>
    <n v="0"/>
    <n v="293.64999999999998"/>
    <s v="NO_CONCILIADO"/>
  </r>
  <r>
    <x v="3"/>
    <m/>
    <x v="3"/>
    <x v="36"/>
    <s v="O18271200002"/>
    <s v="BOD"/>
    <n v="1827120"/>
    <m/>
    <s v="00099021001 DEPOSITO DE EFECTIVO, DEPOSITANTE: CLAUDIA RAMOS CAPAQUIRA, CONCEPTO: ATRASOS DE ENERO/2020 CORRESPONDIENTE A MEDIO DIA DE HABER, CUENTA DE DEPOSITO: CUENTA UNICA DEL TESORO / DJBR."/>
    <m/>
    <m/>
    <m/>
    <m/>
    <n v="0"/>
    <n v="216.6"/>
    <s v="NO_CONCILIADO"/>
  </r>
  <r>
    <x v="86"/>
    <m/>
    <x v="86"/>
    <x v="36"/>
    <s v="O18271270002"/>
    <s v="BOD"/>
    <n v="1827127"/>
    <m/>
    <s v="00593012001 DEPOSITO DE EFECTIVO, DEPOSITANTE: MARCELO BARZOLA OQUENDO-EMPRESA ESTATAL YACANA, CONCEPTO: REVERSION PREVENTIVO # 14, CUENTA DE DEPOSITO: CUENTA UNICA DEL TESORO"/>
    <m/>
    <m/>
    <m/>
    <m/>
    <n v="0"/>
    <n v="1767.66"/>
    <s v="NO_CONCILIADO"/>
  </r>
  <r>
    <x v="10"/>
    <m/>
    <x v="10"/>
    <x v="36"/>
    <s v="O18271290002"/>
    <s v="BOD"/>
    <n v="1827129"/>
    <m/>
    <s v="00041021101 DEPOSITO DE EFECTIVO, DEPOSITANTE: MANOLO RODRIGO MANTILLA CHUQUIMIA, CONCEPTO: POR DEVOLUCION DE HABERES ( MANOLO RODRIGO MANTILLA CHUQUIMIA), CUENTA DE DEPOSITO: CUENTA UNICA DEL TESORO"/>
    <m/>
    <m/>
    <m/>
    <m/>
    <n v="0"/>
    <n v="12070.16"/>
    <s v="NO_CONCILIADO"/>
  </r>
  <r>
    <x v="10"/>
    <m/>
    <x v="10"/>
    <x v="36"/>
    <s v="O18271310002"/>
    <s v="BOD"/>
    <n v="1827131"/>
    <m/>
    <s v="00041021101 DEPOSITO DE EFECTIVO, DEPOSITANTE: LORENA GALLARDO CUSICANQUI, CONCEPTO: POR DEVOLUCION DE HABERES (LORENA GALLARDO CUSICANQUI), CUENTA DE DEPOSITO: CUENTA UNICA DEL TESORO"/>
    <m/>
    <m/>
    <m/>
    <m/>
    <n v="0"/>
    <n v="9682.2099999999991"/>
    <s v="NO_CONCILIADO"/>
  </r>
  <r>
    <x v="10"/>
    <m/>
    <x v="10"/>
    <x v="36"/>
    <s v="O18271330002"/>
    <s v="BOD"/>
    <n v="1827133"/>
    <m/>
    <s v="00041021101 DEPOSITO DE EFECTIVO, DEPOSITANTE: SILVANA PATRICIA SANCHEZ TAPIA, CONCEPTO: POR DEVOLUCION DE HABERES (SILVANA PATRICIA SANCHEZ TAPIA), CUENTA DE DEPOSITO: CUENTA UNICA DEL TESORO"/>
    <m/>
    <m/>
    <m/>
    <m/>
    <n v="0"/>
    <n v="11055.42"/>
    <s v="NO_CONCILIADO"/>
  </r>
  <r>
    <x v="10"/>
    <m/>
    <x v="10"/>
    <x v="36"/>
    <s v="O18271340002"/>
    <s v="BOD"/>
    <n v="1827134"/>
    <m/>
    <s v="00041021101 DEPOSITO DE EFECTIVO, DEPOSITANTE: SILVANA PATRICIA SANCHEZ TAPIA, CONCEPTO: POR DEVOLUCION DE HABERES (SILVANA PATRICIA SANCHEZ TAPIA), CUENTA DE DEPOSITO: CUENTA UNICA DEL TESORO"/>
    <m/>
    <m/>
    <m/>
    <m/>
    <n v="0"/>
    <n v="957.74"/>
    <s v="NO_CONCILIADO"/>
  </r>
  <r>
    <x v="26"/>
    <m/>
    <x v="26"/>
    <x v="36"/>
    <s v="B18269490002"/>
    <s v="BOD"/>
    <n v="1826949"/>
    <m/>
    <s v="00099021001 DEP.DE CHEQ.AJENOS,RET.DE CAM.,CONCEPTO: DEVOLUCION POR DESCUENTO DE LICENCIA SIN GOCE DE HABER (1 DIA) GERMAN FLORES,DEP.: MINISTERIO DE MINERA Y METALURGIA , PROCEDENCIA: BANCO UNION S.A., CHEQUE: 3327, FECHA DE EMISION:17/02/2020"/>
    <m/>
    <m/>
    <m/>
    <m/>
    <n v="0"/>
    <n v="567"/>
    <s v="NO_CONCILIADO"/>
  </r>
  <r>
    <x v="26"/>
    <m/>
    <x v="26"/>
    <x v="36"/>
    <s v="B18269510002"/>
    <s v="BOD"/>
    <n v="1826951"/>
    <m/>
    <s v="00099021001 DEP.DE CHEQ.AJENOS,RET.DE CAM.,CONCEPTO: DEVOLUCION POR DESCUENTO DE LICENCIA SIN GOCE DE HABER (1 DIA) PEDRO LAGRAVA,DEP.: MIN MINERIA Y METALURGIA , PROCEDENCIA: BANCO UNION S.A., CHEQUE: 3328, FECHA DE EMISION:17/02/2020"/>
    <m/>
    <m/>
    <m/>
    <m/>
    <n v="0"/>
    <n v="567"/>
    <s v="NO_CONCILIADO"/>
  </r>
  <r>
    <x v="3"/>
    <m/>
    <x v="3"/>
    <x v="37"/>
    <s v="O18272930002"/>
    <s v="BOD"/>
    <n v="1827293"/>
    <m/>
    <s v="00099021001 DEPOSITO DE EFECTIVO, DEPOSITANTE: UCPP-DANIELA LINARES, CONCEPTO: PASAJES DEVOLUCION, CUENTA DE DEPOSITO: CUENTA UNICA DEL TESORO"/>
    <m/>
    <m/>
    <m/>
    <m/>
    <n v="0"/>
    <n v="18"/>
    <s v="NO_CONCILIADO"/>
  </r>
  <r>
    <x v="6"/>
    <m/>
    <x v="6"/>
    <x v="37"/>
    <s v="O18273020002"/>
    <s v="BOD"/>
    <n v="1827302"/>
    <m/>
    <s v="00383012001 DEPOSITO DE EFECTIVO, DEPOSITANTE: AGENCIA BOLIVIANA DE CORRESOS, CONCEPTO: REVERSION FONDOS EN AVANCE, CUENTA DE DEPOSITO: CUENTA UNICA DEL TESORO"/>
    <m/>
    <m/>
    <m/>
    <m/>
    <n v="0"/>
    <n v="4"/>
    <s v="NO_CONCILIADO"/>
  </r>
  <r>
    <x v="22"/>
    <m/>
    <x v="22"/>
    <x v="37"/>
    <s v="O18273200002"/>
    <s v="BOD"/>
    <n v="1827320"/>
    <m/>
    <s v="00046171101 DEPOSITO DE EFECTIVO, DEPOSITANTE: INVISIBLE ORTHODONTIC DENTISTRY, CONCEPTO: SANCION POR INCUMPLIMIENTO A LA NORMA GESTION 2020, CUENTA DE DEPOSITO: CUENTA UNICA DEL TESORO"/>
    <m/>
    <m/>
    <m/>
    <m/>
    <n v="0"/>
    <n v="5000"/>
    <s v="NO_CONCILIADO"/>
  </r>
  <r>
    <x v="15"/>
    <m/>
    <x v="15"/>
    <x v="37"/>
    <s v="O18273250002"/>
    <s v="BOD"/>
    <n v="1827325"/>
    <m/>
    <s v="00099021001 DEPOSITO DE EFECTIVO, DEPOSITANTE: ESCONBOL ESCUELA DE CONDORES BOLIVIANOS, CONCEPTO: REVEERSION POR SERVICIOS BASICOS (ENERGIA ELECTRICA), CUENTA DE DEPOSITO: CUENTA UNICA DEL TESORO"/>
    <m/>
    <m/>
    <m/>
    <m/>
    <n v="0"/>
    <n v="105.9"/>
    <s v="NO_CONCILIADO"/>
  </r>
  <r>
    <x v="17"/>
    <m/>
    <x v="17"/>
    <x v="37"/>
    <s v="O18273420002"/>
    <s v="BOD"/>
    <n v="1827342"/>
    <m/>
    <s v="00526012001 DEPOSITO DE EFECTIVO, DEPOSITANTE: BOLIVIA TV, CONCEPTO: DEVOLUCION DE VIATICOS, CUENTA DE DEPOSITO: CUENTA UNICA DEL TESORO"/>
    <m/>
    <m/>
    <m/>
    <m/>
    <n v="0"/>
    <n v="643"/>
    <s v="NO_CONCILIADO"/>
  </r>
  <r>
    <x v="17"/>
    <m/>
    <x v="17"/>
    <x v="37"/>
    <s v="O18273430002"/>
    <s v="BOD"/>
    <n v="1827343"/>
    <m/>
    <s v="00526012001 DEPOSITO DE EFECTIVO, DEPOSITANTE: BOLIVIA TV, CONCEPTO: DEVOLUCION DE VIATICOS, CUENTA DE DEPOSITO: CUENTA UNICA DEL TESORO"/>
    <m/>
    <m/>
    <m/>
    <m/>
    <n v="0"/>
    <n v="220"/>
    <s v="NO_CONCILIADO"/>
  </r>
  <r>
    <x v="36"/>
    <m/>
    <x v="36"/>
    <x v="37"/>
    <s v="O18273570002"/>
    <s v="BOD"/>
    <n v="1827357"/>
    <m/>
    <s v="00047297001 DEPOSITO DE EFECTIVO, DEPOSITANTE: ASOCIACION VIRGEN DE COPACABANA, CONCEPTO: DEPÓSITO SALDOS NO EJECUTADOS ASOCIACION VIRGEN DE COPACABANA, CUENTA DE DEPOSITO: CUENTA UNICA DEL TESORO"/>
    <m/>
    <m/>
    <m/>
    <m/>
    <n v="0"/>
    <n v="10"/>
    <s v="NO_CONCILIADO"/>
  </r>
  <r>
    <x v="19"/>
    <m/>
    <x v="19"/>
    <x v="37"/>
    <s v="O18273900002"/>
    <s v="BOD"/>
    <n v="1827390"/>
    <m/>
    <s v="00099021001 DEPOSITO DE EFECTIVO, DEPOSITANTE: MARIA CECILIA TERRAZAS ARNEZ, CONCEPTO: DEVOLUCION OBSERVACIONES GASTOS DE FUNCIONAMIENTO JULIO-OCTUBRE 2019, CUENTA DE DEPOSITO: CUENTA UNICA DEL TESORO / DJBR."/>
    <m/>
    <m/>
    <m/>
    <m/>
    <n v="0"/>
    <n v="69.7"/>
    <s v="NO_CONCILIADO"/>
  </r>
  <r>
    <x v="36"/>
    <m/>
    <x v="36"/>
    <x v="37"/>
    <s v="O18274310002"/>
    <s v="BOD"/>
    <n v="1827431"/>
    <m/>
    <s v="00047297001 DEPOSITO DE EFECTIVO, DEPOSITANTE: DANIEL CRISTIAN HUANCA TOMAS, CONCEPTO: DEVOLUCION DE RETROACTIVO DEPÓSITO DE SALDO NO EJECUTADO, CUENTA DE DEPOSITO: CUENTA UNICA DEL TESORO"/>
    <m/>
    <m/>
    <m/>
    <m/>
    <n v="0"/>
    <n v="10.199999999999999"/>
    <s v="NO_CONCILIADO"/>
  </r>
  <r>
    <x v="9"/>
    <m/>
    <x v="9"/>
    <x v="37"/>
    <s v="O18274330002"/>
    <s v="BOD"/>
    <n v="1827433"/>
    <m/>
    <s v="00086011102 DEPOSITO DE EFECTIVO, DEPOSITANTE: HERBAS CONSTRUCCIONES, CONCEPTO: PAGO MULTAS POR CONTRAVENCION A LA LEY DE MEDIO AMBIENTE A FAVOR DE LA EMI, CUENTA DE DEPOSITO: CUENTA UNICA DEL TESORO"/>
    <m/>
    <m/>
    <m/>
    <m/>
    <n v="0"/>
    <n v="53304.17"/>
    <s v="NO_CONCILIADO"/>
  </r>
  <r>
    <x v="48"/>
    <m/>
    <x v="48"/>
    <x v="37"/>
    <s v="O18274420002"/>
    <s v="BOD"/>
    <n v="1827442"/>
    <m/>
    <s v="00099021001 DEPOSITO DE EFECTIVO, DEPOSITANTE: LAURA TORREZ CARRION, CONCEPTO: SEGUN INFORME 002/2020, CUENTA DE DEPOSITO: CUENTA UNICA DEL TESORO / DJBR."/>
    <m/>
    <m/>
    <m/>
    <m/>
    <n v="0"/>
    <n v="42.35"/>
    <s v="NO_CONCILIADO"/>
  </r>
  <r>
    <x v="36"/>
    <m/>
    <x v="36"/>
    <x v="37"/>
    <s v="O18274450002"/>
    <s v="BOD"/>
    <n v="1827445"/>
    <m/>
    <s v="00047297001 DEPOSITO DE EFECTIVO, DEPOSITANTE: DANIELCRISTHIAN HUANCA TOMAS, CONCEPTO: DEPÓSITO DE SALDO NO EJECUTADO, CUENTA DE DEPOSITO: CUENTA UNICA DEL TESORO"/>
    <m/>
    <m/>
    <m/>
    <m/>
    <n v="0"/>
    <n v="0.02"/>
    <s v="NO_CONCILIADO"/>
  </r>
  <r>
    <x v="18"/>
    <m/>
    <x v="18"/>
    <x v="37"/>
    <s v="O18274540002"/>
    <s v="BOD"/>
    <n v="1827454"/>
    <m/>
    <s v="00099021001 DEPOSITO DE EFECTIVO, DEPOSITANTE: GERMAN MENA SANTANDER, CONCEPTO: DEVOLUCION DEMASIA HABERES MAXIMA REMUNERACION SECTOR PUBLICO, CUENTA DE DEPOSITO: CUENTA UNICA DEL TESORO / DJBR."/>
    <m/>
    <m/>
    <m/>
    <m/>
    <n v="0"/>
    <n v="2399.4299999999998"/>
    <s v="NO_CONCILIADO"/>
  </r>
  <r>
    <x v="10"/>
    <m/>
    <x v="10"/>
    <x v="37"/>
    <s v="O18274590002"/>
    <s v="BOD"/>
    <n v="1827459"/>
    <m/>
    <s v="00041031107 DEPOSITO DE EFECTIVO, DEPOSITANTE: MARCOS GIOVANNY MIRANDA ALABY, CONCEPTO: DEVOLUCION DE PASAJES TERRESTRE, CUENTA DE DEPOSITO: CUENTA UNICA DEL TESORO"/>
    <m/>
    <m/>
    <m/>
    <m/>
    <n v="0"/>
    <n v="200"/>
    <s v="NO_CONCILIADO"/>
  </r>
  <r>
    <x v="18"/>
    <m/>
    <x v="18"/>
    <x v="37"/>
    <s v="O18274600002"/>
    <s v="BOD"/>
    <n v="1827460"/>
    <m/>
    <s v="00099021001 DEPOSITO DE EFECTIVO, DEPOSITANTE: IMPRENTA MAVA - MARTIN VASQUEZ VALDIVIA, CONCEPTO: DEVOLUCIN POR CONCEPTO DE DOBLE PAGO DEL SR. MARTIN VASSQUEZ VALDIVIA IMP. MAVA, CUENTA DE DEPOSITO: CUENTA UNICA DEL TESORO"/>
    <m/>
    <m/>
    <m/>
    <m/>
    <n v="0"/>
    <n v="16200"/>
    <s v="NO_CONCILIADO"/>
  </r>
  <r>
    <x v="18"/>
    <m/>
    <x v="18"/>
    <x v="37"/>
    <s v="O18274610002"/>
    <s v="BOD"/>
    <n v="1827461"/>
    <m/>
    <s v="00099021001 DEPOSITO DE EFECTIVO, DEPOSITANTE: YOLANDA MARIA BELTRAN TORRICO, CONCEPTO: DOBLE PERCEPCION, CUENTA DE DEPOSITO: CUENTA UNICA DEL TESORO"/>
    <m/>
    <m/>
    <m/>
    <m/>
    <n v="0"/>
    <n v="1716.77"/>
    <s v="NO_CONCILIADO"/>
  </r>
  <r>
    <x v="3"/>
    <m/>
    <x v="3"/>
    <x v="37"/>
    <s v="O18275080002"/>
    <s v="BOD"/>
    <n v="1827508"/>
    <m/>
    <s v="00099021001 DEPOSITO DE EFECTIVO, DEPOSITANTE: U.C.P.P. FELIMA GABRIELA MENDOZA GUMIEL, CONCEPTO: PASAJES DEVOLUCION FELIMA GABRIELA MENDOZA GUMIEL, CUENTA DE DEPOSITO: CUENTA UNICA DEL TESORO"/>
    <m/>
    <m/>
    <m/>
    <m/>
    <n v="0"/>
    <n v="18"/>
    <s v="NO_CONCILIADO"/>
  </r>
  <r>
    <x v="20"/>
    <m/>
    <x v="20"/>
    <x v="38"/>
    <s v="O18276610002"/>
    <s v="BOD"/>
    <n v="1827661"/>
    <m/>
    <s v="00099021001 DEPOSITO DE EFECTIVO, DEPOSITANTE: RAMIRO BISMARCK AGUAYO PAREDES, CONCEPTO: DEVOLUCION DE BONO AL CARGO, CUENTA DE DEPOSITO: CUENTA UNICA DEL TESORO / DJBR."/>
    <m/>
    <m/>
    <m/>
    <m/>
    <n v="0"/>
    <n v="900.4"/>
    <s v="NO_CONCILIADO"/>
  </r>
  <r>
    <x v="20"/>
    <m/>
    <x v="20"/>
    <x v="38"/>
    <s v="O18276620002"/>
    <s v="BOD"/>
    <n v="1827662"/>
    <m/>
    <s v="00099021001 DEPOSITO DE EFECTIVO, DEPOSITANTE: JAIRO ALBERTO BEJARANO ALCOBA, CONCEPTO: DEVOLUCION DE BONO AL CARGO, CUENTA DE DEPOSITO: CUENTA UNICA DEL TESORO / DJBR."/>
    <m/>
    <m/>
    <m/>
    <m/>
    <n v="0"/>
    <n v="1400"/>
    <s v="NO_CONCILIADO"/>
  </r>
  <r>
    <x v="0"/>
    <m/>
    <x v="0"/>
    <x v="38"/>
    <s v="O18276630002"/>
    <s v="BOD"/>
    <n v="1827663"/>
    <m/>
    <s v="00099021001 DEPOSITO DE EFECTIVO, DEPOSITANTE: GONZALO BENAVIDEZ SOLIZ, CONCEPTO: DEVOLUCION DE BONO AL CARGO, CUENTA DE DEPOSITO: CUENTA UNICA DEL TESORO"/>
    <m/>
    <m/>
    <m/>
    <m/>
    <n v="0"/>
    <n v="812.75"/>
    <s v="NO_CONCILIADO"/>
  </r>
  <r>
    <x v="20"/>
    <m/>
    <x v="20"/>
    <x v="38"/>
    <s v="O18276670002"/>
    <s v="BOD"/>
    <n v="1827667"/>
    <m/>
    <s v="00099021001 DEPOSITO DE EFECTIVO, DEPOSITANTE: JOEL MARIO CONDORCET VILLEGAS, CONCEPTO: DEVOLUCION DE BONO AL CARGO, CUENTA DE DEPOSITO: CUENTA UNICA DEL TESORO / DJBR."/>
    <m/>
    <m/>
    <m/>
    <m/>
    <n v="0"/>
    <n v="600.20000000000005"/>
    <s v="NO_CONCILIADO"/>
  </r>
  <r>
    <x v="20"/>
    <m/>
    <x v="20"/>
    <x v="38"/>
    <s v="O18276680002"/>
    <s v="BOD"/>
    <n v="1827668"/>
    <m/>
    <s v="00099021001 DEPOSITO DE EFECTIVO, DEPOSITANTE: JAIME CONDORI TARIFA, CONCEPTO: DEVOLUCION DE BONO AL CARGO, CUENTA DE DEPOSITO: CUENTA UNICA DEL TESORO / DJBR."/>
    <m/>
    <m/>
    <m/>
    <m/>
    <n v="0"/>
    <n v="850"/>
    <s v="NO_CONCILIADO"/>
  </r>
  <r>
    <x v="0"/>
    <m/>
    <x v="0"/>
    <x v="38"/>
    <s v="O18276690002"/>
    <s v="BOD"/>
    <n v="1827669"/>
    <m/>
    <s v="00099021001 DEPOSITO DE EFECTIVO, DEPOSITANTE: DAVNNE SHARON CRUZ NINA, CONCEPTO: DEVOLUCION DE BONO AL CARGO, CUENTA DE DEPOSITO: CUENTA UNICA DEL TESORO"/>
    <m/>
    <m/>
    <m/>
    <m/>
    <n v="0"/>
    <n v="400"/>
    <s v="NO_CONCILIADO"/>
  </r>
  <r>
    <x v="20"/>
    <m/>
    <x v="20"/>
    <x v="38"/>
    <s v="O18276700002"/>
    <s v="BOD"/>
    <n v="1827670"/>
    <m/>
    <s v="00099021001 DEPOSITO DE EFECTIVO, DEPOSITANTE: DIMELSA DORIS DAVILA PEREIRA, CONCEPTO: DEVOLUCION DE BONO AL CARGO, CUENTA DE DEPOSITO: CUENTA UNICA DEL TESORO / DJBR."/>
    <m/>
    <m/>
    <m/>
    <m/>
    <n v="0"/>
    <n v="1000"/>
    <s v="NO_CONCILIADO"/>
  </r>
  <r>
    <x v="0"/>
    <m/>
    <x v="0"/>
    <x v="38"/>
    <s v="O18276740002"/>
    <s v="BOD"/>
    <n v="1827674"/>
    <m/>
    <s v="00099021001 DEPOSITO DE EFECTIVO, DEPOSITANTE: WILLAN FERNANDEZ QUISPE, CONCEPTO: DEVOLUCION DE BONO AL CARGO, CUENTA DE DEPOSITO: CUENTA UNICA DEL TESORO"/>
    <m/>
    <m/>
    <m/>
    <m/>
    <n v="0"/>
    <n v="1000"/>
    <s v="NO_CONCILIADO"/>
  </r>
  <r>
    <x v="20"/>
    <m/>
    <x v="20"/>
    <x v="38"/>
    <s v="O18276760002"/>
    <s v="BOD"/>
    <n v="1827676"/>
    <m/>
    <s v="00099021001 DEPOSITO DE EFECTIVO, DEPOSITANTE: WALTER FLORES LINAREZ, CONCEPTO: DEVOLUCION DE BONO AL CARGO, CUENTA DE DEPOSITO: CUENTA UNICA DEL TESORO / DJBR."/>
    <m/>
    <m/>
    <m/>
    <m/>
    <n v="0"/>
    <n v="500"/>
    <s v="NO_CONCILIADO"/>
  </r>
  <r>
    <x v="20"/>
    <m/>
    <x v="20"/>
    <x v="38"/>
    <s v="O18276770002"/>
    <s v="BOD"/>
    <n v="1827677"/>
    <m/>
    <s v="00099021001 DEPOSITO DE EFECTIVO, DEPOSITANTE: FRANZ RENE PARRA RAMOS, CONCEPTO: DEVOLUCION DE BONO AL CARGO, CUENTA DE DEPOSITO: CUENTA UNICA DEL TESORO / DJBR."/>
    <m/>
    <m/>
    <m/>
    <m/>
    <n v="0"/>
    <n v="700.3"/>
    <s v="NO_CONCILIADO"/>
  </r>
  <r>
    <x v="20"/>
    <m/>
    <x v="20"/>
    <x v="38"/>
    <s v="O18276780002"/>
    <s v="BOD"/>
    <n v="1827678"/>
    <m/>
    <s v="00099021001 DEPOSITO DE EFECTIVO, DEPOSITANTE: AMILCAR RODRIGO SARAVIA GONZALES, CONCEPTO: DEVOLUCION DE BONO AL CARGO, CUENTA DE DEPOSITO: CUENTA UNICA DEL TESORO / DJBR."/>
    <m/>
    <m/>
    <m/>
    <m/>
    <n v="0"/>
    <n v="1012.1"/>
    <s v="NO_CONCILIADO"/>
  </r>
  <r>
    <x v="20"/>
    <m/>
    <x v="20"/>
    <x v="38"/>
    <s v="O18276790002"/>
    <s v="BOD"/>
    <n v="1827679"/>
    <m/>
    <s v="00099021001 DEPOSITO DE EFECTIVO, DEPOSITANTE: EDUARDO ARTURO VARGAS LEMA, CONCEPTO: DEVOLUCION DE BONO AL CARGO, CUENTA DE DEPOSITO: CUENTA UNICA DEL TESORO / DJBR."/>
    <m/>
    <m/>
    <m/>
    <m/>
    <n v="0"/>
    <n v="1125.4000000000001"/>
    <s v="NO_CONCILIADO"/>
  </r>
  <r>
    <x v="20"/>
    <m/>
    <x v="20"/>
    <x v="38"/>
    <s v="O18276800002"/>
    <s v="BOD"/>
    <n v="1827680"/>
    <m/>
    <s v="00099021001 DEPOSITO DE EFECTIVO, DEPOSITANTE: JOSE ANTONIO VARGAS MERCADO, CONCEPTO: DEVOLUCION DE BONO AL CARGO, CUENTA DE DEPOSITO: CUENTA UNICA DEL TESORO / DJBR."/>
    <m/>
    <m/>
    <m/>
    <m/>
    <n v="0"/>
    <n v="612.5"/>
    <s v="NO_CONCILIADO"/>
  </r>
  <r>
    <x v="20"/>
    <m/>
    <x v="20"/>
    <x v="38"/>
    <s v="O18276810002"/>
    <s v="BOD"/>
    <n v="1827681"/>
    <m/>
    <s v="00099021001 DEPOSITO DE EFECTIVO, DEPOSITANTE: JOSE ANTONIO VARGAS MERCADO, CONCEPTO: DEVOLUCION DE BONO AL CARGO, CUENTA DE DEPOSITO: CUENTA UNICA DEL TESORO / DJBR."/>
    <m/>
    <m/>
    <m/>
    <m/>
    <n v="0"/>
    <n v="1.82"/>
    <s v="NO_CONCILIADO"/>
  </r>
  <r>
    <x v="20"/>
    <m/>
    <x v="20"/>
    <x v="38"/>
    <s v="O18276820002"/>
    <s v="BOD"/>
    <n v="1827682"/>
    <m/>
    <s v="00099021001 DEPOSITO DE EFECTIVO, DEPOSITANTE: MAMERTO VEGA BANEGAS, CONCEPTO: DEVOLUCION DE BONO AL CARGO, CUENTA DE DEPOSITO: CUENTA UNICA DEL TESORO / DJBR."/>
    <m/>
    <m/>
    <m/>
    <m/>
    <n v="0"/>
    <n v="935"/>
    <s v="NO_CONCILIADO"/>
  </r>
  <r>
    <x v="20"/>
    <m/>
    <x v="20"/>
    <x v="38"/>
    <s v="O18276840002"/>
    <s v="BOD"/>
    <n v="1827684"/>
    <m/>
    <s v="00099021001 DEPOSITO DE EFECTIVO, DEPOSITANTE: NELY CARMEN ZEA LARICO, CONCEPTO: DEVOLUCION DE BONO AL CARGO, CUENTA DE DEPOSITO: CUENTA UNICA DEL TESORO / DJBR."/>
    <m/>
    <m/>
    <m/>
    <m/>
    <n v="0"/>
    <n v="1120"/>
    <s v="NO_CONCILIADO"/>
  </r>
  <r>
    <x v="6"/>
    <m/>
    <x v="6"/>
    <x v="38"/>
    <s v="O18276880002"/>
    <s v="BOD"/>
    <n v="1827688"/>
    <m/>
    <s v="00383012001 DEPOSITO DE EFECTIVO, DEPOSITANTE: AGBC-WILMER FELIX NINA VICENTE, CONCEPTO: REVERSION FONDOS EN AVANCE PREV 32, CUENTA DE DEPOSITO: CUENTA UNICA DEL TESORO"/>
    <m/>
    <m/>
    <m/>
    <m/>
    <n v="0"/>
    <n v="2.42"/>
    <s v="NO_CONCILIADO"/>
  </r>
  <r>
    <x v="29"/>
    <m/>
    <x v="29"/>
    <x v="38"/>
    <s v="O18277790002"/>
    <s v="BOD"/>
    <n v="1827779"/>
    <m/>
    <s v="00591012001 DEPOSITO DE EFECTIVO, DEPOSITANTE: GRACIELA RONCAL VALDA, CONCEPTO: SERVICIO DE AGUA ENERO 2020 LOCAL PACEÑA LA SALTEÑA TELEFERICO MORADO ESTACION 6 DE MARZO, CUENTA DE DEPOSITO: CUENTA UNICA DEL TESORO"/>
    <m/>
    <m/>
    <m/>
    <m/>
    <n v="0"/>
    <n v="244.2"/>
    <s v="NO_CONCILIADO"/>
  </r>
  <r>
    <x v="75"/>
    <m/>
    <x v="75"/>
    <x v="38"/>
    <s v="O18277930002"/>
    <s v="BOD"/>
    <n v="1827793"/>
    <m/>
    <s v="00586012001 DEPOSITO DE EFECTIVO, DEPOSITANTE: LEONARDO ESTEBAN GANDARILLAS QUIROGA, CONCEPTO: DEVOLUCION SOBRANTE FONDO DE AVANCE, CUENTA DE DEPOSITO: CUENTA UNICA DEL TESORO"/>
    <m/>
    <m/>
    <m/>
    <m/>
    <n v="0"/>
    <n v="287"/>
    <s v="NO_CONCILIADO"/>
  </r>
  <r>
    <x v="22"/>
    <m/>
    <x v="22"/>
    <x v="38"/>
    <s v="O18277970002"/>
    <s v="BOD"/>
    <n v="1827797"/>
    <m/>
    <s v="00046021109 DEPOSITO DE EFECTIVO, DEPOSITANTE: MARIO EDUARDO VIAMONT CAMACHO, CONCEPTO: DEVOLUCION DE RETROACTIVO, CUENTA DE DEPOSITO: CUENTA UNICA DEL TESORO"/>
    <m/>
    <m/>
    <m/>
    <m/>
    <n v="0"/>
    <n v="339.96"/>
    <s v="NO_CONCILIADO"/>
  </r>
  <r>
    <x v="9"/>
    <m/>
    <x v="9"/>
    <x v="38"/>
    <s v="O18278220002"/>
    <s v="BOD"/>
    <n v="1827822"/>
    <m/>
    <s v="00086057003 DEPOSITO DE EFECTIVO, DEPOSITANTE: OSCAR VILLARREAL REVOLLO, CONCEPTO: DEVOLUCION HONORARIOS DIC/2019, CUENTA DE DEPOSITO: CUENTA UNICA DEL TESORO"/>
    <m/>
    <m/>
    <m/>
    <m/>
    <n v="0"/>
    <n v="13566.4"/>
    <s v="NO_CONCILIADO"/>
  </r>
  <r>
    <x v="36"/>
    <m/>
    <x v="36"/>
    <x v="38"/>
    <s v="O18278230002"/>
    <s v="BOD"/>
    <n v="1827823"/>
    <m/>
    <s v="00047297001 DEPOSITO DE EFECTIVO, DEPOSITANTE: JUAN CARLOS SANTOS CHINO, CONCEPTO: DEV. DE SALDO DEL 1ER DESEMBOLSO DEL CONVENIO LE/093/2018 TAIPI UTA COLLANA MDRYT (PRO-CAMELIDOS), CUENTA DE DEPOSITO: CUENTA UNICA DEL TESORO"/>
    <m/>
    <m/>
    <m/>
    <m/>
    <n v="0"/>
    <n v="5"/>
    <s v="NO_CONCILIADO"/>
  </r>
  <r>
    <x v="18"/>
    <m/>
    <x v="18"/>
    <x v="38"/>
    <s v="O18278390002"/>
    <s v="BOD"/>
    <n v="1827839"/>
    <m/>
    <s v="00099021001 DEPOSITO DE EFECTIVO, DEPOSITANTE: YOLANDA LILIANA GONZALES RIOS, CONCEPTO: DEVOLUCION DE HABERES MES ENERO 2020, CUENTA DE DEPOSITO: CUENTA UNICA DEL TESORO / DJBR."/>
    <m/>
    <m/>
    <m/>
    <m/>
    <n v="0"/>
    <n v="3560"/>
    <s v="NO_CONCILIADO"/>
  </r>
  <r>
    <x v="0"/>
    <m/>
    <x v="0"/>
    <x v="38"/>
    <s v="O18278400002"/>
    <s v="BOD"/>
    <n v="1827840"/>
    <m/>
    <s v="00099021001 DEPOSITO DE EFECTIVO, DEPOSITANTE: GENARA LOZA GUTIERREZ, CONCEPTO: DEVOLUCION SENSAIR, CUENTA DE DEPOSITO: CUENTA UNICA DEL TESORO"/>
    <m/>
    <m/>
    <m/>
    <m/>
    <n v="0"/>
    <n v="355"/>
    <s v="NO_CONCILIADO"/>
  </r>
  <r>
    <x v="9"/>
    <m/>
    <x v="9"/>
    <x v="38"/>
    <s v="O18278410002"/>
    <s v="BOD"/>
    <n v="1827841"/>
    <m/>
    <s v="00099021001 DEPOSITO DE EFECTIVO, DEPOSITANTE: ALFREDY GUILLERMO ALVAREZ SAAVEDRA, CONCEPTO: DEVOLUCION DE VIATICOS AL EXTERIOR Y GASTOS DE REPRESENTACION -SEUL KOREA, CUENTA DE DEPOSITO: CUENTA UNICA DEL TESORO / DJBR."/>
    <m/>
    <m/>
    <m/>
    <m/>
    <n v="0"/>
    <n v="5466.56"/>
    <s v="NO_CONCILIADO"/>
  </r>
  <r>
    <x v="26"/>
    <m/>
    <x v="26"/>
    <x v="38"/>
    <s v="O18278630002"/>
    <s v="BOD"/>
    <n v="1827863"/>
    <m/>
    <s v="00099021001 DEPOSITO DE EFECTIVO, DEPOSITANTE: RUBEN SOLIZ GUZMAN, CONCEPTO: DEVOLUCION 1 DIA DE HABER (4/12/19) DEL SR. RUBEN SOLIZ GUZMAN, CUENTA DE DEPOSITO: CUENTA UNICA DEL TESORO / DJBR."/>
    <m/>
    <m/>
    <m/>
    <m/>
    <n v="0"/>
    <n v="673.67"/>
    <s v="NO_CONCILIADO"/>
  </r>
  <r>
    <x v="18"/>
    <m/>
    <x v="18"/>
    <x v="38"/>
    <s v="O18278690002"/>
    <s v="BOD"/>
    <n v="1827869"/>
    <m/>
    <s v="00099021001 DEPOSITO DE EFECTIVO, DEPOSITANTE: MERY VILLENA SARAVIA DE LEAÑO, CONCEPTO: DOBLE PERCEPCION, CUENTA DE DEPOSITO: CUENTA UNICA DEL TESORO"/>
    <m/>
    <m/>
    <m/>
    <m/>
    <n v="0"/>
    <n v="1726.05"/>
    <s v="NO_CONCILIADO"/>
  </r>
  <r>
    <x v="61"/>
    <m/>
    <x v="61"/>
    <x v="38"/>
    <s v="O18278700002"/>
    <s v="BOD"/>
    <n v="1827870"/>
    <m/>
    <s v="00099021001 DEPOSITO DE EFECTIVO, DEPOSITANTE: MARIA DEL ROSARIO PEREEZ TORREJON, CONCEPTO: DEVOLUCION DE PASAJE AREEO 4649489868498 DEL MES DE FEBRERO, CUENTA DE DEPOSITO: CUENTA UNICA DEL TESORO / DJBR."/>
    <m/>
    <m/>
    <m/>
    <m/>
    <n v="0"/>
    <n v="1097"/>
    <s v="NO_CONCILIADO"/>
  </r>
  <r>
    <x v="55"/>
    <m/>
    <x v="55"/>
    <x v="38"/>
    <s v="B18276750002"/>
    <s v="BOD"/>
    <n v="1827675"/>
    <m/>
    <s v="00595012002 DEP.DE CHEQ.AJENOS,RET.DE CAM.,CONCEPTO: DEP DE DESCUENTO POR PAGOS EN EXCESO CORRESPONDIENTE AL MES DE ENERO,DEP.: GESTORA PUBLICA DE LA SEGURIDAD SOCIAL DE L.P. , PROCEDENCIA: BANCO UNION S.A., CHEQUE: 509, FECHA DE EMISION:27/02/2020"/>
    <m/>
    <m/>
    <m/>
    <m/>
    <n v="0"/>
    <n v="6977.87"/>
    <s v="NO_CONCILIADO"/>
  </r>
  <r>
    <x v="38"/>
    <m/>
    <x v="38"/>
    <x v="38"/>
    <s v="B18276860002"/>
    <s v="BOD"/>
    <n v="1827686"/>
    <m/>
    <s v="00099021001 DEP.DE CHEQ.AJENOS,RET.DE CAM.,CONCEPTO: COMPENSACION MENSUAL DE COTIZACIONES,DEP.: FUTURO DE BOLIVIA AFP , PROCEDENCIA: BANCO DE CREDITO DE BOLIVIA S.A., CHEQUE: 61743, FECHA DE EMISION:26/02/2020"/>
    <m/>
    <m/>
    <m/>
    <m/>
    <n v="0"/>
    <n v="273400.09000000003"/>
    <s v="NO_CONCILIADO"/>
  </r>
  <r>
    <x v="38"/>
    <m/>
    <x v="38"/>
    <x v="38"/>
    <s v="B18276870002"/>
    <s v="BOD"/>
    <n v="1827687"/>
    <m/>
    <s v="00099021001 DEP.DE CHEQ.AJENOS,RET.DE CAM.,CONCEPTO: FRACCION COMPLEMENTARIA MENSUAL,DEP.: FUTURO DE BOLIVIA AFP , PROCEDENCIA: BANCO DE CREDITO DE BOLIVIA S.A., CHEQUE: 61744, FECHA DE EMISION:26/02/2020"/>
    <m/>
    <m/>
    <m/>
    <m/>
    <n v="0"/>
    <n v="14412.41"/>
    <s v="NO_CONCILIADO"/>
  </r>
  <r>
    <x v="3"/>
    <m/>
    <x v="3"/>
    <x v="38"/>
    <s v="B18276930002"/>
    <s v="BOD"/>
    <n v="1827693"/>
    <m/>
    <s v="00099021001 DEP.DE CHEQ.AJENOS,RET.DE CAM.,CONCEPTO: DEVOLUCION DEUDA AL TGN POR PARTE DEL SR. GUILLERMO ARAMAYO HERRERA DEL MES DE ENERO 2020,DEP.: SENASIR , PROCEDENCIA: BANCO UNION S.A., CHEQUE: 8735, FECHA DE EMISION:20/02/2020"/>
    <m/>
    <m/>
    <m/>
    <m/>
    <n v="0"/>
    <n v="1027.3499999999999"/>
    <s v="NO_CONCILIADO"/>
  </r>
  <r>
    <x v="22"/>
    <m/>
    <x v="22"/>
    <x v="38"/>
    <s v="B18277310002"/>
    <s v="BOD"/>
    <n v="1827731"/>
    <m/>
    <s v="00099021001 DEP.DE CHEQ.AJENOS,RET.DE CAM.,CONCEPTO: REEMBOLSO BAJAS MEDICAS DE INCAPACIDAD TEMPORAL DE NOVIEMBRE 2019 MIN SALUD,DEP.: CAJA BANCARIA ESTATAL DE SALUD , PROCEDENCIA: BANCO UNION S.A., CHEQUE: 35769, FECHA DE EMISION:04/02/2020"/>
    <m/>
    <m/>
    <m/>
    <m/>
    <n v="0"/>
    <n v="704455.17"/>
    <s v="NO_CONCILIADO"/>
  </r>
  <r>
    <x v="22"/>
    <m/>
    <x v="22"/>
    <x v="38"/>
    <s v="B18277320002"/>
    <s v="BOD"/>
    <n v="1827732"/>
    <m/>
    <s v="00046024204 DEP.DE CHEQ.AJENOS,RET.DE CAM.,CONCEPTO: REEMBOLSO POR BAJAS MEDICAS DE INCAPACIDAD TEMPORAL NOVIEMBRE 2019 MIN SALUD,DEP.: CAJA BANCARIA ESTATAL DE SALUD , PROCEDENCIA: BANCO UNION S.A., CHEQUE: 35770, FECHA DE EMISION:04/02/2020"/>
    <m/>
    <m/>
    <m/>
    <m/>
    <n v="0"/>
    <n v="14687.53"/>
    <s v="NO_CONCILIADO"/>
  </r>
  <r>
    <x v="6"/>
    <m/>
    <x v="6"/>
    <x v="38"/>
    <s v="B18277620002"/>
    <s v="BOD"/>
    <n v="1827762"/>
    <m/>
    <s v="00383012001 DEP.DE CHEQ.AJENOS,RET.DE CAM.,CONCEPTO: REEMBOLSO POR BAJA MEDICA DE: CAJA DE SALUD CORDES A: AGENCIA BOLIVIANA DE CORREOS,DEP.: CAJA DE SALUD CORDES , PROCEDENCIA: BANCO UNION S.A., CHEQUE: 15140, FECHA DE EMISION:17/02/2020"/>
    <m/>
    <m/>
    <m/>
    <m/>
    <n v="0"/>
    <n v="160.6"/>
    <s v="NO_CONCILIADO"/>
  </r>
  <r>
    <x v="5"/>
    <m/>
    <x v="5"/>
    <x v="38"/>
    <s v="B18277650002"/>
    <s v="BOD"/>
    <n v="1827765"/>
    <m/>
    <s v="00592012001 DEP.DE CHEQ.AJENOS,RET.DE CAM.,CONCEPTO: TRANSFERENCIA DE RECURSOS CTA. FONDO ROTATIVO DEL 01 AL 31 DE ENERO 2020,DEP.: EMPRESA ESTATAL BOLIVIANA DE TURISMO , PROCEDENCIA: BANCO UNION S.A., CHEQUE: 697, FECHA DE EMISION:27/02/2020"/>
    <m/>
    <m/>
    <m/>
    <m/>
    <n v="0"/>
    <n v="2454"/>
    <s v="NO_CONCILIADO"/>
  </r>
  <r>
    <x v="27"/>
    <m/>
    <x v="27"/>
    <x v="38"/>
    <s v="B18277730002"/>
    <s v="BOD"/>
    <n v="1827773"/>
    <m/>
    <s v="00587012006 DEP.DE CHEQ.AJENOS,RET.DE CAM.,CONCEPTO: EBC-CONST OBRAS COMPLEM PISCINA GOB TARIJA DEP PLANILLA 33 PISCINA TARIJA,DEP.: EBC , PROCEDENCIA: BANCO UNION S.A., CHEQUE: 1519, FECHA DE EMISION:27/02/2020"/>
    <m/>
    <m/>
    <m/>
    <m/>
    <n v="0"/>
    <n v="1007939.4"/>
    <s v="NO_CONCILIADO"/>
  </r>
  <r>
    <x v="36"/>
    <m/>
    <x v="36"/>
    <x v="38"/>
    <s v="B18277740002"/>
    <s v="BOD"/>
    <n v="1827774"/>
    <m/>
    <s v="00099021001 DEP.DE CHEQ.AJENOS,RET.DE CAM.,CONCEPTO: EJECUCION DE GARANTIA CONST VIVERO PARA LA PROPAGACION DE ESPECIES FRUTALES MARAVILLAS,DEP.: FONADIN , PROCEDENCIA: BANCO UNION S.A., CHEQUE: 35, FECHA DE EMISION:21/02/2020"/>
    <m/>
    <m/>
    <m/>
    <m/>
    <n v="0"/>
    <n v="46237.46"/>
    <s v="NO_CONCILIADO"/>
  </r>
  <r>
    <x v="86"/>
    <m/>
    <x v="86"/>
    <x v="38"/>
    <s v="B18277750002"/>
    <s v="BOD"/>
    <n v="1827775"/>
    <m/>
    <s v="00593012001 DEP.DE CHEQ.AJENOS,RET.DE CAM.,CONCEPTO: POR VENTA DE TOPS A INGLATERRA,DEP.: EMPRESA ESTATAL YACANA , PROCEDENCIA: BANCO UNION S.A., CHEQUE: 337, FECHA DE EMISION:27/02/2020"/>
    <m/>
    <m/>
    <m/>
    <m/>
    <n v="0"/>
    <n v="131712.82"/>
    <s v="NO_CONCILIADO"/>
  </r>
  <r>
    <x v="88"/>
    <m/>
    <x v="88"/>
    <x v="38"/>
    <s v="B18277820002"/>
    <s v="BOD"/>
    <n v="1827782"/>
    <m/>
    <s v="00315012004 DEP.DE CHEQ.AJENOS,RET.DE CAM.,CONCEPTO: DEVOLUCION POR PERMISO SIN GOCE DE HABERES PERSONAL EVENTUAL PROLECHE DICIEMBRE 2019,DEP.: AUTORIDAD DE FISCALIZACION DE EMPRESAS , PROCEDENCIA: BANCO UNION S.A., CHEQUE: 703, FECHA DE EMISION:21/02/2020"/>
    <m/>
    <m/>
    <m/>
    <m/>
    <n v="0"/>
    <n v="412"/>
    <s v="NO_CONCILIADO"/>
  </r>
  <r>
    <x v="14"/>
    <m/>
    <x v="14"/>
    <x v="21"/>
    <s v="G12627320003"/>
    <s v="COB"/>
    <n v="13158"/>
    <m/>
    <s v="PAGO A CAF PRÉSTAMO CFA008814 VCTO. 03-02-2020 POR CUENTA DE TGN , NTI. 013158 VALOR 03-02-2020 CAPITAL USD 1.144.671,08 INTERESES USD 395.779,83 COMISIONES USD 72.291,91 CTA. 3987 CUENTA UNICA DEL TESORO-3987 LIB. 00099021001 REF.: COMISIONES BANCARIAS"/>
    <m/>
    <m/>
    <m/>
    <m/>
    <n v="8014.39"/>
    <n v="0"/>
    <s v="NO_CONCILIADO"/>
  </r>
  <r>
    <x v="10"/>
    <m/>
    <x v="10"/>
    <x v="21"/>
    <s v="F0003804"/>
    <s v="DAU"/>
    <n v="1215523"/>
    <m/>
    <s v="A:00041014101 Débito Automático por incumplimiento del GAM HUA, al Convenio Intergubernativo (Equipos de Computación) de fecha 24 de julio de 2018, suscrito entre el Ministerio de Desarrollo Productivo y Economía Plural y el GAM HUA para la dotación de equipos de computación a las U.E. Fiscales y de Convenio del Subsistema de Educación Regular del Municipio."/>
    <m/>
    <m/>
    <m/>
    <m/>
    <n v="0"/>
    <n v="263088"/>
    <s v="NO_CONCILIADO"/>
  </r>
  <r>
    <x v="19"/>
    <m/>
    <x v="19"/>
    <x v="21"/>
    <s v="G12632310002"/>
    <s v="CRV"/>
    <n v="1263231"/>
    <m/>
    <s v="TRANSFERENCIA DEL EXTERIOR SEGUN SWIFT NO.1319 Y NO.1318 DE FECHA 03/02/2020 ORDENANTE: EMBASSY OF BOLIVIA - SECCION CONSULAR (TOKYO JAPAN) REF.: PURPOSE CONSULAR CHARGE ENE/20 LIB. 00010011102 MIN.RELACIONES EXTERIORES - GESTORIA CONSULAR LEY Nº 3108"/>
    <m/>
    <m/>
    <m/>
    <m/>
    <n v="0"/>
    <n v="42816.959999999999"/>
    <s v="NO_CONCILIADO"/>
  </r>
  <r>
    <x v="14"/>
    <m/>
    <x v="14"/>
    <x v="21"/>
    <s v="G12635090002"/>
    <s v="CRV"/>
    <n v="1263509"/>
    <m/>
    <s v="PAGO PRÉSTAMO IDA 2134-BO VCTO. 01-02-2020 POR CUENTA DE BANCO DE DESARROLLO , VALOR 03-02-2020 CAPITAL BS 524.823,23 INTERESES BS 110.212,90 LIBRETA NRO.00099021001 - TGN - RECURSOS ORDINARIOS - ALIVIO MDRI"/>
    <m/>
    <m/>
    <m/>
    <m/>
    <n v="0"/>
    <n v="635036.13"/>
    <s v="NO_CONCILIADO"/>
  </r>
  <r>
    <x v="89"/>
    <m/>
    <x v="89"/>
    <x v="21"/>
    <s v="S09778010003"/>
    <s v="COB"/>
    <n v="977801"/>
    <m/>
    <s v="||TRANSFERENCIA DE FONDOS S/G. MENSAJES SWIFT NROS. 01328 Y 01309 DE LA FECHA. (SECTOR PÚBLICO - SOBREVUELOS). DEBITO DE LA LIBRETA 00117012001 DGAC, REPOSICION UTILES DE ESCRITORIO."/>
    <m/>
    <m/>
    <m/>
    <m/>
    <n v="50"/>
    <n v="0"/>
    <s v="NO_CONCILIADO"/>
  </r>
  <r>
    <x v="89"/>
    <m/>
    <x v="89"/>
    <x v="21"/>
    <s v="S09778050003"/>
    <s v="COB"/>
    <n v="977805"/>
    <m/>
    <s v="||TRANSFERENCIA DE FONDOS S/G. MENSAJES SWIFT NROS. 01331 Y CORREOS ELECTRONICOS DE LA DGAC Y AASANA. DEBITO DE LA LIBRETA 00117012001 DGAC, REPOSICION UTILES DE ESCRITORIO."/>
    <m/>
    <m/>
    <m/>
    <m/>
    <n v="50"/>
    <n v="0"/>
    <s v="NO_CONCILIADO"/>
  </r>
  <r>
    <x v="19"/>
    <m/>
    <x v="19"/>
    <x v="21"/>
    <s v="G12632320001"/>
    <s v="CVD"/>
    <n v="1263232"/>
    <m/>
    <s v="COBRO COSTOS DE PAPELERIA SEGUN TRANSFERENCIA DEL EXTERIOR POR ORDEN DE EMBASSY OF BOLIVIA - SECCION CONSULAR (TOKYO JAPAN) REF.: PURPOSE CONSULAR CHARGE ENE/20 LIB. 00010011102 MIN.RELACIONES EXTERIORES - GESTORIA CONSULAR LEY Nº 3108"/>
    <m/>
    <m/>
    <m/>
    <m/>
    <n v="50"/>
    <n v="0"/>
    <s v="NO_CONCILIADO"/>
  </r>
  <r>
    <x v="13"/>
    <m/>
    <x v="13"/>
    <x v="21"/>
    <s v="G12633640001"/>
    <s v="CVD"/>
    <n v="1263364"/>
    <m/>
    <s v="COBRO COSTOS DE PAPELERIA POR REGULARIZACION DE TRANSFERENCIA DEL EXTERIOR POR ORDEN DE GAS TOTAL S.A. LIB. 00513062001 YPFB-OPERACIONES PLANTA DE SEPARACION DE LIQUIDOS RIO GRANDE"/>
    <m/>
    <m/>
    <m/>
    <m/>
    <n v="50"/>
    <n v="0"/>
    <s v="NO_CONCILIADO"/>
  </r>
  <r>
    <x v="13"/>
    <m/>
    <x v="13"/>
    <x v="21"/>
    <s v="G12635140001"/>
    <s v="CVD"/>
    <n v="1263514"/>
    <m/>
    <s v="COBRO COSTOS DE PAPELERIA SEGUN TRANSFERENCIA DEL EXTERIOR POR ORDEN DE PETROLEOS PARAGUAYOS - PETROPAR LIB. 00513062001 YPFB-OPERACIONES PLANTA DE SEPARACION DE LIQUIDOS RIO GRANDE"/>
    <m/>
    <m/>
    <m/>
    <m/>
    <n v="50"/>
    <n v="0"/>
    <s v="NO_CONCILIADO"/>
  </r>
  <r>
    <x v="44"/>
    <m/>
    <x v="44"/>
    <x v="21"/>
    <s v="S09778370001"/>
    <s v="COB"/>
    <n v="977837"/>
    <m/>
    <s v="COBRO DE||ÚTILES DE ESCRITORIO POR LA ELABORACIÓN DE LA OPERACIÓN CONTABLE N° 0977836 DE LA FECHA DE LA LIBRETA N° 00862012001 FNDR ADMINISTRACIÓN, COSTO ÚTILES DE ESCRITORIO"/>
    <m/>
    <m/>
    <m/>
    <m/>
    <n v="50"/>
    <n v="0"/>
    <s v="NO_CONCILIADO"/>
  </r>
  <r>
    <x v="90"/>
    <m/>
    <x v="90"/>
    <x v="22"/>
    <s v="F0003807"/>
    <s v="NTE"/>
    <n v="1224733"/>
    <m/>
    <s v="A:00099021001 Transferencia de recursos a solicitud de ENDE sg nota CITE: ENDE-DGFN-1/104-20, en cumplimiento a la Ley N°1206 de 5 de agosto de 2019. HR 6-3458-R."/>
    <m/>
    <m/>
    <m/>
    <m/>
    <n v="0"/>
    <n v="150000000"/>
    <s v="NO_CONCILIADO"/>
  </r>
  <r>
    <x v="19"/>
    <m/>
    <x v="19"/>
    <x v="22"/>
    <s v="G12640920002"/>
    <s v="CRV"/>
    <n v="1264092"/>
    <m/>
    <s v="REGULARIZACION DE TRANSFERENCIA DEL EXTERIOR SEGUN SWIFT NO.1073 DE FECHA 04/02/2020 ORDENANTE: CONSULADO GENERAL DE BOLIVIA (BARCELONA ESPAÑA) REF.: RECAUDACIONES DE GESTORIA CONSULAR NOVIEMBRE 2019 LIB. 00010011102 MIN.RELACIONES EXTERIORES - GESTORIA CONSULAR LEY Nº 3108"/>
    <m/>
    <m/>
    <m/>
    <m/>
    <n v="0"/>
    <n v="198040.11"/>
    <s v="NO_CONCILIADO"/>
  </r>
  <r>
    <x v="13"/>
    <m/>
    <x v="13"/>
    <x v="22"/>
    <s v="G12638370001"/>
    <s v="CVD"/>
    <n v="1263837"/>
    <m/>
    <s v="COBRO COSTOS DE PAPELERIA SEGUN TRANSFERENCIA DEL EXTERIOR POR ORDEN DE COPAGAZ DISTRIBUIDORA DE GAS S.A. (SAO PAULO BRASIL) REF.: INV. 79, 80 FECHA VALOR 04/02/2020 LIB. 00513062001 YPFB-OPERACIONES PLANTA DE SEPARACION DE LIQUIDOS RIO GRANDE"/>
    <m/>
    <m/>
    <m/>
    <m/>
    <n v="50"/>
    <n v="0"/>
    <s v="NO_CONCILIADO"/>
  </r>
  <r>
    <x v="19"/>
    <m/>
    <x v="19"/>
    <x v="22"/>
    <s v="G12640930001"/>
    <s v="CVD"/>
    <n v="1264093"/>
    <m/>
    <s v="COBRO COSTOS DE PAPELERIA POR REGULARIZACION DE TRANSFERENCIA DEL EXTERIOR POR ORDEN DE CONSULADO GENERAL DE BOLIVIA (BARCELONA ESPAÑA) REF.: RECAUDACIONES DE GESTORIA CONSULAR NOVIEMBRE 2019 LIB. 00010011102 MIN.RELACIONES EXTERIORES - GESTORIA CONSULAR LEY Nº 3108"/>
    <m/>
    <m/>
    <m/>
    <m/>
    <n v="50"/>
    <n v="0"/>
    <s v="NO_CONCILIADO"/>
  </r>
  <r>
    <x v="19"/>
    <m/>
    <x v="19"/>
    <x v="22"/>
    <s v="G12641080002"/>
    <s v="CRV"/>
    <n v="1264108"/>
    <m/>
    <s v="REGULARIZACION DE TRANSFERENCIA DEL EXTERIOR SEGUN SWIFT 01202 DE FECHA 04/02/2020 ORDENANTE: EMBAJADA DE BOLIVIA EN MEXICO LIB. 00010011102 MIN.RELACIONES EXTERIORES - GESTORIA CONSULAR LEY Nº 3108"/>
    <m/>
    <m/>
    <m/>
    <m/>
    <n v="0"/>
    <n v="15167.46"/>
    <s v="NO_CONCILIADO"/>
  </r>
  <r>
    <x v="9"/>
    <m/>
    <x v="9"/>
    <x v="22"/>
    <s v="Q12374440002"/>
    <s v="CRV"/>
    <n v="1237444"/>
    <m/>
    <s v="NUMERO DE LIBRETA CUT: 00086014407 OPERACIÓN E75 TRANSFERENCIA DE LA CUENTA FISCAL BUN A LA CUT EN MN TRANSFERENCIA DE FONDOS A SOLICITUD DEL GOBIERNO AUTONOMO MUNICIPAL EL PUENTE CITE OF DESP./GAMEP./NÂ°00049/2020 LA CTA. 3987 CUT LBRTA.00086014407."/>
    <m/>
    <m/>
    <m/>
    <m/>
    <n v="0"/>
    <n v="30"/>
    <s v="NO_CONCILIADO"/>
  </r>
  <r>
    <x v="19"/>
    <m/>
    <x v="19"/>
    <x v="22"/>
    <s v="G12641090001"/>
    <s v="CVD"/>
    <n v="1264109"/>
    <m/>
    <s v="COBRO COSTOS DE PAPELERIA POR REGULARIZACION DE TRANSFERENCIA DEL EXTERIOR POR ORDEN DE EMBAJADA DE BOLIVIA EN MEXICO LIB. 00010011102 MIN.RELACIONES EXTERIORES - GESTORIA CONSULAR LEY Nº 3108"/>
    <m/>
    <m/>
    <m/>
    <m/>
    <n v="50"/>
    <n v="0"/>
    <s v="NO_CONCILIADO"/>
  </r>
  <r>
    <x v="89"/>
    <m/>
    <x v="89"/>
    <x v="22"/>
    <s v="S09778630003"/>
    <s v="COB"/>
    <n v="977863"/>
    <m/>
    <s v="||TRANSFERENCIA DE FONDOS S/G. MENSAJES SWIFT NROS. 01450 Y 01441 DE LA FECHA. (SECTOR PÚBLICO - SOBREVUELOS). DEBITO DE LA LIBRETA 00117012001 DGAC, REPOSICION UTILES DE ESCRITORIO."/>
    <m/>
    <m/>
    <m/>
    <m/>
    <n v="50"/>
    <n v="0"/>
    <s v="NO_CONCILIADO"/>
  </r>
  <r>
    <x v="89"/>
    <m/>
    <x v="89"/>
    <x v="22"/>
    <s v="S09778640003"/>
    <s v="COB"/>
    <n v="977864"/>
    <m/>
    <s v="||TRANSFERENCIA DE FONDOS S/G. MENSAJES SWIFT NROS. 01451 Y 01442 DE LA FECHA. (SECTOR PÚBLICO - SOBREVUELOS). DEBITO DE LA LIBRETA 00117012001 DGAC, REPOSICION UTILES DE ESCRITORIO."/>
    <m/>
    <m/>
    <m/>
    <m/>
    <n v="50"/>
    <n v="0"/>
    <s v="NO_CONCILIADO"/>
  </r>
  <r>
    <x v="12"/>
    <m/>
    <x v="12"/>
    <x v="22"/>
    <s v="S09778700001"/>
    <s v="COB"/>
    <n v="977870"/>
    <m/>
    <s v="||COMISIÓN TRANSFERENCIA FDOS. AL EXTERIOR 0.10% S/USD 34.533.-, REEMB. GSTS. COM. BS. 220.- Y EMISIÓN COMP. CONT. BS. 50.-, REF.: PAGO N°1 LC I-2019-59 P/C CENTRAL DE ABASTECIMIENTO Y SUMINISTROS DE SALUD-CEASS, EN COMPL. A COMP. CONT. N°0977862, 04/02/20 LIB.:00249012003 CEASS UNFPA REF.: COMISIÓN PAGO N°1 LC I-2019-59"/>
    <m/>
    <m/>
    <m/>
    <m/>
    <n v="506.88"/>
    <n v="0"/>
    <s v="NO_CONCILIADO"/>
  </r>
  <r>
    <x v="89"/>
    <m/>
    <x v="89"/>
    <x v="22"/>
    <s v="S09778760003"/>
    <s v="COB"/>
    <n v="977876"/>
    <m/>
    <s v="||TRANSFERENCIA DE FONDOS S/G. MENSAJE SWIFT NRO. 01455 Y CORREOS ELECTRÓNICOS DE LA DGAC Y AASANA DE LA FECHA. (SECTOR PÚBLICO - SOBREVUELOS). DEBITO DE LA LIBRETA 00117012001 DGAC, REPOSICION UTILES DE ESCRITORIO."/>
    <m/>
    <m/>
    <m/>
    <m/>
    <n v="50"/>
    <n v="0"/>
    <s v="NO_CONCILIADO"/>
  </r>
  <r>
    <x v="89"/>
    <m/>
    <x v="89"/>
    <x v="22"/>
    <s v="S09778990003"/>
    <s v="COB"/>
    <n v="977899"/>
    <m/>
    <s v="||TRANSFERENCIA DE FONDOS S/G. MENSAJES SWIFT NROS. 01484 Y 01482 DE LA FECHA. (SECTOR PÚBLICO - SOBREVUELOS). DEBITO DE LA LIBRETA 00117012001 DGAC, REPOSICION UTILES DE ESCRITORIO."/>
    <m/>
    <m/>
    <m/>
    <m/>
    <n v="50"/>
    <n v="0"/>
    <s v="NO_CONCILIADO"/>
  </r>
  <r>
    <x v="25"/>
    <m/>
    <x v="25"/>
    <x v="22"/>
    <s v="S09779020003"/>
    <s v="COB"/>
    <n v="977902"/>
    <m/>
    <s v="||TRANSFERENCIA DE FONDOS S/G. MENSAJES SWIFT NROS. 01485 Y 01483 DE LA FECHA. (SECTOR PÚBLICO - SERVICIOS). DEBITO DE LA LIBRETA 00119012001 ADSIB, REPOSICION UTILES DE ESCRITORIO."/>
    <m/>
    <m/>
    <m/>
    <m/>
    <n v="50"/>
    <n v="0"/>
    <s v="NO_CONCILIADO"/>
  </r>
  <r>
    <x v="13"/>
    <m/>
    <x v="13"/>
    <x v="22"/>
    <s v="G12648060001"/>
    <s v="CVD"/>
    <n v="1264806"/>
    <m/>
    <s v="COBRO COSTOS DE PAPELERIA SEGUN TRANSFERENCIA DEL EXTERIOR POR ORDEN DE GAS TOTAL S.A. (FECHA VALOR 04-02-2020) LIB. 00513062001 YPFB-OPERACIONES PLANTA DE SEPARACION DE LIQUIDOS RIO GRANDE"/>
    <m/>
    <m/>
    <m/>
    <m/>
    <n v="50"/>
    <n v="0"/>
    <s v="NO_CONCILIADO"/>
  </r>
  <r>
    <x v="89"/>
    <m/>
    <x v="89"/>
    <x v="22"/>
    <s v="S09778960003"/>
    <s v="COB"/>
    <n v="977896"/>
    <m/>
    <s v="||TRANSFERENCIA DE FONDOS S/G. MENSAJE SWIFT NRO. 01486 DE LA FECHA. (SECTOR PÚBLICO - SOBREVUELOS). DEBITO DE LA LIBRETA 00117012001 DGAC, REPOSICION UTILES DE ESCRITORIO."/>
    <m/>
    <m/>
    <m/>
    <m/>
    <n v="50"/>
    <n v="0"/>
    <s v="NO_CONCILIADO"/>
  </r>
  <r>
    <x v="13"/>
    <m/>
    <x v="13"/>
    <x v="23"/>
    <s v="G12651690001"/>
    <s v="CVD"/>
    <n v="1265169"/>
    <m/>
    <s v="COBRO COSTOS DE PAPELERIA SEGUN TRANSFERENCIA DEL EXTERIOR POR ORDEN DE COPAGAS DISTRIBUIDORA DE GAS S.A. LIB. 00513062001 YPFB-OPERACIONES PLANTA DE SEPARACION DE LIQUIDOS RIO GRANDE"/>
    <m/>
    <m/>
    <m/>
    <m/>
    <n v="50"/>
    <n v="0"/>
    <s v="NO_CONCILIADO"/>
  </r>
  <r>
    <x v="89"/>
    <m/>
    <x v="89"/>
    <x v="23"/>
    <s v="S09779320003"/>
    <s v="COB"/>
    <n v="977932"/>
    <m/>
    <s v="||REGULARIZACIÓN DE NUESTRA OPERACIÓN NRO. 0977904 DE F. 04/02/2020 EN ATENCIÓN A CORREOS ELECTRÓNICOS DE LA DGAC Y AASANA. DEBITO DE LA LIBRETA 00117012001 DGAC, REPOSICION UTILES DE ESCRITORIO."/>
    <m/>
    <m/>
    <m/>
    <m/>
    <n v="50"/>
    <n v="0"/>
    <s v="NO_CONCILIADO"/>
  </r>
  <r>
    <x v="13"/>
    <m/>
    <x v="13"/>
    <x v="23"/>
    <s v="G12654850003"/>
    <s v="CVD"/>
    <n v="1265485"/>
    <m/>
    <s v="PROVISION DE FONDOS A SOLICITUD DE YACIMIENTOS PETROLIFEROS FISCALES BOLIVIANOS SEGUN SOLICITUD YPFB-0025-2020 REF: PAGO POR EXPORTACION DE GN A LA ARGENTINA OP GJA 102 19 RT ME PLUSPETROL BOLIVIA CORP SA NOVIEMBRE 2019 LIB. 00513012007 YPFB - RECURSOS NACIONALIZACIÓN"/>
    <m/>
    <m/>
    <m/>
    <m/>
    <n v="50"/>
    <n v="0"/>
    <s v="NO_CONCILIADO"/>
  </r>
  <r>
    <x v="19"/>
    <m/>
    <x v="19"/>
    <x v="23"/>
    <s v="G12660930002"/>
    <s v="CRV"/>
    <n v="1266093"/>
    <m/>
    <s v="TRANSFERENCIA DEL EXTERIOR SEGUN SWIFT NO.1543 DE FECHA 05/02/2020 ORDENANTE: CONSULADO GENERAL DE BOLIVIA (GINEBRA - SUIZA) REF.: GESTORIA CONSULAR ENERO 2020 LIB. 00010011102 MIN.RELACIONES EXTERIORES - GESTORIA CONSULAR LEY Nº 3108"/>
    <m/>
    <m/>
    <m/>
    <m/>
    <n v="0"/>
    <n v="22157.8"/>
    <s v="NO_CONCILIADO"/>
  </r>
  <r>
    <x v="89"/>
    <m/>
    <x v="89"/>
    <x v="23"/>
    <s v="S09779730003"/>
    <s v="COB"/>
    <n v="977973"/>
    <m/>
    <s v="||TRANSFERENCIA DE FONDOS S/G. MENSAJES SWIFT NROS. 01524 DE LA FECHA Y 01481 DE F. 04/02/2020. (SECTOR PÚBLICO - SOBREVUELOS). DEBITO DE LA LIBRETA 00117012001 DGAC, REPOSICION UTILES DE ESCRITORIO."/>
    <m/>
    <m/>
    <m/>
    <m/>
    <n v="50"/>
    <n v="0"/>
    <s v="NO_CONCILIADO"/>
  </r>
  <r>
    <x v="89"/>
    <m/>
    <x v="89"/>
    <x v="23"/>
    <s v="S09780290003"/>
    <s v="COB"/>
    <n v="978029"/>
    <m/>
    <s v="||REGULARIZACIÓN DE NUESTRA OPERACIÓN NRO. 0977363 DE F. 27/01/2020 EN ATENCIÓN A CORREO DE LA DGAC. DEBITO DE LA LIBRETA 00117012001 DGAC, REPOSICION UTILES DE ESCRITORIO."/>
    <m/>
    <m/>
    <m/>
    <m/>
    <n v="50"/>
    <n v="0"/>
    <s v="NO_CONCILIADO"/>
  </r>
  <r>
    <x v="19"/>
    <m/>
    <x v="19"/>
    <x v="23"/>
    <s v="G12660940001"/>
    <s v="CVD"/>
    <n v="1266094"/>
    <m/>
    <s v="COBRO COSTOS DE PAPELERIA SEGUN TRANSFERENCIA DEL EXTERIOR POR ORDEN DE CONSULADO GENERAL DE BOLIVIA (GINEBRA - SUIZA) REF.: GESTORIA CONSULAR ENERO 2020 LIB. 00010011102 MIN.RELACIONES EXTERIORES - GESTORIA CONSULAR LEY Nº 3108"/>
    <m/>
    <m/>
    <m/>
    <m/>
    <n v="50"/>
    <n v="0"/>
    <s v="NO_CONCILIADO"/>
  </r>
  <r>
    <x v="13"/>
    <m/>
    <x v="13"/>
    <x v="23"/>
    <s v="G12662070001"/>
    <s v="CVD"/>
    <n v="1266207"/>
    <m/>
    <s v="COBRO COSTOS DE PAPELERIA SEGUN TRANSFERENCIA DEL EXTERIOR POR ORDEN DE PUMA ENERGY PARAGUAY S.A. REF.: OPE 0/483216 FECHA VALOR 5/02/2020 LIB. 00513062001 YPFB-OPERACIONES PLANTA DE SEPARACION DE LIQUIDOS RIO GRANDE"/>
    <m/>
    <m/>
    <m/>
    <m/>
    <n v="50"/>
    <n v="0"/>
    <s v="NO_CONCILIADO"/>
  </r>
  <r>
    <x v="19"/>
    <m/>
    <x v="19"/>
    <x v="24"/>
    <s v="G12670960002"/>
    <s v="CRV"/>
    <n v="1267096"/>
    <m/>
    <s v="TRANSFERENCIA DEL EXTERIOR SEGUN SWIFT 01569 DE FECHA 06/02/2020 ORDENANTE: CONSULADO DE BOLIVIA EN IQUIQUE LIB. 00010011102 MIN.RELACIONES EXTERIORES - GESTORIA CONSULAR LEY Nº 3108"/>
    <m/>
    <m/>
    <m/>
    <m/>
    <n v="0"/>
    <n v="46707"/>
    <s v="NO_CONCILIADO"/>
  </r>
  <r>
    <x v="19"/>
    <m/>
    <x v="19"/>
    <x v="24"/>
    <s v="G12673580002"/>
    <s v="CRV"/>
    <n v="1267358"/>
    <m/>
    <s v="TRANSFERENCIA DEL EXTERIOR SEGUN SWIFT 01568 DE FECHA 06/02/2020 ORDENANTE: CONSULADO DE BOLIVIA EN MURCIA ESPAÑA LIB. 00010011102 MIN.RELACIONES EXTERIORES - GESTORIA CONSULAR LEY Nº 3108"/>
    <m/>
    <m/>
    <m/>
    <m/>
    <n v="0"/>
    <n v="128556.4"/>
    <s v="NO_CONCILIADO"/>
  </r>
  <r>
    <x v="18"/>
    <m/>
    <x v="18"/>
    <x v="24"/>
    <s v="J04011060002"/>
    <s v="NTE"/>
    <n v="1230361"/>
    <m/>
    <s v="A:00099021001 A requerimiento de la Unidad de Administración e Información Salarial (UAIS), con nota interna CITE: MEFP/VTCP/DGPOT/UAIS/N° 685/2020, en la cual solicita la reversión definitiva de las boletas consignadas en el Comprobante de Pago N° 18842, H.R. 6-37648-R/435."/>
    <m/>
    <m/>
    <m/>
    <m/>
    <n v="0"/>
    <n v="228"/>
    <s v="NO_CONCILIADO"/>
  </r>
  <r>
    <x v="13"/>
    <m/>
    <x v="13"/>
    <x v="24"/>
    <s v="G12663430001"/>
    <s v="CVD"/>
    <n v="1266343"/>
    <m/>
    <s v="COBRO COSTOS DE PAPELERIA POR REGULARIZACION DE TRANSFERENCIA DEL EXTERIOR POR ORDEN DE CORPORACION PETROLERA S.A. LIB. 00513062001 YPFB-OPERACIONES PLANTA DE SEPARACION DE LIQUIDOS RIO GRANDE"/>
    <m/>
    <m/>
    <m/>
    <m/>
    <n v="50"/>
    <n v="0"/>
    <s v="NO_CONCILIADO"/>
  </r>
  <r>
    <x v="83"/>
    <m/>
    <x v="83"/>
    <x v="24"/>
    <s v="G12668810004"/>
    <s v="DVD"/>
    <n v="10240"/>
    <m/>
    <s v="VENTA DE DIVISAS CON TRANSFERENCIA DE FONDOS A SOLICITUD DE AUTORIDAD DE REG.Y FISCALIZ.DE TELECOMUNICACIONES Y TRANSP. SEGUN SOLICITUD 10240 REF: TRANSFERENCIA DE FONDOS A LA UNION POSTAL UNIVERSAL U.P.U., CORRESPONDIENTE AL PAGO DE LA CUOTA CONTRIBUTIVA DE LA GESTION 2020, DE ACUERDO AL ARTICULO 5 LIB. 00099021001 TGN-RECURSOS ORDINARIOS (3987) POR DIFERENCIAL CAMBIARIO"/>
    <m/>
    <m/>
    <m/>
    <m/>
    <n v="6710.66"/>
    <n v="0"/>
    <s v="NO_CONCILIADO"/>
  </r>
  <r>
    <x v="19"/>
    <m/>
    <x v="19"/>
    <x v="24"/>
    <s v="G12670970001"/>
    <s v="CVD"/>
    <n v="1267097"/>
    <m/>
    <s v="COBRO COSTOS DE PAPELERIA SEGUN TRANSFERENCIA DEL EXTERIOR POR ORDEN DE CONSULADO DE BOLIVIA EN IQUIQUE LIB. 00010011102 MIN.RELACIONES EXTERIORES - GESTORIA CONSULAR LEY Nº 3108"/>
    <m/>
    <m/>
    <m/>
    <m/>
    <n v="50"/>
    <n v="0"/>
    <s v="NO_CONCILIADO"/>
  </r>
  <r>
    <x v="19"/>
    <m/>
    <x v="19"/>
    <x v="24"/>
    <s v="G12673590001"/>
    <s v="CVD"/>
    <n v="1267359"/>
    <m/>
    <s v="COBRO COSTOS DE PAPELERIA SEGUN TRANSFERENCIA DEL EXTERIOR POR ORDEN DE CONSULADO DE BOLIVIA EN MURCIA ESPAÑA LIB. 00010011102 MIN.RELACIONES EXTERIORES - GESTORIA CONSULAR LEY Nº 3108"/>
    <m/>
    <m/>
    <m/>
    <m/>
    <n v="50"/>
    <n v="0"/>
    <s v="NO_CONCILIADO"/>
  </r>
  <r>
    <x v="13"/>
    <m/>
    <x v="13"/>
    <x v="24"/>
    <s v="G12674600001"/>
    <s v="CVD"/>
    <n v="1267460"/>
    <m/>
    <s v="COBRO COSTOS DE PAPELERIA SEGUN TRANSFERENCIA DEL EXTERIOR POR ORDEN DE GAS CORONA S A E C A (ASUNCION PARAGUAY) REF.: SWF OF 20/02/06 FECHA VALOR 06/02/2020 LIB. 00513062001 YPFB-OPERACIONES PLANTA DE SEPARACION DE LIQUIDOS RIO GRANDE"/>
    <m/>
    <m/>
    <m/>
    <m/>
    <n v="50"/>
    <n v="0"/>
    <s v="NO_CONCILIADO"/>
  </r>
  <r>
    <x v="10"/>
    <m/>
    <x v="10"/>
    <x v="25"/>
    <s v="F0003857"/>
    <s v="DAU"/>
    <n v="1232241"/>
    <m/>
    <s v="A:00041014101 Débito Automático por incumplimiento del Gobierno Autónomo Municipal de Caquiaviri (GAM CAQ), al Convenio Intergubernativo (Equipos de Computación) de fecha 12 de octubre de 2017, suscrito entre el Ministerio de Desarrollo Productivo y Economía Plural y el GAM CAQ para el programa “Educación con Revolución Tecnológica”."/>
    <m/>
    <m/>
    <m/>
    <m/>
    <n v="0"/>
    <n v="252126"/>
    <s v="NO_CONCILIADO"/>
  </r>
  <r>
    <x v="10"/>
    <m/>
    <x v="10"/>
    <x v="25"/>
    <s v="G12678010004"/>
    <s v="DVD"/>
    <n v="10253"/>
    <m/>
    <s v="VENTA DE DIVISAS CON TRANSFERENCIA DE FONDOS A SOLICITUD DE MINISTERIO DE DESARROLLO PRODUCTIVO Y ECONOMIA PLURAL SEGUN SOLICITUD 10253 REF: ADQUISICION DE DIVISAS PARA EL PAGO DE MEMBRESIA POR LA GESTION 2020 AL BURO INTERNACIONAL DE PESAS Y MEDIDAS BIPM EQUIVALENTES 13.561,91 USD LIB. 00041031107 MPM-INSTITUTO BOLIVIANO DE METROLOGIA POR DIFERENCIAL CAMBIARIO"/>
    <m/>
    <m/>
    <m/>
    <m/>
    <n v="678.96"/>
    <n v="0"/>
    <s v="NO_CONCILIADO"/>
  </r>
  <r>
    <x v="13"/>
    <m/>
    <x v="13"/>
    <x v="25"/>
    <s v="G12678030001"/>
    <s v="CVD"/>
    <n v="1267803"/>
    <m/>
    <s v="COBRO COSTOS DE PAPELERIA SEGUN TRANSFERENCIA DEL EXTERIOR POR ORDEN DE SOLGAS SA (LIMA PERU) REF.: GLP FECHA VALOR 06/02/2020 LIB. 00513062001 YPFB-OPERACIONES PLANTA DE SEPARACION DE LIQUIDOS RIO GRANDE"/>
    <m/>
    <m/>
    <m/>
    <m/>
    <n v="50"/>
    <n v="0"/>
    <s v="NO_CONCILIADO"/>
  </r>
  <r>
    <x v="13"/>
    <m/>
    <x v="13"/>
    <x v="25"/>
    <s v="G12678070001"/>
    <s v="CVD"/>
    <n v="1267807"/>
    <m/>
    <s v="COBRO COSTOS DE PAPELERIA SEGUN TRANSFERENCIA DEL EXTERIOR POR ORDEN DE HERCO COMBUSTIBLES S.A. LIB. 00513062001 YPFB-OPERACIONES PLANTA DE SEPARACION DE LIQUIDOS RIO GRANDE"/>
    <m/>
    <m/>
    <m/>
    <m/>
    <n v="50"/>
    <n v="0"/>
    <s v="NO_CONCILIADO"/>
  </r>
  <r>
    <x v="13"/>
    <m/>
    <x v="13"/>
    <x v="25"/>
    <s v="G12678090001"/>
    <s v="CVD"/>
    <n v="1267809"/>
    <m/>
    <s v="COBRO COSTOS DE PAPELERIA SEGUN TRANSFERENCIA DEL EXTERIOR POR ORDEN DE COPAGAZ DISTRIBUIDORA DE GAS S.A. (SAO PAULO BRASIL) REF.: INV.88, 89 FECHA VALOR 07/02/2020 LIB. 00513062001 YPFB-OPERACIONES PLANTA DE SEPARACION DE LIQUIDOS RIO GRANDE"/>
    <m/>
    <m/>
    <m/>
    <m/>
    <n v="50"/>
    <n v="0"/>
    <s v="NO_CONCILIADO"/>
  </r>
  <r>
    <x v="13"/>
    <m/>
    <x v="13"/>
    <x v="25"/>
    <s v="Q12393490002"/>
    <s v="CRV"/>
    <n v="1239349"/>
    <m/>
    <s v="NUMERO DE LIBRETA CUT: 00513012008 OPERACIÓN E18 TRANSFERENCIA DEL SISTEMA FINANCIERO POR CUENTA DE TERCEROS A LA CUT A SOLICITUD DE YPFB ANDINA SA SEGUN CITE GAF TESO 96 2020"/>
    <m/>
    <m/>
    <m/>
    <m/>
    <n v="0"/>
    <n v="279557"/>
    <s v="NO_CONCILIADO"/>
  </r>
  <r>
    <x v="13"/>
    <m/>
    <x v="13"/>
    <x v="25"/>
    <s v="Q12394250002"/>
    <s v="CRV"/>
    <n v="1239425"/>
    <m/>
    <s v="NUMERO DE LIBRETA CUT: 00513012008 OPERACIÓN E18 TRANSFERENCIA DEL SISTEMA FINANCIERO POR CUENTA DE TERCEROS A LA CUT A SOLICITUD DE YPFB ANDINA DE FECHA 07 02 2020 CITE GAF TESO 98 2020"/>
    <m/>
    <m/>
    <m/>
    <m/>
    <n v="0"/>
    <n v="14257407"/>
    <s v="NO_CONCILIADO"/>
  </r>
  <r>
    <x v="13"/>
    <m/>
    <x v="13"/>
    <x v="25"/>
    <s v="Q12394850002"/>
    <s v="CRV"/>
    <n v="1239485"/>
    <m/>
    <s v="NUMERO DE LIBRETA CUT: 00513012008 OPERACIÓN E18 TRANSFERENCIA DEL SISTEMA FINANCIERO POR CUENTA DE TERCEROS A LA CUT YPFB DIVIDENDOS"/>
    <m/>
    <m/>
    <m/>
    <m/>
    <n v="0"/>
    <n v="36088.559999999998"/>
    <s v="NO_CONCILIADO"/>
  </r>
  <r>
    <x v="13"/>
    <m/>
    <x v="13"/>
    <x v="25"/>
    <s v="G12686420001"/>
    <s v="CVD"/>
    <n v="1268642"/>
    <m/>
    <s v="COBRO COSTOS DE PAPELERIA SEGUN TRANSFERENCIA DEL EXTERIOR POR ORDEN DE CORPORACION PARAGUAYA DISTRIBUIDORA DE DERIVADOS DE PETROLEO S.A. LIB. 00513062001 YPFB-OPERACIONES PLANTA DE SEPARACION DE LIQUIDOS RIO GRANDE"/>
    <m/>
    <m/>
    <m/>
    <m/>
    <n v="50"/>
    <n v="0"/>
    <s v="NO_CONCILIADO"/>
  </r>
  <r>
    <x v="13"/>
    <m/>
    <x v="13"/>
    <x v="25"/>
    <s v="G12686440001"/>
    <s v="CVD"/>
    <n v="1268644"/>
    <m/>
    <s v="COBRO COSTOS DE PAPELERIA SEGUN TRANSFERENCIA DEL EXTERIOR POR ORDEN DE AMBAR ENERGIA LTDA. REF.: IMP230227141-01 FECHA VALOR 07/02/2020 LIB. 00513012007 YPFB - RECURSOS NACIONALIZACIÓN"/>
    <m/>
    <m/>
    <m/>
    <m/>
    <n v="50"/>
    <n v="0"/>
    <s v="NO_CONCILIADO"/>
  </r>
  <r>
    <x v="13"/>
    <m/>
    <x v="13"/>
    <x v="25"/>
    <s v="G12686480001"/>
    <s v="CVD"/>
    <n v="1268648"/>
    <m/>
    <s v="COBRO COSTOS DE PAPELERIA SEGUN TRANSFERENCIA DEL EXTERIOR POR ORDEN DE AMBAR ENERGIA LTDA. REF.: IMP230227141-15 FECHA VALOR 07/02/2020 LIB. 00513012007 YPFB - RECURSOS NACIONALIZACIÓN"/>
    <m/>
    <m/>
    <m/>
    <m/>
    <n v="50"/>
    <n v="0"/>
    <s v="NO_CONCILIADO"/>
  </r>
  <r>
    <x v="13"/>
    <m/>
    <x v="13"/>
    <x v="25"/>
    <s v="G12686530001"/>
    <s v="CVD"/>
    <n v="1268653"/>
    <m/>
    <s v="COBRO COSTOS DE PAPELERIA SEGUN TRANSFERENCIA DEL EXTERIOR POR ORDEN DE AMBAR ENERGIA LTDA. REF.: IMP230227141-08 FECHA VALOR 07/02/2020 LIB. 00513012007 YPFB - RECURSOS NACIONALIZACIÓN"/>
    <m/>
    <m/>
    <m/>
    <m/>
    <n v="50"/>
    <n v="0"/>
    <s v="NO_CONCILIADO"/>
  </r>
  <r>
    <x v="89"/>
    <m/>
    <x v="89"/>
    <x v="25"/>
    <s v="S09783650003"/>
    <s v="COB"/>
    <n v="978365"/>
    <m/>
    <s v="||TRANSFERENCIA DE FONDOS S/G. MENSAJES SWIFT NROS. 01728 Y 01722 DE LA FECHA. (SECTOR PÚBLICO - SOBREVUELOS). DEBITO DE LA LIBRETA 00117012001 DGAC, REPOSICION UTILES DE ESCRITORIO."/>
    <m/>
    <m/>
    <m/>
    <m/>
    <n v="50"/>
    <n v="0"/>
    <s v="NO_CONCILIADO"/>
  </r>
  <r>
    <x v="89"/>
    <m/>
    <x v="89"/>
    <x v="25"/>
    <s v="S09783750003"/>
    <s v="COB"/>
    <n v="978375"/>
    <m/>
    <s v="||TRANSFERENCIA DE FONDOS S/G. MENSAJE SWIFT NRO. 01744 DE LA FECHA. (SECTOR PÚBLICO - SOBREVUELOS). DEBITO DE LA LIBRETA 00117012001 DGAC, REPOSICION UTILES DE ESCRITORIO."/>
    <m/>
    <m/>
    <m/>
    <m/>
    <n v="50"/>
    <n v="0"/>
    <s v="NO_CONCILIADO"/>
  </r>
  <r>
    <x v="19"/>
    <m/>
    <x v="19"/>
    <x v="26"/>
    <s v="G12694680002"/>
    <s v="CRV"/>
    <n v="1269468"/>
    <m/>
    <s v="REGULARIZACION DE TRANSFERENCIA DEL EXTERIOR SEGUN SWIFT NO.1725 DE FECHA 10/02/2020 ORDENANTE: CONSULATE GENERAL OF THE PLURINATIONAL (NEW YORK ESTADOS UNIDOS) REF.: 202792107B8M0L41 LIB. 00010011102 MIN.RELACIONES EXTERIORES - GESTORIA CONSULAR LEY Nº 3108"/>
    <m/>
    <m/>
    <m/>
    <m/>
    <n v="0"/>
    <n v="33394.339999999997"/>
    <s v="NO_CONCILIADO"/>
  </r>
  <r>
    <x v="14"/>
    <m/>
    <x v="14"/>
    <x v="26"/>
    <s v="G12694740002"/>
    <s v="CRV"/>
    <n v="1269474"/>
    <m/>
    <s v="PAGO PRÉSTAMO BID 939-SF-BO VCTO. 08-02-2020 POR CUENTA DE BANCO DE DESARROLLO , VALOR 10-02-2020 CAPITAL BS 3.423.057,33 INTERESES BS 758.822,54 LIBRETA No.00099021001 TGN-RECURSOS ORDINARIOS (3987) - ALIVIO MDRI"/>
    <m/>
    <m/>
    <m/>
    <m/>
    <n v="0"/>
    <n v="4181879.87"/>
    <s v="NO_CONCILIADO"/>
  </r>
  <r>
    <x v="19"/>
    <m/>
    <x v="19"/>
    <x v="26"/>
    <s v="G12694690001"/>
    <s v="CVD"/>
    <n v="1269469"/>
    <m/>
    <s v="COBRO COSTOS DE PAPELERIA POR REGULARIZACION DE TRANSFERENCIA DEL EXTERIOR POR ORDEN DE CONSULATE GENERAL OF THE PLURINATIONAL (NEW YORK ESTADOS UNIDOS) REF.: 202792107B8M0L41 LIB. 00010011102 MIN.RELACIONES EXTERIORES - GESTORIA CONSULAR LEY Nº 3108"/>
    <m/>
    <m/>
    <m/>
    <m/>
    <n v="50"/>
    <n v="0"/>
    <s v="NO_CONCILIADO"/>
  </r>
  <r>
    <x v="13"/>
    <m/>
    <x v="13"/>
    <x v="26"/>
    <s v="G12694730001"/>
    <s v="CVD"/>
    <n v="1269473"/>
    <m/>
    <s v="COBRO COSTOS DE PAPELERIA POR REGULARIZACION DE TRANSFERENCIA DEL EXTERIOR POR ORDEN DE (CONCILIACIION DE CUENTAS Y DECLARACIONES)COMPLEMENTO AL PAGO DEL 13/01/2020 USD 30.318,40 LIB. 00513062001 YPFB-OPERACIONES PLANTA DE SEPARACION DE LIQUIDOS RIO GRANDE"/>
    <m/>
    <m/>
    <m/>
    <m/>
    <n v="50"/>
    <n v="0"/>
    <s v="NO_CONCILIADO"/>
  </r>
  <r>
    <x v="13"/>
    <m/>
    <x v="13"/>
    <x v="26"/>
    <s v="G12694710001"/>
    <s v="CVD"/>
    <n v="1269471"/>
    <m/>
    <s v="COBRO COSTOS DE PAPELERIA POR REGULARIZACION DE TRANSFERENCIA DEL EXTERIOR POR ORDEN DE COPAGAS DISTRIBUIDORTA DE GAS S.A.(COMPLEMENTO) LIB. 00513062001 YPFB-OPERACIONES PLANTA DE SEPARACION DE LIQUIDOS RIO GRANDE"/>
    <m/>
    <m/>
    <m/>
    <m/>
    <n v="50"/>
    <n v="0"/>
    <s v="NO_CONCILIADO"/>
  </r>
  <r>
    <x v="19"/>
    <m/>
    <x v="19"/>
    <x v="26"/>
    <s v="G12694850002"/>
    <s v="CRV"/>
    <n v="1269485"/>
    <m/>
    <s v="REGULARIZACION DE TRANSFERENCIA DEL EXTERIOR SEGUN SWIFT 01686 DE FECHA 10/02/2020 ORDENANTE: CONSULADO DE BOLIVIA EN MENDOZA ARGENTINA LIB. 00010011102 MIN.RELACIONES EXTERIORES - GESTORIA CONSULAR LEY Nº 3108"/>
    <m/>
    <m/>
    <m/>
    <m/>
    <n v="0"/>
    <n v="11716.4"/>
    <s v="NO_CONCILIADO"/>
  </r>
  <r>
    <x v="19"/>
    <m/>
    <x v="19"/>
    <x v="26"/>
    <s v="G12694870002"/>
    <s v="CRV"/>
    <n v="1269487"/>
    <m/>
    <s v="REGULARIZACION DE TRANSFERENCIA DEL EXTERIOR SEGUN SWIFT 01587 DE FECHA 10/02/2020 ORDENANTE: EMBAJADA DE BOLIVIA EN PANAMA LIB. 00010011102 MIN.RELACIONES EXTERIORES - GESTORIA CONSULAR LEY Nº 3108"/>
    <m/>
    <m/>
    <m/>
    <m/>
    <n v="0"/>
    <n v="7180.64"/>
    <s v="NO_CONCILIADO"/>
  </r>
  <r>
    <x v="8"/>
    <m/>
    <x v="8"/>
    <x v="26"/>
    <s v="Q12398400002"/>
    <s v="CRV"/>
    <n v="1239840"/>
    <m/>
    <s v="NUMERO DE LIBRETA CUT: 00099021001 OPERACIÓN E75 TRANSFERENCIA DE LA CUENTA FISCAL BUN A LA CUT EN MN TRANSFERENCIA DE FONDOS A SOLICITUD DEL GOBIERNO AUTONOMO MUNICIPAL TAPACARÃ CITE:GAMT -63/2020 LA CTA. 3987 CUT LBRTA.00099021001."/>
    <m/>
    <m/>
    <m/>
    <m/>
    <n v="0"/>
    <n v="1148.5999999999999"/>
    <s v="NO_CONCILIADO"/>
  </r>
  <r>
    <x v="19"/>
    <m/>
    <x v="19"/>
    <x v="26"/>
    <s v="G12694860001"/>
    <s v="CVD"/>
    <n v="1269486"/>
    <m/>
    <s v="COBRO COSTOS DE PAPELERIA POR REGULARIZACION DE TRANSFERENCIA DEL EXTERIOR POR ORDEN DE CONSULADO DE BOLIVIA EN MENDOZA ARGENTINA LIB. 00010011102 MIN.RELACIONES EXTERIORES - GESTORIA CONSULAR LEY Nº 3108"/>
    <m/>
    <m/>
    <m/>
    <m/>
    <n v="50"/>
    <n v="0"/>
    <s v="NO_CONCILIADO"/>
  </r>
  <r>
    <x v="19"/>
    <m/>
    <x v="19"/>
    <x v="26"/>
    <s v="G12694880001"/>
    <s v="CVD"/>
    <n v="1269488"/>
    <m/>
    <s v="COBRO COSTOS DE PAPELERIA POR REGULARIZACION DE TRANSFERENCIA DEL EXTERIOR POR ORDEN DE EMBAJADA DE BOLIVIA EN PANAMA LIB. 00010011102 MIN.RELACIONES EXTERIORES - GESTORIA CONSULAR LEY Nº 3108"/>
    <m/>
    <m/>
    <m/>
    <m/>
    <n v="50"/>
    <n v="0"/>
    <s v="NO_CONCILIADO"/>
  </r>
  <r>
    <x v="19"/>
    <m/>
    <x v="19"/>
    <x v="26"/>
    <s v="G12698270002"/>
    <s v="CRV"/>
    <n v="1269827"/>
    <m/>
    <s v="REGULARIZACION DE TRANSFERENCIA DEL EXTERIOR SEGUN SWIFT NO.1586 DE FECHA 10/02/2020 ORDENANTE: EMBASSY OF THE PLURINATIONAL STATE OF BOLIVIA (MOSCU RUSIA) REF.: 0023CANEX/2008TT LIB. 00010011102 MIN.RELACIONES EXTERIORES - GESTORIA CONSULAR LEY Nº 3108"/>
    <m/>
    <m/>
    <m/>
    <m/>
    <n v="0"/>
    <n v="5327.2"/>
    <s v="NO_CONCILIADO"/>
  </r>
  <r>
    <x v="14"/>
    <m/>
    <x v="14"/>
    <x v="26"/>
    <s v="G12698310003"/>
    <s v="CRV"/>
    <n v="1269831"/>
    <m/>
    <s v="PAGO PRÉSTAMO BID 914-SF-BO-1 VCTO. 08-02-2020 POR CUENTA DE FNDR SEGÚN NOTA COD.LIQ.013234 DE FECHA 07-02-2020, VALOR 10-02-2020 CAPITAL USD 7.851,58 INTERESES USD 14.102,49 LIBRETA N°. 00099021001 TGN-RECURSOS ORDINARIOS (3987) - ALIVIO MDRI"/>
    <m/>
    <m/>
    <m/>
    <m/>
    <n v="0"/>
    <n v="152800.32999999999"/>
    <s v="NO_CONCILIADO"/>
  </r>
  <r>
    <x v="19"/>
    <m/>
    <x v="19"/>
    <x v="26"/>
    <s v="G12698280001"/>
    <s v="CVD"/>
    <n v="1269828"/>
    <m/>
    <s v="COBRO COSTOS DE PAPELERIA POR REGULARIZACION DE TRANSFERENCIA DEL EXTERIOR POR ORDEN DE EMBASSY OF THE PLURINATIONAL STATE OF BOLIVIA (MOSCU RUSIA) REF.: 0023CANEX/2008TT LIB. 00010011102 MIN.RELACIONES EXTERIORES - GESTORIA CONSULAR LEY Nº 3108"/>
    <m/>
    <m/>
    <m/>
    <m/>
    <n v="50"/>
    <n v="0"/>
    <s v="NO_CONCILIADO"/>
  </r>
  <r>
    <x v="44"/>
    <m/>
    <x v="44"/>
    <x v="26"/>
    <s v="G12698290001"/>
    <s v="DEV"/>
    <n v="1269829"/>
    <m/>
    <s v="PAGO PRÉSTAMO BID 914-SF-BO-1 VCTO. 08-02-2020 POR CUENTA DE FNDR SEGÚN NOTA COD.LIQ.013234 DE FECHA 07-02-2020, VALOR 10-02-2020 CAPITAL BS 277.202,04 LIBRETA N° 00862012017 FNDR - PRODURSA II BID 914/SF-BO CAPITAL"/>
    <m/>
    <m/>
    <m/>
    <m/>
    <n v="277202.03999999998"/>
    <n v="0"/>
    <s v="NO_CONCILIADO"/>
  </r>
  <r>
    <x v="89"/>
    <m/>
    <x v="89"/>
    <x v="26"/>
    <s v="S09784510003"/>
    <s v="COB"/>
    <n v="978451"/>
    <m/>
    <s v="||TRANSFERENCIA DE FONDOS S/G. MENSAJE SWIFT NRO. 01751 Y REPORTE DE ACTIVIDAD DE CUENTA DEL BANK OF AMERICA. (SECTOR PÚBLICO - SOBREVUELOS). DEBITO DE LA LIBRETA 00117012001 DGAC, REPOSICION UTILES DE ESCRITORIO."/>
    <m/>
    <m/>
    <m/>
    <m/>
    <n v="50"/>
    <n v="0"/>
    <s v="NO_CONCILIADO"/>
  </r>
  <r>
    <x v="44"/>
    <m/>
    <x v="44"/>
    <x v="26"/>
    <s v="G12698300001"/>
    <s v="COB"/>
    <n v="1269830"/>
    <m/>
    <s v="COMISIONES BANCARIAS POR PAGO PRÉSTAMO BID 914-SF-BO-1 VCTO. 08-02-2020 POR CUENTA DE FNDR SEGÚN NOTA COD.LIQ.013234 DE FECHA 07-02-2020, VALOR 10-02-2020 LIBRETA N° 00862012001 FNDR ADMINISTRACIÓN REF.: COMISIONES BANCARIAS"/>
    <m/>
    <m/>
    <m/>
    <m/>
    <n v="349.51"/>
    <n v="0"/>
    <s v="NO_CONCILIADO"/>
  </r>
  <r>
    <x v="44"/>
    <m/>
    <x v="44"/>
    <x v="26"/>
    <s v="G12698310001"/>
    <s v="DEV"/>
    <n v="1269831"/>
    <m/>
    <s v="PAGO PRÉSTAMO BID 914-SF-BO-1 VCTO. 08-02-2020 POR CUENTA DE FNDR SEGÚN NOTA COD.LIQ.013234 DE FECHA 07-02-2020, VALOR 10-02-2020 CAPITAL USD 7.851,58 INTERESES USD 14.102,49 LIBRETA N° 00862012017 FNDR - PRODURSA II BID 914/SF-BO CAPITAL"/>
    <m/>
    <m/>
    <m/>
    <m/>
    <n v="54647"/>
    <n v="0"/>
    <s v="NO_CONCILIADO"/>
  </r>
  <r>
    <x v="44"/>
    <m/>
    <x v="44"/>
    <x v="26"/>
    <s v="G12698310002"/>
    <s v="DEV"/>
    <n v="1269831"/>
    <m/>
    <s v="PAGO PRÉSTAMO BID 914-SF-BO-1 VCTO. 08-02-2020 POR CUENTA DE FNDR SEGÚN NOTA COD.LIQ.013234 DE FECHA 07-02-2020, VALOR 10-02-2020 CAPITAL USD 7.851,58 INTERESES USD 14.102,49 LIBRETA N° 00862012018 FNDR - PRODURSA II BID 914/SF-BO INTERESES"/>
    <m/>
    <m/>
    <m/>
    <m/>
    <n v="98153.33"/>
    <n v="0"/>
    <s v="NO_CONCILIADO"/>
  </r>
  <r>
    <x v="13"/>
    <m/>
    <x v="13"/>
    <x v="26"/>
    <s v="G12699580001"/>
    <s v="CVD"/>
    <n v="1269958"/>
    <m/>
    <s v="COBRO COSTOS DE PAPELERIA SEGUN TRANSFERENCIA DEL EXTERIOR POR ORDEN DE PETROLEO BRASILEIRO DS PETROBRAS REF.: 07134276767 FECHA VALOR 10/02/2020 LIB. 00513012007 YPFB - RECURSOS NACIONALIZACIÓN"/>
    <m/>
    <m/>
    <m/>
    <m/>
    <n v="50"/>
    <n v="0"/>
    <s v="NO_CONCILIADO"/>
  </r>
  <r>
    <x v="89"/>
    <m/>
    <x v="89"/>
    <x v="26"/>
    <s v="S09784460003"/>
    <s v="COB"/>
    <n v="978446"/>
    <m/>
    <s v="||REGULARIZACIÓN DE NUESTRA OPERACIÓN NRO. 0978376 DE F. 07/02/2020 EN ATENCIÓN A CORREOS ELECTRÓNICOS DE LA DGAC Y AASANA. DEBITO DE LA LIBRETA 00117012001 DGAC, REPOSICION UTILES DE ESCRITORIO."/>
    <m/>
    <m/>
    <m/>
    <m/>
    <n v="50"/>
    <n v="0"/>
    <s v="NO_CONCILIADO"/>
  </r>
  <r>
    <x v="89"/>
    <m/>
    <x v="89"/>
    <x v="26"/>
    <s v="S09784480003"/>
    <s v="COB"/>
    <n v="978448"/>
    <m/>
    <s v="||TRANSFERENCIA DE FONDOS S/G. MENSAJES SWIFT NROS. 01765 Y 01753 DE LA FECHA. (SECTOR PÚBLICO - SOBREVUELOS). DEBITO DE LA LIBRETA 00117012001 DGAC, REPOSICION UTILES DE ESCRITORIO."/>
    <m/>
    <m/>
    <m/>
    <m/>
    <n v="50"/>
    <n v="0"/>
    <s v="NO_CONCILIADO"/>
  </r>
  <r>
    <x v="89"/>
    <m/>
    <x v="89"/>
    <x v="26"/>
    <s v="S09784490003"/>
    <s v="COB"/>
    <n v="978449"/>
    <m/>
    <s v="||TRANSFERENCIA DE FONDOS S/G. MENSAJES SWIFT NROS. 01764 Y 01752 DE LA FECHA. (SECTOR PÚBLICO - SOBREVUELOS). DEBITO DE LA LIBRETA 00117012001 DGAC, REPOSICION UTILES DE ESCRITORIO."/>
    <m/>
    <m/>
    <m/>
    <m/>
    <n v="50"/>
    <n v="0"/>
    <s v="NO_CONCILIADO"/>
  </r>
  <r>
    <x v="25"/>
    <m/>
    <x v="25"/>
    <x v="26"/>
    <s v="S09784500003"/>
    <s v="COB"/>
    <n v="978450"/>
    <m/>
    <s v="||TRANSFERENCIA DE FONDOS S/G. MENSAJES SWIFT NROS. 01766 Y 01754 DE LA FECHA. (SECTOR PÚBLICO - SERVICIOS). DEBITO DE LA LIBRETA 00119012001 ADSIB, REPOSICION UTILES DE ESCRITORIO."/>
    <m/>
    <m/>
    <m/>
    <m/>
    <n v="50"/>
    <n v="0"/>
    <s v="NO_CONCILIADO"/>
  </r>
  <r>
    <x v="8"/>
    <m/>
    <x v="8"/>
    <x v="26"/>
    <s v="F0003874"/>
    <s v="DAU"/>
    <n v="1238187"/>
    <m/>
    <s v="A:00099021001 Pago de capital e interés corriente a favor del TGN, adeudados por el GAD Santa Cruz, correspondiente al Convenio Subsidiario CAF 2324, Proyecto Sistema de Electrificación El Carmen Rivero Torrez."/>
    <m/>
    <m/>
    <m/>
    <m/>
    <n v="0"/>
    <n v="129573.14"/>
    <s v="NO_CONCILIADO"/>
  </r>
  <r>
    <x v="18"/>
    <m/>
    <x v="18"/>
    <x v="26"/>
    <s v="S09784780002"/>
    <s v="CRV"/>
    <n v="978478"/>
    <m/>
    <s v="||TRANSFERENCIA A LA CUENTA UNICA DEL TESORO IMPORTES RETENIDOS A JULIO HUMEREZ QUIROZ POR REMUNERACION MAXIMA CORRESPONDIENTE AL MES DE ENERO/2020 - LIBRETA N° 00099021001. S/G DOC. ADJUNTOS Y ROC 89/2020 DEL DCR. TRANSF POR REMUNERACION MAXIMA JULIO HUMEREZ QUIROZ MES DE ENERO/2020 LIBRETA 0009921001"/>
    <m/>
    <m/>
    <m/>
    <m/>
    <n v="0"/>
    <n v="703.29"/>
    <s v="NO_CONCILIADO"/>
  </r>
  <r>
    <x v="13"/>
    <m/>
    <x v="13"/>
    <x v="26"/>
    <s v="G12700990001"/>
    <s v="CVD"/>
    <n v="1270099"/>
    <m/>
    <s v="COBRO COSTOS DE PAPELERIA SEGUN TRANSFERENCIA DEL EXTERIOR POR ORDEN DE PETROLEO BRASILEIRO S.A.-PETROBRAS LIB. 00513012007 YPFB - RECURSOS NACIONALIZACIÓN"/>
    <m/>
    <m/>
    <m/>
    <m/>
    <n v="50"/>
    <n v="0"/>
    <s v="NO_CONCILIADO"/>
  </r>
  <r>
    <x v="13"/>
    <m/>
    <x v="13"/>
    <x v="26"/>
    <s v="G12701010001"/>
    <s v="CVD"/>
    <n v="1270101"/>
    <m/>
    <s v="COBRO COSTOS DE PAPELERIA SEGUN TRANSFERENCIA DEL EXTERIOR POR ORDEN DE PETROLEO BRASILEIRO SA - PETROBRAS REF.: SWF OF 20/02/10 FECHA VALOR 10/02/2020 LIB. 00513012007 YPFB - RECURSOS NACIONALIZACIÓN"/>
    <m/>
    <m/>
    <m/>
    <m/>
    <n v="50"/>
    <n v="0"/>
    <s v="NO_CONCILIADO"/>
  </r>
  <r>
    <x v="13"/>
    <m/>
    <x v="13"/>
    <x v="26"/>
    <s v="G12701030001"/>
    <s v="CVD"/>
    <n v="1270103"/>
    <m/>
    <s v="COBRO COSTOS DE PAPELERIA SEGUN TRANSFERENCIA DEL EXTERIOR POR ORDEN DE PETROLEO BRASILEIRO S.A. PETROBRAS REF.: 021020201802 FECHA VALOR 10/02/2020 LIB. 00513012007 YPFB - RECURSOS NACIONALIZACIÓN"/>
    <m/>
    <m/>
    <m/>
    <m/>
    <n v="50"/>
    <n v="0"/>
    <s v="NO_CONCILIADO"/>
  </r>
  <r>
    <x v="13"/>
    <m/>
    <x v="13"/>
    <x v="26"/>
    <s v="G12701050001"/>
    <s v="CVD"/>
    <n v="1270105"/>
    <m/>
    <s v="COBRO COSTOS DE PAPELERIA SEGUN TRANSFERENCIA DEL EXTERIOR POR ORDEN DE PETROLEOS BRASILEIROS S.A.-PETROBRAS LIB. 00513012007 YPFB - RECURSOS NACIONALIZACIÓN"/>
    <m/>
    <m/>
    <m/>
    <m/>
    <n v="50"/>
    <n v="0"/>
    <s v="NO_CONCILIADO"/>
  </r>
  <r>
    <x v="13"/>
    <m/>
    <x v="13"/>
    <x v="26"/>
    <s v="G12701070001"/>
    <s v="CVD"/>
    <n v="1270107"/>
    <m/>
    <s v="COBRO COSTOS DE PAPELERIA SEGUN TRANSFERENCIA DEL EXTERIOR POR ORDEN DE YPF EXPLORACION Y PRODUCCION DE HIDROCARBUROS DE BOLIVIA S.A. LIB. 00513012007 YPFB - RECURSOS NACIONALIZACIÓN"/>
    <m/>
    <m/>
    <m/>
    <m/>
    <n v="50"/>
    <n v="0"/>
    <s v="NO_CONCILIADO"/>
  </r>
  <r>
    <x v="13"/>
    <m/>
    <x v="13"/>
    <x v="26"/>
    <s v="G12702450001"/>
    <s v="CVD"/>
    <n v="1270245"/>
    <m/>
    <s v="COBRO COSTOS DE PAPELERIA SEGUN TRANSFERENCIA DEL EXTERIOR POR ORDEN DE PETROLEO BRASILEIRO S.A. - PETROBRAS FECHA VALOR 10/02/2020 LIB. 00513012007 YPFB - RECURSOS NACIONALIZACIÓN"/>
    <m/>
    <m/>
    <m/>
    <m/>
    <n v="50"/>
    <n v="0"/>
    <s v="NO_CONCILIADO"/>
  </r>
  <r>
    <x v="14"/>
    <m/>
    <x v="14"/>
    <x v="26"/>
    <s v="S09784790001"/>
    <s v="DEV"/>
    <n v="978479"/>
    <m/>
    <s v="'TRANSFERENCIA DE FONDOS||S/G. NOTA CITE: MEFP/VTCP/DGCP/UODP-141/2020 DE LA FECHA, DEL MIN.DE ECONOMIA Y FINANZAS PUBLICAS(HRE-TSO-834), A FAVOR DEL GOBIERNO AUTONOMO MUNICIPAL DE EL ALTO. DEBITO DE LA LIBRETA N°00099037016 BID 3812/BL-BO-GAMEA BS DRENAJE PLUVIAL MUNIC.EL ALTO III."/>
    <m/>
    <m/>
    <m/>
    <m/>
    <n v="13720000"/>
    <n v="0"/>
    <s v="NO_CONCILIADO"/>
  </r>
  <r>
    <x v="14"/>
    <m/>
    <x v="14"/>
    <x v="26"/>
    <s v="S09784790003"/>
    <s v="COB"/>
    <n v="978479"/>
    <m/>
    <s v="'TRANSFERENCIA DE FONDOS||S/G. NOTA CITE: MEFP/VTCP/DGCP/UODP-141/2020 DE LA FECHA, DEL MIN.DE ECONOMIA Y FINANZAS PUBLICAS(HRE-TSO-834), A FAVOR DEL GOBIERNO AUTONOMO MUNICIPAL DE EL ALTO. DEBITO DE LA LIBRETA N°00099021001, REPOSICION UTILES DE ESCRITORIO."/>
    <m/>
    <m/>
    <m/>
    <m/>
    <n v="50"/>
    <n v="0"/>
    <s v="NO_CONCILIADO"/>
  </r>
  <r>
    <x v="25"/>
    <m/>
    <x v="25"/>
    <x v="26"/>
    <s v="S09784800003"/>
    <s v="COB"/>
    <n v="978480"/>
    <m/>
    <s v="||TRANSFERENCIA DE FONDOS S/G. MENSAJES SWIFT NROS. 01806 Y 01799 DE LA FECHA. (SECTOR PÚBLICO - SERVICIOS). DEBITO DE LA LIBRETA 00119012001 ADSIB, REPOSICION UTILES DE ESCRITORIO."/>
    <m/>
    <m/>
    <m/>
    <m/>
    <n v="50"/>
    <n v="0"/>
    <s v="NO_CONCILIADO"/>
  </r>
  <r>
    <x v="89"/>
    <m/>
    <x v="89"/>
    <x v="26"/>
    <s v="S09784810003"/>
    <s v="COB"/>
    <n v="978481"/>
    <m/>
    <s v="||TRANSFERENCIA DE FONDOS S/G. MENSAJE SWIFT NRO. 01808 DE LA FECHA. (SECTOR PÚBLICO - SOBREVUELOS). DEBITO DE LA LIBRETA 00117012001 DGAC, REPOSICION UTILES DE ESCRITORIO."/>
    <m/>
    <m/>
    <m/>
    <m/>
    <n v="50"/>
    <n v="0"/>
    <s v="NO_CONCILIADO"/>
  </r>
  <r>
    <x v="13"/>
    <m/>
    <x v="13"/>
    <x v="27"/>
    <s v="G12707570001"/>
    <s v="CVD"/>
    <n v="1270757"/>
    <m/>
    <s v="COBRO COSTOS DE PAPELERIA SEGUN TRANSFERENCIA DEL EXTERIOR POR ORDEN DE PETROLEO BRASILEIRO S.A. PETROBRAS LIB. 00513012007 YPFB - RECURSOS NACIONALIZACIÓN"/>
    <m/>
    <m/>
    <m/>
    <m/>
    <n v="50"/>
    <n v="0"/>
    <s v="NO_CONCILIADO"/>
  </r>
  <r>
    <x v="8"/>
    <m/>
    <x v="8"/>
    <x v="27"/>
    <s v="S09785140002"/>
    <s v="CRV"/>
    <n v="978514"/>
    <m/>
    <s v="||TRANSFERENCIA DE FONDOS S/G. FORMULARIO CITE: BUN/CF072/20 DE LA FECHA.(HRE-TSO-838), DEVOLUCION DE SALDO NO EJECUTADO AL 31-12-2019 PROYECTO AGROFORESTACION EN LA MICROCUENTA PUCARANI-GAM CAIROMA. A SOLICITUD GOB.AUT.MCPAL.CAIROMA, LIBRETA N°00099021001 RECURSOS ORDINARIOS; BUN."/>
    <m/>
    <m/>
    <m/>
    <m/>
    <n v="0"/>
    <n v="7050"/>
    <s v="NO_CONCILIADO"/>
  </r>
  <r>
    <x v="19"/>
    <m/>
    <x v="19"/>
    <x v="27"/>
    <s v="G12713460002"/>
    <s v="CRV"/>
    <n v="1271346"/>
    <m/>
    <s v="REGULARIZACION DE TRANSFERENCIA DEL EXTERIOR SEGUN SWIFT 01805 DE FECHA 11/02/2020 ORDENANTE: CONSULADO GENERAL DE BOLIVIA EN CHILE LIB. 00010011102 MIN.RELACIONES EXTERIORES - GESTORIA CONSULAR LEY Nº 3108"/>
    <m/>
    <m/>
    <m/>
    <m/>
    <n v="0"/>
    <n v="130964.26"/>
    <s v="NO_CONCILIADO"/>
  </r>
  <r>
    <x v="19"/>
    <m/>
    <x v="19"/>
    <x v="27"/>
    <s v="G12713480002"/>
    <s v="CRV"/>
    <n v="1271348"/>
    <m/>
    <s v="REGULARIZACION DE TRANSFERENCIA DEL EXTERIOR SEGUN SWIFT 01521 DE FECHA 11/02/2020 ORDENANTE: CONSULADO GENERAL DE BOLIVIA EN CHILE LIB. 00010011102 MIN.RELACIONES EXTERIORES - GESTORIA CONSULAR LEY Nº 3108"/>
    <m/>
    <m/>
    <m/>
    <m/>
    <n v="0"/>
    <n v="34277.57"/>
    <s v="NO_CONCILIADO"/>
  </r>
  <r>
    <x v="19"/>
    <m/>
    <x v="19"/>
    <x v="27"/>
    <s v="G12713520002"/>
    <s v="CRV"/>
    <n v="1271352"/>
    <m/>
    <s v="TRANSFERENCIA DEL EXTERIOR SEGUN SWIFT NO.1833 DE FECHA 11/02/2020 ORDENANTE: CONSULADO GENERAL DE BOLIVIA EN HOUSTON ESTADOS UNIDOS REF.: RECAUDACION GESTORIA CONSULAR DICIEMBRE/19 Y ENERO/20 LIB. 00010011102 MIN.RELACIONES EXTERIORES - GESTORIA CONSULAR LEY Nº 3108"/>
    <m/>
    <m/>
    <m/>
    <m/>
    <n v="0"/>
    <n v="16029.21"/>
    <s v="NO_CONCILIADO"/>
  </r>
  <r>
    <x v="19"/>
    <m/>
    <x v="19"/>
    <x v="27"/>
    <s v="G12713560002"/>
    <s v="CRV"/>
    <n v="1271356"/>
    <m/>
    <s v="TRANSFERENCIA DEL EXTERIOR SEGUN SWIFT 01835 CONSULADO DE BOLIVIA EN CACERES BR. DE FECHA 11/02/2020 ORDENANTE: LIB. 00010011102 MIN.RELACIONES EXTERIORES - GESTORIA CONSULAR LEY Nº 3108"/>
    <m/>
    <m/>
    <m/>
    <m/>
    <n v="0"/>
    <n v="12564.98"/>
    <s v="NO_CONCILIADO"/>
  </r>
  <r>
    <x v="19"/>
    <m/>
    <x v="19"/>
    <x v="27"/>
    <s v="G12713580002"/>
    <s v="CRV"/>
    <n v="1271358"/>
    <m/>
    <s v="REGULARIZACION DE TRANSFERENCIA DEL EXTERIOR SEGUN SWIFT 01804 DE FECHA 11/02/2020 ORDENANTE: CONSULADO DE BOLIVIA EN SALTA LIB. 00010011102 MIN.RELACIONES EXTERIORES - GESTORIA CONSULAR LEY Nº 3108"/>
    <m/>
    <m/>
    <m/>
    <m/>
    <n v="0"/>
    <n v="7398.92"/>
    <s v="NO_CONCILIADO"/>
  </r>
  <r>
    <x v="19"/>
    <m/>
    <x v="19"/>
    <x v="27"/>
    <s v="G12713470001"/>
    <s v="CVD"/>
    <n v="1271347"/>
    <m/>
    <s v="COBRO COSTOS DE PAPELERIA POR REGULARIZACION DE TRANSFERENCIA DEL EXTERIOR POR ORDEN DE CONSULADO GENERAL DE BOLIVIA EN CHILE LIB. 00010011102 MIN.RELACIONES EXTERIORES - GESTORIA CONSULAR LEY Nº 3108"/>
    <m/>
    <m/>
    <m/>
    <m/>
    <n v="50"/>
    <n v="0"/>
    <s v="NO_CONCILIADO"/>
  </r>
  <r>
    <x v="19"/>
    <m/>
    <x v="19"/>
    <x v="27"/>
    <s v="G12713490001"/>
    <s v="CVD"/>
    <n v="1271349"/>
    <m/>
    <s v="COBRO COSTOS DE PAPELERIA POR REGULARIZACION DE TRANSFERENCIA DEL EXTERIOR POR ORDEN DE CONSULADO GENERAL DE BOLIVIA EN CHILE LIB. 00010011102 MIN.RELACIONES EXTERIORES - GESTORIA CONSULAR LEY Nº 3108"/>
    <m/>
    <m/>
    <m/>
    <m/>
    <n v="50"/>
    <n v="0"/>
    <s v="NO_CONCILIADO"/>
  </r>
  <r>
    <x v="13"/>
    <m/>
    <x v="13"/>
    <x v="27"/>
    <s v="G12713510001"/>
    <s v="CVD"/>
    <n v="1271351"/>
    <m/>
    <s v="COBRO COSTOS DE PAPELERIA SEGUN TRANSFERENCIA DEL EXTERIOR POR ORDEN DE COPAGAZ DISTRIBUIDORA DE GAS S.A. REF.: INV. 96, 97, 98, 99 (FECHA VALOR 11/02/2020) LIB. 00513062001 YPFB-OPERACIONES PLANTA DE SEPARACION DE LIQUIDOS RIO GRANDE"/>
    <m/>
    <m/>
    <m/>
    <m/>
    <n v="50"/>
    <n v="0"/>
    <s v="NO_CONCILIADO"/>
  </r>
  <r>
    <x v="19"/>
    <m/>
    <x v="19"/>
    <x v="27"/>
    <s v="G12713530001"/>
    <s v="CVD"/>
    <n v="1271353"/>
    <m/>
    <s v="COBRO COSTOS DE PAPELERIA SEGUN TRANSFERENCIA DEL EXTERIOR POR ORDEN DE CONSULADO GENERAL DE BOLIVIA EN HOUSTON ESTADOS UNIDOS REF.: RECAUDACION GESTORIA CONSULAR DICIEMBRE/19 Y ENERO/20 LIB. 00010011102 MIN.RELACIONES EXTERIORES - GESTORIA CONSULAR LEY Nº 3108"/>
    <m/>
    <m/>
    <m/>
    <m/>
    <n v="50"/>
    <n v="0"/>
    <s v="NO_CONCILIADO"/>
  </r>
  <r>
    <x v="13"/>
    <m/>
    <x v="13"/>
    <x v="27"/>
    <s v="G12713550001"/>
    <s v="CVD"/>
    <n v="1271355"/>
    <m/>
    <s v="COBRO COSTOS DE PAPELERIA SEGUN TRANSFERENCIA DEL EXTERIOR POR ORDEN DE COPAGAZ DISTRIBUIDORA DE GAS S.A. (SAO PAULO BRASIL) REF.: INV.584/2019 FECHA VALOR 11/02/2020 LIB. 00513062001 YPFB-OPERACIONES PLANTA DE SEPARACION DE LIQUIDOS RIO GRANDE"/>
    <m/>
    <m/>
    <m/>
    <m/>
    <n v="50"/>
    <n v="0"/>
    <s v="NO_CONCILIADO"/>
  </r>
  <r>
    <x v="19"/>
    <m/>
    <x v="19"/>
    <x v="27"/>
    <s v="G12713570001"/>
    <s v="CVD"/>
    <n v="1271357"/>
    <m/>
    <s v="COBRO COSTOS DE PAPELERIA SEGUN TRANSFERENCIA DEL EXTERIOR POR ORDEN DE LIB. 00010011102 MIN.RELACIONES EXTERIORES - GESTORIA CONSULAR LEY Nº 3108"/>
    <m/>
    <m/>
    <m/>
    <m/>
    <n v="50"/>
    <n v="0"/>
    <s v="NO_CONCILIADO"/>
  </r>
  <r>
    <x v="19"/>
    <m/>
    <x v="19"/>
    <x v="27"/>
    <s v="G12713590001"/>
    <s v="CVD"/>
    <n v="1271359"/>
    <m/>
    <s v="COBRO COSTOS DE PAPELERIA POR REGULARIZACION DE TRANSFERENCIA DEL EXTERIOR POR ORDEN DE CONSULADO DE BOLIVIA EN SALTA LIB. 00010011102 MIN.RELACIONES EXTERIORES - GESTORIA CONSULAR LEY Nº 3108"/>
    <m/>
    <m/>
    <m/>
    <m/>
    <n v="50"/>
    <n v="0"/>
    <s v="NO_CONCILIADO"/>
  </r>
  <r>
    <x v="12"/>
    <m/>
    <x v="12"/>
    <x v="27"/>
    <s v="S09785070001"/>
    <s v="COB"/>
    <n v="978507"/>
    <m/>
    <s v="||COMISION TRANSFERENCIA FDOS.AL EXTERIOR 0,10% S/USD97.745.-,REEMB.GSTS.COMUNICACION BS220.-Y EMISION COMP.CONTABLE BS50.-REF.:PAGO 5 LC I-2015-026 P/C MHE-EEC-GNV A/F MAT S/A,EN COMPL.A COMP.978506,11/02/16. LIB.00249012001 LBP-CEASS-CENTRAL DE ABAST.Y SUM.DE SALUD REF.:COMIS.PAGO 1 LC I-2019-64"/>
    <m/>
    <m/>
    <m/>
    <m/>
    <n v="722.76"/>
    <n v="0"/>
    <s v="NO_CONCILIADO"/>
  </r>
  <r>
    <x v="13"/>
    <m/>
    <x v="13"/>
    <x v="28"/>
    <s v="G12721530001"/>
    <s v="CVD"/>
    <n v="1272153"/>
    <m/>
    <s v="COBRO COSTOS DE PAPELERIA SEGUN TRANSFERENCIA DEL EXTERIOR POR ORDEN DE VITOL S.A. REF.: D2855748 O/INV.P2001306 Y /INV.1 FECHA VALOR 12/02/2020 LIB. 00513012007 YPFB - RECURSOS NACIONALIZACIÓN"/>
    <m/>
    <m/>
    <m/>
    <m/>
    <n v="50"/>
    <n v="0"/>
    <s v="NO_CONCILIADO"/>
  </r>
  <r>
    <x v="25"/>
    <m/>
    <x v="25"/>
    <x v="28"/>
    <s v="S09785450003"/>
    <s v="COB"/>
    <n v="978545"/>
    <m/>
    <s v="||REGULARIZACIÓN DE NUESTRA OPERACIÓN NRO. 0978364 DE F. 07/02/2020 EN ATENCIÓN A NOTA DE ADSIB, CITE' ADSIB/NE/0112/2020 RECIBIDA EN F. 11/02/2020 (HRE-TSO-843). DEBITO DE LA LIBRETA 00119012001 ADSIB, REPOSICION UTILES DE ESCRITORIO."/>
    <m/>
    <m/>
    <m/>
    <m/>
    <n v="50"/>
    <n v="0"/>
    <s v="NO_CONCILIADO"/>
  </r>
  <r>
    <x v="25"/>
    <m/>
    <x v="25"/>
    <x v="28"/>
    <s v="S09785540003"/>
    <s v="COB"/>
    <n v="978554"/>
    <m/>
    <s v="||TRANSFERENCIA DE FONDOS S/G. MENSAJES SWIFT NROS. 01899 DE LA FECHA Y 01721 DE F. 07/02/2020. (SECTOR PÚBLICO - SERVICIOS). DEBITO DE LA LIBRETA 00119012001 ADSIB, REPOSICION UTILES DE ESCRITORIO."/>
    <m/>
    <m/>
    <m/>
    <m/>
    <n v="50"/>
    <n v="0"/>
    <s v="NO_CONCILIADO"/>
  </r>
  <r>
    <x v="25"/>
    <m/>
    <x v="25"/>
    <x v="28"/>
    <s v="S09785550003"/>
    <s v="COB"/>
    <n v="978555"/>
    <m/>
    <s v="||TRANSFERENCIA DE FONDOS S/G. MENSAJES SWIFT NROS. 01897 Y 01889 DE LA FECHA. (SECTOR PÚBLICO - SERVICIOS). DEBITO DE LA LIBRETA 00119012001 ADSIB, REPOSICION UTILES DE ESCRITORIO."/>
    <m/>
    <m/>
    <m/>
    <m/>
    <n v="50"/>
    <n v="0"/>
    <s v="NO_CONCILIADO"/>
  </r>
  <r>
    <x v="25"/>
    <m/>
    <x v="25"/>
    <x v="28"/>
    <s v="S09785560003"/>
    <s v="COB"/>
    <n v="978556"/>
    <m/>
    <s v="||TRANSFERENCIA DE FONDOS S/G. MENSAJES SWIFT NROS. 01895 Y 01887 DE LA FECHA. (SECTOR PÚBLICO - SERVICIOS). DEBITO DE LA LIBRETA 00119012001 ADSIB, REPOSICION UTILES DE ESCRITORIO."/>
    <m/>
    <m/>
    <m/>
    <m/>
    <n v="50"/>
    <n v="0"/>
    <s v="NO_CONCILIADO"/>
  </r>
  <r>
    <x v="7"/>
    <m/>
    <x v="7"/>
    <x v="28"/>
    <s v="S09785430002"/>
    <s v="CDC"/>
    <n v="978543"/>
    <m/>
    <s v="||REGISTRO DEVOLUCION SALDO NO UTILIZADO CARTA DE CREDITO REF.:I-2019-40 P/C PAPELBOL A/F PRODUCTOS QUIMICOS Y MINERALES COMEX LTDA.-PROQUIMIN COMEX LTDA.,S/G NOTA SEDEM/GG/PB Nº 0008/2020,07/02/2020. LIB.00132022002 SEDEM - ADMINISTRACION Y OPERACIONES PAPELBOL REF.:DEVOL.FDOS.LC I-2019-40"/>
    <m/>
    <m/>
    <m/>
    <m/>
    <n v="0"/>
    <n v="348231.5"/>
    <s v="NO_CONCILIADO"/>
  </r>
  <r>
    <x v="7"/>
    <m/>
    <x v="7"/>
    <x v="28"/>
    <s v="S09785440001"/>
    <s v="COB"/>
    <n v="978544"/>
    <m/>
    <s v="'COBRO DE UTILES DE ESCRITORIO POR´||REGISTRO COBRO EMISION COMP.CONTABLE BS50.-P/DEVOLUCION FONDOS LC I-2019-40 P/C PAPELBOL A/F PROQUIMIN COMEX LTDA.,EN COMPL.A COMP.978543,12/02/20. LIB.00132022002 SEDEM - ADMINISTRACION Y OPERACIONES PAPELBOL REF.:COMP.CONT.DEVOL.FDOS.LC I-2019-40"/>
    <m/>
    <m/>
    <m/>
    <m/>
    <n v="50"/>
    <n v="0"/>
    <s v="NO_CONCILIADO"/>
  </r>
  <r>
    <x v="19"/>
    <m/>
    <x v="19"/>
    <x v="28"/>
    <s v="G12724990002"/>
    <s v="CRV"/>
    <n v="1272499"/>
    <m/>
    <s v="REGULARIZACION DE TRANSFERENCIA DEL EXTERIOR SEGUN SWIFT 01803 DE FECHA 12/02/2020 ORDENANTE: CONSULADO DE BOLIVIA EN BUENOS AIRES ARG. LIB. 00010011102 MIN.RELACIONES EXTERIORES - GESTORIA CONSULAR LEY Nº 3108"/>
    <m/>
    <m/>
    <m/>
    <m/>
    <n v="0"/>
    <n v="111685.6"/>
    <s v="NO_CONCILIADO"/>
  </r>
  <r>
    <x v="19"/>
    <m/>
    <x v="19"/>
    <x v="28"/>
    <s v="G12725040002"/>
    <s v="CRV"/>
    <n v="1272504"/>
    <m/>
    <s v="REGULARIZACION DE TRANSFERENCIA DEL EXTERIOR SEGUN SWIFT 01836 DE FECHA 12/02/2020 ORDENANTE: CONSULADO DE BOLIVIA EN CALAMA CL. LIB. 00010011102 MIN.RELACIONES EXTERIORES - GESTORIA CONSULAR LEY Nº 3108"/>
    <m/>
    <m/>
    <m/>
    <m/>
    <n v="0"/>
    <n v="172532.43"/>
    <s v="NO_CONCILIADO"/>
  </r>
  <r>
    <x v="19"/>
    <m/>
    <x v="19"/>
    <x v="28"/>
    <s v="G12725090002"/>
    <s v="CRV"/>
    <n v="1272509"/>
    <m/>
    <s v="TRANSFERENCIA DEL EXTERIOR SEGUN SWIFT 01894 DE FECHA 12/02/2020 ORDENANTE: CONSULADO DE BOLIVIA EN LOS ANGELES CA.US. LIB. 00010011102 MIN.RELACIONES EXTERIORES - GESTORIA CONSULAR LEY Nº 3108"/>
    <m/>
    <m/>
    <m/>
    <m/>
    <n v="0"/>
    <n v="11256.57"/>
    <s v="NO_CONCILIADO"/>
  </r>
  <r>
    <x v="30"/>
    <m/>
    <x v="30"/>
    <x v="28"/>
    <s v="G12725110002"/>
    <s v="CRV"/>
    <n v="1272511"/>
    <m/>
    <s v="REGULARIZACION DE TRANSFERENCIA DEL EXTERIOR SEGUN SWIFT 01688 DE FECHA 12/02/2020 ORDENANTE: CONSULADO DE BOLIVIA EN CALAMA CL. LIB. 00340012005 SEGIP - RECAUDACION EXTERIOR - CEDULAS DE IDENTIDAD"/>
    <m/>
    <m/>
    <m/>
    <m/>
    <n v="0"/>
    <n v="18666.060000000001"/>
    <s v="NO_CONCILIADO"/>
  </r>
  <r>
    <x v="38"/>
    <m/>
    <x v="38"/>
    <x v="28"/>
    <s v="Q12415570002"/>
    <s v="CRV"/>
    <n v="1241557"/>
    <m/>
    <s v="NUMERO DE LIBRETA CUT: 00099021001 OPERACIÓN E18 TRANSFERENCIA DEL SISTEMA FINANCIERO POR CUENTA DE TERCEROS A LA CUT POR CONCEPTO DE REVERSION APORTE PATRONAL PARA LA VIVIENDA TGN FEBRERO, MARZO, MYO, JUNIO, JULIO, AOGSTO, SEPTIEMBRE, OCTUBRE DE 2019"/>
    <m/>
    <m/>
    <m/>
    <m/>
    <n v="0"/>
    <n v="1678.41"/>
    <s v="NO_CONCILIADO"/>
  </r>
  <r>
    <x v="19"/>
    <m/>
    <x v="19"/>
    <x v="28"/>
    <s v="G12725000001"/>
    <s v="CVD"/>
    <n v="1272500"/>
    <m/>
    <s v="COBRO COSTOS DE PAPELERIA POR REGULARIZACION DE TRANSFERENCIA DEL EXTERIOR POR ORDEN DE CONSULADO DE BOLIVIA EN BUENOS AIRES ARG. LIB. 00010011102 MIN.RELACIONES EXTERIORES - GESTORIA CONSULAR LEY Nº 3108"/>
    <m/>
    <m/>
    <m/>
    <m/>
    <n v="50"/>
    <n v="0"/>
    <s v="NO_CONCILIADO"/>
  </r>
  <r>
    <x v="19"/>
    <m/>
    <x v="19"/>
    <x v="28"/>
    <s v="G12725050001"/>
    <s v="CVD"/>
    <n v="1272505"/>
    <m/>
    <s v="COBRO COSTOS DE PAPELERIA POR REGULARIZACION DE TRANSFERENCIA DEL EXTERIOR POR ORDEN DE CONSULADO DE BOLIVIA EN CALAMA CL. LIB. 00010011102 MIN.RELACIONES EXTERIORES - GESTORIA CONSULAR LEY Nº 3108"/>
    <m/>
    <m/>
    <m/>
    <m/>
    <n v="50"/>
    <n v="0"/>
    <s v="NO_CONCILIADO"/>
  </r>
  <r>
    <x v="19"/>
    <m/>
    <x v="19"/>
    <x v="28"/>
    <s v="G12725100001"/>
    <s v="CVD"/>
    <n v="1272510"/>
    <m/>
    <s v="COBRO COSTOS DE PAPELERIA SEGUN TRANSFERENCIA DEL EXTERIOR POR ORDEN DE CONSULADO DE BOLIVIA EN LOS ANGELES CA.US. LIB. 00010011102 MIN.RELACIONES EXTERIORES - GESTORIA CONSULAR LEY Nº 3108"/>
    <m/>
    <m/>
    <m/>
    <m/>
    <n v="50"/>
    <n v="0"/>
    <s v="NO_CONCILIADO"/>
  </r>
  <r>
    <x v="30"/>
    <m/>
    <x v="30"/>
    <x v="28"/>
    <s v="G12725120001"/>
    <s v="CVD"/>
    <n v="1272512"/>
    <m/>
    <s v="COBRO COSTOS DE PAPELERIA POR REGULARIZACION DE TRANSFERENCIA DEL EXTERIOR POR ORDEN DE CONSULADO DE BOLIVIA EN CALAMA CL. LIB. 00340012003 RECAUDACION EXTRANJERIA - C.I. -L.C."/>
    <m/>
    <m/>
    <m/>
    <m/>
    <n v="50"/>
    <n v="0"/>
    <s v="NO_CONCILIADO"/>
  </r>
  <r>
    <x v="10"/>
    <m/>
    <x v="10"/>
    <x v="29"/>
    <s v="F0003918"/>
    <s v="DAU"/>
    <n v="1246318"/>
    <m/>
    <s v="A:00041014101 Débito Automático por contraparte del GAM Potosí, correspondiente al Convenio Intergubernativo (Equipos de Computación) de fecha 16 de octubre de 2017 suscrito entre el Ministerio de Desarrollo Productivo y Economía Plural y el GAM Potosí, correspondiente Programa “Educación con Revolución Tecnológica”."/>
    <m/>
    <m/>
    <m/>
    <m/>
    <n v="0"/>
    <n v="3361993"/>
    <s v="NO_CONCILIADO"/>
  </r>
  <r>
    <x v="19"/>
    <m/>
    <x v="19"/>
    <x v="29"/>
    <s v="G12736990002"/>
    <s v="CRV"/>
    <n v="1273699"/>
    <m/>
    <s v="TRANSFERENCIA DEL EXTERIOR SEGUN SWIFT 01941 DE FECHA 13/02/2020 ORDENANTE: CONSULADO DE BOLIVIA EN MILAN IT. LIB. 00010011102 MIN.RELACIONES EXTERIORES - GESTORIA CONSULAR LEY Nº 3108"/>
    <m/>
    <m/>
    <m/>
    <m/>
    <n v="0"/>
    <n v="93433.2"/>
    <s v="NO_CONCILIADO"/>
  </r>
  <r>
    <x v="18"/>
    <m/>
    <x v="18"/>
    <x v="29"/>
    <s v="Q12419740002"/>
    <s v="CRV"/>
    <n v="1241974"/>
    <m/>
    <s v="NUMERO DE LIBRETA CUT: 00099021001 OPERACIÓN E18 TRANSFERENCIA DEL SISTEMA FINANCIERO POR CUENTA DE TERCEROS A LA CUT TRANSFERENCIA A SOLICITUD DEL MEFP SEGUN NOTA CITE MEFP VTCP DGPOT UAIS CPI NO 0220002 BUN 20"/>
    <m/>
    <m/>
    <m/>
    <m/>
    <n v="0"/>
    <n v="14621.14"/>
    <s v="NO_CONCILIADO"/>
  </r>
  <r>
    <x v="25"/>
    <m/>
    <x v="25"/>
    <x v="29"/>
    <s v="S09786800003"/>
    <s v="COB"/>
    <n v="978680"/>
    <m/>
    <s v="||TRANSFERENCIA DE FONDOS S/G. MENSAJES SWIFT NROS. 01965 Y 01956 DE LA FECHA. (SECTOR PÚBLICO - SERVICIOS). DEBITO DE LA LIBRETA 00119012001 ADSIB, REPOSICION UTILES DE ESCRITORIO."/>
    <m/>
    <m/>
    <m/>
    <m/>
    <n v="50"/>
    <n v="0"/>
    <s v="NO_CONCILIADO"/>
  </r>
  <r>
    <x v="13"/>
    <m/>
    <x v="13"/>
    <x v="29"/>
    <s v="G12736920001"/>
    <s v="CVD"/>
    <n v="1273692"/>
    <m/>
    <s v="COBRO COSTOS DE PAPELERIA SEGUN TRANSFERENCIA DEL EXTERIOR POR ORDEN DE CORPORACION PETROLERA S.A. (ASUNCION PARAGUAY) REF.: OP.200200000175196R CONT.FIELD 50 ORD ADD: COMPLEJO BARRAIL. FECHA VALOR 12/02/2020 LIB. 00513062001 YPFB-OPERACIONES PLANTA DE SEPARACION DE LIQUIDOS RIO GRANDE"/>
    <m/>
    <m/>
    <m/>
    <m/>
    <n v="50"/>
    <n v="0"/>
    <s v="NO_CONCILIADO"/>
  </r>
  <r>
    <x v="13"/>
    <m/>
    <x v="13"/>
    <x v="29"/>
    <s v="G12736950001"/>
    <s v="CVD"/>
    <n v="1273695"/>
    <m/>
    <s v="COBRO COSTOS DE PAPELERIA SEGUN TRANSFERENCIA DEL EXTERIOR POR ORDEN DE COPAGAS DISTRIBUIDORA DE GAS S.A. LIB. 00513062001 YPFB-OPERACIONES PLANTA DE SEPARACION DE LIQUIDOS RIO GRANDE"/>
    <m/>
    <m/>
    <m/>
    <m/>
    <n v="50"/>
    <n v="0"/>
    <s v="NO_CONCILIADO"/>
  </r>
  <r>
    <x v="19"/>
    <m/>
    <x v="19"/>
    <x v="29"/>
    <s v="G12737000001"/>
    <s v="CVD"/>
    <n v="1273700"/>
    <m/>
    <s v="COBRO COSTOS DE PAPELERIA SEGUN TRANSFERENCIA DEL EXTERIOR POR ORDEN DE CONSULADO DE BOLIVIA EN MILAN IT. LIB. 00010011102 MIN.RELACIONES EXTERIORES - GESTORIA CONSULAR LEY Nº 3108"/>
    <m/>
    <m/>
    <m/>
    <m/>
    <n v="50"/>
    <n v="0"/>
    <s v="NO_CONCILIADO"/>
  </r>
  <r>
    <x v="13"/>
    <m/>
    <x v="13"/>
    <x v="29"/>
    <s v="G12737020001"/>
    <s v="CVD"/>
    <n v="1273702"/>
    <m/>
    <s v="COBRO COSTOS DE PAPELERIA SEGUN TRANSFERENCIA DEL EXTERIOR POR ORDEN DE COPAGAS DISTRIBUIDORA DE GAS S.A. LIB. 00513062001 YPFB-OPERACIONES PLANTA DE SEPARACION DE LIQUIDOS RIO GRANDE"/>
    <m/>
    <m/>
    <m/>
    <m/>
    <n v="50"/>
    <n v="0"/>
    <s v="NO_CONCILIADO"/>
  </r>
  <r>
    <x v="13"/>
    <m/>
    <x v="13"/>
    <x v="29"/>
    <s v="G12737100001"/>
    <s v="CVD"/>
    <n v="1273710"/>
    <m/>
    <s v="COBRO COSTOS DE PAPELERIA SEGUN TRANSFERENCIA DEL EXTERIOR POR ORDEN DE HERCO COMBUSTIBLES S.A. (LIMA - PERU) REF.: FACT 007-2020 FECHA VALOR 13/02/2020 LIB. 00513062001 YPFB-OPERACIONES PLANTA DE SEPARACION DE LIQUIDOS RIO GRANDE"/>
    <m/>
    <m/>
    <m/>
    <m/>
    <n v="50"/>
    <n v="0"/>
    <s v="NO_CONCILIADO"/>
  </r>
  <r>
    <x v="19"/>
    <m/>
    <x v="19"/>
    <x v="30"/>
    <s v="G12743940002"/>
    <s v="CRV"/>
    <n v="1274394"/>
    <m/>
    <s v="TRANSFERENCIA DEL EXTERIOR SEGUN SWIFT 02000 DE FECHA 14/02/2020 ORDENANTE: EMBAJADA DE BOLIVIA EN VIENA AT LIB. 00010011102 MIN.RELACIONES EXTERIORES - GESTORIA CONSULAR LEY Nº 3108"/>
    <m/>
    <m/>
    <m/>
    <m/>
    <n v="0"/>
    <n v="9528.81"/>
    <s v="NO_CONCILIADO"/>
  </r>
  <r>
    <x v="89"/>
    <m/>
    <x v="89"/>
    <x v="30"/>
    <s v="S09787100003"/>
    <s v="COB"/>
    <n v="978710"/>
    <m/>
    <s v="||TRANSFERENCIA DE FONDOS S/G. MENSAJES SWIFT NROS. 02002 Y 01994 DE LA FECHA. (SECTOR PÚBLICO - SOBREVUELOS). DEBITO DE LA LIBRETA 00117012001 DGAC, REPOSICION UTILES DE ESCRITORIO."/>
    <m/>
    <m/>
    <m/>
    <m/>
    <n v="50"/>
    <n v="0"/>
    <s v="NO_CONCILIADO"/>
  </r>
  <r>
    <x v="13"/>
    <m/>
    <x v="13"/>
    <x v="30"/>
    <s v="G12743910001"/>
    <s v="CVD"/>
    <n v="1274391"/>
    <m/>
    <s v="COBRO COSTOS DE PAPELERIA POR REGULARIZACION DE TRANSFERENCIA DEL EXTERIOR POR ORDEN DE LIMA GAS S.A. LIB. 00513062001 YPFB-OPERACIONES PLANTA DE SEPARACION DE LIQUIDOS RIO GRANDE"/>
    <m/>
    <m/>
    <m/>
    <m/>
    <n v="50"/>
    <n v="0"/>
    <s v="NO_CONCILIADO"/>
  </r>
  <r>
    <x v="13"/>
    <m/>
    <x v="13"/>
    <x v="30"/>
    <s v="G12743930001"/>
    <s v="CVD"/>
    <n v="1274393"/>
    <m/>
    <s v="COBRO COSTOS DE PAPELERIA POR REGULARIZACION DE TRANSFERENCIA DEL EXTERIOR POR ORDEN DE GAS CORONA SAECA LIB. 00513062001 YPFB-OPERACIONES PLANTA DE SEPARACION DE LIQUIDOS RIO GRANDE"/>
    <m/>
    <m/>
    <m/>
    <m/>
    <n v="50"/>
    <n v="0"/>
    <s v="NO_CONCILIADO"/>
  </r>
  <r>
    <x v="19"/>
    <m/>
    <x v="19"/>
    <x v="30"/>
    <s v="G12743950001"/>
    <s v="CVD"/>
    <n v="1274395"/>
    <m/>
    <s v="COBRO COSTOS DE PAPELERIA SEGUN TRANSFERENCIA DEL EXTERIOR POR ORDEN DE EMBAJADA DE BOLIVIA EN VIENA AT LIB. 00010011102 MIN.RELACIONES EXTERIORES - GESTORIA CONSULAR LEY Nº 3108"/>
    <m/>
    <m/>
    <m/>
    <m/>
    <n v="50"/>
    <n v="0"/>
    <s v="NO_CONCILIADO"/>
  </r>
  <r>
    <x v="21"/>
    <m/>
    <x v="21"/>
    <x v="30"/>
    <s v="G12747240003"/>
    <s v="COB"/>
    <n v="1274724"/>
    <m/>
    <s v="TRANSFERENCIA RECIBIDA DEL EXTERIOR SEGÚN MENSAJES SWIFT Nos. 01997-01996 (REM.EXT.) DE FECHA 14-02-2020 POR DESEMBOLSO DE BID PRÉSTAMO 3540/BL-BO OPS0202005791A LIBRETA N° 00291012002 ABC-RECURSOS PROPIOS REF.: UTILES DE ESCRITORIO"/>
    <m/>
    <m/>
    <m/>
    <m/>
    <n v="50"/>
    <n v="0"/>
    <s v="NO_CONCILIADO"/>
  </r>
  <r>
    <x v="21"/>
    <m/>
    <x v="21"/>
    <x v="30"/>
    <s v="Q12425760002"/>
    <s v="CRV"/>
    <n v="1242576"/>
    <m/>
    <s v="NUMERO DE LIBRETA CUT: 00291012009 OPERACIÓN E18 TRANSFERENCIA DEL SISTEMA FINANCIERO POR CUENTA DE TERCEROS A LA CUT ABONO CUT-ABC OTROS RECURSOS ESPECIFICOS"/>
    <m/>
    <m/>
    <m/>
    <m/>
    <n v="0"/>
    <n v="1011639"/>
    <s v="NO_CONCILIADO"/>
  </r>
  <r>
    <x v="13"/>
    <m/>
    <x v="13"/>
    <x v="30"/>
    <s v="G12749020001"/>
    <s v="CVD"/>
    <n v="1274902"/>
    <m/>
    <s v="COBRO COSTOS DE PAPELERIA SEGUN TRANSFERENCIA DEL EXTERIOR POR ORDEN DE INTEGRACION ENERGETICA ARGENTINA S.A. IEASA REF.: INV.EXA-GJA-103/19 FC 103/19 FECHA VALOR 14/02/2020 LIB. 00513012007 YPFB - RECURSOS NACIONALIZACIÓN"/>
    <m/>
    <m/>
    <m/>
    <m/>
    <n v="50"/>
    <n v="0"/>
    <s v="NO_CONCILIADO"/>
  </r>
  <r>
    <x v="19"/>
    <m/>
    <x v="19"/>
    <x v="30"/>
    <s v="G12750410002"/>
    <s v="CRV"/>
    <n v="1275041"/>
    <m/>
    <s v="REGULARIZACION DE TRANSFERENCIA DEL EXTERIOR SEGUN SWIFT NO.1831 DE FECHA 14/02/2020 ORDENANTE: CONSULADO EST PLURINAC BOLIVIA (VIEDMA ARGENTINA) REF.: DEVOLUCION GASTOS DE FUNCIONAMIENTO GESTION 2019 LIB. 00099021001 TGN-RECURSOS ORDINARIOS (3987)"/>
    <m/>
    <m/>
    <m/>
    <m/>
    <n v="0"/>
    <n v="53836.800000000003"/>
    <s v="NO_CONCILIADO"/>
  </r>
  <r>
    <x v="19"/>
    <m/>
    <x v="19"/>
    <x v="30"/>
    <s v="G12750430002"/>
    <s v="CRV"/>
    <n v="1275043"/>
    <m/>
    <s v="REGULARIZACION DE TRANSFERENCIA DEL EXTERIOR SEGUN SWIFT 01830 DE FECHA 14/02/2020 ORDENANTE: CONSULADO DEL ESTADO PLURINACIONAL DE BOLIVIA EN VIEDMA ARGENTINA LIB. 00099021001 TGN-RECURSOS ORDINARIOS (3987)"/>
    <m/>
    <m/>
    <m/>
    <m/>
    <n v="0"/>
    <n v="23098.51"/>
    <s v="NO_CONCILIADO"/>
  </r>
  <r>
    <x v="32"/>
    <m/>
    <x v="32"/>
    <x v="30"/>
    <s v="Q12425940002"/>
    <s v="CRV"/>
    <n v="1242594"/>
    <m/>
    <s v="NUMERO DE LIBRETA CUT: 00099021001 OPERACIÓN E18 TRANSFERENCIA DEL SISTEMA FINANCIERO POR CUENTA DE TERCEROS A LA CUT TRANSFERENCIA A SOLICITUD DEL MINISTERIO DE EDUCACION DJT 2019 SOLICITUD BDP SAM FIDEICOMISO BONO JUANCITO PINTO GESTION 2019"/>
    <m/>
    <m/>
    <m/>
    <m/>
    <n v="0"/>
    <n v="5885"/>
    <s v="NO_CONCILIADO"/>
  </r>
  <r>
    <x v="32"/>
    <m/>
    <x v="32"/>
    <x v="30"/>
    <s v="Q12425950002"/>
    <s v="CRV"/>
    <n v="1242595"/>
    <m/>
    <s v="NUMERO DE LIBRETA CUT: 00099021001 OPERACIÓN E18 TRANSFERENCIA DEL SISTEMA FINANCIERO POR CUENTA DE TERCEROS A LA CUT TRANSFERENCIA A SOLICITUD DEL MINISTERIO DE EDUCACION DJT 2019 SOLICITUD BDP SAM FIDEICOMISO BONO JUANCITO PINTO GESTION 2019"/>
    <m/>
    <m/>
    <m/>
    <m/>
    <n v="0"/>
    <n v="11835"/>
    <s v="NO_CONCILIADO"/>
  </r>
  <r>
    <x v="32"/>
    <m/>
    <x v="32"/>
    <x v="30"/>
    <s v="Q12425960002"/>
    <s v="CRV"/>
    <n v="1242596"/>
    <m/>
    <s v="NUMERO DE LIBRETA CUT: 00099021001 OPERACIÓN E18 TRANSFERENCIA DEL SISTEMA FINANCIERO POR CUENTA DE TERCEROS A LA CUT TRANSFERENCIA A SOLICITUD DEL MINISTERIO DE EDUCACION DJT 2019 SOLICITUD BDP SAM FIDEICOMISO BONO JUANCITO PINTO GESTION 2019"/>
    <m/>
    <m/>
    <m/>
    <m/>
    <n v="0"/>
    <n v="384327.98"/>
    <s v="NO_CONCILIADO"/>
  </r>
  <r>
    <x v="32"/>
    <m/>
    <x v="32"/>
    <x v="30"/>
    <s v="Q12425970002"/>
    <s v="CRV"/>
    <n v="1242597"/>
    <m/>
    <s v="NUMERO DE LIBRETA CUT: 00099021001 OPERACIÓN E18 TRANSFERENCIA DEL SISTEMA FINANCIERO POR CUENTA DE TERCEROS A LA CUT TRANSFERENCIA A SOLICITUD DEL MINISTERIO DE EDUCACION DJT 2019 SOLICITUD BDP SAM FIDEICOMISO BONO JUANCITO PINTO GESTION 2019"/>
    <m/>
    <m/>
    <m/>
    <m/>
    <n v="0"/>
    <n v="4452"/>
    <s v="NO_CONCILIADO"/>
  </r>
  <r>
    <x v="32"/>
    <m/>
    <x v="32"/>
    <x v="30"/>
    <s v="Q12425980002"/>
    <s v="CRV"/>
    <n v="1242598"/>
    <m/>
    <s v="NUMERO DE LIBRETA CUT: 00099021001 OPERACIÓN E18 TRANSFERENCIA DEL SISTEMA FINANCIERO POR CUENTA DE TERCEROS A LA CUT TRANSFERENCIA A SOLICITUD DEL MINISTERIO DE EDUCACION DJT 2019 SOLICITUD BDP SAM FIDEICOMISO BONO JUANCITO PINTO GESTION 2019"/>
    <m/>
    <m/>
    <m/>
    <m/>
    <n v="0"/>
    <n v="8587"/>
    <s v="NO_CONCILIADO"/>
  </r>
  <r>
    <x v="32"/>
    <m/>
    <x v="32"/>
    <x v="30"/>
    <s v="Q12425990002"/>
    <s v="CRV"/>
    <n v="1242599"/>
    <m/>
    <s v="NUMERO DE LIBRETA CUT: 00099021001 OPERACIÓN E18 TRANSFERENCIA DEL SISTEMA FINANCIERO POR CUENTA DE TERCEROS A LA CUT TRANSFERENCIA A SOLICITUD DEL MINISTERIO DE EDUCACION DJT 2019 SOLICITUD BDP SAM FIDEICOMISO BONO JUANCITO PINTO GESTION 2019"/>
    <m/>
    <m/>
    <m/>
    <m/>
    <n v="0"/>
    <n v="1828.78"/>
    <s v="NO_CONCILIADO"/>
  </r>
  <r>
    <x v="32"/>
    <m/>
    <x v="32"/>
    <x v="30"/>
    <s v="Q12426000002"/>
    <s v="CRV"/>
    <n v="1242600"/>
    <m/>
    <s v="NUMERO DE LIBRETA CUT: 00099021001 OPERACIÓN E18 TRANSFERENCIA DEL SISTEMA FINANCIERO POR CUENTA DE TERCEROS A LA CUT TRANSFERENCIA A SOLICITUD DEL MINISTERIO DE EDUCACION DJT 2019 SOLICITUD BDP SAM FIDEICOMISO BONO JUANCITO PINTO GESTION 2019"/>
    <m/>
    <m/>
    <m/>
    <m/>
    <n v="0"/>
    <n v="266359.62"/>
    <s v="NO_CONCILIADO"/>
  </r>
  <r>
    <x v="19"/>
    <m/>
    <x v="19"/>
    <x v="30"/>
    <s v="G12750420001"/>
    <s v="CVD"/>
    <n v="1275042"/>
    <m/>
    <s v="COBRO COSTOS DE PAPELERIA POR REGULARIZACION DE TRANSFERENCIA DEL EXTERIOR POR ORDEN DE CONSULADO EST PLURINAC BOLIVIA (VIEDMA ARGENTINA) REF.: DEVOLUCION GASTOS DE FUNCIONAMIENTO GESTION 2019 LIB. 00099021001 TGN-RECURSOS ORDINARIOS (3987)"/>
    <m/>
    <m/>
    <m/>
    <m/>
    <n v="50"/>
    <n v="0"/>
    <s v="NO_CONCILIADO"/>
  </r>
  <r>
    <x v="19"/>
    <m/>
    <x v="19"/>
    <x v="30"/>
    <s v="G12750440001"/>
    <s v="CVD"/>
    <n v="1275044"/>
    <m/>
    <s v="COBRO COSTOS DE PAPELERIA POR REGULARIZACION DE TRANSFERENCIA DEL EXTERIOR POR ORDEN DE CONSULADO DEL ESTADO PLURINACIONAL DE BOLIVIA EN VIEDMA ARGENTINA LIB. 00099021001 TGN-RECURSOS ORDINARIOS (3987)"/>
    <m/>
    <m/>
    <m/>
    <m/>
    <n v="50"/>
    <n v="0"/>
    <s v="NO_CONCILIADO"/>
  </r>
  <r>
    <x v="13"/>
    <m/>
    <x v="13"/>
    <x v="30"/>
    <s v="G12750460001"/>
    <s v="CVD"/>
    <n v="1275046"/>
    <m/>
    <s v="COBRO COSTOS DE PAPELERIA SEGUN TRANSFERENCIA DEL EXTERIOR POR ORDEN DE OLEODUCTO SUR DEL PERU SAC (FECHA VALOR 14/02/2020) LIB. 00513062001 YPFB-OPERACIONES PLANTA DE SEPARACION DE LIQUIDOS RIO GRANDE"/>
    <m/>
    <m/>
    <m/>
    <m/>
    <n v="50"/>
    <n v="0"/>
    <s v="NO_CONCILIADO"/>
  </r>
  <r>
    <x v="13"/>
    <m/>
    <x v="13"/>
    <x v="30"/>
    <s v="G12751530001"/>
    <s v="CVD"/>
    <n v="1275153"/>
    <m/>
    <s v="COBRO COSTOS DE PAPELERIA SEGUN TRANSFERENCIA DEL EXTERIOR POR ORDEN DE PUMA ENERGY PARAGUAY S.A. REF.: S060044293F301 FECHA VALOR 13/02/2020 LIB. 00513062001 YPFB-OPERACIONES PLANTA DE SEPARACION DE LIQUIDOS RIO GRANDE"/>
    <m/>
    <m/>
    <m/>
    <m/>
    <n v="50"/>
    <n v="0"/>
    <s v="NO_CONCILIADO"/>
  </r>
  <r>
    <x v="54"/>
    <m/>
    <x v="54"/>
    <x v="31"/>
    <s v="F0003941"/>
    <s v="NTE"/>
    <n v="1251550"/>
    <m/>
    <s v="De: 00099021001 Transferencia de recursos a solicitud del Órgano Judicial, (operación bimonetaria), SG Nota CITE:UNID./NAL./FINANZAS/DAF-OJ N°90/2020, a favor de la Vicepresidencia del Estado Plurinacional por Restitución de Certificado Depósito Judicial Nro. 3365. H.R. 6-3903-R. TC 6.86."/>
    <m/>
    <m/>
    <m/>
    <m/>
    <n v="2467.61"/>
    <n v="0"/>
    <s v="NO_CONCILIADO"/>
  </r>
  <r>
    <x v="10"/>
    <m/>
    <x v="10"/>
    <x v="31"/>
    <s v="F0003950"/>
    <s v="DAU"/>
    <n v="1252704"/>
    <m/>
    <s v="A:00041014101 Débito Automático por contraparte del GAM Villa de Huacaya, correspondiente al Convenio Intergubernativo (Equipos de Computación) de fecha 12 de julio de 2018 suscrito entre el Ministerio de Desarrollo Productivo y Economía Plural y el GAM Villa de Huacaya, correspondiente a la dotación de equipos de computación a las Unidades Educativas Fiscales y de Convenio del Subsistema de Educación Regular."/>
    <m/>
    <m/>
    <m/>
    <m/>
    <n v="0"/>
    <n v="31320"/>
    <s v="NO_CONCILIADO"/>
  </r>
  <r>
    <x v="13"/>
    <m/>
    <x v="13"/>
    <x v="31"/>
    <s v="G12762700001"/>
    <s v="CVD"/>
    <n v="1276270"/>
    <m/>
    <s v="COBRO COSTOS DE PAPELERIA POR REGULARIZACION DE TRANSFERENCIA DEL EXTERIOR POR ORDEN DE PETROLEOS PARAGUAYOS PETROPAR LIB. 00513062001 YPFB-OPERACIONES PLANTA DE SEPARACION DE LIQUIDOS RIO GRANDE"/>
    <m/>
    <m/>
    <m/>
    <m/>
    <n v="50"/>
    <n v="0"/>
    <s v="NO_CONCILIADO"/>
  </r>
  <r>
    <x v="14"/>
    <m/>
    <x v="14"/>
    <x v="32"/>
    <s v="G12768710003"/>
    <s v="COB"/>
    <n v="13246"/>
    <m/>
    <s v="PAGO A FONPLATA PRÉSTAMO BOL 30/2017 VCTO. 15-02-2020 POR CUENTA DE TGN , NTI. 013246 VALOR 18-02-2020 INTERESES USD 835.952,66 COMISIONES USD 287,77 CTA. 3987 CUENTA UNICA DEL TESORO-3987 LIB. 00099021001 REF.: COMISIONES BANCARIAS"/>
    <m/>
    <m/>
    <m/>
    <m/>
    <n v="4285.6400000000003"/>
    <n v="0"/>
    <s v="NO_CONCILIADO"/>
  </r>
  <r>
    <x v="14"/>
    <m/>
    <x v="14"/>
    <x v="32"/>
    <s v="G12768730003"/>
    <s v="COB"/>
    <n v="13180"/>
    <m/>
    <s v="PAGO A CAF PRÉSTAMO CFA009277 VCTO. 18-02-2020 POR CUENTA DE TGN , NTI. 013180 VALOR 18-02-2020 INTERESES USD 2.446.864,96 COMISIONES USD 81.529,77 CTA. 3987 CUENTA UNICA DEL TESORO-3987 LIB. 00099021001 REF.: COMISIONES BANCARIAS"/>
    <m/>
    <m/>
    <m/>
    <m/>
    <n v="12411.38"/>
    <n v="0"/>
    <s v="NO_CONCILIADO"/>
  </r>
  <r>
    <x v="14"/>
    <m/>
    <x v="14"/>
    <x v="32"/>
    <s v="G12768770003"/>
    <s v="COB"/>
    <n v="13184"/>
    <m/>
    <s v="PAGO A BID PRÉSTAMO 3599/BL-BO VCTO. 15-02-2020 POR CUENTA DE TGN , NTI. 013184 VALOR 18-02-2020 INTERESES USD 275.416,74 COMISIONES USD 78.537,38 CTA. 3987 CUENTA UNICA DEL TESORO-3987 LIB. 00099021001 REF.: COMISIONES BANCARIAS"/>
    <m/>
    <m/>
    <m/>
    <m/>
    <n v="1969.7"/>
    <n v="0"/>
    <s v="NO_CONCILIADO"/>
  </r>
  <r>
    <x v="14"/>
    <m/>
    <x v="14"/>
    <x v="32"/>
    <s v="G12768820003"/>
    <s v="COB"/>
    <n v="13183"/>
    <m/>
    <s v="PAGO A BID PRÉSTAMO 3599/BL-BO VCTO. 15-02-2020 POR CUENTA DE TGN , NTI. 013183 VALOR 18-02-2020 INTERESES USD 5.799,79 CTA. 3987 CUENTA UNICA DEL TESORO-3987 LIB. 00099021001 REF.: COMISIONES BANCARIAS"/>
    <m/>
    <m/>
    <m/>
    <m/>
    <n v="297.85000000000002"/>
    <n v="0"/>
    <s v="NO_CONCILIADO"/>
  </r>
  <r>
    <x v="14"/>
    <m/>
    <x v="14"/>
    <x v="32"/>
    <s v="G12768840003"/>
    <s v="COB"/>
    <n v="13187"/>
    <m/>
    <s v="PAGO A BID PRÉSTAMO 4414/KI-BO VCTO. 15-02-2020 POR CUENTA DE TGN , NTI. 013187 VALOR 18-02-2020 INTERESES USD 66.207,67 CTA. 3987 CUENTA UNICA DEL TESORO-3987 LIB. 00099021001 REF.: COMISIONES BANCARIAS"/>
    <m/>
    <m/>
    <m/>
    <m/>
    <n v="587.96"/>
    <n v="0"/>
    <s v="NO_CONCILIADO"/>
  </r>
  <r>
    <x v="74"/>
    <m/>
    <x v="74"/>
    <x v="32"/>
    <s v="S09788980002"/>
    <s v="CRV"/>
    <n v="978898"/>
    <m/>
    <s v="||TRANSFERENCIA A LA FUNDACION CULTURAL DEL BCB (GASTOS CORRIENTES) CORRRESP. AL 1ER.TRIMESTRE GESTION 2020 EN CUMP.A INST.BCB-HRE-TGL-2020-1750, RECOMENDACIONES EN BCB-SPCG-INF-2020-6 DE LA SPCG, NOTA FC.BCB.JNAF.PPTO.N°002/2020 DE LA FC-BCB Y FORM. DE TRANSF. 1 DE LA GADM-SCONT TRANSFERENCIA A LA LIBRETA 00293014201 DE LA FUNDACION CULTURAL DEL BANCO CENTRAL DE BOLIVIA"/>
    <m/>
    <m/>
    <m/>
    <m/>
    <n v="0"/>
    <n v="10184820"/>
    <s v="NO_CONCILIADO"/>
  </r>
  <r>
    <x v="14"/>
    <m/>
    <x v="14"/>
    <x v="32"/>
    <s v="Q12435300002"/>
    <s v="CRV"/>
    <n v="1243530"/>
    <m/>
    <s v="NUMERO DE LIBRETA CUT: 00099021001 OPERACIÓN E18 TRANSFERENCIA DEL SISTEMA FINANCIERO POR CUENTA DE TERCEROS A LA CUT TRANSFERENCIA DEVOLUCION DE RECURSOS AL FIDEICOMITENTE A TRAVES DE LA CUT EL SALDO DE LOS RECURSOS PRESUPUESTADOS DE LA RESERVA DE CONTINGENCIAS PARA LA ENTREGA DEL BONO Y GASTOS"/>
    <m/>
    <m/>
    <m/>
    <m/>
    <n v="0"/>
    <n v="274806"/>
    <s v="NO_CONCILIADO"/>
  </r>
  <r>
    <x v="14"/>
    <m/>
    <x v="14"/>
    <x v="32"/>
    <s v="Q12435310002"/>
    <s v="CRV"/>
    <n v="1243531"/>
    <m/>
    <s v="NUMERO DE LIBRETA CUT: 00099021001 OPERACIÓN E18 TRANSFERENCIA DEL SISTEMA FINANCIERO POR CUENTA DE TERCEROS A LA CUT TRANSFERENCIA DEVOLUCION DE RECURSOS AL FIDEICOMITENTE A TRAVES DE LA CUT EL SALDO DE LOS RECURSOS PRESUPUESTADOS DE LA RESERVA DE CONTINGENCIAS PARA LA ENTREGA DEL BONO Y GASTOS"/>
    <m/>
    <m/>
    <m/>
    <m/>
    <n v="0"/>
    <n v="564600"/>
    <s v="NO_CONCILIADO"/>
  </r>
  <r>
    <x v="14"/>
    <m/>
    <x v="14"/>
    <x v="32"/>
    <s v="G12771590003"/>
    <s v="COB"/>
    <n v="13153"/>
    <m/>
    <s v="PAGO A IDA PRÉSTAMO 3788-BO VCTO. 15-02-2020 POR CUENTA DE TGN , NTI. 013153 VALOR 18-02-2020 CAPITAL USD 935.010,47 INTERESES USD 18.289,35 CTA. 3987 CUENTA UNICA DEL TESORO-3987 LIB. 00099021001 REF.: COMISIONES BANCARIAS"/>
    <m/>
    <m/>
    <m/>
    <m/>
    <n v="4847.75"/>
    <n v="0"/>
    <s v="NO_CONCILIADO"/>
  </r>
  <r>
    <x v="14"/>
    <m/>
    <x v="14"/>
    <x v="32"/>
    <s v="G12773620003"/>
    <s v="COB"/>
    <n v="13175"/>
    <m/>
    <s v="PAGO A BIRF PRÉSTAMO BIRF 8735-BO VCTO. 15-02-2020 POR CUENTA DE TGN , NTI. 013175 VALOR 18-02-2020 INTERESES USD 221.718,39 COMISIONES USD 109.652,63 CTA. 3987 CUENTA UNICA DEL TESORO-3987 LIB. 00099021001 REF.: COMISIONES BANCARIAS"/>
    <m/>
    <m/>
    <m/>
    <m/>
    <n v="1861.25"/>
    <n v="0"/>
    <s v="NO_CONCILIADO"/>
  </r>
  <r>
    <x v="14"/>
    <m/>
    <x v="14"/>
    <x v="32"/>
    <s v="Q12437270002"/>
    <s v="CRV"/>
    <n v="1243727"/>
    <m/>
    <s v="NÚMERO DE LIBRETA CUT: 99031009.00 OPERACIÓN T01 TRANSFERENCIA DE FONDOS A LA CUT - TESORO DIRECTO DE BANCO UNION S.A. A CUENTA UNICA DEL TESORO CON NUMERO DE SOLICITUD = 4625385 Y NUMERO CORRELATIVO = 91320018022020679 TRANSFERENCIA OPERACIONES DE VENTA BONOS BTX"/>
    <m/>
    <m/>
    <m/>
    <m/>
    <n v="0"/>
    <n v="13000"/>
    <s v="NO_CONCILIADO"/>
  </r>
  <r>
    <x v="13"/>
    <m/>
    <x v="13"/>
    <x v="32"/>
    <s v="G12776790001"/>
    <s v="CVD"/>
    <n v="1277679"/>
    <m/>
    <s v="COBRO COSTOS DE PAPELERIA SEGUN TRANSFERENCIA DEL EXTERIOR POR ORDEN DE INTEGRACION ENERGETICA ARGENTINA S.A. LIB. 00513012007 YPFB - RECURSOS NACIONALIZACIÓN"/>
    <m/>
    <m/>
    <m/>
    <m/>
    <n v="50"/>
    <n v="0"/>
    <s v="NO_CONCILIADO"/>
  </r>
  <r>
    <x v="13"/>
    <m/>
    <x v="13"/>
    <x v="32"/>
    <s v="G12776860001"/>
    <s v="CVD"/>
    <n v="1277686"/>
    <m/>
    <s v="COBRO COSTOS DE PAPELERIA SEGUN TRANSFERENCIA DEL EXTERIOR POR ORDEN DE INTEGRACION ENERGETICA ARGENTINA S.A IEASA REF.: PAGO EXA-GJA-103/19 FC 103/19 FECHA VALOR 18/02/2020 LIB. 00513012007 YPFB - RECURSOS NACIONALIZACIÓN"/>
    <m/>
    <m/>
    <m/>
    <m/>
    <n v="50"/>
    <n v="0"/>
    <s v="NO_CONCILIADO"/>
  </r>
  <r>
    <x v="34"/>
    <m/>
    <x v="34"/>
    <x v="32"/>
    <s v="S09789160001"/>
    <s v="COB"/>
    <n v="978916"/>
    <m/>
    <s v="||REGISTRO EMISIÓN BOLETA DE GARANTÍA BG-009/2020 P/C EMPRESA BOLIVIANA DE INDUSTRIALIZACIÓN DE HIDROCARBUROS-EBIH A/F EMPRESA PÚBLICA SOCIAL DE AGUA Y SANEAMIENTO-EPSAS, S/G NOTA EBIH/GG/N°097/2020, 17/02/20. LIB.:00584019201 - EBIH-TUBERIAS REF.: EMISIÓN DE BOLETA DE GARANTÍA BG-009/2020, P/C EBIH A/F EPSAS"/>
    <m/>
    <m/>
    <m/>
    <m/>
    <n v="3900"/>
    <n v="0"/>
    <s v="NO_CONCILIADO"/>
  </r>
  <r>
    <x v="34"/>
    <m/>
    <x v="34"/>
    <x v="32"/>
    <s v="S09789210001"/>
    <s v="COB"/>
    <n v="978921"/>
    <m/>
    <s v="||REGISTRO COBRO COMISIÓN EMISIÓN BOLETA DE GARANTIA 0,15% S/BS3.900.- P/C EMPRESA BOLIVIANA DE INDUSTRIALIZACIÓN DE HIDROCARBUROS-EBIH A/F EMPRESA PÚBLICA SOCIAL DE AGUA Y SANEAMIENTO-EPSAS EN COMPLEMENTO A COMP. CONT. N°0978916 ADJUNTO. LIB.:00584019201 - EBIH TUBERIAS, REF.:COMISIONES EMIS. BG N°009/2020 P/C EBIH A/F EPSAS"/>
    <m/>
    <m/>
    <m/>
    <m/>
    <n v="51.63"/>
    <n v="0"/>
    <s v="NO_CONCILIADO"/>
  </r>
  <r>
    <x v="89"/>
    <m/>
    <x v="89"/>
    <x v="32"/>
    <s v="S09789220003"/>
    <s v="COB"/>
    <n v="978922"/>
    <m/>
    <s v="||TRANSFERENCIA DE FONDOS S/G. MENSAJE SWIFT NRO. 02052 Y CORREOS ELECTRÓNICOS DE LA DGAC Y AASANA. (SECTOR PÚBLICO - SOBREVUELOS). DEBITO DE LA LIBRETA 00117012001 DGAC, REPOSICION UTILES DE ESCRITORIO."/>
    <m/>
    <m/>
    <m/>
    <m/>
    <n v="50"/>
    <n v="0"/>
    <s v="NO_CONCILIADO"/>
  </r>
  <r>
    <x v="42"/>
    <m/>
    <x v="42"/>
    <x v="33"/>
    <s v="G12781130003"/>
    <s v="COB"/>
    <n v="1278113"/>
    <m/>
    <s v="TRANSFERENCIA RECIBIDA DEL EXTERIOR SEGÚN MENSAJES SWIFT Nos. 02101-02100 (REM.EXT.) DE FECHA 19-02-2020 POR DESEMBOLSO DE BID PRÉSTAMO 4403/BL-BO REQ 00007 BO OPS0202006788A LIBRETA N° 00287102001 FPS-RECURSOS PROPIOS REF.: UTILES DE ESCRITORIO"/>
    <m/>
    <m/>
    <m/>
    <m/>
    <n v="50"/>
    <n v="0"/>
    <s v="NO_CONCILIADO"/>
  </r>
  <r>
    <x v="19"/>
    <m/>
    <x v="19"/>
    <x v="33"/>
    <s v="G12782590002"/>
    <s v="CRV"/>
    <n v="1278259"/>
    <m/>
    <s v="TRANSFERENCIA DEL EXTERIOR SEGUN SWIFT NO.2103 DE FECHA 19/02/2020 ORDENANTE: CONSULADO GENERAL DE BOLIVIA (LIMA PERU) REF.: RECAUDACION GESTORIA CONSULAR EL MES DE ENERO/20 LIB. 00010011102 MIN.RELACIONES EXTERIORES - GESTORIA CONSULAR LEY Nº 3108"/>
    <m/>
    <m/>
    <m/>
    <m/>
    <n v="0"/>
    <n v="23131.919999999998"/>
    <s v="NO_CONCILIADO"/>
  </r>
  <r>
    <x v="19"/>
    <m/>
    <x v="19"/>
    <x v="33"/>
    <s v="G12782600001"/>
    <s v="CVD"/>
    <n v="1278260"/>
    <m/>
    <s v="COBRO COSTOS DE PAPELERIA SEGUN TRANSFERENCIA DEL EXTERIOR POR ORDEN DE CONSULADO GENERAL DE BOLIVIA (LIMA PERU) REF.: RECAUDACION GESTORIA CONSULAR EL MES DE ENERO/20 LIB. 00010011102 MIN.RELACIONES EXTERIORES - GESTORIA CONSULAR LEY Nº 3108"/>
    <m/>
    <m/>
    <m/>
    <m/>
    <n v="50"/>
    <n v="0"/>
    <s v="NO_CONCILIADO"/>
  </r>
  <r>
    <x v="8"/>
    <m/>
    <x v="8"/>
    <x v="33"/>
    <s v="Q12445760002"/>
    <s v="CRV"/>
    <n v="1244576"/>
    <m/>
    <s v="NUMERO DE LIBRETA CUT: 00099021001 OPERACIÓN E75 TRANSFERENCIA DE LA CUENTA FISCAL BUN A LA CUT EN MN TRANSFERENCIA DE FONDOS A SOLICITUD DEL GOBIERNO AUTONOMO MUNICIPAL VILLA MONTES CITE:G.A.M.V.M.SMAF CITE NÂ°043/2020 LA CTA. 3987 CUT LBRTA.00099021001."/>
    <m/>
    <m/>
    <m/>
    <m/>
    <n v="0"/>
    <n v="57720"/>
    <s v="NO_CONCILIADO"/>
  </r>
  <r>
    <x v="14"/>
    <m/>
    <x v="14"/>
    <x v="33"/>
    <s v="S09789850003"/>
    <s v="COB"/>
    <n v="978985"/>
    <m/>
    <s v="'TRANSFERENCIA DE FONDOS||S/G. NOTA CITE: MEFP/VTCP/DGCP/UF-128/2020 DE LA FECHA, DEL MIN.DE ECONOMIA Y FINANZAS PUBLICAS (HRE-TSO-893), RECURSOS FIDEICOMISO INCENTIVOS A LAS EXPORTACIONES-CCF. DEBITO DE LA LIBRETA N° 00099021001, REPOSICION UTILES DE ESCRITORIO."/>
    <m/>
    <m/>
    <m/>
    <m/>
    <n v="50"/>
    <n v="0"/>
    <s v="NO_CONCILIADO"/>
  </r>
  <r>
    <x v="13"/>
    <m/>
    <x v="13"/>
    <x v="33"/>
    <s v="G12788460001"/>
    <s v="CVD"/>
    <n v="1278846"/>
    <m/>
    <s v="COBRO COSTOS DE PAPELERIA SEGUN TRANSFERENCIA DEL EXTERIOR POR ORDEN DE INTEGRACION ENERGETICA ARGENTINA S.A. IEASA REF.: INV. YPFB GAS NATURAL FECHA VALOR 19/02/2020 LIB. 00513012007 YPFB - RECURSOS NACIONALIZACIÓN"/>
    <m/>
    <m/>
    <m/>
    <m/>
    <n v="50"/>
    <n v="0"/>
    <s v="NO_CONCILIADO"/>
  </r>
  <r>
    <x v="13"/>
    <m/>
    <x v="13"/>
    <x v="33"/>
    <s v="G12788510001"/>
    <s v="CVD"/>
    <n v="1278851"/>
    <m/>
    <s v="COBRO COSTOS DE PAPELERIA SEGUN TRANSFERENCIA DEL EXTERIOR POR ORDEN DE LLAMA GAS S.A. (LIMA PERU) REF.: 550 1729636 FECHA VALOR 19/02/2020 LIB. 00513062001 YPFB-OPERACIONES PLANTA DE SEPARACION DE LIQUIDOS RIO GRANDE"/>
    <m/>
    <m/>
    <m/>
    <m/>
    <n v="50"/>
    <n v="0"/>
    <s v="NO_CONCILIADO"/>
  </r>
  <r>
    <x v="6"/>
    <m/>
    <x v="6"/>
    <x v="33"/>
    <s v="S09790090003"/>
    <s v="COB"/>
    <n v="979009"/>
    <m/>
    <s v="||TRANSFERENCIA DE FONDOS S/G. MENSAJES SWIFT NROS. 02106 - 02099 Y CORREO ELECTRÓNICO DE LA AGENCIA BOLIVIANA DE CORREOS DE LA FECHA. (SECTOR PÚBLICO - SERVICIOS). DEBITO DE LA LIBRETA 00383012001 INGRESOS AGENCIA BOLIVIANA DE CORREOS; COBRO UTILES DE ESCRITORIO."/>
    <m/>
    <m/>
    <m/>
    <m/>
    <n v="50"/>
    <n v="0"/>
    <s v="NO_CONCILIADO"/>
  </r>
  <r>
    <x v="25"/>
    <m/>
    <x v="25"/>
    <x v="33"/>
    <s v="S09790100003"/>
    <s v="COB"/>
    <n v="979010"/>
    <m/>
    <s v="||TRANSFERENCIA DE FONDOS S/G. MENSAJES SWIFT NROS. 02136 Y 02130 DE LA FECHA. (SECTOR PÚBLICO - SERVICIOS). DEBITO DE LA LIBRETA 00119012001 ADSIB, REPOSICION UTILES DE ESCRITORIO."/>
    <m/>
    <m/>
    <m/>
    <m/>
    <n v="50"/>
    <n v="0"/>
    <s v="NO_CONCILIADO"/>
  </r>
  <r>
    <x v="13"/>
    <m/>
    <x v="13"/>
    <x v="33"/>
    <s v="G12790090001"/>
    <s v="CVD"/>
    <n v="1279009"/>
    <m/>
    <s v="COBRO COSTOS DE PAPELERIA SEGUN TRANSFERENCIA DEL EXTERIOR POR ORDEN DE INTEGRACION ECONOMICA ARGENTINA S.A. LIB. 00513012007 YPFB - RECURSOS NACIONALIZACIÓN"/>
    <m/>
    <m/>
    <m/>
    <m/>
    <n v="50"/>
    <n v="0"/>
    <s v="NO_CONCILIADO"/>
  </r>
  <r>
    <x v="13"/>
    <m/>
    <x v="13"/>
    <x v="33"/>
    <s v="G12790110001"/>
    <s v="CVD"/>
    <n v="1279011"/>
    <m/>
    <s v="COBRO COSTOS DE PAPELERIA SEGUN TRANSFERENCIA DEL EXTERIOR POR ORDEN DE MINGA GAS S.A. LIB. 00513062001 YPFB-OPERACIONES PLANTA DE SEPARACION DE LIQUIDOS RIO GRANDE"/>
    <m/>
    <m/>
    <m/>
    <m/>
    <n v="50"/>
    <n v="0"/>
    <s v="NO_CONCILIADO"/>
  </r>
  <r>
    <x v="13"/>
    <m/>
    <x v="13"/>
    <x v="34"/>
    <s v="G12793750003"/>
    <s v="CVD"/>
    <n v="1279375"/>
    <m/>
    <s v="PROVISION DE FONDOS A SOLICITUD DE YACIMIENTOS PETROLIFEROS FISCALES BOLIVIANOS SEGUN SOLICITUD YPFB-0050-2020 REF: PAGO A GASORIENTE BOLIVIANO LTDA POR SERVICIO INTERRUMPIBLE DE TRANSP DE GN ME POR EL MES DE ENERO 2020 LIB. 00513012007 YPFB - RECURSOS NACIONALIZACIÓN"/>
    <m/>
    <m/>
    <m/>
    <m/>
    <n v="50"/>
    <n v="0"/>
    <s v="NO_CONCILIADO"/>
  </r>
  <r>
    <x v="13"/>
    <m/>
    <x v="13"/>
    <x v="34"/>
    <s v="G12793780003"/>
    <s v="CVD"/>
    <n v="1279378"/>
    <m/>
    <s v="PROVISION DE FONDOS A SOLICITUD DE YACIMIENTOS PETROLIFEROS FISCALES BOLIVIANOS SEGUN SOLICITUD YPFB-0051-2020 REF: PAGO A GTB SA POR SERV INT DE TRANSP DE GN MI CHIQUITOS MUTUN REDES YPFB YACUSES MES DE ENERO 2020 LIB. 00513012007 YPFB - RECURSOS NACIONALIZACIÓN"/>
    <m/>
    <m/>
    <m/>
    <m/>
    <n v="50"/>
    <n v="0"/>
    <s v="NO_CONCILIADO"/>
  </r>
  <r>
    <x v="14"/>
    <m/>
    <x v="14"/>
    <x v="34"/>
    <s v="G12793810003"/>
    <s v="COB"/>
    <n v="13287"/>
    <m/>
    <s v="PAGO A JICA PRÉSTAMO BV-P5 VCTO. 20-02-2020 POR CUENTA DE TGN ,SEGUN NOTA MEFP/VTCP/DGCP/UODP-180/2020 DEL 12/02/2020 DEL MEFP, NTI. 013287 VALOR 20-02-2020 INTERESES JPY 64.342,00 COMISIONES JPY 1.148.963,00 LIBRETA 00099021001 TGN- RECURSOS ORNINARIOS -3987 REF.: COMISIONES BANCARIAS"/>
    <m/>
    <m/>
    <m/>
    <m/>
    <n v="322.2"/>
    <n v="0"/>
    <s v="NO_CONCILIADO"/>
  </r>
  <r>
    <x v="18"/>
    <m/>
    <x v="18"/>
    <x v="34"/>
    <s v="S09790560002"/>
    <s v="CRV"/>
    <n v="979056"/>
    <m/>
    <s v="||TRANFERENCIA AUTOMATICA DE FONDOS SEGUN INSTRUCCIONES DEL MEFP CODIGO DE SOLICITUD TGN 39400 DE LA FECHA. ABONO EN LA CUT 3987 MN LIBRETA NRO. 00099021001 TGN RECURSOS ORDINARIOS"/>
    <m/>
    <m/>
    <m/>
    <m/>
    <n v="0"/>
    <n v="29627080"/>
    <s v="NO_CONCILIADO"/>
  </r>
  <r>
    <x v="14"/>
    <m/>
    <x v="14"/>
    <x v="34"/>
    <s v="S09790480003"/>
    <s v="COB"/>
    <n v="979048"/>
    <m/>
    <s v="'TRANSFERENCIA DE FONDOS||S/G. NOTA CITE: MEFP/VTCP/DGCP/UF-152/2020 DE LA FECHA, DEL MIN.DE ECONOMIA Y FINANZAS PUBLICAS (HRE-TSO-906), GASTOS JUDICIALES - FIDEICOMISO INCENTIVOS A LAS EXPORTACIONES (CCF). DEBITO DE LA LIBRETA N° 00099021001, REPOSICION UTILES DE ESCRITORIO."/>
    <m/>
    <m/>
    <m/>
    <m/>
    <n v="50"/>
    <n v="0"/>
    <s v="NO_CONCILIADO"/>
  </r>
  <r>
    <x v="14"/>
    <m/>
    <x v="14"/>
    <x v="34"/>
    <s v="S09790480001"/>
    <s v="DEV"/>
    <n v="979048"/>
    <m/>
    <s v="'TRANSFERENCIA DE FONDOS||S/G. NOTA CITE: MEFP/VTCP/DGCP/UF-152/2020 DE LA FECHA, DEL MIN.DE ECONOMIA Y FINANZAS PUBLICAS (HRE-TSO-906), GASTOS JUDICIALES - FIDEICOMISO INCENTIVOS A LAS EXPORTACIONES (CCF). DEBITO DE LA LIBRETA N° 00099021001 RECURSOS ORDINARIOS M/N."/>
    <m/>
    <m/>
    <m/>
    <m/>
    <n v="14952"/>
    <n v="0"/>
    <s v="NO_CONCILIADO"/>
  </r>
  <r>
    <x v="14"/>
    <m/>
    <x v="14"/>
    <x v="34"/>
    <s v="S09790460001"/>
    <s v="COB"/>
    <n v="979046"/>
    <m/>
    <s v="||COBRO DE UTILES DE ESCRITORIO POR REGULARIZACION DE NUESTRO COMPROBANTE S-978698 DEL 14/02/2020 POR COBRO DE COMISIONES EFECTUADO POR EL MUFG BANK LTD., POR DESEMBOLSO DEL PRESTAMO JICA BV-P5 SEGUN NOTA MEFP/VTCP/DGCP/UODP-201/2020 DEL 19/02/2020 LIBRETA 00099021001 TGN - RECURSOS ORDINARIOS (3987)"/>
    <m/>
    <m/>
    <m/>
    <m/>
    <n v="50"/>
    <n v="0"/>
    <s v="NO_CONCILIADO"/>
  </r>
  <r>
    <x v="8"/>
    <m/>
    <x v="8"/>
    <x v="34"/>
    <s v="Q12451120002"/>
    <s v="CRV"/>
    <n v="1245112"/>
    <m/>
    <s v="NUMERO DE LIBRETA CUT: 00099021001 OPERACIÓN E75 TRANSFERENCIA DE LA CUENTA FISCAL BUN A LA CUT EN MN TRANSFERENCIA DE FONDOS A SOLICITUD DEL GOBIERNO AUTONOMO MUNICIPAL DE TIRAQUE CITE:G.A.M.T CITE NÂ°075/2020 LA CTA. 3987 CUT LBRTA.00099021001."/>
    <m/>
    <m/>
    <m/>
    <m/>
    <n v="0"/>
    <n v="7295.33"/>
    <s v="NO_CONCILIADO"/>
  </r>
  <r>
    <x v="13"/>
    <m/>
    <x v="13"/>
    <x v="34"/>
    <s v="G12794970001"/>
    <s v="CVD"/>
    <n v="1279497"/>
    <m/>
    <s v="COBRO COSTOS DE PAPELERIA SEGUN TRANSFERENCIA DEL EXTERIOR POR ORDEN DE HERCO COMBUSTIBLES S.A. LIB. 00513062001 YPFB-OPERACIONES PLANTA DE SEPARACION DE LIQUIDOS RIO GRANDE"/>
    <m/>
    <m/>
    <m/>
    <m/>
    <n v="50"/>
    <n v="0"/>
    <s v="NO_CONCILIADO"/>
  </r>
  <r>
    <x v="13"/>
    <m/>
    <x v="13"/>
    <x v="34"/>
    <s v="J04026160002"/>
    <s v="NTE"/>
    <n v="1264534"/>
    <m/>
    <s v="A:00513012003 A requerimiento de la Unidad de Administración e Información Salarial (UAIS), con nota interna CITE: MEFP/VTCP/DGPOT/UAIS/N° 820/2020, en la cual solicita la reversión definitiva de las boletas consignadas en el Comprobante de Pago N° 18844, H.R. 6-3769-R/593."/>
    <m/>
    <m/>
    <m/>
    <m/>
    <n v="0"/>
    <n v="14854.4"/>
    <s v="NO_CONCILIADO"/>
  </r>
  <r>
    <x v="89"/>
    <m/>
    <x v="89"/>
    <x v="34"/>
    <s v="S09790520003"/>
    <s v="COB"/>
    <n v="979052"/>
    <m/>
    <s v="||TRANSFERENCIA DE FONDOS S/G. MENSAJES SWIFT NROS. 02185 Y 02175 DE LA FECHA. (SECTOR PÚBLICO - SOBREVUELOS). DEBITO DE LA LIBRETA 00117012001 DGAC, REPOSICION UTILES DE ESCRITORIO."/>
    <m/>
    <m/>
    <m/>
    <m/>
    <n v="50"/>
    <n v="0"/>
    <s v="NO_CONCILIADO"/>
  </r>
  <r>
    <x v="89"/>
    <m/>
    <x v="89"/>
    <x v="34"/>
    <s v="S09790530003"/>
    <s v="COB"/>
    <n v="979053"/>
    <m/>
    <s v="||TRANSFERENCIA DE FONDOS S/G. MENSAJE SWIFT NRO. 02186 DE LA FECHA. (SECTOR PÚBLICO - SOBREVUELOS). DEBITO DE LA LIBRETA 00117012001 DGAC, REPOSICION UTILES DE ESCRITORIO."/>
    <m/>
    <m/>
    <m/>
    <m/>
    <n v="50"/>
    <n v="0"/>
    <s v="NO_CONCILIADO"/>
  </r>
  <r>
    <x v="14"/>
    <m/>
    <x v="14"/>
    <x v="34"/>
    <s v="S09790730004"/>
    <s v="COB"/>
    <n v="979073"/>
    <m/>
    <s v="||PAGO A EXIMBANK COREA PRÉSTAMO EDCF NO. BOL-2 VCTO 20-02-2020 POR CUENTA DEL TGN, NTI. 013229 VALOR 20-02-20 INTERESES KRW 19.586.140.- CTA. 3987 CUENTA UNICA DEL TESORO-3987 LIB. 00099021001 REF.: COMISIONES BANCARIAS"/>
    <m/>
    <m/>
    <m/>
    <m/>
    <n v="349.3"/>
    <n v="0"/>
    <s v="NO_CONCILIADO"/>
  </r>
  <r>
    <x v="13"/>
    <m/>
    <x v="13"/>
    <x v="35"/>
    <s v="G12804740001"/>
    <s v="CVD"/>
    <n v="1280474"/>
    <m/>
    <s v="COBRO COSTOS DE PAPELERIA POR REGULARIZACION DE TRANSFERENCIA DEL EXTERIOR POR ORDEN DE PUMA ENERGY PARAGUAY S.A. REF.: S0600512B1FB01 FECHA VALOR 20/02/2020 LIB. 00513062001 YPFB-OPERACIONES PLANTA DE SEPARACION DE LIQUIDOS RIO GRANDE"/>
    <m/>
    <m/>
    <m/>
    <m/>
    <n v="50"/>
    <n v="0"/>
    <s v="NO_CONCILIADO"/>
  </r>
  <r>
    <x v="13"/>
    <m/>
    <x v="13"/>
    <x v="35"/>
    <s v="G12803420003"/>
    <s v="CVD"/>
    <n v="1280342"/>
    <m/>
    <s v="PROVISION DE FONDOS A SOLICITUD DE YACIMIENTOS PETROLIFEROS FISCALES BOLIVIANOS SEGUN SOLICITUD YPFB-0052-2020 REF: PAGO A GASORIENTE BOLIVIANO LTDA POR SERV FIRME E INTERRUMPIBLE DE TRANSP DE GN MI POR EL MES DE ENERO 2020 LIB. 00513012007 YPFB - RECURSOS NACIONALIZACIÓN"/>
    <m/>
    <m/>
    <m/>
    <m/>
    <n v="50"/>
    <n v="0"/>
    <s v="NO_CONCILIADO"/>
  </r>
  <r>
    <x v="18"/>
    <m/>
    <x v="18"/>
    <x v="35"/>
    <s v="Q12460790002"/>
    <s v="CRV"/>
    <n v="1246079"/>
    <m/>
    <s v="NUMERO DE LIBRETA CUT: 00222012001 OPERACIÓN E18 TRANSFERENCIA DEL SISTEMA FINANCIERO POR CUENTA DE TERCEROS A LA CUT TRANSFERENCIA A SOLICITUD DEL MEFP SEGUN NOTA CITE MEFP VTCP DGPOT UAIS CPI NO 0220005 BUN 20"/>
    <m/>
    <m/>
    <m/>
    <m/>
    <n v="0"/>
    <n v="7078.18"/>
    <s v="NO_CONCILIADO"/>
  </r>
  <r>
    <x v="13"/>
    <m/>
    <x v="13"/>
    <x v="35"/>
    <s v="G12804770003"/>
    <s v="CVD"/>
    <n v="1280477"/>
    <m/>
    <s v="PROVISION DE FONDOS A SOLICITUD DE YACIMIENTOS PETROLIFEROS FISCALES BOLIVIANOS SEGUN SOLICITUD YPFB-0053-2020 REF: PAGO A GAS TRANSBOLIVIANO SA POR SERV INT DE TRANSP DE GN ME CHIQUITOS AMBAR Y MTGAS POR EL MES DE ENERO 2020 LIB. 00513012007 YPFB - RECURSOS NACIONALIZACIÓN"/>
    <m/>
    <m/>
    <m/>
    <m/>
    <n v="50"/>
    <n v="0"/>
    <s v="NO_CONCILIADO"/>
  </r>
  <r>
    <x v="13"/>
    <m/>
    <x v="13"/>
    <x v="35"/>
    <s v="G12808980001"/>
    <s v="CVD"/>
    <n v="1280898"/>
    <m/>
    <s v="COBRO COSTOS DE PAPELERIA SEGUN TRANSFERENCIA DEL EXTERIOR POR ORDEN DE SOLGAS S.A. LIB. 00513062001 YPFB-OPERACIONES PLANTA DE SEPARACION DE LIQUIDOS RIO GRANDE"/>
    <m/>
    <m/>
    <m/>
    <m/>
    <n v="50"/>
    <n v="0"/>
    <s v="NO_CONCILIADO"/>
  </r>
  <r>
    <x v="8"/>
    <m/>
    <x v="8"/>
    <x v="35"/>
    <s v="F0004002"/>
    <s v="NTE"/>
    <n v="1228991"/>
    <m/>
    <s v="De: 00099021001 Transferencia de recursos al GAM de Warnes para el pago del Bono de Discapacidad, en el marco de la Ley Nº977 de fecha 26 de septiembre de 2017, DS N°3437 de 20 de diciembre de 2017 y Resolución Ministerial Nº010 de fecha 10 de enero de 2018, primer desembolso de la gestión 2020."/>
    <m/>
    <m/>
    <m/>
    <m/>
    <n v="39869"/>
    <n v="0"/>
    <s v="NO_CONCILIADO"/>
  </r>
  <r>
    <x v="0"/>
    <m/>
    <x v="0"/>
    <x v="35"/>
    <s v="Q12463400002"/>
    <s v="CRV"/>
    <n v="1246340"/>
    <m/>
    <s v="NUMERO DE LIBRETA CUT: 00099021001 OPERACIÓN E18 TRANSFERENCIA DEL SISTEMA FINANCIERO POR CUENTA DE TERCEROS A LA CUT TRANSFERENCIA A SOLICITUD DEL MEFP POR DIFERENCIA EN LAS TRANFERENCIAS REGISTRADAS EN FECHA 11 FEBRERO 2020"/>
    <m/>
    <m/>
    <m/>
    <m/>
    <n v="0"/>
    <n v="2800"/>
    <s v="NO_CONCILIADO"/>
  </r>
  <r>
    <x v="25"/>
    <m/>
    <x v="25"/>
    <x v="35"/>
    <s v="S09792500003"/>
    <s v="COB"/>
    <n v="979250"/>
    <m/>
    <s v="||TRANSFERENCIA DE FONDOS S/G. MENSAJES SWIFT NROS. 02288 Y 02285 DE LA FECHA. (SECTOR PÚBLICO - SERVICIOS). EBITO DE LA LIBRETA 00119012001 ADSIB, REPOSICION UTILES DE ESCRITORIO."/>
    <m/>
    <m/>
    <m/>
    <m/>
    <n v="50"/>
    <n v="0"/>
    <s v="NO_CONCILIADO"/>
  </r>
  <r>
    <x v="7"/>
    <m/>
    <x v="7"/>
    <x v="35"/>
    <s v="S09792060001"/>
    <s v="COB"/>
    <n v="979206"/>
    <m/>
    <s v="||COMISION TRANSFERENCIA FDOS.AL EXTERIOR 0,10% S/USD63.881.-,REEMB.GSTS.COMUNICACION BS220.-Y EMISION COMP.CONTABLE BS50.-REF.:PAGO 2 LC I-2017-049 P/C ENVIBOL A/F ANTONINI S.R.L.,EN COMPL.A COMP.979205,21/02/20. LIB.00132079201 SEDEM-PLANTA ENV.DE VIDRIO CHUQ.-MUNICIPIO ZUDAÑEZ REF.:COMIS.PAGO 2 LC I-2017-049"/>
    <m/>
    <m/>
    <m/>
    <m/>
    <n v="708.22"/>
    <n v="0"/>
    <s v="NO_CONCILIADO"/>
  </r>
  <r>
    <x v="50"/>
    <m/>
    <x v="50"/>
    <x v="35"/>
    <s v="S09792070001"/>
    <s v="COB"/>
    <n v="979207"/>
    <m/>
    <s v="||REGISTRO COBRO COMISION AVISO ENMIENDA CARTA DE CREDITO STANDBY BS220.-Y EMISION COMP.CONTABLE BS50.-REF.:BKD2018LG00183 (BCB:SB-R-2018-29) A/F EMPRESA SIDERURGICA DEL MUTUN,S/G SWIFT 2315,21/02/20. LIB.00573012001 EMPR.SIDERURGICA DEL MUTUN-RECURSOS PROPIOS REF.:COMIS.AVISO ENM.SBLC BKD2018LG00183"/>
    <m/>
    <m/>
    <m/>
    <m/>
    <n v="270"/>
    <n v="0"/>
    <s v="NO_CONCILIADO"/>
  </r>
  <r>
    <x v="25"/>
    <m/>
    <x v="25"/>
    <x v="35"/>
    <s v="S09792490003"/>
    <s v="COB"/>
    <n v="979249"/>
    <m/>
    <s v="||TRANSFERENCIA DE FONDOS S/G. MENSAJES SWIFT NROS. 02287 Y 02284 DE LA FECHA. (SECTOR PÚBLICO - SERVICIOS). EBITO DE LA LIBRETA 00119012001 ADSIB, REPOSICION UTILES DE ESCRITORIO."/>
    <m/>
    <m/>
    <m/>
    <m/>
    <n v="50"/>
    <n v="0"/>
    <s v="NO_CONCILIADO"/>
  </r>
  <r>
    <x v="89"/>
    <m/>
    <x v="89"/>
    <x v="36"/>
    <s v="S09792690003"/>
    <s v="COB"/>
    <n v="979269"/>
    <m/>
    <s v="||REGULARIZACIÓN DE NUESTRA OPERACIÓN NRO. 0979094 DE F. 20/02/2020 EN ATENCIÓN A CORREOS ELECTRÓNICOS DE LA DGAC Y AASANA. DEBITO DE LA LIBRETA 00117012001 DGAC, REPOSICION UTILES DE ESCRITORIO."/>
    <m/>
    <m/>
    <m/>
    <m/>
    <n v="50"/>
    <n v="0"/>
    <s v="NO_CONCILIADO"/>
  </r>
  <r>
    <x v="89"/>
    <m/>
    <x v="89"/>
    <x v="36"/>
    <s v="S09792720003"/>
    <s v="COB"/>
    <n v="979272"/>
    <m/>
    <s v="||REGULARIZACIÓN DE NUESTRA OPERACIÓN NRO. 0978933 DE F. 18/02/2020, EN ATENCIÓN A CORREOS ELECTRÓNICOS DE LA DGAC Y AASANA. DEBITO DE LA LIBRETA 00117012001 DGAC, REPOSICION UTILES DE ESCRITORIO."/>
    <m/>
    <m/>
    <m/>
    <m/>
    <n v="50"/>
    <n v="0"/>
    <s v="NO_CONCILIADO"/>
  </r>
  <r>
    <x v="14"/>
    <m/>
    <x v="14"/>
    <x v="36"/>
    <s v="F0004004"/>
    <s v="NTE"/>
    <n v="1270885"/>
    <m/>
    <s v="A:00099021001 El concepto de la mencionada operación corresponde a la transferencia de capital al TGN, por el mes de Enero de 2020 del Fideicomiso Programa de Reconversión Productiva y Comercial TGN 9º."/>
    <m/>
    <m/>
    <m/>
    <m/>
    <n v="0"/>
    <n v="3470.76"/>
    <s v="NO_CONCILIADO"/>
  </r>
  <r>
    <x v="0"/>
    <m/>
    <x v="0"/>
    <x v="36"/>
    <s v="Q12471150002"/>
    <s v="CRV"/>
    <n v="1247115"/>
    <m/>
    <s v="NUMERO DE LIBRETA CUT: 00099021001 OPERACIÓN E18 TRANSFERENCIA DEL SISTEMA FINANCIERO POR CUENTA DE TERCEROS A LA CUT DEVOLUCIÓN DE PAGOS CC NO COBRADOS POR AFILIADOS CIVILES Y MILITARES"/>
    <m/>
    <m/>
    <m/>
    <m/>
    <n v="0"/>
    <n v="244009.59"/>
    <s v="NO_CONCILIADO"/>
  </r>
  <r>
    <x v="13"/>
    <m/>
    <x v="13"/>
    <x v="36"/>
    <s v="G12815040001"/>
    <s v="CVD"/>
    <n v="1281504"/>
    <m/>
    <s v="COBRO COSTOS DE PAPELERIA SEGUN TRANSFERENCIA DEL EXTERIOR POR ORDEN DE COPAGAS DISTRIBUIDORA DE GAS S.A. LIB. 00513062001 YPFB-OPERACIONES PLANTA DE SEPARACION DE LIQUIDOS RIO GRANDE"/>
    <m/>
    <m/>
    <m/>
    <m/>
    <n v="50"/>
    <n v="0"/>
    <s v="NO_CONCILIADO"/>
  </r>
  <r>
    <x v="13"/>
    <m/>
    <x v="13"/>
    <x v="36"/>
    <s v="G12815080001"/>
    <s v="CVD"/>
    <n v="1281508"/>
    <m/>
    <s v="COBRO COSTOS DE PAPELERIA SEGUN TRANSFERENCIA DEL EXTERIOR POR ORDEN DE SOLGAS S.A. LIB. 00513062001 YPFB-OPERACIONES PLANTA DE SEPARACION DE LIQUIDOS RIO GRANDE"/>
    <m/>
    <m/>
    <m/>
    <m/>
    <n v="50"/>
    <n v="0"/>
    <s v="NO_CONCILIADO"/>
  </r>
  <r>
    <x v="13"/>
    <m/>
    <x v="13"/>
    <x v="36"/>
    <s v="G12815210001"/>
    <s v="CVD"/>
    <n v="1281521"/>
    <m/>
    <s v="COBRO COSTOS DE PAPELERIA SEGUN TRANSFERENCIA DEL EXTERIOR POR ORDEN DE NATURGAS DEL PERU(SAN ROMAN PERU) REF.: 550 1731321 FECHA VALOR 24/02/2020 LIB. 00513062001 YPFB-OPERACIONES PLANTA DE SEPARACION DE LIQUIDOS RIO GRANDE"/>
    <m/>
    <m/>
    <m/>
    <m/>
    <n v="50"/>
    <n v="0"/>
    <s v="NO_CONCILIADO"/>
  </r>
  <r>
    <x v="13"/>
    <m/>
    <x v="13"/>
    <x v="36"/>
    <s v="G12815230001"/>
    <s v="CVD"/>
    <n v="1281523"/>
    <m/>
    <s v="COBRO COSTOS DE PAPELERIA SEGUN TRANSFERENCIA DEL EXTERIOR POR ORDEN DE PETROLEOS DEL NORTE SACI (ASUNCION PARAGUAY) REF.: SWF OF 20/02/21 FECHA VALOR 21/02/2020 LIB. 00513062001 YPFB-OPERACIONES PLANTA DE SEPARACION DE LIQUIDOS RIO GRANDE"/>
    <m/>
    <m/>
    <m/>
    <m/>
    <n v="50"/>
    <n v="0"/>
    <s v="NO_CONCILIADO"/>
  </r>
  <r>
    <x v="25"/>
    <m/>
    <x v="25"/>
    <x v="36"/>
    <s v="S09793830003"/>
    <s v="COB"/>
    <n v="979383"/>
    <m/>
    <s v="||TRANSFERENCIA DE FONDOS S/G. MENSAJES SWIFT NROS. 02420 Y 02397 DE LA FECHA. (SECTOR PÚBLICO - SERVICIOS). DEBITO DE LA LIBRETA 00119012001 ADSIB, REPOSICION UTILES DE ESCRITORIO."/>
    <m/>
    <m/>
    <m/>
    <m/>
    <n v="50"/>
    <n v="0"/>
    <s v="NO_CONCILIADO"/>
  </r>
  <r>
    <x v="25"/>
    <m/>
    <x v="25"/>
    <x v="36"/>
    <s v="S09793840003"/>
    <s v="COB"/>
    <n v="979384"/>
    <m/>
    <s v="||TRANSFERENCIA DE FONDOS S/G. MENSAJES SWIFT NROS. 02419 Y 02396 DE LA FECHA. (SECTOR PÚBLICO - SERVICIOS). DEBITO DE LA LIBRETA 00119012001 ADSIB, REPOSICION UTILES DE ESCRITORIO."/>
    <m/>
    <m/>
    <m/>
    <m/>
    <n v="50"/>
    <n v="0"/>
    <s v="NO_CONCILIADO"/>
  </r>
  <r>
    <x v="7"/>
    <m/>
    <x v="7"/>
    <x v="36"/>
    <s v="S09793960001"/>
    <s v="COB"/>
    <n v="979396"/>
    <m/>
    <s v="||AMPLIACION DE VALIDEZ 0,15% S/USD217.157,05.-POR 41 DIAS,REEMBS.GSTS.COMUNICACION BS220.-Y EMISION COMP.CONTABLE BS50.-,S/G NOTA SEDEM/GG/EB N° 0173/2020 REF.:I-2019-47 P/C ECEBOL A/F REPRESENTACIONES MAZZETTI S.A.C.,S/G NOTA SEDEM/GG/EB N° 0173/2020,18/02/20. LIB.00132039202 SEDEM - FOMENTO A LAS EMPRESAS PUBLICAS PRODUCTIVAS RF.:COMIS.AMPL.VAL.LC I-2019-47"/>
    <m/>
    <m/>
    <m/>
    <m/>
    <n v="524.51"/>
    <n v="0"/>
    <s v="NO_CONCILIADO"/>
  </r>
  <r>
    <x v="19"/>
    <m/>
    <x v="19"/>
    <x v="36"/>
    <s v="G12817670002"/>
    <s v="CRV"/>
    <n v="1281767"/>
    <m/>
    <s v="TRANSFERENCIA DEL EXTERIOR SEGUN SWIFT 02494 DE FECHA 26/02/2020 ORDENANTE: EMBAJADA DE BOLIVIA EN OTAWA LIB. 00099021001 TGN-RECURSOS ORDINARIOS (3987)"/>
    <m/>
    <m/>
    <m/>
    <m/>
    <n v="0"/>
    <n v="100089.46"/>
    <s v="NO_CONCILIADO"/>
  </r>
  <r>
    <x v="14"/>
    <m/>
    <x v="14"/>
    <x v="36"/>
    <s v="G12815320003"/>
    <s v="COB"/>
    <n v="13202"/>
    <m/>
    <s v="PAGO A CAF PRÉSTAMO CFA003747 VCTO. 26-02-2020 POR CUENTA DE TGN, (GAM SAN JAVIER DEL BENI) SG NOTA MEPF/VTCP/DGCP/UODP-212/2020 DEL 26/02/2020 DEL MEFP , NTI. 013202 VALOR 26-02-2020 CAPITAL USD 6.432,57 INTERESES USD 1.125,65 LIB 00099021001 (3987) TGN- RECURSOS ORDINARIOS REF.: COMISIONES BANCARIAS"/>
    <m/>
    <m/>
    <m/>
    <m/>
    <n v="306.29000000000002"/>
    <n v="0"/>
    <s v="NO_CONCILIADO"/>
  </r>
  <r>
    <x v="13"/>
    <m/>
    <x v="13"/>
    <x v="36"/>
    <s v="G12817620001"/>
    <s v="CVD"/>
    <n v="1281762"/>
    <m/>
    <s v="COBRO COSTOS DE PAPELERIA SEGUN TRANSFERENCIA DEL EXTERIOR POR ORDEN DE PETROLEOS PARAGUAYOS PETROPAR LIB. 00513062001 YPFB-OPERACIONES PLANTA DE SEPARACION DE LIQUIDOS RIO GRANDE"/>
    <m/>
    <m/>
    <m/>
    <m/>
    <n v="50"/>
    <n v="0"/>
    <s v="NO_CONCILIADO"/>
  </r>
  <r>
    <x v="13"/>
    <m/>
    <x v="13"/>
    <x v="36"/>
    <s v="G12817640001"/>
    <s v="CVD"/>
    <n v="1281764"/>
    <m/>
    <s v="COBRO COSTOS DE PAPELERIA SEGUN TRANSFERENCIA DEL EXTERIOR POR ORDEN DE LLAMA GAS S.A. LIB. 00513062001 YPFB-OPERACIONES PLANTA DE SEPARACION DE LIQUIDOS RIO GRANDE"/>
    <m/>
    <m/>
    <m/>
    <m/>
    <n v="50"/>
    <n v="0"/>
    <s v="NO_CONCILIADO"/>
  </r>
  <r>
    <x v="19"/>
    <m/>
    <x v="19"/>
    <x v="36"/>
    <s v="G12817680001"/>
    <s v="CVD"/>
    <n v="1281768"/>
    <m/>
    <s v="COBRO COSTOS DE PAPELERIA SEGUN TRANSFERENCIA DEL EXTERIOR POR ORDEN DE EMBAJADA DE BOLIVIA EN OTAWA LIB. 00099021001 TGN-RECURSOS ORDINARIOS (3987)"/>
    <m/>
    <m/>
    <m/>
    <m/>
    <n v="50"/>
    <n v="0"/>
    <s v="NO_CONCILIADO"/>
  </r>
  <r>
    <x v="89"/>
    <m/>
    <x v="89"/>
    <x v="36"/>
    <s v="S09793860003"/>
    <s v="COB"/>
    <n v="979386"/>
    <m/>
    <s v="||TRANSFERENCIA DE FONDOS S/G. MENSAJES SWIFT NROS. 02418 Y 02395 DE LA FECHA. (SECTOR PÚBLICO - SOBREVUELOS). DEBITO DE LA LIBRETA 00117012001 DGAC, REPOSICION UTILES DE ESCRITORIO."/>
    <m/>
    <m/>
    <m/>
    <m/>
    <n v="50"/>
    <n v="0"/>
    <s v="NO_CONCILIADO"/>
  </r>
  <r>
    <x v="7"/>
    <m/>
    <x v="7"/>
    <x v="36"/>
    <s v="S09794000001"/>
    <s v="COB"/>
    <n v="979400"/>
    <m/>
    <s v="||COMISION TRANSFERENCIA DE FDOS. AL EXTERIOR 0,010% S/USD 18726,80, REEMBOLSO GASTOS DE COMUNICACION BS220.- Y EMISION DE CBTE. CONTABLE BS50.- REF.: PAGO N°1 LC I-2019-53 P/C DE ENVIBOL A/F AGR INTERNATIONAL INC. EN COMPLEMENTO A CBTE. ADJUNTO DE LA FECHA LIB. N°00132079201 SEDEM-PLANTA ENVASES DE VIDRIO CHUQUISACA - MUNICIPIO ZUDAÑEZ REF: I-2019-53"/>
    <m/>
    <m/>
    <m/>
    <m/>
    <n v="398.49"/>
    <n v="0"/>
    <s v="NO_CONCILIADO"/>
  </r>
  <r>
    <x v="89"/>
    <m/>
    <x v="89"/>
    <x v="36"/>
    <s v="S09794220003"/>
    <s v="COB"/>
    <n v="979422"/>
    <m/>
    <s v="||TRANSFERENCIA DE FONDOS S/G. MENSAJES SWIFT NROS. 02509 Y 02505 DE LA FECHA. (SECTOR PÚBLICO - SOBREVUELOS). DEBITO DE LA LIBRETA 00117012001 DGAC, REPOSICION UTILES DE ESCRITORIO."/>
    <m/>
    <m/>
    <m/>
    <m/>
    <n v="50"/>
    <n v="0"/>
    <s v="NO_CONCILIADO"/>
  </r>
  <r>
    <x v="13"/>
    <m/>
    <x v="13"/>
    <x v="37"/>
    <s v="G12818790003"/>
    <s v="CVD"/>
    <n v="1281879"/>
    <m/>
    <s v="PROVISION DE FONDOS A SOLICITUD DE YACIMIENTOS PETROLIFEROS FISCALES BOLIVIANOS SEGUN SOLICITUD YPFB-0055-2020 REF: PAGO IMPUESTOS DIRECTO A LOS HIDROCARBUROS PRODUCCION NOVIEMBRE 2019 LIB. 00513012007 YPFB - RECURSOS NACIONALIZACIÓN"/>
    <m/>
    <m/>
    <m/>
    <m/>
    <n v="50"/>
    <n v="0"/>
    <s v="NO_CONCILIADO"/>
  </r>
  <r>
    <x v="13"/>
    <m/>
    <x v="13"/>
    <x v="37"/>
    <s v="G12821450003"/>
    <s v="CVD"/>
    <n v="1282145"/>
    <m/>
    <s v="PROVISION DE FONDOS A SOLICITUD DE YACIMIENTOS PETROLIFEROS FISCALES BOLIVIANOS SEGUN SOLICITUD YPFB-0062-2020 REF: PAGO AL TESORO GENERAL DE LA NACION PARTICIPACION DE LA PRODUCCION NOVIEMBRE 2019 LIB. 00099021001 TGN YPFB PARTICIPACION 6% PRODUCCIÓN BRUTA DE HIDROCARBUROS BOCA DE POZO"/>
    <m/>
    <m/>
    <m/>
    <m/>
    <n v="50"/>
    <n v="0"/>
    <s v="NO_CONCILIADO"/>
  </r>
  <r>
    <x v="19"/>
    <m/>
    <x v="19"/>
    <x v="37"/>
    <s v="G12825850002"/>
    <s v="CRV"/>
    <n v="1282585"/>
    <m/>
    <s v="REGULARIZACION DE TRANSFERENCIA DEL EXTERIOR SEGUN SWIFT 02416 DE FECHA 27/02/2020 ORDENANTE: CONSULADO DE BOLIVIA EN BARCELONA ES LIB. 00010011102 MIN.RELACIONES EXTERIORES - GESTORIA CONSULAR LEY Nº 3108"/>
    <m/>
    <m/>
    <m/>
    <m/>
    <n v="0"/>
    <n v="180692.4"/>
    <s v="NO_CONCILIADO"/>
  </r>
  <r>
    <x v="19"/>
    <m/>
    <x v="19"/>
    <x v="37"/>
    <s v="G12825870002"/>
    <s v="CRV"/>
    <n v="1282587"/>
    <m/>
    <s v="TRANSFERENCIA DEL EXTERIOR SEGUN SWIFT 02528 DE FECHA 27/02/2020 ORDENANTE: EMBAJADA DE BOLIVIA EN COSTA RICA LIB. 00099021001 TGN-RECURSOS ORDINARIOS (3987)"/>
    <m/>
    <m/>
    <m/>
    <m/>
    <n v="0"/>
    <n v="22506.84"/>
    <s v="NO_CONCILIADO"/>
  </r>
  <r>
    <x v="25"/>
    <m/>
    <x v="25"/>
    <x v="37"/>
    <s v="S09795500003"/>
    <s v="COB"/>
    <n v="979550"/>
    <m/>
    <s v="||TRANSFERENCIA DE FONDOS S/G. MENSAJES SWIFT NROS. 02531 Y 02521 DE LA FECHA. (SECTOR PÚBLICO - SERVICIOS). DEBITO DE LA LIBRETA 00119012001 ADSIB, REPOSICION UTILES DE ESCRITORIO."/>
    <m/>
    <m/>
    <m/>
    <m/>
    <n v="50"/>
    <n v="0"/>
    <s v="NO_CONCILIADO"/>
  </r>
  <r>
    <x v="89"/>
    <m/>
    <x v="89"/>
    <x v="37"/>
    <s v="S09795560003"/>
    <s v="COB"/>
    <n v="979556"/>
    <m/>
    <s v="||REGULARIZACIÓN DE NUESTRA OPERACIÓN NRO 0979416 DE F. 26/02/2020 EN ATENCIÓN A CORREOS ELECTRÓNICOS DE LA DGAC Y AASANA. DEBITO DE LA LIBRETA 00117012001 DGAC, REPOSICION UTILES DE ESCRITORIO."/>
    <m/>
    <m/>
    <m/>
    <m/>
    <n v="50"/>
    <n v="0"/>
    <s v="NO_CONCILIADO"/>
  </r>
  <r>
    <x v="89"/>
    <m/>
    <x v="89"/>
    <x v="37"/>
    <s v="S09795570003"/>
    <s v="COB"/>
    <n v="979557"/>
    <m/>
    <s v="||REGULARIZACIÓN DE NUESTRA OPERACIÓN NRO. 0979412 DE F. 26/02/2020 EN ATENCIÓN A CORREOS ELECTRÓNICOS DE LA DGAC Y AASANA. DEBITO DE LA LIBRETA 00117012001 DGAC, REPOSICION UTILES DE ESCRITORIO."/>
    <m/>
    <m/>
    <m/>
    <m/>
    <n v="50"/>
    <n v="0"/>
    <s v="NO_CONCILIADO"/>
  </r>
  <r>
    <x v="89"/>
    <m/>
    <x v="89"/>
    <x v="37"/>
    <s v="S09795750003"/>
    <s v="COB"/>
    <n v="979575"/>
    <m/>
    <s v="||TRANSFERENCIA DE FONDOS S/G. MENSAJE SWIFT NRO. 02552 DE LA FECHA. (SECTOR PÚBLICO - SOBREVUELOS). DEBITO DE LA LIBRETA 00117012001 DGAC, REPOSICION UTILES DE ESCRITORIO."/>
    <m/>
    <m/>
    <m/>
    <m/>
    <n v="50"/>
    <n v="0"/>
    <s v="NO_CONCILIADO"/>
  </r>
  <r>
    <x v="19"/>
    <m/>
    <x v="19"/>
    <x v="37"/>
    <s v="G12825860001"/>
    <s v="CVD"/>
    <n v="1282586"/>
    <m/>
    <s v="COBRO COSTOS DE PAPELERIA POR REGULARIZACION DE TRANSFERENCIA DEL EXTERIOR POR ORDEN DE CONSULADO DE BOLIVIA EN BARCELONA ES LIB. 00010011102 MIN.RELACIONES EXTERIORES - GESTORIA CONSULAR LEY Nº 3108"/>
    <m/>
    <m/>
    <m/>
    <m/>
    <n v="50"/>
    <n v="0"/>
    <s v="NO_CONCILIADO"/>
  </r>
  <r>
    <x v="19"/>
    <m/>
    <x v="19"/>
    <x v="37"/>
    <s v="G12825880001"/>
    <s v="CVD"/>
    <n v="1282588"/>
    <m/>
    <s v="COBRO COSTOS DE PAPELERIA SEGUN TRANSFERENCIA DEL EXTERIOR POR ORDEN DE EMBAJADA DE BOLIVIA EN COSTA RICA LIB. 00099021001 TGN-RECURSOS ORDINARIOS (3987)"/>
    <m/>
    <m/>
    <m/>
    <m/>
    <n v="50"/>
    <n v="0"/>
    <s v="NO_CONCILIADO"/>
  </r>
  <r>
    <x v="13"/>
    <m/>
    <x v="13"/>
    <x v="37"/>
    <s v="G12825920001"/>
    <s v="CVD"/>
    <n v="1282592"/>
    <m/>
    <s v="COBRO COSTOS DE PAPELERIA SEGUN TRANSFERENCIA DEL EXTERIOR POR ORDEN DE HERCO COMBUSTIBLE S A (LIMA PERU) REF.: EMB N 009-2020 FECHA VALOR 27/02/2020 LIB. 00513062001 YPFB-OPERACIONES PLANTA DE SEPARACION DE LIQUIDOS RIO GRANDE"/>
    <m/>
    <m/>
    <m/>
    <m/>
    <n v="50"/>
    <n v="0"/>
    <s v="NO_CONCILIADO"/>
  </r>
  <r>
    <x v="14"/>
    <m/>
    <x v="14"/>
    <x v="37"/>
    <s v="G12829290003"/>
    <s v="COB"/>
    <n v="13219"/>
    <m/>
    <s v="PAGO A BID PRÉSTAMO 3091/BL-BO VCTO. 27-02-2020 POR CUENTA DE TGN , NTI. 013219 VALOR 27-02-2020 CAPITAL USD 462.555,18 INTERESES USD 425.713,93 COMISIONES USD 4.526,48 CTA. 3987 CUENTA UNICA DEL TESORO-3987 LIB. 00099021001 REF.: COMISIONES BANCARIAS"/>
    <m/>
    <m/>
    <m/>
    <m/>
    <n v="4557.2299999999996"/>
    <n v="0"/>
    <s v="NO_CONCILIADO"/>
  </r>
  <r>
    <x v="13"/>
    <m/>
    <x v="13"/>
    <x v="37"/>
    <s v="G12829380001"/>
    <s v="CVD"/>
    <n v="1282938"/>
    <m/>
    <s v="COBRO COSTOS DE PAPELERIA SEGUN TRANSFERENCIA DEL EXTERIOR POR ORDEN DE COPAGAZ DISTRIBUIDORA DE GAS S.A. (SAO PAULO BRASIL) REF.: INV. 141, 138, 137 FECHA VALOR 27/02/2020 LIB. 00513062001 YPFB-OPERACIONES PLANTA DE SEPARACION DE LIQUIDOS RIO GRANDE"/>
    <m/>
    <m/>
    <m/>
    <m/>
    <n v="50"/>
    <n v="0"/>
    <s v="NO_CONCILIADO"/>
  </r>
  <r>
    <x v="13"/>
    <m/>
    <x v="13"/>
    <x v="38"/>
    <s v="G12832320003"/>
    <s v="CVD"/>
    <n v="1283232"/>
    <m/>
    <s v="PROVISION DE FONDOS A SOLICITUD DE YACIMIENTOS PETROLIFEROS FISCALES BOLIVIANOS SEGUN SOLICITUD YPFB-0064-2020 REF: PAGO A GOB LTDA POR SERV INT DE TRANSP DE GN ME AMBAR POR EL MES DE ENERO 2020 LIB. 00513012007 YPFB - RECURSOS NACIONALIZACIÓN"/>
    <m/>
    <m/>
    <m/>
    <m/>
    <n v="50"/>
    <n v="0"/>
    <s v="NO_CONCILIADO"/>
  </r>
  <r>
    <x v="10"/>
    <m/>
    <x v="10"/>
    <x v="38"/>
    <s v="G12832410004"/>
    <s v="DVD"/>
    <n v="10254"/>
    <m/>
    <s v="VENTA DE DIVISAS CON TRANSFERENCIA DE FONDOS A SOLICITUD DE MINISTERIO DE DESARROLLO PRODUCTIVO Y ECONOMIA PLURAL SEGUN SOLICITUD 10254 REF: ADQUISICION DE DIVISAS PARA EL PAGO DE MEMBRESIA POR LA GESTION 2020 A LA ORGANIZACION INTERNACIONAL DE METROLOGIA LEGAL OIML EQUIVALENTES 1.537,36 USD LIB. 00041031107 MPM-INSTITUTO BOLIVIANO DE METROLOGIA POR DIFERENCIAL CAMBIARIO"/>
    <m/>
    <m/>
    <m/>
    <m/>
    <n v="82.84"/>
    <n v="0"/>
    <s v="NO_CONCILIADO"/>
  </r>
  <r>
    <x v="19"/>
    <m/>
    <x v="19"/>
    <x v="38"/>
    <s v="G12833870002"/>
    <s v="CRV"/>
    <n v="1283387"/>
    <m/>
    <s v="REGULARIZACION DE TRANSFERENCIA DEL EXTERIOR SEGUN SWIFT NO.2493 DE FECHA 28/02/2020 ORDENANTE: CONSULADO GENERAL DE BOLIVIA EN WASHINGTON - EE.UU. REF.: DEVOLUCION SALDOS EMIPAS A DICIEMBRE/19 LIB. 00010011102 MIN.RELACIONES EXTERIORES - GESTORIA CONSULAR LEY Nº 3108"/>
    <m/>
    <m/>
    <m/>
    <m/>
    <n v="0"/>
    <n v="9954.1299999999992"/>
    <s v="NO_CONCILIADO"/>
  </r>
  <r>
    <x v="19"/>
    <m/>
    <x v="19"/>
    <x v="38"/>
    <s v="G12833900002"/>
    <s v="CRV"/>
    <n v="1283390"/>
    <m/>
    <s v="REGULARIZACION DE TRANSFERENCIA DEL EXTERIOR SEGUN SWIFT 02549 DE FECHA 28/02/2020 ORDENANTE: CONSULADO DE BOLIVIA EN BUENOS AIRES AR. LIB. 00099021001 TGN-RECURSOS ORDINARIOS (3987)"/>
    <m/>
    <m/>
    <m/>
    <m/>
    <n v="0"/>
    <n v="16582.27"/>
    <s v="NO_CONCILIADO"/>
  </r>
  <r>
    <x v="19"/>
    <m/>
    <x v="19"/>
    <x v="38"/>
    <s v="G12835550002"/>
    <s v="CRV"/>
    <n v="1283555"/>
    <m/>
    <s v="TRANSFERENCIA DEL EXTERIOR SEGUN SWIFT NO.2576 Y NO.2572 DE FECHA 28/02/2020 ORDENANTE: CONSULADO DE BOLIVIA EN MADRID REF.: DEVOLUCION DE SALDOS DEL PROGRAMA DOCUMENTACION Y REMESAS ADICIONALES LIB. 00099021001 TGN-RECURSOS ORDINARIOS (3987)"/>
    <m/>
    <m/>
    <m/>
    <m/>
    <n v="0"/>
    <n v="22117.599999999999"/>
    <s v="NO_CONCILIADO"/>
  </r>
  <r>
    <x v="19"/>
    <m/>
    <x v="19"/>
    <x v="38"/>
    <s v="G12835590002"/>
    <s v="CRV"/>
    <n v="1283559"/>
    <m/>
    <s v="TRANSFERENCIA DEL EXTERIOR SEGUN SWIFT NOS.2577-2573 DE FECHA 28/02/2020 ORDENANTE: CONSULADO DE BOLIVIA EN MADRID-ESPAÑA REF.DEVOLUCION DE SALDOS LIB. 00099021001 TGN-RECURSOS ORDINARIOS (3987)"/>
    <m/>
    <m/>
    <m/>
    <m/>
    <n v="0"/>
    <n v="226569.61"/>
    <s v="NO_CONCILIADO"/>
  </r>
  <r>
    <x v="19"/>
    <m/>
    <x v="19"/>
    <x v="38"/>
    <s v="G12835630002"/>
    <s v="CRV"/>
    <n v="1283563"/>
    <m/>
    <s v="REGULARIZACION DE TRANSFERENCIA DEL EXTERIOR SEGUN SWIFT 02527 DE FECHA 28/02/2020 ORDENANTE: CONSULADO DE BOLIVIA EN NES YORK US. LIB. 00099021001 TGN-RECURSOS ORDINARIOS (3987)"/>
    <m/>
    <m/>
    <m/>
    <m/>
    <n v="0"/>
    <n v="6107.39"/>
    <s v="NO_CONCILIADO"/>
  </r>
  <r>
    <x v="19"/>
    <m/>
    <x v="19"/>
    <x v="38"/>
    <s v="G12835650002"/>
    <s v="CRV"/>
    <n v="1283565"/>
    <m/>
    <s v="TRANSFERENCIA DEL EXTERIOR SEGUN SWIFT 02578-02574 DE FECHA 28/02/2020 ORDENANTE: CONSULADO DE BOLIVIA EN MADRID ES LIB. 00099021001 TGN-RECURSOS ORDINARIOS (3987)"/>
    <m/>
    <m/>
    <m/>
    <m/>
    <n v="0"/>
    <n v="140394.91"/>
    <s v="NO_CONCILIADO"/>
  </r>
  <r>
    <x v="19"/>
    <m/>
    <x v="19"/>
    <x v="38"/>
    <s v="G12833880001"/>
    <s v="CVD"/>
    <n v="1283388"/>
    <m/>
    <s v="COBRO COSTOS DE PAPELERIA POR REGULARIZACION DE TRANSFERENCIA DEL EXTERIOR POR ORDEN DE CONSULADO GENERAL DE BOLIVIA EN WASHINGTON - EE.UU. REF.: DEVOLUCION SALDOS EMIPAS A DICIEMBRE/19 LIB. 00010011102 MIN.RELACIONES EXTERIORES - GESTORIA CONSULAR LEY Nº 3108"/>
    <m/>
    <m/>
    <m/>
    <m/>
    <n v="50"/>
    <n v="0"/>
    <s v="NO_CONCILIADO"/>
  </r>
  <r>
    <x v="13"/>
    <m/>
    <x v="13"/>
    <x v="38"/>
    <s v="G12834020001"/>
    <s v="CVD"/>
    <n v="1283402"/>
    <m/>
    <s v="COBRO COSTOS DE PAPELERIA POR REGULARIZACION DE TRANSFERENCIA DEL EXTERIOR POR ORDEN DE ORDENANTE LIMA GAS S.A., FECHA VALOR 27/02/2020 LIB. 00513062001 YPFB-OPERACIONES PLANTA DE SEPARACION DE LIQUIDOS RIO GRANDE"/>
    <m/>
    <m/>
    <m/>
    <m/>
    <n v="50"/>
    <n v="0"/>
    <s v="NO_CONCILIADO"/>
  </r>
  <r>
    <x v="19"/>
    <m/>
    <x v="19"/>
    <x v="38"/>
    <s v="G12835560001"/>
    <s v="CVD"/>
    <n v="1283556"/>
    <m/>
    <s v="COBRO COSTOS DE PAPELERIA SEGUN TRANSFERENCIA DEL EXTERIOR POR ORDEN DE CONSULADO DE BOLIVIA EN MADRID REF.: DEVOLUCION DE SALDOS DEL PROGRAMA DOCUMENTACION Y REMESAS ADICIONALES LIB. 00099021001 TGN-RECURSOS ORDINARIOS (3987)"/>
    <m/>
    <m/>
    <m/>
    <m/>
    <n v="50"/>
    <n v="0"/>
    <s v="NO_CONCILIADO"/>
  </r>
  <r>
    <x v="19"/>
    <m/>
    <x v="19"/>
    <x v="38"/>
    <s v="G12835600001"/>
    <s v="CVD"/>
    <n v="1283560"/>
    <m/>
    <s v="COBRO COSTOS DE PAPELERIA SEGUN TRANSFERENCIA DEL EXTERIOR POR ORDEN DE CONSULADO DE BOLIVIA EN MADRID-ESPAÑA REF.DEVOLUCION DE SALDOS LIB. 00099021001 TGN-RECURSOS ORDINARIOS (3987)"/>
    <m/>
    <m/>
    <m/>
    <m/>
    <n v="50"/>
    <n v="0"/>
    <s v="NO_CONCILIADO"/>
  </r>
  <r>
    <x v="19"/>
    <m/>
    <x v="19"/>
    <x v="38"/>
    <s v="G12835640001"/>
    <s v="CVD"/>
    <n v="1283564"/>
    <m/>
    <s v="COBRO COSTOS DE PAPELERIA POR REGULARIZACION DE TRANSFERENCIA DEL EXTERIOR POR ORDEN DE CONSULADO DE BOLIVIA EN NES YORK US. LIB. 00099021001 TGN-RECURSOS ORDINARIOS (3987)"/>
    <m/>
    <m/>
    <m/>
    <m/>
    <n v="50"/>
    <n v="0"/>
    <s v="NO_CONCILIADO"/>
  </r>
  <r>
    <x v="19"/>
    <m/>
    <x v="19"/>
    <x v="38"/>
    <s v="G12835660001"/>
    <s v="CVD"/>
    <n v="1283566"/>
    <m/>
    <s v="COBRO COSTOS DE PAPELERIA SEGUN TRANSFERENCIA DEL EXTERIOR POR ORDEN DE CONSULADO DE BOLIVIA EN MADRID ES LIB. 00099021001 TGN-RECURSOS ORDINARIOS (3987)"/>
    <m/>
    <m/>
    <m/>
    <m/>
    <n v="50"/>
    <n v="0"/>
    <s v="NO_CONCILIADO"/>
  </r>
  <r>
    <x v="13"/>
    <m/>
    <x v="13"/>
    <x v="38"/>
    <s v="G12835710003"/>
    <s v="CVD"/>
    <n v="1283571"/>
    <m/>
    <s v="PROVISION DE FONDOS A SOLICITUD DE YACIMIENTOS PETROLIFEROS FISCALES BOLIVIANOS SEGUN SOLICITUD YPFB-0066-2020 REF: PAGO POR EXP DE GN A LA ARGENTINA OP GJA 103 19 RT ME PLUSPETROL BOLIVIA CORP SA DICIEMBRE 2019 LIB. 00513012007 YPFB - RECURSOS NACIONALIZACIÓN"/>
    <m/>
    <m/>
    <m/>
    <m/>
    <n v="50"/>
    <n v="0"/>
    <s v="NO_CONCILIADO"/>
  </r>
  <r>
    <x v="19"/>
    <m/>
    <x v="19"/>
    <x v="38"/>
    <s v="G12833910001"/>
    <s v="CVD"/>
    <n v="1283391"/>
    <m/>
    <s v="COBRO COSTOS DE PAPELERIA POR REGULARIZACION DE TRANSFERENCIA DEL EXTERIOR POR ORDEN DE CONSULADO DE BOLIVIA EN BUENOS AIRES AR. LIB. 00099021001 TGN-RECURSOS ORDINARIOS (3987)"/>
    <m/>
    <m/>
    <m/>
    <m/>
    <n v="50"/>
    <n v="0"/>
    <s v="NO_CONCILIADO"/>
  </r>
  <r>
    <x v="3"/>
    <m/>
    <x v="3"/>
    <x v="38"/>
    <s v="F0004039"/>
    <s v="NTE"/>
    <n v="1293199"/>
    <m/>
    <s v="A:00099021001 DEVOLUCION RETENCION DE DESCUENTOS EFECTUADOS POR CONVENIOS DE COMPENSACION DE COTIZACIONES CON FUTURO DE BOLIVIA S.A. AFP, CORRESPONDIENTE AL MES DE ENERO/2020 Y AGUINALDO 2009, 2011 AL 2019. S/G. INF. SENASIR UAF-ITES N° 0028/2020, DE FECHA 28/02/2020."/>
    <m/>
    <m/>
    <m/>
    <m/>
    <n v="0"/>
    <n v="97229.58"/>
    <s v="NO_CONCILIADO"/>
  </r>
  <r>
    <x v="3"/>
    <m/>
    <x v="3"/>
    <x v="38"/>
    <s v="F0004039"/>
    <s v="NTE"/>
    <n v="1293195"/>
    <m/>
    <s v="A:00099021001 DEVOLUCION RETENCION DE DESCUENTOS EFECTUADOS POR CONVENIOS DE COMPENSACION DE COTIZACIONES CON SEGUROS PROVIDA S.A., CORRESPONDIENTE AL MES DE ENERO/2020 Y AGUINALDO 2012 AL 2019. S/G. INF. SENASIR UAF-ITES N° 0026/2020, DE FECHA 28/02/2020."/>
    <m/>
    <m/>
    <m/>
    <m/>
    <n v="0"/>
    <n v="4161.18"/>
    <s v="NO_CONCILIADO"/>
  </r>
  <r>
    <x v="3"/>
    <m/>
    <x v="3"/>
    <x v="38"/>
    <s v="F0004039"/>
    <s v="NTE"/>
    <n v="1293197"/>
    <m/>
    <s v="A:00099021001 DEVOLUCION RETENCION DE DESCUENTOS EFECTUADOS POR CONVENIOS DE COMPENSACION DE COTIZACIONES CON LA VITALICIA SEGUROS Y REASEGUROS DE VIDA S.A., CORRESPONDIENTE AL MES DE ENERO/2020 Y AGUINALDO 2007 AL 2019. S/G. INF. SENASIR UAF-ITES N° 0027/2020, DE FECHA 28/02/2020."/>
    <m/>
    <m/>
    <m/>
    <m/>
    <n v="0"/>
    <n v="7107.75"/>
    <s v="NO_CONCILIADO"/>
  </r>
  <r>
    <x v="3"/>
    <m/>
    <x v="3"/>
    <x v="38"/>
    <s v="F0004039"/>
    <s v="NTE"/>
    <n v="1293200"/>
    <m/>
    <s v="A:00099021001 DEVOLUCION RETENCION DE DESCUENTOS EFECTUADOS POR CONVENIOS DE COMPENSACION DE COTIZACIONES CON BBVA PREVISION AFP S.A., CORRESPONDIENTE AL MES DE ENERO/2020 Y AGUINALDO 2010 AL 2019. S/G. INF. SENASIR UAF-ITES N° 0029/2020, DE FECHA 28/02/2020."/>
    <m/>
    <m/>
    <m/>
    <m/>
    <n v="0"/>
    <n v="120733.04"/>
    <s v="NO_CONCILIADO"/>
  </r>
  <r>
    <x v="43"/>
    <m/>
    <x v="43"/>
    <x v="38"/>
    <s v="Q12488090002"/>
    <s v="CRV"/>
    <n v="1248809"/>
    <m/>
    <s v="NUMERO DE LIBRETA CUT: 00512012001 OPERACIÓN E18 TRANSFERENCIA DEL SISTEMA FINANCIERO POR CUENTA DE TERCEROS A LA CUT TRANSFERENCIA A SOLICITUD DEL MEFP SEGUN NOTA CITE MEFP VTCP DGPOT UAIS CPI NO 0220007 BUN 20"/>
    <m/>
    <m/>
    <m/>
    <m/>
    <n v="0"/>
    <n v="6916"/>
    <s v="NO_CONCILIADO"/>
  </r>
  <r>
    <x v="36"/>
    <m/>
    <x v="36"/>
    <x v="38"/>
    <s v="Q12489110002"/>
    <s v="CRV"/>
    <n v="1248911"/>
    <m/>
    <s v="NUMERO DE LIBRETA CUT: 00047364102 OPERACIÓN E75 TRANSFERENCIA DE LA CUENTA FISCAL BUN A LA CUT EN MN TRANSFERENCIA DE FONDOS A SOLICITUD DEL GOBIERNO AUTONOMO MUNICIPAL DE COCAPATA CITE:GAMC EXT-NÂ°053/2020 LA CTA. 3987 CUT LBRTA.00047364102."/>
    <m/>
    <m/>
    <m/>
    <m/>
    <n v="0"/>
    <n v="680396.31"/>
    <s v="NO_CONCILIADO"/>
  </r>
  <r>
    <x v="19"/>
    <m/>
    <x v="19"/>
    <x v="38"/>
    <s v="G12840810002"/>
    <s v="CRV"/>
    <n v="1284081"/>
    <m/>
    <s v="REGULARIZACION DE TRANSFERENCIA DEL EXTERIOR SEGUN SWIFT 02526 DE FECHA 28/02/2020 ORDENANTE: CONSULADO DE BOLIVIA EN NDW YORK US LIB. 00099021001 TGN-RECURSOS ORDINARIOS (3987)"/>
    <m/>
    <m/>
    <m/>
    <m/>
    <n v="0"/>
    <n v="24066.05"/>
    <s v="NO_CONCILIADO"/>
  </r>
  <r>
    <x v="19"/>
    <m/>
    <x v="19"/>
    <x v="38"/>
    <s v="G12840830002"/>
    <s v="CRV"/>
    <n v="1284083"/>
    <m/>
    <s v="TRANSFERENCIA DEL EXTERIOR SEGUN SWIFT 02583 DE FECHA 28/02/2020 ORDENANTE: CONSULADO DE BOLIVIA EN WASHINGTON US LIB. 00099021001 TGN-RECURSOS ORDINARIOS (3987)"/>
    <m/>
    <m/>
    <m/>
    <m/>
    <n v="0"/>
    <n v="314391.40000000002"/>
    <s v="NO_CONCILIADO"/>
  </r>
  <r>
    <x v="19"/>
    <m/>
    <x v="19"/>
    <x v="38"/>
    <s v="G12840850002"/>
    <s v="CRV"/>
    <n v="1284085"/>
    <m/>
    <s v="TRANSFERENCIA DEL EXTERIOR SEGUN SWIFT NO.2584 DE FECHA 28/02/2020 ORDENANTE: CONSULADO GENERAL DE BOLIVIA EN WASHIGTON - EE.UU. REF.: RECAUDACION GESTORIA CONSULAR ENERO 2020 LIB. 00010011102 MIN.RELACIONES EXTERIORES - GESTORIA CONSULAR LEY Nº 3108"/>
    <m/>
    <m/>
    <m/>
    <m/>
    <n v="0"/>
    <n v="191529.97"/>
    <s v="NO_CONCILIADO"/>
  </r>
  <r>
    <x v="8"/>
    <m/>
    <x v="8"/>
    <x v="38"/>
    <s v="F0004042"/>
    <s v="NTE"/>
    <n v="1284092"/>
    <m/>
    <s v="De: 00099021001 Transferencia de recursos al GAM de Pelechuco para el pago del Bono de Discapacidad, en el marco de la Ley Nº977 de fecha 26 de septiembre de 2017, DS N°3437 de 20 de diciembre de 2017 y Resolución Ministerial Nº010 de fecha 10 de enero de 2018, desembolso de la gestión 2020."/>
    <m/>
    <m/>
    <m/>
    <m/>
    <n v="6825"/>
    <n v="0"/>
    <s v="NO_CONCILIADO"/>
  </r>
  <r>
    <x v="8"/>
    <m/>
    <x v="8"/>
    <x v="38"/>
    <s v="F0004042"/>
    <s v="NTE"/>
    <n v="1284067"/>
    <m/>
    <s v="De: 00099021001 Transferencia de recursos al GAM de Machareti para el pago del Bono de Discapacidad, en el marco de la Ley Nº977 de fecha 26 de septiembre de 2017, DS N°3437 de 20 de diciembre de 2017 y Resolución Ministerial Nº010 de fecha 10 de enero de 2018, primer desembolso de la gestión 2020."/>
    <m/>
    <m/>
    <m/>
    <m/>
    <n v="12787.5"/>
    <n v="0"/>
    <s v="NO_CONCILIADO"/>
  </r>
  <r>
    <x v="8"/>
    <m/>
    <x v="8"/>
    <x v="38"/>
    <s v="F0004042"/>
    <s v="NTE"/>
    <n v="1284090"/>
    <m/>
    <s v="De: 00099021001 Transferencia de recursos al GAM de Carabuco para el pago del Bono de Discapacidad, en el marco de la Ley Nº977 de fecha 26 de septiembre de 2017, DS N°3437 de 20 de diciembre de 2017 y Resolución Ministerial Nº010 de fecha 10 de enero de 2018, desembolso de la gestión 2020."/>
    <m/>
    <m/>
    <m/>
    <m/>
    <n v="14138"/>
    <n v="0"/>
    <s v="NO_CONCILIADO"/>
  </r>
  <r>
    <x v="8"/>
    <m/>
    <x v="8"/>
    <x v="38"/>
    <s v="F0004042"/>
    <s v="NTE"/>
    <n v="1284065"/>
    <m/>
    <s v="De: 00099021001 Transferencia de recursos al GAM de Villa de Huacaya para el pago del Bono de Discapacidad, en el marco de la Ley Nº977 de fecha 26 de septiembre de 2017, DS N°3437 de 20 de diciembre de 2017 y Resolución Ministerial Nº010 de fecha 10 de enero de 2018, primer desembolso de la gestión 2020."/>
    <m/>
    <m/>
    <m/>
    <m/>
    <n v="39000"/>
    <n v="0"/>
    <s v="NO_CONCILIADO"/>
  </r>
  <r>
    <x v="8"/>
    <m/>
    <x v="8"/>
    <x v="38"/>
    <s v="F0004042"/>
    <s v="NTE"/>
    <n v="1284064"/>
    <m/>
    <s v="De: 00099021001 Transferencia de recursos al GAM de Villa Vaca Guzmán a para el pago del Bono de Discapacidad, en el marco de la Ley Nº977 de fecha 26 de septiembre de 2017, DS N°3437 de 20 de diciembre de 2017 y Resolución Ministerial Nº010 de fecha 10 de enero de 2018, primer desembolso de la gestión 2020."/>
    <m/>
    <m/>
    <m/>
    <m/>
    <n v="21919"/>
    <n v="0"/>
    <s v="NO_CONCILIADO"/>
  </r>
  <r>
    <x v="8"/>
    <m/>
    <x v="8"/>
    <x v="38"/>
    <s v="F0004042"/>
    <s v="NTE"/>
    <n v="1284093"/>
    <m/>
    <s v="De: 00099021001 Transferencia de recursos al GAM de Luribay para el pago del Bono de Discapacidad, en el marco de la Ley Nº977 de fecha 26 de septiembre de 2017, DS N°3437 de 20 de diciembre de 2017 y Resolución Ministerial Nº010 de fecha 10 de enero de 2018, desembolso de la gestión 2020."/>
    <m/>
    <m/>
    <m/>
    <m/>
    <n v="14850"/>
    <n v="0"/>
    <s v="NO_CONCILIADO"/>
  </r>
  <r>
    <x v="8"/>
    <m/>
    <x v="8"/>
    <x v="38"/>
    <s v="F0004042"/>
    <s v="NTE"/>
    <n v="1284079"/>
    <m/>
    <s v="De: 00099021001 Transferencia de recursos al GAM de Ancoraimes para el pago del Bono de Discapacidad, en el marco de la Ley Nº977 de fecha 26 de septiembre de 2017, DS N°3437 de 20 de diciembre de 2017 y Resolución Ministerial Nº010 de fecha 10 de enero de 2018, desembolso de la gestión 2020."/>
    <m/>
    <m/>
    <m/>
    <m/>
    <n v="13013"/>
    <n v="0"/>
    <s v="NO_CONCILIADO"/>
  </r>
  <r>
    <x v="8"/>
    <m/>
    <x v="8"/>
    <x v="38"/>
    <s v="F0004042"/>
    <s v="NTE"/>
    <n v="1284095"/>
    <m/>
    <s v="De: 00099021001 Transferencia de recursos al GAM de Malla para el pago del Bono de Discapacidad, en el marco de la Ley Nº977 de fecha 26 de septiembre de 2017, DS N°3437 de 20 de diciembre de 2017 y Resolución Ministerial Nº010 de fecha 10 de enero de 2018, desembolso de la gestión 2020."/>
    <m/>
    <m/>
    <m/>
    <m/>
    <n v="3150"/>
    <n v="0"/>
    <s v="NO_CONCILIADO"/>
  </r>
  <r>
    <x v="8"/>
    <m/>
    <x v="8"/>
    <x v="38"/>
    <s v="F0004042"/>
    <s v="NTE"/>
    <n v="1284078"/>
    <m/>
    <s v="De: 00099021001 Transferencia de recursos al GAM de Villa Libertad Licoma para el pago del Bono de Discapacidad, en el marco de la Ley Nº977 de fecha 26 de septiembre de 2017, DS N°3437 de 20 de diciembre de 2017 y Resolución Ministerial Nº010 de fecha 10 de enero de 2018, desembolso de la gestión 2020."/>
    <m/>
    <m/>
    <m/>
    <m/>
    <n v="8475"/>
    <n v="0"/>
    <s v="NO_CONCILIADO"/>
  </r>
  <r>
    <x v="8"/>
    <m/>
    <x v="8"/>
    <x v="38"/>
    <s v="F0004042"/>
    <s v="NTE"/>
    <n v="1284094"/>
    <m/>
    <s v="De: 00099021001 Transferencia de recursos al GAM de Sapahaqui para el pago del Bono de Discapacidad, en el marco de la Ley Nº977 de fecha 26 de septiembre de 2017, DS N°3437 de 20 de diciembre de 2017 y Resolución Ministerial Nº010 de fecha 10 de enero de 2018, desembolso de la gestión 2020."/>
    <m/>
    <m/>
    <m/>
    <m/>
    <n v="19425"/>
    <n v="0"/>
    <s v="NO_CONCILIADO"/>
  </r>
  <r>
    <x v="8"/>
    <m/>
    <x v="8"/>
    <x v="38"/>
    <s v="F0004042"/>
    <s v="NTE"/>
    <n v="1284080"/>
    <m/>
    <s v="De: 00099021001 Transferencia de recursos al GAM de Tacacoma para el pago del Bono de Discapacidad, en el marco de la Ley Nº977 de fecha 26 de septiembre de 2017, DS N°3437 de 20 de diciembre de 2017 y Resolución Ministerial Nº010 de fecha 10 de enero de 2018, desembolso de la gestión 2020."/>
    <m/>
    <m/>
    <m/>
    <m/>
    <n v="15675"/>
    <n v="0"/>
    <s v="NO_CONCILIADO"/>
  </r>
  <r>
    <x v="8"/>
    <m/>
    <x v="8"/>
    <x v="38"/>
    <s v="F0004042"/>
    <s v="NTE"/>
    <n v="1284097"/>
    <m/>
    <s v="De: 00099021001 Transferencia de recursos al GAM de Cairoma para el pago del Bono de Discapacidad, en el marco de la Ley Nº977 de fecha 26 de septiembre de 2017, DS N°3437 de 20 de diciembre de 2017 y Resolución Ministerial Nº010 de fecha 10 de enero de 2018, primer desembolso de la gestión 2020."/>
    <m/>
    <m/>
    <m/>
    <m/>
    <n v="10837.5"/>
    <n v="0"/>
    <s v="NO_CONCILIADO"/>
  </r>
  <r>
    <x v="8"/>
    <m/>
    <x v="8"/>
    <x v="38"/>
    <s v="F0004042"/>
    <s v="NTE"/>
    <n v="1284077"/>
    <m/>
    <s v="De: 00099021001 Transferencia de recursos al GAM de Colquiri para el pago del Bono de Discapacidad, en el marco de la Ley Nº977 de fecha 26 de septiembre de 2017, DS N°3437 de 20 de diciembre de 2017 y Resolución Ministerial Nº010 de fecha 10 de enero de 2018, desembolso de la gestión 2020."/>
    <m/>
    <m/>
    <m/>
    <m/>
    <n v="7672"/>
    <n v="0"/>
    <s v="NO_CONCILIADO"/>
  </r>
  <r>
    <x v="8"/>
    <m/>
    <x v="8"/>
    <x v="38"/>
    <s v="F0004042"/>
    <s v="NTE"/>
    <n v="1284098"/>
    <m/>
    <s v="De: 00099021001 Transferencia de recursos al GAM de Yanacachi para el pago del Bono de Discapacidad, en el marco de la Ley Nº977 de fecha 26 de septiembre de 2017, DS N°3437 de 20 de diciembre de 2017 y Resolución Ministerial Nº010 de fecha 10 de enero de 2018, desembolso de la gestión 2020."/>
    <m/>
    <m/>
    <m/>
    <m/>
    <n v="17850"/>
    <n v="0"/>
    <s v="NO_CONCILIADO"/>
  </r>
  <r>
    <x v="8"/>
    <m/>
    <x v="8"/>
    <x v="38"/>
    <s v="F0004042"/>
    <s v="NTE"/>
    <n v="1284081"/>
    <m/>
    <s v="De: 00099021001 Transferencia de recursos al GAM de Tito Yupanqui para el pago del Bono de Discapacidad, en el marco de la Ley Nº977 de fecha 26 de septiembre de 2017, DS N°3437 de 20 de diciembre de 2017 y Resolución Ministerial Nº010 de fecha 10 de enero de 2018, desembolso de la gestión 2020."/>
    <m/>
    <m/>
    <m/>
    <m/>
    <n v="2700"/>
    <n v="0"/>
    <s v="NO_CONCILIADO"/>
  </r>
  <r>
    <x v="8"/>
    <m/>
    <x v="8"/>
    <x v="38"/>
    <s v="F0004042"/>
    <s v="NTE"/>
    <n v="1284149"/>
    <m/>
    <s v="De: 00099021001 Transferencia de recursos al GAM de Puerto Perez para el pago del Bono de Discapacidad, en el marco de la Ley Nº977 de fecha 26 de septiembre de 2017, DS N°3437 de 20 de diciembre de 2017 y Resolución Ministerial Nº010 de fecha 10 de enero de 2018, desembolso de la gestión 2020."/>
    <m/>
    <m/>
    <m/>
    <m/>
    <n v="7688"/>
    <n v="0"/>
    <s v="NO_CONCILIADO"/>
  </r>
  <r>
    <x v="8"/>
    <m/>
    <x v="8"/>
    <x v="38"/>
    <s v="F0004042"/>
    <s v="NTE"/>
    <n v="1284076"/>
    <m/>
    <s v="De: 00099021001 Transferencia de recursos al GAM de Quime para el pago del Bono de Discapacidad, en el marco de la Ley Nº977 de fecha 26 de septiembre de 2017, DS N°3437 de 20 de diciembre de 2017 y Resolución Ministerial Nº010 de fecha 10 de enero de 2018, desembolso de la gestión 2020."/>
    <m/>
    <m/>
    <m/>
    <m/>
    <n v="10238"/>
    <n v="0"/>
    <s v="NO_CONCILIADO"/>
  </r>
  <r>
    <x v="8"/>
    <m/>
    <x v="8"/>
    <x v="38"/>
    <s v="F0004042"/>
    <s v="NTE"/>
    <n v="1284324"/>
    <m/>
    <s v="De: 00099021001 Transferencia de recursos al GAM de San Buenaventura para el pago del Bono de Discapacidad, en el marco de la Ley Nº977 de fecha 26 de septiembre de 2017, DS N°3437 de 20 de diciembre de 2017 y Resolución Ministerial Nº010 de fecha 10 de enero de 2018, primer desembolso de la gestión 2020."/>
    <m/>
    <m/>
    <m/>
    <m/>
    <n v="10181.5"/>
    <n v="0"/>
    <s v="NO_CONCILIADO"/>
  </r>
  <r>
    <x v="8"/>
    <m/>
    <x v="8"/>
    <x v="38"/>
    <s v="F0004042"/>
    <s v="NTE"/>
    <n v="1284082"/>
    <m/>
    <s v="De: 00099021001 Transferencia de recursos al GAM de Ayata para el pago del Bono de Discapacidad, en el marco de la Ley Nº977 de fecha 26 de septiembre de 2017, DS N°3437 de 20 de diciembre de 2017 y Resolución Ministerial Nº010 de fecha 10 de enero de 2018, desembolso de la gestión 2020."/>
    <m/>
    <m/>
    <m/>
    <m/>
    <n v="18600"/>
    <n v="0"/>
    <s v="NO_CONCILIADO"/>
  </r>
  <r>
    <x v="8"/>
    <m/>
    <x v="8"/>
    <x v="38"/>
    <s v="F0004042"/>
    <s v="NTE"/>
    <n v="1284325"/>
    <m/>
    <s v="De: 00099021001 Transferencia de recursos al GAM de General Juan José Perez para el pago del Bono de Discapacidad, en el marco de la Ley Nº977 de fecha 26 de septiembre de 2017, DS N°3437 de 20 de diciembre de 2017 y Resolución Ministerial Nº010 de fecha 10 de enero de 2018, desembolso de la gestión 2020."/>
    <m/>
    <m/>
    <m/>
    <m/>
    <n v="6638"/>
    <n v="0"/>
    <s v="NO_CONCILIADO"/>
  </r>
  <r>
    <x v="8"/>
    <m/>
    <x v="8"/>
    <x v="38"/>
    <s v="F0004042"/>
    <s v="NTE"/>
    <n v="1284075"/>
    <m/>
    <s v="De: 00099021001 Transferencia de recursos al GAM de Collana para el pago del Bono de Discapacidad, en el marco de la Ley Nº977 de fecha 26 de septiembre de 2017, DS N°3437 de 20 de diciembre de 2017 y Resolución Ministerial Nº010 de fecha 10 de enero de 2018, desembolso de la gestión 2020."/>
    <m/>
    <m/>
    <m/>
    <m/>
    <n v="8513"/>
    <n v="0"/>
    <s v="NO_CONCILIADO"/>
  </r>
  <r>
    <x v="8"/>
    <m/>
    <x v="8"/>
    <x v="38"/>
    <s v="F0004042"/>
    <s v="NTE"/>
    <n v="1284326"/>
    <m/>
    <s v="De: 00099021001 Transferencia de recursos al GAM de Curva para el pago del Bono de Discapacidad, en el marco de la Ley Nº977 de fecha 26 de septiembre de 2017, DS N°3437 de 20 de diciembre de 2017 y Resolución Ministerial Nº010 de fecha 10 de enero de 2018, desembolso de la gestión 2020."/>
    <m/>
    <m/>
    <m/>
    <m/>
    <n v="9250"/>
    <n v="0"/>
    <s v="NO_CONCILIADO"/>
  </r>
  <r>
    <x v="8"/>
    <m/>
    <x v="8"/>
    <x v="38"/>
    <s v="F0004042"/>
    <s v="NTE"/>
    <n v="1284083"/>
    <m/>
    <s v="De: 00099021001 Transferencia de recursos al GAM de Aucapata para el pago del Bono de Discapacidad, en el marco de la Ley Nº977 de fecha 26 de septiembre de 2017, DS N°3437 de 20 de diciembre de 2017 y Resolución Ministerial Nº010 de fecha 10 de enero de 2018, desembolso de la gestión 2020."/>
    <m/>
    <m/>
    <m/>
    <m/>
    <n v="5700"/>
    <n v="0"/>
    <s v="NO_CONCILIADO"/>
  </r>
  <r>
    <x v="8"/>
    <m/>
    <x v="8"/>
    <x v="38"/>
    <s v="F0004042"/>
    <s v="NTE"/>
    <n v="1284327"/>
    <m/>
    <s v="De: 00099021001 Transferencia de recursos al GAM de San Pedro de Curahuara para el pago del Bono de Discapacidad, en el marco de la Ley Nº977 de fecha 26 de septiembre de 2017, DS N°3437 de 20 de diciembre de 2017 y Resolución Ministerial Nº010 de fecha 10 de enero de 2018, desembolso de la gestión 2020."/>
    <m/>
    <m/>
    <m/>
    <m/>
    <n v="9413"/>
    <n v="0"/>
    <s v="NO_CONCILIADO"/>
  </r>
  <r>
    <x v="8"/>
    <m/>
    <x v="8"/>
    <x v="38"/>
    <s v="F0004042"/>
    <s v="NTE"/>
    <n v="1284074"/>
    <m/>
    <s v="De: 00099021001 Transferencia de recursos al GAM de Colquencha para el pago del Bono de Discapacidad, en el marco de la Ley Nº977 de fecha 26 de septiembre de 2017, DS N°3437 de 20 de diciembre de 2017 y Resolución Ministerial Nº010 de fecha 10 de enero de 2018, desembolso de la gestión 2020."/>
    <m/>
    <m/>
    <m/>
    <m/>
    <n v="12900"/>
    <n v="0"/>
    <s v="NO_CONCILIADO"/>
  </r>
  <r>
    <x v="8"/>
    <m/>
    <x v="8"/>
    <x v="38"/>
    <s v="F0004042"/>
    <s v="NTE"/>
    <n v="1284329"/>
    <m/>
    <s v="De: 00099021001 Transferencia de recursos al GAM de Catacora para el pago del Bono de Discapacidad, en el marco de la Ley Nº977 de fecha 26 de septiembre de 2017, DS N°3437 de 20 de diciembre de 2017 y Resolución Ministerial Nº010 de fecha 10 de enero de 2018, desembolso de la gestión 2020."/>
    <m/>
    <m/>
    <m/>
    <m/>
    <n v="2750"/>
    <n v="0"/>
    <s v="NO_CONCILIADO"/>
  </r>
  <r>
    <x v="8"/>
    <m/>
    <x v="8"/>
    <x v="38"/>
    <s v="F0004042"/>
    <s v="NTE"/>
    <n v="1284084"/>
    <m/>
    <s v="De: 00099021001 Transferencia de recursos al GAM de Caquiaviri para el pago del Bono de Discapacidad, en el marco de la Ley Nº977 de fecha 26 de septiembre de 2017, DS N°3437 de 20 de diciembre de 2017 y Resolución Ministerial Nº010 de fecha 10 de enero de 2018, desembolso de la gestión 2020."/>
    <m/>
    <m/>
    <m/>
    <m/>
    <n v="9263"/>
    <n v="0"/>
    <s v="NO_CONCILIADO"/>
  </r>
  <r>
    <x v="8"/>
    <m/>
    <x v="8"/>
    <x v="38"/>
    <s v="F0004042"/>
    <s v="NTE"/>
    <n v="1284330"/>
    <m/>
    <s v="De: 00099021001 Transferencia de recursos al GAM de Mapiri para el pago del Bono de Discapacidad, en el marco de la Ley Nº977 de fecha 26 de septiembre de 2017, DS N°3437 de 20 de diciembre de 2017 y Resolución Ministerial Nº010 de fecha 10 de enero de 2018, desembolso de la gestión 2020."/>
    <m/>
    <m/>
    <m/>
    <m/>
    <n v="13650"/>
    <n v="0"/>
    <s v="NO_CONCILIADO"/>
  </r>
  <r>
    <x v="8"/>
    <m/>
    <x v="8"/>
    <x v="38"/>
    <s v="F0004042"/>
    <s v="NTE"/>
    <n v="1284073"/>
    <m/>
    <s v="De: 00099021001 Transferencia de recursos al GAM de Ayo Ayo para el pago del Bono de Discapacidad, en el marco de la Ley Nº977 de fecha 26 de septiembre de 2017, DS N°3437 de 20 de diciembre de 2017 y Resolución Ministerial Nº010 de fecha 10 de enero de 2018, desembolso de la gestión 2020."/>
    <m/>
    <m/>
    <m/>
    <m/>
    <n v="11250"/>
    <n v="0"/>
    <s v="NO_CONCILIADO"/>
  </r>
  <r>
    <x v="8"/>
    <m/>
    <x v="8"/>
    <x v="38"/>
    <s v="F0004042"/>
    <s v="NTE"/>
    <n v="1284328"/>
    <m/>
    <s v="De: 00099021001 Transferencia de recursos al GAM de Chacarilla para el pago del Bono de Discapacidad, en el marco de la Ley Nº977 de fecha 26 de septiembre de 2017, DS N°3437 de 20 de diciembre de 2017 y Resolución Ministerial Nº010 de fecha 10 de enero de 2018, desembolso de la gestión 2020."/>
    <m/>
    <m/>
    <m/>
    <m/>
    <n v="6000"/>
    <n v="0"/>
    <s v="NO_CONCILIADO"/>
  </r>
  <r>
    <x v="8"/>
    <m/>
    <x v="8"/>
    <x v="38"/>
    <s v="F0004042"/>
    <s v="NTE"/>
    <n v="1284085"/>
    <m/>
    <s v="De: 00099021001 Transferencia de recursos al GAM de Calacoto para el pago del Bono de Discapacidad, en el marco de la Ley Nº977 de fecha 26 de septiembre de 2017, DS N°3437 de 20 de diciembre de 2017 y Resolución Ministerial Nº010 de fecha 10 de enero de 2018, desembolso de la gestión 2020."/>
    <m/>
    <m/>
    <m/>
    <m/>
    <n v="3113"/>
    <n v="0"/>
    <s v="NO_CONCILIADO"/>
  </r>
  <r>
    <x v="8"/>
    <m/>
    <x v="8"/>
    <x v="38"/>
    <s v="F0004042"/>
    <s v="NTE"/>
    <n v="1284331"/>
    <m/>
    <s v="De: 00099021001 Transferencia de recursos al GAM de Teoponte para el pago del Bono de Discapacidad, en el marco de la Ley Nº977 de fecha 26 de septiembre de 2017, DS N°3437 de 20 de diciembre de 2017 y Resolución Ministerial Nº010 de fecha 10 de enero de 2018, desembolso de la gestión 2020."/>
    <m/>
    <m/>
    <m/>
    <m/>
    <n v="9900"/>
    <n v="0"/>
    <s v="NO_CONCILIADO"/>
  </r>
  <r>
    <x v="8"/>
    <m/>
    <x v="8"/>
    <x v="38"/>
    <s v="F0004042"/>
    <s v="NTE"/>
    <n v="1284072"/>
    <m/>
    <s v="De: 00099021001 Transferencia de recursos al GAM de Umala para el pago del Bono de Discapacidad, en el marco de la Ley Nº977 de fecha 26 de septiembre de 2017, DS N°3437 de 20 de diciembre de 2017 y Resolución Ministerial Nº010 de fecha 10 de enero de 2018, primer desembolso de la gestión 2020."/>
    <m/>
    <m/>
    <m/>
    <m/>
    <n v="13800"/>
    <n v="0"/>
    <s v="NO_CONCILIADO"/>
  </r>
  <r>
    <x v="8"/>
    <m/>
    <x v="8"/>
    <x v="38"/>
    <s v="F0004042"/>
    <s v="NTE"/>
    <n v="1284554"/>
    <m/>
    <s v="De: 00099021001 Transferencia de recursos al GAM de Taraco para el pago del Bono de Discapacidad, en el marco de la Ley Nº977 de fecha 26 de septiembre de 2017, DS N°3437 de 20 de diciembre de 2017 y Resolución Ministerial Nº010 de fecha 10 de enero de 2018, desembolso de la gestión 2020."/>
    <m/>
    <m/>
    <m/>
    <m/>
    <n v="2625"/>
    <n v="0"/>
    <s v="NO_CONCILIADO"/>
  </r>
  <r>
    <x v="8"/>
    <m/>
    <x v="8"/>
    <x v="38"/>
    <s v="F0004042"/>
    <s v="NTE"/>
    <n v="1284086"/>
    <m/>
    <s v="De: 00099021001 Transferencia de recursos al GAM de Charaña para el pago del Bono de Discapacidad, en el marco de la Ley Nº977 de fecha 26 de septiembre de 2017, DS N°3437 de 20 de diciembre de 2017 y Resolución Ministerial Nº010 de fecha 10 de enero de 2018, desembolso de la gestión 2020."/>
    <m/>
    <m/>
    <m/>
    <m/>
    <n v="9000"/>
    <n v="0"/>
    <s v="NO_CONCILIADO"/>
  </r>
  <r>
    <x v="8"/>
    <m/>
    <x v="8"/>
    <x v="38"/>
    <s v="F0004042"/>
    <s v="NTE"/>
    <n v="1284332"/>
    <m/>
    <s v="De: 00099021001 Transferencia de recursos al GAM de San Andrés de Machaca para el pago del Bono de Discapacidad, en el marco de la Ley Nº977 de fecha 26 de septiembre de 2017, DS N°3437 de 20 de diciembre de 2017 y Resolución Ministerial Nº010 de fecha 10 de enero de 2018, desembolso de la gestión 2020."/>
    <m/>
    <m/>
    <m/>
    <m/>
    <n v="3188"/>
    <n v="0"/>
    <s v="NO_CONCILIADO"/>
  </r>
  <r>
    <x v="8"/>
    <m/>
    <x v="8"/>
    <x v="38"/>
    <s v="F0004042"/>
    <s v="NTE"/>
    <n v="1284071"/>
    <m/>
    <s v="De: 00099021001 Transferencia de recursos al GAM de Sica Sica para el pago del Bono de Discapacidad, en el marco de la Ley Nº977 de fecha 26 de septiembre de 2017, DS N°3437 de 20 de diciembre de 2017 y Resolución Ministerial Nº010 de fecha 10 de enero de 2018, desembolso de la gestión 2020."/>
    <m/>
    <m/>
    <m/>
    <m/>
    <n v="16243"/>
    <n v="0"/>
    <s v="NO_CONCILIADO"/>
  </r>
  <r>
    <x v="8"/>
    <m/>
    <x v="8"/>
    <x v="38"/>
    <s v="F0004042"/>
    <s v="NTE"/>
    <n v="1284333"/>
    <m/>
    <s v="De: 00099021001 Transferencia de recursos al GAM de Jesús de Machaca para el pago del Bono de Discapacidad, en el marco de la Ley Nº977 de fecha 26 de septiembre de 2017, DS N°3437 de 20 de diciembre de 2017 y Resolución Ministerial Nº010 de fecha 10 de enero de 2018, desembolso de la gestión 2020."/>
    <m/>
    <m/>
    <m/>
    <m/>
    <n v="9091"/>
    <n v="0"/>
    <s v="NO_CONCILIADO"/>
  </r>
  <r>
    <x v="8"/>
    <m/>
    <x v="8"/>
    <x v="38"/>
    <s v="F0004042"/>
    <s v="NTE"/>
    <n v="1284087"/>
    <m/>
    <s v="De: 00099021001 Transferencia de recursos al GAM de Waldo Ballivian para el pago del Bono de Discapacidad, en el marco de la Ley Nº977 de fecha 26 de septiembre de 2017, DS N°3437 de 20 de diciembre de 2017 y Resolución Ministerial Nº010 de fecha 10 de enero de 2018, desembolso de la gestión 2020."/>
    <m/>
    <m/>
    <m/>
    <m/>
    <n v="3563"/>
    <n v="0"/>
    <s v="NO_CONCILIADO"/>
  </r>
  <r>
    <x v="8"/>
    <m/>
    <x v="8"/>
    <x v="38"/>
    <s v="F0004042"/>
    <s v="NTE"/>
    <n v="1284781"/>
    <m/>
    <s v="De: 00099021001 Transferencia de recursos al GAM de Huarina para el pago del Bono de Discapacidad, en el marco de la Ley Nº977 de fecha 26 de septiembre de 2017, DS N°3437 de 20 de diciembre de 2017 y Resolución Ministerial Nº010 de fecha 10 de enero de 2018, desembolso de la gestión 2020."/>
    <m/>
    <m/>
    <m/>
    <m/>
    <n v="9713"/>
    <n v="0"/>
    <s v="NO_CONCILIADO"/>
  </r>
  <r>
    <x v="8"/>
    <m/>
    <x v="8"/>
    <x v="38"/>
    <s v="F0004042"/>
    <s v="NTE"/>
    <n v="1284070"/>
    <m/>
    <s v="De: 00099021001 Transferencia de recursos al GAM de Guaqui para el pago del Bono de Discapacidad, en el marco de la Ley Nº977 de fecha 26 de septiembre de 2017, DS N°3437 de 20 de diciembre de 2017 y Resolución Ministerial Nº010 de fecha 10 de enero de 2018, primer desembolso de la gestión 2020."/>
    <m/>
    <m/>
    <m/>
    <m/>
    <n v="14850"/>
    <n v="0"/>
    <s v="NO_CONCILIADO"/>
  </r>
  <r>
    <x v="8"/>
    <m/>
    <x v="8"/>
    <x v="38"/>
    <s v="F0004042"/>
    <s v="NTE"/>
    <n v="1285193"/>
    <m/>
    <s v="De: 00099021001 Transferencia de recursos al GAM de Santiago de Huata para el pago del Bono de Discapacidad, en el marco de la Ley Nº977 de fecha 26 de septiembre de 2017, DS N°3437 de 20 de diciembre de 2017 y Resolución Ministerial Nº010 de fecha 10 de enero de 2018, desembolso de la gestión 2020."/>
    <m/>
    <m/>
    <m/>
    <m/>
    <n v="6300"/>
    <n v="0"/>
    <s v="NO_CONCILIADO"/>
  </r>
  <r>
    <x v="8"/>
    <m/>
    <x v="8"/>
    <x v="38"/>
    <s v="F0004042"/>
    <s v="NTE"/>
    <n v="1284088"/>
    <m/>
    <s v="De: 00099021001 Transferencia de recursos al GAM de Nazacara de Pacajes para el pago del Bono de Discapacidad, en el marco de la Ley Nº977 de fecha 26 de septiembre de 2017, DS N°3437 de 20 de diciembre de 2017 y Resolución Ministerial Nº010 de fecha 10 de enero de 2018, desembolso de la gestión 2020."/>
    <m/>
    <m/>
    <m/>
    <m/>
    <n v="5750"/>
    <n v="0"/>
    <s v="NO_CONCILIADO"/>
  </r>
  <r>
    <x v="8"/>
    <m/>
    <x v="8"/>
    <x v="38"/>
    <s v="F0004042"/>
    <s v="NTE"/>
    <n v="1285194"/>
    <m/>
    <s v="De: 00099021001 Transferencia de recursos al GAM de Escoma para el pago del Bono de Discapacidad, en el marco de la Ley Nº977 de fecha 26 de septiembre de 2017, DS N°3437 de 20 de diciembre de 2017 y Resolución Ministerial Nº010 de fecha 10 de enero de 2018, desembolso de la gestión 2020."/>
    <m/>
    <m/>
    <m/>
    <m/>
    <n v="4425"/>
    <n v="0"/>
    <s v="NO_CONCILIADO"/>
  </r>
  <r>
    <x v="8"/>
    <m/>
    <x v="8"/>
    <x v="38"/>
    <s v="F0004042"/>
    <s v="NTE"/>
    <n v="1284069"/>
    <m/>
    <s v="De: 00099021001 Transferencia de recursos al GAM de Palca para el pago del Bono de Discapacidad, en el marco de la Ley Nº977 de fecha 26 de septiembre de 2017, DS N°3437 de 20 de diciembre de 2017 y Resolución Ministerial Nº010 de fecha 10 de enero de 2018, desembolso de la gestión 2020."/>
    <m/>
    <m/>
    <m/>
    <m/>
    <n v="12927"/>
    <n v="0"/>
    <s v="NO_CONCILIADO"/>
  </r>
  <r>
    <x v="8"/>
    <m/>
    <x v="8"/>
    <x v="38"/>
    <s v="F0004042"/>
    <s v="NTE"/>
    <n v="1285195"/>
    <m/>
    <s v="De: 00099021001 Transferencia de recursos al GAM de Humanata para el pago del Bono de Discapacidad, en el marco de la Ley Nº977 de fecha 26 de septiembre de 2017, DS N°3437 de 20 de diciembre de 2017 y Resolución Ministerial Nº010 de fecha 10 de enero de 2018, desembolso de la gestión 2020."/>
    <m/>
    <m/>
    <m/>
    <m/>
    <n v="1275"/>
    <n v="0"/>
    <s v="NO_CONCILIADO"/>
  </r>
  <r>
    <x v="8"/>
    <m/>
    <x v="8"/>
    <x v="38"/>
    <s v="F0004042"/>
    <s v="NTE"/>
    <n v="1284089"/>
    <m/>
    <s v="De: 00099021001 Transferencia de recursos al GAM de Mocomoco para el pago del Bono de Discapacidad, en el marco de la Ley Nº977 de fecha 26 de septiembre de 2017, DS N°3437 de 20 de diciembre de 2017 y Resolución Ministerial Nº010 de fecha 10 de enero de 2018, desembolso de la gestión 2020."/>
    <m/>
    <m/>
    <m/>
    <m/>
    <n v="6314"/>
    <n v="0"/>
    <s v="NO_CONCILIADO"/>
  </r>
  <r>
    <x v="8"/>
    <m/>
    <x v="8"/>
    <x v="38"/>
    <s v="F0004042"/>
    <s v="NTE"/>
    <n v="1285196"/>
    <m/>
    <s v="De: 00099021001 Transferencia de recursos al GAM de Chua Cocani para el pago del Bono de Discapacidad, en el marco de la Ley Nº977 de fecha 26 de septiembre de 2017, DS N°3437 de 20 de diciembre de 2017 y Resolución Ministerial Nº010 de fecha 10 de enero de 2018, desembolso de la gestión 2020."/>
    <m/>
    <m/>
    <m/>
    <m/>
    <n v="7463"/>
    <n v="0"/>
    <s v="NO_CONCILIADO"/>
  </r>
  <r>
    <x v="8"/>
    <m/>
    <x v="8"/>
    <x v="38"/>
    <s v="F0004042"/>
    <s v="NTE"/>
    <n v="1284068"/>
    <m/>
    <s v="De: 00099021001 Transferencia de recursos al GAM de Villa Charcas para el pago del Bono de Discapacidad, en el marco de la Ley Nº977 de fecha 26 de septiembre de 2017, DS N°3437 de 20 de diciembre de 2017 y Resolución Ministerial Nº010 de fecha 10 de enero de 2018, desembolso de la gestión 2020."/>
    <m/>
    <m/>
    <m/>
    <m/>
    <n v="16623"/>
    <n v="0"/>
    <s v="NO_CONCILIADO"/>
  </r>
  <r>
    <x v="19"/>
    <m/>
    <x v="19"/>
    <x v="38"/>
    <s v="G12840820001"/>
    <s v="CVD"/>
    <n v="1284082"/>
    <m/>
    <s v="COBRO COSTOS DE PAPELERIA POR REGULARIZACION DE TRANSFERENCIA DEL EXTERIOR POR ORDEN DE CONSULADO DE BOLIVIA EN NDW YORK US LIB. 00099021001 TGN-RECURSOS ORDINARIOS (3987)"/>
    <m/>
    <m/>
    <m/>
    <m/>
    <n v="50"/>
    <n v="0"/>
    <s v="NO_CONCILIADO"/>
  </r>
  <r>
    <x v="19"/>
    <m/>
    <x v="19"/>
    <x v="38"/>
    <s v="G12840840001"/>
    <s v="CVD"/>
    <n v="1284084"/>
    <m/>
    <s v="COBRO COSTOS DE PAPELERIA SEGUN TRANSFERENCIA DEL EXTERIOR POR ORDEN DE CONSULADO DE BOLIVIA EN WASHINGTON US LIB. 00099021001 TGN-RECURSOS ORDINARIOS (3987)"/>
    <m/>
    <m/>
    <m/>
    <m/>
    <n v="50"/>
    <n v="0"/>
    <s v="NO_CONCILIADO"/>
  </r>
  <r>
    <x v="19"/>
    <m/>
    <x v="19"/>
    <x v="38"/>
    <s v="G12840860001"/>
    <s v="CVD"/>
    <n v="1284086"/>
    <m/>
    <s v="COBRO COSTOS DE PAPELERIA SEGUN TRANSFERENCIA DEL EXTERIOR POR ORDEN DE CONSULADO GENERAL DE BOLIVIA EN WASHIGTON - EE.UU. REF.: RECAUDACION GESTORIA CONSULAR ENERO 2020 LIB. 00010011102 MIN.RELACIONES EXTERIORES - GESTORIA CONSULAR LEY Nº 3108"/>
    <m/>
    <m/>
    <m/>
    <m/>
    <n v="50"/>
    <n v="0"/>
    <s v="NO_CONCILIADO"/>
  </r>
  <r>
    <x v="13"/>
    <m/>
    <x v="13"/>
    <x v="38"/>
    <s v="G12840880001"/>
    <s v="CVD"/>
    <n v="1284088"/>
    <m/>
    <s v="COBRO COSTOS DE PAPELERIA SEGUN TRANSFERENCIA DEL EXTERIOR POR ORDEN DE GAS CORONA SAECA LIB. 00513062001 YPFB-OPERACIONES PLANTA DE SEPARACION DE LIQUIDOS RIO GRANDE"/>
    <m/>
    <m/>
    <m/>
    <m/>
    <n v="50"/>
    <n v="0"/>
    <s v="NO_CONCILIADO"/>
  </r>
  <r>
    <x v="13"/>
    <m/>
    <x v="13"/>
    <x v="38"/>
    <s v="G12842220001"/>
    <s v="CVD"/>
    <n v="1284222"/>
    <m/>
    <s v="COBRO COSTOS DE PAPELERIA SEGUN TRANSFERENCIA DEL EXTERIOR POR ORDEN DE GAS TOTAL S.A. LIB. 00513062001 YPFB-OPERACIONES PLANTA DE SEPARACION DE LIQUIDOS RIO GRANDE"/>
    <m/>
    <m/>
    <m/>
    <m/>
    <n v="50"/>
    <n v="0"/>
    <s v="NO_CONCILIADO"/>
  </r>
  <r>
    <x v="13"/>
    <m/>
    <x v="13"/>
    <x v="38"/>
    <s v="G12844150001"/>
    <s v="CVD"/>
    <n v="1284415"/>
    <m/>
    <s v="COBRO COSTOS DE PAPELERIA SEGUN TRANSFERENCIA DEL EXTERIOR POR ORDEN DE LLAMA GAS S.A. FECHA VALOR 28/02/2020 LIB. 00513062001 YPFB-OPERACIONES PLANTA DE SEPARACION DE LIQUIDOS RIO GRANDE"/>
    <m/>
    <m/>
    <m/>
    <m/>
    <n v="50"/>
    <n v="0"/>
    <s v="NO_CONCILIADO"/>
  </r>
  <r>
    <x v="18"/>
    <m/>
    <x v="18"/>
    <x v="38"/>
    <s v="S09797190004"/>
    <s v="COB"/>
    <n v="979719"/>
    <m/>
    <s v="'TRANSFERENCIA DE FONDOS||S/G. NOTA CITE: MH/VTCP/DGT/UO/OB N°1844/2008 DE F.21-10-2008 DEL MIN.DE HACIENDA S/G. DETALLE ADJUNTO. DEBITO DE LA LIBRETA N° 00099021001, REPOSICION UTILES DE ESCRITORIO."/>
    <m/>
    <m/>
    <m/>
    <m/>
    <n v="50"/>
    <n v="0"/>
    <s v="NO_CONCILIADO"/>
  </r>
  <r>
    <x v="89"/>
    <m/>
    <x v="89"/>
    <x v="38"/>
    <s v="S09797400003"/>
    <s v="COB"/>
    <n v="979740"/>
    <m/>
    <s v="||TRANSFERENCIA DE FONDOS S/G. MENSAJE SWIFT NRO. 02617 DE LA FECHA. (SECTOR PÚBLICO - SOBREVUELOS). DEBITO DE LA LIBRETA 00117012001 DGAC, REPOSICION UTILES DE ESCRITORIO."/>
    <m/>
    <m/>
    <m/>
    <m/>
    <n v="50"/>
    <n v="0"/>
    <s v="NO_CONCILIADO"/>
  </r>
  <r>
    <x v="89"/>
    <m/>
    <x v="89"/>
    <x v="38"/>
    <s v="S09797410003"/>
    <s v="COB"/>
    <n v="979741"/>
    <m/>
    <s v="||TRANSFERENCIA DE FONDOS S/G. MENSAJES SWIFT NROS. 02619 Y 02603 DE LA FECHA. (SECTOR PÚBLICO - SOBREVUELOS). DEBITO DE LA LIBRETA 00117012001 DGAC, REPOSICION UTILES DE ESCRITORIO."/>
    <m/>
    <m/>
    <m/>
    <m/>
    <n v="50"/>
    <n v="0"/>
    <s v="NO_CONCILIADO"/>
  </r>
  <r>
    <x v="25"/>
    <m/>
    <x v="25"/>
    <x v="38"/>
    <s v="S09797420003"/>
    <s v="COB"/>
    <n v="979742"/>
    <m/>
    <s v="||TRANSFERENCIA DE FONDOS S/G. MENSAJES SWIFT NROS. 02618 Y 02602 DE LA FECHA. (SECTOR PÚBLICO - SERVICIOS). DEBITO DE LA LIBRETA 00119012001 ADSIB, REPOSICION UTILES DE ESCRITORIO."/>
    <m/>
    <m/>
    <m/>
    <m/>
    <n v="50"/>
    <n v="0"/>
    <s v="NO_CONCILIADO"/>
  </r>
  <r>
    <x v="53"/>
    <m/>
    <x v="53"/>
    <x v="38"/>
    <s v="T04048570001"/>
    <s v="DEV"/>
    <n v="404857"/>
    <m/>
    <s v="CONTABILIZACION ORDENES DE TRANSFERENCIA GRACOS"/>
    <m/>
    <m/>
    <m/>
    <m/>
    <n v="6513874.2400000002"/>
    <n v="0"/>
    <s v="NO_CONCILIADO"/>
  </r>
  <r>
    <x v="53"/>
    <m/>
    <x v="53"/>
    <x v="38"/>
    <s v="T04048590001"/>
    <s v="DEV"/>
    <n v="404859"/>
    <m/>
    <s v="CONTABILIZACION ORDENES DE TRANSFERENCIA GRACOS"/>
    <m/>
    <m/>
    <m/>
    <m/>
    <n v="12309506"/>
    <n v="0"/>
    <s v="NO_CONCILIADO"/>
  </r>
  <r>
    <x v="53"/>
    <m/>
    <x v="53"/>
    <x v="38"/>
    <s v="T04048610001"/>
    <s v="DEV"/>
    <n v="404861"/>
    <m/>
    <s v="CONTABILIZACION ORDENES DE TRANSFERENCIA GRACOS"/>
    <m/>
    <m/>
    <m/>
    <m/>
    <n v="798833.07"/>
    <n v="0"/>
    <s v="NO_CONCILIADO"/>
  </r>
  <r>
    <x v="53"/>
    <m/>
    <x v="53"/>
    <x v="38"/>
    <s v="T04048630001"/>
    <s v="DEV"/>
    <n v="404863"/>
    <m/>
    <s v="CONTABILIZACION ORDENES DE TRANSFERENCIA GRACOS"/>
    <m/>
    <m/>
    <m/>
    <m/>
    <n v="64067.6"/>
    <n v="0"/>
    <s v="NO_CONCILIADO"/>
  </r>
  <r>
    <x v="53"/>
    <m/>
    <x v="53"/>
    <x v="38"/>
    <s v="T04048650001"/>
    <s v="DEV"/>
    <n v="404865"/>
    <m/>
    <s v="CONTABILIZACION ORDENES DE TRANSFERENCIA GRACOS"/>
    <m/>
    <m/>
    <m/>
    <m/>
    <n v="2264712.2400000002"/>
    <n v="0"/>
    <s v="NO_CONCILIADO"/>
  </r>
  <r>
    <x v="53"/>
    <m/>
    <x v="53"/>
    <x v="38"/>
    <s v="T04048670001"/>
    <s v="DEV"/>
    <n v="404867"/>
    <m/>
    <s v="CONTABILIZACION ORDENES DE TRANSFERENCIA GRACOS"/>
    <m/>
    <m/>
    <m/>
    <m/>
    <n v="873428.78"/>
    <n v="0"/>
    <s v="NO_CONCILIADO"/>
  </r>
  <r>
    <x v="53"/>
    <m/>
    <x v="53"/>
    <x v="38"/>
    <s v="T04048690001"/>
    <s v="DEV"/>
    <n v="404869"/>
    <m/>
    <s v="CONTABILIZACION ORDENES DE TRANSFERENCIA GRACOS"/>
    <m/>
    <m/>
    <m/>
    <m/>
    <n v="2120219.17"/>
    <n v="0"/>
    <s v="NO_CONCILIADO"/>
  </r>
  <r>
    <x v="53"/>
    <m/>
    <x v="53"/>
    <x v="38"/>
    <s v="T04048710001"/>
    <s v="DEV"/>
    <n v="404871"/>
    <m/>
    <s v="CONTABILIZACION ORDENES DE TRANSFERENCIA GRACOS"/>
    <m/>
    <m/>
    <m/>
    <m/>
    <n v="5823430.9500000002"/>
    <n v="0"/>
    <s v="NO_CONCILIADO"/>
  </r>
  <r>
    <x v="53"/>
    <m/>
    <x v="53"/>
    <x v="38"/>
    <s v="T04048730001"/>
    <s v="DEV"/>
    <n v="404873"/>
    <m/>
    <s v="CONTABILIZACION ORDENES DE TRANSFERENCIA GRACOS"/>
    <m/>
    <m/>
    <m/>
    <m/>
    <n v="7539924.4400000004"/>
    <n v="0"/>
    <s v="NO_CONCILIADO"/>
  </r>
  <r>
    <x v="53"/>
    <m/>
    <x v="53"/>
    <x v="38"/>
    <s v="T04048750001"/>
    <s v="DEV"/>
    <n v="404875"/>
    <m/>
    <s v="CONTABILIZACION ORDENES DE TRANSFERENCIA GRACOS"/>
    <m/>
    <m/>
    <m/>
    <m/>
    <n v="4933043.22"/>
    <n v="0"/>
    <s v="NO_CONCILIADO"/>
  </r>
  <r>
    <x v="53"/>
    <m/>
    <x v="53"/>
    <x v="38"/>
    <s v="T04048770001"/>
    <s v="DEV"/>
    <n v="404877"/>
    <m/>
    <s v="CONTABILIZACION ORDENES DE TRANSFERENCIA GRACOS"/>
    <m/>
    <m/>
    <m/>
    <m/>
    <n v="6387089.2300000004"/>
    <n v="0"/>
    <s v="NO_CONCILIADO"/>
  </r>
  <r>
    <x v="53"/>
    <m/>
    <x v="53"/>
    <x v="38"/>
    <s v="T04048790001"/>
    <s v="DEV"/>
    <n v="404879"/>
    <m/>
    <s v="CONTABILIZACION ORDENES DE TRANSFERENCIA GRACOS"/>
    <m/>
    <m/>
    <m/>
    <m/>
    <n v="17542890.859999999"/>
    <n v="0"/>
    <s v="NO_CONCILIADO"/>
  </r>
  <r>
    <x v="53"/>
    <m/>
    <x v="53"/>
    <x v="38"/>
    <s v="T04048810001"/>
    <s v="DEV"/>
    <n v="404881"/>
    <m/>
    <s v="CONTABILIZACION ORDENES DE TRANSFERENCIA GRACOS"/>
    <m/>
    <m/>
    <m/>
    <m/>
    <n v="5581614.7199999997"/>
    <n v="0"/>
    <s v="NO_CONCILIADO"/>
  </r>
  <r>
    <x v="53"/>
    <m/>
    <x v="53"/>
    <x v="38"/>
    <s v="T04048830001"/>
    <s v="DEV"/>
    <n v="404883"/>
    <m/>
    <s v="CONTABILIZACION ORDENES DE TRANSFERENCIA GRACOS"/>
    <m/>
    <m/>
    <m/>
    <m/>
    <n v="13549182.640000001"/>
    <n v="0"/>
    <s v="NO_CONCILIADO"/>
  </r>
  <r>
    <x v="53"/>
    <m/>
    <x v="53"/>
    <x v="38"/>
    <s v="T04048850001"/>
    <s v="DEV"/>
    <n v="404885"/>
    <m/>
    <s v="CONTABILIZACION ORDENES DE TRANSFERENCIA GRACOS"/>
    <m/>
    <m/>
    <m/>
    <m/>
    <n v="3227554.4"/>
    <n v="0"/>
    <s v="NO_CONCILIADO"/>
  </r>
  <r>
    <x v="53"/>
    <m/>
    <x v="53"/>
    <x v="38"/>
    <s v="T04048870001"/>
    <s v="DEV"/>
    <n v="404887"/>
    <m/>
    <s v="CONTABILIZACION ORDENES DE TRANSFERENCIA GRACOS"/>
    <m/>
    <m/>
    <m/>
    <m/>
    <n v="1026909.69"/>
    <n v="0"/>
    <s v="NO_CONCILIADO"/>
  </r>
  <r>
    <x v="53"/>
    <m/>
    <x v="53"/>
    <x v="38"/>
    <s v="T04048890001"/>
    <s v="DEV"/>
    <n v="404889"/>
    <m/>
    <s v="CONTABILIZACION ORDENES DE TRANSFERENCIA GRACOS"/>
    <m/>
    <m/>
    <m/>
    <m/>
    <n v="21365721.079999998"/>
    <n v="0"/>
    <s v="NO_CONCILIADO"/>
  </r>
  <r>
    <x v="53"/>
    <m/>
    <x v="53"/>
    <x v="38"/>
    <s v="T04048910001"/>
    <s v="DEV"/>
    <n v="404891"/>
    <m/>
    <s v="CONTABILIZACION ORDENES DE TRANSFERENCIA GRACOS"/>
    <m/>
    <m/>
    <m/>
    <m/>
    <n v="26863567.989999998"/>
    <n v="0"/>
    <s v="NO_CONCILIADO"/>
  </r>
  <r>
    <x v="53"/>
    <m/>
    <x v="53"/>
    <x v="38"/>
    <s v="T04048930001"/>
    <s v="DEV"/>
    <n v="404893"/>
    <m/>
    <s v="CONTABILIZACION ORDENES DE TRANSFERENCIA GRACOS"/>
    <m/>
    <m/>
    <m/>
    <m/>
    <n v="10346457.529999999"/>
    <n v="0"/>
    <s v="NO_CONCILIADO"/>
  </r>
  <r>
    <x v="53"/>
    <m/>
    <x v="53"/>
    <x v="38"/>
    <s v="T04048950001"/>
    <s v="DEV"/>
    <n v="404895"/>
    <m/>
    <s v="CONTABILIZACION ORDENES DE TRANSFERENCIA GRACOS"/>
    <m/>
    <m/>
    <m/>
    <m/>
    <n v="123658752.05"/>
    <n v="0"/>
    <s v="NO_CONCILIADO"/>
  </r>
  <r>
    <x v="53"/>
    <m/>
    <x v="53"/>
    <x v="38"/>
    <s v="T04048970001"/>
    <s v="DEV"/>
    <n v="404897"/>
    <m/>
    <s v="CONTABILIZACION ORDENES DE TRANSFERENCIA GRACOS"/>
    <m/>
    <m/>
    <m/>
    <m/>
    <n v="53148460.68"/>
    <n v="0"/>
    <s v="NO_CONCILIADO"/>
  </r>
  <r>
    <x v="53"/>
    <m/>
    <x v="53"/>
    <x v="38"/>
    <s v="T04048990001"/>
    <s v="DEV"/>
    <n v="404899"/>
    <m/>
    <s v="CONTABILIZACION ORDENES DE TRANSFERENCIA GRACOS"/>
    <m/>
    <m/>
    <m/>
    <m/>
    <n v="12841.51"/>
    <n v="0"/>
    <s v="NO_CONCILIADO"/>
  </r>
  <r>
    <x v="53"/>
    <m/>
    <x v="53"/>
    <x v="38"/>
    <s v="T04049010001"/>
    <s v="DEV"/>
    <n v="404901"/>
    <m/>
    <s v="CONTABILIZACION ORDENES DE TRANSFERENCIA GRACOS"/>
    <m/>
    <m/>
    <m/>
    <m/>
    <n v="19594.36"/>
    <n v="0"/>
    <s v="NO_CONCILIADO"/>
  </r>
  <r>
    <x v="53"/>
    <m/>
    <x v="53"/>
    <x v="38"/>
    <s v="T04049030001"/>
    <s v="DEV"/>
    <n v="404903"/>
    <m/>
    <s v="CONTABILIZACION ORDENES DE TRANSFERENCIA GRACOS"/>
    <m/>
    <m/>
    <m/>
    <m/>
    <n v="4529.59"/>
    <n v="0"/>
    <s v="NO_CONCILIADO"/>
  </r>
  <r>
    <x v="53"/>
    <m/>
    <x v="53"/>
    <x v="38"/>
    <s v="T04049050001"/>
    <s v="DEV"/>
    <n v="404905"/>
    <m/>
    <s v="CONTABILIZACION ORDENES DE TRANSFERENCIA GRACOS"/>
    <m/>
    <m/>
    <m/>
    <m/>
    <n v="18664.41"/>
    <n v="0"/>
    <s v="NO_CONCILIADO"/>
  </r>
  <r>
    <x v="53"/>
    <m/>
    <x v="53"/>
    <x v="38"/>
    <s v="T04049070001"/>
    <s v="DEV"/>
    <n v="404907"/>
    <m/>
    <s v="CONTABILIZACION ORDENES DE TRANSFERENCIA GRACOS"/>
    <m/>
    <m/>
    <m/>
    <m/>
    <n v="18664.41"/>
    <n v="0"/>
    <s v="NO_CONCILIADO"/>
  </r>
  <r>
    <x v="53"/>
    <m/>
    <x v="53"/>
    <x v="38"/>
    <s v="T04049090001"/>
    <s v="DEV"/>
    <n v="404909"/>
    <m/>
    <s v="CONTABILIZACION ORDENES DE TRANSFERENCIA GRACOS"/>
    <m/>
    <m/>
    <m/>
    <m/>
    <n v="18664.41"/>
    <n v="0"/>
    <s v="NO_CONCILIADO"/>
  </r>
  <r>
    <x v="53"/>
    <m/>
    <x v="53"/>
    <x v="38"/>
    <s v="T04049110001"/>
    <s v="DEV"/>
    <n v="404911"/>
    <m/>
    <s v="CONTABILIZACION ORDENES DE TRANSFERENCIA GRACOS"/>
    <m/>
    <m/>
    <m/>
    <m/>
    <n v="18664.41"/>
    <n v="0"/>
    <s v="NO_CONCILIADO"/>
  </r>
  <r>
    <x v="53"/>
    <m/>
    <x v="53"/>
    <x v="38"/>
    <s v="T04049130001"/>
    <s v="DEV"/>
    <n v="404913"/>
    <m/>
    <s v="CONTABILIZACION ORDENES DE TRANSFERENCIA GRACOS"/>
    <m/>
    <m/>
    <m/>
    <m/>
    <n v="354323.05"/>
    <n v="0"/>
    <s v="NO_CONCILIADO"/>
  </r>
  <r>
    <x v="53"/>
    <m/>
    <x v="53"/>
    <x v="38"/>
    <s v="T04049150001"/>
    <s v="DEV"/>
    <n v="404915"/>
    <m/>
    <s v="CONTABILIZACION ORDENES DE TRANSFERENCIA GRACOS"/>
    <m/>
    <m/>
    <m/>
    <m/>
    <n v="6925.1"/>
    <n v="0"/>
    <s v="NO_CONCILIADO"/>
  </r>
  <r>
    <x v="53"/>
    <m/>
    <x v="53"/>
    <x v="38"/>
    <s v="T04049170001"/>
    <s v="DEV"/>
    <n v="404917"/>
    <m/>
    <s v="CONTABILIZACION ORDENES DE TRANSFERENCIA GRACOS"/>
    <m/>
    <m/>
    <m/>
    <m/>
    <n v="128.41999999999999"/>
    <n v="0"/>
    <s v="NO_CONCILIADO"/>
  </r>
  <r>
    <x v="53"/>
    <m/>
    <x v="53"/>
    <x v="38"/>
    <s v="T04049190001"/>
    <s v="DEV"/>
    <n v="404919"/>
    <m/>
    <s v="CONTABILIZACION ORDENES DE TRANSFERENCIA GRACOS"/>
    <m/>
    <m/>
    <m/>
    <m/>
    <n v="1600.85"/>
    <n v="0"/>
    <s v="NO_CONCILIADO"/>
  </r>
  <r>
    <x v="53"/>
    <m/>
    <x v="53"/>
    <x v="38"/>
    <s v="T04049210001"/>
    <s v="DEV"/>
    <n v="404921"/>
    <m/>
    <s v="CONTABILIZACION ORDENES DE TRANSFERENCIA GRACOS"/>
    <m/>
    <m/>
    <m/>
    <m/>
    <n v="6596.44"/>
    <n v="0"/>
    <s v="NO_CONCILIADO"/>
  </r>
  <r>
    <x v="53"/>
    <m/>
    <x v="53"/>
    <x v="38"/>
    <s v="T04049230001"/>
    <s v="DEV"/>
    <n v="404923"/>
    <m/>
    <s v="CONTABILIZACION ORDENES DE TRANSFERENCIA GRACOS"/>
    <m/>
    <m/>
    <m/>
    <m/>
    <n v="6596.44"/>
    <n v="0"/>
    <s v="NO_CONCILIADO"/>
  </r>
  <r>
    <x v="53"/>
    <m/>
    <x v="53"/>
    <x v="38"/>
    <s v="T04049250001"/>
    <s v="DEV"/>
    <n v="404925"/>
    <m/>
    <s v="CONTABILIZACION ORDENES DE TRANSFERENCIA GRACOS"/>
    <m/>
    <m/>
    <m/>
    <m/>
    <n v="6596.44"/>
    <n v="0"/>
    <s v="NO_CONCILIADO"/>
  </r>
  <r>
    <x v="53"/>
    <m/>
    <x v="53"/>
    <x v="38"/>
    <s v="T04049270001"/>
    <s v="DEV"/>
    <n v="404927"/>
    <m/>
    <s v="CONTABILIZACION ORDENES DE TRANSFERENCIA GRACOS"/>
    <m/>
    <m/>
    <m/>
    <m/>
    <n v="6596.44"/>
    <n v="0"/>
    <s v="NO_CONCILIADO"/>
  </r>
  <r>
    <x v="53"/>
    <m/>
    <x v="53"/>
    <x v="38"/>
    <s v="T04049290001"/>
    <s v="DEV"/>
    <n v="404929"/>
    <m/>
    <s v="CONTABILIZACION ORDENES DE TRANSFERENCIA GRACOS"/>
    <m/>
    <m/>
    <m/>
    <m/>
    <n v="35270.76"/>
    <n v="0"/>
    <s v="NO_CONCILIADO"/>
  </r>
  <r>
    <x v="53"/>
    <m/>
    <x v="53"/>
    <x v="38"/>
    <s v="T04049310001"/>
    <s v="DEV"/>
    <n v="404931"/>
    <m/>
    <s v="CONTABILIZACION ORDENES DE TRANSFERENCIA GRACOS"/>
    <m/>
    <m/>
    <m/>
    <m/>
    <n v="997.79"/>
    <n v="0"/>
    <s v="NO_CONCILIADO"/>
  </r>
  <r>
    <x v="53"/>
    <m/>
    <x v="53"/>
    <x v="38"/>
    <s v="T04049330001"/>
    <s v="DEV"/>
    <n v="404933"/>
    <m/>
    <s v="CONTABILIZACION ORDENES DE TRANSFERENCIA GRACOS"/>
    <m/>
    <m/>
    <m/>
    <m/>
    <n v="12441.09"/>
    <n v="0"/>
    <s v="NO_CONCILIADO"/>
  </r>
  <r>
    <x v="53"/>
    <m/>
    <x v="53"/>
    <x v="38"/>
    <s v="T04049350001"/>
    <s v="DEV"/>
    <n v="404935"/>
    <m/>
    <s v="CONTABILIZACION ORDENES DE TRANSFERENCIA GRACOS"/>
    <m/>
    <m/>
    <m/>
    <m/>
    <n v="51263.96"/>
    <n v="0"/>
    <s v="NO_CONCILIADO"/>
  </r>
  <r>
    <x v="53"/>
    <m/>
    <x v="53"/>
    <x v="38"/>
    <s v="T04049370001"/>
    <s v="DEV"/>
    <n v="404937"/>
    <m/>
    <s v="CONTABILIZACION ORDENES DE TRANSFERENCIA GRACOS"/>
    <m/>
    <m/>
    <m/>
    <m/>
    <n v="51263.96"/>
    <n v="0"/>
    <s v="NO_CONCILIADO"/>
  </r>
  <r>
    <x v="53"/>
    <m/>
    <x v="53"/>
    <x v="38"/>
    <s v="T04049390001"/>
    <s v="DEV"/>
    <n v="404939"/>
    <m/>
    <s v="CONTABILIZACION ORDENES DE TRANSFERENCIA GRACOS"/>
    <m/>
    <m/>
    <m/>
    <m/>
    <n v="51263.96"/>
    <n v="0"/>
    <s v="NO_CONCILIADO"/>
  </r>
  <r>
    <x v="53"/>
    <m/>
    <x v="53"/>
    <x v="38"/>
    <s v="T04049410001"/>
    <s v="DEV"/>
    <n v="404941"/>
    <m/>
    <s v="CONTABILIZACION ORDENES DE TRANSFERENCIA GRACOS"/>
    <m/>
    <m/>
    <m/>
    <m/>
    <n v="51263.96"/>
    <n v="0"/>
    <s v="NO_CONCILIADO"/>
  </r>
  <r>
    <x v="53"/>
    <m/>
    <x v="53"/>
    <x v="38"/>
    <s v="T04049430001"/>
    <s v="DEV"/>
    <n v="404943"/>
    <m/>
    <s v="CONTABILIZACION ORDENES DE TRANSFERENCIA GRACOS"/>
    <m/>
    <m/>
    <m/>
    <m/>
    <n v="4995.59"/>
    <n v="0"/>
    <s v="NO_CONCILIADO"/>
  </r>
  <r>
    <x v="53"/>
    <m/>
    <x v="53"/>
    <x v="38"/>
    <s v="T04049450001"/>
    <s v="DEV"/>
    <n v="404945"/>
    <m/>
    <s v="CONTABILIZACION ORDENES DE TRANSFERENCIA GRACOS"/>
    <m/>
    <m/>
    <m/>
    <m/>
    <n v="6468.02"/>
    <n v="0"/>
    <s v="NO_CONCILIADO"/>
  </r>
  <r>
    <x v="53"/>
    <m/>
    <x v="53"/>
    <x v="38"/>
    <s v="T04049470001"/>
    <s v="DEV"/>
    <n v="404947"/>
    <m/>
    <s v="CONTABILIZACION ORDENES DE TRANSFERENCIA GRACOS"/>
    <m/>
    <m/>
    <m/>
    <m/>
    <n v="18301.11"/>
    <n v="0"/>
    <s v="NO_CONCILIADO"/>
  </r>
  <r>
    <x v="53"/>
    <m/>
    <x v="53"/>
    <x v="38"/>
    <s v="T04049490001"/>
    <s v="DEV"/>
    <n v="404949"/>
    <m/>
    <s v="CONTABILIZACION ORDENES DE TRANSFERENCIA GRACOS"/>
    <m/>
    <m/>
    <m/>
    <m/>
    <n v="5822.84"/>
    <n v="0"/>
    <s v="NO_CONCILIADO"/>
  </r>
  <r>
    <x v="53"/>
    <m/>
    <x v="53"/>
    <x v="38"/>
    <s v="T04049510001"/>
    <s v="DEV"/>
    <n v="404951"/>
    <m/>
    <s v="CONTABILIZACION ORDENES DE TRANSFERENCIA GRACOS"/>
    <m/>
    <m/>
    <m/>
    <m/>
    <n v="14134.82"/>
    <n v="0"/>
    <s v="NO_CONCILIADO"/>
  </r>
  <r>
    <x v="53"/>
    <m/>
    <x v="53"/>
    <x v="38"/>
    <s v="T04049530001"/>
    <s v="DEV"/>
    <n v="404953"/>
    <m/>
    <s v="CONTABILIZACION ORDENES DE TRANSFERENCIA GRACOS"/>
    <m/>
    <m/>
    <m/>
    <m/>
    <n v="38822.870000000003"/>
    <n v="0"/>
    <s v="NO_CONCILIADO"/>
  </r>
  <r>
    <x v="53"/>
    <m/>
    <x v="53"/>
    <x v="38"/>
    <s v="T04049550001"/>
    <s v="DEV"/>
    <n v="404955"/>
    <m/>
    <s v="CONTABILIZACION ORDENES DE TRANSFERENCIA GRACOS"/>
    <m/>
    <m/>
    <m/>
    <m/>
    <n v="50266.17"/>
    <n v="0"/>
    <s v="NO_CONCILIADO"/>
  </r>
  <r>
    <x v="53"/>
    <m/>
    <x v="53"/>
    <x v="38"/>
    <s v="T04049580001"/>
    <s v="DEV"/>
    <n v="404958"/>
    <m/>
    <s v="CONTABILIZACION ORDENES DE TRANSFERENCIA GRACOS"/>
    <m/>
    <m/>
    <m/>
    <m/>
    <n v="2799659.43"/>
    <n v="0"/>
    <s v="NO_CONCILIADO"/>
  </r>
  <r>
    <x v="53"/>
    <m/>
    <x v="53"/>
    <x v="38"/>
    <s v="T04049600001"/>
    <s v="DEV"/>
    <n v="404960"/>
    <m/>
    <s v="CONTABILIZACION ORDENES DE TRANSFERENCIA GRACOS"/>
    <m/>
    <m/>
    <m/>
    <m/>
    <n v="2799659.43"/>
    <n v="0"/>
    <s v="NO_CONCILIADO"/>
  </r>
  <r>
    <x v="53"/>
    <m/>
    <x v="53"/>
    <x v="38"/>
    <s v="T04049620001"/>
    <s v="DEV"/>
    <n v="404962"/>
    <m/>
    <s v="CONTABILIZACION ORDENES DE TRANSFERENCIA GRACOS"/>
    <m/>
    <m/>
    <m/>
    <m/>
    <n v="2799659.43"/>
    <n v="0"/>
    <s v="NO_CONCILIADO"/>
  </r>
  <r>
    <x v="53"/>
    <m/>
    <x v="53"/>
    <x v="38"/>
    <s v="T04049640001"/>
    <s v="DEV"/>
    <n v="404964"/>
    <m/>
    <s v="CONTABILIZACION ORDENES DE TRANSFERENCIA GRACOS"/>
    <m/>
    <m/>
    <m/>
    <m/>
    <n v="2799659.43"/>
    <n v="0"/>
    <s v="NO_CONCILIADO"/>
  </r>
  <r>
    <x v="53"/>
    <m/>
    <x v="53"/>
    <x v="38"/>
    <s v="T04049660001"/>
    <s v="DEV"/>
    <n v="404966"/>
    <m/>
    <s v="CONTABILIZACION ORDENES DE TRANSFERENCIA GRACOS"/>
    <m/>
    <m/>
    <m/>
    <m/>
    <n v="2799659.43"/>
    <n v="0"/>
    <s v="NO_CONCILIADO"/>
  </r>
  <r>
    <x v="53"/>
    <m/>
    <x v="53"/>
    <x v="38"/>
    <s v="T04049680001"/>
    <s v="DEV"/>
    <n v="404968"/>
    <m/>
    <s v="CONTABILIZACION ORDENES DE TRANSFERENCIA GRACOS"/>
    <m/>
    <m/>
    <m/>
    <m/>
    <n v="7689593.3799999999"/>
    <n v="0"/>
    <s v="NO_CONCILIADO"/>
  </r>
  <r>
    <x v="53"/>
    <m/>
    <x v="53"/>
    <x v="38"/>
    <s v="T04049700001"/>
    <s v="DEV"/>
    <n v="404970"/>
    <m/>
    <s v="CONTABILIZACION ORDENES DE TRANSFERENCIA GRACOS"/>
    <m/>
    <m/>
    <m/>
    <m/>
    <n v="7689593.3799999999"/>
    <n v="0"/>
    <s v="NO_CONCILIADO"/>
  </r>
  <r>
    <x v="53"/>
    <m/>
    <x v="53"/>
    <x v="38"/>
    <s v="T04049720001"/>
    <s v="DEV"/>
    <n v="404972"/>
    <m/>
    <s v="CONTABILIZACION ORDENES DE TRANSFERENCIA GRACOS"/>
    <m/>
    <m/>
    <m/>
    <m/>
    <n v="7689593.3799999999"/>
    <n v="0"/>
    <s v="NO_CONCILIADO"/>
  </r>
  <r>
    <x v="53"/>
    <m/>
    <x v="53"/>
    <x v="38"/>
    <s v="T04049740001"/>
    <s v="DEV"/>
    <n v="404974"/>
    <m/>
    <s v="CONTABILIZACION ORDENES DE TRANSFERENCIA GRACOS"/>
    <m/>
    <m/>
    <m/>
    <m/>
    <n v="7689593.3799999999"/>
    <n v="0"/>
    <s v="NO_CONCILIADO"/>
  </r>
  <r>
    <x v="53"/>
    <m/>
    <x v="53"/>
    <x v="38"/>
    <s v="T04049760001"/>
    <s v="DEV"/>
    <n v="404976"/>
    <m/>
    <s v="CONTABILIZACION ORDENES DE TRANSFERENCIA GRACOS"/>
    <m/>
    <m/>
    <m/>
    <m/>
    <n v="7689593.3799999999"/>
    <n v="0"/>
    <s v="NO_CONCILIADO"/>
  </r>
  <r>
    <x v="53"/>
    <m/>
    <x v="53"/>
    <x v="38"/>
    <s v="T04049780001"/>
    <s v="DEV"/>
    <n v="404978"/>
    <m/>
    <s v="CONTABILIZACION ORDENES DE TRANSFERENCIA GRACOS"/>
    <m/>
    <m/>
    <m/>
    <m/>
    <n v="6513874.2400000002"/>
    <n v="0"/>
    <s v="NO_CONCILIADO"/>
  </r>
  <r>
    <x v="53"/>
    <m/>
    <x v="53"/>
    <x v="38"/>
    <s v="T04049800001"/>
    <s v="DEV"/>
    <n v="404980"/>
    <m/>
    <s v="CONTABILIZACION ORDENES DE TRANSFERENCIA GRACOS"/>
    <m/>
    <m/>
    <m/>
    <m/>
    <n v="6513874.2400000002"/>
    <n v="0"/>
    <s v="NO_CONCILIADO"/>
  </r>
  <r>
    <x v="53"/>
    <m/>
    <x v="53"/>
    <x v="38"/>
    <s v="T04049820001"/>
    <s v="DEV"/>
    <n v="404982"/>
    <m/>
    <s v="CONTABILIZACION ORDENES DE TRANSFERENCIA GRACOS"/>
    <m/>
    <m/>
    <m/>
    <m/>
    <n v="6513874.2400000002"/>
    <n v="0"/>
    <s v="NO_CONCILIADO"/>
  </r>
  <r>
    <x v="53"/>
    <m/>
    <x v="53"/>
    <x v="38"/>
    <s v="T04049840001"/>
    <s v="DEV"/>
    <n v="404984"/>
    <m/>
    <s v="CONTABILIZACION ORDENES DE TRANSFERENCIA GRACOS"/>
    <m/>
    <m/>
    <m/>
    <m/>
    <n v="6513874.2400000002"/>
    <n v="0"/>
    <s v="NO_CONCILIADO"/>
  </r>
  <r>
    <x v="53"/>
    <m/>
    <x v="53"/>
    <x v="38"/>
    <s v="T04049860001"/>
    <s v="DEV"/>
    <n v="404986"/>
    <m/>
    <s v="CONTABILIZACION ORDENES DE TRANSFERENCIA GRACOS"/>
    <m/>
    <m/>
    <m/>
    <m/>
    <n v="17891120.649999999"/>
    <n v="0"/>
    <s v="NO_CONCILIADO"/>
  </r>
  <r>
    <x v="53"/>
    <m/>
    <x v="53"/>
    <x v="38"/>
    <s v="T04049880001"/>
    <s v="DEV"/>
    <n v="404988"/>
    <m/>
    <s v="CONTABILIZACION ORDENES DE TRANSFERENCIA GRACOS"/>
    <m/>
    <m/>
    <m/>
    <m/>
    <n v="17891120.649999999"/>
    <n v="0"/>
    <s v="NO_CONCILIADO"/>
  </r>
  <r>
    <x v="53"/>
    <m/>
    <x v="53"/>
    <x v="38"/>
    <s v="T04049900001"/>
    <s v="DEV"/>
    <n v="404990"/>
    <m/>
    <s v="CONTABILIZACION ORDENES DE TRANSFERENCIA GRACOS"/>
    <m/>
    <m/>
    <m/>
    <m/>
    <n v="17891120.649999999"/>
    <n v="0"/>
    <s v="NO_CONCILIADO"/>
  </r>
  <r>
    <x v="53"/>
    <m/>
    <x v="53"/>
    <x v="38"/>
    <s v="T04049920001"/>
    <s v="DEV"/>
    <n v="404992"/>
    <m/>
    <s v="CONTABILIZACION ORDENES DE TRANSFERENCIA GRACOS"/>
    <m/>
    <m/>
    <m/>
    <m/>
    <n v="17891120.649999999"/>
    <n v="0"/>
    <s v="NO_CONCILIADO"/>
  </r>
  <r>
    <x v="53"/>
    <m/>
    <x v="53"/>
    <x v="38"/>
    <s v="T04049940001"/>
    <s v="DEV"/>
    <n v="404994"/>
    <m/>
    <s v="CONTABILIZACION ORDENES DE TRANSFERENCIA GRACOS"/>
    <m/>
    <m/>
    <m/>
    <m/>
    <n v="17891120.649999999"/>
    <n v="0"/>
    <s v="NO_CONCILIADO"/>
  </r>
  <r>
    <x v="53"/>
    <m/>
    <x v="53"/>
    <x v="38"/>
    <s v="T04049960001"/>
    <s v="DEV"/>
    <n v="404996"/>
    <m/>
    <s v="CONTABILIZACION ORDENES DE TRANSFERENCIA GRACOS"/>
    <m/>
    <m/>
    <m/>
    <m/>
    <n v="3291621.93"/>
    <n v="0"/>
    <s v="NO_CONCILIADO"/>
  </r>
  <r>
    <x v="53"/>
    <m/>
    <x v="53"/>
    <x v="38"/>
    <s v="T04049980001"/>
    <s v="DEV"/>
    <n v="404998"/>
    <m/>
    <s v="CONTABILIZACION ORDENES DE TRANSFERENCIA GRACOS"/>
    <m/>
    <m/>
    <m/>
    <m/>
    <n v="3291621.93"/>
    <n v="0"/>
    <s v="NO_CONCILIADO"/>
  </r>
  <r>
    <x v="53"/>
    <m/>
    <x v="53"/>
    <x v="38"/>
    <s v="T04050000001"/>
    <s v="DEV"/>
    <n v="405000"/>
    <m/>
    <s v="CONTABILIZACION ORDENES DE TRANSFERENCIA GRACOS"/>
    <m/>
    <m/>
    <m/>
    <m/>
    <n v="3291621.93"/>
    <n v="0"/>
    <s v="NO_CONCILIADO"/>
  </r>
  <r>
    <x v="53"/>
    <m/>
    <x v="53"/>
    <x v="38"/>
    <s v="T04050020001"/>
    <s v="DEV"/>
    <n v="405002"/>
    <m/>
    <s v="CONTABILIZACION ORDENES DE TRANSFERENCIA GRACOS"/>
    <m/>
    <m/>
    <m/>
    <m/>
    <n v="3291621.93"/>
    <n v="0"/>
    <s v="NO_CONCILIADO"/>
  </r>
  <r>
    <x v="53"/>
    <m/>
    <x v="53"/>
    <x v="38"/>
    <s v="T04050040001"/>
    <s v="DEV"/>
    <n v="405004"/>
    <m/>
    <s v="CONTABILIZACION ORDENES DE TRANSFERENCIA GRACOS"/>
    <m/>
    <m/>
    <m/>
    <m/>
    <n v="3291621.93"/>
    <n v="0"/>
    <s v="NO_CONCILIADO"/>
  </r>
  <r>
    <x v="53"/>
    <m/>
    <x v="53"/>
    <x v="38"/>
    <s v="T04050060001"/>
    <s v="DEV"/>
    <n v="405006"/>
    <m/>
    <s v="CONTABILIZACION ORDENES DE TRANSFERENCIA GRACOS"/>
    <m/>
    <m/>
    <m/>
    <m/>
    <n v="1926230.58"/>
    <n v="0"/>
    <s v="NO_CONCILIADO"/>
  </r>
  <r>
    <x v="53"/>
    <m/>
    <x v="53"/>
    <x v="38"/>
    <s v="T04050080001"/>
    <s v="DEV"/>
    <n v="405008"/>
    <m/>
    <s v="CONTABILIZACION ORDENES DE TRANSFERENCIA GRACOS"/>
    <m/>
    <m/>
    <m/>
    <m/>
    <n v="54492.14"/>
    <n v="0"/>
    <s v="NO_CONCILIADO"/>
  </r>
  <r>
    <x v="53"/>
    <m/>
    <x v="53"/>
    <x v="38"/>
    <s v="T04050100001"/>
    <s v="DEV"/>
    <n v="405010"/>
    <m/>
    <s v="CONTABILIZACION ORDENES DE TRANSFERENCIA GRACOS"/>
    <m/>
    <m/>
    <m/>
    <m/>
    <n v="2939155.82"/>
    <n v="0"/>
    <s v="NO_CONCILIADO"/>
  </r>
  <r>
    <x v="53"/>
    <m/>
    <x v="53"/>
    <x v="38"/>
    <s v="T04050120001"/>
    <s v="DEV"/>
    <n v="405012"/>
    <m/>
    <s v="CONTABILIZACION ORDENES DE TRANSFERENCIA GRACOS"/>
    <m/>
    <m/>
    <m/>
    <m/>
    <n v="679440.26"/>
    <n v="0"/>
    <s v="NO_CONCILIADO"/>
  </r>
  <r>
    <x v="53"/>
    <m/>
    <x v="53"/>
    <x v="38"/>
    <s v="T04050140001"/>
    <s v="DEV"/>
    <n v="405014"/>
    <m/>
    <s v="CONTABILIZACION ORDENES DE TRANSFERENCIA GRACOS"/>
    <m/>
    <m/>
    <m/>
    <m/>
    <n v="5290618.59"/>
    <n v="0"/>
    <s v="NO_CONCILIADO"/>
  </r>
  <r>
    <x v="53"/>
    <m/>
    <x v="53"/>
    <x v="38"/>
    <s v="T04050160001"/>
    <s v="DEV"/>
    <n v="405016"/>
    <m/>
    <s v="CONTABILIZACION ORDENES DE TRANSFERENCIA GRACOS"/>
    <m/>
    <m/>
    <m/>
    <m/>
    <n v="1866162.43"/>
    <n v="0"/>
    <s v="NO_CONCILIADO"/>
  </r>
  <r>
    <x v="53"/>
    <m/>
    <x v="53"/>
    <x v="38"/>
    <s v="T04050180001"/>
    <s v="DEV"/>
    <n v="405018"/>
    <m/>
    <s v="CONTABILIZACION ORDENES DE TRANSFERENCIA GRACOS"/>
    <m/>
    <m/>
    <m/>
    <m/>
    <n v="8072736.7300000004"/>
    <n v="0"/>
    <s v="NO_CONCILIADO"/>
  </r>
  <r>
    <x v="53"/>
    <m/>
    <x v="53"/>
    <x v="38"/>
    <s v="T04050200001"/>
    <s v="DEV"/>
    <n v="405020"/>
    <m/>
    <s v="CONTABILIZACION ORDENES DE TRANSFERENCIA GRACOS"/>
    <m/>
    <m/>
    <m/>
    <m/>
    <n v="149668.94"/>
    <n v="0"/>
    <s v="NO_CONCILIADO"/>
  </r>
  <r>
    <x v="53"/>
    <m/>
    <x v="53"/>
    <x v="38"/>
    <s v="T04050220001"/>
    <s v="DEV"/>
    <n v="405022"/>
    <m/>
    <s v="CONTABILIZACION ORDENES DE TRANSFERENCIA GRACOS"/>
    <m/>
    <m/>
    <m/>
    <m/>
    <n v="1580831.02"/>
    <n v="0"/>
    <s v="NO_CONCILIADO"/>
  </r>
  <r>
    <x v="53"/>
    <m/>
    <x v="53"/>
    <x v="38"/>
    <s v="T04050240001"/>
    <s v="DEV"/>
    <n v="405024"/>
    <m/>
    <s v="CONTABILIZACION ORDENES DE TRANSFERENCIA GRACOS"/>
    <m/>
    <m/>
    <m/>
    <m/>
    <n v="4481696.5199999996"/>
    <n v="0"/>
    <s v="NO_CONCILIADO"/>
  </r>
  <r>
    <x v="53"/>
    <m/>
    <x v="53"/>
    <x v="38"/>
    <s v="T04050260001"/>
    <s v="DEV"/>
    <n v="405026"/>
    <m/>
    <s v="CONTABILIZACION ORDENES DE TRANSFERENCIA GRACOS"/>
    <m/>
    <m/>
    <m/>
    <m/>
    <n v="6838435.9299999997"/>
    <n v="0"/>
    <s v="NO_CONCILIADO"/>
  </r>
  <r>
    <x v="53"/>
    <m/>
    <x v="53"/>
    <x v="38"/>
    <s v="T04050280001"/>
    <s v="DEV"/>
    <n v="405028"/>
    <m/>
    <s v="CONTABILIZACION ORDENES DE TRANSFERENCIA GRACOS"/>
    <m/>
    <m/>
    <m/>
    <m/>
    <n v="126784.94"/>
    <n v="0"/>
    <s v="NO_CONCILIADO"/>
  </r>
  <r>
    <x v="53"/>
    <m/>
    <x v="53"/>
    <x v="38"/>
    <s v="T04050300001"/>
    <s v="DEV"/>
    <n v="405030"/>
    <m/>
    <s v="CONTABILIZACION ORDENES DE TRANSFERENCIA GRACOS"/>
    <m/>
    <m/>
    <m/>
    <m/>
    <n v="348229.79"/>
    <n v="0"/>
    <s v="NO_CONCILIADO"/>
  </r>
  <r>
    <x v="53"/>
    <m/>
    <x v="53"/>
    <x v="38"/>
    <s v="T04050320001"/>
    <s v="DEV"/>
    <n v="405032"/>
    <m/>
    <s v="CONTABILIZACION ORDENES DE TRANSFERENCIA GRACOS"/>
    <m/>
    <m/>
    <m/>
    <m/>
    <n v="18782567.559999999"/>
    <n v="0"/>
    <s v="NO_CONCILIADO"/>
  </r>
  <r>
    <x v="53"/>
    <m/>
    <x v="53"/>
    <x v="38"/>
    <s v="T04050340001"/>
    <s v="DEV"/>
    <n v="405034"/>
    <m/>
    <s v="CONTABILIZACION ORDENES DE TRANSFERENCIA GRACOS"/>
    <m/>
    <m/>
    <m/>
    <m/>
    <n v="4341938.01"/>
    <n v="0"/>
    <s v="NO_CONCILIADO"/>
  </r>
  <r>
    <x v="53"/>
    <m/>
    <x v="53"/>
    <x v="38"/>
    <s v="T04050360001"/>
    <s v="DEV"/>
    <n v="405036"/>
    <m/>
    <s v="CONTABILIZACION ORDENES DE TRANSFERENCIA GRACOS"/>
    <m/>
    <m/>
    <m/>
    <m/>
    <n v="3455631.02"/>
    <n v="0"/>
    <s v="NO_CONCILIADO"/>
  </r>
  <r>
    <x v="53"/>
    <m/>
    <x v="53"/>
    <x v="38"/>
    <s v="T04050380001"/>
    <s v="DEV"/>
    <n v="405038"/>
    <m/>
    <s v="CONTABILIZACION ORDENES DE TRANSFERENCIA GRACOS"/>
    <m/>
    <m/>
    <m/>
    <m/>
    <n v="2745167.3"/>
    <n v="0"/>
    <s v="NO_CONCILIADO"/>
  </r>
  <r>
    <x v="53"/>
    <m/>
    <x v="53"/>
    <x v="38"/>
    <s v="T04050400001"/>
    <s v="DEV"/>
    <n v="405040"/>
    <m/>
    <s v="CONTABILIZACION ORDENES DE TRANSFERENCIA GRACOS"/>
    <m/>
    <m/>
    <m/>
    <m/>
    <n v="2398974.79"/>
    <n v="0"/>
    <s v="NO_CONCILIADO"/>
  </r>
  <r>
    <x v="53"/>
    <m/>
    <x v="53"/>
    <x v="38"/>
    <s v="T04050420001"/>
    <s v="DEV"/>
    <n v="405042"/>
    <m/>
    <s v="CONTABILIZACION ORDENES DE TRANSFERENCIA GRACOS"/>
    <m/>
    <m/>
    <m/>
    <m/>
    <n v="2032177.66"/>
    <n v="0"/>
    <s v="NO_CONCILIADO"/>
  </r>
  <r>
    <x v="53"/>
    <m/>
    <x v="53"/>
    <x v="38"/>
    <s v="T04050440001"/>
    <s v="DEV"/>
    <n v="405044"/>
    <m/>
    <s v="CONTABILIZACION ORDENES DE TRANSFERENCIA GRACOS"/>
    <m/>
    <m/>
    <m/>
    <m/>
    <n v="2492788.9300000002"/>
    <n v="0"/>
    <s v="NO_CONCILIADO"/>
  </r>
  <r>
    <x v="53"/>
    <m/>
    <x v="53"/>
    <x v="38"/>
    <s v="T04050460001"/>
    <s v="DEV"/>
    <n v="405046"/>
    <m/>
    <s v="CONTABILIZACION ORDENES DE TRANSFERENCIA GRACOS"/>
    <m/>
    <m/>
    <m/>
    <m/>
    <n v="20948814.039999999"/>
    <n v="0"/>
    <s v="NO_CONCILIADO"/>
  </r>
  <r>
    <x v="53"/>
    <m/>
    <x v="53"/>
    <x v="38"/>
    <s v="T04050480001"/>
    <s v="DEV"/>
    <n v="405048"/>
    <m/>
    <s v="CONTABILIZACION ORDENES DE TRANSFERENCIA GRACOS"/>
    <m/>
    <m/>
    <m/>
    <m/>
    <n v="9182974.6300000008"/>
    <n v="0"/>
    <s v="NO_CONCILIADO"/>
  </r>
  <r>
    <x v="53"/>
    <m/>
    <x v="53"/>
    <x v="38"/>
    <s v="T04050500001"/>
    <s v="DEV"/>
    <n v="405050"/>
    <m/>
    <s v="CONTABILIZACION ORDENES DE TRANSFERENCIA GRACOS"/>
    <m/>
    <m/>
    <m/>
    <m/>
    <n v="363.31"/>
    <n v="0"/>
    <s v="NO_CONCILIADO"/>
  </r>
  <r>
    <x v="53"/>
    <m/>
    <x v="53"/>
    <x v="38"/>
    <s v="T04050520001"/>
    <s v="DEV"/>
    <n v="405052"/>
    <m/>
    <s v="CONTABILIZACION ORDENES DE TRANSFERENCIA GRACOS"/>
    <m/>
    <m/>
    <m/>
    <m/>
    <n v="18664.41"/>
    <n v="0"/>
    <s v="NO_CONCILIADO"/>
  </r>
  <r>
    <x v="53"/>
    <m/>
    <x v="53"/>
    <x v="38"/>
    <s v="T04050540001"/>
    <s v="DEV"/>
    <n v="405054"/>
    <m/>
    <s v="CONTABILIZACION ORDENES DE TRANSFERENCIA GRACOS"/>
    <m/>
    <m/>
    <m/>
    <m/>
    <n v="4538.51"/>
    <n v="0"/>
    <s v="NO_CONCILIADO"/>
  </r>
  <r>
    <x v="53"/>
    <m/>
    <x v="53"/>
    <x v="38"/>
    <s v="T04050560001"/>
    <s v="DEV"/>
    <n v="405056"/>
    <m/>
    <s v="CONTABILIZACION ORDENES DE TRANSFERENCIA GRACOS"/>
    <m/>
    <m/>
    <m/>
    <m/>
    <n v="6596.44"/>
    <n v="0"/>
    <s v="NO_CONCILIADO"/>
  </r>
  <r>
    <x v="53"/>
    <m/>
    <x v="53"/>
    <x v="38"/>
    <s v="T04050580001"/>
    <s v="DEV"/>
    <n v="405058"/>
    <m/>
    <s v="CONTABILIZACION ORDENES DE TRANSFERENCIA GRACOS"/>
    <m/>
    <m/>
    <m/>
    <m/>
    <n v="53818.28"/>
    <n v="0"/>
    <s v="NO_CONCILIADO"/>
  </r>
  <r>
    <x v="53"/>
    <m/>
    <x v="53"/>
    <x v="38"/>
    <s v="T04050600001"/>
    <s v="DEV"/>
    <n v="405060"/>
    <m/>
    <s v="CONTABILIZACION ORDENES DE TRANSFERENCIA GRACOS"/>
    <m/>
    <m/>
    <m/>
    <m/>
    <n v="51263.96"/>
    <n v="0"/>
    <s v="NO_CONCILIADO"/>
  </r>
  <r>
    <x v="53"/>
    <m/>
    <x v="53"/>
    <x v="38"/>
    <s v="T04050620001"/>
    <s v="DEV"/>
    <n v="405062"/>
    <m/>
    <s v="CONTABILIZACION ORDENES DE TRANSFERENCIA GRACOS"/>
    <m/>
    <m/>
    <m/>
    <m/>
    <n v="61219.81"/>
    <n v="0"/>
    <s v="NO_CONCILIADO"/>
  </r>
  <r>
    <x v="53"/>
    <m/>
    <x v="53"/>
    <x v="38"/>
    <s v="T04050640001"/>
    <s v="DEV"/>
    <n v="405064"/>
    <m/>
    <s v="CONTABILIZACION ORDENES DE TRANSFERENCIA GRACOS"/>
    <m/>
    <m/>
    <m/>
    <m/>
    <n v="2057.9299999999998"/>
    <n v="0"/>
    <s v="NO_CONCILIADO"/>
  </r>
  <r>
    <x v="53"/>
    <m/>
    <x v="53"/>
    <x v="38"/>
    <s v="T04050660001"/>
    <s v="DEV"/>
    <n v="405066"/>
    <m/>
    <s v="CONTABILIZACION ORDENES DE TRANSFERENCIA GRACOS"/>
    <m/>
    <m/>
    <m/>
    <m/>
    <n v="15993.2"/>
    <n v="0"/>
    <s v="NO_CONCILI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4">
  <r>
    <x v="0"/>
    <m/>
    <x v="0"/>
    <x v="0"/>
    <s v="CRV"/>
    <n v="975719"/>
    <m/>
    <s v="TRANSFERENCIA'||RECIBIDA DEL EXTERIOR SEGÚN MENSAJES SWIFT NOS. 00002-00001 (REM.EXT.) DE FECHA 02-01-2020, POR DESEMBOLSO DE CAF PRÉSTAMO CFA010968 PROGRAMA DE APOYO A LA MEJORA DE LA GESTIÓN DE FINANZAS PUBLICAS, SEGUNDO DESEMBOLSO LIBRETA N°00099021001 TGN-RECURSOS ORDINARIOS-DOLARES AMERICANOS (5970)"/>
    <m/>
    <m/>
    <m/>
    <m/>
    <n v="0"/>
    <n v="50000000"/>
    <n v="0"/>
    <n v="343000000"/>
    <s v="NO_CONCILIADO"/>
  </r>
  <r>
    <x v="1"/>
    <m/>
    <x v="1"/>
    <x v="0"/>
    <s v="RVL"/>
    <n v="19636"/>
    <m/>
    <s v="AJUSTE COMPLEMENTARIO POR REVALORIZACION SALDOS DE ACTIVOS DE RESERVA Y OBLIGACIONES MONEDA EXTRANJERA (DOLARES) Saldo MO = -550198520.29 ;Bs/Mo: 6.86000000000 ;Saldo Bs: -3774361849.18"/>
    <m/>
    <m/>
    <m/>
    <m/>
    <n v="0"/>
    <n v="0"/>
    <n v="0"/>
    <n v="0.01"/>
    <s v="NO_CONCILIADO"/>
  </r>
  <r>
    <x v="0"/>
    <m/>
    <x v="0"/>
    <x v="1"/>
    <s v="NTI"/>
    <n v="13067"/>
    <m/>
    <s v="PAGO A CAF PRÉSTAMO CFA007894 VCTO. 03-01-2020 POR CUENTA DE TGN , NTI. 013067 VALOR 03-01-2020 CAPITAL USD 641.703,15 INTERESES USD 216.576,10 CTA. 5970 CUENTA UNICA DEL TESORO DOLARES AMERICANOS LIB. 00099021001"/>
    <m/>
    <m/>
    <m/>
    <m/>
    <n v="858279.25"/>
    <n v="0"/>
    <n v="5887795.6600000001"/>
    <n v="0"/>
    <s v="DESCONCILIADO"/>
  </r>
  <r>
    <x v="1"/>
    <m/>
    <x v="1"/>
    <x v="1"/>
    <s v="CRV"/>
    <n v="1238524"/>
    <m/>
    <s v="TRANSFERENCIA DEL EXTERIOR SEGUN SWIFT NO.00089 DE FECHA 03/01/2020 ORDENANTE: CONSULADO DE BOLIVIA EN CALAMA CHILE REF:DEVOLUCION DE SALDO NO EJECUTADOS LIB. 00099021001 TGN-RECURSOS ORDINARIOS-DOLARES AMERICANOS (5970)"/>
    <m/>
    <m/>
    <m/>
    <m/>
    <n v="0"/>
    <n v="3831.26"/>
    <n v="0"/>
    <n v="26282.44"/>
    <s v="NO_CONCILIADO"/>
  </r>
  <r>
    <x v="2"/>
    <m/>
    <x v="2"/>
    <x v="1"/>
    <s v="CVD"/>
    <n v="1238525"/>
    <m/>
    <s v="COBRO COSTOS DE PAPELERIA SEGUN TRANSFERENCIA DEL EXTERIOR POR ORDEN DE CONSULADO DE BOLIVIA EN CALAMA CHILE REF:DEVOLUCION DE SALDO NO EJECUTADOS LIB. 00099021001 TGN-RECURSOS ORDINARIOS-DOLARES AMERICANOS (5970)"/>
    <m/>
    <m/>
    <m/>
    <m/>
    <n v="7.29"/>
    <n v="0"/>
    <n v="50.01"/>
    <n v="0"/>
    <s v="NO_CONCILIADO"/>
  </r>
  <r>
    <x v="3"/>
    <m/>
    <x v="3"/>
    <x v="1"/>
    <s v="CRV"/>
    <n v="1238534"/>
    <m/>
    <s v="TRANSFERENCIA RECIBIDA DEL EXTERIOR SEGÚN MENSAJES SWIFT Nos. 00084-00092 (REM.EXT.) DE FECHA 03-01-2020 POR DESEMBOLSO DE IDA PRÉSTAMO TF-16083 26 LIBRETA N° 00861007001 MMAYA-UCP PPCR TF 16083 USD"/>
    <m/>
    <m/>
    <m/>
    <m/>
    <n v="0"/>
    <n v="184562.64"/>
    <n v="0"/>
    <n v="1266099.71"/>
    <s v="NO_CONCILIADO"/>
  </r>
  <r>
    <x v="3"/>
    <m/>
    <x v="3"/>
    <x v="1"/>
    <s v="COB"/>
    <n v="1238534"/>
    <m/>
    <s v="TRANSFERENCIA RECIBIDA DEL EXTERIOR SEGÚN MENSAJES SWIFT Nos. 00084-00092 (REM.EXT.) DE FECHA 03-01-2020 POR DESEMBOLSO DE IDA PRÉSTAMO TF-16083 26 LIBRETA N° 00861007001 MMAYA-UCP PPCR TF 16083 USD REF.: UTILES DE ESCRITORIO"/>
    <m/>
    <m/>
    <m/>
    <m/>
    <n v="7.29"/>
    <n v="0"/>
    <n v="50.01"/>
    <n v="0"/>
    <s v="NO_CONCILIADO"/>
  </r>
  <r>
    <x v="3"/>
    <m/>
    <x v="3"/>
    <x v="1"/>
    <s v="CRV"/>
    <n v="975790"/>
    <m/>
    <s v="'TRANSFERENCIA'||RECIBIDA DEL EXTERIOR SEGUN MENSAJES SWIFT NROS.00082-00090 DE LA FECHA (REM.EXT.) POR DESEMBOLSO DEL BIRF REF.:TF 18119 24 LIBRETA NRO.00086108002 MMAYA-UCP PPCR F-2 $U$"/>
    <m/>
    <m/>
    <m/>
    <m/>
    <n v="0"/>
    <n v="10310.11"/>
    <n v="0"/>
    <n v="70727.350000000006"/>
    <s v="NO_CONCILIADO"/>
  </r>
  <r>
    <x v="3"/>
    <m/>
    <x v="3"/>
    <x v="1"/>
    <s v="CRV"/>
    <n v="975789"/>
    <m/>
    <s v="'TRANSFERENCIA'||RECIBIDA DEL EXTERIOR SEGUN MENSAJES SWIFT NROS.00083-00091 DE LA FECHA (REM.EXT.) POR DESEMBOLSO DEL BIRF REF.:TF 18119 21 LIBRETA NRO.00086108002 MMAYA-UCP PPCR F-2 $U$"/>
    <m/>
    <m/>
    <m/>
    <m/>
    <n v="0"/>
    <n v="64646.21"/>
    <n v="0"/>
    <n v="443473"/>
    <s v="NO_CONCILIADO"/>
  </r>
  <r>
    <x v="3"/>
    <m/>
    <x v="3"/>
    <x v="1"/>
    <s v="COB"/>
    <n v="975789"/>
    <m/>
    <s v="'TRANSFERENCIA'||RECIBIDA DEL EXTERIOR SEGUN MENSAJES SWIFT NROS.00083-00091 DE LA FECHA (REM.EXT.) POR DESEMBOLSO DEL BIRF REF.:TF 18119 21 LIBRETA NRO.00086108002 MMAYA-UCP PPCR F-2 $U$ REF.: UTILES DE ESCRITORIO"/>
    <m/>
    <m/>
    <m/>
    <m/>
    <n v="7.29"/>
    <n v="0"/>
    <n v="50.01"/>
    <n v="0"/>
    <s v="NO_CONCILIADO"/>
  </r>
  <r>
    <x v="3"/>
    <m/>
    <x v="3"/>
    <x v="1"/>
    <s v="COB"/>
    <n v="975790"/>
    <m/>
    <s v="'TRANSFERENCIA'||RECIBIDA DEL EXTERIOR SEGUN MENSAJES SWIFT NROS.00082-00090 DE LA FECHA (REM.EXT.) POR DESEMBOLSO DEL BIRF REF.:TF 18119 24 LIBRETA NRO.00086108002 MMAYA-UCP PPCR F-2 $U$ REF.: UTILES DE ESCRITORIO"/>
    <m/>
    <m/>
    <m/>
    <m/>
    <n v="7.29"/>
    <n v="0"/>
    <n v="50.01"/>
    <n v="0"/>
    <s v="NO_CONCILIADO"/>
  </r>
  <r>
    <x v="1"/>
    <m/>
    <x v="1"/>
    <x v="1"/>
    <s v="RVL"/>
    <n v="19640"/>
    <m/>
    <s v="AJUSTE COMPLEMENTARIO POR REVALORIZACION SALDOS DE ACTIVOS DE RESERVA Y OBLIGACIONES MONEDA EXTRANJERA (DOLARES) Saldo MO = -549844440.39 ;Bs/Mo: 6.86000000000 ;Saldo Bs: -3771932861.06"/>
    <m/>
    <m/>
    <m/>
    <m/>
    <n v="0"/>
    <n v="0"/>
    <n v="0"/>
    <n v="0.02"/>
    <s v="NO_CONCILIADO"/>
  </r>
  <r>
    <x v="2"/>
    <m/>
    <x v="2"/>
    <x v="1"/>
    <s v="CRV"/>
    <n v="1239696"/>
    <m/>
    <s v="REGULARIZACION DE TRANSFERENCIA DEL EXTERIOR SEGUN SWIFT NO.00009 DE FECHA 06/01/2020 ORDENANTE: CONSULADO DE BOLIVIA EN CALAMA-CHILE LIB. 00099021001 TGN-RECURSOS ORDINARIOS-DOLARES AMERICANOS (5970)"/>
    <m/>
    <m/>
    <m/>
    <m/>
    <n v="0"/>
    <n v="21593.79"/>
    <n v="0"/>
    <n v="148133.4"/>
    <s v="NO_CONCILIADO"/>
  </r>
  <r>
    <x v="0"/>
    <m/>
    <x v="0"/>
    <x v="2"/>
    <s v="NTI"/>
    <n v="13116"/>
    <m/>
    <s v="PAGO A BID PRÉSTAMO 3487/BL-BO VCTO. 06-01-2020 POR CUENTA DE TGN , NTI. 013116 VALOR 06-01-2020 INTERESES USD 35.922,70 CTA. 5970 CUENTA UNICA DEL TESORO DOLARES AMERICANOS LIB. 00099021001"/>
    <m/>
    <m/>
    <m/>
    <m/>
    <n v="35922.699999999997"/>
    <n v="0"/>
    <n v="246429.72"/>
    <n v="0"/>
    <s v="DESCONCILIADO"/>
  </r>
  <r>
    <x v="0"/>
    <m/>
    <x v="0"/>
    <x v="2"/>
    <s v="NTI"/>
    <n v="13114"/>
    <m/>
    <s v="PAGO A BID PRÉSTAMO 3487/BL-BO VCTO. 06-01-2020 POR CUENTA DE TGN , NTI. 013114 VALOR 06-01-2020 INTERESES USD 2.143.292,13 CTA. 5970 CUENTA UNICA DEL TESORO DOLARES AMERICANOS LIB. 00099021001"/>
    <m/>
    <m/>
    <m/>
    <m/>
    <n v="2143292.13"/>
    <n v="0"/>
    <n v="14702984.01"/>
    <n v="0"/>
    <s v="DESCONCILIADO"/>
  </r>
  <r>
    <x v="2"/>
    <m/>
    <x v="2"/>
    <x v="2"/>
    <s v="CVD"/>
    <n v="1239697"/>
    <m/>
    <s v="COBRO COSTOS DE PAPELERIA POR REGULARIZACION DE TRANSFERENCIA DEL EXTERIOR POR ORDEN DE CONSULADO DE BOLIVIA EN CALAMA-CHILE LIB. 00099021001 TGN-RECURSOS ORDINARIOS-DOLARES AMERICANOS (5970)"/>
    <m/>
    <m/>
    <m/>
    <m/>
    <n v="7.29"/>
    <n v="0"/>
    <n v="50.01"/>
    <n v="0"/>
    <s v="NO_CONCILIADO"/>
  </r>
  <r>
    <x v="1"/>
    <m/>
    <x v="1"/>
    <x v="2"/>
    <s v="RVL"/>
    <n v="19644"/>
    <m/>
    <s v="AJUSTE COMPLEMENTARIO POR REVALORIZACION SALDOS DE ACTIVOS DE RESERVA Y OBLIGACIONES MONEDA EXTRANJERA (DOLARES) Saldo MO = -548027445.27 ;Bs/Mo: 6.86000000000 ;Saldo Bs: -3759468274.58"/>
    <m/>
    <m/>
    <m/>
    <m/>
    <n v="0"/>
    <n v="0"/>
    <n v="0.03"/>
    <n v="0"/>
    <s v="NO_CONCILIADO"/>
  </r>
  <r>
    <x v="0"/>
    <m/>
    <x v="0"/>
    <x v="2"/>
    <s v="NTI"/>
    <n v="13069"/>
    <m/>
    <s v="PAGO A CAF PRÉSTAMO CFA008606 VCTO. 07-01-2020 POR CUENTA DE TGN , NTI. 013069 VALOR 07-01-2020 CAPITAL USD 2.451.005,88 INTERESES USD 868.726,50 COMISIONES USD 36.131,89 CTA. 5970 CUENTA UNICA DEL TESORO DOLARES AMERICANOS LIB. 00099021001"/>
    <m/>
    <m/>
    <m/>
    <m/>
    <n v="3355864.27"/>
    <n v="0"/>
    <n v="23021228.890000001"/>
    <n v="0"/>
    <s v="NO_CONCILIADO"/>
  </r>
  <r>
    <x v="0"/>
    <m/>
    <x v="0"/>
    <x v="3"/>
    <s v="NTI"/>
    <n v="13098"/>
    <m/>
    <s v="PAGO A FONPLATA PRÉSTAMO BOL-27/2016 VCTO. 07-01-2020 POR CUENTA DE TGN , NTI. 013098 VALOR 07-01-2020 INTERESES USD 357.200,20 COMISIONES USD 85.519,31 CTA. 5970 CUENTA UNICA DEL TESORO DOLARES AMERICANOS LIB. 00099021001"/>
    <m/>
    <m/>
    <m/>
    <m/>
    <n v="442719.51"/>
    <n v="0"/>
    <n v="3037055.84"/>
    <n v="0"/>
    <s v="DESCONCILIADO"/>
  </r>
  <r>
    <x v="0"/>
    <m/>
    <x v="0"/>
    <x v="3"/>
    <s v="NTI"/>
    <n v="13068"/>
    <m/>
    <s v="PAGO A CAF PRÉSTAMO CFA008604 VCTO. 07-01-2020 POR CUENTA DE TGN , NTI. 013068 VALOR 07-01-2020 CAPITAL USD 4.792.129,05 INTERESES USD 1.841.935,70 COMISIONES USD 66.537,88 CTA. 5970 CUENTA UNICA DEL TESORO DOLARES AMERICANOS LIB. 00099021001"/>
    <m/>
    <m/>
    <m/>
    <m/>
    <n v="6700602.6299999999"/>
    <n v="0"/>
    <n v="45966134.039999999"/>
    <n v="0"/>
    <s v="DESCONCILIADO"/>
  </r>
  <r>
    <x v="1"/>
    <m/>
    <x v="1"/>
    <x v="3"/>
    <s v="RVL"/>
    <n v="19648"/>
    <m/>
    <s v="AJUSTE COMPLEMENTARIO POR REVALORIZACION SALDOS DE ACTIVOS DE RESERVA Y OBLIGACIONES MONEDA EXTRANJERA (DOLARES) Saldo MO = -538685926.47 ;Bs/Mo: 6.86000000000 ;Saldo Bs: -3695385455.59"/>
    <m/>
    <m/>
    <m/>
    <m/>
    <n v="0"/>
    <n v="0"/>
    <n v="0.01"/>
    <n v="0"/>
    <s v="NO_CONCILIADO"/>
  </r>
  <r>
    <x v="2"/>
    <m/>
    <x v="2"/>
    <x v="3"/>
    <s v="CRV"/>
    <n v="1242071"/>
    <m/>
    <s v="REGULARIZACION DE TRANSFERENCIA DEL EXTERIOR SEGUN SWIFT 00146 DE FECHA 08/01/2020 ORDENANTE: EMBAJADA DE BOLIVIA EN ASUNCION PARAGUAY (OEP) LIB. 00099021001 TGN-RECURSOS ORDINARIOS-DOLARES AMERICANOS (5970)"/>
    <m/>
    <m/>
    <m/>
    <m/>
    <n v="0"/>
    <n v="801.44"/>
    <n v="0"/>
    <n v="5497.88"/>
    <s v="NO_CONCILIADO"/>
  </r>
  <r>
    <x v="2"/>
    <m/>
    <x v="2"/>
    <x v="3"/>
    <s v="CVD"/>
    <n v="1242072"/>
    <m/>
    <s v="COBRO COSTOS DE PAPELERIA POR REGULARIZACION DE TRANSFERENCIA DEL EXTERIOR POR ORDEN DE EMBAJADA DE BOLIVIA EN ASUNCION PARAGUAY (OEP) LIB. 00099021001 TGN-RECURSOS ORDINARIOS-DOLARES AMERICANOS (5970)"/>
    <m/>
    <m/>
    <m/>
    <m/>
    <n v="7.29"/>
    <n v="0"/>
    <n v="50.01"/>
    <n v="0"/>
    <s v="NO_CONCILIADO"/>
  </r>
  <r>
    <x v="1"/>
    <m/>
    <x v="1"/>
    <x v="3"/>
    <s v="RVL"/>
    <n v="19653"/>
    <m/>
    <s v="AJUSTE COMPLEMENTARIO POR REVALORIZACION SALDOS DE ACTIVOS DE RESERVA Y OBLIGACIONES MONEDA EXTRANJERA (DOLARES) Saldo MO = -539326184.38 ;Bs/Mo: 6.86000000000 ;Saldo Bs: -3699777624.86"/>
    <m/>
    <m/>
    <m/>
    <m/>
    <n v="0"/>
    <n v="0"/>
    <n v="0.01"/>
    <n v="0"/>
    <s v="NO_CONCILIADO"/>
  </r>
  <r>
    <x v="1"/>
    <m/>
    <x v="1"/>
    <x v="4"/>
    <s v="RVL"/>
    <n v="19665"/>
    <m/>
    <s v="AJUSTE COMPLEMENTARIO POR REVALORIZACION SALDOS DE ACTIVOS DE RESERVA Y OBLIGACIONES MONEDA EXTRANJERA (DOLARES) Saldo MO = -536781217.94 ;Bs/Mo: 6.86000000000 ;Saldo Bs: -3682319155.06"/>
    <m/>
    <m/>
    <m/>
    <m/>
    <n v="0"/>
    <n v="0"/>
    <n v="0"/>
    <n v="0.01"/>
    <s v="NO_CONCILIADO"/>
  </r>
  <r>
    <x v="1"/>
    <m/>
    <x v="1"/>
    <x v="5"/>
    <s v="CRV"/>
    <n v="1246765"/>
    <m/>
    <s v="TRANSFERENCIA DEL EXTERIOR SEGUN SWIFT 00486 DE FECHA 14/01/2020 ORDENANTE: EMBAJADA DE BOLIVIA EN FRANCIA LIB. 00099021001 TGN-RECURSOS ORDINARIOS-DOLARES AMERICANOS (5970)"/>
    <m/>
    <m/>
    <m/>
    <m/>
    <n v="0"/>
    <n v="1476.07"/>
    <n v="0"/>
    <n v="10125.84"/>
    <s v="NO_CONCILIADO"/>
  </r>
  <r>
    <x v="3"/>
    <m/>
    <x v="3"/>
    <x v="6"/>
    <s v="CRV"/>
    <n v="976568"/>
    <m/>
    <s v="'TRANSFERENCIA'||RECIBIDA DEL EXTERIOR SEGUN MENSAJES SWIFT NROS.00479-00474 DE LA FECHA (REM.EXT.) POR DESEMBOLSO DEL BIRF REF.:TF 18119 25 LIBRETA NRO.00086108002 MMAYA-UCP PPCR F-2 $U$"/>
    <m/>
    <m/>
    <m/>
    <m/>
    <n v="0"/>
    <n v="700000"/>
    <n v="0"/>
    <n v="4802000"/>
    <s v="NO_CONCILIADO"/>
  </r>
  <r>
    <x v="3"/>
    <m/>
    <x v="3"/>
    <x v="6"/>
    <s v="CRV"/>
    <n v="976567"/>
    <m/>
    <s v="'TRANSFERENCIA'||RECIBIDA DEL EXTERIOR SEGUN MENSAJES SWIFT NROS.00477-00472 DE LA FECHA (REM.EXT.) POR DESEMBOLSO DEL BIRF REF.:TF 18119 23 LIBRETA NRO.00086108002 MMAYA-UCP PPCR F-2 $U$"/>
    <m/>
    <m/>
    <m/>
    <m/>
    <n v="0"/>
    <n v="269090.52"/>
    <n v="0"/>
    <n v="1845960.97"/>
    <s v="NO_CONCILIADO"/>
  </r>
  <r>
    <x v="3"/>
    <m/>
    <x v="3"/>
    <x v="6"/>
    <s v="CRV"/>
    <n v="976566"/>
    <m/>
    <s v="'TRANSFERENCIA'||RECIBIDA DEL EXTERIOR SEGUN MENSAJES SWIFT NROS.00476-00471 DE LA FECHA (REM.EXT.) POR DESEMBOLSO DEL BIRF REF.:TF 18119 22 LIBRETA NRO.00086108002 MMAYA-UCP PPCR F-2 $U$"/>
    <m/>
    <m/>
    <m/>
    <m/>
    <n v="0"/>
    <n v="303117.36"/>
    <n v="0"/>
    <n v="2079385.09"/>
    <s v="NO_CONCILIADO"/>
  </r>
  <r>
    <x v="3"/>
    <m/>
    <x v="3"/>
    <x v="7"/>
    <s v="CRV"/>
    <n v="976565"/>
    <m/>
    <s v="'TRANSFERENCIA'||RECIBIDA DEL EXTERIOR SEGUN MENSAJES SWIFT NROS.00478-00473 DE LA FECHA (REM.EXT.) POR DESEMBOLSO DEL BIRF REF.:TF 18119 20-2 LIBRETA NRO.00086108002 MMAYA-UCP PPCR F-2 $U$"/>
    <m/>
    <m/>
    <m/>
    <m/>
    <n v="0"/>
    <n v="194598.98"/>
    <n v="0"/>
    <n v="1334949"/>
    <s v="NO_CONCILIADO"/>
  </r>
  <r>
    <x v="3"/>
    <m/>
    <x v="3"/>
    <x v="8"/>
    <s v="COB"/>
    <n v="976567"/>
    <m/>
    <s v="'TRANSFERENCIA'||RECIBIDA DEL EXTERIOR SEGUN MENSAJES SWIFT NROS.00477-00472 DE LA FECHA (REM.EXT.) POR DESEMBOLSO DEL BIRF REF.:TF 18119 23 LIBRETA NRO.00086108002 MMAYA-UCP PPCR F-2 $U$ REF.: UTILES DE ESCRITORIO"/>
    <m/>
    <m/>
    <m/>
    <m/>
    <n v="7.29"/>
    <n v="0"/>
    <n v="50.01"/>
    <n v="0"/>
    <s v="NO_CONCILIADO"/>
  </r>
  <r>
    <x v="3"/>
    <m/>
    <x v="3"/>
    <x v="8"/>
    <s v="COB"/>
    <n v="976566"/>
    <m/>
    <s v="'TRANSFERENCIA'||RECIBIDA DEL EXTERIOR SEGUN MENSAJES SWIFT NROS.00476-00471 DE LA FECHA (REM.EXT.) POR DESEMBOLSO DEL BIRF REF.:TF 18119 22 LIBRETA NRO.00086108002 MMAYA-UCP PPCR F-2 $U$ REF.: UTILES DE ESCRITORIO"/>
    <m/>
    <m/>
    <m/>
    <m/>
    <n v="7.29"/>
    <n v="0"/>
    <n v="50.01"/>
    <n v="0"/>
    <s v="NO_CONCILIADO"/>
  </r>
  <r>
    <x v="3"/>
    <m/>
    <x v="3"/>
    <x v="8"/>
    <s v="COB"/>
    <n v="976565"/>
    <m/>
    <s v="'TRANSFERENCIA'||RECIBIDA DEL EXTERIOR SEGUN MENSAJES SWIFT NROS.00478-00473 DE LA FECHA (REM.EXT.) POR DESEMBOLSO DEL BIRF REF.:TF 18119 20-2 LIBRETA NRO.00086108002 MMAYA-UCP PPCR F-2 $U$ REF.: UTILES DE ESCRITORIO"/>
    <m/>
    <m/>
    <m/>
    <m/>
    <n v="7.29"/>
    <n v="0"/>
    <n v="50.01"/>
    <n v="0"/>
    <s v="NO_CONCILIADO"/>
  </r>
  <r>
    <x v="1"/>
    <m/>
    <x v="1"/>
    <x v="8"/>
    <s v="CVD"/>
    <n v="1246766"/>
    <m/>
    <s v="COBRO COSTOS DE PAPELERIA SEGUN TRANSFERENCIA DEL EXTERIOR POR ORDEN DE EMBAJADA DE BOLIVIA EN FRANCIA LIB. 00099021001 TGN-RECURSOS ORDINARIOS-DOLARES AMERICANOS (5970)"/>
    <m/>
    <m/>
    <m/>
    <m/>
    <n v="7.29"/>
    <n v="0"/>
    <n v="50.01"/>
    <n v="0"/>
    <s v="NO_CONCILIADO"/>
  </r>
  <r>
    <x v="3"/>
    <m/>
    <x v="3"/>
    <x v="8"/>
    <s v="COB"/>
    <n v="976568"/>
    <m/>
    <s v="'TRANSFERENCIA'||RECIBIDA DEL EXTERIOR SEGUN MENSAJES SWIFT NROS.00479-00474 DE LA FECHA (REM.EXT.) POR DESEMBOLSO DEL BIRF REF.:TF 18119 25 LIBRETA NRO.00086108002 MMAYA-UCP PPCR F-2 $U$ REF.: UTILES DE ESCRITORIO"/>
    <m/>
    <m/>
    <m/>
    <m/>
    <n v="7.29"/>
    <n v="0"/>
    <n v="50.01"/>
    <n v="0"/>
    <s v="NO_CONCILIADO"/>
  </r>
  <r>
    <x v="1"/>
    <m/>
    <x v="1"/>
    <x v="8"/>
    <s v="RVL"/>
    <n v="19669"/>
    <m/>
    <s v="AJUSTE COMPLEMENTARIO POR REVALORIZACION SALDOS DE ACTIVOS DE RESERVA Y OBLIGACIONES MONEDA EXTRANJERA (DOLARES) Saldo MO = -539844109.09 ;Bs/Mo: 6.86000000000 ;Saldo Bs: -3703330588.35"/>
    <m/>
    <m/>
    <m/>
    <m/>
    <n v="0"/>
    <n v="0"/>
    <n v="0"/>
    <n v="0.01"/>
    <s v="NO_CONCILIADO"/>
  </r>
  <r>
    <x v="0"/>
    <m/>
    <x v="0"/>
    <x v="8"/>
    <s v="NTI"/>
    <n v="13113"/>
    <m/>
    <s v="PAGO A BID PRÉSTAMO 3536/BL-BO VCTO. 15-01-2020 POR CUENTA DE TGN , NTI. 013113 VALOR 15-01-2020 INTERESES USD 8.939,56 CTA. 5970 CUENTA UNICA DEL TESORO DOLARES AMERICANOS LIB. 00099021001"/>
    <m/>
    <m/>
    <m/>
    <m/>
    <n v="8939.56"/>
    <n v="0"/>
    <n v="61325.38"/>
    <n v="0"/>
    <s v="NO_CONCILIADO"/>
  </r>
  <r>
    <x v="0"/>
    <m/>
    <x v="0"/>
    <x v="8"/>
    <s v="NTI"/>
    <n v="13097"/>
    <m/>
    <s v="PAGO A BIRF PRÉSTAMO 8552-BO VCTO. 15-01-2020 POR CUENTA DE TGN , NTI. 013097 VALOR 15-01-2020 INTERESES USD 832.426,69 COMISIONES USD 155.031,87 CTA. 5970 CUENTA UNICA DEL TESORO DOLARES AMERICANOS LIB. 00099021001"/>
    <m/>
    <m/>
    <m/>
    <m/>
    <n v="987458.56000000006"/>
    <n v="0"/>
    <n v="6773965.7199999997"/>
    <n v="0"/>
    <s v="NO_CONCILIADO"/>
  </r>
  <r>
    <x v="0"/>
    <m/>
    <x v="0"/>
    <x v="9"/>
    <s v="NTI"/>
    <n v="13087"/>
    <m/>
    <s v="PAGO A IDA PRÉSTAMO 5004-BO VCTO. 15-01-2020 POR CUENTA DE TGN , NTI. 013087 VALOR 15-01-2020 CAPITAL USD 562.930,57 INTERESES USD 308.933,77 CTA. 5970 CUENTA UNICA DEL TESORO DOLARES AMERICANOS LIB. 00099021001"/>
    <m/>
    <m/>
    <m/>
    <m/>
    <n v="871864.34"/>
    <n v="0"/>
    <n v="5980989.3700000001"/>
    <n v="0"/>
    <s v="NO_CONCILIADO"/>
  </r>
  <r>
    <x v="0"/>
    <m/>
    <x v="0"/>
    <x v="9"/>
    <s v="NTI"/>
    <n v="13094"/>
    <m/>
    <s v="PAGO A IDA PRÉSTAMO 5712-BO VCTO. 15-01-2020 POR CUENTA DE TGN , NTI. 013094 VALOR 15-01-2020 INTERESES USD 474.726,67 CTA. 5970 CUENTA UNICA DEL TESORO DOLARES AMERICANOS LIB. 00099021001"/>
    <m/>
    <m/>
    <m/>
    <m/>
    <n v="474726.67"/>
    <n v="0"/>
    <n v="3256624.96"/>
    <n v="0"/>
    <s v="NO_CONCILIADO"/>
  </r>
  <r>
    <x v="0"/>
    <m/>
    <x v="0"/>
    <x v="9"/>
    <s v="NTI"/>
    <n v="13095"/>
    <m/>
    <s v="PAGO A IDA PRÉSTAMO 5713-BO VCTO. 15-01-2020 POR CUENTA DE TGN , NTI. 013095 VALOR 15-01-2020 INTERESES USD 41.986,41 CTA. 5970 CUENTA UNICA DEL TESORO DOLARES AMERICANOS LIB. 00099021001"/>
    <m/>
    <m/>
    <m/>
    <m/>
    <n v="41986.41"/>
    <n v="0"/>
    <n v="288026.77"/>
    <n v="0"/>
    <s v="NO_CONCILIADO"/>
  </r>
  <r>
    <x v="0"/>
    <m/>
    <x v="0"/>
    <x v="9"/>
    <s v="NTI"/>
    <n v="13093"/>
    <m/>
    <s v="PAGO A IDA PRÉSTAMO 5744-BO VCTO. 15-01-2020 POR CUENTA DE TGN , NTI. 013093 VALOR 15-01-2020 INTERESES USD 28.685,93 CTA. 5970 CUENTA UNICA DEL TESORO DOLARES AMERICANOS LIB. 00099021001"/>
    <m/>
    <m/>
    <m/>
    <m/>
    <n v="28685.93"/>
    <n v="0"/>
    <n v="196785.48"/>
    <n v="0"/>
    <s v="NO_CONCILIADO"/>
  </r>
  <r>
    <x v="0"/>
    <m/>
    <x v="0"/>
    <x v="9"/>
    <s v="NTI"/>
    <n v="13117"/>
    <m/>
    <s v="PAGO A BID PRÉSTAMO 3797/BL-BO VCTO. 15-01-2020 POR CUENTA DE TGN , NTI. 013117 VALOR 15-01-2020 INTERESES USD 22.805,28 COMISIONES USD 49.799,81 CTA. 5970 CUENTA UNICA DEL TESORO DOLARES AMERICANOS LIB. 00099021001"/>
    <m/>
    <m/>
    <m/>
    <m/>
    <n v="72605.09"/>
    <n v="0"/>
    <n v="498070.92"/>
    <n v="0"/>
    <s v="NO_CONCILIADO"/>
  </r>
  <r>
    <x v="0"/>
    <m/>
    <x v="0"/>
    <x v="9"/>
    <s v="NTI"/>
    <n v="13118"/>
    <m/>
    <s v="PAGO A BID PRÉSTAMO 3797/BL-BO VCTO. 15-01-2020 POR CUENTA DE TGN , NTI. 013118 VALOR 15-01-2020 INTERESES USD 330,94 CTA. 5970 CUENTA UNICA DEL TESORO DOLARES AMERICANOS LIB. 00099021001"/>
    <m/>
    <m/>
    <m/>
    <m/>
    <n v="330.94"/>
    <n v="0"/>
    <n v="2270.25"/>
    <n v="0"/>
    <s v="NO_CONCILIADO"/>
  </r>
  <r>
    <x v="0"/>
    <m/>
    <x v="0"/>
    <x v="9"/>
    <s v="CRV"/>
    <n v="976714"/>
    <m/>
    <s v="||TRANSFERENCIA DE FONDOS S/G. NOTA CITE: MEFP/VTCP/DGCP/UODP-071/2020 DE LA FECHA, DEL MIN.DE ECONOMIA Y FINANZAS PUBLICAS (HRE-TSO-2020-394), PAGO CUOTA PARTE DEL CREDITO IDA 3507-BO A CARGO DE FONDO NACIONAL DE DESARROLLO REGIONAL.(FNDR),VENCIMIENTO15 DE ENERO DE 2020. ABONO A LA LIBRETA N° 00099021001 &quot;TGN-RECURSOS ORDINARIOS&quot;."/>
    <m/>
    <m/>
    <m/>
    <m/>
    <n v="0"/>
    <n v="44399.75"/>
    <n v="0"/>
    <n v="304582.28999999998"/>
    <s v="NO_CONCILIADO"/>
  </r>
  <r>
    <x v="1"/>
    <m/>
    <x v="1"/>
    <x v="9"/>
    <s v="RVL"/>
    <n v="19674"/>
    <m/>
    <s v="AJUSTE COMPLEMENTARIO POR REVALORIZACION SALDOS DE ACTIVOS DE RESERVA Y OBLIGACIONES MONEDA EXTRANJERA (DOLARES) Saldo MO = -531886892.81 ;Bs/Mo: 6.86000000000 ;Saldo Bs: -3648744084.69"/>
    <m/>
    <m/>
    <m/>
    <m/>
    <n v="0"/>
    <n v="0"/>
    <n v="0.01"/>
    <n v="0"/>
    <s v="NO_CONCILIADO"/>
  </r>
  <r>
    <x v="0"/>
    <m/>
    <x v="0"/>
    <x v="9"/>
    <s v="CRV"/>
    <n v="976810"/>
    <m/>
    <s v="||DEBITO ADICIONAL POR PAGO PRESTAMO BID 611-SF-BO VCTO. 16-01-2020 POR CUENTA DE YPFB TRANSPORTE S.A.. SEGUN NOTA TSC 030/2020, VALOR 16-01-2020 INTERESES USD 212,01 LIBRETA N° 00099021001-TGN-RECURSOS ORDINARIOS DOLARES AMERICANOS-ALIVIO MDRI"/>
    <m/>
    <m/>
    <m/>
    <m/>
    <n v="0"/>
    <n v="212.01"/>
    <n v="0"/>
    <n v="1454.39"/>
    <s v="NO_CONCILIADO"/>
  </r>
  <r>
    <x v="0"/>
    <m/>
    <x v="0"/>
    <x v="9"/>
    <s v="CRV"/>
    <n v="976811"/>
    <m/>
    <s v="||PAGO PRESTAMO BID 611-SF-BO VCTO. 16-01-2020 POR CUENTA DE YPFB TRANSPORTE S.A. SEGUN NOTA TSC 030/2020 DE FECHA 13-01-2020, VALOR 16-01-2020 CAPITAL USD 70.319,52 INTERESES USD 5.166,82 LIBRETA N° 00099021001-TGN-RECURSOS ORDINARIOS DOLARES AMERICANOS-ALIVIO MDRI"/>
    <m/>
    <m/>
    <m/>
    <m/>
    <n v="0"/>
    <n v="75486.34"/>
    <n v="0"/>
    <n v="517836.29"/>
    <s v="NO_CONCILIADO"/>
  </r>
  <r>
    <x v="4"/>
    <m/>
    <x v="4"/>
    <x v="9"/>
    <s v="CRV"/>
    <n v="976871"/>
    <m/>
    <s v="'TRANSFERENCIA'||RECIBIDA DEL EXTERIOR SEGUN MENSAJES SWIFT N° 00631 Y 00630 (REM. EXT.) DE FECHA 17-01-2020 POR DESEMBOLSO DE FONPLATA PTMO.. BOL 32/2018 LIBRETA N° 00287104324 - FPS-USD-PIU II"/>
    <m/>
    <m/>
    <m/>
    <m/>
    <n v="0"/>
    <n v="5808269.9100000001"/>
    <n v="0"/>
    <n v="39844731.579999998"/>
    <s v="NO_CONCILIADO"/>
  </r>
  <r>
    <x v="1"/>
    <m/>
    <x v="1"/>
    <x v="10"/>
    <s v="RVL"/>
    <n v="19682"/>
    <m/>
    <s v="AJUSTE COMPLEMENTARIO POR REVALORIZACION SALDOS DE ACTIVOS DE RESERVA Y OBLIGACIONES MONEDA EXTRANJERA (DOLARES) Saldo MO = -536605176.59 ;Bs/Mo: 6.86000000000 ;Saldo Bs: -3681111511.37"/>
    <m/>
    <m/>
    <m/>
    <m/>
    <n v="0"/>
    <n v="0"/>
    <n v="0"/>
    <n v="0.04"/>
    <s v="NO_CONCILIADO"/>
  </r>
  <r>
    <x v="0"/>
    <m/>
    <x v="0"/>
    <x v="10"/>
    <s v="BOD"/>
    <n v="1818286"/>
    <m/>
    <s v="00099037019 DEPOSITO DE EFECTIVO, DEPOSITANTE: TITO BERROCAL CASTILLO, CONCEPTO: UTILES DE ESCRITORIO (COMISION TRANSFERENCIA), CUENTA DE DEPOSITO: CUENTA UNICA DEL TESORO EN DOLARES AMERICANOS"/>
    <m/>
    <m/>
    <m/>
    <m/>
    <n v="0"/>
    <n v="7.29"/>
    <n v="0"/>
    <n v="50.01"/>
    <s v="NO_CONCILIADO"/>
  </r>
  <r>
    <x v="0"/>
    <m/>
    <x v="0"/>
    <x v="10"/>
    <s v="BOD"/>
    <n v="1818288"/>
    <m/>
    <s v="00099037019 DEPOSITO DE EFECTIVO, DEPOSITANTE: TITO BERROCAL CASTILLO, CONCEPTO: UTILES DE ESCRITORIO (COMISION TRANSFERENCIA), CUENTA DE DEPOSITO: CUENTA UNICA DEL TESORO EN DOLARES AMERICANOS"/>
    <m/>
    <m/>
    <m/>
    <m/>
    <n v="0"/>
    <n v="7.29"/>
    <n v="0"/>
    <n v="50.01"/>
    <s v="NO_CONCILIADO"/>
  </r>
  <r>
    <x v="1"/>
    <m/>
    <x v="1"/>
    <x v="11"/>
    <s v="BOD"/>
    <n v="1818287"/>
    <m/>
    <s v="00099021001 DEP.DE CHEQ.AJENOS,RET.DE CAM.,CONCEPTO: PAGO DE NOTA DE CARGO N° 101/94 PROCESO COACTIVO FISCAL SEGUIDO A HUGO LOZANO Y OTROS JUZGADO 4° CFT,DEP.: MINISTERIO DE ECONOMIA Y FINANZAS PUBLICAS"/>
    <m/>
    <m/>
    <m/>
    <m/>
    <n v="0"/>
    <n v="98.55"/>
    <n v="0"/>
    <n v="676.05"/>
    <s v="NO_CONCILIADO"/>
  </r>
  <r>
    <x v="0"/>
    <m/>
    <x v="0"/>
    <x v="12"/>
    <s v="NTI"/>
    <n v="13227"/>
    <m/>
    <s v="PAGO A EXIMBANK CHINA POPUL PRÉSTAMO PBC 2016 (38) 426 VCTO. 21-01-2020 POR CUENTA DE TGN , NTI. 013227 VALOR 21-01-2020 INTERESES USD 2.269.672,59 COMISIONES USD 547.367,37 CTA. 5970 CUENTA UNICA DEL TESORO DOLARES AMERICANOS LIB. 00099021001"/>
    <m/>
    <m/>
    <m/>
    <m/>
    <n v="2817039.96"/>
    <n v="0"/>
    <n v="19324894.129999999"/>
    <n v="0"/>
    <s v="NO_CONCILIADO"/>
  </r>
  <r>
    <x v="0"/>
    <m/>
    <x v="0"/>
    <x v="12"/>
    <s v="DEV"/>
    <n v="976983"/>
    <m/>
    <s v="||COMPLEMENTO A LOS COMPROBANTES G-1253031 G-1253032 Y G-1253033 DE LA FECHA POR PAGO AL EXIMBANK CHINA, PTMOS, PBC 2015 (08) 350, 2016 (22) 410 Y 2016 (38) 426 POR CUENTA DEL TGN, COBRO DE COMISIONES DEL BANQUERO USD 10.-, TOTAL USD 30.- LIB. N° 0099021001 TGN RECURSOS ORDINARIOS - DOLARES AMERICANOS (5970)"/>
    <m/>
    <m/>
    <m/>
    <m/>
    <n v="30"/>
    <n v="0"/>
    <n v="205.8"/>
    <n v="0"/>
    <s v="NO_CONCILIADO"/>
  </r>
  <r>
    <x v="5"/>
    <m/>
    <x v="5"/>
    <x v="12"/>
    <s v="BOD"/>
    <n v="1818591"/>
    <m/>
    <s v="00066047001 DEPOSITO DE EFECTIVO, DEPOSITANTE: OSCAR RAFAEL SELAES FLORES, CONCEPTO: DEVOLUCION COMISIONES BANCARIAS, CUENTA DE DEPOSITO: CUENTA UNICA DEL TESORO EN DOLARES AMERICANOS"/>
    <m/>
    <m/>
    <m/>
    <m/>
    <n v="0"/>
    <n v="7.29"/>
    <n v="0"/>
    <n v="50.01"/>
    <s v="NO_CONCILIADO"/>
  </r>
  <r>
    <x v="4"/>
    <m/>
    <x v="4"/>
    <x v="12"/>
    <s v="CRV"/>
    <n v="1254229"/>
    <m/>
    <s v="TRANSFERENCIA RECIBIDA DEL EXTERIOR SEGÚN MENSAJES SWIFT Nos. 00912-00909 (REM.EXT.) DE FECHA 23-01-2020 POR DESEMBOLSO DE IDA PRÉSTAMO TF-16083 13 FPS LIBRETA N° 00287104318 FPS-U$-PPCR AIF TF016083"/>
    <m/>
    <m/>
    <m/>
    <m/>
    <n v="0"/>
    <n v="737210.33"/>
    <n v="0"/>
    <n v="5057262.8600000003"/>
    <s v="NO_CONCILIADO"/>
  </r>
  <r>
    <x v="1"/>
    <m/>
    <x v="1"/>
    <x v="13"/>
    <s v="RVL"/>
    <n v="19695"/>
    <m/>
    <s v="AJUSTE COMPLEMENTARIO POR REVALORIZACION SALDOS DE ACTIVOS DE RESERVA Y OBLIGACIONES MONEDA EXTRANJERA (DOLARES) Saldo MO = -524250403.38 ;Bs/Mo: 6.86000000000 ;Saldo Bs: -3596357767.17"/>
    <m/>
    <m/>
    <m/>
    <m/>
    <n v="0"/>
    <n v="0"/>
    <n v="0"/>
    <n v="0.02"/>
    <s v="NO_CONCILIADO"/>
  </r>
  <r>
    <x v="1"/>
    <m/>
    <x v="1"/>
    <x v="13"/>
    <s v="RVL"/>
    <n v="19699"/>
    <m/>
    <s v="AJUSTE COMPLEMENTARIO POR REVALORIZACION SALDOS DE ACTIVOS DE RESERVA Y OBLIGACIONES MONEDA EXTRANJERA (DOLARES) Saldo MO = -523722668.17 ;Bs/Mo: 6.86000000000 ;Saldo Bs: -3592737503.66"/>
    <m/>
    <m/>
    <m/>
    <m/>
    <n v="0"/>
    <n v="0"/>
    <n v="0.01"/>
    <n v="0"/>
    <s v="NO_CONCILIADO"/>
  </r>
  <r>
    <x v="1"/>
    <m/>
    <x v="1"/>
    <x v="14"/>
    <s v="RVL"/>
    <n v="19707"/>
    <m/>
    <s v="AJUSTE COMPLEMENTARIO POR REVALORIZACION SALDOS DE ACTIVOS DE RESERVA Y OBLIGACIONES MONEDA EXTRANJERA (DOLARES) Saldo MO = -513942108.59 ;Bs/Mo: 6.86000000000 ;Saldo Bs: -3525642864.92"/>
    <m/>
    <m/>
    <m/>
    <m/>
    <n v="0"/>
    <n v="0"/>
    <n v="0"/>
    <n v="0.01"/>
    <s v="NO_CONCILIADO"/>
  </r>
  <r>
    <x v="1"/>
    <m/>
    <x v="1"/>
    <x v="14"/>
    <s v="BOD"/>
    <n v="1820107"/>
    <m/>
    <s v="00099021001 DEPOSITO DE EFECTIVO, DEPOSITANTE: ELDER GEOVANNA RODRIGUEZ, CONCEPTO: DEVOLUCION DE GASTOS NO EJECUTADOS DEL T.S.E., CUENTA DE DEPOSITO: CUENTA UNICA DEL TESORO EN DOLARES AMERICANOS"/>
    <m/>
    <m/>
    <m/>
    <m/>
    <n v="0"/>
    <n v="1210.28"/>
    <n v="0"/>
    <n v="8302.52"/>
    <s v="NO_CONCILIADO"/>
  </r>
  <r>
    <x v="6"/>
    <m/>
    <x v="6"/>
    <x v="14"/>
    <s v="NTE"/>
    <n v="1201460"/>
    <m/>
    <s v="A:00099021001 Transferencia de recursos a solicitud del Órgano Judicial, (operación bimonetaria), SG Nota CITE:UNID./NAL./FINANZAS/DAF-OJ N°59/2020, a favor de la Corporación del Seguro Social Militar por Restitución de Certificado Depósito Judicial Nro. 31365. H.R. 6-2843-R. TC 6.86."/>
    <m/>
    <m/>
    <m/>
    <m/>
    <n v="0"/>
    <n v="1773.66"/>
    <n v="0"/>
    <n v="12167.31"/>
    <s v="NO_CONCILIADO"/>
  </r>
  <r>
    <x v="1"/>
    <m/>
    <x v="1"/>
    <x v="14"/>
    <s v="RVL"/>
    <n v="19711"/>
    <m/>
    <s v="AJUSTE COMPLEMENTARIO POR REVALORIZACION SALDOS DE ACTIVOS DE RESERVA Y OBLIGACIONES MONEDA EXTRANJERA (DOLARES) Saldo MO = -514861942.70 ;Bs/Mo: 6.86000000000 ;Saldo Bs: -3531952926.94"/>
    <m/>
    <m/>
    <m/>
    <m/>
    <n v="0"/>
    <n v="0"/>
    <n v="0.02"/>
    <n v="0"/>
    <s v="NO_CONCILIADO"/>
  </r>
  <r>
    <x v="7"/>
    <m/>
    <x v="7"/>
    <x v="14"/>
    <s v="CRV"/>
    <n v="977543"/>
    <m/>
    <s v="'TRANSFERENCIA'||DE FONDOS DEL EXTERIOR POR DESEMBOLSO DEL BID SEGUN MENSAJES SWIFT N° 01206 Y 01199 DE LA FECHA REF.: ATN-OC-17548-BO REQ. 0001 OPS0202003876A (REM. EXT.) LIBRETA 00020018004 MIN. DEF. USD APOYO A EMERGENCIAS"/>
    <m/>
    <m/>
    <m/>
    <m/>
    <n v="0"/>
    <n v="200000"/>
    <n v="0"/>
    <n v="1372000"/>
    <s v="NO_CONCILIADO"/>
  </r>
  <r>
    <x v="7"/>
    <m/>
    <x v="7"/>
    <x v="14"/>
    <s v="COB"/>
    <n v="977543"/>
    <m/>
    <s v="'TRANSFERENCIA'||DE FONDOS DEL EXTERIOR POR DESEMBOLSO DEL BID SEGUN MENSAJES SWIFT N° 01206 Y 01199 DE LA FECHA REF.: ATN-OC-17548-BO REQ. 0001 OPS0202003876A (REM. EXT.) LIBRETA 00020018004 MIN. DEF. USD APOYO A EMERGENCIAS REF.: UTILES DE ESCRITORIO"/>
    <m/>
    <m/>
    <m/>
    <m/>
    <n v="7.29"/>
    <n v="0"/>
    <n v="50.01"/>
    <n v="0"/>
    <s v="NO_CONCILIADO"/>
  </r>
  <r>
    <x v="1"/>
    <m/>
    <x v="1"/>
    <x v="15"/>
    <s v="CRV"/>
    <n v="1261098"/>
    <m/>
    <s v="TRANSFERENCIA DEL EXTERIOR SEGUN SWIFT 01253-01249 DE FECHA 31/01/2020 ORDENANTE: EMBAJADA DE BOLIVIA EN BOGOTA-COLOMBIA LIB. 00099021001 TGN-RECURSOS ORDINARIOS-DOLARES AMERICANOS (5970)"/>
    <m/>
    <m/>
    <m/>
    <m/>
    <n v="0"/>
    <n v="1540.21"/>
    <n v="0"/>
    <n v="10565.84"/>
    <s v="NO_CONCILIADO"/>
  </r>
  <r>
    <x v="2"/>
    <m/>
    <x v="2"/>
    <x v="15"/>
    <s v="CRV"/>
    <n v="1261084"/>
    <m/>
    <s v="REGULARIZACION DE TRANSFERENCIA DEL EXTERIOR SEGUN SWIFT NO.1204 DE FECHA 31/01/2020 ORDENANTE: CONSULADO DE BOLIVIA EN MENDOZA ARGENTINA REF.: 551867393 LIB. 00099021001 TGN-RECURSOS ORDINARIOS-DOLARES AMERICANOS (5970)"/>
    <m/>
    <m/>
    <m/>
    <m/>
    <n v="0"/>
    <n v="16127.65"/>
    <n v="0"/>
    <n v="110635.68"/>
    <s v="NO_CONCILIADO"/>
  </r>
  <r>
    <x v="2"/>
    <m/>
    <x v="2"/>
    <x v="15"/>
    <s v="CVD"/>
    <n v="1261099"/>
    <m/>
    <s v="COBRO COSTOS DE PAPELERIA SEGUN TRANSFERENCIA DEL EXTERIOR POR ORDEN DE EMBAJADA DE BOLIVIA EN BOGOTA-COLOMBIA LIB. 00099021001 TGN-RECURSOS ORDINARIOS-DOLARES AMERICANOS (5970)"/>
    <m/>
    <m/>
    <m/>
    <m/>
    <n v="7.29"/>
    <n v="0"/>
    <n v="50.01"/>
    <n v="0"/>
    <s v="NO_CONCILIADO"/>
  </r>
  <r>
    <x v="2"/>
    <m/>
    <x v="2"/>
    <x v="15"/>
    <s v="CVD"/>
    <n v="1261085"/>
    <m/>
    <s v="COBRO COSTOS DE PAPELERIA POR REGULARIZACION DE TRANSFERENCIA DEL EXTERIOR POR ORDEN DE CONSULADO DE BOLIVIA EN MENDOZA ARGENTINA REF.: 551867393 LIB. 00099021001 TGN-RECURSOS ORDINARIOS-DOLARES AMERICANOS (5970)"/>
    <m/>
    <m/>
    <m/>
    <m/>
    <n v="7.29"/>
    <n v="0"/>
    <n v="50.01"/>
    <n v="0"/>
    <s v="NO_CONCILIADO"/>
  </r>
  <r>
    <x v="2"/>
    <m/>
    <x v="2"/>
    <x v="16"/>
    <s v="CRV"/>
    <n v="1261935"/>
    <m/>
    <s v="REGULARIZACION DE TRANSFERENCIA DEL EXTERIOR SEGUN SWIFT 00513 DE FECHA 31/01/2020 ORDENANTE: CONSULADO GENERAL DE BOLIVIA EN CHILE LIB. 00099021001 TGN-RECURSOS ORDINARIOS-DOLARES AMERICANOS (5970)"/>
    <m/>
    <m/>
    <m/>
    <m/>
    <n v="0"/>
    <n v="2999"/>
    <n v="0"/>
    <n v="20573.14"/>
    <s v="NO_CONCILIADO"/>
  </r>
  <r>
    <x v="2"/>
    <m/>
    <x v="2"/>
    <x v="16"/>
    <s v="CRV"/>
    <n v="1261783"/>
    <m/>
    <s v="TRANSFERENCIA DEL EXTERIOR SEGUN SWIFT 01254-01250 DE FECHA 31/01/2020 ORDENANTE: EMBAJADA DE BOLIVIA EN BOGOTA COLOMBIA REF.: DEVOLUCION DE SALDOS NO EJECUTADOS GESTION 2019 EMPADRONAMIENTO Y VOTO EN EL EXTERIOR LIB. 00099021001 TGN-RECURSOS ORDINARIOS-DOLARES AMERICANOS (5970)"/>
    <m/>
    <m/>
    <m/>
    <m/>
    <n v="0"/>
    <n v="488.94"/>
    <n v="0"/>
    <n v="3354.13"/>
    <s v="NO_CONCILIADO"/>
  </r>
  <r>
    <x v="2"/>
    <m/>
    <x v="2"/>
    <x v="16"/>
    <s v="CVD"/>
    <n v="1261936"/>
    <m/>
    <s v="COBRO COSTOS DE PAPELERIA POR REGULARIZACION DE TRANSFERENCIA DEL EXTERIOR POR ORDEN DE CONSULADO GENERAL DE BOLIVIA EN CHILE LIB. 00099021001 TGN-RECURSOS ORDINARIOS-DOLARES AMERICANOS (5970)"/>
    <m/>
    <m/>
    <m/>
    <m/>
    <n v="7.29"/>
    <n v="0"/>
    <n v="50.01"/>
    <n v="0"/>
    <s v="NO_CONCILIADO"/>
  </r>
  <r>
    <x v="2"/>
    <m/>
    <x v="2"/>
    <x v="16"/>
    <s v="CVD"/>
    <n v="1261784"/>
    <m/>
    <s v="COBRO COSTOS DE PAPELERIA SEGUN TRANSFERENCIA DEL EXTERIOR POR ORDEN DE EMBAJADA DE BOLIVIA EN BOGOTA COLOMBIA REF.: DEVOLUCION DE SALDOS NO EJECUTADOS GESTION 2019 EMPADRONAMIENTO Y VOTO EN EL EXTERIOR LIB. 00099021001 TGN-RECURSOS ORDINARIOS-DOLARES AMERICANOS (5970)"/>
    <m/>
    <m/>
    <m/>
    <m/>
    <n v="7.29"/>
    <n v="0"/>
    <n v="50.01"/>
    <n v="0"/>
    <s v="NO_CONCILIADO"/>
  </r>
  <r>
    <x v="1"/>
    <m/>
    <x v="1"/>
    <x v="16"/>
    <s v="RVL"/>
    <n v="19719"/>
    <m/>
    <s v="AJUSTE COMPLEMENTARIO POR REVALORIZACION SALDOS DE ACTIVOS DE RESERVA Y OBLIGACIONES MONEDA EXTRANJERA (DOLARES) Saldo MO = -507700890.52 ;Bs/Mo: 6.86000000000 ;Saldo Bs: -3482828108.95"/>
    <m/>
    <m/>
    <m/>
    <m/>
    <n v="0"/>
    <n v="0"/>
    <n v="0"/>
    <n v="0.02"/>
    <s v="NO_CONCILIADO"/>
  </r>
  <r>
    <x v="0"/>
    <m/>
    <x v="0"/>
    <x v="17"/>
    <s v="NTI"/>
    <n v="13158"/>
    <m/>
    <s v="PAGO A CAF PRÉSTAMO CFA008814 VCTO. 03-02-2020 POR CUENTA DE TGN , NTI. 013158 VALOR 03-02-2020 CAPITAL USD 1.144.671,08 INTERESES USD 395.779,83 COMISIONES USD 72.291,91 CTA. 5970 CUENTA UNICA DEL TESORO DOLARES AMERICANOS LIB. 00099021001"/>
    <m/>
    <m/>
    <m/>
    <m/>
    <n v="1612742.82"/>
    <n v="0"/>
    <n v="11063415.75"/>
    <n v="0"/>
    <s v="NO_CONCILIADO"/>
  </r>
  <r>
    <x v="1"/>
    <m/>
    <x v="1"/>
    <x v="17"/>
    <s v="RVL"/>
    <n v="19723"/>
    <m/>
    <s v="AJUSTE COMPLEMENTARIO POR REVALORIZACION SALDOS DE ACTIVOS DE RESERVA Y OBLIGACIONES MONEDA EXTRANJERA (DOLARES) Saldo MO = -500332114.05 ;Bs/Mo: 6.86000000000 ;Saldo Bs: -3432278302.39"/>
    <m/>
    <m/>
    <m/>
    <m/>
    <n v="0"/>
    <n v="0"/>
    <n v="0.01"/>
    <n v="0"/>
    <s v="NO_CONCILIADO"/>
  </r>
  <r>
    <x v="8"/>
    <m/>
    <x v="8"/>
    <x v="18"/>
    <s v="CRV"/>
    <n v="1264090"/>
    <m/>
    <s v="REGULARIZACION DE TRANSFERENCIA DEL EXTERIOR SEGUN SWIFT 01203 DE FECHA 04/02/2020 ORDENANTE: EMBAJADA DEL ESTADO PLURINACIONAL DE BOLIVIA EN MEXICO LIB. 00099021001 TGN-RECURSOS ORDINARIOS-DOLARES AMERICANOS (5970)"/>
    <m/>
    <m/>
    <m/>
    <m/>
    <n v="0"/>
    <n v="1280"/>
    <n v="0"/>
    <n v="8780.7999999999993"/>
    <s v="NO_CONCILIADO"/>
  </r>
  <r>
    <x v="8"/>
    <m/>
    <x v="8"/>
    <x v="18"/>
    <s v="CVD"/>
    <n v="1264091"/>
    <m/>
    <s v="COBRO COSTOS DE PAPELERIA POR REGULARIZACION DE TRANSFERENCIA DEL EXTERIOR POR ORDEN DE EMBAJADA DEL ESTADO PLURINACIONAL DE BOLIVIA EN MEXICO LIB. 00099021001 TGN-RECURSOS ORDINARIOS-DOLARES AMERICANOS (5970)"/>
    <m/>
    <m/>
    <m/>
    <m/>
    <n v="7.29"/>
    <n v="0"/>
    <n v="50.01"/>
    <n v="0"/>
    <s v="NO_CONCILIADO"/>
  </r>
  <r>
    <x v="8"/>
    <m/>
    <x v="8"/>
    <x v="18"/>
    <s v="CRV"/>
    <n v="1264800"/>
    <m/>
    <s v="REGULARIZACION DE TRANSFERENCIA DEL EXTERIOR SEGUN SWIFT NO.1107 DE FECHA 04/02/2020 ORDENANTE: CONSULADO DE BOLIVIA (ROSARIO ARGENTINA) REF.: 551867206 LIB. 00099021001 TGN-RECURSOS ORDINARIOS-DOLARES AMERICANOS (5970)"/>
    <m/>
    <m/>
    <m/>
    <m/>
    <n v="0"/>
    <n v="1790.03"/>
    <n v="0"/>
    <n v="12279.61"/>
    <s v="NO_CONCILIADO"/>
  </r>
  <r>
    <x v="8"/>
    <m/>
    <x v="8"/>
    <x v="18"/>
    <s v="CRV"/>
    <n v="1264802"/>
    <m/>
    <s v="REGULARIZACION DE TRANSFERENCIA DEL EXTERIOR SEGUN SWIFT NO.1257 DE FECHA 04/02/2020 ORDENANTE: CONSULADO DE BOLIVIA EN MENDOZA ARGENTINA REF.: 551867470 LIB. 00099021001 TGN-RECURSOS ORDINARIOS-DOLARES AMERICANOS (5970)"/>
    <m/>
    <m/>
    <m/>
    <m/>
    <n v="0"/>
    <n v="51564.71"/>
    <n v="0"/>
    <n v="353733.91"/>
    <s v="NO_CONCILIADO"/>
  </r>
  <r>
    <x v="8"/>
    <m/>
    <x v="8"/>
    <x v="18"/>
    <s v="CVD"/>
    <n v="1264801"/>
    <m/>
    <s v="COBRO COSTOS DE PAPELERIA POR REGULARIZACION DE TRANSFERENCIA DEL EXTERIOR POR ORDEN DE CONSULADO DE BOLIVIA (ROSARIO ARGENTINA) REF.: 551867206 LIB. 00099021001 TGN-RECURSOS ORDINARIOS-DOLARES AMERICANOS (5970)"/>
    <m/>
    <m/>
    <m/>
    <m/>
    <n v="7.29"/>
    <n v="0"/>
    <n v="50.01"/>
    <n v="0"/>
    <s v="NO_CONCILIADO"/>
  </r>
  <r>
    <x v="8"/>
    <m/>
    <x v="8"/>
    <x v="18"/>
    <s v="CVD"/>
    <n v="1264803"/>
    <m/>
    <s v="COBRO COSTOS DE PAPELERIA POR REGULARIZACION DE TRANSFERENCIA DEL EXTERIOR POR ORDEN DE CONSULADO DE BOLIVIA EN MENDOZA ARGENTINA REF.: 551867470 LIB. 00099021001 TGN-RECURSOS ORDINARIOS-DOLARES AMERICANOS (5970)"/>
    <m/>
    <m/>
    <m/>
    <m/>
    <n v="7.29"/>
    <n v="0"/>
    <n v="50.01"/>
    <n v="0"/>
    <s v="NO_CONCILIADO"/>
  </r>
  <r>
    <x v="1"/>
    <m/>
    <x v="1"/>
    <x v="18"/>
    <s v="RVL"/>
    <n v="19727"/>
    <m/>
    <s v="AJUSTE COMPLEMENTARIO POR REVALORIZACION SALDOS DE ACTIVOS DE RESERVA Y OBLIGACIONES MONEDA EXTRANJERA (DOLARES) Saldo MO = -498984444.36 ;Bs/Mo: 6.86000000000 ;Saldo Bs: -3423033288.32"/>
    <m/>
    <m/>
    <m/>
    <m/>
    <n v="0"/>
    <n v="0"/>
    <n v="0.01"/>
    <n v="0"/>
    <s v="NO_CONCILIADO"/>
  </r>
  <r>
    <x v="6"/>
    <m/>
    <x v="6"/>
    <x v="19"/>
    <s v="NTE"/>
    <n v="1227543"/>
    <m/>
    <s v="A:00099021001 Transferencia de recursos a solicitud del Órgano Judicial, (operación bimonetaria), SG Nota CITE:UNID./NAL./FINANZAS/DAF-OJ N°82/2020, a favor del Gobierno Autonomo Municipal de Santa Cruz por Restitución de Certificado Depósito Judicial Nro. 0014742; 0014889; 92511; 92512; 91382; 91383; 91439; 91440; 100145; 100146; 102855; 102857; 102856; 102860; 102861. H.R. 6-3666-R. TC 6.86."/>
    <m/>
    <m/>
    <m/>
    <m/>
    <n v="0"/>
    <n v="5458.47"/>
    <n v="0"/>
    <n v="37445.1"/>
    <s v="NO_CONCILIADO"/>
  </r>
  <r>
    <x v="9"/>
    <m/>
    <x v="9"/>
    <x v="19"/>
    <s v="CRV"/>
    <n v="1265835"/>
    <m/>
    <s v="TRANSFERENCIA RECIBIDA DEL EXTERIOR SEGÚN MENSAJES SWIFT Nos. 01520-01510 (REM.EXT.) DE FECHA 05-02-2020 POR DESEMBOLSO DE BID PRÉSTAMO 3725/BL-BO REQ 00007 BO OPS0202004225B LIBRETA N° 00514012003 ENDE-USD-PROG.ELECTRIFICACION RURAL II SUBCOMPONENTE I.1 DISTRIBUCION-TGN"/>
    <m/>
    <m/>
    <m/>
    <m/>
    <n v="0"/>
    <n v="2000000"/>
    <n v="0"/>
    <n v="13720000"/>
    <s v="NO_CONCILIADO"/>
  </r>
  <r>
    <x v="9"/>
    <m/>
    <x v="9"/>
    <x v="19"/>
    <s v="COB"/>
    <n v="1265835"/>
    <m/>
    <s v="TRANSFERENCIA RECIBIDA DEL EXTERIOR SEGÚN MENSAJES SWIFT Nos. 01520-01510 (REM.EXT.) DE FECHA 05-02-2020 POR DESEMBOLSO DE BID PRÉSTAMO 3725/BL-BO REQ 00007 BO OPS0202004225B LIBRETA N° 00514012003 ENDE-USD-PROG.ELECTRIFICACION RURAL II SUBCOMPONENTE I.1 DISTRIBUCION-TGN REF.: UTILES DE ESCRITORIO"/>
    <m/>
    <m/>
    <m/>
    <m/>
    <n v="7.29"/>
    <n v="0"/>
    <n v="50.01"/>
    <n v="0"/>
    <s v="NO_CONCILIADO"/>
  </r>
  <r>
    <x v="1"/>
    <m/>
    <x v="1"/>
    <x v="19"/>
    <s v="RVL"/>
    <n v="19732"/>
    <m/>
    <s v="AJUSTE COMPLEMENTARIO POR REVALORIZACION SALDOS DE ACTIVOS DE RESERVA Y OBLIGACIONES MONEDA EXTRANJERA (DOLARES) Saldo MO = -496483012.63 ;Bs/Mo: 6.86000000000 ;Saldo Bs: -3405873466.65"/>
    <m/>
    <m/>
    <m/>
    <m/>
    <n v="0"/>
    <n v="0"/>
    <n v="0.01"/>
    <n v="0"/>
    <s v="NO_CONCILIADO"/>
  </r>
  <r>
    <x v="8"/>
    <m/>
    <x v="8"/>
    <x v="20"/>
    <s v="CRV"/>
    <n v="1267356"/>
    <m/>
    <s v="REGULARIZACION DE TRANSFERENCIA DEL EXTERIOR SEGUN SWIFT NO.1381 DE FECHA 06/02/2020 ORDENANTE: CONSULADO EST PLURINAC BOLIVIA (VIEDMA) REF.: T001869143SUCURS LIB. 00099021001 TGN-RECURSOS ORDINARIOS-DOLARES AMERICANOS (5970)"/>
    <m/>
    <m/>
    <m/>
    <m/>
    <n v="0"/>
    <n v="4241.57"/>
    <n v="0"/>
    <n v="29097.17"/>
    <s v="NO_CONCILIADO"/>
  </r>
  <r>
    <x v="8"/>
    <m/>
    <x v="8"/>
    <x v="20"/>
    <s v="CVD"/>
    <n v="1267357"/>
    <m/>
    <s v="COBRO COSTOS DE PAPELERIA POR REGULARIZACION DE TRANSFERENCIA DEL EXTERIOR POR ORDEN DE CONSULADO EST PLURINAC BOLIVIA (VIEDMA) REF.: T001869143SUCURS LIB. 00099021001 TGN-RECURSOS ORDINARIOS-DOLARES AMERICANOS (5970)"/>
    <m/>
    <m/>
    <m/>
    <m/>
    <n v="7.29"/>
    <n v="0"/>
    <n v="50.01"/>
    <n v="0"/>
    <s v="NO_CONCILIADO"/>
  </r>
  <r>
    <x v="1"/>
    <m/>
    <x v="1"/>
    <x v="20"/>
    <s v="RVL"/>
    <n v="19736"/>
    <m/>
    <s v="AJUSTE COMPLEMENTARIO POR REVALORIZACION SALDOS DE ACTIVOS DE RESERVA Y OBLIGACIONES MONEDA EXTRANJERA (DOLARES) Saldo MO = -494008102.41 ;Bs/Mo: 6.86000000000 ;Saldo Bs: -3388895582.54"/>
    <m/>
    <m/>
    <m/>
    <m/>
    <n v="0"/>
    <n v="0"/>
    <n v="0.01"/>
    <n v="0"/>
    <s v="NO_CONCILIADO"/>
  </r>
  <r>
    <x v="1"/>
    <m/>
    <x v="1"/>
    <x v="21"/>
    <s v="RVL"/>
    <n v="19740"/>
    <m/>
    <s v="AJUSTE COMPLEMENTARIO POR REVALORIZACION SALDOS DE ACTIVOS DE RESERVA Y OBLIGACIONES MONEDA EXTRANJERA (DOLARES) Saldo MO = -493085785.71 ;Bs/Mo: 6.86000000000 ;Saldo Bs: -3382568489.96"/>
    <m/>
    <m/>
    <m/>
    <m/>
    <n v="0"/>
    <n v="0"/>
    <n v="0"/>
    <n v="0.01"/>
    <s v="NO_CONCILIADO"/>
  </r>
  <r>
    <x v="0"/>
    <m/>
    <x v="0"/>
    <x v="22"/>
    <s v="CRV"/>
    <n v="1269466"/>
    <m/>
    <s v="PAGO PRÉSTAMO BID 939-SF-BO VCTO. 08-02-2020 POR CUENTA DE BANCO DE DESARROLLO , VALOR 10-02-2020 CAPITAL USD 651.382,87 INTERESES USD 144.398,40 LIBRETA 00099021001 TGN-RECURSOS ORDINARIOS DOLARES AMERICANOS -5970 ALIVIO MDRI"/>
    <m/>
    <m/>
    <m/>
    <m/>
    <n v="0"/>
    <n v="144398.39999999999"/>
    <n v="0"/>
    <n v="990573.02"/>
    <s v="NO_CONCILIADO"/>
  </r>
  <r>
    <x v="8"/>
    <m/>
    <x v="8"/>
    <x v="22"/>
    <s v="CRV"/>
    <n v="1269476"/>
    <m/>
    <s v="REGULARIZACION DE TRANSFERENCIA DEL EXTERIOR SEGUN SWIFT 01687 DE FECHA 10/02/2020 ORDENANTE: CONSULADO DE BOLIVIA EN MENDOZA ARGENTINA LIB. 00099021001 TGN-RECURSOS ORDINARIOS-DOLARES AMERICANOS (5970)"/>
    <m/>
    <m/>
    <m/>
    <m/>
    <n v="0"/>
    <n v="250.62"/>
    <n v="0"/>
    <n v="1719.25"/>
    <s v="NO_CONCILIADO"/>
  </r>
  <r>
    <x v="8"/>
    <m/>
    <x v="8"/>
    <x v="22"/>
    <s v="CVD"/>
    <n v="1269477"/>
    <m/>
    <s v="COBRO COSTOS DE PAPELERIA POR REGULARIZACION DE TRANSFERENCIA DEL EXTERIOR POR ORDEN DE CONSULADO DE BOLIVIA EN MENDOZA ARGENTINA LIB. 00099021001 TGN-RECURSOS ORDINARIOS-DOLARES AMERICANOS (5970)"/>
    <m/>
    <m/>
    <m/>
    <m/>
    <n v="7.29"/>
    <n v="0"/>
    <n v="50.01"/>
    <n v="0"/>
    <s v="NO_CONCILIADO"/>
  </r>
  <r>
    <x v="1"/>
    <m/>
    <x v="1"/>
    <x v="22"/>
    <s v="RVL"/>
    <n v="19744"/>
    <m/>
    <s v="AJUSTE COMPLEMENTARIO POR REVALORIZACION SALDOS DE ACTIVOS DE RESERVA Y OBLIGACIONES MONEDA EXTRANJERA (DOLARES) Saldo MO = -482615336.36 ;Bs/Mo: 6.86000000000 ;Saldo Bs: -3310741207.41"/>
    <m/>
    <m/>
    <m/>
    <m/>
    <n v="0"/>
    <n v="0"/>
    <n v="0"/>
    <n v="0.02"/>
    <s v="NO_CONCILIADO"/>
  </r>
  <r>
    <x v="7"/>
    <m/>
    <x v="7"/>
    <x v="23"/>
    <s v="CRV"/>
    <n v="978639"/>
    <m/>
    <s v="||REGULARIZACION COMP. N° G-1262104 DEL 31/01/2020 SEGUN NOTA MEFP/VTCP/DGPOT/UOTGN/ N°338/2020 MEFP, RECIBIDA EN LA FECHA REF.: REVERSION DE FONDOS DE LA TRANSFERENCIA REALIZADA EL 13/01/20 POR EL MINISTERIO DE DEFENSA A/F BRAVO TACTICAL SOLUTIONS LLC LIB. 00099021001 &quot;TGN - RECURSOS ORDINARIOS - DOLARES AMERICANOS&quot;"/>
    <m/>
    <m/>
    <m/>
    <m/>
    <n v="0"/>
    <n v="5649137.6399999997"/>
    <n v="0"/>
    <n v="38753084.210000001"/>
    <s v="NO_CONCILIADO"/>
  </r>
  <r>
    <x v="1"/>
    <m/>
    <x v="1"/>
    <x v="23"/>
    <s v="RVL"/>
    <n v="19757"/>
    <m/>
    <s v="AJUSTE COMPLEMENTARIO POR REVALORIZACION SALDOS DE ACTIVOS DE RESERVA Y OBLIGACIONES MONEDA EXTRANJERA (DOLARES) Saldo MO = -478824987.95 ;Bs/Mo: 6.86000000000 ;Saldo Bs: -3284739417.33"/>
    <m/>
    <m/>
    <m/>
    <m/>
    <n v="0"/>
    <n v="0"/>
    <n v="0"/>
    <n v="0.01"/>
    <s v="NO_CONCILIADO"/>
  </r>
  <r>
    <x v="10"/>
    <m/>
    <x v="10"/>
    <x v="24"/>
    <s v="CRV"/>
    <n v="1274724"/>
    <m/>
    <s v="TRANSFERENCIA RECIBIDA DEL EXTERIOR SEGÚN MENSAJES SWIFT Nos. 01997-01996 (REM.EXT.) DE FECHA 14-02-2020 POR DESEMBOLSO DE BID PRÉSTAMO 3540/BL-BO OPS0202005791A LIBRETA N° 00291014362 USD-AB-BID 3540/BL-BO PROG.DE INFRAESTRUC.VIAL DE APOYO AL DESARROLLO Y GESTION RVF II"/>
    <m/>
    <m/>
    <m/>
    <m/>
    <n v="0"/>
    <n v="12660313.07"/>
    <n v="0"/>
    <n v="86849747.659999996"/>
    <s v="NO_CONCILIADO"/>
  </r>
  <r>
    <x v="1"/>
    <m/>
    <x v="1"/>
    <x v="24"/>
    <s v="RVL"/>
    <n v="19761"/>
    <m/>
    <s v="AJUSTE COMPLEMENTARIO POR REVALORIZACION SALDOS DE ACTIVOS DE RESERVA Y OBLIGACIONES MONEDA EXTRANJERA (DOLARES) Saldo MO = -491650272.71 ;Bs/Mo: 6.86000000000 ;Saldo Bs: -3372720870.80"/>
    <m/>
    <m/>
    <m/>
    <m/>
    <n v="0"/>
    <n v="0"/>
    <n v="0.01"/>
    <n v="0"/>
    <s v="NO_CONCILIADO"/>
  </r>
  <r>
    <x v="6"/>
    <m/>
    <x v="6"/>
    <x v="25"/>
    <s v="NTE"/>
    <n v="1251544"/>
    <m/>
    <s v="A:00099021001 Transferencia de recursos a solicitud del Órgano Judicial, (operación bimonetaria), SG Nota CITE:UNID./NAL./FINANZAS/DAF-OJ N°90/2020, a favor de la Vicepresidencia del Estado Plurinacional por Restitución de Certificado Depósito Judicial Nro. 3365. H.R. 6-3903-R. TC 6.86."/>
    <m/>
    <m/>
    <m/>
    <m/>
    <n v="0"/>
    <n v="359.71"/>
    <n v="0"/>
    <n v="2467.61"/>
    <s v="NO_CONCILIADO"/>
  </r>
  <r>
    <x v="1"/>
    <m/>
    <x v="1"/>
    <x v="25"/>
    <s v="RVL"/>
    <n v="19765"/>
    <m/>
    <s v="AJUSTE COMPLEMENTARIO POR REVALORIZACION SALDOS DE ACTIVOS DE RESERVA Y OBLIGACIONES MONEDA EXTRANJERA (DOLARES) Saldo MO = -490299517.84 ;Bs/Mo: 6.86000000000 ;Saldo Bs: -3363454692.36"/>
    <m/>
    <m/>
    <m/>
    <m/>
    <n v="0"/>
    <n v="0"/>
    <n v="0"/>
    <n v="0.02"/>
    <s v="NO_CONCILIADO"/>
  </r>
  <r>
    <x v="0"/>
    <m/>
    <x v="0"/>
    <x v="26"/>
    <s v="NTI"/>
    <n v="13246"/>
    <m/>
    <s v="PAGO A FONPLATA PRÉSTAMO BOL 30/2017 VCTO. 15-02-2020 POR CUENTA DE TGN , NTI. 013246 VALOR 18-02-2020 INTERESES USD 835.952,66 COMISIONES USD 287,77 CTA. 5970 CUENTA UNICA DEL TESORO DOLARES AMERICANOS LIB. 00099021001"/>
    <m/>
    <m/>
    <m/>
    <m/>
    <n v="836240.43"/>
    <n v="0"/>
    <n v="5736609.3499999996"/>
    <n v="0"/>
    <s v="NO_CONCILIADO"/>
  </r>
  <r>
    <x v="0"/>
    <m/>
    <x v="0"/>
    <x v="26"/>
    <s v="NTI"/>
    <n v="13180"/>
    <m/>
    <s v="PAGO A CAF PRÉSTAMO CFA009277 VCTO. 18-02-2020 POR CUENTA DE TGN , NTI. 013180 VALOR 18-02-2020 INTERESES USD 2.446.864,96 COMISIONES USD 81.529,77 CTA. 5970 CUENTA UNICA DEL TESORO DOLARES AMERICANOS LIB. 00099021001"/>
    <m/>
    <m/>
    <m/>
    <m/>
    <n v="2528394.73"/>
    <n v="0"/>
    <n v="17344787.850000001"/>
    <n v="0"/>
    <s v="NO_CONCILIADO"/>
  </r>
  <r>
    <x v="0"/>
    <m/>
    <x v="0"/>
    <x v="26"/>
    <s v="NTI"/>
    <n v="13184"/>
    <m/>
    <s v="PAGO A BID PRÉSTAMO 3599/BL-BO VCTO. 15-02-2020 POR CUENTA DE TGN , NTI. 013184 VALOR 18-02-2020 INTERESES USD 275.416,74 COMISIONES USD 78.537,38 CTA. 5970 CUENTA UNICA DEL TESORO DOLARES AMERICANOS LIB. 00099021001"/>
    <m/>
    <m/>
    <m/>
    <m/>
    <n v="353954.12"/>
    <n v="0"/>
    <n v="2428125.2599999998"/>
    <n v="0"/>
    <s v="NO_CONCILIADO"/>
  </r>
  <r>
    <x v="0"/>
    <m/>
    <x v="0"/>
    <x v="26"/>
    <s v="NTI"/>
    <n v="13187"/>
    <m/>
    <s v="PAGO A BID PRÉSTAMO 4414/KI-BO VCTO. 15-02-2020 POR CUENTA DE TGN , NTI. 013187 VALOR 18-02-2020 INTERESES USD 66.207,67 CTA. 5970 CUENTA UNICA DEL TESORO DOLARES AMERICANOS LIB. 00099021001"/>
    <m/>
    <m/>
    <m/>
    <m/>
    <n v="66207.67"/>
    <n v="0"/>
    <n v="454184.62"/>
    <n v="0"/>
    <s v="NO_CONCILIADO"/>
  </r>
  <r>
    <x v="0"/>
    <m/>
    <x v="0"/>
    <x v="26"/>
    <s v="NTI"/>
    <n v="13183"/>
    <m/>
    <s v="PAGO A BID PRÉSTAMO 3599/BL-BO VCTO. 15-02-2020 POR CUENTA DE TGN , NTI. 013183 VALOR 18-02-2020 INTERESES USD 5.799,79 CTA. 5970 CUENTA UNICA DEL TESORO DOLARES AMERICANOS LIB. 00099021001"/>
    <m/>
    <m/>
    <m/>
    <m/>
    <n v="5799.79"/>
    <n v="0"/>
    <n v="39786.559999999998"/>
    <n v="0"/>
    <s v="NO_CONCILIADO"/>
  </r>
  <r>
    <x v="11"/>
    <m/>
    <x v="11"/>
    <x v="26"/>
    <s v="BOD"/>
    <n v="1825521"/>
    <m/>
    <s v="00212014302 DEPOSITO DE EFECTIVO, DEPOSITANTE: INRA-NACIONAL, CONCEPTO: DEVOLUCION DE INTERESES POR TRANSFERENCIA DE FECHA 06-09-2019, CUENTA DE DEPOSITO: CUENTA UNICA DEL TESORO EN DOLARES AMERICANOS"/>
    <m/>
    <m/>
    <m/>
    <m/>
    <n v="0"/>
    <n v="7.29"/>
    <n v="0"/>
    <n v="50.01"/>
    <s v="NO_CONCILIADO"/>
  </r>
  <r>
    <x v="0"/>
    <m/>
    <x v="0"/>
    <x v="26"/>
    <s v="NTI"/>
    <n v="13153"/>
    <m/>
    <s v="PAGO A IDA PRÉSTAMO 3788-BO VCTO. 15-02-2020 POR CUENTA DE TGN , NTI. 013153 VALOR 18-02-2020 CAPITAL USD 935.010,47 INTERESES USD 18.289,35 CTA. 5970 CUENTA UNICA DEL TESORO DOLARES AMERICANOS LIB. 00099021001"/>
    <m/>
    <m/>
    <m/>
    <m/>
    <n v="953299.82"/>
    <n v="0"/>
    <n v="6539636.7699999996"/>
    <n v="0"/>
    <s v="NO_CONCILIADO"/>
  </r>
  <r>
    <x v="0"/>
    <m/>
    <x v="0"/>
    <x v="26"/>
    <s v="NTI"/>
    <n v="13175"/>
    <m/>
    <s v="PAGO A BIRF PRÉSTAMO BIRF 8735-BO VCTO. 15-02-2020 POR CUENTA DE TGN , NTI. 013175 VALOR 18-02-2020 INTERESES USD 221.718,39 COMISIONES USD 109.652,63 CTA. 5970 CUENTA UNICA DEL TESORO DOLARES AMERICANOS LIB. 00099021001"/>
    <m/>
    <m/>
    <m/>
    <m/>
    <n v="331371.02"/>
    <n v="0"/>
    <n v="2273205.2000000002"/>
    <n v="0"/>
    <s v="NO_CONCILIADO"/>
  </r>
  <r>
    <x v="1"/>
    <m/>
    <x v="1"/>
    <x v="26"/>
    <s v="RVL"/>
    <n v="19770"/>
    <m/>
    <s v="AJUSTE COMPLEMENTARIO POR REVALORIZACION SALDOS DE ACTIVOS DE RESERVA Y OBLIGACIONES MONEDA EXTRANJERA (DOLARES) Saldo MO = -475543801.15 ;Bs/Mo: 6.86000000000 ;Saldo Bs: -3262230475.85"/>
    <m/>
    <m/>
    <m/>
    <m/>
    <n v="0"/>
    <n v="0"/>
    <n v="0"/>
    <n v="0.04"/>
    <s v="NO_CONCILIADO"/>
  </r>
  <r>
    <x v="4"/>
    <m/>
    <x v="4"/>
    <x v="27"/>
    <s v="CRV"/>
    <n v="1278113"/>
    <m/>
    <s v="TRANSFERENCIA RECIBIDA DEL EXTERIOR SEGÚN MENSAJES SWIFT Nos. 02101-02100 (REM.EXT.) DE FECHA 19-02-2020 POR DESEMBOLSO DE BID PRÉSTAMO 4403/BL-BO REQ 00007 BO OPS0202006788A LIBRETA N° 00287104323 FPS-US-BOLIVIA RESILENTE BID 4403/BL-BO"/>
    <m/>
    <m/>
    <m/>
    <m/>
    <n v="0"/>
    <n v="2500000"/>
    <n v="0"/>
    <n v="17150000"/>
    <s v="NO_CONCILIADO"/>
  </r>
  <r>
    <x v="0"/>
    <m/>
    <x v="0"/>
    <x v="27"/>
    <s v="DEV"/>
    <n v="978985"/>
    <m/>
    <s v="'TRANSFERENCIA DE FONDOS||S/G. NOTA CITE: MEFP/VTCP/DGCP/UF-128/2020 DE LA FECHA, DEL MIN.DE ECONOMIA Y FINANZAS PUBLICAS (HRE-TSO-893), RECURSOS FIDEICOMISO INCENTIVOS A LAS EXPORTACIONES-CCF. DEBITO DE LA LIBRETA N° 00099021001 RECURSOS ORDINARIOS M/E."/>
    <m/>
    <m/>
    <m/>
    <m/>
    <n v="8365.82"/>
    <n v="0"/>
    <n v="57389.53"/>
    <n v="0"/>
    <s v="NO_CONCILIADO"/>
  </r>
  <r>
    <x v="0"/>
    <m/>
    <x v="0"/>
    <x v="28"/>
    <s v="NTI"/>
    <n v="13287"/>
    <m/>
    <s v="PAGO A JICA PRÉSTAMO BV-P5 VCTO. 20-02-2020 POR CUENTA DE TGN ,SEGUN NOTA MEFP/VTCP/DGCP/UODP-180/2020 DEL 12/02/2020 DEL MEFP, NTI. 013287 VALOR 20-02-2020 INTERESES JPY 64.342,00 COMISIONES JPY 1.148.963,00 LIBRETA 00099021001 TGN- RECURSOS ORNINARIOS DOLARES AMERICANOS"/>
    <m/>
    <m/>
    <m/>
    <m/>
    <n v="10875.53"/>
    <n v="0"/>
    <n v="74606.14"/>
    <n v="0"/>
    <s v="NO_CONCILIADO"/>
  </r>
  <r>
    <x v="0"/>
    <m/>
    <x v="0"/>
    <x v="28"/>
    <s v="DEV"/>
    <n v="979044"/>
    <m/>
    <s v="||REGULARIZACION DE NUESTRO COMPROBANTE S-978698 DEL 14/02/2020 POR COBRO DE COMISIONES EFECTUADO POR EL MUFG BANK LTD., POR DESEMBOLSO DEL PRESTAMO JICA BV-P5 SEGUN NOTA MEFP/VTCP/DGCP/UODP-201/2020 DEL 19/02/2020 LIBRETA 00099021001 TGN - RECURSOS ORDINARIOS - DOLARES AMERICANOS (5970)"/>
    <m/>
    <m/>
    <m/>
    <m/>
    <n v="152.38"/>
    <n v="0"/>
    <n v="1045.33"/>
    <n v="0"/>
    <s v="NO_CONCILIADO"/>
  </r>
  <r>
    <x v="1"/>
    <m/>
    <x v="1"/>
    <x v="28"/>
    <s v="DEV"/>
    <n v="979043"/>
    <m/>
    <s v="||COBRO DE COMISIONES QUE EFECTUA EL MUFG BANK LTD, POR PAGO DEL PRESTAMO BV-P5 VCTO. 20/02/2020 SEGUN MENSAJE SWIFT 2194 DE LA FECHA LIBRETA NRO. 00099021001 TGN RECURSOS ORDINARIOS - DOLARES AMERICANOS (5970)"/>
    <m/>
    <m/>
    <m/>
    <m/>
    <n v="22.41"/>
    <n v="0"/>
    <n v="153.72999999999999"/>
    <n v="0"/>
    <s v="NO_CONCILIADO"/>
  </r>
  <r>
    <x v="0"/>
    <m/>
    <x v="0"/>
    <x v="28"/>
    <s v="NTI"/>
    <n v="13229"/>
    <m/>
    <s v="||PAGO A EXIMBANK COREA PRÉSTAMO EDCF NO. BOL-2 VCTO 20-02-2020 POR CUENTA DEL TGN, NTI. 013229 VALOR 20-02-20 INTERESES KRW 19.586.140.- CTA. 5970 CUENTA UNICA DEL TESORO DOLARES AMERICANOS LIB. 00099021001"/>
    <m/>
    <m/>
    <m/>
    <m/>
    <n v="16519.3"/>
    <n v="0"/>
    <n v="113322.4"/>
    <n v="0"/>
    <s v="NO_CONCILIADO"/>
  </r>
  <r>
    <x v="0"/>
    <m/>
    <x v="0"/>
    <x v="28"/>
    <s v="DEV"/>
    <n v="979073"/>
    <m/>
    <s v="||PAGO A EXIMBANK COREA PRÉSTAMO EDCF NO. BOL-2 VCTO 20-02-2020 POR CUENTA DEL TGN, NTI. 013229 VALOR 20-02-20 INTERESES KRW 19.586.140.- CTA. 5970 CUENTA UNICA DEL TESORO DOLARES AMERICANOS LIB. 00099021001"/>
    <m/>
    <m/>
    <m/>
    <m/>
    <n v="20"/>
    <n v="0"/>
    <n v="137.19999999999999"/>
    <n v="0"/>
    <s v="NO_CONCILIADO"/>
  </r>
  <r>
    <x v="1"/>
    <m/>
    <x v="1"/>
    <x v="28"/>
    <s v="RVL"/>
    <n v="19779"/>
    <m/>
    <s v="AJUSTE COMPLEMENTARIO POR REVALORIZACION SALDOS DE ACTIVOS DE RESERVA Y OBLIGACIONES MONEDA EXTRANJERA (DOLARES) Saldo MO = -474299325.97 ;Bs/Mo: 6.86000000000 ;Saldo Bs: -3253693376.14"/>
    <m/>
    <m/>
    <m/>
    <m/>
    <n v="0"/>
    <n v="0"/>
    <n v="0"/>
    <n v="0.01"/>
    <s v="NO_CONCILIADO"/>
  </r>
  <r>
    <x v="1"/>
    <m/>
    <x v="1"/>
    <x v="29"/>
    <s v="RVL"/>
    <n v="19783"/>
    <m/>
    <s v="AJUSTE COMPLEMENTARIO POR REVALORIZACION SALDOS DE ACTIVOS DE RESERVA Y OBLIGACIONES MONEDA EXTRANJERA (DOLARES) Saldo MO = -445382982.84 ;Bs/Mo: 6.86000000000 ;Saldo Bs: -3055327262.29"/>
    <m/>
    <m/>
    <m/>
    <m/>
    <n v="0"/>
    <n v="0"/>
    <n v="0.01"/>
    <n v="0"/>
    <s v="NO_CONCILIADO"/>
  </r>
  <r>
    <x v="0"/>
    <m/>
    <x v="0"/>
    <x v="30"/>
    <s v="DEV"/>
    <n v="13202"/>
    <m/>
    <s v="PAGO A CAF PRÉSTAMO CFA003747 VCTO. 26-02-2020 POR CUENTA DE TGN, (GAM SAN JAVIER DEL BENI) SG NOTA MEPF/VTCP/DGCP/UODP-212/2020 DEL 26/02/2020 DEL MEFP , NTI. 013202 VALOR 26-02-2020 CAPITAL USD 6.432,57 INTERESES USD 1.125,65 LIB.-00099021001 RECURSOS ORDINARIOS DOLARES AMERICANOS -5970"/>
    <m/>
    <m/>
    <m/>
    <m/>
    <n v="7558.22"/>
    <n v="0"/>
    <n v="51849.39"/>
    <n v="0"/>
    <s v="NO_CONCILIADO"/>
  </r>
  <r>
    <x v="12"/>
    <m/>
    <x v="12"/>
    <x v="30"/>
    <s v="RVL"/>
    <n v="19787"/>
    <m/>
    <s v="AJUSTE COMPLEMENTARIO POR REVALORIZACION SALDOS DE ACTIVOS DE RESERVA Y OBLIGACIONES MONEDA EXTRANJERA (DOLARES) Saldo MO = -444410735.66 ;Bs/Mo: 6.86000000000 ;Saldo Bs: -3048657646.61"/>
    <m/>
    <m/>
    <m/>
    <m/>
    <n v="0"/>
    <n v="0"/>
    <n v="0"/>
    <n v="0.02"/>
    <s v="NO_CONCILIADO"/>
  </r>
  <r>
    <x v="0"/>
    <m/>
    <x v="0"/>
    <x v="31"/>
    <s v="NTI"/>
    <n v="13219"/>
    <m/>
    <s v="PAGO A BID PRÉSTAMO 3091/BL-BO VCTO. 27-02-2020 POR CUENTA DE TGN , NTI. 013219 VALOR 27-02-2020 CAPITAL USD 462.555,18 INTERESES USD 425.713,93 COMISIONES USD 4.526,48 CTA. 5970 CUENTA UNICA DEL TESORO DOLARES AMERICANOS LIB. 00099021001"/>
    <m/>
    <m/>
    <m/>
    <m/>
    <n v="892795.59"/>
    <n v="0"/>
    <n v="6124577.75"/>
    <n v="0"/>
    <s v="NO_CONCILIADO"/>
  </r>
  <r>
    <x v="12"/>
    <m/>
    <x v="12"/>
    <x v="32"/>
    <s v="CVD"/>
    <n v="1284226"/>
    <m/>
    <s v="COBRO COSTOS DE PAPELERIA SEGUN TRANSFERENCIA DEL EXTERIOR POR ORDEN DE TAM LINHAS AEREAS S/A (SAO PAULO - BRASIL) REF.: 7113115049 LIB. 00512012001 AASANA CENTRAL-OFICINA NACIONAL"/>
    <m/>
    <m/>
    <m/>
    <m/>
    <n v="7.29"/>
    <n v="0"/>
    <n v="50.01"/>
    <n v="0"/>
    <s v="NO_CONCILIADO"/>
  </r>
  <r>
    <x v="1"/>
    <m/>
    <x v="1"/>
    <x v="32"/>
    <s v="RVL"/>
    <n v="19796"/>
    <m/>
    <s v="AJUSTE COMPLEMENTARIO POR REVALORIZACION SALDOS DE ACTIVOS DE RESERVA Y OBLIGACIONES MONEDA EXTRANJERA (DOLARES) Saldo MO = -439204295.48 ;Bs/Mo: 6.86000000000 ;Saldo Bs: -3012941466.98"/>
    <m/>
    <m/>
    <m/>
    <m/>
    <n v="0"/>
    <n v="0"/>
    <n v="0"/>
    <n v="0.01"/>
    <s v="NO_CONCILI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n v="2"/>
    <x v="0"/>
    <x v="0"/>
    <n v="60"/>
    <s v="00099021001"/>
    <s v="De: 00099021001 A:00290014102 TRANSFERENCIA DE RECURSOS A SOLICITUD DEL SERVICIO DE IMPUESTOS NACIONALES, MEDIANTE NOTA SIN/GAF/DRF/UT/NOT/84/2020; PARA CUBRIR EL PAGO DE LOS COMPROBANTES REGISTRADOS EN LA DEUDA FLOTANTE 2019 ( 6-1574-R)"/>
    <m/>
    <m/>
    <m/>
    <m/>
    <m/>
    <n v="3962414.24"/>
    <n v="0"/>
    <n v="3962414.24"/>
  </r>
  <r>
    <x v="0"/>
    <n v="2"/>
    <x v="0"/>
    <x v="1"/>
    <n v="136"/>
    <s v="00099021001"/>
    <s v="De: 00099021001 A:00573012002 Traspaso de recursos a solicitud de la Empresa Siderúrgica MUTUN sg nota CITE: ESM/GAF/UCPT/N°28/2020, y nota CITE: MEFP/VTCP/DGCP/UODP-096/2020, en el marco del D.S. N°3642 de 10/08/2018. HR. 6-2098-R."/>
    <m/>
    <m/>
    <m/>
    <m/>
    <m/>
    <n v="14562162.24"/>
    <n v="0"/>
    <n v="14562162.24"/>
  </r>
  <r>
    <x v="1"/>
    <n v="1"/>
    <x v="1"/>
    <x v="1"/>
    <n v="138"/>
    <s v="00512012001"/>
    <s v="De: 00512012001 A:00099021001 A requerimiento de la Administración de Aeropuertos y Servicios Auxiliares a la Navegación Aérea (AASANA), con nota CITE: CEX-YKYB/0190/2018, en virtud a las notas internas CITE: MEFP/VTCP/DGAFT/USCFT/Nos. 140"/>
    <m/>
    <m/>
    <m/>
    <m/>
    <m/>
    <n v="94722.92"/>
    <n v="0"/>
    <n v="94722.92"/>
  </r>
  <r>
    <x v="2"/>
    <n v="1"/>
    <x v="2"/>
    <x v="1"/>
    <n v="136"/>
    <s v="00573012002"/>
    <s v="De: 00099021001 A:00573012002 Traspaso de recursos a solicitud de la Empresa Siderúrgica MUTUN sg nota CITE: ESM/GAF/UCPT/N°28/2020, y nota CITE: MEFP/VTCP/DGCP/UODP-096/2020, en el marco del D.S. N°3642 de 10/08/2018. HR. 6-2098-R."/>
    <m/>
    <m/>
    <m/>
    <m/>
    <m/>
    <n v="0"/>
    <n v="14562162.24"/>
    <n v="14562162.24"/>
  </r>
  <r>
    <x v="0"/>
    <n v="2"/>
    <x v="0"/>
    <x v="1"/>
    <n v="138"/>
    <s v="00099021001"/>
    <s v="De: 00512012001 A:00099021001 A requerimiento de la Administración de Aeropuertos y Servicios Auxiliares a la Navegación Aérea (AASANA), con nota CITE: CEX-YKYB/0190/2018, en virtud a las notas internas CITE: MEFP/VTCP/DGAFT/USCFT/Nos. 140"/>
    <m/>
    <m/>
    <m/>
    <m/>
    <m/>
    <n v="0"/>
    <n v="94722.92"/>
    <n v="94722.92"/>
  </r>
  <r>
    <x v="3"/>
    <n v="2"/>
    <x v="3"/>
    <x v="2"/>
    <n v="258"/>
    <s v="00293024101"/>
    <s v="De: 00293024101 A:00099021001 A requerimiento del Museo Nacional de Etnografía y Folklore - Fundación Cultural del BCB, con nota CITE: MUSEF/CONTAB-100/2019, en virtud a las notas CITE: MUSEF-ADM 162/2017, y CITE: MEFP/VPCF/DGCF/UCCF/CC/N°"/>
    <m/>
    <m/>
    <m/>
    <m/>
    <m/>
    <n v="21695"/>
    <n v="0"/>
    <n v="21695"/>
  </r>
  <r>
    <x v="0"/>
    <n v="2"/>
    <x v="0"/>
    <x v="2"/>
    <n v="258"/>
    <s v="00099021001"/>
    <s v="De: 00293024101 A:00099021001 A requerimiento del Museo Nacional de Etnografía y Folklore - Fundación Cultural del BCB, con nota CITE: MUSEF/CONTAB-100/2019, en virtud a las notas CITE: MUSEF-ADM 162/2017, y CITE: MEFP/VPCF/DGCF/UCCF/CC/N°"/>
    <m/>
    <m/>
    <m/>
    <m/>
    <m/>
    <n v="0"/>
    <n v="21695"/>
    <n v="21695"/>
  </r>
  <r>
    <x v="4"/>
    <n v="1"/>
    <x v="0"/>
    <x v="3"/>
    <n v="323"/>
    <s v="00099014102"/>
    <s v="De: 00099014102 A:00290014101 Transferencia de recursos que realizamos a solicitud del Servicio de Impuestos Nacionales mediante nota SIN/GAF/DRF/UC/NOT/5/2020 y en virtud a las notas internas CITE: MEFP/VPCF/DGCF/UCCF No 058/2020 de la Dir"/>
    <m/>
    <m/>
    <m/>
    <m/>
    <m/>
    <n v="313.07"/>
    <n v="0"/>
    <n v="313.07"/>
  </r>
  <r>
    <x v="5"/>
    <n v="1"/>
    <x v="4"/>
    <x v="3"/>
    <n v="323"/>
    <s v="00290014101"/>
    <s v="De: 00099014102 A:00290014101 Transferencia de recursos que realizamos a solicitud del Servicio de Impuestos Nacionales mediante nota SIN/GAF/DRF/UC/NOT/5/2020 y en virtud a las notas internas CITE: MEFP/VPCF/DGCF/UCCF No 058/2020 de la Dir"/>
    <m/>
    <m/>
    <m/>
    <m/>
    <m/>
    <n v="0"/>
    <n v="313.07"/>
    <n v="313.07"/>
  </r>
  <r>
    <x v="5"/>
    <n v="2"/>
    <x v="4"/>
    <x v="4"/>
    <n v="418"/>
    <s v="00290024101"/>
    <s v="De: 00290024101 A:00099021001 De: 00290024101 A:00099021001 Transferencia de recursos a solicitud de Impuestos Nacionales sg CITE: SIN/GDLPZ I/DARH/NOT/160/2020, por error de apropiación de libreta, motivo por el cual adjunta el registro de"/>
    <m/>
    <m/>
    <m/>
    <m/>
    <m/>
    <n v="16742.71"/>
    <n v="0"/>
    <n v="16742.71"/>
  </r>
  <r>
    <x v="0"/>
    <n v="2"/>
    <x v="0"/>
    <x v="4"/>
    <n v="418"/>
    <s v="00099021001"/>
    <s v="De: 00290024101 A:00099021001 De: 00290024101 A:00099021001 Transferencia de recursos a solicitud de Impuestos Nacionales sg CITE: SIN/GDLPZ I/DARH/NOT/160/2020, por error de apropiación de libreta, motivo por el cual adjunta el registro de"/>
    <m/>
    <m/>
    <m/>
    <m/>
    <m/>
    <n v="0"/>
    <n v="16742.71"/>
    <n v="16742.71"/>
  </r>
  <r>
    <x v="1"/>
    <n v="1"/>
    <x v="1"/>
    <x v="5"/>
    <n v="438"/>
    <s v="00512012001"/>
    <s v="De: 00512012001 A:00099021001 A requerimiento de la Dirección General de Administración y Finanzas Territoriales con nota interna CITE: MEFP/VTCP/DGAFT/USCFT/N° 0216/2020, en la cual solicita transferencia de cuota N° 63, H.R. 10008-44-D/6"/>
    <m/>
    <m/>
    <m/>
    <m/>
    <m/>
    <n v="94722.92"/>
    <n v="0"/>
    <n v="94722.92"/>
  </r>
  <r>
    <x v="0"/>
    <n v="2"/>
    <x v="0"/>
    <x v="5"/>
    <n v="438"/>
    <s v="00099021001"/>
    <s v="De: 00512012001 A:00099021001 A requerimiento de la Dirección General de Administración y Finanzas Territoriales con nota interna CITE: MEFP/VTCP/DGAFT/USCFT/N° 0216/2020, en la cual solicita transferencia de cuota N° 63, H.R. 10008-44-D/6"/>
    <m/>
    <m/>
    <m/>
    <m/>
    <m/>
    <n v="0"/>
    <n v="94722.92"/>
    <n v="94722.9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
  <r>
    <x v="0"/>
    <n v="1"/>
    <x v="0"/>
    <n v="0"/>
    <n v="0"/>
    <n v="153956.87000000011"/>
    <n v="0"/>
    <n v="153956.87000000011"/>
  </r>
  <r>
    <x v="1"/>
    <n v="1"/>
    <x v="1"/>
    <n v="0"/>
    <n v="0"/>
    <n v="4599715.7"/>
    <n v="0"/>
    <n v="4599715.7"/>
  </r>
  <r>
    <x v="1"/>
    <n v="2"/>
    <x v="1"/>
    <n v="0"/>
    <n v="0"/>
    <n v="186405"/>
    <n v="0"/>
    <n v="186405"/>
  </r>
  <r>
    <x v="1"/>
    <n v="3"/>
    <x v="1"/>
    <n v="0"/>
    <n v="0"/>
    <n v="219733.79999999981"/>
    <n v="0"/>
    <n v="219733.79999999981"/>
  </r>
  <r>
    <x v="1"/>
    <n v="4"/>
    <x v="1"/>
    <n v="0"/>
    <n v="0"/>
    <n v="525172.03"/>
    <n v="0"/>
    <n v="525172.03"/>
  </r>
  <r>
    <x v="1"/>
    <n v="5"/>
    <x v="1"/>
    <n v="0"/>
    <n v="0"/>
    <n v="5045178.9399999995"/>
    <n v="0"/>
    <n v="5045178.9399999995"/>
  </r>
  <r>
    <x v="2"/>
    <n v="5"/>
    <x v="2"/>
    <n v="1975"/>
    <n v="0"/>
    <n v="0"/>
    <n v="0"/>
    <n v="1975"/>
  </r>
  <r>
    <x v="3"/>
    <n v="2"/>
    <x v="3"/>
    <n v="0"/>
    <n v="0"/>
    <n v="582054.07999999996"/>
    <n v="0"/>
    <n v="582054.07999999996"/>
  </r>
  <r>
    <x v="4"/>
    <n v="26"/>
    <x v="4"/>
    <n v="0"/>
    <n v="0"/>
    <n v="113114.04999999999"/>
    <n v="0"/>
    <n v="113114.04999999999"/>
  </r>
  <r>
    <x v="5"/>
    <n v="1"/>
    <x v="5"/>
    <n v="0"/>
    <n v="0"/>
    <n v="647116"/>
    <n v="0"/>
    <n v="647116"/>
  </r>
  <r>
    <x v="6"/>
    <n v="1"/>
    <x v="6"/>
    <n v="0"/>
    <n v="0"/>
    <n v="1945"/>
    <n v="0"/>
    <n v="1945"/>
  </r>
  <r>
    <x v="7"/>
    <n v="2"/>
    <x v="7"/>
    <n v="0"/>
    <n v="0"/>
    <n v="11313.75"/>
    <n v="0"/>
    <n v="11313.75"/>
  </r>
  <r>
    <x v="8"/>
    <n v="1"/>
    <x v="8"/>
    <n v="916.84"/>
    <n v="0"/>
    <n v="0"/>
    <n v="0"/>
    <n v="916.84"/>
  </r>
  <r>
    <x v="9"/>
    <n v="16"/>
    <x v="9"/>
    <n v="0"/>
    <n v="0"/>
    <n v="4049.9999999999418"/>
    <n v="0"/>
    <n v="4049.9999999999418"/>
  </r>
  <r>
    <x v="10"/>
    <n v="2"/>
    <x v="10"/>
    <n v="34063156.949999958"/>
    <n v="0"/>
    <n v="0"/>
    <n v="0"/>
    <n v="34063156.949999958"/>
  </r>
  <r>
    <x v="11"/>
    <n v="1"/>
    <x v="11"/>
    <n v="0"/>
    <n v="0"/>
    <n v="0"/>
    <n v="991405"/>
    <n v="991405"/>
  </r>
  <r>
    <x v="12"/>
    <n v="1"/>
    <x v="12"/>
    <n v="0"/>
    <n v="0"/>
    <n v="0"/>
    <n v="196431.31000000006"/>
    <n v="196431.31000000006"/>
  </r>
  <r>
    <x v="13"/>
    <n v="1"/>
    <x v="13"/>
    <n v="0"/>
    <n v="0"/>
    <n v="0"/>
    <n v="212040"/>
    <n v="212040"/>
  </r>
  <r>
    <x v="14"/>
    <n v="1"/>
    <x v="14"/>
    <n v="0"/>
    <n v="0"/>
    <n v="0"/>
    <n v="571229.43000000005"/>
    <n v="571229.43000000005"/>
  </r>
  <r>
    <x v="15"/>
    <n v="1"/>
    <x v="15"/>
    <n v="0"/>
    <n v="0"/>
    <n v="0"/>
    <n v="33977"/>
    <n v="33977"/>
  </r>
  <r>
    <x v="16"/>
    <n v="1"/>
    <x v="16"/>
    <n v="0"/>
    <n v="0"/>
    <n v="0"/>
    <n v="1518473.12"/>
    <n v="1518473.12"/>
  </r>
  <r>
    <x v="17"/>
    <n v="1"/>
    <x v="17"/>
    <n v="0"/>
    <n v="0"/>
    <n v="0"/>
    <n v="21352583.839999996"/>
    <n v="21352583.839999996"/>
  </r>
  <r>
    <x v="18"/>
    <n v="1"/>
    <x v="18"/>
    <n v="0"/>
    <n v="0"/>
    <n v="0"/>
    <n v="955258.19999999925"/>
    <n v="955258.19999999925"/>
  </r>
  <r>
    <x v="19"/>
    <n v="1"/>
    <x v="19"/>
    <n v="0"/>
    <n v="0"/>
    <n v="0"/>
    <n v="779739"/>
    <n v="779739"/>
  </r>
  <r>
    <x v="20"/>
    <n v="1"/>
    <x v="20"/>
    <n v="0"/>
    <n v="0"/>
    <n v="0"/>
    <n v="2586730.7400000002"/>
    <n v="2586730.7400000002"/>
  </r>
  <r>
    <x v="21"/>
    <n v="1"/>
    <x v="21"/>
    <n v="632029.76"/>
    <n v="0"/>
    <n v="0"/>
    <n v="367975.18000000005"/>
    <n v="1000004.9400000001"/>
  </r>
  <r>
    <x v="22"/>
    <n v="1"/>
    <x v="22"/>
    <n v="8356.66"/>
    <n v="0"/>
    <n v="0"/>
    <n v="0"/>
    <n v="8356.66"/>
  </r>
  <r>
    <x v="23"/>
    <n v="1"/>
    <x v="23"/>
    <n v="0"/>
    <n v="0"/>
    <n v="0"/>
    <n v="1509624.52"/>
    <n v="1509624.52"/>
  </r>
  <r>
    <x v="24"/>
    <n v="1"/>
    <x v="24"/>
    <n v="0"/>
    <n v="0"/>
    <n v="0"/>
    <n v="43362"/>
    <n v="43362"/>
  </r>
  <r>
    <x v="25"/>
    <n v="1"/>
    <x v="25"/>
    <n v="33354793.030000001"/>
    <n v="0"/>
    <n v="0"/>
    <n v="0"/>
    <n v="33354793.030000001"/>
  </r>
  <r>
    <x v="26"/>
    <n v="2"/>
    <x v="26"/>
    <n v="0"/>
    <n v="0"/>
    <n v="0"/>
    <n v="1170.0899999999999"/>
    <n v="1170.0899999999999"/>
  </r>
  <r>
    <x v="27"/>
    <n v="1"/>
    <x v="27"/>
    <n v="834617.2"/>
    <n v="0"/>
    <n v="0"/>
    <n v="0"/>
    <n v="834617.2"/>
  </r>
  <r>
    <x v="28"/>
    <n v="1"/>
    <x v="28"/>
    <n v="113902433.54000001"/>
    <n v="0"/>
    <n v="0"/>
    <n v="0"/>
    <n v="113902433.54000001"/>
  </r>
  <r>
    <x v="29"/>
    <n v="1"/>
    <x v="29"/>
    <n v="0"/>
    <n v="0"/>
    <n v="0"/>
    <n v="2010"/>
    <n v="2010"/>
  </r>
  <r>
    <x v="29"/>
    <n v="3"/>
    <x v="29"/>
    <n v="0"/>
    <n v="0"/>
    <n v="0"/>
    <n v="5727.9700000000012"/>
    <n v="5727.9700000000012"/>
  </r>
  <r>
    <x v="29"/>
    <n v="4"/>
    <x v="29"/>
    <n v="0"/>
    <n v="0"/>
    <n v="0"/>
    <n v="6722.4"/>
    <n v="6722.4"/>
  </r>
  <r>
    <x v="30"/>
    <n v="1"/>
    <x v="30"/>
    <n v="0"/>
    <n v="0"/>
    <n v="0"/>
    <n v="6704629.7199999988"/>
    <n v="6704629.7199999988"/>
  </r>
  <r>
    <x v="31"/>
    <n v="1"/>
    <x v="31"/>
    <n v="0"/>
    <n v="0"/>
    <n v="0"/>
    <n v="12252010.719999997"/>
    <n v="12252010.719999997"/>
  </r>
  <r>
    <x v="32"/>
    <n v="1"/>
    <x v="32"/>
    <n v="0"/>
    <n v="0"/>
    <n v="0"/>
    <n v="4092"/>
    <n v="4092"/>
  </r>
  <r>
    <x v="33"/>
    <n v="2"/>
    <x v="33"/>
    <n v="270"/>
    <n v="0"/>
    <n v="0"/>
    <n v="0"/>
    <n v="270"/>
  </r>
  <r>
    <x v="34"/>
    <n v="0"/>
    <x v="34"/>
    <n v="0"/>
    <n v="0"/>
    <n v="0"/>
    <n v="206"/>
    <n v="206"/>
  </r>
  <r>
    <x v="35"/>
    <n v="1"/>
    <x v="35"/>
    <n v="28172.04"/>
    <n v="0"/>
    <n v="0"/>
    <n v="0"/>
    <n v="28172.04"/>
  </r>
  <r>
    <x v="35"/>
    <n v="3"/>
    <x v="35"/>
    <n v="16038.26"/>
    <n v="0"/>
    <n v="0"/>
    <n v="0"/>
    <n v="16038.26"/>
  </r>
  <r>
    <x v="35"/>
    <n v="4"/>
    <x v="35"/>
    <n v="1108.5999999999999"/>
    <n v="0"/>
    <n v="0"/>
    <n v="0"/>
    <n v="1108.5999999999999"/>
  </r>
  <r>
    <x v="36"/>
    <n v="1"/>
    <x v="36"/>
    <n v="3125569.27"/>
    <n v="0"/>
    <n v="0"/>
    <n v="0"/>
    <n v="3125569.27"/>
  </r>
  <r>
    <x v="37"/>
    <n v="1"/>
    <x v="37"/>
    <n v="0"/>
    <n v="0"/>
    <n v="0"/>
    <n v="1746097.0600000024"/>
    <n v="1746097.0600000024"/>
  </r>
  <r>
    <x v="38"/>
    <n v="1"/>
    <x v="38"/>
    <n v="22362036.93"/>
    <n v="0"/>
    <n v="0"/>
    <n v="0"/>
    <n v="22362036.93"/>
  </r>
  <r>
    <x v="39"/>
    <n v="1"/>
    <x v="39"/>
    <n v="0"/>
    <n v="0"/>
    <n v="0"/>
    <n v="203780"/>
    <n v="203780"/>
  </r>
  <r>
    <x v="40"/>
    <n v="1"/>
    <x v="40"/>
    <n v="335267.77"/>
    <n v="0"/>
    <n v="0"/>
    <n v="4469705.5399999991"/>
    <n v="4804973.3099999987"/>
  </r>
  <r>
    <x v="41"/>
    <n v="1"/>
    <x v="41"/>
    <n v="0"/>
    <n v="0"/>
    <n v="0"/>
    <n v="4618703.99"/>
    <n v="4618703.99"/>
  </r>
  <r>
    <x v="42"/>
    <n v="1"/>
    <x v="42"/>
    <n v="269578.90000000002"/>
    <n v="0"/>
    <n v="0"/>
    <n v="630"/>
    <n v="270208.90000000002"/>
  </r>
  <r>
    <x v="43"/>
    <n v="1"/>
    <x v="43"/>
    <n v="0"/>
    <n v="0"/>
    <n v="0"/>
    <n v="5048"/>
    <n v="5048"/>
  </r>
  <r>
    <x v="44"/>
    <n v="1"/>
    <x v="44"/>
    <n v="0"/>
    <n v="0"/>
    <n v="0"/>
    <n v="23014603"/>
    <n v="23014603"/>
  </r>
  <r>
    <x v="45"/>
    <n v="1"/>
    <x v="45"/>
    <n v="0"/>
    <n v="0"/>
    <n v="0"/>
    <n v="2036732.54"/>
    <n v="2036732.5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9" cacheId="9"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DE3:DG49" firstHeaderRow="1" firstDataRow="1" firstDataCol="2"/>
  <pivotFields count="8">
    <pivotField axis="axisRow" compact="0" outline="0" showAll="0" defaultSubtotal="0">
      <items count="51">
        <item x="0"/>
        <item x="1"/>
        <item m="1" x="48"/>
        <item x="3"/>
        <item x="4"/>
        <item x="5"/>
        <item x="6"/>
        <item x="7"/>
        <item x="9"/>
        <item x="11"/>
        <item x="12"/>
        <item x="13"/>
        <item x="14"/>
        <item x="16"/>
        <item x="17"/>
        <item x="18"/>
        <item x="21"/>
        <item x="24"/>
        <item x="25"/>
        <item x="26"/>
        <item x="27"/>
        <item m="1" x="50"/>
        <item x="29"/>
        <item x="30"/>
        <item x="31"/>
        <item x="32"/>
        <item x="37"/>
        <item x="39"/>
        <item x="40"/>
        <item x="42"/>
        <item x="43"/>
        <item x="44"/>
        <item x="23"/>
        <item x="20"/>
        <item x="34"/>
        <item x="41"/>
        <item x="45"/>
        <item x="2"/>
        <item x="8"/>
        <item m="1" x="47"/>
        <item x="10"/>
        <item x="15"/>
        <item x="19"/>
        <item x="22"/>
        <item x="28"/>
        <item x="35"/>
        <item m="1" x="49"/>
        <item x="36"/>
        <item x="38"/>
        <item m="1" x="46"/>
        <item x="33"/>
      </items>
    </pivotField>
    <pivotField compact="0" outline="0" showAll="0" defaultSubtotal="0"/>
    <pivotField axis="axisRow" compact="0" outline="0" showAll="0" defaultSubtotal="0">
      <items count="51">
        <item x="0"/>
        <item x="1"/>
        <item m="1" x="47"/>
        <item x="3"/>
        <item x="4"/>
        <item x="5"/>
        <item x="6"/>
        <item x="7"/>
        <item x="9"/>
        <item x="11"/>
        <item x="12"/>
        <item x="13"/>
        <item x="14"/>
        <item x="16"/>
        <item x="17"/>
        <item x="18"/>
        <item x="21"/>
        <item x="24"/>
        <item x="25"/>
        <item x="26"/>
        <item x="27"/>
        <item m="1" x="49"/>
        <item x="29"/>
        <item x="30"/>
        <item x="31"/>
        <item x="32"/>
        <item x="37"/>
        <item x="39"/>
        <item x="40"/>
        <item x="42"/>
        <item x="43"/>
        <item x="44"/>
        <item x="23"/>
        <item x="20"/>
        <item x="34"/>
        <item x="41"/>
        <item x="45"/>
        <item x="2"/>
        <item x="8"/>
        <item m="1" x="50"/>
        <item x="10"/>
        <item x="15"/>
        <item x="19"/>
        <item x="22"/>
        <item x="28"/>
        <item x="35"/>
        <item m="1" x="48"/>
        <item x="36"/>
        <item x="38"/>
        <item m="1" x="46"/>
        <item x="33"/>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46">
    <i>
      <x/>
      <x/>
    </i>
    <i>
      <x v="1"/>
      <x v="1"/>
    </i>
    <i>
      <x v="3"/>
      <x v="3"/>
    </i>
    <i>
      <x v="4"/>
      <x v="4"/>
    </i>
    <i>
      <x v="5"/>
      <x v="5"/>
    </i>
    <i>
      <x v="6"/>
      <x v="6"/>
    </i>
    <i>
      <x v="7"/>
      <x v="7"/>
    </i>
    <i>
      <x v="8"/>
      <x v="8"/>
    </i>
    <i>
      <x v="9"/>
      <x v="9"/>
    </i>
    <i>
      <x v="10"/>
      <x v="10"/>
    </i>
    <i>
      <x v="11"/>
      <x v="11"/>
    </i>
    <i>
      <x v="12"/>
      <x v="12"/>
    </i>
    <i>
      <x v="13"/>
      <x v="13"/>
    </i>
    <i>
      <x v="14"/>
      <x v="14"/>
    </i>
    <i>
      <x v="15"/>
      <x v="15"/>
    </i>
    <i>
      <x v="16"/>
      <x v="16"/>
    </i>
    <i>
      <x v="17"/>
      <x v="17"/>
    </i>
    <i>
      <x v="18"/>
      <x v="18"/>
    </i>
    <i>
      <x v="19"/>
      <x v="19"/>
    </i>
    <i>
      <x v="20"/>
      <x v="20"/>
    </i>
    <i>
      <x v="22"/>
      <x v="22"/>
    </i>
    <i>
      <x v="23"/>
      <x v="23"/>
    </i>
    <i>
      <x v="24"/>
      <x v="24"/>
    </i>
    <i>
      <x v="25"/>
      <x v="25"/>
    </i>
    <i>
      <x v="26"/>
      <x v="26"/>
    </i>
    <i>
      <x v="27"/>
      <x v="27"/>
    </i>
    <i>
      <x v="28"/>
      <x v="28"/>
    </i>
    <i>
      <x v="29"/>
      <x v="29"/>
    </i>
    <i>
      <x v="30"/>
      <x v="30"/>
    </i>
    <i>
      <x v="31"/>
      <x v="31"/>
    </i>
    <i>
      <x v="32"/>
      <x v="32"/>
    </i>
    <i>
      <x v="33"/>
      <x v="33"/>
    </i>
    <i>
      <x v="34"/>
      <x v="34"/>
    </i>
    <i>
      <x v="35"/>
      <x v="35"/>
    </i>
    <i>
      <x v="36"/>
      <x v="36"/>
    </i>
    <i>
      <x v="37"/>
      <x v="37"/>
    </i>
    <i>
      <x v="38"/>
      <x v="38"/>
    </i>
    <i>
      <x v="40"/>
      <x v="40"/>
    </i>
    <i>
      <x v="41"/>
      <x v="41"/>
    </i>
    <i>
      <x v="42"/>
      <x v="42"/>
    </i>
    <i>
      <x v="43"/>
      <x v="43"/>
    </i>
    <i>
      <x v="44"/>
      <x v="44"/>
    </i>
    <i>
      <x v="45"/>
      <x v="45"/>
    </i>
    <i>
      <x v="47"/>
      <x v="47"/>
    </i>
    <i>
      <x v="48"/>
      <x v="48"/>
    </i>
    <i>
      <x v="50"/>
      <x v="50"/>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AB3:AG18" firstHeaderRow="1" firstDataRow="3" firstDataCol="2"/>
  <pivotFields count="17">
    <pivotField axis="axisRow" compact="0" outline="0" subtotalTop="0" showAll="0" defaultSubtotal="0">
      <items count="14">
        <item x="8"/>
        <item x="7"/>
        <item x="5"/>
        <item x="3"/>
        <item x="11"/>
        <item x="4"/>
        <item x="10"/>
        <item x="12"/>
        <item x="9"/>
        <item m="1" x="13"/>
        <item x="2"/>
        <item x="1"/>
        <item x="0"/>
        <item x="6"/>
      </items>
    </pivotField>
    <pivotField compact="0" outline="0" subtotalTop="0" showAll="0" defaultSubtotal="0"/>
    <pivotField axis="axisRow" compact="0" outline="0" subtotalTop="0" showAll="0" defaultSubtotal="0">
      <items count="15">
        <item x="12"/>
        <item x="10"/>
        <item x="0"/>
        <item x="1"/>
        <item x="9"/>
        <item m="1" x="14"/>
        <item x="4"/>
        <item x="11"/>
        <item x="7"/>
        <item x="3"/>
        <item x="5"/>
        <item x="8"/>
        <item x="2"/>
        <item m="1" x="13"/>
        <item x="6"/>
      </items>
    </pivotField>
    <pivotField axis="axisCol" compact="0"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13">
    <i>
      <x/>
      <x v="11"/>
    </i>
    <i>
      <x v="1"/>
      <x v="8"/>
    </i>
    <i>
      <x v="2"/>
      <x v="10"/>
    </i>
    <i>
      <x v="3"/>
      <x v="9"/>
    </i>
    <i>
      <x v="4"/>
      <x v="7"/>
    </i>
    <i>
      <x v="5"/>
      <x v="6"/>
    </i>
    <i>
      <x v="6"/>
      <x v="1"/>
    </i>
    <i>
      <x v="7"/>
      <x/>
    </i>
    <i>
      <x v="8"/>
      <x v="4"/>
    </i>
    <i>
      <x v="10"/>
      <x v="12"/>
    </i>
    <i>
      <x v="11"/>
      <x v="3"/>
    </i>
    <i>
      <x v="12"/>
      <x v="2"/>
    </i>
    <i>
      <x v="13"/>
      <x v="14"/>
    </i>
  </rowItems>
  <colFields count="2">
    <field x="3"/>
    <field x="-2"/>
  </colFields>
  <colItems count="4">
    <i>
      <x v="1"/>
      <x/>
    </i>
    <i r="1" i="1">
      <x v="1"/>
    </i>
    <i>
      <x v="2"/>
      <x/>
    </i>
    <i r="1" i="1">
      <x v="1"/>
    </i>
  </colItems>
  <dataFields count="2">
    <dataField name="Suma de Débitos_x000a_(Bs)" fld="14" baseField="0" baseItem="0"/>
    <dataField name="Suma de Créditos_x000a_(Bs)"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TablaDinámica7" cacheId="8"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CD3:CG6" firstHeaderRow="1" firstDataRow="3" firstDataCol="2"/>
  <pivotFields count="17">
    <pivotField axis="axisRow" compact="0" outline="0" showAll="0" defaultSubtotal="0">
      <items count="3">
        <item m="1" x="2"/>
        <item m="1" x="1"/>
        <item x="0"/>
      </items>
    </pivotField>
    <pivotField compact="0" outline="0" showAll="0" defaultSubtotal="0"/>
    <pivotField axis="axisRow" compact="0" outline="0" showAll="0" defaultSubtotal="0">
      <items count="4">
        <item m="1" x="3"/>
        <item m="1" x="2"/>
        <item m="1" x="1"/>
        <item x="0"/>
      </items>
    </pivotField>
    <pivotField axis="axisCol" compact="0" numFmtId="14" outline="0" subtotalTop="0" showAll="0" defaultSubtotal="0">
      <items count="1">
        <item x="0"/>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1">
    <i>
      <x v="2"/>
      <x v="3"/>
    </i>
  </rowItems>
  <colFields count="2">
    <field x="3"/>
    <field x="-2"/>
  </colFields>
  <colItems count="2">
    <i>
      <x/>
      <x/>
    </i>
    <i r="1" i="1">
      <x v="1"/>
    </i>
  </colItems>
  <dataFields count="2">
    <dataField name="Suma de Débitos_x000a_(Bs)" fld="14" baseField="0" baseItem="0"/>
    <dataField name="Suma de Créditos_x000a_(Bs)"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aDinámica5" cacheId="7"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BC3:BH11" firstHeaderRow="1" firstDataRow="3" firstDataCol="2"/>
  <pivotFields count="15">
    <pivotField axis="axisRow" compact="0" outline="0" showAll="0" defaultSubtotal="0">
      <items count="6">
        <item x="1"/>
        <item x="0"/>
        <item x="2"/>
        <item x="3"/>
        <item x="4"/>
        <item x="5"/>
      </items>
    </pivotField>
    <pivotField compact="0" outline="0" showAll="0" defaultSubtotal="0"/>
    <pivotField axis="axisRow" compact="0" outline="0" showAll="0" defaultSubtotal="0">
      <items count="5">
        <item x="1"/>
        <item x="0"/>
        <item x="2"/>
        <item x="3"/>
        <item x="4"/>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6">
    <i>
      <x/>
      <x/>
    </i>
    <i>
      <x v="1"/>
      <x v="1"/>
    </i>
    <i>
      <x v="2"/>
      <x v="2"/>
    </i>
    <i>
      <x v="3"/>
      <x v="3"/>
    </i>
    <i>
      <x v="4"/>
      <x v="1"/>
    </i>
    <i>
      <x v="5"/>
      <x v="4"/>
    </i>
  </rowItems>
  <colFields count="2">
    <field x="3"/>
    <field x="-2"/>
  </colFields>
  <colItems count="4">
    <i>
      <x v="1"/>
      <x/>
    </i>
    <i r="1" i="1">
      <x v="1"/>
    </i>
    <i>
      <x v="2"/>
      <x/>
    </i>
    <i r="1" i="1">
      <x v="1"/>
    </i>
  </colItems>
  <dataFields count="2">
    <dataField name="Suma de Débitos" fld="12" baseField="2" baseItem="3" numFmtId="4"/>
    <dataField name="Suma de Créditos" fld="13"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A3:F96" firstHeaderRow="1" firstDataRow="3" firstDataCol="2"/>
  <pivotFields count="16">
    <pivotField axis="axisRow" compact="0" outline="0" showAll="0" defaultSubtotal="0">
      <items count="112">
        <item x="78"/>
        <item x="19"/>
        <item x="20"/>
        <item x="32"/>
        <item x="15"/>
        <item x="23"/>
        <item x="28"/>
        <item x="3"/>
        <item x="10"/>
        <item x="22"/>
        <item x="36"/>
        <item x="2"/>
        <item x="33"/>
        <item x="39"/>
        <item x="40"/>
        <item x="26"/>
        <item m="1" x="98"/>
        <item x="16"/>
        <item m="1" x="107"/>
        <item x="9"/>
        <item x="61"/>
        <item x="89"/>
        <item x="25"/>
        <item x="7"/>
        <item x="35"/>
        <item m="1" x="99"/>
        <item x="48"/>
        <item m="1" x="103"/>
        <item x="46"/>
        <item x="60"/>
        <item x="31"/>
        <item x="67"/>
        <item m="1" x="111"/>
        <item x="4"/>
        <item m="1" x="91"/>
        <item x="52"/>
        <item m="1" x="110"/>
        <item m="1" x="105"/>
        <item x="12"/>
        <item x="85"/>
        <item x="49"/>
        <item m="1" x="102"/>
        <item m="1" x="97"/>
        <item x="42"/>
        <item m="1" x="94"/>
        <item x="21"/>
        <item x="74"/>
        <item x="83"/>
        <item x="66"/>
        <item x="41"/>
        <item x="81"/>
        <item x="88"/>
        <item x="30"/>
        <item m="1" x="95"/>
        <item m="1" x="92"/>
        <item x="76"/>
        <item x="71"/>
        <item m="1" x="104"/>
        <item x="11"/>
        <item x="56"/>
        <item x="6"/>
        <item x="63"/>
        <item x="43"/>
        <item x="13"/>
        <item x="90"/>
        <item x="73"/>
        <item x="17"/>
        <item m="1" x="93"/>
        <item m="1" x="101"/>
        <item x="50"/>
        <item x="70"/>
        <item x="24"/>
        <item x="34"/>
        <item x="69"/>
        <item x="75"/>
        <item x="27"/>
        <item x="84"/>
        <item x="29"/>
        <item x="5"/>
        <item x="86"/>
        <item x="1"/>
        <item x="72"/>
        <item x="59"/>
        <item x="54"/>
        <item x="57"/>
        <item m="1" x="100"/>
        <item m="1" x="109"/>
        <item m="1" x="108"/>
        <item x="64"/>
        <item x="18"/>
        <item x="14"/>
        <item x="8"/>
        <item x="38"/>
        <item x="53"/>
        <item x="0"/>
        <item x="62"/>
        <item m="1" x="96"/>
        <item x="77"/>
        <item x="45"/>
        <item x="37"/>
        <item x="44"/>
        <item x="47"/>
        <item x="51"/>
        <item x="55"/>
        <item x="58"/>
        <item x="65"/>
        <item x="68"/>
        <item x="79"/>
        <item x="80"/>
        <item x="82"/>
        <item x="87"/>
        <item m="1" x="106"/>
      </items>
    </pivotField>
    <pivotField compact="0" outline="0" showAll="0" defaultSubtotal="0"/>
    <pivotField axis="axisRow" compact="0" outline="0" showAll="0" defaultSubtotal="0">
      <items count="112">
        <item x="38"/>
        <item x="43"/>
        <item x="1"/>
        <item x="21"/>
        <item m="1" x="100"/>
        <item x="6"/>
        <item x="69"/>
        <item x="56"/>
        <item m="1" x="110"/>
        <item x="46"/>
        <item x="25"/>
        <item x="59"/>
        <item x="66"/>
        <item x="81"/>
        <item x="88"/>
        <item x="76"/>
        <item x="41"/>
        <item x="83"/>
        <item x="63"/>
        <item x="60"/>
        <item x="31"/>
        <item x="71"/>
        <item x="17"/>
        <item x="70"/>
        <item x="12"/>
        <item m="1" x="101"/>
        <item m="1" x="106"/>
        <item x="24"/>
        <item x="49"/>
        <item m="1" x="111"/>
        <item m="1" x="95"/>
        <item m="1" x="109"/>
        <item x="8"/>
        <item x="89"/>
        <item x="14"/>
        <item x="18"/>
        <item x="75"/>
        <item x="72"/>
        <item x="34"/>
        <item m="1" x="96"/>
        <item x="5"/>
        <item x="29"/>
        <item x="27"/>
        <item x="90"/>
        <item x="73"/>
        <item m="1" x="91"/>
        <item x="84"/>
        <item x="86"/>
        <item x="50"/>
        <item m="1" x="97"/>
        <item x="42"/>
        <item x="74"/>
        <item x="64"/>
        <item x="53"/>
        <item x="85"/>
        <item m="1" x="103"/>
        <item x="4"/>
        <item x="52"/>
        <item x="35"/>
        <item x="61"/>
        <item x="33"/>
        <item x="15"/>
        <item x="2"/>
        <item x="10"/>
        <item x="36"/>
        <item x="3"/>
        <item x="32"/>
        <item m="1" x="98"/>
        <item x="20"/>
        <item m="1" x="105"/>
        <item x="28"/>
        <item x="23"/>
        <item x="9"/>
        <item x="26"/>
        <item x="16"/>
        <item x="39"/>
        <item x="19"/>
        <item x="22"/>
        <item x="40"/>
        <item m="1" x="107"/>
        <item x="0"/>
        <item x="48"/>
        <item x="57"/>
        <item x="54"/>
        <item m="1" x="94"/>
        <item m="1" x="93"/>
        <item x="67"/>
        <item x="7"/>
        <item m="1" x="108"/>
        <item x="30"/>
        <item m="1" x="99"/>
        <item x="11"/>
        <item m="1" x="104"/>
        <item x="78"/>
        <item x="13"/>
        <item x="62"/>
        <item m="1" x="102"/>
        <item x="77"/>
        <item x="45"/>
        <item x="37"/>
        <item x="44"/>
        <item x="47"/>
        <item x="51"/>
        <item x="55"/>
        <item x="58"/>
        <item x="65"/>
        <item x="68"/>
        <item x="79"/>
        <item x="80"/>
        <item x="82"/>
        <item x="87"/>
        <item m="1" x="92"/>
      </items>
    </pivotField>
    <pivotField axis="axisCol" compact="0" numFmtId="14" outline="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91">
    <i>
      <x/>
      <x v="93"/>
    </i>
    <i>
      <x v="1"/>
      <x v="76"/>
    </i>
    <i>
      <x v="2"/>
      <x v="68"/>
    </i>
    <i>
      <x v="3"/>
      <x v="66"/>
    </i>
    <i>
      <x v="4"/>
      <x v="61"/>
    </i>
    <i>
      <x v="5"/>
      <x v="71"/>
    </i>
    <i>
      <x v="6"/>
      <x v="70"/>
    </i>
    <i>
      <x v="7"/>
      <x v="65"/>
    </i>
    <i>
      <x v="8"/>
      <x v="63"/>
    </i>
    <i>
      <x v="9"/>
      <x v="77"/>
    </i>
    <i>
      <x v="10"/>
      <x v="64"/>
    </i>
    <i>
      <x v="11"/>
      <x v="62"/>
    </i>
    <i>
      <x v="12"/>
      <x v="60"/>
    </i>
    <i>
      <x v="13"/>
      <x v="75"/>
    </i>
    <i>
      <x v="14"/>
      <x v="78"/>
    </i>
    <i>
      <x v="15"/>
      <x v="73"/>
    </i>
    <i>
      <x v="17"/>
      <x v="74"/>
    </i>
    <i>
      <x v="19"/>
      <x v="72"/>
    </i>
    <i>
      <x v="20"/>
      <x v="59"/>
    </i>
    <i>
      <x v="21"/>
      <x v="33"/>
    </i>
    <i>
      <x v="22"/>
      <x v="10"/>
    </i>
    <i>
      <x v="23"/>
      <x v="87"/>
    </i>
    <i>
      <x v="24"/>
      <x v="58"/>
    </i>
    <i>
      <x v="26"/>
      <x v="81"/>
    </i>
    <i>
      <x v="28"/>
      <x v="9"/>
    </i>
    <i>
      <x v="29"/>
      <x v="19"/>
    </i>
    <i>
      <x v="30"/>
      <x v="20"/>
    </i>
    <i>
      <x v="31"/>
      <x v="86"/>
    </i>
    <i>
      <x v="33"/>
      <x v="56"/>
    </i>
    <i>
      <x v="35"/>
      <x v="57"/>
    </i>
    <i>
      <x v="38"/>
      <x v="24"/>
    </i>
    <i>
      <x v="39"/>
      <x v="54"/>
    </i>
    <i>
      <x v="40"/>
      <x v="28"/>
    </i>
    <i>
      <x v="43"/>
      <x v="50"/>
    </i>
    <i>
      <x v="45"/>
      <x v="3"/>
    </i>
    <i>
      <x v="46"/>
      <x v="51"/>
    </i>
    <i>
      <x v="47"/>
      <x v="17"/>
    </i>
    <i>
      <x v="48"/>
      <x v="12"/>
    </i>
    <i>
      <x v="49"/>
      <x v="16"/>
    </i>
    <i>
      <x v="50"/>
      <x v="13"/>
    </i>
    <i>
      <x v="51"/>
      <x v="14"/>
    </i>
    <i>
      <x v="52"/>
      <x v="89"/>
    </i>
    <i>
      <x v="55"/>
      <x v="15"/>
    </i>
    <i>
      <x v="56"/>
      <x v="21"/>
    </i>
    <i>
      <x v="58"/>
      <x v="91"/>
    </i>
    <i>
      <x v="59"/>
      <x v="7"/>
    </i>
    <i>
      <x v="60"/>
      <x v="5"/>
    </i>
    <i>
      <x v="61"/>
      <x v="18"/>
    </i>
    <i>
      <x v="62"/>
      <x v="1"/>
    </i>
    <i>
      <x v="63"/>
      <x v="94"/>
    </i>
    <i>
      <x v="64"/>
      <x v="43"/>
    </i>
    <i>
      <x v="65"/>
      <x v="44"/>
    </i>
    <i>
      <x v="66"/>
      <x v="22"/>
    </i>
    <i>
      <x v="69"/>
      <x v="48"/>
    </i>
    <i>
      <x v="70"/>
      <x v="23"/>
    </i>
    <i>
      <x v="71"/>
      <x v="27"/>
    </i>
    <i>
      <x v="72"/>
      <x v="38"/>
    </i>
    <i>
      <x v="73"/>
      <x v="6"/>
    </i>
    <i>
      <x v="74"/>
      <x v="36"/>
    </i>
    <i>
      <x v="75"/>
      <x v="42"/>
    </i>
    <i>
      <x v="76"/>
      <x v="46"/>
    </i>
    <i>
      <x v="77"/>
      <x v="41"/>
    </i>
    <i>
      <x v="78"/>
      <x v="40"/>
    </i>
    <i>
      <x v="79"/>
      <x v="47"/>
    </i>
    <i>
      <x v="80"/>
      <x v="2"/>
    </i>
    <i>
      <x v="81"/>
      <x v="37"/>
    </i>
    <i>
      <x v="82"/>
      <x v="11"/>
    </i>
    <i>
      <x v="83"/>
      <x v="83"/>
    </i>
    <i>
      <x v="84"/>
      <x v="82"/>
    </i>
    <i>
      <x v="88"/>
      <x v="52"/>
    </i>
    <i>
      <x v="89"/>
      <x v="35"/>
    </i>
    <i>
      <x v="90"/>
      <x v="34"/>
    </i>
    <i>
      <x v="91"/>
      <x v="32"/>
    </i>
    <i>
      <x v="92"/>
      <x/>
    </i>
    <i>
      <x v="93"/>
      <x v="53"/>
    </i>
    <i>
      <x v="94"/>
      <x v="80"/>
    </i>
    <i>
      <x v="95"/>
      <x v="95"/>
    </i>
    <i>
      <x v="97"/>
      <x v="97"/>
    </i>
    <i>
      <x v="98"/>
      <x v="98"/>
    </i>
    <i>
      <x v="99"/>
      <x v="99"/>
    </i>
    <i>
      <x v="100"/>
      <x v="100"/>
    </i>
    <i>
      <x v="101"/>
      <x v="101"/>
    </i>
    <i>
      <x v="102"/>
      <x v="102"/>
    </i>
    <i>
      <x v="103"/>
      <x v="103"/>
    </i>
    <i>
      <x v="104"/>
      <x v="104"/>
    </i>
    <i>
      <x v="105"/>
      <x v="105"/>
    </i>
    <i>
      <x v="106"/>
      <x v="106"/>
    </i>
    <i>
      <x v="107"/>
      <x v="107"/>
    </i>
    <i>
      <x v="108"/>
      <x v="108"/>
    </i>
    <i>
      <x v="109"/>
      <x v="109"/>
    </i>
    <i>
      <x v="110"/>
      <x v="110"/>
    </i>
  </rowItems>
  <colFields count="2">
    <field x="3"/>
    <field x="-2"/>
  </colFields>
  <colItems count="4">
    <i>
      <x v="1"/>
      <x/>
    </i>
    <i r="1" i="1">
      <x v="1"/>
    </i>
    <i>
      <x v="2"/>
      <x/>
    </i>
    <i r="1" i="1">
      <x v="1"/>
    </i>
  </colItems>
  <dataFields count="2">
    <dataField name="Suma de Débitos" fld="13" baseField="2" baseItem="128" numFmtId="4"/>
    <dataField name="Suma de Créditos" fld="14"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pablo.laura@economiayfinanzas.gob.bo" TargetMode="External"/><Relationship Id="rId21" Type="http://schemas.openxmlformats.org/officeDocument/2006/relationships/hyperlink" Target="mailto:yesenia.apaza@economiayfinanzas.gob.bo" TargetMode="External"/><Relationship Id="rId324" Type="http://schemas.openxmlformats.org/officeDocument/2006/relationships/hyperlink" Target="mailto:pablo.laura@economiayfinanzas.gob.bo" TargetMode="External"/><Relationship Id="rId170" Type="http://schemas.openxmlformats.org/officeDocument/2006/relationships/hyperlink" Target="mailto:pablo.laura@economiayfinanzas.gob.bo" TargetMode="External"/><Relationship Id="rId268" Type="http://schemas.openxmlformats.org/officeDocument/2006/relationships/hyperlink" Target="mailto:pablo.laura@economiayfinanzas.gob.bo" TargetMode="External"/><Relationship Id="rId475" Type="http://schemas.openxmlformats.org/officeDocument/2006/relationships/hyperlink" Target="mailto:rommel.cuba@economiayfinanzas.gob.bo" TargetMode="External"/><Relationship Id="rId32" Type="http://schemas.openxmlformats.org/officeDocument/2006/relationships/hyperlink" Target="mailto:emma.ticonipa@economiayfinanzas.gob.bo" TargetMode="External"/><Relationship Id="rId74" Type="http://schemas.openxmlformats.org/officeDocument/2006/relationships/hyperlink" Target="mailto:malcom.zeballos@economiayfinanzas.gob.bo" TargetMode="External"/><Relationship Id="rId128" Type="http://schemas.openxmlformats.org/officeDocument/2006/relationships/hyperlink" Target="mailto:pablo.laura@economiayfinanzas.gob.bo" TargetMode="External"/><Relationship Id="rId335" Type="http://schemas.openxmlformats.org/officeDocument/2006/relationships/hyperlink" Target="mailto:pablo.laura@economiayfinanzas.gob.bo" TargetMode="External"/><Relationship Id="rId377" Type="http://schemas.openxmlformats.org/officeDocument/2006/relationships/hyperlink" Target="mailto:pablo.laura@economiayfinanzas.gob.bo" TargetMode="External"/><Relationship Id="rId500" Type="http://schemas.openxmlformats.org/officeDocument/2006/relationships/hyperlink" Target="mailto:sonia.garcia@economiayfinanzas.gob.bo" TargetMode="External"/><Relationship Id="rId5" Type="http://schemas.openxmlformats.org/officeDocument/2006/relationships/hyperlink" Target="mailto:pablo.laura@economiayfinanzas.gob.bo" TargetMode="External"/><Relationship Id="rId181" Type="http://schemas.openxmlformats.org/officeDocument/2006/relationships/hyperlink" Target="mailto:pablo.laura@economiayfinanzas.gob.bo" TargetMode="External"/><Relationship Id="rId237" Type="http://schemas.openxmlformats.org/officeDocument/2006/relationships/hyperlink" Target="mailto:pablo.laura@economiayfinanzas.gob.bo" TargetMode="External"/><Relationship Id="rId402" Type="http://schemas.openxmlformats.org/officeDocument/2006/relationships/hyperlink" Target="mailto:pablo.laura@economiayfinanzas.gob.bo" TargetMode="External"/><Relationship Id="rId279" Type="http://schemas.openxmlformats.org/officeDocument/2006/relationships/hyperlink" Target="mailto:pablo.laura@economiayfinanzas.gob.bo" TargetMode="External"/><Relationship Id="rId444" Type="http://schemas.openxmlformats.org/officeDocument/2006/relationships/hyperlink" Target="mailto:pablo.laura@economiayfinanzas.gob.bo" TargetMode="External"/><Relationship Id="rId486" Type="http://schemas.openxmlformats.org/officeDocument/2006/relationships/hyperlink" Target="mailto:rommel.cuba@economiayfinanzas.gob.bo" TargetMode="External"/><Relationship Id="rId43" Type="http://schemas.openxmlformats.org/officeDocument/2006/relationships/hyperlink" Target="mailto:joyce.arteaga@economiayfinanzas.gob.bo" TargetMode="External"/><Relationship Id="rId139" Type="http://schemas.openxmlformats.org/officeDocument/2006/relationships/hyperlink" Target="mailto:pablo.laura@economiayfinanzas.gob.bo" TargetMode="External"/><Relationship Id="rId290" Type="http://schemas.openxmlformats.org/officeDocument/2006/relationships/hyperlink" Target="mailto:pablo.laura@economiayfinanzas.gob.bo" TargetMode="External"/><Relationship Id="rId304" Type="http://schemas.openxmlformats.org/officeDocument/2006/relationships/hyperlink" Target="mailto:pablo.laura@economiayfinanzas.gob.bo" TargetMode="External"/><Relationship Id="rId346" Type="http://schemas.openxmlformats.org/officeDocument/2006/relationships/hyperlink" Target="mailto:pablo.laura@economiayfinanzas.gob.bo" TargetMode="External"/><Relationship Id="rId388" Type="http://schemas.openxmlformats.org/officeDocument/2006/relationships/hyperlink" Target="mailto:pablo.laura@economiayfinanzas.gob.bo" TargetMode="External"/><Relationship Id="rId511" Type="http://schemas.openxmlformats.org/officeDocument/2006/relationships/hyperlink" Target="mailto:wilson.almanza@economiayfinanzas.gob.bo" TargetMode="External"/><Relationship Id="rId85" Type="http://schemas.openxmlformats.org/officeDocument/2006/relationships/hyperlink" Target="mailto:malcom.zeballos@economiayfinanzas.gob.bo" TargetMode="External"/><Relationship Id="rId150" Type="http://schemas.openxmlformats.org/officeDocument/2006/relationships/hyperlink" Target="mailto:pablo.laura@economiayfinanzas.gob.bo" TargetMode="External"/><Relationship Id="rId192" Type="http://schemas.openxmlformats.org/officeDocument/2006/relationships/hyperlink" Target="mailto:pablo.laura@economiayfinanzas.gob.bo" TargetMode="External"/><Relationship Id="rId206" Type="http://schemas.openxmlformats.org/officeDocument/2006/relationships/hyperlink" Target="mailto:pablo.laura@economiayfinanzas.gob.bo" TargetMode="External"/><Relationship Id="rId413" Type="http://schemas.openxmlformats.org/officeDocument/2006/relationships/hyperlink" Target="mailto:pablo.laura@economiayfinanzas.gob.bo" TargetMode="External"/><Relationship Id="rId248" Type="http://schemas.openxmlformats.org/officeDocument/2006/relationships/hyperlink" Target="mailto:pablo.laura@economiayfinanzas.gob.bo" TargetMode="External"/><Relationship Id="rId455" Type="http://schemas.openxmlformats.org/officeDocument/2006/relationships/hyperlink" Target="mailto:pablo.laura@economiayfinanzas.gob.bo" TargetMode="External"/><Relationship Id="rId497" Type="http://schemas.openxmlformats.org/officeDocument/2006/relationships/hyperlink" Target="mailto:sonia.garcia@economiayfinanzas.gob.bo" TargetMode="External"/><Relationship Id="rId12" Type="http://schemas.openxmlformats.org/officeDocument/2006/relationships/hyperlink" Target="mailto:yesenia.apaza@economiayfinanzas.gob.bo" TargetMode="External"/><Relationship Id="rId108" Type="http://schemas.openxmlformats.org/officeDocument/2006/relationships/hyperlink" Target="mailto:pablo.laura@economiayfinanzas.gob.bo" TargetMode="External"/><Relationship Id="rId315" Type="http://schemas.openxmlformats.org/officeDocument/2006/relationships/hyperlink" Target="mailto:pablo.laura@economiayfinanzas.gob.bo" TargetMode="External"/><Relationship Id="rId357" Type="http://schemas.openxmlformats.org/officeDocument/2006/relationships/hyperlink" Target="mailto:pablo.laura@economiayfinanzas.gob.bo" TargetMode="External"/><Relationship Id="rId522" Type="http://schemas.openxmlformats.org/officeDocument/2006/relationships/hyperlink" Target="mailto:rommel.cuba@economiayfinanzas.gob.bo" TargetMode="External"/><Relationship Id="rId54" Type="http://schemas.openxmlformats.org/officeDocument/2006/relationships/hyperlink" Target="mailto:judith.machicado@economiayfinanzas.gob.bo" TargetMode="External"/><Relationship Id="rId96" Type="http://schemas.openxmlformats.org/officeDocument/2006/relationships/hyperlink" Target="mailto:pablo.laura@economiayfinanzas.gob.bo" TargetMode="External"/><Relationship Id="rId161" Type="http://schemas.openxmlformats.org/officeDocument/2006/relationships/hyperlink" Target="mailto:pablo.laura@economiayfinanzas.gob.bo" TargetMode="External"/><Relationship Id="rId217" Type="http://schemas.openxmlformats.org/officeDocument/2006/relationships/hyperlink" Target="mailto:pablo.laura@economiayfinanzas.gob.bo" TargetMode="External"/><Relationship Id="rId399" Type="http://schemas.openxmlformats.org/officeDocument/2006/relationships/hyperlink" Target="mailto:pablo.laura@economiayfinanzas.gob.bo" TargetMode="External"/><Relationship Id="rId259" Type="http://schemas.openxmlformats.org/officeDocument/2006/relationships/hyperlink" Target="mailto:pablo.laura@economiayfinanzas.gob.bo" TargetMode="External"/><Relationship Id="rId424" Type="http://schemas.openxmlformats.org/officeDocument/2006/relationships/hyperlink" Target="mailto:pablo.laura@economiayfinanzas.gob.bo" TargetMode="External"/><Relationship Id="rId466" Type="http://schemas.openxmlformats.org/officeDocument/2006/relationships/hyperlink" Target="mailto:pablo.laura@economiayfinanzas.gob.bo" TargetMode="External"/><Relationship Id="rId23" Type="http://schemas.openxmlformats.org/officeDocument/2006/relationships/hyperlink" Target="mailto:yesenia.apaza@economiayfinanzas.gob.bo" TargetMode="External"/><Relationship Id="rId119" Type="http://schemas.openxmlformats.org/officeDocument/2006/relationships/hyperlink" Target="mailto:pablo.laura@economiayfinanzas.gob.bo" TargetMode="External"/><Relationship Id="rId270" Type="http://schemas.openxmlformats.org/officeDocument/2006/relationships/hyperlink" Target="mailto:pablo.laura@economiayfinanzas.gob.bo" TargetMode="External"/><Relationship Id="rId326" Type="http://schemas.openxmlformats.org/officeDocument/2006/relationships/hyperlink" Target="mailto:pablo.laura@economiayfinanzas.gob.bo" TargetMode="External"/><Relationship Id="rId65" Type="http://schemas.openxmlformats.org/officeDocument/2006/relationships/hyperlink" Target="mailto:marco.vargas@economiayfinanzas.gob.bo" TargetMode="External"/><Relationship Id="rId130" Type="http://schemas.openxmlformats.org/officeDocument/2006/relationships/hyperlink" Target="mailto:pablo.laura@economiayfinanzas.gob.bo" TargetMode="External"/><Relationship Id="rId368" Type="http://schemas.openxmlformats.org/officeDocument/2006/relationships/hyperlink" Target="mailto:pablo.laura@economiayfinanzas.gob.bo" TargetMode="External"/><Relationship Id="rId172" Type="http://schemas.openxmlformats.org/officeDocument/2006/relationships/hyperlink" Target="mailto:pablo.laura@economiayfinanzas.gob.bo" TargetMode="External"/><Relationship Id="rId228" Type="http://schemas.openxmlformats.org/officeDocument/2006/relationships/hyperlink" Target="mailto:pablo.laura@economiayfinanzas.gob.bo" TargetMode="External"/><Relationship Id="rId435" Type="http://schemas.openxmlformats.org/officeDocument/2006/relationships/hyperlink" Target="mailto:pablo.laura@economiayfinanzas.gob.bo" TargetMode="External"/><Relationship Id="rId477" Type="http://schemas.openxmlformats.org/officeDocument/2006/relationships/hyperlink" Target="mailto:rommel.cuba@economiayfinanzas.gob.bo" TargetMode="External"/><Relationship Id="rId281" Type="http://schemas.openxmlformats.org/officeDocument/2006/relationships/hyperlink" Target="mailto:pablo.laura@economiayfinanzas.gob.bo" TargetMode="External"/><Relationship Id="rId337" Type="http://schemas.openxmlformats.org/officeDocument/2006/relationships/hyperlink" Target="mailto:pablo.laura@economiayfinanzas.gob.bo" TargetMode="External"/><Relationship Id="rId502" Type="http://schemas.openxmlformats.org/officeDocument/2006/relationships/hyperlink" Target="mailto:sonia.garcia@economiayfinanzas.gob.bo" TargetMode="External"/><Relationship Id="rId34" Type="http://schemas.openxmlformats.org/officeDocument/2006/relationships/hyperlink" Target="mailto:emma.ticonipa@economiayfinanzas.gob.bo" TargetMode="External"/><Relationship Id="rId76" Type="http://schemas.openxmlformats.org/officeDocument/2006/relationships/hyperlink" Target="mailto:malcom.zeballos@economiayfinanzas.gob.bo" TargetMode="External"/><Relationship Id="rId141" Type="http://schemas.openxmlformats.org/officeDocument/2006/relationships/hyperlink" Target="mailto:pablo.laura@economiayfinanzas.gob.bo" TargetMode="External"/><Relationship Id="rId379" Type="http://schemas.openxmlformats.org/officeDocument/2006/relationships/hyperlink" Target="mailto:pablo.laura@economiayfinanzas.gob.bo" TargetMode="External"/><Relationship Id="rId7" Type="http://schemas.openxmlformats.org/officeDocument/2006/relationships/hyperlink" Target="mailto:judith.machicado@economiayfinanzas.gob.bo" TargetMode="External"/><Relationship Id="rId183" Type="http://schemas.openxmlformats.org/officeDocument/2006/relationships/hyperlink" Target="mailto:pablo.laura@economiayfinanzas.gob.bo" TargetMode="External"/><Relationship Id="rId239" Type="http://schemas.openxmlformats.org/officeDocument/2006/relationships/hyperlink" Target="mailto:pablo.laura@economiayfinanzas.gob.bo" TargetMode="External"/><Relationship Id="rId390" Type="http://schemas.openxmlformats.org/officeDocument/2006/relationships/hyperlink" Target="mailto:pablo.laura@economiayfinanzas.gob.bo" TargetMode="External"/><Relationship Id="rId404" Type="http://schemas.openxmlformats.org/officeDocument/2006/relationships/hyperlink" Target="mailto:pablo.laura@economiayfinanzas.gob.bo" TargetMode="External"/><Relationship Id="rId446" Type="http://schemas.openxmlformats.org/officeDocument/2006/relationships/hyperlink" Target="mailto:pablo.laura@economiayfinanzas.gob.bo" TargetMode="External"/><Relationship Id="rId250" Type="http://schemas.openxmlformats.org/officeDocument/2006/relationships/hyperlink" Target="mailto:pablo.laura@economiayfinanzas.gob.bo" TargetMode="External"/><Relationship Id="rId292" Type="http://schemas.openxmlformats.org/officeDocument/2006/relationships/hyperlink" Target="mailto:pablo.laura@economiayfinanzas.gob.bo" TargetMode="External"/><Relationship Id="rId306" Type="http://schemas.openxmlformats.org/officeDocument/2006/relationships/hyperlink" Target="mailto:pablo.laura@economiayfinanzas.gob.bo" TargetMode="External"/><Relationship Id="rId488" Type="http://schemas.openxmlformats.org/officeDocument/2006/relationships/hyperlink" Target="mailto:rommel.cuba@economiayfinanzas.gob.bo" TargetMode="External"/><Relationship Id="rId45" Type="http://schemas.openxmlformats.org/officeDocument/2006/relationships/hyperlink" Target="mailto:joyce.arteaga@economiayfinanzas.gob.bo" TargetMode="External"/><Relationship Id="rId87" Type="http://schemas.openxmlformats.org/officeDocument/2006/relationships/hyperlink" Target="mailto:malcom.zeballos@economiayfinanzas.gob.bo" TargetMode="External"/><Relationship Id="rId110" Type="http://schemas.openxmlformats.org/officeDocument/2006/relationships/hyperlink" Target="mailto:pablo.laura@economiayfinanzas.gob.bo" TargetMode="External"/><Relationship Id="rId348" Type="http://schemas.openxmlformats.org/officeDocument/2006/relationships/hyperlink" Target="mailto:pablo.laura@economiayfinanzas.gob.bo" TargetMode="External"/><Relationship Id="rId513" Type="http://schemas.openxmlformats.org/officeDocument/2006/relationships/hyperlink" Target="mailto:wilson.almanza@economiayfinanzas.gob.bo" TargetMode="External"/><Relationship Id="rId152" Type="http://schemas.openxmlformats.org/officeDocument/2006/relationships/hyperlink" Target="mailto:pablo.laura@economiayfinanzas.gob.bo" TargetMode="External"/><Relationship Id="rId194" Type="http://schemas.openxmlformats.org/officeDocument/2006/relationships/hyperlink" Target="mailto:pablo.laura@economiayfinanzas.gob.bo" TargetMode="External"/><Relationship Id="rId208" Type="http://schemas.openxmlformats.org/officeDocument/2006/relationships/hyperlink" Target="mailto:pablo.laura@economiayfinanzas.gob.bo" TargetMode="External"/><Relationship Id="rId415" Type="http://schemas.openxmlformats.org/officeDocument/2006/relationships/hyperlink" Target="mailto:pablo.laura@economiayfinanzas.gob.bo" TargetMode="External"/><Relationship Id="rId457" Type="http://schemas.openxmlformats.org/officeDocument/2006/relationships/hyperlink" Target="mailto:pablo.laura@economiayfinanzas.gob.bo" TargetMode="External"/><Relationship Id="rId261" Type="http://schemas.openxmlformats.org/officeDocument/2006/relationships/hyperlink" Target="mailto:pablo.laura@economiayfinanzas.gob.bo" TargetMode="External"/><Relationship Id="rId499" Type="http://schemas.openxmlformats.org/officeDocument/2006/relationships/hyperlink" Target="mailto:sonia.garcia@economiayfinanzas.gob.bo" TargetMode="External"/><Relationship Id="rId14" Type="http://schemas.openxmlformats.org/officeDocument/2006/relationships/hyperlink" Target="mailto:yesenia.apaza@economiayfinanzas.gob.bo" TargetMode="External"/><Relationship Id="rId56" Type="http://schemas.openxmlformats.org/officeDocument/2006/relationships/hyperlink" Target="mailto:judith.machicado@economiayfinanzas.gob.bo" TargetMode="External"/><Relationship Id="rId317" Type="http://schemas.openxmlformats.org/officeDocument/2006/relationships/hyperlink" Target="mailto:pablo.laura@economiayfinanzas.gob.bo" TargetMode="External"/><Relationship Id="rId359" Type="http://schemas.openxmlformats.org/officeDocument/2006/relationships/hyperlink" Target="mailto:pablo.laura@economiayfinanzas.gob.bo" TargetMode="External"/><Relationship Id="rId98" Type="http://schemas.openxmlformats.org/officeDocument/2006/relationships/hyperlink" Target="mailto:pablo.laura@economiayfinanzas.gob.bo" TargetMode="External"/><Relationship Id="rId121" Type="http://schemas.openxmlformats.org/officeDocument/2006/relationships/hyperlink" Target="mailto:pablo.laura@economiayfinanzas.gob.bo" TargetMode="External"/><Relationship Id="rId163" Type="http://schemas.openxmlformats.org/officeDocument/2006/relationships/hyperlink" Target="mailto:pablo.laura@economiayfinanzas.gob.bo" TargetMode="External"/><Relationship Id="rId219" Type="http://schemas.openxmlformats.org/officeDocument/2006/relationships/hyperlink" Target="mailto:pablo.laura@economiayfinanzas.gob.bo" TargetMode="External"/><Relationship Id="rId370" Type="http://schemas.openxmlformats.org/officeDocument/2006/relationships/hyperlink" Target="mailto:pablo.laura@economiayfinanzas.gob.bo" TargetMode="External"/><Relationship Id="rId426" Type="http://schemas.openxmlformats.org/officeDocument/2006/relationships/hyperlink" Target="mailto:pablo.laura@economiayfinanzas.gob.bo" TargetMode="External"/><Relationship Id="rId230" Type="http://schemas.openxmlformats.org/officeDocument/2006/relationships/hyperlink" Target="mailto:pablo.laura@economiayfinanzas.gob.bo" TargetMode="External"/><Relationship Id="rId468" Type="http://schemas.openxmlformats.org/officeDocument/2006/relationships/hyperlink" Target="mailto:rommel.cuba@economiayfinanzas.gob.bo" TargetMode="External"/><Relationship Id="rId25" Type="http://schemas.openxmlformats.org/officeDocument/2006/relationships/hyperlink" Target="mailto:yesenia.apaza@economiayfinanzas.gob.bo" TargetMode="External"/><Relationship Id="rId67" Type="http://schemas.openxmlformats.org/officeDocument/2006/relationships/hyperlink" Target="mailto:marco.vargas@economiayfinanzas.gob.bo" TargetMode="External"/><Relationship Id="rId272" Type="http://schemas.openxmlformats.org/officeDocument/2006/relationships/hyperlink" Target="mailto:pablo.laura@economiayfinanzas.gob.bo" TargetMode="External"/><Relationship Id="rId328" Type="http://schemas.openxmlformats.org/officeDocument/2006/relationships/hyperlink" Target="mailto:pablo.laura@economiayfinanzas.gob.bo" TargetMode="External"/><Relationship Id="rId132" Type="http://schemas.openxmlformats.org/officeDocument/2006/relationships/hyperlink" Target="mailto:pablo.laura@economiayfinanzas.gob.bo" TargetMode="External"/><Relationship Id="rId174" Type="http://schemas.openxmlformats.org/officeDocument/2006/relationships/hyperlink" Target="mailto:pablo.laura@economiayfinanzas.gob.bo" TargetMode="External"/><Relationship Id="rId381" Type="http://schemas.openxmlformats.org/officeDocument/2006/relationships/hyperlink" Target="mailto:pablo.laura@economiayfinanzas.gob.bo" TargetMode="External"/><Relationship Id="rId241" Type="http://schemas.openxmlformats.org/officeDocument/2006/relationships/hyperlink" Target="mailto:pablo.laura@economiayfinanzas.gob.bo" TargetMode="External"/><Relationship Id="rId437" Type="http://schemas.openxmlformats.org/officeDocument/2006/relationships/hyperlink" Target="mailto:pablo.laura@economiayfinanzas.gob.bo" TargetMode="External"/><Relationship Id="rId479" Type="http://schemas.openxmlformats.org/officeDocument/2006/relationships/hyperlink" Target="mailto:rommel.cuba@economiayfinanzas.gob.bo" TargetMode="External"/><Relationship Id="rId36" Type="http://schemas.openxmlformats.org/officeDocument/2006/relationships/hyperlink" Target="mailto:emma.ticonipa@economiayfinanzas.gob.bo" TargetMode="External"/><Relationship Id="rId283" Type="http://schemas.openxmlformats.org/officeDocument/2006/relationships/hyperlink" Target="mailto:pablo.laura@economiayfinanzas.gob.bo" TargetMode="External"/><Relationship Id="rId339" Type="http://schemas.openxmlformats.org/officeDocument/2006/relationships/hyperlink" Target="mailto:pablo.laura@economiayfinanzas.gob.bo" TargetMode="External"/><Relationship Id="rId490" Type="http://schemas.openxmlformats.org/officeDocument/2006/relationships/hyperlink" Target="mailto:rommel.cuba@economiayfinanzas.gob.bo" TargetMode="External"/><Relationship Id="rId504" Type="http://schemas.openxmlformats.org/officeDocument/2006/relationships/hyperlink" Target="mailto:sonia.garcia@economiayfinanzas.gob.bo" TargetMode="External"/><Relationship Id="rId78" Type="http://schemas.openxmlformats.org/officeDocument/2006/relationships/hyperlink" Target="mailto:malcom.zeballos@economiayfinanzas.gob.bo" TargetMode="External"/><Relationship Id="rId101" Type="http://schemas.openxmlformats.org/officeDocument/2006/relationships/hyperlink" Target="mailto:pablo.laura@economiayfinanzas.gob.bo" TargetMode="External"/><Relationship Id="rId143" Type="http://schemas.openxmlformats.org/officeDocument/2006/relationships/hyperlink" Target="mailto:pablo.laura@economiayfinanzas.gob.bo" TargetMode="External"/><Relationship Id="rId185" Type="http://schemas.openxmlformats.org/officeDocument/2006/relationships/hyperlink" Target="mailto:pablo.laura@economiayfinanzas.gob.bo" TargetMode="External"/><Relationship Id="rId350" Type="http://schemas.openxmlformats.org/officeDocument/2006/relationships/hyperlink" Target="mailto:pablo.laura@economiayfinanzas.gob.bo" TargetMode="External"/><Relationship Id="rId406" Type="http://schemas.openxmlformats.org/officeDocument/2006/relationships/hyperlink" Target="mailto:pablo.laura@economiayfinanzas.gob.bo" TargetMode="External"/><Relationship Id="rId9" Type="http://schemas.openxmlformats.org/officeDocument/2006/relationships/hyperlink" Target="mailto:emma.ticonipa@economiayfinanzas.gob.bo" TargetMode="External"/><Relationship Id="rId210" Type="http://schemas.openxmlformats.org/officeDocument/2006/relationships/hyperlink" Target="mailto:pablo.laura@economiayfinanzas.gob.bo" TargetMode="External"/><Relationship Id="rId392" Type="http://schemas.openxmlformats.org/officeDocument/2006/relationships/hyperlink" Target="mailto:pablo.laura@economiayfinanzas.gob.bo" TargetMode="External"/><Relationship Id="rId448" Type="http://schemas.openxmlformats.org/officeDocument/2006/relationships/hyperlink" Target="mailto:pablo.laura@economiayfinanzas.gob.bo" TargetMode="External"/><Relationship Id="rId252" Type="http://schemas.openxmlformats.org/officeDocument/2006/relationships/hyperlink" Target="mailto:pablo.laura@economiayfinanzas.gob.bo" TargetMode="External"/><Relationship Id="rId294" Type="http://schemas.openxmlformats.org/officeDocument/2006/relationships/hyperlink" Target="mailto:pablo.laura@economiayfinanzas.gob.bo" TargetMode="External"/><Relationship Id="rId308" Type="http://schemas.openxmlformats.org/officeDocument/2006/relationships/hyperlink" Target="mailto:pablo.laura@economiayfinanzas.gob.bo" TargetMode="External"/><Relationship Id="rId515" Type="http://schemas.openxmlformats.org/officeDocument/2006/relationships/hyperlink" Target="mailto:wilson.almanza@economiayfinanzas.gob.bo" TargetMode="External"/><Relationship Id="rId47" Type="http://schemas.openxmlformats.org/officeDocument/2006/relationships/hyperlink" Target="mailto:joyce.arteaga@economiayfinanzas.gob.bo" TargetMode="External"/><Relationship Id="rId89" Type="http://schemas.openxmlformats.org/officeDocument/2006/relationships/hyperlink" Target="mailto:malcom.zeballos@economiayfinanzas.gob.bo" TargetMode="External"/><Relationship Id="rId112" Type="http://schemas.openxmlformats.org/officeDocument/2006/relationships/hyperlink" Target="mailto:pablo.laura@economiayfinanzas.gob.bo" TargetMode="External"/><Relationship Id="rId154" Type="http://schemas.openxmlformats.org/officeDocument/2006/relationships/hyperlink" Target="mailto:pablo.laura@economiayfinanzas.gob.bo" TargetMode="External"/><Relationship Id="rId361" Type="http://schemas.openxmlformats.org/officeDocument/2006/relationships/hyperlink" Target="mailto:pablo.laura@economiayfinanzas.gob.bo" TargetMode="External"/><Relationship Id="rId196" Type="http://schemas.openxmlformats.org/officeDocument/2006/relationships/hyperlink" Target="mailto:pablo.laura@economiayfinanzas.gob.bo" TargetMode="External"/><Relationship Id="rId417" Type="http://schemas.openxmlformats.org/officeDocument/2006/relationships/hyperlink" Target="mailto:pablo.laura@economiayfinanzas.gob.bo" TargetMode="External"/><Relationship Id="rId459" Type="http://schemas.openxmlformats.org/officeDocument/2006/relationships/hyperlink" Target="mailto:pablo.laura@economiayfinanzas.gob.bo" TargetMode="External"/><Relationship Id="rId16" Type="http://schemas.openxmlformats.org/officeDocument/2006/relationships/hyperlink" Target="mailto:yesenia.apaza@economiayfinanzas.gob.bo" TargetMode="External"/><Relationship Id="rId221" Type="http://schemas.openxmlformats.org/officeDocument/2006/relationships/hyperlink" Target="mailto:pablo.laura@economiayfinanzas.gob.bo" TargetMode="External"/><Relationship Id="rId263" Type="http://schemas.openxmlformats.org/officeDocument/2006/relationships/hyperlink" Target="mailto:pablo.laura@economiayfinanzas.gob.bo" TargetMode="External"/><Relationship Id="rId319" Type="http://schemas.openxmlformats.org/officeDocument/2006/relationships/hyperlink" Target="mailto:pablo.laura@economiayfinanzas.gob.bo" TargetMode="External"/><Relationship Id="rId470" Type="http://schemas.openxmlformats.org/officeDocument/2006/relationships/hyperlink" Target="mailto:rommel.cuba@economiayfinanzas.gob.bo" TargetMode="External"/><Relationship Id="rId58" Type="http://schemas.openxmlformats.org/officeDocument/2006/relationships/hyperlink" Target="mailto:judith.machicado@economiayfinanzas.gob.bo" TargetMode="External"/><Relationship Id="rId123" Type="http://schemas.openxmlformats.org/officeDocument/2006/relationships/hyperlink" Target="mailto:pablo.laura@economiayfinanzas.gob.bo" TargetMode="External"/><Relationship Id="rId330" Type="http://schemas.openxmlformats.org/officeDocument/2006/relationships/hyperlink" Target="mailto:pablo.laura@economiayfinanzas.gob.bo" TargetMode="External"/><Relationship Id="rId165" Type="http://schemas.openxmlformats.org/officeDocument/2006/relationships/hyperlink" Target="mailto:pablo.laura@economiayfinanzas.gob.bo" TargetMode="External"/><Relationship Id="rId372" Type="http://schemas.openxmlformats.org/officeDocument/2006/relationships/hyperlink" Target="mailto:pablo.laura@economiayfinanzas.gob.bo" TargetMode="External"/><Relationship Id="rId428" Type="http://schemas.openxmlformats.org/officeDocument/2006/relationships/hyperlink" Target="mailto:pablo.laura@economiayfinanzas.gob.bo" TargetMode="External"/><Relationship Id="rId232" Type="http://schemas.openxmlformats.org/officeDocument/2006/relationships/hyperlink" Target="mailto:pablo.laura@economiayfinanzas.gob.bo" TargetMode="External"/><Relationship Id="rId274" Type="http://schemas.openxmlformats.org/officeDocument/2006/relationships/hyperlink" Target="mailto:pablo.laura@economiayfinanzas.gob.bo" TargetMode="External"/><Relationship Id="rId481" Type="http://schemas.openxmlformats.org/officeDocument/2006/relationships/hyperlink" Target="mailto:rommel.cuba@economiayfinanzas.gob.bo" TargetMode="External"/><Relationship Id="rId27" Type="http://schemas.openxmlformats.org/officeDocument/2006/relationships/hyperlink" Target="mailto:emma.ticonipa@economiayfinanzas.gob.bo" TargetMode="External"/><Relationship Id="rId69" Type="http://schemas.openxmlformats.org/officeDocument/2006/relationships/hyperlink" Target="mailto:marco.vargas@economiayfinanzas.gob.bo" TargetMode="External"/><Relationship Id="rId134" Type="http://schemas.openxmlformats.org/officeDocument/2006/relationships/hyperlink" Target="mailto:pablo.laura@economiayfinanzas.gob.bo" TargetMode="External"/><Relationship Id="rId80" Type="http://schemas.openxmlformats.org/officeDocument/2006/relationships/hyperlink" Target="mailto:malcom.zeballos@economiayfinanzas.gob.bo" TargetMode="External"/><Relationship Id="rId176" Type="http://schemas.openxmlformats.org/officeDocument/2006/relationships/hyperlink" Target="mailto:pablo.laura@economiayfinanzas.gob.bo" TargetMode="External"/><Relationship Id="rId341" Type="http://schemas.openxmlformats.org/officeDocument/2006/relationships/hyperlink" Target="mailto:pablo.laura@economiayfinanzas.gob.bo" TargetMode="External"/><Relationship Id="rId383" Type="http://schemas.openxmlformats.org/officeDocument/2006/relationships/hyperlink" Target="mailto:pablo.laura@economiayfinanzas.gob.bo" TargetMode="External"/><Relationship Id="rId439" Type="http://schemas.openxmlformats.org/officeDocument/2006/relationships/hyperlink" Target="mailto:pablo.laura@economiayfinanzas.gob.bo" TargetMode="External"/><Relationship Id="rId201" Type="http://schemas.openxmlformats.org/officeDocument/2006/relationships/hyperlink" Target="mailto:pablo.laura@economiayfinanzas.gob.bo" TargetMode="External"/><Relationship Id="rId243" Type="http://schemas.openxmlformats.org/officeDocument/2006/relationships/hyperlink" Target="mailto:pablo.laura@economiayfinanzas.gob.bo" TargetMode="External"/><Relationship Id="rId285" Type="http://schemas.openxmlformats.org/officeDocument/2006/relationships/hyperlink" Target="mailto:pablo.laura@economiayfinanzas.gob.bo" TargetMode="External"/><Relationship Id="rId450" Type="http://schemas.openxmlformats.org/officeDocument/2006/relationships/hyperlink" Target="mailto:pablo.laura@economiayfinanzas.gob.bo" TargetMode="External"/><Relationship Id="rId506" Type="http://schemas.openxmlformats.org/officeDocument/2006/relationships/hyperlink" Target="mailto:sonia.garcia@economiayfinanzas.gob.bo" TargetMode="External"/><Relationship Id="rId38" Type="http://schemas.openxmlformats.org/officeDocument/2006/relationships/hyperlink" Target="mailto:joyce.arteaga@economiayfinanzas.gob.bo" TargetMode="External"/><Relationship Id="rId103" Type="http://schemas.openxmlformats.org/officeDocument/2006/relationships/hyperlink" Target="mailto:pablo.laura@economiayfinanzas.gob.bo" TargetMode="External"/><Relationship Id="rId310" Type="http://schemas.openxmlformats.org/officeDocument/2006/relationships/hyperlink" Target="mailto:pablo.laura@economiayfinanzas.gob.bo" TargetMode="External"/><Relationship Id="rId492" Type="http://schemas.openxmlformats.org/officeDocument/2006/relationships/hyperlink" Target="mailto:donato.chambi@economiayfinanzas.gob.bo" TargetMode="External"/><Relationship Id="rId91" Type="http://schemas.openxmlformats.org/officeDocument/2006/relationships/hyperlink" Target="mailto:malcom.zeballos@economiayfinanzas.gob.bo" TargetMode="External"/><Relationship Id="rId145" Type="http://schemas.openxmlformats.org/officeDocument/2006/relationships/hyperlink" Target="mailto:pablo.laura@economiayfinanzas.gob.bo" TargetMode="External"/><Relationship Id="rId187" Type="http://schemas.openxmlformats.org/officeDocument/2006/relationships/hyperlink" Target="mailto:pablo.laura@economiayfinanzas.gob.bo" TargetMode="External"/><Relationship Id="rId352" Type="http://schemas.openxmlformats.org/officeDocument/2006/relationships/hyperlink" Target="mailto:pablo.laura@economiayfinanzas.gob.bo" TargetMode="External"/><Relationship Id="rId394" Type="http://schemas.openxmlformats.org/officeDocument/2006/relationships/hyperlink" Target="mailto:pablo.laura@economiayfinanzas.gob.bo" TargetMode="External"/><Relationship Id="rId408" Type="http://schemas.openxmlformats.org/officeDocument/2006/relationships/hyperlink" Target="mailto:pablo.laura@economiayfinanzas.gob.bo" TargetMode="External"/><Relationship Id="rId212" Type="http://schemas.openxmlformats.org/officeDocument/2006/relationships/hyperlink" Target="mailto:pablo.laura@economiayfinanzas.gob.bo" TargetMode="External"/><Relationship Id="rId254" Type="http://schemas.openxmlformats.org/officeDocument/2006/relationships/hyperlink" Target="mailto:pablo.laura@economiayfinanzas.gob.bo" TargetMode="External"/><Relationship Id="rId49" Type="http://schemas.openxmlformats.org/officeDocument/2006/relationships/hyperlink" Target="mailto:judith.machicado@economiayfinanzas.gob.bo" TargetMode="External"/><Relationship Id="rId114" Type="http://schemas.openxmlformats.org/officeDocument/2006/relationships/hyperlink" Target="mailto:pablo.laura@economiayfinanzas.gob.bo" TargetMode="External"/><Relationship Id="rId296" Type="http://schemas.openxmlformats.org/officeDocument/2006/relationships/hyperlink" Target="mailto:pablo.laura@economiayfinanzas.gob.bo" TargetMode="External"/><Relationship Id="rId461" Type="http://schemas.openxmlformats.org/officeDocument/2006/relationships/hyperlink" Target="mailto:pablo.laura@economiayfinanzas.gob.bo" TargetMode="External"/><Relationship Id="rId517" Type="http://schemas.openxmlformats.org/officeDocument/2006/relationships/hyperlink" Target="mailto:wilson.almanza@economiayfinanzas.gob.bo" TargetMode="External"/><Relationship Id="rId60" Type="http://schemas.openxmlformats.org/officeDocument/2006/relationships/hyperlink" Target="mailto:judith.machicado@economiayfinanzas.gob.bo" TargetMode="External"/><Relationship Id="rId156" Type="http://schemas.openxmlformats.org/officeDocument/2006/relationships/hyperlink" Target="mailto:pablo.laura@economiayfinanzas.gob.bo" TargetMode="External"/><Relationship Id="rId198" Type="http://schemas.openxmlformats.org/officeDocument/2006/relationships/hyperlink" Target="mailto:pablo.laura@economiayfinanzas.gob.bo" TargetMode="External"/><Relationship Id="rId321" Type="http://schemas.openxmlformats.org/officeDocument/2006/relationships/hyperlink" Target="mailto:pablo.laura@economiayfinanzas.gob.bo" TargetMode="External"/><Relationship Id="rId363" Type="http://schemas.openxmlformats.org/officeDocument/2006/relationships/hyperlink" Target="mailto:pablo.laura@economiayfinanzas.gob.bo" TargetMode="External"/><Relationship Id="rId419" Type="http://schemas.openxmlformats.org/officeDocument/2006/relationships/hyperlink" Target="mailto:pablo.laura@economiayfinanzas.gob.bo" TargetMode="External"/><Relationship Id="rId223" Type="http://schemas.openxmlformats.org/officeDocument/2006/relationships/hyperlink" Target="mailto:pablo.laura@economiayfinanzas.gob.bo" TargetMode="External"/><Relationship Id="rId430" Type="http://schemas.openxmlformats.org/officeDocument/2006/relationships/hyperlink" Target="mailto:pablo.laura@economiayfinanzas.gob.bo" TargetMode="External"/><Relationship Id="rId18" Type="http://schemas.openxmlformats.org/officeDocument/2006/relationships/hyperlink" Target="mailto:yesenia.apaza@economiayfinanzas.gob.bo" TargetMode="External"/><Relationship Id="rId265" Type="http://schemas.openxmlformats.org/officeDocument/2006/relationships/hyperlink" Target="mailto:pablo.laura@economiayfinanzas.gob.bo" TargetMode="External"/><Relationship Id="rId472" Type="http://schemas.openxmlformats.org/officeDocument/2006/relationships/hyperlink" Target="mailto:rommel.cuba@economiayfinanzas.gob.bo" TargetMode="External"/><Relationship Id="rId125" Type="http://schemas.openxmlformats.org/officeDocument/2006/relationships/hyperlink" Target="mailto:pablo.laura@economiayfinanzas.gob.bo" TargetMode="External"/><Relationship Id="rId167" Type="http://schemas.openxmlformats.org/officeDocument/2006/relationships/hyperlink" Target="mailto:pablo.laura@economiayfinanzas.gob.bo" TargetMode="External"/><Relationship Id="rId332" Type="http://schemas.openxmlformats.org/officeDocument/2006/relationships/hyperlink" Target="mailto:pablo.laura@economiayfinanzas.gob.bo" TargetMode="External"/><Relationship Id="rId374" Type="http://schemas.openxmlformats.org/officeDocument/2006/relationships/hyperlink" Target="mailto:pablo.laura@economiayfinanzas.gob.bo" TargetMode="External"/><Relationship Id="rId71" Type="http://schemas.openxmlformats.org/officeDocument/2006/relationships/hyperlink" Target="mailto:marco.vargas@economiayfinanzas.gob.bo" TargetMode="External"/><Relationship Id="rId234" Type="http://schemas.openxmlformats.org/officeDocument/2006/relationships/hyperlink" Target="mailto:pablo.laura@economiayfinanzas.gob.bo" TargetMode="External"/><Relationship Id="rId2" Type="http://schemas.openxmlformats.org/officeDocument/2006/relationships/hyperlink" Target="mailto:malcom.zeballos@economiayfinanzas.gob.bo" TargetMode="External"/><Relationship Id="rId29" Type="http://schemas.openxmlformats.org/officeDocument/2006/relationships/hyperlink" Target="mailto:emma.ticonipa@economiayfinanzas.gob.bo" TargetMode="External"/><Relationship Id="rId276" Type="http://schemas.openxmlformats.org/officeDocument/2006/relationships/hyperlink" Target="mailto:pablo.laura@economiayfinanzas.gob.bo" TargetMode="External"/><Relationship Id="rId441" Type="http://schemas.openxmlformats.org/officeDocument/2006/relationships/hyperlink" Target="mailto:pablo.laura@economiayfinanzas.gob.bo" TargetMode="External"/><Relationship Id="rId483" Type="http://schemas.openxmlformats.org/officeDocument/2006/relationships/hyperlink" Target="mailto:rommel.cuba@economiayfinanzas.gob.bo" TargetMode="External"/><Relationship Id="rId40" Type="http://schemas.openxmlformats.org/officeDocument/2006/relationships/hyperlink" Target="mailto:joyce.arteaga@economiayfinanzas.gob.bo" TargetMode="External"/><Relationship Id="rId136" Type="http://schemas.openxmlformats.org/officeDocument/2006/relationships/hyperlink" Target="mailto:pablo.laura@economiayfinanzas.gob.bo" TargetMode="External"/><Relationship Id="rId178" Type="http://schemas.openxmlformats.org/officeDocument/2006/relationships/hyperlink" Target="mailto:pablo.laura@economiayfinanzas.gob.bo" TargetMode="External"/><Relationship Id="rId301" Type="http://schemas.openxmlformats.org/officeDocument/2006/relationships/hyperlink" Target="mailto:pablo.laura@economiayfinanzas.gob.bo" TargetMode="External"/><Relationship Id="rId343" Type="http://schemas.openxmlformats.org/officeDocument/2006/relationships/hyperlink" Target="mailto:pablo.laura@economiayfinanzas.gob.bo" TargetMode="External"/><Relationship Id="rId82" Type="http://schemas.openxmlformats.org/officeDocument/2006/relationships/hyperlink" Target="mailto:malcom.zeballos@economiayfinanzas.gob.bo" TargetMode="External"/><Relationship Id="rId203" Type="http://schemas.openxmlformats.org/officeDocument/2006/relationships/hyperlink" Target="mailto:pablo.laura@economiayfinanzas.gob.bo" TargetMode="External"/><Relationship Id="rId385" Type="http://schemas.openxmlformats.org/officeDocument/2006/relationships/hyperlink" Target="mailto:pablo.laura@economiayfinanzas.gob.bo" TargetMode="External"/><Relationship Id="rId245" Type="http://schemas.openxmlformats.org/officeDocument/2006/relationships/hyperlink" Target="mailto:pablo.laura@economiayfinanzas.gob.bo" TargetMode="External"/><Relationship Id="rId287" Type="http://schemas.openxmlformats.org/officeDocument/2006/relationships/hyperlink" Target="mailto:pablo.laura@economiayfinanzas.gob.bo" TargetMode="External"/><Relationship Id="rId410" Type="http://schemas.openxmlformats.org/officeDocument/2006/relationships/hyperlink" Target="mailto:pablo.laura@economiayfinanzas.gob.bo" TargetMode="External"/><Relationship Id="rId452" Type="http://schemas.openxmlformats.org/officeDocument/2006/relationships/hyperlink" Target="mailto:pablo.laura@economiayfinanzas.gob.bo" TargetMode="External"/><Relationship Id="rId494" Type="http://schemas.openxmlformats.org/officeDocument/2006/relationships/hyperlink" Target="mailto:donato.chambi@economiayfinanzas.gob.bo" TargetMode="External"/><Relationship Id="rId508" Type="http://schemas.openxmlformats.org/officeDocument/2006/relationships/hyperlink" Target="mailto:sonia.garcia@economiayfinanzas.gob.bo" TargetMode="External"/><Relationship Id="rId105" Type="http://schemas.openxmlformats.org/officeDocument/2006/relationships/hyperlink" Target="mailto:pablo.laura@economiayfinanzas.gob.bo" TargetMode="External"/><Relationship Id="rId147" Type="http://schemas.openxmlformats.org/officeDocument/2006/relationships/hyperlink" Target="mailto:pablo.laura@economiayfinanzas.gob.bo" TargetMode="External"/><Relationship Id="rId312" Type="http://schemas.openxmlformats.org/officeDocument/2006/relationships/hyperlink" Target="mailto:pablo.laura@economiayfinanzas.gob.bo" TargetMode="External"/><Relationship Id="rId354" Type="http://schemas.openxmlformats.org/officeDocument/2006/relationships/hyperlink" Target="mailto:pablo.laura@economiayfinanzas.gob.bo" TargetMode="External"/><Relationship Id="rId51" Type="http://schemas.openxmlformats.org/officeDocument/2006/relationships/hyperlink" Target="mailto:judith.machicado@economiayfinanzas.gob.bo" TargetMode="External"/><Relationship Id="rId93" Type="http://schemas.openxmlformats.org/officeDocument/2006/relationships/hyperlink" Target="mailto:pablo.laura@economiayfinanzas.gob.bo" TargetMode="External"/><Relationship Id="rId189" Type="http://schemas.openxmlformats.org/officeDocument/2006/relationships/hyperlink" Target="mailto:pablo.laura@economiayfinanzas.gob.bo" TargetMode="External"/><Relationship Id="rId396" Type="http://schemas.openxmlformats.org/officeDocument/2006/relationships/hyperlink" Target="mailto:pablo.laura@economiayfinanzas.gob.bo" TargetMode="External"/><Relationship Id="rId214" Type="http://schemas.openxmlformats.org/officeDocument/2006/relationships/hyperlink" Target="mailto:pablo.laura@economiayfinanzas.gob.bo" TargetMode="External"/><Relationship Id="rId256" Type="http://schemas.openxmlformats.org/officeDocument/2006/relationships/hyperlink" Target="mailto:pablo.laura@economiayfinanzas.gob.bo" TargetMode="External"/><Relationship Id="rId298" Type="http://schemas.openxmlformats.org/officeDocument/2006/relationships/hyperlink" Target="mailto:pablo.laura@economiayfinanzas.gob.bo" TargetMode="External"/><Relationship Id="rId421" Type="http://schemas.openxmlformats.org/officeDocument/2006/relationships/hyperlink" Target="mailto:pablo.laura@economiayfinanzas.gob.bo" TargetMode="External"/><Relationship Id="rId463" Type="http://schemas.openxmlformats.org/officeDocument/2006/relationships/hyperlink" Target="mailto:pablo.laura@economiayfinanzas.gob.bo" TargetMode="External"/><Relationship Id="rId519" Type="http://schemas.openxmlformats.org/officeDocument/2006/relationships/hyperlink" Target="mailto:wilson.almanza@economiayfinanzas.gob.bo" TargetMode="External"/><Relationship Id="rId116" Type="http://schemas.openxmlformats.org/officeDocument/2006/relationships/hyperlink" Target="mailto:pablo.laura@economiayfinanzas.gob.bo" TargetMode="External"/><Relationship Id="rId158" Type="http://schemas.openxmlformats.org/officeDocument/2006/relationships/hyperlink" Target="mailto:pablo.laura@economiayfinanzas.gob.bo" TargetMode="External"/><Relationship Id="rId323" Type="http://schemas.openxmlformats.org/officeDocument/2006/relationships/hyperlink" Target="mailto:pablo.laura@economiayfinanzas.gob.bo" TargetMode="External"/><Relationship Id="rId20" Type="http://schemas.openxmlformats.org/officeDocument/2006/relationships/hyperlink" Target="mailto:yesenia.apaza@economiayfinanzas.gob.bo" TargetMode="External"/><Relationship Id="rId62" Type="http://schemas.openxmlformats.org/officeDocument/2006/relationships/hyperlink" Target="mailto:marco.vargas@economiayfinanzas.gob.bo" TargetMode="External"/><Relationship Id="rId365" Type="http://schemas.openxmlformats.org/officeDocument/2006/relationships/hyperlink" Target="mailto:pablo.laura@economiayfinanzas.gob.bo" TargetMode="External"/><Relationship Id="rId225" Type="http://schemas.openxmlformats.org/officeDocument/2006/relationships/hyperlink" Target="mailto:pablo.laura@economiayfinanzas.gob.bo" TargetMode="External"/><Relationship Id="rId267" Type="http://schemas.openxmlformats.org/officeDocument/2006/relationships/hyperlink" Target="mailto:pablo.laura@economiayfinanzas.gob.bo" TargetMode="External"/><Relationship Id="rId432" Type="http://schemas.openxmlformats.org/officeDocument/2006/relationships/hyperlink" Target="mailto:pablo.laura@economiayfinanzas.gob.bo" TargetMode="External"/><Relationship Id="rId474" Type="http://schemas.openxmlformats.org/officeDocument/2006/relationships/hyperlink" Target="mailto:rommel.cuba@economiayfinanzas.gob.bo" TargetMode="External"/><Relationship Id="rId127" Type="http://schemas.openxmlformats.org/officeDocument/2006/relationships/hyperlink" Target="mailto:pablo.laura@economiayfinanzas.gob.bo" TargetMode="External"/><Relationship Id="rId31" Type="http://schemas.openxmlformats.org/officeDocument/2006/relationships/hyperlink" Target="mailto:emma.ticonipa@economiayfinanzas.gob.bo" TargetMode="External"/><Relationship Id="rId73" Type="http://schemas.openxmlformats.org/officeDocument/2006/relationships/hyperlink" Target="mailto:malcom.zeballos@economiayfinanzas.gob.bo" TargetMode="External"/><Relationship Id="rId169" Type="http://schemas.openxmlformats.org/officeDocument/2006/relationships/hyperlink" Target="mailto:pablo.laura@economiayfinanzas.gob.bo" TargetMode="External"/><Relationship Id="rId334" Type="http://schemas.openxmlformats.org/officeDocument/2006/relationships/hyperlink" Target="mailto:pablo.laura@economiayfinanzas.gob.bo" TargetMode="External"/><Relationship Id="rId376" Type="http://schemas.openxmlformats.org/officeDocument/2006/relationships/hyperlink" Target="mailto:pablo.laura@economiayfinanzas.gob.bo" TargetMode="External"/><Relationship Id="rId4" Type="http://schemas.openxmlformats.org/officeDocument/2006/relationships/hyperlink" Target="mailto:joyce.arteaga@economiayfinanzas.gob.bo" TargetMode="External"/><Relationship Id="rId180" Type="http://schemas.openxmlformats.org/officeDocument/2006/relationships/hyperlink" Target="mailto:pablo.laura@economiayfinanzas.gob.bo" TargetMode="External"/><Relationship Id="rId236" Type="http://schemas.openxmlformats.org/officeDocument/2006/relationships/hyperlink" Target="mailto:pablo.laura@economiayfinanzas.gob.bo" TargetMode="External"/><Relationship Id="rId278" Type="http://schemas.openxmlformats.org/officeDocument/2006/relationships/hyperlink" Target="mailto:pablo.laura@economiayfinanzas.gob.bo" TargetMode="External"/><Relationship Id="rId401" Type="http://schemas.openxmlformats.org/officeDocument/2006/relationships/hyperlink" Target="mailto:pablo.laura@economiayfinanzas.gob.bo" TargetMode="External"/><Relationship Id="rId443" Type="http://schemas.openxmlformats.org/officeDocument/2006/relationships/hyperlink" Target="mailto:pablo.laura@economiayfinanzas.gob.bo" TargetMode="External"/><Relationship Id="rId303" Type="http://schemas.openxmlformats.org/officeDocument/2006/relationships/hyperlink" Target="mailto:pablo.laura@economiayfinanzas.gob.bo" TargetMode="External"/><Relationship Id="rId485" Type="http://schemas.openxmlformats.org/officeDocument/2006/relationships/hyperlink" Target="mailto:rommel.cuba@economiayfinanzas.gob.bo" TargetMode="External"/><Relationship Id="rId42" Type="http://schemas.openxmlformats.org/officeDocument/2006/relationships/hyperlink" Target="mailto:joyce.arteaga@economiayfinanzas.gob.bo" TargetMode="External"/><Relationship Id="rId84" Type="http://schemas.openxmlformats.org/officeDocument/2006/relationships/hyperlink" Target="mailto:malcom.zeballos@economiayfinanzas.gob.bo" TargetMode="External"/><Relationship Id="rId138" Type="http://schemas.openxmlformats.org/officeDocument/2006/relationships/hyperlink" Target="mailto:pablo.laura@economiayfinanzas.gob.bo" TargetMode="External"/><Relationship Id="rId345" Type="http://schemas.openxmlformats.org/officeDocument/2006/relationships/hyperlink" Target="mailto:pablo.laura@economiayfinanzas.gob.bo" TargetMode="External"/><Relationship Id="rId387" Type="http://schemas.openxmlformats.org/officeDocument/2006/relationships/hyperlink" Target="mailto:pablo.laura@economiayfinanzas.gob.bo" TargetMode="External"/><Relationship Id="rId510" Type="http://schemas.openxmlformats.org/officeDocument/2006/relationships/hyperlink" Target="mailto:wilson.almanza@economiayfinanzas.gob.bo" TargetMode="External"/><Relationship Id="rId191" Type="http://schemas.openxmlformats.org/officeDocument/2006/relationships/hyperlink" Target="mailto:pablo.laura@economiayfinanzas.gob.bo" TargetMode="External"/><Relationship Id="rId205" Type="http://schemas.openxmlformats.org/officeDocument/2006/relationships/hyperlink" Target="mailto:pablo.laura@economiayfinanzas.gob.bo" TargetMode="External"/><Relationship Id="rId247" Type="http://schemas.openxmlformats.org/officeDocument/2006/relationships/hyperlink" Target="mailto:pablo.laura@economiayfinanzas.gob.bo" TargetMode="External"/><Relationship Id="rId412" Type="http://schemas.openxmlformats.org/officeDocument/2006/relationships/hyperlink" Target="mailto:pablo.laura@economiayfinanzas.gob.bo" TargetMode="External"/><Relationship Id="rId107" Type="http://schemas.openxmlformats.org/officeDocument/2006/relationships/hyperlink" Target="mailto:pablo.laura@economiayfinanzas.gob.bo" TargetMode="External"/><Relationship Id="rId289" Type="http://schemas.openxmlformats.org/officeDocument/2006/relationships/hyperlink" Target="mailto:pablo.laura@economiayfinanzas.gob.bo" TargetMode="External"/><Relationship Id="rId454" Type="http://schemas.openxmlformats.org/officeDocument/2006/relationships/hyperlink" Target="mailto:pablo.laura@economiayfinanzas.gob.bo" TargetMode="External"/><Relationship Id="rId496" Type="http://schemas.openxmlformats.org/officeDocument/2006/relationships/hyperlink" Target="mailto:sonia.garcia@economiayfinanzas.gob.bo" TargetMode="External"/><Relationship Id="rId11" Type="http://schemas.openxmlformats.org/officeDocument/2006/relationships/hyperlink" Target="mailto:yesenia.apaza@economiayfinanzas.gob.bo" TargetMode="External"/><Relationship Id="rId53" Type="http://schemas.openxmlformats.org/officeDocument/2006/relationships/hyperlink" Target="mailto:judith.machicado@economiayfinanzas.gob.bo" TargetMode="External"/><Relationship Id="rId149" Type="http://schemas.openxmlformats.org/officeDocument/2006/relationships/hyperlink" Target="mailto:pablo.laura@economiayfinanzas.gob.bo" TargetMode="External"/><Relationship Id="rId314" Type="http://schemas.openxmlformats.org/officeDocument/2006/relationships/hyperlink" Target="mailto:pablo.laura@economiayfinanzas.gob.bo" TargetMode="External"/><Relationship Id="rId356" Type="http://schemas.openxmlformats.org/officeDocument/2006/relationships/hyperlink" Target="mailto:pablo.laura@economiayfinanzas.gob.bo" TargetMode="External"/><Relationship Id="rId398" Type="http://schemas.openxmlformats.org/officeDocument/2006/relationships/hyperlink" Target="mailto:pablo.laura@economiayfinanzas.gob.bo" TargetMode="External"/><Relationship Id="rId521" Type="http://schemas.openxmlformats.org/officeDocument/2006/relationships/hyperlink" Target="mailto:wilson.almanza@economiayfinanzas.gob.bo" TargetMode="External"/><Relationship Id="rId95" Type="http://schemas.openxmlformats.org/officeDocument/2006/relationships/hyperlink" Target="mailto:pablo.laura@economiayfinanzas.gob.bo" TargetMode="External"/><Relationship Id="rId160" Type="http://schemas.openxmlformats.org/officeDocument/2006/relationships/hyperlink" Target="mailto:pablo.laura@economiayfinanzas.gob.bo" TargetMode="External"/><Relationship Id="rId216" Type="http://schemas.openxmlformats.org/officeDocument/2006/relationships/hyperlink" Target="mailto:pablo.laura@economiayfinanzas.gob.bo" TargetMode="External"/><Relationship Id="rId423" Type="http://schemas.openxmlformats.org/officeDocument/2006/relationships/hyperlink" Target="mailto:pablo.laura@economiayfinanzas.gob.bo" TargetMode="External"/><Relationship Id="rId258" Type="http://schemas.openxmlformats.org/officeDocument/2006/relationships/hyperlink" Target="mailto:pablo.laura@economiayfinanzas.gob.bo" TargetMode="External"/><Relationship Id="rId465" Type="http://schemas.openxmlformats.org/officeDocument/2006/relationships/hyperlink" Target="mailto:pablo.laura@economiayfinanzas.gob.bo" TargetMode="External"/><Relationship Id="rId22" Type="http://schemas.openxmlformats.org/officeDocument/2006/relationships/hyperlink" Target="mailto:yesenia.apaza@economiayfinanzas.gob.bo" TargetMode="External"/><Relationship Id="rId64" Type="http://schemas.openxmlformats.org/officeDocument/2006/relationships/hyperlink" Target="mailto:marco.vargas@economiayfinanzas.gob.bo" TargetMode="External"/><Relationship Id="rId118" Type="http://schemas.openxmlformats.org/officeDocument/2006/relationships/hyperlink" Target="mailto:pablo.laura@economiayfinanzas.gob.bo" TargetMode="External"/><Relationship Id="rId325" Type="http://schemas.openxmlformats.org/officeDocument/2006/relationships/hyperlink" Target="mailto:pablo.laura@economiayfinanzas.gob.bo" TargetMode="External"/><Relationship Id="rId367" Type="http://schemas.openxmlformats.org/officeDocument/2006/relationships/hyperlink" Target="mailto:pablo.laura@economiayfinanzas.gob.bo" TargetMode="External"/><Relationship Id="rId171" Type="http://schemas.openxmlformats.org/officeDocument/2006/relationships/hyperlink" Target="mailto:pablo.laura@economiayfinanzas.gob.bo" TargetMode="External"/><Relationship Id="rId227" Type="http://schemas.openxmlformats.org/officeDocument/2006/relationships/hyperlink" Target="mailto:pablo.laura@economiayfinanzas.gob.bo" TargetMode="External"/><Relationship Id="rId269" Type="http://schemas.openxmlformats.org/officeDocument/2006/relationships/hyperlink" Target="mailto:pablo.laura@economiayfinanzas.gob.bo" TargetMode="External"/><Relationship Id="rId434" Type="http://schemas.openxmlformats.org/officeDocument/2006/relationships/hyperlink" Target="mailto:pablo.laura@economiayfinanzas.gob.bo" TargetMode="External"/><Relationship Id="rId476" Type="http://schemas.openxmlformats.org/officeDocument/2006/relationships/hyperlink" Target="mailto:rommel.cuba@economiayfinanzas.gob.bo" TargetMode="External"/><Relationship Id="rId33" Type="http://schemas.openxmlformats.org/officeDocument/2006/relationships/hyperlink" Target="mailto:emma.ticonipa@economiayfinanzas.gob.bo" TargetMode="External"/><Relationship Id="rId129" Type="http://schemas.openxmlformats.org/officeDocument/2006/relationships/hyperlink" Target="mailto:pablo.laura@economiayfinanzas.gob.bo" TargetMode="External"/><Relationship Id="rId280" Type="http://schemas.openxmlformats.org/officeDocument/2006/relationships/hyperlink" Target="mailto:pablo.laura@economiayfinanzas.gob.bo" TargetMode="External"/><Relationship Id="rId336" Type="http://schemas.openxmlformats.org/officeDocument/2006/relationships/hyperlink" Target="mailto:pablo.laura@economiayfinanzas.gob.bo" TargetMode="External"/><Relationship Id="rId501" Type="http://schemas.openxmlformats.org/officeDocument/2006/relationships/hyperlink" Target="mailto:sonia.garcia@economiayfinanzas.gob.bo" TargetMode="External"/><Relationship Id="rId75" Type="http://schemas.openxmlformats.org/officeDocument/2006/relationships/hyperlink" Target="mailto:malcom.zeballos@economiayfinanzas.gob.bo" TargetMode="External"/><Relationship Id="rId140" Type="http://schemas.openxmlformats.org/officeDocument/2006/relationships/hyperlink" Target="mailto:pablo.laura@economiayfinanzas.gob.bo" TargetMode="External"/><Relationship Id="rId182" Type="http://schemas.openxmlformats.org/officeDocument/2006/relationships/hyperlink" Target="mailto:pablo.laura@economiayfinanzas.gob.bo" TargetMode="External"/><Relationship Id="rId378" Type="http://schemas.openxmlformats.org/officeDocument/2006/relationships/hyperlink" Target="mailto:pablo.laura@economiayfinanzas.gob.bo" TargetMode="External"/><Relationship Id="rId403" Type="http://schemas.openxmlformats.org/officeDocument/2006/relationships/hyperlink" Target="mailto:pablo.laura@economiayfinanzas.gob.bo" TargetMode="External"/><Relationship Id="rId6" Type="http://schemas.openxmlformats.org/officeDocument/2006/relationships/hyperlink" Target="mailto:marco.vargas@economiayfinanzas.gob.bo" TargetMode="External"/><Relationship Id="rId238" Type="http://schemas.openxmlformats.org/officeDocument/2006/relationships/hyperlink" Target="mailto:pablo.laura@economiayfinanzas.gob.bo" TargetMode="External"/><Relationship Id="rId445" Type="http://schemas.openxmlformats.org/officeDocument/2006/relationships/hyperlink" Target="mailto:pablo.laura@economiayfinanzas.gob.bo" TargetMode="External"/><Relationship Id="rId487" Type="http://schemas.openxmlformats.org/officeDocument/2006/relationships/hyperlink" Target="mailto:rommel.cuba@economiayfinanzas.gob.bo" TargetMode="External"/><Relationship Id="rId291" Type="http://schemas.openxmlformats.org/officeDocument/2006/relationships/hyperlink" Target="mailto:pablo.laura@economiayfinanzas.gob.bo" TargetMode="External"/><Relationship Id="rId305" Type="http://schemas.openxmlformats.org/officeDocument/2006/relationships/hyperlink" Target="mailto:pablo.laura@economiayfinanzas.gob.bo" TargetMode="External"/><Relationship Id="rId347" Type="http://schemas.openxmlformats.org/officeDocument/2006/relationships/hyperlink" Target="mailto:pablo.laura@economiayfinanzas.gob.bo" TargetMode="External"/><Relationship Id="rId512" Type="http://schemas.openxmlformats.org/officeDocument/2006/relationships/hyperlink" Target="mailto:wilson.almanza@economiayfinanzas.gob.bo" TargetMode="External"/><Relationship Id="rId44" Type="http://schemas.openxmlformats.org/officeDocument/2006/relationships/hyperlink" Target="mailto:joyce.arteaga@economiayfinanzas.gob.bo" TargetMode="External"/><Relationship Id="rId86" Type="http://schemas.openxmlformats.org/officeDocument/2006/relationships/hyperlink" Target="mailto:malcom.zeballos@economiayfinanzas.gob.bo" TargetMode="External"/><Relationship Id="rId151" Type="http://schemas.openxmlformats.org/officeDocument/2006/relationships/hyperlink" Target="mailto:pablo.laura@economiayfinanzas.gob.bo" TargetMode="External"/><Relationship Id="rId389" Type="http://schemas.openxmlformats.org/officeDocument/2006/relationships/hyperlink" Target="mailto:pablo.laura@economiayfinanzas.gob.bo" TargetMode="External"/><Relationship Id="rId193" Type="http://schemas.openxmlformats.org/officeDocument/2006/relationships/hyperlink" Target="mailto:pablo.laura@economiayfinanzas.gob.bo" TargetMode="External"/><Relationship Id="rId207" Type="http://schemas.openxmlformats.org/officeDocument/2006/relationships/hyperlink" Target="mailto:pablo.laura@economiayfinanzas.gob.bo" TargetMode="External"/><Relationship Id="rId249" Type="http://schemas.openxmlformats.org/officeDocument/2006/relationships/hyperlink" Target="mailto:pablo.laura@economiayfinanzas.gob.bo" TargetMode="External"/><Relationship Id="rId414" Type="http://schemas.openxmlformats.org/officeDocument/2006/relationships/hyperlink" Target="mailto:pablo.laura@economiayfinanzas.gob.bo" TargetMode="External"/><Relationship Id="rId456" Type="http://schemas.openxmlformats.org/officeDocument/2006/relationships/hyperlink" Target="mailto:pablo.laura@economiayfinanzas.gob.bo" TargetMode="External"/><Relationship Id="rId498" Type="http://schemas.openxmlformats.org/officeDocument/2006/relationships/hyperlink" Target="mailto:sonia.garcia@economiayfinanzas.gob.bo" TargetMode="External"/><Relationship Id="rId13" Type="http://schemas.openxmlformats.org/officeDocument/2006/relationships/hyperlink" Target="mailto:yesenia.apaza@economiayfinanzas.gob.bo" TargetMode="External"/><Relationship Id="rId109" Type="http://schemas.openxmlformats.org/officeDocument/2006/relationships/hyperlink" Target="mailto:pablo.laura@economiayfinanzas.gob.bo" TargetMode="External"/><Relationship Id="rId260" Type="http://schemas.openxmlformats.org/officeDocument/2006/relationships/hyperlink" Target="mailto:pablo.laura@economiayfinanzas.gob.bo" TargetMode="External"/><Relationship Id="rId316" Type="http://schemas.openxmlformats.org/officeDocument/2006/relationships/hyperlink" Target="mailto:pablo.laura@economiayfinanzas.gob.bo" TargetMode="External"/><Relationship Id="rId55" Type="http://schemas.openxmlformats.org/officeDocument/2006/relationships/hyperlink" Target="mailto:judith.machicado@economiayfinanzas.gob.bo" TargetMode="External"/><Relationship Id="rId97" Type="http://schemas.openxmlformats.org/officeDocument/2006/relationships/hyperlink" Target="mailto:pablo.laura@economiayfinanzas.gob.bo" TargetMode="External"/><Relationship Id="rId120" Type="http://schemas.openxmlformats.org/officeDocument/2006/relationships/hyperlink" Target="mailto:pablo.laura@economiayfinanzas.gob.bo" TargetMode="External"/><Relationship Id="rId358" Type="http://schemas.openxmlformats.org/officeDocument/2006/relationships/hyperlink" Target="mailto:pablo.laura@economiayfinanzas.gob.bo" TargetMode="External"/><Relationship Id="rId162" Type="http://schemas.openxmlformats.org/officeDocument/2006/relationships/hyperlink" Target="mailto:pablo.laura@economiayfinanzas.gob.bo" TargetMode="External"/><Relationship Id="rId218" Type="http://schemas.openxmlformats.org/officeDocument/2006/relationships/hyperlink" Target="mailto:pablo.laura@economiayfinanzas.gob.bo" TargetMode="External"/><Relationship Id="rId425" Type="http://schemas.openxmlformats.org/officeDocument/2006/relationships/hyperlink" Target="mailto:pablo.laura@economiayfinanzas.gob.bo" TargetMode="External"/><Relationship Id="rId467" Type="http://schemas.openxmlformats.org/officeDocument/2006/relationships/hyperlink" Target="mailto:pablo.laura@economiayfinanzas.gob.bo" TargetMode="External"/><Relationship Id="rId271" Type="http://schemas.openxmlformats.org/officeDocument/2006/relationships/hyperlink" Target="mailto:pablo.laura@economiayfinanzas.gob.bo" TargetMode="External"/><Relationship Id="rId24" Type="http://schemas.openxmlformats.org/officeDocument/2006/relationships/hyperlink" Target="mailto:yesenia.apaza@economiayfinanzas.gob.bo" TargetMode="External"/><Relationship Id="rId66" Type="http://schemas.openxmlformats.org/officeDocument/2006/relationships/hyperlink" Target="mailto:marco.vargas@economiayfinanzas.gob.bo" TargetMode="External"/><Relationship Id="rId131" Type="http://schemas.openxmlformats.org/officeDocument/2006/relationships/hyperlink" Target="mailto:pablo.laura@economiayfinanzas.gob.bo" TargetMode="External"/><Relationship Id="rId327" Type="http://schemas.openxmlformats.org/officeDocument/2006/relationships/hyperlink" Target="mailto:pablo.laura@economiayfinanzas.gob.bo" TargetMode="External"/><Relationship Id="rId369" Type="http://schemas.openxmlformats.org/officeDocument/2006/relationships/hyperlink" Target="mailto:pablo.laura@economiayfinanzas.gob.bo" TargetMode="External"/><Relationship Id="rId173" Type="http://schemas.openxmlformats.org/officeDocument/2006/relationships/hyperlink" Target="mailto:pablo.laura@economiayfinanzas.gob.bo" TargetMode="External"/><Relationship Id="rId229" Type="http://schemas.openxmlformats.org/officeDocument/2006/relationships/hyperlink" Target="mailto:pablo.laura@economiayfinanzas.gob.bo" TargetMode="External"/><Relationship Id="rId380" Type="http://schemas.openxmlformats.org/officeDocument/2006/relationships/hyperlink" Target="mailto:pablo.laura@economiayfinanzas.gob.bo" TargetMode="External"/><Relationship Id="rId436" Type="http://schemas.openxmlformats.org/officeDocument/2006/relationships/hyperlink" Target="mailto:pablo.laura@economiayfinanzas.gob.bo" TargetMode="External"/><Relationship Id="rId240" Type="http://schemas.openxmlformats.org/officeDocument/2006/relationships/hyperlink" Target="mailto:pablo.laura@economiayfinanzas.gob.bo" TargetMode="External"/><Relationship Id="rId478" Type="http://schemas.openxmlformats.org/officeDocument/2006/relationships/hyperlink" Target="mailto:rommel.cuba@economiayfinanzas.gob.bo" TargetMode="External"/><Relationship Id="rId35" Type="http://schemas.openxmlformats.org/officeDocument/2006/relationships/hyperlink" Target="mailto:emma.ticonipa@economiayfinanzas.gob.bo" TargetMode="External"/><Relationship Id="rId77" Type="http://schemas.openxmlformats.org/officeDocument/2006/relationships/hyperlink" Target="mailto:malcom.zeballos@economiayfinanzas.gob.bo" TargetMode="External"/><Relationship Id="rId100" Type="http://schemas.openxmlformats.org/officeDocument/2006/relationships/hyperlink" Target="mailto:pablo.laura@economiayfinanzas.gob.bo" TargetMode="External"/><Relationship Id="rId282" Type="http://schemas.openxmlformats.org/officeDocument/2006/relationships/hyperlink" Target="mailto:pablo.laura@economiayfinanzas.gob.bo" TargetMode="External"/><Relationship Id="rId338" Type="http://schemas.openxmlformats.org/officeDocument/2006/relationships/hyperlink" Target="mailto:pablo.laura@economiayfinanzas.gob.bo" TargetMode="External"/><Relationship Id="rId503" Type="http://schemas.openxmlformats.org/officeDocument/2006/relationships/hyperlink" Target="mailto:sonia.garcia@economiayfinanzas.gob.bo" TargetMode="External"/><Relationship Id="rId8" Type="http://schemas.openxmlformats.org/officeDocument/2006/relationships/hyperlink" Target="mailto:sonia.garcia@economiayfinanzas.gob.bo" TargetMode="External"/><Relationship Id="rId142" Type="http://schemas.openxmlformats.org/officeDocument/2006/relationships/hyperlink" Target="mailto:pablo.laura@economiayfinanzas.gob.bo" TargetMode="External"/><Relationship Id="rId184" Type="http://schemas.openxmlformats.org/officeDocument/2006/relationships/hyperlink" Target="mailto:pablo.laura@economiayfinanzas.gob.bo" TargetMode="External"/><Relationship Id="rId391" Type="http://schemas.openxmlformats.org/officeDocument/2006/relationships/hyperlink" Target="mailto:pablo.laura@economiayfinanzas.gob.bo" TargetMode="External"/><Relationship Id="rId405" Type="http://schemas.openxmlformats.org/officeDocument/2006/relationships/hyperlink" Target="mailto:pablo.laura@economiayfinanzas.gob.bo" TargetMode="External"/><Relationship Id="rId447" Type="http://schemas.openxmlformats.org/officeDocument/2006/relationships/hyperlink" Target="mailto:pablo.laura@economiayfinanzas.gob.bo" TargetMode="External"/><Relationship Id="rId251" Type="http://schemas.openxmlformats.org/officeDocument/2006/relationships/hyperlink" Target="mailto:pablo.laura@economiayfinanzas.gob.bo" TargetMode="External"/><Relationship Id="rId489" Type="http://schemas.openxmlformats.org/officeDocument/2006/relationships/hyperlink" Target="mailto:rommel.cuba@economiayfinanzas.gob.bo" TargetMode="External"/><Relationship Id="rId46" Type="http://schemas.openxmlformats.org/officeDocument/2006/relationships/hyperlink" Target="mailto:joyce.arteaga@economiayfinanzas.gob.bo" TargetMode="External"/><Relationship Id="rId293" Type="http://schemas.openxmlformats.org/officeDocument/2006/relationships/hyperlink" Target="mailto:pablo.laura@economiayfinanzas.gob.bo" TargetMode="External"/><Relationship Id="rId307" Type="http://schemas.openxmlformats.org/officeDocument/2006/relationships/hyperlink" Target="mailto:pablo.laura@economiayfinanzas.gob.bo" TargetMode="External"/><Relationship Id="rId349" Type="http://schemas.openxmlformats.org/officeDocument/2006/relationships/hyperlink" Target="mailto:pablo.laura@economiayfinanzas.gob.bo" TargetMode="External"/><Relationship Id="rId514" Type="http://schemas.openxmlformats.org/officeDocument/2006/relationships/hyperlink" Target="mailto:wilson.almanza@economiayfinanzas.gob.bo" TargetMode="External"/><Relationship Id="rId88" Type="http://schemas.openxmlformats.org/officeDocument/2006/relationships/hyperlink" Target="mailto:malcom.zeballos@economiayfinanzas.gob.bo" TargetMode="External"/><Relationship Id="rId111" Type="http://schemas.openxmlformats.org/officeDocument/2006/relationships/hyperlink" Target="mailto:pablo.laura@economiayfinanzas.gob.bo" TargetMode="External"/><Relationship Id="rId153" Type="http://schemas.openxmlformats.org/officeDocument/2006/relationships/hyperlink" Target="mailto:pablo.laura@economiayfinanzas.gob.bo" TargetMode="External"/><Relationship Id="rId195" Type="http://schemas.openxmlformats.org/officeDocument/2006/relationships/hyperlink" Target="mailto:pablo.laura@economiayfinanzas.gob.bo" TargetMode="External"/><Relationship Id="rId209" Type="http://schemas.openxmlformats.org/officeDocument/2006/relationships/hyperlink" Target="mailto:pablo.laura@economiayfinanzas.gob.bo" TargetMode="External"/><Relationship Id="rId360" Type="http://schemas.openxmlformats.org/officeDocument/2006/relationships/hyperlink" Target="mailto:pablo.laura@economiayfinanzas.gob.bo" TargetMode="External"/><Relationship Id="rId416" Type="http://schemas.openxmlformats.org/officeDocument/2006/relationships/hyperlink" Target="mailto:pablo.laura@economiayfinanzas.gob.bo" TargetMode="External"/><Relationship Id="rId220" Type="http://schemas.openxmlformats.org/officeDocument/2006/relationships/hyperlink" Target="mailto:pablo.laura@economiayfinanzas.gob.bo" TargetMode="External"/><Relationship Id="rId458" Type="http://schemas.openxmlformats.org/officeDocument/2006/relationships/hyperlink" Target="mailto:pablo.laura@economiayfinanzas.gob.bo" TargetMode="External"/><Relationship Id="rId15" Type="http://schemas.openxmlformats.org/officeDocument/2006/relationships/hyperlink" Target="mailto:yesenia.apaza@economiayfinanzas.gob.bo" TargetMode="External"/><Relationship Id="rId57" Type="http://schemas.openxmlformats.org/officeDocument/2006/relationships/hyperlink" Target="mailto:judith.machicado@economiayfinanzas.gob.bo" TargetMode="External"/><Relationship Id="rId262" Type="http://schemas.openxmlformats.org/officeDocument/2006/relationships/hyperlink" Target="mailto:pablo.laura@economiayfinanzas.gob.bo" TargetMode="External"/><Relationship Id="rId318" Type="http://schemas.openxmlformats.org/officeDocument/2006/relationships/hyperlink" Target="mailto:pablo.laura@economiayfinanzas.gob.bo" TargetMode="External"/><Relationship Id="rId99" Type="http://schemas.openxmlformats.org/officeDocument/2006/relationships/hyperlink" Target="mailto:pablo.laura@economiayfinanzas.gob.bo" TargetMode="External"/><Relationship Id="rId122" Type="http://schemas.openxmlformats.org/officeDocument/2006/relationships/hyperlink" Target="mailto:pablo.laura@economiayfinanzas.gob.bo" TargetMode="External"/><Relationship Id="rId164" Type="http://schemas.openxmlformats.org/officeDocument/2006/relationships/hyperlink" Target="mailto:pablo.laura@economiayfinanzas.gob.bo" TargetMode="External"/><Relationship Id="rId371" Type="http://schemas.openxmlformats.org/officeDocument/2006/relationships/hyperlink" Target="mailto:pablo.laura@economiayfinanzas.gob.bo" TargetMode="External"/><Relationship Id="rId427" Type="http://schemas.openxmlformats.org/officeDocument/2006/relationships/hyperlink" Target="mailto:pablo.laura@economiayfinanzas.gob.bo" TargetMode="External"/><Relationship Id="rId469" Type="http://schemas.openxmlformats.org/officeDocument/2006/relationships/hyperlink" Target="mailto:rommel.cuba@economiayfinanzas.gob.bo" TargetMode="External"/><Relationship Id="rId26" Type="http://schemas.openxmlformats.org/officeDocument/2006/relationships/hyperlink" Target="mailto:emma.ticonipa@economiayfinanzas.gob.bo" TargetMode="External"/><Relationship Id="rId231" Type="http://schemas.openxmlformats.org/officeDocument/2006/relationships/hyperlink" Target="mailto:pablo.laura@economiayfinanzas.gob.bo" TargetMode="External"/><Relationship Id="rId273" Type="http://schemas.openxmlformats.org/officeDocument/2006/relationships/hyperlink" Target="mailto:pablo.laura@economiayfinanzas.gob.bo" TargetMode="External"/><Relationship Id="rId329" Type="http://schemas.openxmlformats.org/officeDocument/2006/relationships/hyperlink" Target="mailto:pablo.laura@economiayfinanzas.gob.bo" TargetMode="External"/><Relationship Id="rId480" Type="http://schemas.openxmlformats.org/officeDocument/2006/relationships/hyperlink" Target="mailto:rommel.cuba@economiayfinanzas.gob.bo" TargetMode="External"/><Relationship Id="rId68" Type="http://schemas.openxmlformats.org/officeDocument/2006/relationships/hyperlink" Target="mailto:marco.vargas@economiayfinanzas.gob.bo" TargetMode="External"/><Relationship Id="rId133" Type="http://schemas.openxmlformats.org/officeDocument/2006/relationships/hyperlink" Target="mailto:pablo.laura@economiayfinanzas.gob.bo" TargetMode="External"/><Relationship Id="rId175" Type="http://schemas.openxmlformats.org/officeDocument/2006/relationships/hyperlink" Target="mailto:pablo.laura@economiayfinanzas.gob.bo" TargetMode="External"/><Relationship Id="rId340" Type="http://schemas.openxmlformats.org/officeDocument/2006/relationships/hyperlink" Target="mailto:pablo.laura@economiayfinanzas.gob.bo" TargetMode="External"/><Relationship Id="rId200" Type="http://schemas.openxmlformats.org/officeDocument/2006/relationships/hyperlink" Target="mailto:pablo.laura@economiayfinanzas.gob.bo" TargetMode="External"/><Relationship Id="rId382" Type="http://schemas.openxmlformats.org/officeDocument/2006/relationships/hyperlink" Target="mailto:pablo.laura@economiayfinanzas.gob.bo" TargetMode="External"/><Relationship Id="rId438" Type="http://schemas.openxmlformats.org/officeDocument/2006/relationships/hyperlink" Target="mailto:pablo.laura@economiayfinanzas.gob.bo" TargetMode="External"/><Relationship Id="rId242" Type="http://schemas.openxmlformats.org/officeDocument/2006/relationships/hyperlink" Target="mailto:pablo.laura@economiayfinanzas.gob.bo" TargetMode="External"/><Relationship Id="rId284" Type="http://schemas.openxmlformats.org/officeDocument/2006/relationships/hyperlink" Target="mailto:pablo.laura@economiayfinanzas.gob.bo" TargetMode="External"/><Relationship Id="rId491" Type="http://schemas.openxmlformats.org/officeDocument/2006/relationships/hyperlink" Target="mailto:rommel.cuba@economiayfinanzas.gob.bo" TargetMode="External"/><Relationship Id="rId505" Type="http://schemas.openxmlformats.org/officeDocument/2006/relationships/hyperlink" Target="mailto:sonia.garcia@economiayfinanzas.gob.bo" TargetMode="External"/><Relationship Id="rId37" Type="http://schemas.openxmlformats.org/officeDocument/2006/relationships/hyperlink" Target="mailto:emma.ticonipa@economiayfinanzas.gob.bo" TargetMode="External"/><Relationship Id="rId79" Type="http://schemas.openxmlformats.org/officeDocument/2006/relationships/hyperlink" Target="mailto:malcom.zeballos@economiayfinanzas.gob.bo" TargetMode="External"/><Relationship Id="rId102" Type="http://schemas.openxmlformats.org/officeDocument/2006/relationships/hyperlink" Target="mailto:pablo.laura@economiayfinanzas.gob.bo" TargetMode="External"/><Relationship Id="rId144" Type="http://schemas.openxmlformats.org/officeDocument/2006/relationships/hyperlink" Target="mailto:pablo.laura@economiayfinanzas.gob.bo" TargetMode="External"/><Relationship Id="rId90" Type="http://schemas.openxmlformats.org/officeDocument/2006/relationships/hyperlink" Target="mailto:malcom.zeballos@economiayfinanzas.gob.bo" TargetMode="External"/><Relationship Id="rId186" Type="http://schemas.openxmlformats.org/officeDocument/2006/relationships/hyperlink" Target="mailto:pablo.laura@economiayfinanzas.gob.bo" TargetMode="External"/><Relationship Id="rId351" Type="http://schemas.openxmlformats.org/officeDocument/2006/relationships/hyperlink" Target="mailto:pablo.laura@economiayfinanzas.gob.bo" TargetMode="External"/><Relationship Id="rId393" Type="http://schemas.openxmlformats.org/officeDocument/2006/relationships/hyperlink" Target="mailto:pablo.laura@economiayfinanzas.gob.bo" TargetMode="External"/><Relationship Id="rId407" Type="http://schemas.openxmlformats.org/officeDocument/2006/relationships/hyperlink" Target="mailto:pablo.laura@economiayfinanzas.gob.bo" TargetMode="External"/><Relationship Id="rId449" Type="http://schemas.openxmlformats.org/officeDocument/2006/relationships/hyperlink" Target="mailto:pablo.laura@economiayfinanzas.gob.bo" TargetMode="External"/><Relationship Id="rId211" Type="http://schemas.openxmlformats.org/officeDocument/2006/relationships/hyperlink" Target="mailto:pablo.laura@economiayfinanzas.gob.bo" TargetMode="External"/><Relationship Id="rId253" Type="http://schemas.openxmlformats.org/officeDocument/2006/relationships/hyperlink" Target="mailto:pablo.laura@economiayfinanzas.gob.bo" TargetMode="External"/><Relationship Id="rId295" Type="http://schemas.openxmlformats.org/officeDocument/2006/relationships/hyperlink" Target="mailto:pablo.laura@economiayfinanzas.gob.bo" TargetMode="External"/><Relationship Id="rId309" Type="http://schemas.openxmlformats.org/officeDocument/2006/relationships/hyperlink" Target="mailto:pablo.laura@economiayfinanzas.gob.bo" TargetMode="External"/><Relationship Id="rId460" Type="http://schemas.openxmlformats.org/officeDocument/2006/relationships/hyperlink" Target="mailto:pablo.laura@economiayfinanzas.gob.bo" TargetMode="External"/><Relationship Id="rId516" Type="http://schemas.openxmlformats.org/officeDocument/2006/relationships/hyperlink" Target="mailto:wilson.almanza@economiayfinanzas.gob.bo" TargetMode="External"/><Relationship Id="rId48" Type="http://schemas.openxmlformats.org/officeDocument/2006/relationships/hyperlink" Target="mailto:judith.machicado@economiayfinanzas.gob.bo" TargetMode="External"/><Relationship Id="rId113" Type="http://schemas.openxmlformats.org/officeDocument/2006/relationships/hyperlink" Target="mailto:pablo.laura@economiayfinanzas.gob.bo" TargetMode="External"/><Relationship Id="rId320" Type="http://schemas.openxmlformats.org/officeDocument/2006/relationships/hyperlink" Target="mailto:pablo.laura@economiayfinanzas.gob.bo" TargetMode="External"/><Relationship Id="rId155" Type="http://schemas.openxmlformats.org/officeDocument/2006/relationships/hyperlink" Target="mailto:pablo.laura@economiayfinanzas.gob.bo" TargetMode="External"/><Relationship Id="rId197" Type="http://schemas.openxmlformats.org/officeDocument/2006/relationships/hyperlink" Target="mailto:pablo.laura@economiayfinanzas.gob.bo" TargetMode="External"/><Relationship Id="rId362" Type="http://schemas.openxmlformats.org/officeDocument/2006/relationships/hyperlink" Target="mailto:pablo.laura@economiayfinanzas.gob.bo" TargetMode="External"/><Relationship Id="rId418" Type="http://schemas.openxmlformats.org/officeDocument/2006/relationships/hyperlink" Target="mailto:pablo.laura@economiayfinanzas.gob.bo" TargetMode="External"/><Relationship Id="rId222" Type="http://schemas.openxmlformats.org/officeDocument/2006/relationships/hyperlink" Target="mailto:pablo.laura@economiayfinanzas.gob.bo" TargetMode="External"/><Relationship Id="rId264" Type="http://schemas.openxmlformats.org/officeDocument/2006/relationships/hyperlink" Target="mailto:pablo.laura@economiayfinanzas.gob.bo" TargetMode="External"/><Relationship Id="rId471" Type="http://schemas.openxmlformats.org/officeDocument/2006/relationships/hyperlink" Target="mailto:rommel.cuba@economiayfinanzas.gob.bo" TargetMode="External"/><Relationship Id="rId17" Type="http://schemas.openxmlformats.org/officeDocument/2006/relationships/hyperlink" Target="mailto:yesenia.apaza@economiayfinanzas.gob.bo" TargetMode="External"/><Relationship Id="rId59" Type="http://schemas.openxmlformats.org/officeDocument/2006/relationships/hyperlink" Target="mailto:judith.machicado@economiayfinanzas.gob.bo" TargetMode="External"/><Relationship Id="rId124" Type="http://schemas.openxmlformats.org/officeDocument/2006/relationships/hyperlink" Target="mailto:pablo.laura@economiayfinanzas.gob.bo" TargetMode="External"/><Relationship Id="rId70" Type="http://schemas.openxmlformats.org/officeDocument/2006/relationships/hyperlink" Target="mailto:marco.vargas@economiayfinanzas.gob.bo" TargetMode="External"/><Relationship Id="rId166" Type="http://schemas.openxmlformats.org/officeDocument/2006/relationships/hyperlink" Target="mailto:pablo.laura@economiayfinanzas.gob.bo" TargetMode="External"/><Relationship Id="rId331" Type="http://schemas.openxmlformats.org/officeDocument/2006/relationships/hyperlink" Target="mailto:pablo.laura@economiayfinanzas.gob.bo" TargetMode="External"/><Relationship Id="rId373" Type="http://schemas.openxmlformats.org/officeDocument/2006/relationships/hyperlink" Target="mailto:pablo.laura@economiayfinanzas.gob.bo" TargetMode="External"/><Relationship Id="rId429" Type="http://schemas.openxmlformats.org/officeDocument/2006/relationships/hyperlink" Target="mailto:pablo.laura@economiayfinanzas.gob.bo" TargetMode="External"/><Relationship Id="rId1" Type="http://schemas.openxmlformats.org/officeDocument/2006/relationships/hyperlink" Target="mailto:yesenia.apaza@economiayfinanzas.gob.bo" TargetMode="External"/><Relationship Id="rId233" Type="http://schemas.openxmlformats.org/officeDocument/2006/relationships/hyperlink" Target="mailto:pablo.laura@economiayfinanzas.gob.bo" TargetMode="External"/><Relationship Id="rId440" Type="http://schemas.openxmlformats.org/officeDocument/2006/relationships/hyperlink" Target="mailto:pablo.laura@economiayfinanzas.gob.bo" TargetMode="External"/><Relationship Id="rId28" Type="http://schemas.openxmlformats.org/officeDocument/2006/relationships/hyperlink" Target="mailto:emma.ticonipa@economiayfinanzas.gob.bo" TargetMode="External"/><Relationship Id="rId275" Type="http://schemas.openxmlformats.org/officeDocument/2006/relationships/hyperlink" Target="mailto:pablo.laura@economiayfinanzas.gob.bo" TargetMode="External"/><Relationship Id="rId300" Type="http://schemas.openxmlformats.org/officeDocument/2006/relationships/hyperlink" Target="mailto:pablo.laura@economiayfinanzas.gob.bo" TargetMode="External"/><Relationship Id="rId482" Type="http://schemas.openxmlformats.org/officeDocument/2006/relationships/hyperlink" Target="mailto:rommel.cuba@economiayfinanzas.gob.bo" TargetMode="External"/><Relationship Id="rId81" Type="http://schemas.openxmlformats.org/officeDocument/2006/relationships/hyperlink" Target="mailto:malcom.zeballos@economiayfinanzas.gob.bo" TargetMode="External"/><Relationship Id="rId135" Type="http://schemas.openxmlformats.org/officeDocument/2006/relationships/hyperlink" Target="mailto:pablo.laura@economiayfinanzas.gob.bo" TargetMode="External"/><Relationship Id="rId177" Type="http://schemas.openxmlformats.org/officeDocument/2006/relationships/hyperlink" Target="mailto:pablo.laura@economiayfinanzas.gob.bo" TargetMode="External"/><Relationship Id="rId342" Type="http://schemas.openxmlformats.org/officeDocument/2006/relationships/hyperlink" Target="mailto:pablo.laura@economiayfinanzas.gob.bo" TargetMode="External"/><Relationship Id="rId384" Type="http://schemas.openxmlformats.org/officeDocument/2006/relationships/hyperlink" Target="mailto:pablo.laura@economiayfinanzas.gob.bo" TargetMode="External"/><Relationship Id="rId202" Type="http://schemas.openxmlformats.org/officeDocument/2006/relationships/hyperlink" Target="mailto:pablo.laura@economiayfinanzas.gob.bo" TargetMode="External"/><Relationship Id="rId244" Type="http://schemas.openxmlformats.org/officeDocument/2006/relationships/hyperlink" Target="mailto:pablo.laura@economiayfinanzas.gob.bo" TargetMode="External"/><Relationship Id="rId39" Type="http://schemas.openxmlformats.org/officeDocument/2006/relationships/hyperlink" Target="mailto:joyce.arteaga@economiayfinanzas.gob.bo" TargetMode="External"/><Relationship Id="rId286" Type="http://schemas.openxmlformats.org/officeDocument/2006/relationships/hyperlink" Target="mailto:pablo.laura@economiayfinanzas.gob.bo" TargetMode="External"/><Relationship Id="rId451" Type="http://schemas.openxmlformats.org/officeDocument/2006/relationships/hyperlink" Target="mailto:pablo.laura@economiayfinanzas.gob.bo" TargetMode="External"/><Relationship Id="rId493" Type="http://schemas.openxmlformats.org/officeDocument/2006/relationships/hyperlink" Target="mailto:donato.chambi@economiayfinanzas.gob.bo" TargetMode="External"/><Relationship Id="rId507" Type="http://schemas.openxmlformats.org/officeDocument/2006/relationships/hyperlink" Target="mailto:sonia.garcia@economiayfinanzas.gob.bo" TargetMode="External"/><Relationship Id="rId50" Type="http://schemas.openxmlformats.org/officeDocument/2006/relationships/hyperlink" Target="mailto:judith.machicado@economiayfinanzas.gob.bo" TargetMode="External"/><Relationship Id="rId104" Type="http://schemas.openxmlformats.org/officeDocument/2006/relationships/hyperlink" Target="mailto:pablo.laura@economiayfinanzas.gob.bo" TargetMode="External"/><Relationship Id="rId146" Type="http://schemas.openxmlformats.org/officeDocument/2006/relationships/hyperlink" Target="mailto:pablo.laura@economiayfinanzas.gob.bo" TargetMode="External"/><Relationship Id="rId188" Type="http://schemas.openxmlformats.org/officeDocument/2006/relationships/hyperlink" Target="mailto:pablo.laura@economiayfinanzas.gob.bo" TargetMode="External"/><Relationship Id="rId311" Type="http://schemas.openxmlformats.org/officeDocument/2006/relationships/hyperlink" Target="mailto:pablo.laura@economiayfinanzas.gob.bo" TargetMode="External"/><Relationship Id="rId353" Type="http://schemas.openxmlformats.org/officeDocument/2006/relationships/hyperlink" Target="mailto:pablo.laura@economiayfinanzas.gob.bo" TargetMode="External"/><Relationship Id="rId395" Type="http://schemas.openxmlformats.org/officeDocument/2006/relationships/hyperlink" Target="mailto:pablo.laura@economiayfinanzas.gob.bo" TargetMode="External"/><Relationship Id="rId409" Type="http://schemas.openxmlformats.org/officeDocument/2006/relationships/hyperlink" Target="mailto:pablo.laura@economiayfinanzas.gob.bo" TargetMode="External"/><Relationship Id="rId92" Type="http://schemas.openxmlformats.org/officeDocument/2006/relationships/hyperlink" Target="mailto:malcom.zeballos@economiayfinanzas.gob.bo" TargetMode="External"/><Relationship Id="rId213" Type="http://schemas.openxmlformats.org/officeDocument/2006/relationships/hyperlink" Target="mailto:pablo.laura@economiayfinanzas.gob.bo" TargetMode="External"/><Relationship Id="rId420" Type="http://schemas.openxmlformats.org/officeDocument/2006/relationships/hyperlink" Target="mailto:pablo.laura@economiayfinanzas.gob.bo" TargetMode="External"/><Relationship Id="rId255" Type="http://schemas.openxmlformats.org/officeDocument/2006/relationships/hyperlink" Target="mailto:pablo.laura@economiayfinanzas.gob.bo" TargetMode="External"/><Relationship Id="rId297" Type="http://schemas.openxmlformats.org/officeDocument/2006/relationships/hyperlink" Target="mailto:pablo.laura@economiayfinanzas.gob.bo" TargetMode="External"/><Relationship Id="rId462" Type="http://schemas.openxmlformats.org/officeDocument/2006/relationships/hyperlink" Target="mailto:pablo.laura@economiayfinanzas.gob.bo" TargetMode="External"/><Relationship Id="rId518" Type="http://schemas.openxmlformats.org/officeDocument/2006/relationships/hyperlink" Target="mailto:wilson.almanza@economiayfinanzas.gob.bo" TargetMode="External"/><Relationship Id="rId115" Type="http://schemas.openxmlformats.org/officeDocument/2006/relationships/hyperlink" Target="mailto:pablo.laura@economiayfinanzas.gob.bo" TargetMode="External"/><Relationship Id="rId157" Type="http://schemas.openxmlformats.org/officeDocument/2006/relationships/hyperlink" Target="mailto:pablo.laura@economiayfinanzas.gob.bo" TargetMode="External"/><Relationship Id="rId322" Type="http://schemas.openxmlformats.org/officeDocument/2006/relationships/hyperlink" Target="mailto:pablo.laura@economiayfinanzas.gob.bo" TargetMode="External"/><Relationship Id="rId364" Type="http://schemas.openxmlformats.org/officeDocument/2006/relationships/hyperlink" Target="mailto:pablo.laura@economiayfinanzas.gob.bo" TargetMode="External"/><Relationship Id="rId61" Type="http://schemas.openxmlformats.org/officeDocument/2006/relationships/hyperlink" Target="mailto:marco.vargas@economiayfinanzas.gob.bo" TargetMode="External"/><Relationship Id="rId199" Type="http://schemas.openxmlformats.org/officeDocument/2006/relationships/hyperlink" Target="mailto:pablo.laura@economiayfinanzas.gob.bo" TargetMode="External"/><Relationship Id="rId19" Type="http://schemas.openxmlformats.org/officeDocument/2006/relationships/hyperlink" Target="mailto:yesenia.apaza@economiayfinanzas.gob.bo" TargetMode="External"/><Relationship Id="rId224" Type="http://schemas.openxmlformats.org/officeDocument/2006/relationships/hyperlink" Target="mailto:pablo.laura@economiayfinanzas.gob.bo" TargetMode="External"/><Relationship Id="rId266" Type="http://schemas.openxmlformats.org/officeDocument/2006/relationships/hyperlink" Target="mailto:pablo.laura@economiayfinanzas.gob.bo" TargetMode="External"/><Relationship Id="rId431" Type="http://schemas.openxmlformats.org/officeDocument/2006/relationships/hyperlink" Target="mailto:pablo.laura@economiayfinanzas.gob.bo" TargetMode="External"/><Relationship Id="rId473" Type="http://schemas.openxmlformats.org/officeDocument/2006/relationships/hyperlink" Target="mailto:rommel.cuba@economiayfinanzas.gob.bo" TargetMode="External"/><Relationship Id="rId30" Type="http://schemas.openxmlformats.org/officeDocument/2006/relationships/hyperlink" Target="mailto:emma.ticonipa@economiayfinanzas.gob.bo" TargetMode="External"/><Relationship Id="rId126" Type="http://schemas.openxmlformats.org/officeDocument/2006/relationships/hyperlink" Target="mailto:pablo.laura@economiayfinanzas.gob.bo" TargetMode="External"/><Relationship Id="rId168" Type="http://schemas.openxmlformats.org/officeDocument/2006/relationships/hyperlink" Target="mailto:pablo.laura@economiayfinanzas.gob.bo" TargetMode="External"/><Relationship Id="rId333" Type="http://schemas.openxmlformats.org/officeDocument/2006/relationships/hyperlink" Target="mailto:pablo.laura@economiayfinanzas.gob.bo" TargetMode="External"/><Relationship Id="rId72" Type="http://schemas.openxmlformats.org/officeDocument/2006/relationships/hyperlink" Target="mailto:marco.vargas@economiayfinanzas.gob.bo" TargetMode="External"/><Relationship Id="rId375" Type="http://schemas.openxmlformats.org/officeDocument/2006/relationships/hyperlink" Target="mailto:pablo.laura@economiayfinanzas.gob.bo" TargetMode="External"/><Relationship Id="rId3" Type="http://schemas.openxmlformats.org/officeDocument/2006/relationships/hyperlink" Target="mailto:wilson.almanza@economiayfinanzas.gob.bo" TargetMode="External"/><Relationship Id="rId235" Type="http://schemas.openxmlformats.org/officeDocument/2006/relationships/hyperlink" Target="mailto:pablo.laura@economiayfinanzas.gob.bo" TargetMode="External"/><Relationship Id="rId277" Type="http://schemas.openxmlformats.org/officeDocument/2006/relationships/hyperlink" Target="mailto:pablo.laura@economiayfinanzas.gob.bo" TargetMode="External"/><Relationship Id="rId400" Type="http://schemas.openxmlformats.org/officeDocument/2006/relationships/hyperlink" Target="mailto:pablo.laura@economiayfinanzas.gob.bo" TargetMode="External"/><Relationship Id="rId442" Type="http://schemas.openxmlformats.org/officeDocument/2006/relationships/hyperlink" Target="mailto:pablo.laura@economiayfinanzas.gob.bo" TargetMode="External"/><Relationship Id="rId484" Type="http://schemas.openxmlformats.org/officeDocument/2006/relationships/hyperlink" Target="mailto:rommel.cuba@economiayfinanzas.gob.bo" TargetMode="External"/><Relationship Id="rId137" Type="http://schemas.openxmlformats.org/officeDocument/2006/relationships/hyperlink" Target="mailto:pablo.laura@economiayfinanzas.gob.bo" TargetMode="External"/><Relationship Id="rId302" Type="http://schemas.openxmlformats.org/officeDocument/2006/relationships/hyperlink" Target="mailto:pablo.laura@economiayfinanzas.gob.bo" TargetMode="External"/><Relationship Id="rId344" Type="http://schemas.openxmlformats.org/officeDocument/2006/relationships/hyperlink" Target="mailto:pablo.laura@economiayfinanzas.gob.bo" TargetMode="External"/><Relationship Id="rId41" Type="http://schemas.openxmlformats.org/officeDocument/2006/relationships/hyperlink" Target="mailto:joyce.arteaga@economiayfinanzas.gob.bo" TargetMode="External"/><Relationship Id="rId83" Type="http://schemas.openxmlformats.org/officeDocument/2006/relationships/hyperlink" Target="mailto:malcom.zeballos@economiayfinanzas.gob.bo" TargetMode="External"/><Relationship Id="rId179" Type="http://schemas.openxmlformats.org/officeDocument/2006/relationships/hyperlink" Target="mailto:pablo.laura@economiayfinanzas.gob.bo" TargetMode="External"/><Relationship Id="rId386" Type="http://schemas.openxmlformats.org/officeDocument/2006/relationships/hyperlink" Target="mailto:pablo.laura@economiayfinanzas.gob.bo" TargetMode="External"/><Relationship Id="rId190" Type="http://schemas.openxmlformats.org/officeDocument/2006/relationships/hyperlink" Target="mailto:pablo.laura@economiayfinanzas.gob.bo" TargetMode="External"/><Relationship Id="rId204" Type="http://schemas.openxmlformats.org/officeDocument/2006/relationships/hyperlink" Target="mailto:pablo.laura@economiayfinanzas.gob.bo" TargetMode="External"/><Relationship Id="rId246" Type="http://schemas.openxmlformats.org/officeDocument/2006/relationships/hyperlink" Target="mailto:pablo.laura@economiayfinanzas.gob.bo" TargetMode="External"/><Relationship Id="rId288" Type="http://schemas.openxmlformats.org/officeDocument/2006/relationships/hyperlink" Target="mailto:pablo.laura@economiayfinanzas.gob.bo" TargetMode="External"/><Relationship Id="rId411" Type="http://schemas.openxmlformats.org/officeDocument/2006/relationships/hyperlink" Target="mailto:pablo.laura@economiayfinanzas.gob.bo" TargetMode="External"/><Relationship Id="rId453" Type="http://schemas.openxmlformats.org/officeDocument/2006/relationships/hyperlink" Target="mailto:pablo.laura@economiayfinanzas.gob.bo" TargetMode="External"/><Relationship Id="rId509" Type="http://schemas.openxmlformats.org/officeDocument/2006/relationships/hyperlink" Target="mailto:sonia.garcia@economiayfinanzas.gob.bo" TargetMode="External"/><Relationship Id="rId106" Type="http://schemas.openxmlformats.org/officeDocument/2006/relationships/hyperlink" Target="mailto:pablo.laura@economiayfinanzas.gob.bo" TargetMode="External"/><Relationship Id="rId313" Type="http://schemas.openxmlformats.org/officeDocument/2006/relationships/hyperlink" Target="mailto:pablo.laura@economiayfinanzas.gob.bo" TargetMode="External"/><Relationship Id="rId495" Type="http://schemas.openxmlformats.org/officeDocument/2006/relationships/hyperlink" Target="mailto:donato.chambi@economiayfinanzas.gob.bo" TargetMode="External"/><Relationship Id="rId10" Type="http://schemas.openxmlformats.org/officeDocument/2006/relationships/hyperlink" Target="mailto:yesenia.apaza@economiayfinanzas.gob.bo" TargetMode="External"/><Relationship Id="rId52" Type="http://schemas.openxmlformats.org/officeDocument/2006/relationships/hyperlink" Target="mailto:judith.machicado@economiayfinanzas.gob.bo" TargetMode="External"/><Relationship Id="rId94" Type="http://schemas.openxmlformats.org/officeDocument/2006/relationships/hyperlink" Target="mailto:pablo.laura@economiayfinanzas.gob.bo" TargetMode="External"/><Relationship Id="rId148" Type="http://schemas.openxmlformats.org/officeDocument/2006/relationships/hyperlink" Target="mailto:pablo.laura@economiayfinanzas.gob.bo" TargetMode="External"/><Relationship Id="rId355" Type="http://schemas.openxmlformats.org/officeDocument/2006/relationships/hyperlink" Target="mailto:pablo.laura@economiayfinanzas.gob.bo" TargetMode="External"/><Relationship Id="rId397" Type="http://schemas.openxmlformats.org/officeDocument/2006/relationships/hyperlink" Target="mailto:pablo.laura@economiayfinanzas.gob.bo" TargetMode="External"/><Relationship Id="rId520" Type="http://schemas.openxmlformats.org/officeDocument/2006/relationships/hyperlink" Target="mailto:wilson.almanza@economiayfinanzas.gob.bo" TargetMode="External"/><Relationship Id="rId215" Type="http://schemas.openxmlformats.org/officeDocument/2006/relationships/hyperlink" Target="mailto:pablo.laura@economiayfinanzas.gob.bo" TargetMode="External"/><Relationship Id="rId257" Type="http://schemas.openxmlformats.org/officeDocument/2006/relationships/hyperlink" Target="mailto:pablo.laura@economiayfinanzas.gob.bo" TargetMode="External"/><Relationship Id="rId422" Type="http://schemas.openxmlformats.org/officeDocument/2006/relationships/hyperlink" Target="mailto:pablo.laura@economiayfinanzas.gob.bo" TargetMode="External"/><Relationship Id="rId464" Type="http://schemas.openxmlformats.org/officeDocument/2006/relationships/hyperlink" Target="mailto:pablo.laura@economiayfinanzas.gob.bo" TargetMode="External"/><Relationship Id="rId299" Type="http://schemas.openxmlformats.org/officeDocument/2006/relationships/hyperlink" Target="mailto:pablo.laura@economiayfinanzas.gob.bo" TargetMode="External"/><Relationship Id="rId63" Type="http://schemas.openxmlformats.org/officeDocument/2006/relationships/hyperlink" Target="mailto:marco.vargas@economiayfinanzas.gob.bo" TargetMode="External"/><Relationship Id="rId159" Type="http://schemas.openxmlformats.org/officeDocument/2006/relationships/hyperlink" Target="mailto:pablo.laura@economiayfinanzas.gob.bo" TargetMode="External"/><Relationship Id="rId366" Type="http://schemas.openxmlformats.org/officeDocument/2006/relationships/hyperlink" Target="mailto:pablo.laura@economiayfinanzas.gob.bo" TargetMode="External"/><Relationship Id="rId226" Type="http://schemas.openxmlformats.org/officeDocument/2006/relationships/hyperlink" Target="mailto:pablo.laura@economiayfinanzas.gob.bo" TargetMode="External"/><Relationship Id="rId433" Type="http://schemas.openxmlformats.org/officeDocument/2006/relationships/hyperlink" Target="mailto:pablo.laura@economiayfinanzas.gob.bo"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mailto:marco.vargas@economiayfinanzas.gob.bo" TargetMode="External"/><Relationship Id="rId13" Type="http://schemas.openxmlformats.org/officeDocument/2006/relationships/hyperlink" Target="mailto:donato.chambi@economiayfinanzas.gob.bo" TargetMode="External"/><Relationship Id="rId3" Type="http://schemas.openxmlformats.org/officeDocument/2006/relationships/hyperlink" Target="mailto:paulina.larico@economiayfinanzas.gob.bo" TargetMode="External"/><Relationship Id="rId7" Type="http://schemas.openxmlformats.org/officeDocument/2006/relationships/hyperlink" Target="mailto:pablo.laura@economiayfinanzas.gob.bo" TargetMode="External"/><Relationship Id="rId12" Type="http://schemas.openxmlformats.org/officeDocument/2006/relationships/hyperlink" Target="mailto:judith.machicado@economiayfinanzas.gob.bo" TargetMode="External"/><Relationship Id="rId17" Type="http://schemas.openxmlformats.org/officeDocument/2006/relationships/hyperlink" Target="mailto:graciela.romero@economiayfinanzas.gob.bo" TargetMode="External"/><Relationship Id="rId2" Type="http://schemas.openxmlformats.org/officeDocument/2006/relationships/hyperlink" Target="mailto:gonzalo.mondaca@economiayfinanzas.gob.bo" TargetMode="External"/><Relationship Id="rId16" Type="http://schemas.openxmlformats.org/officeDocument/2006/relationships/hyperlink" Target="mailto:patricia.gutierrez@economiayfinanzas.gob.bo" TargetMode="External"/><Relationship Id="rId1" Type="http://schemas.openxmlformats.org/officeDocument/2006/relationships/hyperlink" Target="mailto:judith.quevedo@economiayfinanzas.gob.bo" TargetMode="External"/><Relationship Id="rId6" Type="http://schemas.openxmlformats.org/officeDocument/2006/relationships/hyperlink" Target="mailto:joyce.arteaga@economiayfinanzas.gob.bo" TargetMode="External"/><Relationship Id="rId11" Type="http://schemas.openxmlformats.org/officeDocument/2006/relationships/hyperlink" Target="mailto:sonia.garcia@economiayfinanzas.gob.bo" TargetMode="External"/><Relationship Id="rId5" Type="http://schemas.openxmlformats.org/officeDocument/2006/relationships/hyperlink" Target="mailto:malcom.zeballos@economiayfinanzas.gob.bo" TargetMode="External"/><Relationship Id="rId15" Type="http://schemas.openxmlformats.org/officeDocument/2006/relationships/hyperlink" Target="mailto:virginia.callisaya@economiayfinanzas.gob.bo" TargetMode="External"/><Relationship Id="rId10" Type="http://schemas.openxmlformats.org/officeDocument/2006/relationships/hyperlink" Target="mailto:rommel.cuba@economiayfinanzas.gob.bo" TargetMode="External"/><Relationship Id="rId4" Type="http://schemas.openxmlformats.org/officeDocument/2006/relationships/hyperlink" Target="mailto:yesenia.apaza@economiayfinanzas.gob.bo" TargetMode="External"/><Relationship Id="rId9" Type="http://schemas.openxmlformats.org/officeDocument/2006/relationships/hyperlink" Target="mailto:emma.ticonipa@economiayfinanzas.gob.bo" TargetMode="External"/><Relationship Id="rId14" Type="http://schemas.openxmlformats.org/officeDocument/2006/relationships/hyperlink" Target="mailto:senaydee.rodriguez@economiayfinanzas.gob.b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5"/>
  <sheetViews>
    <sheetView showGridLines="0" workbookViewId="0">
      <selection activeCell="C19" sqref="C19"/>
    </sheetView>
  </sheetViews>
  <sheetFormatPr baseColWidth="10" defaultRowHeight="13.5"/>
  <cols>
    <col min="1" max="1" width="6.5703125" style="389" bestFit="1" customWidth="1"/>
    <col min="2" max="2" width="72.28515625" style="389" bestFit="1" customWidth="1"/>
    <col min="3" max="3" width="24.7109375" style="389" bestFit="1" customWidth="1"/>
    <col min="4" max="4" width="11.42578125" style="389"/>
    <col min="5" max="5" width="42.7109375" style="389" bestFit="1" customWidth="1"/>
    <col min="6" max="16384" width="11.42578125" style="389"/>
  </cols>
  <sheetData>
    <row r="1" spans="1:5" ht="18">
      <c r="A1" s="419" t="s">
        <v>7540</v>
      </c>
      <c r="B1" s="419"/>
      <c r="C1" s="419"/>
      <c r="D1" s="419"/>
      <c r="E1" s="419"/>
    </row>
    <row r="3" spans="1:5" ht="25.5">
      <c r="A3" s="390" t="s">
        <v>37</v>
      </c>
      <c r="B3" s="390" t="s">
        <v>2</v>
      </c>
      <c r="C3" s="390" t="s">
        <v>1438</v>
      </c>
      <c r="D3" s="390" t="s">
        <v>7541</v>
      </c>
      <c r="E3" s="390" t="s">
        <v>7542</v>
      </c>
    </row>
    <row r="4" spans="1:5" ht="15">
      <c r="A4" s="391">
        <v>6</v>
      </c>
      <c r="B4" s="392" t="s">
        <v>40</v>
      </c>
      <c r="C4" s="393" t="s">
        <v>7543</v>
      </c>
      <c r="D4" s="394">
        <v>79561504</v>
      </c>
      <c r="E4" s="395" t="s">
        <v>7544</v>
      </c>
    </row>
    <row r="5" spans="1:5" ht="15">
      <c r="A5" s="396">
        <v>10</v>
      </c>
      <c r="B5" s="397" t="s">
        <v>41</v>
      </c>
      <c r="C5" s="398" t="s">
        <v>7545</v>
      </c>
      <c r="D5" s="399">
        <v>73290701</v>
      </c>
      <c r="E5" s="400" t="s">
        <v>7546</v>
      </c>
    </row>
    <row r="6" spans="1:5" ht="15">
      <c r="A6" s="396">
        <v>15</v>
      </c>
      <c r="B6" s="397" t="s">
        <v>42</v>
      </c>
      <c r="C6" s="398" t="s">
        <v>7547</v>
      </c>
      <c r="D6" s="399">
        <v>72071934</v>
      </c>
      <c r="E6" s="400" t="s">
        <v>7548</v>
      </c>
    </row>
    <row r="7" spans="1:5" ht="15">
      <c r="A7" s="396">
        <v>16</v>
      </c>
      <c r="B7" s="397" t="s">
        <v>43</v>
      </c>
      <c r="C7" s="398" t="s">
        <v>7549</v>
      </c>
      <c r="D7" s="399">
        <v>69780934</v>
      </c>
      <c r="E7" s="400" t="s">
        <v>7550</v>
      </c>
    </row>
    <row r="8" spans="1:5" ht="15">
      <c r="A8" s="396">
        <v>20</v>
      </c>
      <c r="B8" s="397" t="s">
        <v>44</v>
      </c>
      <c r="C8" s="398" t="s">
        <v>7551</v>
      </c>
      <c r="D8" s="399">
        <v>79668564</v>
      </c>
      <c r="E8" s="400" t="s">
        <v>7552</v>
      </c>
    </row>
    <row r="9" spans="1:5" ht="15">
      <c r="A9" s="396">
        <v>25</v>
      </c>
      <c r="B9" s="397" t="s">
        <v>45</v>
      </c>
      <c r="C9" s="398" t="s">
        <v>7549</v>
      </c>
      <c r="D9" s="399">
        <v>69780934</v>
      </c>
      <c r="E9" s="400" t="s">
        <v>7550</v>
      </c>
    </row>
    <row r="10" spans="1:5" ht="15">
      <c r="A10" s="396">
        <v>30</v>
      </c>
      <c r="B10" s="397" t="s">
        <v>662</v>
      </c>
      <c r="C10" s="398" t="s">
        <v>7547</v>
      </c>
      <c r="D10" s="399">
        <v>72071934</v>
      </c>
      <c r="E10" s="400" t="s">
        <v>7548</v>
      </c>
    </row>
    <row r="11" spans="1:5" ht="15">
      <c r="A11" s="396">
        <v>35</v>
      </c>
      <c r="B11" s="397" t="s">
        <v>46</v>
      </c>
      <c r="C11" s="398" t="s">
        <v>7553</v>
      </c>
      <c r="D11" s="399">
        <v>73278924</v>
      </c>
      <c r="E11" s="400" t="s">
        <v>7554</v>
      </c>
    </row>
    <row r="12" spans="1:5" ht="15">
      <c r="A12" s="396">
        <v>41</v>
      </c>
      <c r="B12" s="397" t="s">
        <v>47</v>
      </c>
      <c r="C12" s="398" t="s">
        <v>7551</v>
      </c>
      <c r="D12" s="399">
        <v>79668564</v>
      </c>
      <c r="E12" s="400" t="s">
        <v>7552</v>
      </c>
    </row>
    <row r="13" spans="1:5" ht="15">
      <c r="A13" s="396">
        <v>46</v>
      </c>
      <c r="B13" s="397" t="s">
        <v>48</v>
      </c>
      <c r="C13" s="398" t="s">
        <v>7555</v>
      </c>
      <c r="D13" s="399">
        <v>73553199</v>
      </c>
      <c r="E13" s="400" t="s">
        <v>7556</v>
      </c>
    </row>
    <row r="14" spans="1:5" ht="15">
      <c r="A14" s="396">
        <v>47</v>
      </c>
      <c r="B14" s="397" t="s">
        <v>49</v>
      </c>
      <c r="C14" s="398" t="s">
        <v>7557</v>
      </c>
      <c r="D14" s="399">
        <v>67120886</v>
      </c>
      <c r="E14" s="400" t="s">
        <v>7558</v>
      </c>
    </row>
    <row r="15" spans="1:5" ht="15">
      <c r="A15" s="401">
        <v>48</v>
      </c>
      <c r="B15" s="402" t="s">
        <v>50</v>
      </c>
      <c r="C15" s="398" t="s">
        <v>7559</v>
      </c>
      <c r="D15" s="399">
        <v>60538507</v>
      </c>
      <c r="E15" s="400" t="s">
        <v>7560</v>
      </c>
    </row>
    <row r="16" spans="1:5" ht="15">
      <c r="A16" s="396">
        <v>52</v>
      </c>
      <c r="B16" s="397" t="s">
        <v>51</v>
      </c>
      <c r="C16" s="398" t="s">
        <v>7545</v>
      </c>
      <c r="D16" s="399">
        <v>73290701</v>
      </c>
      <c r="E16" s="400" t="s">
        <v>7546</v>
      </c>
    </row>
    <row r="17" spans="1:5" ht="15">
      <c r="A17" s="396">
        <v>66</v>
      </c>
      <c r="B17" s="397" t="s">
        <v>52</v>
      </c>
      <c r="C17" s="398" t="s">
        <v>7561</v>
      </c>
      <c r="D17" s="399">
        <v>72047110</v>
      </c>
      <c r="E17" s="400" t="s">
        <v>7562</v>
      </c>
    </row>
    <row r="18" spans="1:5" ht="15">
      <c r="A18" s="396">
        <v>70</v>
      </c>
      <c r="B18" s="397" t="s">
        <v>53</v>
      </c>
      <c r="C18" s="398" t="s">
        <v>7561</v>
      </c>
      <c r="D18" s="399">
        <v>72047110</v>
      </c>
      <c r="E18" s="400" t="s">
        <v>7562</v>
      </c>
    </row>
    <row r="19" spans="1:5" ht="15">
      <c r="A19" s="396">
        <v>76</v>
      </c>
      <c r="B19" s="397" t="s">
        <v>54</v>
      </c>
      <c r="C19" s="398" t="s">
        <v>7543</v>
      </c>
      <c r="D19" s="399">
        <v>79561504</v>
      </c>
      <c r="E19" s="400" t="s">
        <v>7544</v>
      </c>
    </row>
    <row r="20" spans="1:5" ht="15">
      <c r="A20" s="396">
        <v>78</v>
      </c>
      <c r="B20" s="397" t="s">
        <v>661</v>
      </c>
      <c r="C20" s="398" t="s">
        <v>7547</v>
      </c>
      <c r="D20" s="399">
        <v>72071934</v>
      </c>
      <c r="E20" s="400" t="s">
        <v>7548</v>
      </c>
    </row>
    <row r="21" spans="1:5" ht="15">
      <c r="A21" s="396">
        <v>81</v>
      </c>
      <c r="B21" s="397" t="s">
        <v>55</v>
      </c>
      <c r="C21" s="398" t="s">
        <v>7543</v>
      </c>
      <c r="D21" s="399">
        <v>79561504</v>
      </c>
      <c r="E21" s="400" t="s">
        <v>7544</v>
      </c>
    </row>
    <row r="22" spans="1:5" ht="15">
      <c r="A22" s="396">
        <v>85</v>
      </c>
      <c r="B22" s="397" t="s">
        <v>706</v>
      </c>
      <c r="C22" s="398" t="s">
        <v>7547</v>
      </c>
      <c r="D22" s="399">
        <v>72071934</v>
      </c>
      <c r="E22" s="400" t="s">
        <v>7548</v>
      </c>
    </row>
    <row r="23" spans="1:5" ht="15">
      <c r="A23" s="396">
        <v>86</v>
      </c>
      <c r="B23" s="397" t="s">
        <v>56</v>
      </c>
      <c r="C23" s="398" t="s">
        <v>7549</v>
      </c>
      <c r="D23" s="399">
        <v>69780934</v>
      </c>
      <c r="E23" s="400" t="s">
        <v>7550</v>
      </c>
    </row>
    <row r="24" spans="1:5" ht="15">
      <c r="A24" s="396">
        <v>87</v>
      </c>
      <c r="B24" s="397" t="s">
        <v>57</v>
      </c>
      <c r="C24" s="398" t="s">
        <v>7561</v>
      </c>
      <c r="D24" s="399">
        <v>72047110</v>
      </c>
      <c r="E24" s="400" t="s">
        <v>7562</v>
      </c>
    </row>
    <row r="25" spans="1:5" ht="15">
      <c r="A25" s="396" t="s">
        <v>551</v>
      </c>
      <c r="B25" s="397" t="s">
        <v>605</v>
      </c>
      <c r="C25" s="398" t="s">
        <v>7555</v>
      </c>
      <c r="D25" s="399">
        <v>73553199</v>
      </c>
      <c r="E25" s="400" t="s">
        <v>7556</v>
      </c>
    </row>
    <row r="26" spans="1:5" ht="15">
      <c r="A26" s="396" t="s">
        <v>553</v>
      </c>
      <c r="B26" s="397" t="s">
        <v>605</v>
      </c>
      <c r="C26" s="398" t="s">
        <v>7555</v>
      </c>
      <c r="D26" s="399">
        <v>73553199</v>
      </c>
      <c r="E26" s="400" t="s">
        <v>7556</v>
      </c>
    </row>
    <row r="27" spans="1:5" ht="15">
      <c r="A27" s="396" t="s">
        <v>554</v>
      </c>
      <c r="B27" s="397" t="s">
        <v>728</v>
      </c>
      <c r="C27" s="398" t="s">
        <v>7557</v>
      </c>
      <c r="D27" s="399">
        <v>67120886</v>
      </c>
      <c r="E27" s="400" t="s">
        <v>7558</v>
      </c>
    </row>
    <row r="28" spans="1:5" ht="15">
      <c r="A28" s="401" t="s">
        <v>556</v>
      </c>
      <c r="B28" s="402" t="s">
        <v>716</v>
      </c>
      <c r="C28" s="398" t="s">
        <v>7559</v>
      </c>
      <c r="D28" s="399">
        <v>60538507</v>
      </c>
      <c r="E28" s="400" t="s">
        <v>7560</v>
      </c>
    </row>
    <row r="29" spans="1:5" ht="15">
      <c r="A29" s="396" t="s">
        <v>558</v>
      </c>
      <c r="B29" s="397" t="s">
        <v>1289</v>
      </c>
      <c r="C29" s="398" t="s">
        <v>7559</v>
      </c>
      <c r="D29" s="399">
        <v>60538507</v>
      </c>
      <c r="E29" s="400" t="s">
        <v>7560</v>
      </c>
    </row>
    <row r="30" spans="1:5" ht="15">
      <c r="A30" s="396">
        <v>108</v>
      </c>
      <c r="B30" s="402" t="s">
        <v>58</v>
      </c>
      <c r="C30" s="398" t="s">
        <v>7553</v>
      </c>
      <c r="D30" s="399">
        <v>73278924</v>
      </c>
      <c r="E30" s="400" t="s">
        <v>7554</v>
      </c>
    </row>
    <row r="31" spans="1:5" ht="15">
      <c r="A31" s="396">
        <v>109</v>
      </c>
      <c r="B31" s="397" t="s">
        <v>632</v>
      </c>
      <c r="C31" s="398" t="s">
        <v>7553</v>
      </c>
      <c r="D31" s="399">
        <v>73278924</v>
      </c>
      <c r="E31" s="400" t="s">
        <v>7554</v>
      </c>
    </row>
    <row r="32" spans="1:5" ht="15">
      <c r="A32" s="396">
        <v>111</v>
      </c>
      <c r="B32" s="397" t="s">
        <v>59</v>
      </c>
      <c r="C32" s="398" t="s">
        <v>7555</v>
      </c>
      <c r="D32" s="399">
        <v>73553199</v>
      </c>
      <c r="E32" s="400" t="s">
        <v>7556</v>
      </c>
    </row>
    <row r="33" spans="1:5" ht="15">
      <c r="A33" s="396">
        <v>112</v>
      </c>
      <c r="B33" s="397" t="s">
        <v>60</v>
      </c>
      <c r="C33" s="398" t="s">
        <v>7555</v>
      </c>
      <c r="D33" s="399">
        <v>73553199</v>
      </c>
      <c r="E33" s="400" t="s">
        <v>7556</v>
      </c>
    </row>
    <row r="34" spans="1:5" ht="15">
      <c r="A34" s="396">
        <v>117</v>
      </c>
      <c r="B34" s="397" t="s">
        <v>61</v>
      </c>
      <c r="C34" s="398" t="s">
        <v>7561</v>
      </c>
      <c r="D34" s="399">
        <v>72047110</v>
      </c>
      <c r="E34" s="400" t="s">
        <v>7562</v>
      </c>
    </row>
    <row r="35" spans="1:5" ht="15">
      <c r="A35" s="396">
        <v>119</v>
      </c>
      <c r="B35" s="397" t="s">
        <v>62</v>
      </c>
      <c r="C35" s="398" t="s">
        <v>7561</v>
      </c>
      <c r="D35" s="399">
        <v>72047110</v>
      </c>
      <c r="E35" s="400" t="s">
        <v>7562</v>
      </c>
    </row>
    <row r="36" spans="1:5" ht="15">
      <c r="A36" s="396">
        <v>121</v>
      </c>
      <c r="B36" s="397" t="s">
        <v>63</v>
      </c>
      <c r="C36" s="398" t="s">
        <v>7545</v>
      </c>
      <c r="D36" s="399">
        <v>73290701</v>
      </c>
      <c r="E36" s="400" t="s">
        <v>7546</v>
      </c>
    </row>
    <row r="37" spans="1:5" ht="15">
      <c r="A37" s="396">
        <v>124</v>
      </c>
      <c r="B37" s="397" t="s">
        <v>64</v>
      </c>
      <c r="C37" s="398" t="s">
        <v>7553</v>
      </c>
      <c r="D37" s="399">
        <v>73278924</v>
      </c>
      <c r="E37" s="400" t="s">
        <v>7554</v>
      </c>
    </row>
    <row r="38" spans="1:5" ht="15">
      <c r="A38" s="396">
        <v>129</v>
      </c>
      <c r="B38" s="397" t="s">
        <v>65</v>
      </c>
      <c r="C38" s="398" t="s">
        <v>7559</v>
      </c>
      <c r="D38" s="399">
        <v>60538507</v>
      </c>
      <c r="E38" s="400" t="s">
        <v>7560</v>
      </c>
    </row>
    <row r="39" spans="1:5" ht="15">
      <c r="A39" s="396">
        <v>130</v>
      </c>
      <c r="B39" s="397" t="s">
        <v>66</v>
      </c>
      <c r="C39" s="398" t="s">
        <v>7543</v>
      </c>
      <c r="D39" s="399">
        <v>79561504</v>
      </c>
      <c r="E39" s="400" t="s">
        <v>7544</v>
      </c>
    </row>
    <row r="40" spans="1:5" ht="15">
      <c r="A40" s="396">
        <v>132</v>
      </c>
      <c r="B40" s="397" t="s">
        <v>67</v>
      </c>
      <c r="C40" s="398" t="s">
        <v>7551</v>
      </c>
      <c r="D40" s="399">
        <v>79668564</v>
      </c>
      <c r="E40" s="400" t="s">
        <v>7552</v>
      </c>
    </row>
    <row r="41" spans="1:5" ht="15">
      <c r="A41" s="396">
        <v>133</v>
      </c>
      <c r="B41" s="397" t="s">
        <v>68</v>
      </c>
      <c r="C41" s="398" t="s">
        <v>7551</v>
      </c>
      <c r="D41" s="399">
        <v>79668564</v>
      </c>
      <c r="E41" s="400" t="s">
        <v>7552</v>
      </c>
    </row>
    <row r="42" spans="1:5" ht="15">
      <c r="A42" s="396">
        <v>134</v>
      </c>
      <c r="B42" s="397" t="s">
        <v>69</v>
      </c>
      <c r="C42" s="398" t="s">
        <v>7547</v>
      </c>
      <c r="D42" s="399">
        <v>72071934</v>
      </c>
      <c r="E42" s="400" t="s">
        <v>7548</v>
      </c>
    </row>
    <row r="43" spans="1:5" ht="15">
      <c r="A43" s="401">
        <v>137</v>
      </c>
      <c r="B43" s="402" t="s">
        <v>70</v>
      </c>
      <c r="C43" s="398" t="s">
        <v>7551</v>
      </c>
      <c r="D43" s="399">
        <v>79668564</v>
      </c>
      <c r="E43" s="400" t="s">
        <v>7552</v>
      </c>
    </row>
    <row r="44" spans="1:5" ht="15">
      <c r="A44" s="396">
        <v>149</v>
      </c>
      <c r="B44" s="397" t="s">
        <v>79</v>
      </c>
      <c r="C44" s="398" t="s">
        <v>7553</v>
      </c>
      <c r="D44" s="399">
        <v>73278924</v>
      </c>
      <c r="E44" s="400" t="s">
        <v>7554</v>
      </c>
    </row>
    <row r="45" spans="1:5" ht="15">
      <c r="A45" s="396">
        <v>150</v>
      </c>
      <c r="B45" s="397" t="s">
        <v>80</v>
      </c>
      <c r="C45" s="398" t="s">
        <v>7553</v>
      </c>
      <c r="D45" s="399">
        <v>73278924</v>
      </c>
      <c r="E45" s="400" t="s">
        <v>7554</v>
      </c>
    </row>
    <row r="46" spans="1:5" ht="15">
      <c r="A46" s="396">
        <v>152</v>
      </c>
      <c r="B46" s="397" t="s">
        <v>81</v>
      </c>
      <c r="C46" s="398" t="s">
        <v>7551</v>
      </c>
      <c r="D46" s="399">
        <v>79668564</v>
      </c>
      <c r="E46" s="400" t="s">
        <v>7552</v>
      </c>
    </row>
    <row r="47" spans="1:5" ht="15">
      <c r="A47" s="396">
        <v>153</v>
      </c>
      <c r="B47" s="397" t="s">
        <v>82</v>
      </c>
      <c r="C47" s="398" t="s">
        <v>7551</v>
      </c>
      <c r="D47" s="399">
        <v>79668564</v>
      </c>
      <c r="E47" s="400" t="s">
        <v>7552</v>
      </c>
    </row>
    <row r="48" spans="1:5" ht="15">
      <c r="A48" s="396">
        <v>154</v>
      </c>
      <c r="B48" s="397" t="s">
        <v>83</v>
      </c>
      <c r="C48" s="398" t="s">
        <v>7551</v>
      </c>
      <c r="D48" s="399">
        <v>79668564</v>
      </c>
      <c r="E48" s="400" t="s">
        <v>7552</v>
      </c>
    </row>
    <row r="49" spans="1:5" ht="15">
      <c r="A49" s="396">
        <v>155</v>
      </c>
      <c r="B49" s="397" t="s">
        <v>84</v>
      </c>
      <c r="C49" s="398" t="s">
        <v>7559</v>
      </c>
      <c r="D49" s="399">
        <v>60538507</v>
      </c>
      <c r="E49" s="400" t="s">
        <v>7560</v>
      </c>
    </row>
    <row r="50" spans="1:5" ht="15">
      <c r="A50" s="396">
        <v>156</v>
      </c>
      <c r="B50" s="397" t="s">
        <v>85</v>
      </c>
      <c r="C50" s="398" t="s">
        <v>7559</v>
      </c>
      <c r="D50" s="399">
        <v>60538507</v>
      </c>
      <c r="E50" s="400" t="s">
        <v>7560</v>
      </c>
    </row>
    <row r="51" spans="1:5" ht="15">
      <c r="A51" s="396">
        <v>157</v>
      </c>
      <c r="B51" s="397" t="s">
        <v>86</v>
      </c>
      <c r="C51" s="398" t="s">
        <v>7559</v>
      </c>
      <c r="D51" s="399">
        <v>60538507</v>
      </c>
      <c r="E51" s="400" t="s">
        <v>7560</v>
      </c>
    </row>
    <row r="52" spans="1:5" ht="15">
      <c r="A52" s="396">
        <v>159</v>
      </c>
      <c r="B52" s="397" t="s">
        <v>1388</v>
      </c>
      <c r="C52" s="398" t="s">
        <v>7559</v>
      </c>
      <c r="D52" s="399">
        <v>60538507</v>
      </c>
      <c r="E52" s="400" t="s">
        <v>7560</v>
      </c>
    </row>
    <row r="53" spans="1:5" ht="15">
      <c r="A53" s="396">
        <v>163</v>
      </c>
      <c r="B53" s="397" t="s">
        <v>87</v>
      </c>
      <c r="C53" s="398" t="s">
        <v>7547</v>
      </c>
      <c r="D53" s="399">
        <v>72071934</v>
      </c>
      <c r="E53" s="400" t="s">
        <v>7548</v>
      </c>
    </row>
    <row r="54" spans="1:5" ht="15">
      <c r="A54" s="396">
        <v>169</v>
      </c>
      <c r="B54" s="397" t="s">
        <v>88</v>
      </c>
      <c r="C54" s="398" t="s">
        <v>7545</v>
      </c>
      <c r="D54" s="399">
        <v>73290701</v>
      </c>
      <c r="E54" s="400" t="s">
        <v>7546</v>
      </c>
    </row>
    <row r="55" spans="1:5" ht="15">
      <c r="A55" s="396">
        <v>170</v>
      </c>
      <c r="B55" s="397" t="s">
        <v>89</v>
      </c>
      <c r="C55" s="398" t="s">
        <v>7551</v>
      </c>
      <c r="D55" s="399">
        <v>79668564</v>
      </c>
      <c r="E55" s="400" t="s">
        <v>7552</v>
      </c>
    </row>
    <row r="56" spans="1:5" ht="15">
      <c r="A56" s="396">
        <v>190</v>
      </c>
      <c r="B56" s="397" t="s">
        <v>91</v>
      </c>
      <c r="C56" s="398" t="s">
        <v>7543</v>
      </c>
      <c r="D56" s="399">
        <v>79561504</v>
      </c>
      <c r="E56" s="400" t="s">
        <v>7544</v>
      </c>
    </row>
    <row r="57" spans="1:5" ht="15">
      <c r="A57" s="396">
        <v>192</v>
      </c>
      <c r="B57" s="397" t="s">
        <v>92</v>
      </c>
      <c r="C57" s="398" t="s">
        <v>7559</v>
      </c>
      <c r="D57" s="399">
        <v>60538507</v>
      </c>
      <c r="E57" s="400" t="s">
        <v>7560</v>
      </c>
    </row>
    <row r="58" spans="1:5" ht="15">
      <c r="A58" s="396">
        <v>197</v>
      </c>
      <c r="B58" s="397" t="s">
        <v>1291</v>
      </c>
      <c r="C58" s="398" t="s">
        <v>7551</v>
      </c>
      <c r="D58" s="399">
        <v>79668564</v>
      </c>
      <c r="E58" s="400" t="s">
        <v>7552</v>
      </c>
    </row>
    <row r="59" spans="1:5" ht="15">
      <c r="A59" s="396">
        <v>200</v>
      </c>
      <c r="B59" s="397" t="s">
        <v>93</v>
      </c>
      <c r="C59" s="398" t="s">
        <v>7561</v>
      </c>
      <c r="D59" s="399">
        <v>72047110</v>
      </c>
      <c r="E59" s="400" t="s">
        <v>7562</v>
      </c>
    </row>
    <row r="60" spans="1:5" ht="15">
      <c r="A60" s="396">
        <v>201</v>
      </c>
      <c r="B60" s="397" t="s">
        <v>94</v>
      </c>
      <c r="C60" s="398" t="s">
        <v>7551</v>
      </c>
      <c r="D60" s="399">
        <v>79668564</v>
      </c>
      <c r="E60" s="400" t="s">
        <v>7552</v>
      </c>
    </row>
    <row r="61" spans="1:5" ht="15">
      <c r="A61" s="396">
        <v>203</v>
      </c>
      <c r="B61" s="397" t="s">
        <v>95</v>
      </c>
      <c r="C61" s="398" t="s">
        <v>7545</v>
      </c>
      <c r="D61" s="399">
        <v>73290701</v>
      </c>
      <c r="E61" s="400" t="s">
        <v>7546</v>
      </c>
    </row>
    <row r="62" spans="1:5" ht="15">
      <c r="A62" s="396">
        <v>206</v>
      </c>
      <c r="B62" s="397" t="s">
        <v>96</v>
      </c>
      <c r="C62" s="398" t="s">
        <v>7553</v>
      </c>
      <c r="D62" s="399">
        <v>73278924</v>
      </c>
      <c r="E62" s="400" t="s">
        <v>7554</v>
      </c>
    </row>
    <row r="63" spans="1:5" ht="15">
      <c r="A63" s="396">
        <v>210</v>
      </c>
      <c r="B63" s="397" t="s">
        <v>98</v>
      </c>
      <c r="C63" s="398" t="s">
        <v>7545</v>
      </c>
      <c r="D63" s="399">
        <v>73290701</v>
      </c>
      <c r="E63" s="400" t="s">
        <v>7546</v>
      </c>
    </row>
    <row r="64" spans="1:5" ht="15">
      <c r="A64" s="396">
        <v>212</v>
      </c>
      <c r="B64" s="397" t="s">
        <v>99</v>
      </c>
      <c r="C64" s="398" t="s">
        <v>7557</v>
      </c>
      <c r="D64" s="399">
        <v>67120886</v>
      </c>
      <c r="E64" s="400" t="s">
        <v>7558</v>
      </c>
    </row>
    <row r="65" spans="1:5" ht="15">
      <c r="A65" s="401">
        <v>213</v>
      </c>
      <c r="B65" s="402" t="s">
        <v>100</v>
      </c>
      <c r="C65" s="398" t="s">
        <v>7551</v>
      </c>
      <c r="D65" s="399">
        <v>79668564</v>
      </c>
      <c r="E65" s="400" t="s">
        <v>7552</v>
      </c>
    </row>
    <row r="66" spans="1:5" ht="15">
      <c r="A66" s="396">
        <v>221</v>
      </c>
      <c r="B66" s="397" t="s">
        <v>101</v>
      </c>
      <c r="C66" s="398" t="s">
        <v>7559</v>
      </c>
      <c r="D66" s="399">
        <v>60538507</v>
      </c>
      <c r="E66" s="400" t="s">
        <v>7560</v>
      </c>
    </row>
    <row r="67" spans="1:5" ht="15">
      <c r="A67" s="396">
        <v>222</v>
      </c>
      <c r="B67" s="397" t="s">
        <v>102</v>
      </c>
      <c r="C67" s="398" t="s">
        <v>7557</v>
      </c>
      <c r="D67" s="399">
        <v>67120886</v>
      </c>
      <c r="E67" s="400" t="s">
        <v>7558</v>
      </c>
    </row>
    <row r="68" spans="1:5" ht="15">
      <c r="A68" s="396">
        <v>223</v>
      </c>
      <c r="B68" s="397" t="s">
        <v>103</v>
      </c>
      <c r="C68" s="398" t="s">
        <v>7557</v>
      </c>
      <c r="D68" s="399">
        <v>67120886</v>
      </c>
      <c r="E68" s="400" t="s">
        <v>7558</v>
      </c>
    </row>
    <row r="69" spans="1:5" ht="15">
      <c r="A69" s="396">
        <v>224</v>
      </c>
      <c r="B69" s="397" t="s">
        <v>104</v>
      </c>
      <c r="C69" s="398" t="s">
        <v>7543</v>
      </c>
      <c r="D69" s="399">
        <v>79561504</v>
      </c>
      <c r="E69" s="400" t="s">
        <v>7544</v>
      </c>
    </row>
    <row r="70" spans="1:5" ht="15">
      <c r="A70" s="396">
        <v>225</v>
      </c>
      <c r="B70" s="397" t="s">
        <v>105</v>
      </c>
      <c r="C70" s="398" t="s">
        <v>7545</v>
      </c>
      <c r="D70" s="399">
        <v>73290701</v>
      </c>
      <c r="E70" s="400" t="s">
        <v>7546</v>
      </c>
    </row>
    <row r="71" spans="1:5" ht="15">
      <c r="A71" s="396">
        <v>226</v>
      </c>
      <c r="B71" s="397" t="s">
        <v>106</v>
      </c>
      <c r="C71" s="398" t="s">
        <v>7543</v>
      </c>
      <c r="D71" s="399">
        <v>79561504</v>
      </c>
      <c r="E71" s="400" t="s">
        <v>7544</v>
      </c>
    </row>
    <row r="72" spans="1:5" ht="15">
      <c r="A72" s="396">
        <v>227</v>
      </c>
      <c r="B72" s="397" t="s">
        <v>107</v>
      </c>
      <c r="C72" s="398" t="s">
        <v>7551</v>
      </c>
      <c r="D72" s="399">
        <v>79668564</v>
      </c>
      <c r="E72" s="400" t="s">
        <v>7552</v>
      </c>
    </row>
    <row r="73" spans="1:5" ht="15">
      <c r="A73" s="396">
        <v>234</v>
      </c>
      <c r="B73" s="397" t="s">
        <v>633</v>
      </c>
      <c r="C73" s="398" t="s">
        <v>7549</v>
      </c>
      <c r="D73" s="399">
        <v>69780934</v>
      </c>
      <c r="E73" s="400" t="s">
        <v>7550</v>
      </c>
    </row>
    <row r="74" spans="1:5" ht="15">
      <c r="A74" s="396">
        <v>243</v>
      </c>
      <c r="B74" s="397" t="s">
        <v>108</v>
      </c>
      <c r="C74" s="398" t="s">
        <v>7549</v>
      </c>
      <c r="D74" s="399">
        <v>69780934</v>
      </c>
      <c r="E74" s="400" t="s">
        <v>7550</v>
      </c>
    </row>
    <row r="75" spans="1:5" ht="15">
      <c r="A75" s="396">
        <v>244</v>
      </c>
      <c r="B75" s="397" t="s">
        <v>109</v>
      </c>
      <c r="C75" s="398" t="s">
        <v>7561</v>
      </c>
      <c r="D75" s="399">
        <v>72047110</v>
      </c>
      <c r="E75" s="400" t="s">
        <v>7562</v>
      </c>
    </row>
    <row r="76" spans="1:5" ht="15">
      <c r="A76" s="396">
        <v>245</v>
      </c>
      <c r="B76" s="397" t="s">
        <v>110</v>
      </c>
      <c r="C76" s="398" t="s">
        <v>7561</v>
      </c>
      <c r="D76" s="399">
        <v>72047110</v>
      </c>
      <c r="E76" s="400" t="s">
        <v>7562</v>
      </c>
    </row>
    <row r="77" spans="1:5" ht="15">
      <c r="A77" s="396">
        <v>249</v>
      </c>
      <c r="B77" s="397" t="s">
        <v>111</v>
      </c>
      <c r="C77" s="398" t="s">
        <v>7555</v>
      </c>
      <c r="D77" s="399">
        <v>73553199</v>
      </c>
      <c r="E77" s="400" t="s">
        <v>7556</v>
      </c>
    </row>
    <row r="78" spans="1:5" ht="15">
      <c r="A78" s="396">
        <v>251</v>
      </c>
      <c r="B78" s="397" t="s">
        <v>112</v>
      </c>
      <c r="C78" s="398" t="s">
        <v>7555</v>
      </c>
      <c r="D78" s="399">
        <v>73553199</v>
      </c>
      <c r="E78" s="400" t="s">
        <v>7556</v>
      </c>
    </row>
    <row r="79" spans="1:5" ht="15">
      <c r="A79" s="396">
        <v>253</v>
      </c>
      <c r="B79" s="397" t="s">
        <v>113</v>
      </c>
      <c r="C79" s="398" t="s">
        <v>7545</v>
      </c>
      <c r="D79" s="399">
        <v>73290701</v>
      </c>
      <c r="E79" s="400" t="s">
        <v>7546</v>
      </c>
    </row>
    <row r="80" spans="1:5" ht="15">
      <c r="A80" s="396">
        <v>254</v>
      </c>
      <c r="B80" s="397" t="s">
        <v>114</v>
      </c>
      <c r="C80" s="398" t="s">
        <v>7543</v>
      </c>
      <c r="D80" s="399">
        <v>79561504</v>
      </c>
      <c r="E80" s="400" t="s">
        <v>7544</v>
      </c>
    </row>
    <row r="81" spans="1:5" ht="15">
      <c r="A81" s="396">
        <v>265</v>
      </c>
      <c r="B81" s="397" t="s">
        <v>115</v>
      </c>
      <c r="C81" s="398" t="s">
        <v>7551</v>
      </c>
      <c r="D81" s="399">
        <v>79668564</v>
      </c>
      <c r="E81" s="400" t="s">
        <v>7552</v>
      </c>
    </row>
    <row r="82" spans="1:5" ht="15">
      <c r="A82" s="396">
        <v>266</v>
      </c>
      <c r="B82" s="397" t="s">
        <v>1375</v>
      </c>
      <c r="C82" s="398" t="s">
        <v>7551</v>
      </c>
      <c r="D82" s="399">
        <v>79668564</v>
      </c>
      <c r="E82" s="400" t="s">
        <v>7552</v>
      </c>
    </row>
    <row r="83" spans="1:5" ht="15">
      <c r="A83" s="396">
        <v>267</v>
      </c>
      <c r="B83" s="397" t="s">
        <v>116</v>
      </c>
      <c r="C83" s="398" t="s">
        <v>7551</v>
      </c>
      <c r="D83" s="399">
        <v>79668564</v>
      </c>
      <c r="E83" s="400" t="s">
        <v>7552</v>
      </c>
    </row>
    <row r="84" spans="1:5" ht="15">
      <c r="A84" s="396">
        <v>268</v>
      </c>
      <c r="B84" s="397" t="s">
        <v>117</v>
      </c>
      <c r="C84" s="398" t="s">
        <v>7551</v>
      </c>
      <c r="D84" s="399">
        <v>79668564</v>
      </c>
      <c r="E84" s="400" t="s">
        <v>7552</v>
      </c>
    </row>
    <row r="85" spans="1:5" ht="15">
      <c r="A85" s="396">
        <v>269</v>
      </c>
      <c r="B85" s="397" t="s">
        <v>118</v>
      </c>
      <c r="C85" s="398" t="s">
        <v>7551</v>
      </c>
      <c r="D85" s="399">
        <v>79668564</v>
      </c>
      <c r="E85" s="400" t="s">
        <v>7552</v>
      </c>
    </row>
    <row r="86" spans="1:5" ht="15">
      <c r="A86" s="396">
        <v>270</v>
      </c>
      <c r="B86" s="397" t="s">
        <v>119</v>
      </c>
      <c r="C86" s="398" t="s">
        <v>7551</v>
      </c>
      <c r="D86" s="399">
        <v>79668564</v>
      </c>
      <c r="E86" s="400" t="s">
        <v>7552</v>
      </c>
    </row>
    <row r="87" spans="1:5" ht="15">
      <c r="A87" s="401">
        <v>271</v>
      </c>
      <c r="B87" s="402" t="s">
        <v>120</v>
      </c>
      <c r="C87" s="398" t="s">
        <v>7551</v>
      </c>
      <c r="D87" s="399">
        <v>79668564</v>
      </c>
      <c r="E87" s="400" t="s">
        <v>7552</v>
      </c>
    </row>
    <row r="88" spans="1:5" ht="15">
      <c r="A88" s="396">
        <v>272</v>
      </c>
      <c r="B88" s="397" t="s">
        <v>121</v>
      </c>
      <c r="C88" s="398" t="s">
        <v>7551</v>
      </c>
      <c r="D88" s="399">
        <v>79668564</v>
      </c>
      <c r="E88" s="400" t="s">
        <v>7552</v>
      </c>
    </row>
    <row r="89" spans="1:5" ht="15">
      <c r="A89" s="396">
        <v>273</v>
      </c>
      <c r="B89" s="397" t="s">
        <v>122</v>
      </c>
      <c r="C89" s="398" t="s">
        <v>7551</v>
      </c>
      <c r="D89" s="399">
        <v>79668564</v>
      </c>
      <c r="E89" s="400" t="s">
        <v>7552</v>
      </c>
    </row>
    <row r="90" spans="1:5" ht="15">
      <c r="A90" s="396">
        <v>281</v>
      </c>
      <c r="B90" s="397" t="s">
        <v>123</v>
      </c>
      <c r="C90" s="398" t="s">
        <v>7557</v>
      </c>
      <c r="D90" s="399">
        <v>67120886</v>
      </c>
      <c r="E90" s="400" t="s">
        <v>7558</v>
      </c>
    </row>
    <row r="91" spans="1:5" ht="15">
      <c r="A91" s="396">
        <v>283</v>
      </c>
      <c r="B91" s="397" t="s">
        <v>124</v>
      </c>
      <c r="C91" s="398" t="s">
        <v>7551</v>
      </c>
      <c r="D91" s="399">
        <v>79668564</v>
      </c>
      <c r="E91" s="400" t="s">
        <v>7552</v>
      </c>
    </row>
    <row r="92" spans="1:5" ht="15">
      <c r="A92" s="396">
        <v>287</v>
      </c>
      <c r="B92" s="397" t="s">
        <v>125</v>
      </c>
      <c r="C92" s="398" t="s">
        <v>7545</v>
      </c>
      <c r="D92" s="399">
        <v>73290701</v>
      </c>
      <c r="E92" s="400" t="s">
        <v>7546</v>
      </c>
    </row>
    <row r="93" spans="1:5" ht="15">
      <c r="A93" s="396">
        <v>288</v>
      </c>
      <c r="B93" s="397" t="s">
        <v>126</v>
      </c>
      <c r="C93" s="398" t="s">
        <v>7559</v>
      </c>
      <c r="D93" s="399">
        <v>60538507</v>
      </c>
      <c r="E93" s="400" t="s">
        <v>7560</v>
      </c>
    </row>
    <row r="94" spans="1:5" ht="15">
      <c r="A94" s="396">
        <v>290</v>
      </c>
      <c r="B94" s="397" t="s">
        <v>127</v>
      </c>
      <c r="C94" s="398" t="s">
        <v>7551</v>
      </c>
      <c r="D94" s="399">
        <v>79668564</v>
      </c>
      <c r="E94" s="400" t="s">
        <v>7552</v>
      </c>
    </row>
    <row r="95" spans="1:5" ht="15">
      <c r="A95" s="396">
        <v>291</v>
      </c>
      <c r="B95" s="397" t="s">
        <v>128</v>
      </c>
      <c r="C95" s="398" t="s">
        <v>7557</v>
      </c>
      <c r="D95" s="399">
        <v>67120886</v>
      </c>
      <c r="E95" s="400" t="s">
        <v>7558</v>
      </c>
    </row>
    <row r="96" spans="1:5" ht="15">
      <c r="A96" s="396">
        <v>292</v>
      </c>
      <c r="B96" s="397" t="s">
        <v>129</v>
      </c>
      <c r="C96" s="398" t="s">
        <v>7555</v>
      </c>
      <c r="D96" s="399">
        <v>73553199</v>
      </c>
      <c r="E96" s="400" t="s">
        <v>7556</v>
      </c>
    </row>
    <row r="97" spans="1:5" ht="15">
      <c r="A97" s="396">
        <v>293</v>
      </c>
      <c r="B97" s="397" t="s">
        <v>130</v>
      </c>
      <c r="C97" s="398" t="s">
        <v>7555</v>
      </c>
      <c r="D97" s="399">
        <v>73553199</v>
      </c>
      <c r="E97" s="400" t="s">
        <v>7556</v>
      </c>
    </row>
    <row r="98" spans="1:5" ht="15">
      <c r="A98" s="396">
        <v>298</v>
      </c>
      <c r="B98" s="397" t="s">
        <v>134</v>
      </c>
      <c r="C98" s="398" t="s">
        <v>7559</v>
      </c>
      <c r="D98" s="399">
        <v>60538507</v>
      </c>
      <c r="E98" s="400" t="s">
        <v>7560</v>
      </c>
    </row>
    <row r="99" spans="1:5" ht="15">
      <c r="A99" s="396">
        <v>299</v>
      </c>
      <c r="B99" s="397" t="s">
        <v>135</v>
      </c>
      <c r="C99" s="398" t="s">
        <v>7559</v>
      </c>
      <c r="D99" s="399">
        <v>60538507</v>
      </c>
      <c r="E99" s="400" t="s">
        <v>7560</v>
      </c>
    </row>
    <row r="100" spans="1:5" ht="15">
      <c r="A100" s="396">
        <v>300</v>
      </c>
      <c r="B100" s="397" t="s">
        <v>136</v>
      </c>
      <c r="C100" s="398" t="s">
        <v>7559</v>
      </c>
      <c r="D100" s="399">
        <v>60538507</v>
      </c>
      <c r="E100" s="400" t="s">
        <v>7560</v>
      </c>
    </row>
    <row r="101" spans="1:5" ht="15">
      <c r="A101" s="396">
        <v>301</v>
      </c>
      <c r="B101" s="397" t="s">
        <v>137</v>
      </c>
      <c r="C101" s="398" t="s">
        <v>7559</v>
      </c>
      <c r="D101" s="399">
        <v>60538507</v>
      </c>
      <c r="E101" s="400" t="s">
        <v>7560</v>
      </c>
    </row>
    <row r="102" spans="1:5" ht="15">
      <c r="A102" s="396">
        <v>302</v>
      </c>
      <c r="B102" s="397" t="s">
        <v>138</v>
      </c>
      <c r="C102" s="398" t="s">
        <v>7559</v>
      </c>
      <c r="D102" s="399">
        <v>60538507</v>
      </c>
      <c r="E102" s="400" t="s">
        <v>7560</v>
      </c>
    </row>
    <row r="103" spans="1:5" ht="15">
      <c r="A103" s="396">
        <v>303</v>
      </c>
      <c r="B103" s="397" t="s">
        <v>139</v>
      </c>
      <c r="C103" s="398" t="s">
        <v>7559</v>
      </c>
      <c r="D103" s="399">
        <v>60538507</v>
      </c>
      <c r="E103" s="400" t="s">
        <v>7560</v>
      </c>
    </row>
    <row r="104" spans="1:5" ht="15">
      <c r="A104" s="396">
        <v>309</v>
      </c>
      <c r="B104" s="397" t="s">
        <v>1292</v>
      </c>
      <c r="C104" s="398" t="s">
        <v>7549</v>
      </c>
      <c r="D104" s="399">
        <v>69780934</v>
      </c>
      <c r="E104" s="400" t="s">
        <v>7550</v>
      </c>
    </row>
    <row r="105" spans="1:5" ht="15">
      <c r="A105" s="396">
        <v>310</v>
      </c>
      <c r="B105" s="397" t="s">
        <v>140</v>
      </c>
      <c r="C105" s="398" t="s">
        <v>7561</v>
      </c>
      <c r="D105" s="399">
        <v>72047110</v>
      </c>
      <c r="E105" s="400" t="s">
        <v>7562</v>
      </c>
    </row>
    <row r="106" spans="1:5" ht="15">
      <c r="A106" s="396">
        <v>311</v>
      </c>
      <c r="B106" s="397" t="s">
        <v>141</v>
      </c>
      <c r="C106" s="398" t="s">
        <v>7561</v>
      </c>
      <c r="D106" s="399">
        <v>72047110</v>
      </c>
      <c r="E106" s="400" t="s">
        <v>7562</v>
      </c>
    </row>
    <row r="107" spans="1:5" ht="15">
      <c r="A107" s="396">
        <v>312</v>
      </c>
      <c r="B107" s="397" t="s">
        <v>142</v>
      </c>
      <c r="C107" s="398" t="s">
        <v>7555</v>
      </c>
      <c r="D107" s="399">
        <v>73553199</v>
      </c>
      <c r="E107" s="400" t="s">
        <v>7556</v>
      </c>
    </row>
    <row r="108" spans="1:5" ht="15">
      <c r="A108" s="396">
        <v>313</v>
      </c>
      <c r="B108" s="397" t="s">
        <v>143</v>
      </c>
      <c r="C108" s="398" t="s">
        <v>7545</v>
      </c>
      <c r="D108" s="399">
        <v>73290701</v>
      </c>
      <c r="E108" s="400" t="s">
        <v>7546</v>
      </c>
    </row>
    <row r="109" spans="1:5" ht="15">
      <c r="A109" s="396">
        <v>314</v>
      </c>
      <c r="B109" s="397" t="s">
        <v>1389</v>
      </c>
      <c r="C109" s="398" t="s">
        <v>7545</v>
      </c>
      <c r="D109" s="399">
        <v>73290701</v>
      </c>
      <c r="E109" s="400" t="s">
        <v>7546</v>
      </c>
    </row>
    <row r="110" spans="1:5" ht="15">
      <c r="A110" s="396">
        <v>315</v>
      </c>
      <c r="B110" s="397" t="s">
        <v>1293</v>
      </c>
      <c r="C110" s="398" t="s">
        <v>7543</v>
      </c>
      <c r="D110" s="399">
        <v>79561504</v>
      </c>
      <c r="E110" s="400" t="s">
        <v>7544</v>
      </c>
    </row>
    <row r="111" spans="1:5" ht="15">
      <c r="A111" s="396">
        <v>324</v>
      </c>
      <c r="B111" s="397" t="s">
        <v>144</v>
      </c>
      <c r="C111" s="398" t="s">
        <v>7543</v>
      </c>
      <c r="D111" s="399">
        <v>79561504</v>
      </c>
      <c r="E111" s="400" t="s">
        <v>7544</v>
      </c>
    </row>
    <row r="112" spans="1:5" ht="15">
      <c r="A112" s="396">
        <v>340</v>
      </c>
      <c r="B112" s="397" t="s">
        <v>145</v>
      </c>
      <c r="C112" s="398" t="s">
        <v>7545</v>
      </c>
      <c r="D112" s="399">
        <v>73290701</v>
      </c>
      <c r="E112" s="400" t="s">
        <v>7546</v>
      </c>
    </row>
    <row r="113" spans="1:5" ht="15">
      <c r="A113" s="401">
        <v>342</v>
      </c>
      <c r="B113" s="402" t="s">
        <v>146</v>
      </c>
      <c r="C113" s="398" t="s">
        <v>7549</v>
      </c>
      <c r="D113" s="399">
        <v>69780934</v>
      </c>
      <c r="E113" s="400" t="s">
        <v>7550</v>
      </c>
    </row>
    <row r="114" spans="1:5" ht="15">
      <c r="A114" s="396">
        <v>343</v>
      </c>
      <c r="B114" s="397" t="s">
        <v>147</v>
      </c>
      <c r="C114" s="398" t="s">
        <v>7549</v>
      </c>
      <c r="D114" s="399">
        <v>69780934</v>
      </c>
      <c r="E114" s="400" t="s">
        <v>7550</v>
      </c>
    </row>
    <row r="115" spans="1:5" ht="15">
      <c r="A115" s="396">
        <v>344</v>
      </c>
      <c r="B115" s="397" t="s">
        <v>148</v>
      </c>
      <c r="C115" s="398" t="s">
        <v>7545</v>
      </c>
      <c r="D115" s="399">
        <v>73290701</v>
      </c>
      <c r="E115" s="400" t="s">
        <v>7546</v>
      </c>
    </row>
    <row r="116" spans="1:5" ht="15">
      <c r="A116" s="396">
        <v>345</v>
      </c>
      <c r="B116" s="397" t="s">
        <v>149</v>
      </c>
      <c r="C116" s="398" t="s">
        <v>7547</v>
      </c>
      <c r="D116" s="399">
        <v>72071934</v>
      </c>
      <c r="E116" s="400" t="s">
        <v>7548</v>
      </c>
    </row>
    <row r="117" spans="1:5" ht="15">
      <c r="A117" s="396">
        <v>346</v>
      </c>
      <c r="B117" s="397" t="s">
        <v>150</v>
      </c>
      <c r="C117" s="398" t="s">
        <v>7547</v>
      </c>
      <c r="D117" s="399">
        <v>72071934</v>
      </c>
      <c r="E117" s="400" t="s">
        <v>7548</v>
      </c>
    </row>
    <row r="118" spans="1:5" ht="15">
      <c r="A118" s="401">
        <v>347</v>
      </c>
      <c r="B118" s="402" t="s">
        <v>151</v>
      </c>
      <c r="C118" s="398" t="s">
        <v>7547</v>
      </c>
      <c r="D118" s="399">
        <v>72071934</v>
      </c>
      <c r="E118" s="400" t="s">
        <v>7548</v>
      </c>
    </row>
    <row r="119" spans="1:5" ht="15">
      <c r="A119" s="396">
        <v>348</v>
      </c>
      <c r="B119" s="397" t="s">
        <v>152</v>
      </c>
      <c r="C119" s="398" t="s">
        <v>7555</v>
      </c>
      <c r="D119" s="399">
        <v>73553199</v>
      </c>
      <c r="E119" s="400" t="s">
        <v>7556</v>
      </c>
    </row>
    <row r="120" spans="1:5" ht="15">
      <c r="A120" s="396">
        <v>349</v>
      </c>
      <c r="B120" s="397" t="s">
        <v>153</v>
      </c>
      <c r="C120" s="398" t="s">
        <v>7553</v>
      </c>
      <c r="D120" s="399">
        <v>73278924</v>
      </c>
      <c r="E120" s="400" t="s">
        <v>7554</v>
      </c>
    </row>
    <row r="121" spans="1:5" ht="15">
      <c r="A121" s="396">
        <v>371</v>
      </c>
      <c r="B121" s="397" t="s">
        <v>154</v>
      </c>
      <c r="C121" s="398" t="s">
        <v>7549</v>
      </c>
      <c r="D121" s="399">
        <v>69780934</v>
      </c>
      <c r="E121" s="400" t="s">
        <v>7550</v>
      </c>
    </row>
    <row r="122" spans="1:5" ht="15">
      <c r="A122" s="396">
        <v>373</v>
      </c>
      <c r="B122" s="397" t="s">
        <v>625</v>
      </c>
      <c r="C122" s="398" t="s">
        <v>7551</v>
      </c>
      <c r="D122" s="399">
        <v>79668564</v>
      </c>
      <c r="E122" s="400" t="s">
        <v>7552</v>
      </c>
    </row>
    <row r="123" spans="1:5" ht="15">
      <c r="A123" s="396">
        <v>374</v>
      </c>
      <c r="B123" s="397" t="s">
        <v>626</v>
      </c>
      <c r="C123" s="398" t="s">
        <v>7561</v>
      </c>
      <c r="D123" s="399">
        <v>72047110</v>
      </c>
      <c r="E123" s="400" t="s">
        <v>7562</v>
      </c>
    </row>
    <row r="124" spans="1:5" ht="15">
      <c r="A124" s="396">
        <v>376</v>
      </c>
      <c r="B124" s="397" t="s">
        <v>627</v>
      </c>
      <c r="C124" s="398" t="s">
        <v>7547</v>
      </c>
      <c r="D124" s="399">
        <v>72071934</v>
      </c>
      <c r="E124" s="400" t="s">
        <v>7548</v>
      </c>
    </row>
    <row r="125" spans="1:5" ht="15">
      <c r="A125" s="396">
        <v>378</v>
      </c>
      <c r="B125" s="397" t="s">
        <v>628</v>
      </c>
      <c r="C125" s="398" t="s">
        <v>7559</v>
      </c>
      <c r="D125" s="399">
        <v>60538507</v>
      </c>
      <c r="E125" s="400" t="s">
        <v>7560</v>
      </c>
    </row>
    <row r="126" spans="1:5" ht="15">
      <c r="A126" s="396">
        <v>379</v>
      </c>
      <c r="B126" s="397" t="s">
        <v>1294</v>
      </c>
      <c r="C126" s="398" t="s">
        <v>7551</v>
      </c>
      <c r="D126" s="399">
        <v>79668564</v>
      </c>
      <c r="E126" s="400" t="s">
        <v>7552</v>
      </c>
    </row>
    <row r="127" spans="1:5" ht="15">
      <c r="A127" s="396">
        <v>382</v>
      </c>
      <c r="B127" s="397" t="s">
        <v>1295</v>
      </c>
      <c r="C127" s="398" t="s">
        <v>7549</v>
      </c>
      <c r="D127" s="399">
        <v>69780934</v>
      </c>
      <c r="E127" s="400" t="s">
        <v>7550</v>
      </c>
    </row>
    <row r="128" spans="1:5" ht="15">
      <c r="A128" s="396">
        <v>383</v>
      </c>
      <c r="B128" s="397" t="s">
        <v>1296</v>
      </c>
      <c r="C128" s="398" t="s">
        <v>7545</v>
      </c>
      <c r="D128" s="399">
        <v>73290701</v>
      </c>
      <c r="E128" s="400" t="s">
        <v>7546</v>
      </c>
    </row>
    <row r="129" spans="1:5" ht="15">
      <c r="A129" s="396">
        <v>384</v>
      </c>
      <c r="B129" s="397" t="s">
        <v>1297</v>
      </c>
      <c r="C129" s="398" t="s">
        <v>7563</v>
      </c>
      <c r="D129" s="399">
        <v>67192214</v>
      </c>
      <c r="E129" s="400" t="s">
        <v>7564</v>
      </c>
    </row>
    <row r="130" spans="1:5" ht="15">
      <c r="A130" s="396">
        <v>385</v>
      </c>
      <c r="B130" s="397" t="s">
        <v>729</v>
      </c>
      <c r="C130" s="398" t="s">
        <v>7545</v>
      </c>
      <c r="D130" s="399">
        <v>73290701</v>
      </c>
      <c r="E130" s="400" t="s">
        <v>7546</v>
      </c>
    </row>
    <row r="131" spans="1:5" ht="15">
      <c r="A131" s="396">
        <v>386</v>
      </c>
      <c r="B131" s="397" t="s">
        <v>1391</v>
      </c>
      <c r="C131" s="398" t="s">
        <v>7563</v>
      </c>
      <c r="D131" s="399">
        <v>67192214</v>
      </c>
      <c r="E131" s="400" t="s">
        <v>7564</v>
      </c>
    </row>
    <row r="132" spans="1:5" ht="15">
      <c r="A132" s="396">
        <v>387</v>
      </c>
      <c r="B132" s="397" t="s">
        <v>1371</v>
      </c>
      <c r="C132" s="398" t="s">
        <v>7563</v>
      </c>
      <c r="D132" s="399">
        <v>67192214</v>
      </c>
      <c r="E132" s="400" t="s">
        <v>7564</v>
      </c>
    </row>
    <row r="133" spans="1:5" ht="15">
      <c r="A133" s="396">
        <v>512</v>
      </c>
      <c r="B133" s="397" t="s">
        <v>730</v>
      </c>
      <c r="C133" s="398" t="s">
        <v>7553</v>
      </c>
      <c r="D133" s="399">
        <v>73278924</v>
      </c>
      <c r="E133" s="400" t="s">
        <v>7554</v>
      </c>
    </row>
    <row r="134" spans="1:5" ht="15">
      <c r="A134" s="396">
        <v>513</v>
      </c>
      <c r="B134" s="397" t="s">
        <v>169</v>
      </c>
      <c r="C134" s="398" t="s">
        <v>7551</v>
      </c>
      <c r="D134" s="399">
        <v>79668564</v>
      </c>
      <c r="E134" s="400" t="s">
        <v>7552</v>
      </c>
    </row>
    <row r="135" spans="1:5" ht="15">
      <c r="A135" s="396">
        <v>514</v>
      </c>
      <c r="B135" s="397" t="s">
        <v>170</v>
      </c>
      <c r="C135" s="398" t="s">
        <v>7545</v>
      </c>
      <c r="D135" s="399">
        <v>73290701</v>
      </c>
      <c r="E135" s="400" t="s">
        <v>7546</v>
      </c>
    </row>
    <row r="136" spans="1:5" ht="15">
      <c r="A136" s="396">
        <v>517</v>
      </c>
      <c r="B136" s="397" t="s">
        <v>171</v>
      </c>
      <c r="C136" s="398" t="s">
        <v>7545</v>
      </c>
      <c r="D136" s="399">
        <v>73290701</v>
      </c>
      <c r="E136" s="400" t="s">
        <v>7546</v>
      </c>
    </row>
    <row r="137" spans="1:5" ht="15">
      <c r="A137" s="396">
        <v>520</v>
      </c>
      <c r="B137" s="397" t="s">
        <v>1393</v>
      </c>
      <c r="C137" s="398" t="s">
        <v>7543</v>
      </c>
      <c r="D137" s="399">
        <v>79561504</v>
      </c>
      <c r="E137" s="400" t="s">
        <v>7544</v>
      </c>
    </row>
    <row r="138" spans="1:5" ht="15">
      <c r="A138" s="396">
        <v>522</v>
      </c>
      <c r="B138" s="397" t="s">
        <v>172</v>
      </c>
      <c r="C138" s="398" t="s">
        <v>7543</v>
      </c>
      <c r="D138" s="399">
        <v>79561504</v>
      </c>
      <c r="E138" s="400" t="s">
        <v>7544</v>
      </c>
    </row>
    <row r="139" spans="1:5" ht="15">
      <c r="A139" s="396">
        <v>525</v>
      </c>
      <c r="B139" s="397" t="s">
        <v>173</v>
      </c>
      <c r="C139" s="398" t="s">
        <v>7561</v>
      </c>
      <c r="D139" s="399">
        <v>72047110</v>
      </c>
      <c r="E139" s="400" t="s">
        <v>7562</v>
      </c>
    </row>
    <row r="140" spans="1:5" ht="15">
      <c r="A140" s="396">
        <v>526</v>
      </c>
      <c r="B140" s="397" t="s">
        <v>1365</v>
      </c>
      <c r="C140" s="398" t="s">
        <v>7543</v>
      </c>
      <c r="D140" s="399">
        <v>79561504</v>
      </c>
      <c r="E140" s="400" t="s">
        <v>7544</v>
      </c>
    </row>
    <row r="141" spans="1:5" ht="15">
      <c r="A141" s="396">
        <v>548</v>
      </c>
      <c r="B141" s="397" t="s">
        <v>1394</v>
      </c>
      <c r="C141" s="398" t="s">
        <v>7557</v>
      </c>
      <c r="D141" s="399">
        <v>67120886</v>
      </c>
      <c r="E141" s="400" t="s">
        <v>7558</v>
      </c>
    </row>
    <row r="142" spans="1:5" ht="15">
      <c r="A142" s="396">
        <v>551</v>
      </c>
      <c r="B142" s="397" t="s">
        <v>174</v>
      </c>
      <c r="C142" s="398" t="s">
        <v>7561</v>
      </c>
      <c r="D142" s="399">
        <v>72047110</v>
      </c>
      <c r="E142" s="400" t="s">
        <v>7562</v>
      </c>
    </row>
    <row r="143" spans="1:5" ht="15">
      <c r="A143" s="396">
        <v>572</v>
      </c>
      <c r="B143" s="397" t="s">
        <v>175</v>
      </c>
      <c r="C143" s="398" t="s">
        <v>7557</v>
      </c>
      <c r="D143" s="399">
        <v>67120886</v>
      </c>
      <c r="E143" s="400" t="s">
        <v>7558</v>
      </c>
    </row>
    <row r="144" spans="1:5" ht="15">
      <c r="A144" s="401">
        <v>573</v>
      </c>
      <c r="B144" s="402" t="s">
        <v>176</v>
      </c>
      <c r="C144" s="398" t="s">
        <v>7543</v>
      </c>
      <c r="D144" s="399">
        <v>79561504</v>
      </c>
      <c r="E144" s="400" t="s">
        <v>7544</v>
      </c>
    </row>
    <row r="145" spans="1:5" ht="15">
      <c r="A145" s="396">
        <v>576</v>
      </c>
      <c r="B145" s="397" t="s">
        <v>1298</v>
      </c>
      <c r="C145" s="398" t="s">
        <v>7555</v>
      </c>
      <c r="D145" s="399">
        <v>73553199</v>
      </c>
      <c r="E145" s="400" t="s">
        <v>7556</v>
      </c>
    </row>
    <row r="146" spans="1:5" ht="15">
      <c r="A146" s="396">
        <v>578</v>
      </c>
      <c r="B146" s="397" t="s">
        <v>177</v>
      </c>
      <c r="C146" s="398" t="s">
        <v>7543</v>
      </c>
      <c r="D146" s="399">
        <v>79561504</v>
      </c>
      <c r="E146" s="400" t="s">
        <v>7544</v>
      </c>
    </row>
    <row r="147" spans="1:5" ht="15">
      <c r="A147" s="396">
        <v>580</v>
      </c>
      <c r="B147" s="397" t="s">
        <v>178</v>
      </c>
      <c r="C147" s="398" t="s">
        <v>7545</v>
      </c>
      <c r="D147" s="399">
        <v>73290701</v>
      </c>
      <c r="E147" s="400" t="s">
        <v>7546</v>
      </c>
    </row>
    <row r="148" spans="1:5" ht="15">
      <c r="A148" s="396">
        <v>584</v>
      </c>
      <c r="B148" s="397" t="s">
        <v>179</v>
      </c>
      <c r="C148" s="398" t="s">
        <v>7553</v>
      </c>
      <c r="D148" s="399">
        <v>73278924</v>
      </c>
      <c r="E148" s="400" t="s">
        <v>7554</v>
      </c>
    </row>
    <row r="149" spans="1:5" ht="15">
      <c r="A149" s="396">
        <v>585</v>
      </c>
      <c r="B149" s="397" t="s">
        <v>180</v>
      </c>
      <c r="C149" s="398" t="s">
        <v>7551</v>
      </c>
      <c r="D149" s="399">
        <v>79668564</v>
      </c>
      <c r="E149" s="400" t="s">
        <v>7552</v>
      </c>
    </row>
    <row r="150" spans="1:5" ht="15">
      <c r="A150" s="396">
        <v>586</v>
      </c>
      <c r="B150" s="397" t="s">
        <v>181</v>
      </c>
      <c r="C150" s="398" t="s">
        <v>7551</v>
      </c>
      <c r="D150" s="399">
        <v>79668564</v>
      </c>
      <c r="E150" s="400" t="s">
        <v>7552</v>
      </c>
    </row>
    <row r="151" spans="1:5" ht="15">
      <c r="A151" s="396">
        <v>587</v>
      </c>
      <c r="B151" s="397" t="s">
        <v>701</v>
      </c>
      <c r="C151" s="398" t="s">
        <v>7545</v>
      </c>
      <c r="D151" s="399">
        <v>73290701</v>
      </c>
      <c r="E151" s="400" t="s">
        <v>7546</v>
      </c>
    </row>
    <row r="152" spans="1:5" ht="15">
      <c r="A152" s="396">
        <v>590</v>
      </c>
      <c r="B152" s="397" t="s">
        <v>1395</v>
      </c>
      <c r="C152" s="398" t="s">
        <v>7549</v>
      </c>
      <c r="D152" s="399">
        <v>69780934</v>
      </c>
      <c r="E152" s="400" t="s">
        <v>7550</v>
      </c>
    </row>
    <row r="153" spans="1:5" ht="15">
      <c r="A153" s="396">
        <v>591</v>
      </c>
      <c r="B153" s="397" t="s">
        <v>702</v>
      </c>
      <c r="C153" s="398" t="s">
        <v>7547</v>
      </c>
      <c r="D153" s="399">
        <v>72071934</v>
      </c>
      <c r="E153" s="400" t="s">
        <v>7548</v>
      </c>
    </row>
    <row r="154" spans="1:5" ht="15">
      <c r="A154" s="396">
        <v>592</v>
      </c>
      <c r="B154" s="397" t="s">
        <v>634</v>
      </c>
      <c r="C154" s="398" t="s">
        <v>7555</v>
      </c>
      <c r="D154" s="399">
        <v>73553199</v>
      </c>
      <c r="E154" s="400" t="s">
        <v>7556</v>
      </c>
    </row>
    <row r="155" spans="1:5" ht="15">
      <c r="A155" s="396">
        <v>593</v>
      </c>
      <c r="B155" s="397" t="s">
        <v>1396</v>
      </c>
      <c r="C155" s="398" t="s">
        <v>7555</v>
      </c>
      <c r="D155" s="399">
        <v>73553199</v>
      </c>
      <c r="E155" s="400" t="s">
        <v>7556</v>
      </c>
    </row>
    <row r="156" spans="1:5" ht="15">
      <c r="A156" s="401">
        <v>594</v>
      </c>
      <c r="B156" s="402" t="s">
        <v>97</v>
      </c>
      <c r="C156" s="398" t="s">
        <v>7543</v>
      </c>
      <c r="D156" s="399">
        <v>79561504</v>
      </c>
      <c r="E156" s="400" t="s">
        <v>7544</v>
      </c>
    </row>
    <row r="157" spans="1:5" ht="15">
      <c r="A157" s="396">
        <v>595</v>
      </c>
      <c r="B157" s="397" t="s">
        <v>629</v>
      </c>
      <c r="C157" s="398" t="s">
        <v>7543</v>
      </c>
      <c r="D157" s="399">
        <v>79561504</v>
      </c>
      <c r="E157" s="400" t="s">
        <v>7544</v>
      </c>
    </row>
    <row r="158" spans="1:5" ht="15">
      <c r="A158" s="396">
        <v>596</v>
      </c>
      <c r="B158" s="397" t="s">
        <v>1299</v>
      </c>
      <c r="C158" s="398" t="s">
        <v>7547</v>
      </c>
      <c r="D158" s="399">
        <v>72071934</v>
      </c>
      <c r="E158" s="400" t="s">
        <v>7548</v>
      </c>
    </row>
    <row r="159" spans="1:5" ht="15">
      <c r="A159" s="396">
        <v>597</v>
      </c>
      <c r="B159" s="397" t="s">
        <v>705</v>
      </c>
      <c r="C159" s="398" t="s">
        <v>7559</v>
      </c>
      <c r="D159" s="399">
        <v>60538507</v>
      </c>
      <c r="E159" s="400" t="s">
        <v>7560</v>
      </c>
    </row>
    <row r="160" spans="1:5" ht="15">
      <c r="A160" s="396">
        <v>598</v>
      </c>
      <c r="B160" s="397" t="s">
        <v>700</v>
      </c>
      <c r="C160" s="398" t="s">
        <v>7559</v>
      </c>
      <c r="D160" s="399">
        <v>60538507</v>
      </c>
      <c r="E160" s="400" t="s">
        <v>7560</v>
      </c>
    </row>
    <row r="161" spans="1:5" ht="15">
      <c r="A161" s="396">
        <v>599</v>
      </c>
      <c r="B161" s="397" t="s">
        <v>1300</v>
      </c>
      <c r="C161" s="398" t="s">
        <v>7547</v>
      </c>
      <c r="D161" s="399">
        <v>72071934</v>
      </c>
      <c r="E161" s="400" t="s">
        <v>7548</v>
      </c>
    </row>
    <row r="162" spans="1:5" ht="15">
      <c r="A162" s="396">
        <v>600</v>
      </c>
      <c r="B162" s="397" t="s">
        <v>1397</v>
      </c>
      <c r="C162" s="398" t="s">
        <v>7563</v>
      </c>
      <c r="D162" s="399">
        <v>67192214</v>
      </c>
      <c r="E162" s="400" t="s">
        <v>7564</v>
      </c>
    </row>
    <row r="163" spans="1:5" ht="15">
      <c r="A163" s="396">
        <v>633</v>
      </c>
      <c r="B163" s="397" t="s">
        <v>182</v>
      </c>
      <c r="C163" s="398" t="s">
        <v>7557</v>
      </c>
      <c r="D163" s="399">
        <v>67120886</v>
      </c>
      <c r="E163" s="400" t="s">
        <v>7558</v>
      </c>
    </row>
    <row r="164" spans="1:5" ht="15">
      <c r="A164" s="396">
        <v>634</v>
      </c>
      <c r="B164" s="397" t="s">
        <v>183</v>
      </c>
      <c r="C164" s="398" t="s">
        <v>7559</v>
      </c>
      <c r="D164" s="399">
        <v>60538507</v>
      </c>
      <c r="E164" s="400" t="s">
        <v>7560</v>
      </c>
    </row>
    <row r="165" spans="1:5" ht="15">
      <c r="A165" s="396">
        <v>650</v>
      </c>
      <c r="B165" s="397" t="s">
        <v>184</v>
      </c>
      <c r="C165" s="398" t="s">
        <v>7545</v>
      </c>
      <c r="D165" s="399">
        <v>73290701</v>
      </c>
      <c r="E165" s="400" t="s">
        <v>7546</v>
      </c>
    </row>
    <row r="166" spans="1:5" ht="15">
      <c r="A166" s="401">
        <v>660</v>
      </c>
      <c r="B166" s="402" t="s">
        <v>185</v>
      </c>
      <c r="C166" s="398" t="s">
        <v>7557</v>
      </c>
      <c r="D166" s="399">
        <v>67120886</v>
      </c>
      <c r="E166" s="400" t="s">
        <v>7558</v>
      </c>
    </row>
    <row r="167" spans="1:5" ht="15">
      <c r="A167" s="401">
        <v>661</v>
      </c>
      <c r="B167" s="402" t="s">
        <v>186</v>
      </c>
      <c r="C167" s="398" t="s">
        <v>7557</v>
      </c>
      <c r="D167" s="399">
        <v>67120886</v>
      </c>
      <c r="E167" s="400" t="s">
        <v>7558</v>
      </c>
    </row>
    <row r="168" spans="1:5" ht="15">
      <c r="A168" s="401">
        <v>670</v>
      </c>
      <c r="B168" s="402" t="s">
        <v>187</v>
      </c>
      <c r="C168" s="398" t="s">
        <v>7545</v>
      </c>
      <c r="D168" s="399">
        <v>73290701</v>
      </c>
      <c r="E168" s="400" t="s">
        <v>7546</v>
      </c>
    </row>
    <row r="169" spans="1:5" ht="15">
      <c r="A169" s="396">
        <v>680</v>
      </c>
      <c r="B169" s="403" t="s">
        <v>188</v>
      </c>
      <c r="C169" s="398" t="s">
        <v>7553</v>
      </c>
      <c r="D169" s="399">
        <v>73278924</v>
      </c>
      <c r="E169" s="400" t="s">
        <v>7554</v>
      </c>
    </row>
    <row r="170" spans="1:5" ht="15">
      <c r="A170" s="396">
        <v>681</v>
      </c>
      <c r="B170" s="397" t="s">
        <v>189</v>
      </c>
      <c r="C170" s="398" t="s">
        <v>7559</v>
      </c>
      <c r="D170" s="399">
        <v>60538507</v>
      </c>
      <c r="E170" s="400" t="s">
        <v>7560</v>
      </c>
    </row>
    <row r="171" spans="1:5" ht="15">
      <c r="A171" s="396">
        <v>682</v>
      </c>
      <c r="B171" s="397" t="s">
        <v>1301</v>
      </c>
      <c r="C171" s="398" t="s">
        <v>7557</v>
      </c>
      <c r="D171" s="399">
        <v>67120886</v>
      </c>
      <c r="E171" s="400" t="s">
        <v>7558</v>
      </c>
    </row>
    <row r="172" spans="1:5" ht="15">
      <c r="A172" s="396">
        <v>683</v>
      </c>
      <c r="B172" s="397" t="s">
        <v>1302</v>
      </c>
      <c r="C172" s="398" t="s">
        <v>7553</v>
      </c>
      <c r="D172" s="399">
        <v>73278924</v>
      </c>
      <c r="E172" s="400" t="s">
        <v>7554</v>
      </c>
    </row>
    <row r="173" spans="1:5" ht="15">
      <c r="A173" s="396">
        <v>862</v>
      </c>
      <c r="B173" s="397" t="s">
        <v>196</v>
      </c>
      <c r="C173" s="398" t="s">
        <v>7553</v>
      </c>
      <c r="D173" s="399">
        <v>73278924</v>
      </c>
      <c r="E173" s="400" t="s">
        <v>7554</v>
      </c>
    </row>
    <row r="174" spans="1:5" ht="15">
      <c r="A174" s="396">
        <v>865</v>
      </c>
      <c r="B174" s="397" t="s">
        <v>197</v>
      </c>
      <c r="C174" s="398" t="s">
        <v>7557</v>
      </c>
      <c r="D174" s="399">
        <v>67120886</v>
      </c>
      <c r="E174" s="400" t="s">
        <v>7558</v>
      </c>
    </row>
    <row r="175" spans="1:5" ht="15">
      <c r="A175" s="396">
        <v>867</v>
      </c>
      <c r="B175" s="397" t="s">
        <v>198</v>
      </c>
      <c r="C175" s="398" t="s">
        <v>7557</v>
      </c>
      <c r="D175" s="399">
        <v>67120886</v>
      </c>
      <c r="E175" s="400" t="s">
        <v>7558</v>
      </c>
    </row>
    <row r="176" spans="1:5" ht="15">
      <c r="A176" s="396">
        <v>901</v>
      </c>
      <c r="B176" s="397" t="s">
        <v>199</v>
      </c>
      <c r="C176" s="398" t="s">
        <v>7551</v>
      </c>
      <c r="D176" s="399">
        <v>79668564</v>
      </c>
      <c r="E176" s="400" t="s">
        <v>7552</v>
      </c>
    </row>
    <row r="177" spans="1:5" ht="15">
      <c r="A177" s="396">
        <v>902</v>
      </c>
      <c r="B177" s="397" t="s">
        <v>200</v>
      </c>
      <c r="C177" s="398" t="s">
        <v>7551</v>
      </c>
      <c r="D177" s="399">
        <v>79668564</v>
      </c>
      <c r="E177" s="400" t="s">
        <v>7552</v>
      </c>
    </row>
    <row r="178" spans="1:5" ht="15">
      <c r="A178" s="396">
        <v>903</v>
      </c>
      <c r="B178" s="397" t="s">
        <v>201</v>
      </c>
      <c r="C178" s="398" t="s">
        <v>7551</v>
      </c>
      <c r="D178" s="399">
        <v>79668564</v>
      </c>
      <c r="E178" s="400" t="s">
        <v>7552</v>
      </c>
    </row>
    <row r="179" spans="1:5" ht="15">
      <c r="A179" s="396">
        <v>904</v>
      </c>
      <c r="B179" s="404" t="s">
        <v>202</v>
      </c>
      <c r="C179" s="398" t="s">
        <v>7551</v>
      </c>
      <c r="D179" s="399">
        <v>79668564</v>
      </c>
      <c r="E179" s="400" t="s">
        <v>7552</v>
      </c>
    </row>
    <row r="180" spans="1:5" ht="15">
      <c r="A180" s="396">
        <v>905</v>
      </c>
      <c r="B180" s="397" t="s">
        <v>203</v>
      </c>
      <c r="C180" s="398" t="s">
        <v>7551</v>
      </c>
      <c r="D180" s="399">
        <v>79668564</v>
      </c>
      <c r="E180" s="400" t="s">
        <v>7552</v>
      </c>
    </row>
    <row r="181" spans="1:5" ht="15">
      <c r="A181" s="396">
        <v>906</v>
      </c>
      <c r="B181" s="397" t="s">
        <v>204</v>
      </c>
      <c r="C181" s="398" t="s">
        <v>7551</v>
      </c>
      <c r="D181" s="399">
        <v>79668564</v>
      </c>
      <c r="E181" s="400" t="s">
        <v>7552</v>
      </c>
    </row>
    <row r="182" spans="1:5" ht="15">
      <c r="A182" s="396">
        <v>907</v>
      </c>
      <c r="B182" s="397" t="s">
        <v>205</v>
      </c>
      <c r="C182" s="398" t="s">
        <v>7551</v>
      </c>
      <c r="D182" s="399">
        <v>79668564</v>
      </c>
      <c r="E182" s="400" t="s">
        <v>7552</v>
      </c>
    </row>
    <row r="183" spans="1:5" ht="15">
      <c r="A183" s="396">
        <v>908</v>
      </c>
      <c r="B183" s="397" t="s">
        <v>206</v>
      </c>
      <c r="C183" s="398" t="s">
        <v>7551</v>
      </c>
      <c r="D183" s="399">
        <v>79668564</v>
      </c>
      <c r="E183" s="400" t="s">
        <v>7552</v>
      </c>
    </row>
    <row r="184" spans="1:5" ht="15">
      <c r="A184" s="396">
        <v>909</v>
      </c>
      <c r="B184" s="397" t="s">
        <v>207</v>
      </c>
      <c r="C184" s="398" t="s">
        <v>7551</v>
      </c>
      <c r="D184" s="399">
        <v>79668564</v>
      </c>
      <c r="E184" s="400" t="s">
        <v>7552</v>
      </c>
    </row>
    <row r="185" spans="1:5" ht="15">
      <c r="A185" s="396">
        <v>1101</v>
      </c>
      <c r="B185" s="397" t="s">
        <v>210</v>
      </c>
      <c r="C185" s="398" t="s">
        <v>7551</v>
      </c>
      <c r="D185" s="399">
        <v>79668564</v>
      </c>
      <c r="E185" s="400" t="s">
        <v>7552</v>
      </c>
    </row>
    <row r="186" spans="1:5" ht="15">
      <c r="A186" s="396">
        <v>1102</v>
      </c>
      <c r="B186" s="397" t="s">
        <v>211</v>
      </c>
      <c r="C186" s="398" t="s">
        <v>7551</v>
      </c>
      <c r="D186" s="399">
        <v>79668564</v>
      </c>
      <c r="E186" s="400" t="s">
        <v>7552</v>
      </c>
    </row>
    <row r="187" spans="1:5" ht="15">
      <c r="A187" s="396">
        <v>1103</v>
      </c>
      <c r="B187" s="397" t="s">
        <v>212</v>
      </c>
      <c r="C187" s="398" t="s">
        <v>7551</v>
      </c>
      <c r="D187" s="399">
        <v>79668564</v>
      </c>
      <c r="E187" s="400" t="s">
        <v>7552</v>
      </c>
    </row>
    <row r="188" spans="1:5" ht="15">
      <c r="A188" s="396">
        <v>1104</v>
      </c>
      <c r="B188" s="397" t="s">
        <v>213</v>
      </c>
      <c r="C188" s="398" t="s">
        <v>7551</v>
      </c>
      <c r="D188" s="399">
        <v>79668564</v>
      </c>
      <c r="E188" s="400" t="s">
        <v>7552</v>
      </c>
    </row>
    <row r="189" spans="1:5" ht="15">
      <c r="A189" s="396">
        <v>1105</v>
      </c>
      <c r="B189" s="397" t="s">
        <v>214</v>
      </c>
      <c r="C189" s="398" t="s">
        <v>7551</v>
      </c>
      <c r="D189" s="399">
        <v>79668564</v>
      </c>
      <c r="E189" s="400" t="s">
        <v>7552</v>
      </c>
    </row>
    <row r="190" spans="1:5" ht="15">
      <c r="A190" s="396">
        <v>1106</v>
      </c>
      <c r="B190" s="397" t="s">
        <v>215</v>
      </c>
      <c r="C190" s="398" t="s">
        <v>7551</v>
      </c>
      <c r="D190" s="399">
        <v>79668564</v>
      </c>
      <c r="E190" s="400" t="s">
        <v>7552</v>
      </c>
    </row>
    <row r="191" spans="1:5" ht="15">
      <c r="A191" s="396">
        <v>1107</v>
      </c>
      <c r="B191" s="397" t="s">
        <v>216</v>
      </c>
      <c r="C191" s="398" t="s">
        <v>7551</v>
      </c>
      <c r="D191" s="399">
        <v>79668564</v>
      </c>
      <c r="E191" s="400" t="s">
        <v>7552</v>
      </c>
    </row>
    <row r="192" spans="1:5" ht="15">
      <c r="A192" s="396">
        <v>1108</v>
      </c>
      <c r="B192" s="397" t="s">
        <v>217</v>
      </c>
      <c r="C192" s="398" t="s">
        <v>7551</v>
      </c>
      <c r="D192" s="399">
        <v>79668564</v>
      </c>
      <c r="E192" s="400" t="s">
        <v>7552</v>
      </c>
    </row>
    <row r="193" spans="1:5" ht="15">
      <c r="A193" s="396">
        <v>1109</v>
      </c>
      <c r="B193" s="397" t="s">
        <v>218</v>
      </c>
      <c r="C193" s="398" t="s">
        <v>7551</v>
      </c>
      <c r="D193" s="399">
        <v>79668564</v>
      </c>
      <c r="E193" s="400" t="s">
        <v>7552</v>
      </c>
    </row>
    <row r="194" spans="1:5" ht="15">
      <c r="A194" s="396">
        <v>1110</v>
      </c>
      <c r="B194" s="397" t="s">
        <v>219</v>
      </c>
      <c r="C194" s="398" t="s">
        <v>7551</v>
      </c>
      <c r="D194" s="399">
        <v>79668564</v>
      </c>
      <c r="E194" s="400" t="s">
        <v>7552</v>
      </c>
    </row>
    <row r="195" spans="1:5" ht="15">
      <c r="A195" s="396">
        <v>1111</v>
      </c>
      <c r="B195" s="397" t="s">
        <v>220</v>
      </c>
      <c r="C195" s="398" t="s">
        <v>7551</v>
      </c>
      <c r="D195" s="399">
        <v>79668564</v>
      </c>
      <c r="E195" s="400" t="s">
        <v>7552</v>
      </c>
    </row>
    <row r="196" spans="1:5" ht="15">
      <c r="A196" s="396">
        <v>1112</v>
      </c>
      <c r="B196" s="397" t="s">
        <v>221</v>
      </c>
      <c r="C196" s="398" t="s">
        <v>7551</v>
      </c>
      <c r="D196" s="399">
        <v>79668564</v>
      </c>
      <c r="E196" s="400" t="s">
        <v>7552</v>
      </c>
    </row>
    <row r="197" spans="1:5" ht="15">
      <c r="A197" s="396">
        <v>1113</v>
      </c>
      <c r="B197" s="397" t="s">
        <v>222</v>
      </c>
      <c r="C197" s="398" t="s">
        <v>7551</v>
      </c>
      <c r="D197" s="399">
        <v>79668564</v>
      </c>
      <c r="E197" s="400" t="s">
        <v>7552</v>
      </c>
    </row>
    <row r="198" spans="1:5" ht="15">
      <c r="A198" s="396">
        <v>1114</v>
      </c>
      <c r="B198" s="397" t="s">
        <v>1303</v>
      </c>
      <c r="C198" s="398" t="s">
        <v>7551</v>
      </c>
      <c r="D198" s="399">
        <v>79668564</v>
      </c>
      <c r="E198" s="400" t="s">
        <v>7552</v>
      </c>
    </row>
    <row r="199" spans="1:5" ht="15">
      <c r="A199" s="396">
        <v>1115</v>
      </c>
      <c r="B199" s="397" t="s">
        <v>223</v>
      </c>
      <c r="C199" s="398" t="s">
        <v>7551</v>
      </c>
      <c r="D199" s="399">
        <v>79668564</v>
      </c>
      <c r="E199" s="400" t="s">
        <v>7552</v>
      </c>
    </row>
    <row r="200" spans="1:5" ht="15">
      <c r="A200" s="396">
        <v>1116</v>
      </c>
      <c r="B200" s="397" t="s">
        <v>224</v>
      </c>
      <c r="C200" s="398" t="s">
        <v>7551</v>
      </c>
      <c r="D200" s="399">
        <v>79668564</v>
      </c>
      <c r="E200" s="400" t="s">
        <v>7552</v>
      </c>
    </row>
    <row r="201" spans="1:5" ht="15">
      <c r="A201" s="396">
        <v>1117</v>
      </c>
      <c r="B201" s="397" t="s">
        <v>225</v>
      </c>
      <c r="C201" s="398" t="s">
        <v>7551</v>
      </c>
      <c r="D201" s="399">
        <v>79668564</v>
      </c>
      <c r="E201" s="400" t="s">
        <v>7552</v>
      </c>
    </row>
    <row r="202" spans="1:5" ht="15">
      <c r="A202" s="396">
        <v>1118</v>
      </c>
      <c r="B202" s="397" t="s">
        <v>226</v>
      </c>
      <c r="C202" s="398" t="s">
        <v>7551</v>
      </c>
      <c r="D202" s="399">
        <v>79668564</v>
      </c>
      <c r="E202" s="400" t="s">
        <v>7552</v>
      </c>
    </row>
    <row r="203" spans="1:5" ht="15">
      <c r="A203" s="396">
        <v>1119</v>
      </c>
      <c r="B203" s="397" t="s">
        <v>227</v>
      </c>
      <c r="C203" s="398" t="s">
        <v>7551</v>
      </c>
      <c r="D203" s="399">
        <v>79668564</v>
      </c>
      <c r="E203" s="400" t="s">
        <v>7552</v>
      </c>
    </row>
    <row r="204" spans="1:5" ht="15">
      <c r="A204" s="396">
        <v>1120</v>
      </c>
      <c r="B204" s="397" t="s">
        <v>228</v>
      </c>
      <c r="C204" s="398" t="s">
        <v>7551</v>
      </c>
      <c r="D204" s="399">
        <v>79668564</v>
      </c>
      <c r="E204" s="400" t="s">
        <v>7552</v>
      </c>
    </row>
    <row r="205" spans="1:5" ht="15">
      <c r="A205" s="396">
        <v>1121</v>
      </c>
      <c r="B205" s="397" t="s">
        <v>229</v>
      </c>
      <c r="C205" s="398" t="s">
        <v>7551</v>
      </c>
      <c r="D205" s="399">
        <v>79668564</v>
      </c>
      <c r="E205" s="400" t="s">
        <v>7552</v>
      </c>
    </row>
    <row r="206" spans="1:5" ht="15">
      <c r="A206" s="396">
        <v>1122</v>
      </c>
      <c r="B206" s="397" t="s">
        <v>230</v>
      </c>
      <c r="C206" s="398" t="s">
        <v>7551</v>
      </c>
      <c r="D206" s="399">
        <v>79668564</v>
      </c>
      <c r="E206" s="400" t="s">
        <v>7552</v>
      </c>
    </row>
    <row r="207" spans="1:5" ht="15">
      <c r="A207" s="396">
        <v>1123</v>
      </c>
      <c r="B207" s="397" t="s">
        <v>231</v>
      </c>
      <c r="C207" s="398" t="s">
        <v>7551</v>
      </c>
      <c r="D207" s="399">
        <v>79668564</v>
      </c>
      <c r="E207" s="400" t="s">
        <v>7552</v>
      </c>
    </row>
    <row r="208" spans="1:5" ht="15">
      <c r="A208" s="396">
        <v>1124</v>
      </c>
      <c r="B208" s="397" t="s">
        <v>232</v>
      </c>
      <c r="C208" s="398" t="s">
        <v>7551</v>
      </c>
      <c r="D208" s="399">
        <v>79668564</v>
      </c>
      <c r="E208" s="400" t="s">
        <v>7552</v>
      </c>
    </row>
    <row r="209" spans="1:5" ht="15">
      <c r="A209" s="396">
        <v>1125</v>
      </c>
      <c r="B209" s="397" t="s">
        <v>233</v>
      </c>
      <c r="C209" s="398" t="s">
        <v>7551</v>
      </c>
      <c r="D209" s="399">
        <v>79668564</v>
      </c>
      <c r="E209" s="400" t="s">
        <v>7552</v>
      </c>
    </row>
    <row r="210" spans="1:5" ht="15">
      <c r="A210" s="396">
        <v>1126</v>
      </c>
      <c r="B210" s="397" t="s">
        <v>234</v>
      </c>
      <c r="C210" s="398" t="s">
        <v>7551</v>
      </c>
      <c r="D210" s="399">
        <v>79668564</v>
      </c>
      <c r="E210" s="400" t="s">
        <v>7552</v>
      </c>
    </row>
    <row r="211" spans="1:5" ht="15">
      <c r="A211" s="396">
        <v>1127</v>
      </c>
      <c r="B211" s="397" t="s">
        <v>235</v>
      </c>
      <c r="C211" s="398" t="s">
        <v>7551</v>
      </c>
      <c r="D211" s="399">
        <v>79668564</v>
      </c>
      <c r="E211" s="400" t="s">
        <v>7552</v>
      </c>
    </row>
    <row r="212" spans="1:5" ht="15">
      <c r="A212" s="396">
        <v>1128</v>
      </c>
      <c r="B212" s="397" t="s">
        <v>236</v>
      </c>
      <c r="C212" s="398" t="s">
        <v>7551</v>
      </c>
      <c r="D212" s="399">
        <v>79668564</v>
      </c>
      <c r="E212" s="400" t="s">
        <v>7552</v>
      </c>
    </row>
    <row r="213" spans="1:5" ht="15">
      <c r="A213" s="396">
        <v>1129</v>
      </c>
      <c r="B213" s="397" t="s">
        <v>237</v>
      </c>
      <c r="C213" s="398" t="s">
        <v>7551</v>
      </c>
      <c r="D213" s="399">
        <v>79668564</v>
      </c>
      <c r="E213" s="400" t="s">
        <v>7552</v>
      </c>
    </row>
    <row r="214" spans="1:5" ht="15">
      <c r="A214" s="396">
        <v>1201</v>
      </c>
      <c r="B214" s="397" t="s">
        <v>238</v>
      </c>
      <c r="C214" s="398" t="s">
        <v>7551</v>
      </c>
      <c r="D214" s="399">
        <v>79668564</v>
      </c>
      <c r="E214" s="400" t="s">
        <v>7552</v>
      </c>
    </row>
    <row r="215" spans="1:5" ht="15">
      <c r="A215" s="396">
        <v>1202</v>
      </c>
      <c r="B215" s="397" t="s">
        <v>239</v>
      </c>
      <c r="C215" s="398" t="s">
        <v>7551</v>
      </c>
      <c r="D215" s="399">
        <v>79668564</v>
      </c>
      <c r="E215" s="400" t="s">
        <v>7552</v>
      </c>
    </row>
    <row r="216" spans="1:5" ht="15">
      <c r="A216" s="396">
        <v>1203</v>
      </c>
      <c r="B216" s="397" t="s">
        <v>240</v>
      </c>
      <c r="C216" s="398" t="s">
        <v>7551</v>
      </c>
      <c r="D216" s="399">
        <v>79668564</v>
      </c>
      <c r="E216" s="400" t="s">
        <v>7552</v>
      </c>
    </row>
    <row r="217" spans="1:5" ht="15">
      <c r="A217" s="396">
        <v>1204</v>
      </c>
      <c r="B217" s="397" t="s">
        <v>241</v>
      </c>
      <c r="C217" s="398" t="s">
        <v>7551</v>
      </c>
      <c r="D217" s="399">
        <v>79668564</v>
      </c>
      <c r="E217" s="400" t="s">
        <v>7552</v>
      </c>
    </row>
    <row r="218" spans="1:5" ht="15">
      <c r="A218" s="396">
        <v>1205</v>
      </c>
      <c r="B218" s="397" t="s">
        <v>242</v>
      </c>
      <c r="C218" s="398" t="s">
        <v>7551</v>
      </c>
      <c r="D218" s="399">
        <v>79668564</v>
      </c>
      <c r="E218" s="400" t="s">
        <v>7552</v>
      </c>
    </row>
    <row r="219" spans="1:5" ht="15">
      <c r="A219" s="396">
        <v>1206</v>
      </c>
      <c r="B219" s="397" t="s">
        <v>243</v>
      </c>
      <c r="C219" s="398" t="s">
        <v>7551</v>
      </c>
      <c r="D219" s="399">
        <v>79668564</v>
      </c>
      <c r="E219" s="400" t="s">
        <v>7552</v>
      </c>
    </row>
    <row r="220" spans="1:5" ht="15">
      <c r="A220" s="396">
        <v>1207</v>
      </c>
      <c r="B220" s="397" t="s">
        <v>244</v>
      </c>
      <c r="C220" s="398" t="s">
        <v>7551</v>
      </c>
      <c r="D220" s="399">
        <v>79668564</v>
      </c>
      <c r="E220" s="400" t="s">
        <v>7552</v>
      </c>
    </row>
    <row r="221" spans="1:5" ht="15">
      <c r="A221" s="396">
        <v>1208</v>
      </c>
      <c r="B221" s="397" t="s">
        <v>245</v>
      </c>
      <c r="C221" s="398" t="s">
        <v>7551</v>
      </c>
      <c r="D221" s="399">
        <v>79668564</v>
      </c>
      <c r="E221" s="400" t="s">
        <v>7552</v>
      </c>
    </row>
    <row r="222" spans="1:5" ht="15">
      <c r="A222" s="396">
        <v>1209</v>
      </c>
      <c r="B222" s="397" t="s">
        <v>246</v>
      </c>
      <c r="C222" s="398" t="s">
        <v>7551</v>
      </c>
      <c r="D222" s="399">
        <v>79668564</v>
      </c>
      <c r="E222" s="400" t="s">
        <v>7552</v>
      </c>
    </row>
    <row r="223" spans="1:5" ht="15">
      <c r="A223" s="396">
        <v>1210</v>
      </c>
      <c r="B223" s="397" t="s">
        <v>247</v>
      </c>
      <c r="C223" s="398" t="s">
        <v>7551</v>
      </c>
      <c r="D223" s="399">
        <v>79668564</v>
      </c>
      <c r="E223" s="400" t="s">
        <v>7552</v>
      </c>
    </row>
    <row r="224" spans="1:5" ht="15">
      <c r="A224" s="396">
        <v>1211</v>
      </c>
      <c r="B224" s="397" t="s">
        <v>248</v>
      </c>
      <c r="C224" s="398" t="s">
        <v>7551</v>
      </c>
      <c r="D224" s="399">
        <v>79668564</v>
      </c>
      <c r="E224" s="400" t="s">
        <v>7552</v>
      </c>
    </row>
    <row r="225" spans="1:5" ht="15">
      <c r="A225" s="396">
        <v>1212</v>
      </c>
      <c r="B225" s="397" t="s">
        <v>249</v>
      </c>
      <c r="C225" s="398" t="s">
        <v>7551</v>
      </c>
      <c r="D225" s="399">
        <v>79668564</v>
      </c>
      <c r="E225" s="400" t="s">
        <v>7552</v>
      </c>
    </row>
    <row r="226" spans="1:5" ht="15">
      <c r="A226" s="396">
        <v>1213</v>
      </c>
      <c r="B226" s="397" t="s">
        <v>250</v>
      </c>
      <c r="C226" s="398" t="s">
        <v>7551</v>
      </c>
      <c r="D226" s="399">
        <v>79668564</v>
      </c>
      <c r="E226" s="400" t="s">
        <v>7552</v>
      </c>
    </row>
    <row r="227" spans="1:5" ht="15">
      <c r="A227" s="396">
        <v>1214</v>
      </c>
      <c r="B227" s="397" t="s">
        <v>251</v>
      </c>
      <c r="C227" s="398" t="s">
        <v>7551</v>
      </c>
      <c r="D227" s="399">
        <v>79668564</v>
      </c>
      <c r="E227" s="400" t="s">
        <v>7552</v>
      </c>
    </row>
    <row r="228" spans="1:5" ht="15">
      <c r="A228" s="396">
        <v>1215</v>
      </c>
      <c r="B228" s="397" t="s">
        <v>252</v>
      </c>
      <c r="C228" s="398" t="s">
        <v>7551</v>
      </c>
      <c r="D228" s="399">
        <v>79668564</v>
      </c>
      <c r="E228" s="400" t="s">
        <v>7552</v>
      </c>
    </row>
    <row r="229" spans="1:5" ht="15">
      <c r="A229" s="396">
        <v>1216</v>
      </c>
      <c r="B229" s="397" t="s">
        <v>253</v>
      </c>
      <c r="C229" s="398" t="s">
        <v>7551</v>
      </c>
      <c r="D229" s="399">
        <v>79668564</v>
      </c>
      <c r="E229" s="400" t="s">
        <v>7552</v>
      </c>
    </row>
    <row r="230" spans="1:5" ht="15">
      <c r="A230" s="396">
        <v>1217</v>
      </c>
      <c r="B230" s="397" t="s">
        <v>254</v>
      </c>
      <c r="C230" s="398" t="s">
        <v>7551</v>
      </c>
      <c r="D230" s="399">
        <v>79668564</v>
      </c>
      <c r="E230" s="400" t="s">
        <v>7552</v>
      </c>
    </row>
    <row r="231" spans="1:5" ht="15">
      <c r="A231" s="396">
        <v>1218</v>
      </c>
      <c r="B231" s="397" t="s">
        <v>255</v>
      </c>
      <c r="C231" s="398" t="s">
        <v>7551</v>
      </c>
      <c r="D231" s="399">
        <v>79668564</v>
      </c>
      <c r="E231" s="400" t="s">
        <v>7552</v>
      </c>
    </row>
    <row r="232" spans="1:5" ht="15">
      <c r="A232" s="396">
        <v>1219</v>
      </c>
      <c r="B232" s="397" t="s">
        <v>256</v>
      </c>
      <c r="C232" s="398" t="s">
        <v>7551</v>
      </c>
      <c r="D232" s="399">
        <v>79668564</v>
      </c>
      <c r="E232" s="400" t="s">
        <v>7552</v>
      </c>
    </row>
    <row r="233" spans="1:5" ht="15">
      <c r="A233" s="396">
        <v>1220</v>
      </c>
      <c r="B233" s="397" t="s">
        <v>257</v>
      </c>
      <c r="C233" s="398" t="s">
        <v>7551</v>
      </c>
      <c r="D233" s="399">
        <v>79668564</v>
      </c>
      <c r="E233" s="400" t="s">
        <v>7552</v>
      </c>
    </row>
    <row r="234" spans="1:5" ht="15">
      <c r="A234" s="396">
        <v>1221</v>
      </c>
      <c r="B234" s="397" t="s">
        <v>258</v>
      </c>
      <c r="C234" s="398" t="s">
        <v>7551</v>
      </c>
      <c r="D234" s="399">
        <v>79668564</v>
      </c>
      <c r="E234" s="400" t="s">
        <v>7552</v>
      </c>
    </row>
    <row r="235" spans="1:5" ht="15">
      <c r="A235" s="396">
        <v>1222</v>
      </c>
      <c r="B235" s="397" t="s">
        <v>259</v>
      </c>
      <c r="C235" s="398" t="s">
        <v>7551</v>
      </c>
      <c r="D235" s="399">
        <v>79668564</v>
      </c>
      <c r="E235" s="400" t="s">
        <v>7552</v>
      </c>
    </row>
    <row r="236" spans="1:5" ht="15">
      <c r="A236" s="396">
        <v>1223</v>
      </c>
      <c r="B236" s="397" t="s">
        <v>260</v>
      </c>
      <c r="C236" s="398" t="s">
        <v>7551</v>
      </c>
      <c r="D236" s="399">
        <v>79668564</v>
      </c>
      <c r="E236" s="400" t="s">
        <v>7552</v>
      </c>
    </row>
    <row r="237" spans="1:5" ht="15">
      <c r="A237" s="396">
        <v>1224</v>
      </c>
      <c r="B237" s="397" t="s">
        <v>261</v>
      </c>
      <c r="C237" s="398" t="s">
        <v>7551</v>
      </c>
      <c r="D237" s="399">
        <v>79668564</v>
      </c>
      <c r="E237" s="400" t="s">
        <v>7552</v>
      </c>
    </row>
    <row r="238" spans="1:5" ht="15">
      <c r="A238" s="396">
        <v>1225</v>
      </c>
      <c r="B238" s="397" t="s">
        <v>262</v>
      </c>
      <c r="C238" s="398" t="s">
        <v>7551</v>
      </c>
      <c r="D238" s="399">
        <v>79668564</v>
      </c>
      <c r="E238" s="400" t="s">
        <v>7552</v>
      </c>
    </row>
    <row r="239" spans="1:5" ht="15">
      <c r="A239" s="396">
        <v>1226</v>
      </c>
      <c r="B239" s="397" t="s">
        <v>263</v>
      </c>
      <c r="C239" s="398" t="s">
        <v>7551</v>
      </c>
      <c r="D239" s="399">
        <v>79668564</v>
      </c>
      <c r="E239" s="400" t="s">
        <v>7552</v>
      </c>
    </row>
    <row r="240" spans="1:5" ht="15">
      <c r="A240" s="396">
        <v>1227</v>
      </c>
      <c r="B240" s="397" t="s">
        <v>264</v>
      </c>
      <c r="C240" s="398" t="s">
        <v>7551</v>
      </c>
      <c r="D240" s="399">
        <v>79668564</v>
      </c>
      <c r="E240" s="400" t="s">
        <v>7552</v>
      </c>
    </row>
    <row r="241" spans="1:5" ht="15">
      <c r="A241" s="396">
        <v>1228</v>
      </c>
      <c r="B241" s="397" t="s">
        <v>265</v>
      </c>
      <c r="C241" s="398" t="s">
        <v>7551</v>
      </c>
      <c r="D241" s="399">
        <v>79668564</v>
      </c>
      <c r="E241" s="400" t="s">
        <v>7552</v>
      </c>
    </row>
    <row r="242" spans="1:5" ht="15">
      <c r="A242" s="396">
        <v>1229</v>
      </c>
      <c r="B242" s="397" t="s">
        <v>266</v>
      </c>
      <c r="C242" s="398" t="s">
        <v>7551</v>
      </c>
      <c r="D242" s="399">
        <v>79668564</v>
      </c>
      <c r="E242" s="400" t="s">
        <v>7552</v>
      </c>
    </row>
    <row r="243" spans="1:5" ht="15">
      <c r="A243" s="396">
        <v>1230</v>
      </c>
      <c r="B243" s="397" t="s">
        <v>267</v>
      </c>
      <c r="C243" s="398" t="s">
        <v>7551</v>
      </c>
      <c r="D243" s="399">
        <v>79668564</v>
      </c>
      <c r="E243" s="400" t="s">
        <v>7552</v>
      </c>
    </row>
    <row r="244" spans="1:5" ht="15">
      <c r="A244" s="396">
        <v>1231</v>
      </c>
      <c r="B244" s="397" t="s">
        <v>268</v>
      </c>
      <c r="C244" s="398" t="s">
        <v>7551</v>
      </c>
      <c r="D244" s="399">
        <v>79668564</v>
      </c>
      <c r="E244" s="400" t="s">
        <v>7552</v>
      </c>
    </row>
    <row r="245" spans="1:5" ht="15">
      <c r="A245" s="396">
        <v>1232</v>
      </c>
      <c r="B245" s="397" t="s">
        <v>269</v>
      </c>
      <c r="C245" s="398" t="s">
        <v>7551</v>
      </c>
      <c r="D245" s="399">
        <v>79668564</v>
      </c>
      <c r="E245" s="400" t="s">
        <v>7552</v>
      </c>
    </row>
    <row r="246" spans="1:5" ht="15">
      <c r="A246" s="396">
        <v>1233</v>
      </c>
      <c r="B246" s="397" t="s">
        <v>270</v>
      </c>
      <c r="C246" s="398" t="s">
        <v>7551</v>
      </c>
      <c r="D246" s="399">
        <v>79668564</v>
      </c>
      <c r="E246" s="400" t="s">
        <v>7552</v>
      </c>
    </row>
    <row r="247" spans="1:5" ht="15">
      <c r="A247" s="396">
        <v>1234</v>
      </c>
      <c r="B247" s="397" t="s">
        <v>271</v>
      </c>
      <c r="C247" s="398" t="s">
        <v>7551</v>
      </c>
      <c r="D247" s="399">
        <v>79668564</v>
      </c>
      <c r="E247" s="400" t="s">
        <v>7552</v>
      </c>
    </row>
    <row r="248" spans="1:5" ht="15">
      <c r="A248" s="396">
        <v>1235</v>
      </c>
      <c r="B248" s="397" t="s">
        <v>272</v>
      </c>
      <c r="C248" s="398" t="s">
        <v>7551</v>
      </c>
      <c r="D248" s="399">
        <v>79668564</v>
      </c>
      <c r="E248" s="400" t="s">
        <v>7552</v>
      </c>
    </row>
    <row r="249" spans="1:5" ht="15">
      <c r="A249" s="396">
        <v>1236</v>
      </c>
      <c r="B249" s="397" t="s">
        <v>273</v>
      </c>
      <c r="C249" s="398" t="s">
        <v>7551</v>
      </c>
      <c r="D249" s="399">
        <v>79668564</v>
      </c>
      <c r="E249" s="400" t="s">
        <v>7552</v>
      </c>
    </row>
    <row r="250" spans="1:5" ht="15">
      <c r="A250" s="396">
        <v>1237</v>
      </c>
      <c r="B250" s="397" t="s">
        <v>274</v>
      </c>
      <c r="C250" s="398" t="s">
        <v>7551</v>
      </c>
      <c r="D250" s="399">
        <v>79668564</v>
      </c>
      <c r="E250" s="400" t="s">
        <v>7552</v>
      </c>
    </row>
    <row r="251" spans="1:5" ht="15">
      <c r="A251" s="396">
        <v>1238</v>
      </c>
      <c r="B251" s="397" t="s">
        <v>275</v>
      </c>
      <c r="C251" s="398" t="s">
        <v>7551</v>
      </c>
      <c r="D251" s="399">
        <v>79668564</v>
      </c>
      <c r="E251" s="400" t="s">
        <v>7552</v>
      </c>
    </row>
    <row r="252" spans="1:5" ht="15">
      <c r="A252" s="396">
        <v>1239</v>
      </c>
      <c r="B252" s="397" t="s">
        <v>276</v>
      </c>
      <c r="C252" s="398" t="s">
        <v>7551</v>
      </c>
      <c r="D252" s="399">
        <v>79668564</v>
      </c>
      <c r="E252" s="400" t="s">
        <v>7552</v>
      </c>
    </row>
    <row r="253" spans="1:5" ht="15">
      <c r="A253" s="396">
        <v>1240</v>
      </c>
      <c r="B253" s="397" t="s">
        <v>277</v>
      </c>
      <c r="C253" s="398" t="s">
        <v>7551</v>
      </c>
      <c r="D253" s="399">
        <v>79668564</v>
      </c>
      <c r="E253" s="400" t="s">
        <v>7552</v>
      </c>
    </row>
    <row r="254" spans="1:5" ht="15">
      <c r="A254" s="396">
        <v>1241</v>
      </c>
      <c r="B254" s="397" t="s">
        <v>278</v>
      </c>
      <c r="C254" s="398" t="s">
        <v>7551</v>
      </c>
      <c r="D254" s="399">
        <v>79668564</v>
      </c>
      <c r="E254" s="400" t="s">
        <v>7552</v>
      </c>
    </row>
    <row r="255" spans="1:5" ht="15">
      <c r="A255" s="396">
        <v>1242</v>
      </c>
      <c r="B255" s="397" t="s">
        <v>279</v>
      </c>
      <c r="C255" s="398" t="s">
        <v>7551</v>
      </c>
      <c r="D255" s="399">
        <v>79668564</v>
      </c>
      <c r="E255" s="400" t="s">
        <v>7552</v>
      </c>
    </row>
    <row r="256" spans="1:5" ht="15">
      <c r="A256" s="396">
        <v>1243</v>
      </c>
      <c r="B256" s="397" t="s">
        <v>280</v>
      </c>
      <c r="C256" s="398" t="s">
        <v>7551</v>
      </c>
      <c r="D256" s="399">
        <v>79668564</v>
      </c>
      <c r="E256" s="400" t="s">
        <v>7552</v>
      </c>
    </row>
    <row r="257" spans="1:5" ht="15">
      <c r="A257" s="396">
        <v>1244</v>
      </c>
      <c r="B257" s="397" t="s">
        <v>281</v>
      </c>
      <c r="C257" s="398" t="s">
        <v>7551</v>
      </c>
      <c r="D257" s="399">
        <v>79668564</v>
      </c>
      <c r="E257" s="400" t="s">
        <v>7552</v>
      </c>
    </row>
    <row r="258" spans="1:5" ht="15">
      <c r="A258" s="396">
        <v>1245</v>
      </c>
      <c r="B258" s="397" t="s">
        <v>282</v>
      </c>
      <c r="C258" s="398" t="s">
        <v>7551</v>
      </c>
      <c r="D258" s="399">
        <v>79668564</v>
      </c>
      <c r="E258" s="400" t="s">
        <v>7552</v>
      </c>
    </row>
    <row r="259" spans="1:5" ht="15">
      <c r="A259" s="396">
        <v>1246</v>
      </c>
      <c r="B259" s="397" t="s">
        <v>283</v>
      </c>
      <c r="C259" s="398" t="s">
        <v>7551</v>
      </c>
      <c r="D259" s="399">
        <v>79668564</v>
      </c>
      <c r="E259" s="400" t="s">
        <v>7552</v>
      </c>
    </row>
    <row r="260" spans="1:5" ht="15">
      <c r="A260" s="396">
        <v>1247</v>
      </c>
      <c r="B260" s="397" t="s">
        <v>284</v>
      </c>
      <c r="C260" s="398" t="s">
        <v>7551</v>
      </c>
      <c r="D260" s="399">
        <v>79668564</v>
      </c>
      <c r="E260" s="400" t="s">
        <v>7552</v>
      </c>
    </row>
    <row r="261" spans="1:5" ht="15">
      <c r="A261" s="396">
        <v>1248</v>
      </c>
      <c r="B261" s="397" t="s">
        <v>285</v>
      </c>
      <c r="C261" s="398" t="s">
        <v>7551</v>
      </c>
      <c r="D261" s="399">
        <v>79668564</v>
      </c>
      <c r="E261" s="400" t="s">
        <v>7552</v>
      </c>
    </row>
    <row r="262" spans="1:5" ht="15">
      <c r="A262" s="396">
        <v>1249</v>
      </c>
      <c r="B262" s="397" t="s">
        <v>286</v>
      </c>
      <c r="C262" s="398" t="s">
        <v>7551</v>
      </c>
      <c r="D262" s="399">
        <v>79668564</v>
      </c>
      <c r="E262" s="400" t="s">
        <v>7552</v>
      </c>
    </row>
    <row r="263" spans="1:5" ht="15">
      <c r="A263" s="396">
        <v>1250</v>
      </c>
      <c r="B263" s="397" t="s">
        <v>287</v>
      </c>
      <c r="C263" s="398" t="s">
        <v>7551</v>
      </c>
      <c r="D263" s="399">
        <v>79668564</v>
      </c>
      <c r="E263" s="400" t="s">
        <v>7552</v>
      </c>
    </row>
    <row r="264" spans="1:5" ht="15">
      <c r="A264" s="396">
        <v>1251</v>
      </c>
      <c r="B264" s="397" t="s">
        <v>288</v>
      </c>
      <c r="C264" s="398" t="s">
        <v>7551</v>
      </c>
      <c r="D264" s="399">
        <v>79668564</v>
      </c>
      <c r="E264" s="400" t="s">
        <v>7552</v>
      </c>
    </row>
    <row r="265" spans="1:5" ht="15">
      <c r="A265" s="396">
        <v>1252</v>
      </c>
      <c r="B265" s="397" t="s">
        <v>289</v>
      </c>
      <c r="C265" s="398" t="s">
        <v>7551</v>
      </c>
      <c r="D265" s="399">
        <v>79668564</v>
      </c>
      <c r="E265" s="400" t="s">
        <v>7552</v>
      </c>
    </row>
    <row r="266" spans="1:5" ht="15">
      <c r="A266" s="396">
        <v>1253</v>
      </c>
      <c r="B266" s="397" t="s">
        <v>290</v>
      </c>
      <c r="C266" s="398" t="s">
        <v>7551</v>
      </c>
      <c r="D266" s="399">
        <v>79668564</v>
      </c>
      <c r="E266" s="400" t="s">
        <v>7552</v>
      </c>
    </row>
    <row r="267" spans="1:5" ht="15">
      <c r="A267" s="396">
        <v>1254</v>
      </c>
      <c r="B267" s="397" t="s">
        <v>291</v>
      </c>
      <c r="C267" s="398" t="s">
        <v>7551</v>
      </c>
      <c r="D267" s="399">
        <v>79668564</v>
      </c>
      <c r="E267" s="400" t="s">
        <v>7552</v>
      </c>
    </row>
    <row r="268" spans="1:5" ht="15">
      <c r="A268" s="396">
        <v>1255</v>
      </c>
      <c r="B268" s="397" t="s">
        <v>292</v>
      </c>
      <c r="C268" s="398" t="s">
        <v>7551</v>
      </c>
      <c r="D268" s="399">
        <v>79668564</v>
      </c>
      <c r="E268" s="400" t="s">
        <v>7552</v>
      </c>
    </row>
    <row r="269" spans="1:5" ht="15">
      <c r="A269" s="396">
        <v>1256</v>
      </c>
      <c r="B269" s="397" t="s">
        <v>293</v>
      </c>
      <c r="C269" s="398" t="s">
        <v>7551</v>
      </c>
      <c r="D269" s="399">
        <v>79668564</v>
      </c>
      <c r="E269" s="400" t="s">
        <v>7552</v>
      </c>
    </row>
    <row r="270" spans="1:5" ht="15">
      <c r="A270" s="396">
        <v>1257</v>
      </c>
      <c r="B270" s="397" t="s">
        <v>294</v>
      </c>
      <c r="C270" s="398" t="s">
        <v>7551</v>
      </c>
      <c r="D270" s="399">
        <v>79668564</v>
      </c>
      <c r="E270" s="400" t="s">
        <v>7552</v>
      </c>
    </row>
    <row r="271" spans="1:5" ht="15">
      <c r="A271" s="396">
        <v>1258</v>
      </c>
      <c r="B271" s="397" t="s">
        <v>295</v>
      </c>
      <c r="C271" s="398" t="s">
        <v>7551</v>
      </c>
      <c r="D271" s="399">
        <v>79668564</v>
      </c>
      <c r="E271" s="400" t="s">
        <v>7552</v>
      </c>
    </row>
    <row r="272" spans="1:5" ht="15">
      <c r="A272" s="396">
        <v>1259</v>
      </c>
      <c r="B272" s="397" t="s">
        <v>296</v>
      </c>
      <c r="C272" s="398" t="s">
        <v>7551</v>
      </c>
      <c r="D272" s="399">
        <v>79668564</v>
      </c>
      <c r="E272" s="400" t="s">
        <v>7552</v>
      </c>
    </row>
    <row r="273" spans="1:5" ht="15">
      <c r="A273" s="396">
        <v>1260</v>
      </c>
      <c r="B273" s="397" t="s">
        <v>297</v>
      </c>
      <c r="C273" s="398" t="s">
        <v>7551</v>
      </c>
      <c r="D273" s="399">
        <v>79668564</v>
      </c>
      <c r="E273" s="400" t="s">
        <v>7552</v>
      </c>
    </row>
    <row r="274" spans="1:5" ht="15">
      <c r="A274" s="396">
        <v>1261</v>
      </c>
      <c r="B274" s="397" t="s">
        <v>298</v>
      </c>
      <c r="C274" s="398" t="s">
        <v>7551</v>
      </c>
      <c r="D274" s="399">
        <v>79668564</v>
      </c>
      <c r="E274" s="400" t="s">
        <v>7552</v>
      </c>
    </row>
    <row r="275" spans="1:5" ht="15">
      <c r="A275" s="396">
        <v>1262</v>
      </c>
      <c r="B275" s="397" t="s">
        <v>299</v>
      </c>
      <c r="C275" s="398" t="s">
        <v>7551</v>
      </c>
      <c r="D275" s="399">
        <v>79668564</v>
      </c>
      <c r="E275" s="400" t="s">
        <v>7552</v>
      </c>
    </row>
    <row r="276" spans="1:5" ht="15">
      <c r="A276" s="396">
        <v>1263</v>
      </c>
      <c r="B276" s="397" t="s">
        <v>300</v>
      </c>
      <c r="C276" s="398" t="s">
        <v>7551</v>
      </c>
      <c r="D276" s="399">
        <v>79668564</v>
      </c>
      <c r="E276" s="400" t="s">
        <v>7552</v>
      </c>
    </row>
    <row r="277" spans="1:5" ht="15">
      <c r="A277" s="396">
        <v>1264</v>
      </c>
      <c r="B277" s="397" t="s">
        <v>301</v>
      </c>
      <c r="C277" s="398" t="s">
        <v>7551</v>
      </c>
      <c r="D277" s="399">
        <v>79668564</v>
      </c>
      <c r="E277" s="400" t="s">
        <v>7552</v>
      </c>
    </row>
    <row r="278" spans="1:5" ht="15">
      <c r="A278" s="396">
        <v>1265</v>
      </c>
      <c r="B278" s="397" t="s">
        <v>302</v>
      </c>
      <c r="C278" s="398" t="s">
        <v>7551</v>
      </c>
      <c r="D278" s="399">
        <v>79668564</v>
      </c>
      <c r="E278" s="400" t="s">
        <v>7552</v>
      </c>
    </row>
    <row r="279" spans="1:5" ht="15">
      <c r="A279" s="396">
        <v>1266</v>
      </c>
      <c r="B279" s="397" t="s">
        <v>303</v>
      </c>
      <c r="C279" s="398" t="s">
        <v>7551</v>
      </c>
      <c r="D279" s="399">
        <v>79668564</v>
      </c>
      <c r="E279" s="400" t="s">
        <v>7552</v>
      </c>
    </row>
    <row r="280" spans="1:5" ht="15">
      <c r="A280" s="396">
        <v>1267</v>
      </c>
      <c r="B280" s="397" t="s">
        <v>304</v>
      </c>
      <c r="C280" s="398" t="s">
        <v>7551</v>
      </c>
      <c r="D280" s="399">
        <v>79668564</v>
      </c>
      <c r="E280" s="400" t="s">
        <v>7552</v>
      </c>
    </row>
    <row r="281" spans="1:5" ht="15">
      <c r="A281" s="396">
        <v>1268</v>
      </c>
      <c r="B281" s="397" t="s">
        <v>305</v>
      </c>
      <c r="C281" s="398" t="s">
        <v>7551</v>
      </c>
      <c r="D281" s="399">
        <v>79668564</v>
      </c>
      <c r="E281" s="400" t="s">
        <v>7552</v>
      </c>
    </row>
    <row r="282" spans="1:5" ht="15">
      <c r="A282" s="396">
        <v>1269</v>
      </c>
      <c r="B282" s="397" t="s">
        <v>306</v>
      </c>
      <c r="C282" s="398" t="s">
        <v>7551</v>
      </c>
      <c r="D282" s="399">
        <v>79668564</v>
      </c>
      <c r="E282" s="400" t="s">
        <v>7552</v>
      </c>
    </row>
    <row r="283" spans="1:5" ht="15">
      <c r="A283" s="396">
        <v>1270</v>
      </c>
      <c r="B283" s="397" t="s">
        <v>307</v>
      </c>
      <c r="C283" s="398" t="s">
        <v>7551</v>
      </c>
      <c r="D283" s="399">
        <v>79668564</v>
      </c>
      <c r="E283" s="400" t="s">
        <v>7552</v>
      </c>
    </row>
    <row r="284" spans="1:5" ht="15">
      <c r="A284" s="396">
        <v>1271</v>
      </c>
      <c r="B284" s="397" t="s">
        <v>308</v>
      </c>
      <c r="C284" s="398" t="s">
        <v>7551</v>
      </c>
      <c r="D284" s="399">
        <v>79668564</v>
      </c>
      <c r="E284" s="400" t="s">
        <v>7552</v>
      </c>
    </row>
    <row r="285" spans="1:5" ht="15">
      <c r="A285" s="396">
        <v>1272</v>
      </c>
      <c r="B285" s="397" t="s">
        <v>309</v>
      </c>
      <c r="C285" s="398" t="s">
        <v>7551</v>
      </c>
      <c r="D285" s="399">
        <v>79668564</v>
      </c>
      <c r="E285" s="400" t="s">
        <v>7552</v>
      </c>
    </row>
    <row r="286" spans="1:5" ht="15">
      <c r="A286" s="396">
        <v>1273</v>
      </c>
      <c r="B286" s="397" t="s">
        <v>310</v>
      </c>
      <c r="C286" s="398" t="s">
        <v>7551</v>
      </c>
      <c r="D286" s="399">
        <v>79668564</v>
      </c>
      <c r="E286" s="400" t="s">
        <v>7552</v>
      </c>
    </row>
    <row r="287" spans="1:5" ht="15">
      <c r="A287" s="396">
        <v>1274</v>
      </c>
      <c r="B287" s="397" t="s">
        <v>311</v>
      </c>
      <c r="C287" s="398" t="s">
        <v>7551</v>
      </c>
      <c r="D287" s="399">
        <v>79668564</v>
      </c>
      <c r="E287" s="400" t="s">
        <v>7552</v>
      </c>
    </row>
    <row r="288" spans="1:5" ht="15">
      <c r="A288" s="396">
        <v>1275</v>
      </c>
      <c r="B288" s="397" t="s">
        <v>312</v>
      </c>
      <c r="C288" s="398" t="s">
        <v>7551</v>
      </c>
      <c r="D288" s="399">
        <v>79668564</v>
      </c>
      <c r="E288" s="400" t="s">
        <v>7552</v>
      </c>
    </row>
    <row r="289" spans="1:5" ht="15">
      <c r="A289" s="396">
        <v>1276</v>
      </c>
      <c r="B289" s="397" t="s">
        <v>313</v>
      </c>
      <c r="C289" s="398" t="s">
        <v>7551</v>
      </c>
      <c r="D289" s="399">
        <v>79668564</v>
      </c>
      <c r="E289" s="400" t="s">
        <v>7552</v>
      </c>
    </row>
    <row r="290" spans="1:5" ht="15">
      <c r="A290" s="396">
        <v>1277</v>
      </c>
      <c r="B290" s="397" t="s">
        <v>314</v>
      </c>
      <c r="C290" s="398" t="s">
        <v>7551</v>
      </c>
      <c r="D290" s="399">
        <v>79668564</v>
      </c>
      <c r="E290" s="400" t="s">
        <v>7552</v>
      </c>
    </row>
    <row r="291" spans="1:5" ht="15">
      <c r="A291" s="396">
        <v>1278</v>
      </c>
      <c r="B291" s="397" t="s">
        <v>315</v>
      </c>
      <c r="C291" s="398" t="s">
        <v>7551</v>
      </c>
      <c r="D291" s="399">
        <v>79668564</v>
      </c>
      <c r="E291" s="400" t="s">
        <v>7552</v>
      </c>
    </row>
    <row r="292" spans="1:5" ht="15">
      <c r="A292" s="396">
        <v>1279</v>
      </c>
      <c r="B292" s="397" t="s">
        <v>316</v>
      </c>
      <c r="C292" s="398" t="s">
        <v>7551</v>
      </c>
      <c r="D292" s="399">
        <v>79668564</v>
      </c>
      <c r="E292" s="400" t="s">
        <v>7552</v>
      </c>
    </row>
    <row r="293" spans="1:5" ht="15">
      <c r="A293" s="396">
        <v>1280</v>
      </c>
      <c r="B293" s="397" t="s">
        <v>317</v>
      </c>
      <c r="C293" s="398" t="s">
        <v>7551</v>
      </c>
      <c r="D293" s="399">
        <v>79668564</v>
      </c>
      <c r="E293" s="400" t="s">
        <v>7552</v>
      </c>
    </row>
    <row r="294" spans="1:5" ht="15">
      <c r="A294" s="396">
        <v>1281</v>
      </c>
      <c r="B294" s="397" t="s">
        <v>318</v>
      </c>
      <c r="C294" s="398" t="s">
        <v>7551</v>
      </c>
      <c r="D294" s="399">
        <v>79668564</v>
      </c>
      <c r="E294" s="400" t="s">
        <v>7552</v>
      </c>
    </row>
    <row r="295" spans="1:5" ht="15">
      <c r="A295" s="396">
        <v>1282</v>
      </c>
      <c r="B295" s="397" t="s">
        <v>319</v>
      </c>
      <c r="C295" s="398" t="s">
        <v>7551</v>
      </c>
      <c r="D295" s="399">
        <v>79668564</v>
      </c>
      <c r="E295" s="400" t="s">
        <v>7552</v>
      </c>
    </row>
    <row r="296" spans="1:5" ht="15">
      <c r="A296" s="396">
        <v>1283</v>
      </c>
      <c r="B296" s="397" t="s">
        <v>320</v>
      </c>
      <c r="C296" s="398" t="s">
        <v>7551</v>
      </c>
      <c r="D296" s="399">
        <v>79668564</v>
      </c>
      <c r="E296" s="400" t="s">
        <v>7552</v>
      </c>
    </row>
    <row r="297" spans="1:5" ht="15">
      <c r="A297" s="396">
        <v>1284</v>
      </c>
      <c r="B297" s="397" t="s">
        <v>321</v>
      </c>
      <c r="C297" s="398" t="s">
        <v>7551</v>
      </c>
      <c r="D297" s="399">
        <v>79668564</v>
      </c>
      <c r="E297" s="400" t="s">
        <v>7552</v>
      </c>
    </row>
    <row r="298" spans="1:5" ht="15">
      <c r="A298" s="396">
        <v>1285</v>
      </c>
      <c r="B298" s="397" t="s">
        <v>322</v>
      </c>
      <c r="C298" s="398" t="s">
        <v>7551</v>
      </c>
      <c r="D298" s="399">
        <v>79668564</v>
      </c>
      <c r="E298" s="400" t="s">
        <v>7552</v>
      </c>
    </row>
    <row r="299" spans="1:5" ht="15">
      <c r="A299" s="396">
        <v>1286</v>
      </c>
      <c r="B299" s="397" t="s">
        <v>323</v>
      </c>
      <c r="C299" s="398" t="s">
        <v>7551</v>
      </c>
      <c r="D299" s="399">
        <v>79668564</v>
      </c>
      <c r="E299" s="400" t="s">
        <v>7552</v>
      </c>
    </row>
    <row r="300" spans="1:5" ht="15">
      <c r="A300" s="396">
        <v>1287</v>
      </c>
      <c r="B300" s="397" t="s">
        <v>324</v>
      </c>
      <c r="C300" s="398" t="s">
        <v>7551</v>
      </c>
      <c r="D300" s="399">
        <v>79668564</v>
      </c>
      <c r="E300" s="400" t="s">
        <v>7552</v>
      </c>
    </row>
    <row r="301" spans="1:5" ht="15">
      <c r="A301" s="396">
        <v>1301</v>
      </c>
      <c r="B301" s="397" t="s">
        <v>325</v>
      </c>
      <c r="C301" s="398" t="s">
        <v>7551</v>
      </c>
      <c r="D301" s="399">
        <v>79668564</v>
      </c>
      <c r="E301" s="400" t="s">
        <v>7552</v>
      </c>
    </row>
    <row r="302" spans="1:5" ht="15">
      <c r="A302" s="396">
        <v>1302</v>
      </c>
      <c r="B302" s="397" t="s">
        <v>326</v>
      </c>
      <c r="C302" s="398" t="s">
        <v>7551</v>
      </c>
      <c r="D302" s="399">
        <v>79668564</v>
      </c>
      <c r="E302" s="400" t="s">
        <v>7552</v>
      </c>
    </row>
    <row r="303" spans="1:5" ht="15">
      <c r="A303" s="396">
        <v>1303</v>
      </c>
      <c r="B303" s="397" t="s">
        <v>327</v>
      </c>
      <c r="C303" s="398" t="s">
        <v>7551</v>
      </c>
      <c r="D303" s="399">
        <v>79668564</v>
      </c>
      <c r="E303" s="400" t="s">
        <v>7552</v>
      </c>
    </row>
    <row r="304" spans="1:5" ht="15">
      <c r="A304" s="396">
        <v>1304</v>
      </c>
      <c r="B304" s="397" t="s">
        <v>328</v>
      </c>
      <c r="C304" s="398" t="s">
        <v>7551</v>
      </c>
      <c r="D304" s="399">
        <v>79668564</v>
      </c>
      <c r="E304" s="400" t="s">
        <v>7552</v>
      </c>
    </row>
    <row r="305" spans="1:5" ht="15">
      <c r="A305" s="396">
        <v>1305</v>
      </c>
      <c r="B305" s="397" t="s">
        <v>329</v>
      </c>
      <c r="C305" s="398" t="s">
        <v>7551</v>
      </c>
      <c r="D305" s="399">
        <v>79668564</v>
      </c>
      <c r="E305" s="400" t="s">
        <v>7552</v>
      </c>
    </row>
    <row r="306" spans="1:5" ht="15">
      <c r="A306" s="396">
        <v>1306</v>
      </c>
      <c r="B306" s="397" t="s">
        <v>330</v>
      </c>
      <c r="C306" s="398" t="s">
        <v>7551</v>
      </c>
      <c r="D306" s="399">
        <v>79668564</v>
      </c>
      <c r="E306" s="400" t="s">
        <v>7552</v>
      </c>
    </row>
    <row r="307" spans="1:5" ht="15">
      <c r="A307" s="396">
        <v>1307</v>
      </c>
      <c r="B307" s="397" t="s">
        <v>331</v>
      </c>
      <c r="C307" s="398" t="s">
        <v>7551</v>
      </c>
      <c r="D307" s="399">
        <v>79668564</v>
      </c>
      <c r="E307" s="400" t="s">
        <v>7552</v>
      </c>
    </row>
    <row r="308" spans="1:5" ht="15">
      <c r="A308" s="396">
        <v>1308</v>
      </c>
      <c r="B308" s="397" t="s">
        <v>332</v>
      </c>
      <c r="C308" s="398" t="s">
        <v>7551</v>
      </c>
      <c r="D308" s="399">
        <v>79668564</v>
      </c>
      <c r="E308" s="400" t="s">
        <v>7552</v>
      </c>
    </row>
    <row r="309" spans="1:5" ht="15">
      <c r="A309" s="396">
        <v>1309</v>
      </c>
      <c r="B309" s="397" t="s">
        <v>333</v>
      </c>
      <c r="C309" s="398" t="s">
        <v>7551</v>
      </c>
      <c r="D309" s="399">
        <v>79668564</v>
      </c>
      <c r="E309" s="400" t="s">
        <v>7552</v>
      </c>
    </row>
    <row r="310" spans="1:5" ht="15">
      <c r="A310" s="396">
        <v>1310</v>
      </c>
      <c r="B310" s="397" t="s">
        <v>334</v>
      </c>
      <c r="C310" s="398" t="s">
        <v>7551</v>
      </c>
      <c r="D310" s="399">
        <v>79668564</v>
      </c>
      <c r="E310" s="400" t="s">
        <v>7552</v>
      </c>
    </row>
    <row r="311" spans="1:5" ht="15">
      <c r="A311" s="396">
        <v>1311</v>
      </c>
      <c r="B311" s="397" t="s">
        <v>335</v>
      </c>
      <c r="C311" s="398" t="s">
        <v>7551</v>
      </c>
      <c r="D311" s="399">
        <v>79668564</v>
      </c>
      <c r="E311" s="400" t="s">
        <v>7552</v>
      </c>
    </row>
    <row r="312" spans="1:5" ht="15">
      <c r="A312" s="396">
        <v>1312</v>
      </c>
      <c r="B312" s="397" t="s">
        <v>336</v>
      </c>
      <c r="C312" s="398" t="s">
        <v>7551</v>
      </c>
      <c r="D312" s="399">
        <v>79668564</v>
      </c>
      <c r="E312" s="400" t="s">
        <v>7552</v>
      </c>
    </row>
    <row r="313" spans="1:5" ht="15">
      <c r="A313" s="396">
        <v>1313</v>
      </c>
      <c r="B313" s="397" t="s">
        <v>337</v>
      </c>
      <c r="C313" s="398" t="s">
        <v>7551</v>
      </c>
      <c r="D313" s="399">
        <v>79668564</v>
      </c>
      <c r="E313" s="400" t="s">
        <v>7552</v>
      </c>
    </row>
    <row r="314" spans="1:5" ht="15">
      <c r="A314" s="396">
        <v>1314</v>
      </c>
      <c r="B314" s="397" t="s">
        <v>338</v>
      </c>
      <c r="C314" s="398" t="s">
        <v>7551</v>
      </c>
      <c r="D314" s="399">
        <v>79668564</v>
      </c>
      <c r="E314" s="400" t="s">
        <v>7552</v>
      </c>
    </row>
    <row r="315" spans="1:5" ht="15">
      <c r="A315" s="396">
        <v>1315</v>
      </c>
      <c r="B315" s="397" t="s">
        <v>339</v>
      </c>
      <c r="C315" s="398" t="s">
        <v>7551</v>
      </c>
      <c r="D315" s="399">
        <v>79668564</v>
      </c>
      <c r="E315" s="400" t="s">
        <v>7552</v>
      </c>
    </row>
    <row r="316" spans="1:5" ht="15">
      <c r="A316" s="396">
        <v>1316</v>
      </c>
      <c r="B316" s="397" t="s">
        <v>340</v>
      </c>
      <c r="C316" s="398" t="s">
        <v>7551</v>
      </c>
      <c r="D316" s="399">
        <v>79668564</v>
      </c>
      <c r="E316" s="400" t="s">
        <v>7552</v>
      </c>
    </row>
    <row r="317" spans="1:5" ht="15">
      <c r="A317" s="396">
        <v>1317</v>
      </c>
      <c r="B317" s="397" t="s">
        <v>341</v>
      </c>
      <c r="C317" s="398" t="s">
        <v>7551</v>
      </c>
      <c r="D317" s="399">
        <v>79668564</v>
      </c>
      <c r="E317" s="400" t="s">
        <v>7552</v>
      </c>
    </row>
    <row r="318" spans="1:5" ht="15">
      <c r="A318" s="396">
        <v>1318</v>
      </c>
      <c r="B318" s="397" t="s">
        <v>342</v>
      </c>
      <c r="C318" s="398" t="s">
        <v>7551</v>
      </c>
      <c r="D318" s="399">
        <v>79668564</v>
      </c>
      <c r="E318" s="400" t="s">
        <v>7552</v>
      </c>
    </row>
    <row r="319" spans="1:5" ht="15">
      <c r="A319" s="396">
        <v>1319</v>
      </c>
      <c r="B319" s="397" t="s">
        <v>343</v>
      </c>
      <c r="C319" s="398" t="s">
        <v>7551</v>
      </c>
      <c r="D319" s="399">
        <v>79668564</v>
      </c>
      <c r="E319" s="400" t="s">
        <v>7552</v>
      </c>
    </row>
    <row r="320" spans="1:5" ht="15">
      <c r="A320" s="396">
        <v>1320</v>
      </c>
      <c r="B320" s="397" t="s">
        <v>344</v>
      </c>
      <c r="C320" s="398" t="s">
        <v>7551</v>
      </c>
      <c r="D320" s="399">
        <v>79668564</v>
      </c>
      <c r="E320" s="400" t="s">
        <v>7552</v>
      </c>
    </row>
    <row r="321" spans="1:5" ht="15">
      <c r="A321" s="396">
        <v>1321</v>
      </c>
      <c r="B321" s="397" t="s">
        <v>345</v>
      </c>
      <c r="C321" s="398" t="s">
        <v>7551</v>
      </c>
      <c r="D321" s="399">
        <v>79668564</v>
      </c>
      <c r="E321" s="400" t="s">
        <v>7552</v>
      </c>
    </row>
    <row r="322" spans="1:5" ht="15">
      <c r="A322" s="396">
        <v>1322</v>
      </c>
      <c r="B322" s="397" t="s">
        <v>346</v>
      </c>
      <c r="C322" s="398" t="s">
        <v>7551</v>
      </c>
      <c r="D322" s="399">
        <v>79668564</v>
      </c>
      <c r="E322" s="400" t="s">
        <v>7552</v>
      </c>
    </row>
    <row r="323" spans="1:5" ht="15">
      <c r="A323" s="396">
        <v>1323</v>
      </c>
      <c r="B323" s="397" t="s">
        <v>347</v>
      </c>
      <c r="C323" s="398" t="s">
        <v>7551</v>
      </c>
      <c r="D323" s="399">
        <v>79668564</v>
      </c>
      <c r="E323" s="400" t="s">
        <v>7552</v>
      </c>
    </row>
    <row r="324" spans="1:5" ht="15">
      <c r="A324" s="396">
        <v>1324</v>
      </c>
      <c r="B324" s="397" t="s">
        <v>348</v>
      </c>
      <c r="C324" s="398" t="s">
        <v>7551</v>
      </c>
      <c r="D324" s="399">
        <v>79668564</v>
      </c>
      <c r="E324" s="400" t="s">
        <v>7552</v>
      </c>
    </row>
    <row r="325" spans="1:5" ht="15">
      <c r="A325" s="396">
        <v>1325</v>
      </c>
      <c r="B325" s="397" t="s">
        <v>349</v>
      </c>
      <c r="C325" s="398" t="s">
        <v>7551</v>
      </c>
      <c r="D325" s="399">
        <v>79668564</v>
      </c>
      <c r="E325" s="400" t="s">
        <v>7552</v>
      </c>
    </row>
    <row r="326" spans="1:5" ht="15">
      <c r="A326" s="396">
        <v>1326</v>
      </c>
      <c r="B326" s="397" t="s">
        <v>350</v>
      </c>
      <c r="C326" s="398" t="s">
        <v>7551</v>
      </c>
      <c r="D326" s="399">
        <v>79668564</v>
      </c>
      <c r="E326" s="400" t="s">
        <v>7552</v>
      </c>
    </row>
    <row r="327" spans="1:5" ht="15">
      <c r="A327" s="396">
        <v>1327</v>
      </c>
      <c r="B327" s="397" t="s">
        <v>351</v>
      </c>
      <c r="C327" s="398" t="s">
        <v>7551</v>
      </c>
      <c r="D327" s="399">
        <v>79668564</v>
      </c>
      <c r="E327" s="400" t="s">
        <v>7552</v>
      </c>
    </row>
    <row r="328" spans="1:5" ht="15">
      <c r="A328" s="396">
        <v>1328</v>
      </c>
      <c r="B328" s="397" t="s">
        <v>352</v>
      </c>
      <c r="C328" s="398" t="s">
        <v>7551</v>
      </c>
      <c r="D328" s="399">
        <v>79668564</v>
      </c>
      <c r="E328" s="400" t="s">
        <v>7552</v>
      </c>
    </row>
    <row r="329" spans="1:5" ht="15">
      <c r="A329" s="396">
        <v>1329</v>
      </c>
      <c r="B329" s="397" t="s">
        <v>353</v>
      </c>
      <c r="C329" s="398" t="s">
        <v>7551</v>
      </c>
      <c r="D329" s="399">
        <v>79668564</v>
      </c>
      <c r="E329" s="400" t="s">
        <v>7552</v>
      </c>
    </row>
    <row r="330" spans="1:5" ht="15">
      <c r="A330" s="396">
        <v>1330</v>
      </c>
      <c r="B330" s="397" t="s">
        <v>354</v>
      </c>
      <c r="C330" s="398" t="s">
        <v>7551</v>
      </c>
      <c r="D330" s="399">
        <v>79668564</v>
      </c>
      <c r="E330" s="400" t="s">
        <v>7552</v>
      </c>
    </row>
    <row r="331" spans="1:5" ht="15">
      <c r="A331" s="396">
        <v>1331</v>
      </c>
      <c r="B331" s="397" t="s">
        <v>355</v>
      </c>
      <c r="C331" s="398" t="s">
        <v>7551</v>
      </c>
      <c r="D331" s="399">
        <v>79668564</v>
      </c>
      <c r="E331" s="400" t="s">
        <v>7552</v>
      </c>
    </row>
    <row r="332" spans="1:5" ht="15">
      <c r="A332" s="396">
        <v>1332</v>
      </c>
      <c r="B332" s="397" t="s">
        <v>356</v>
      </c>
      <c r="C332" s="398" t="s">
        <v>7551</v>
      </c>
      <c r="D332" s="399">
        <v>79668564</v>
      </c>
      <c r="E332" s="400" t="s">
        <v>7552</v>
      </c>
    </row>
    <row r="333" spans="1:5" ht="15">
      <c r="A333" s="396">
        <v>1333</v>
      </c>
      <c r="B333" s="397" t="s">
        <v>357</v>
      </c>
      <c r="C333" s="398" t="s">
        <v>7551</v>
      </c>
      <c r="D333" s="399">
        <v>79668564</v>
      </c>
      <c r="E333" s="400" t="s">
        <v>7552</v>
      </c>
    </row>
    <row r="334" spans="1:5" ht="15">
      <c r="A334" s="396">
        <v>1334</v>
      </c>
      <c r="B334" s="397" t="s">
        <v>358</v>
      </c>
      <c r="C334" s="398" t="s">
        <v>7551</v>
      </c>
      <c r="D334" s="399">
        <v>79668564</v>
      </c>
      <c r="E334" s="400" t="s">
        <v>7552</v>
      </c>
    </row>
    <row r="335" spans="1:5" ht="15">
      <c r="A335" s="396">
        <v>1335</v>
      </c>
      <c r="B335" s="397" t="s">
        <v>359</v>
      </c>
      <c r="C335" s="398" t="s">
        <v>7551</v>
      </c>
      <c r="D335" s="399">
        <v>79668564</v>
      </c>
      <c r="E335" s="400" t="s">
        <v>7552</v>
      </c>
    </row>
    <row r="336" spans="1:5" ht="15">
      <c r="A336" s="396">
        <v>1336</v>
      </c>
      <c r="B336" s="397" t="s">
        <v>360</v>
      </c>
      <c r="C336" s="398" t="s">
        <v>7551</v>
      </c>
      <c r="D336" s="399">
        <v>79668564</v>
      </c>
      <c r="E336" s="400" t="s">
        <v>7552</v>
      </c>
    </row>
    <row r="337" spans="1:5" ht="15">
      <c r="A337" s="396">
        <v>1337</v>
      </c>
      <c r="B337" s="397" t="s">
        <v>361</v>
      </c>
      <c r="C337" s="398" t="s">
        <v>7551</v>
      </c>
      <c r="D337" s="399">
        <v>79668564</v>
      </c>
      <c r="E337" s="400" t="s">
        <v>7552</v>
      </c>
    </row>
    <row r="338" spans="1:5" ht="15">
      <c r="A338" s="396">
        <v>1338</v>
      </c>
      <c r="B338" s="397" t="s">
        <v>362</v>
      </c>
      <c r="C338" s="398" t="s">
        <v>7551</v>
      </c>
      <c r="D338" s="399">
        <v>79668564</v>
      </c>
      <c r="E338" s="400" t="s">
        <v>7552</v>
      </c>
    </row>
    <row r="339" spans="1:5" ht="15">
      <c r="A339" s="396">
        <v>1339</v>
      </c>
      <c r="B339" s="397" t="s">
        <v>363</v>
      </c>
      <c r="C339" s="398" t="s">
        <v>7551</v>
      </c>
      <c r="D339" s="399">
        <v>79668564</v>
      </c>
      <c r="E339" s="400" t="s">
        <v>7552</v>
      </c>
    </row>
    <row r="340" spans="1:5" ht="15">
      <c r="A340" s="396">
        <v>1340</v>
      </c>
      <c r="B340" s="397" t="s">
        <v>364</v>
      </c>
      <c r="C340" s="398" t="s">
        <v>7551</v>
      </c>
      <c r="D340" s="399">
        <v>79668564</v>
      </c>
      <c r="E340" s="400" t="s">
        <v>7552</v>
      </c>
    </row>
    <row r="341" spans="1:5" ht="15">
      <c r="A341" s="396">
        <v>1341</v>
      </c>
      <c r="B341" s="397" t="s">
        <v>365</v>
      </c>
      <c r="C341" s="398" t="s">
        <v>7551</v>
      </c>
      <c r="D341" s="399">
        <v>79668564</v>
      </c>
      <c r="E341" s="400" t="s">
        <v>7552</v>
      </c>
    </row>
    <row r="342" spans="1:5" ht="15">
      <c r="A342" s="396">
        <v>1342</v>
      </c>
      <c r="B342" s="397" t="s">
        <v>366</v>
      </c>
      <c r="C342" s="398" t="s">
        <v>7551</v>
      </c>
      <c r="D342" s="399">
        <v>79668564</v>
      </c>
      <c r="E342" s="400" t="s">
        <v>7552</v>
      </c>
    </row>
    <row r="343" spans="1:5" ht="15">
      <c r="A343" s="396">
        <v>1343</v>
      </c>
      <c r="B343" s="397" t="s">
        <v>367</v>
      </c>
      <c r="C343" s="398" t="s">
        <v>7551</v>
      </c>
      <c r="D343" s="399">
        <v>79668564</v>
      </c>
      <c r="E343" s="400" t="s">
        <v>7552</v>
      </c>
    </row>
    <row r="344" spans="1:5" ht="15">
      <c r="A344" s="396">
        <v>1344</v>
      </c>
      <c r="B344" s="397" t="s">
        <v>368</v>
      </c>
      <c r="C344" s="398" t="s">
        <v>7551</v>
      </c>
      <c r="D344" s="399">
        <v>79668564</v>
      </c>
      <c r="E344" s="400" t="s">
        <v>7552</v>
      </c>
    </row>
    <row r="345" spans="1:5" ht="15">
      <c r="A345" s="396">
        <v>1345</v>
      </c>
      <c r="B345" s="397" t="s">
        <v>369</v>
      </c>
      <c r="C345" s="398" t="s">
        <v>7551</v>
      </c>
      <c r="D345" s="399">
        <v>79668564</v>
      </c>
      <c r="E345" s="400" t="s">
        <v>7552</v>
      </c>
    </row>
    <row r="346" spans="1:5" ht="15">
      <c r="A346" s="396">
        <v>1346</v>
      </c>
      <c r="B346" s="397" t="s">
        <v>370</v>
      </c>
      <c r="C346" s="398" t="s">
        <v>7551</v>
      </c>
      <c r="D346" s="399">
        <v>79668564</v>
      </c>
      <c r="E346" s="400" t="s">
        <v>7552</v>
      </c>
    </row>
    <row r="347" spans="1:5" ht="15">
      <c r="A347" s="396">
        <v>1347</v>
      </c>
      <c r="B347" s="397" t="s">
        <v>371</v>
      </c>
      <c r="C347" s="398" t="s">
        <v>7551</v>
      </c>
      <c r="D347" s="399">
        <v>79668564</v>
      </c>
      <c r="E347" s="400" t="s">
        <v>7552</v>
      </c>
    </row>
    <row r="348" spans="1:5" ht="15">
      <c r="A348" s="396">
        <v>1401</v>
      </c>
      <c r="B348" s="397" t="s">
        <v>372</v>
      </c>
      <c r="C348" s="398" t="s">
        <v>7551</v>
      </c>
      <c r="D348" s="399">
        <v>79668564</v>
      </c>
      <c r="E348" s="400" t="s">
        <v>7552</v>
      </c>
    </row>
    <row r="349" spans="1:5" ht="15">
      <c r="A349" s="396">
        <v>1402</v>
      </c>
      <c r="B349" s="397" t="s">
        <v>373</v>
      </c>
      <c r="C349" s="398" t="s">
        <v>7551</v>
      </c>
      <c r="D349" s="399">
        <v>79668564</v>
      </c>
      <c r="E349" s="400" t="s">
        <v>7552</v>
      </c>
    </row>
    <row r="350" spans="1:5" ht="15">
      <c r="A350" s="396">
        <v>1403</v>
      </c>
      <c r="B350" s="397" t="s">
        <v>1304</v>
      </c>
      <c r="C350" s="398" t="s">
        <v>7551</v>
      </c>
      <c r="D350" s="399">
        <v>79668564</v>
      </c>
      <c r="E350" s="400" t="s">
        <v>7552</v>
      </c>
    </row>
    <row r="351" spans="1:5" ht="15">
      <c r="A351" s="396">
        <v>1404</v>
      </c>
      <c r="B351" s="397" t="s">
        <v>374</v>
      </c>
      <c r="C351" s="398" t="s">
        <v>7551</v>
      </c>
      <c r="D351" s="399">
        <v>79668564</v>
      </c>
      <c r="E351" s="400" t="s">
        <v>7552</v>
      </c>
    </row>
    <row r="352" spans="1:5" ht="15">
      <c r="A352" s="396">
        <v>1405</v>
      </c>
      <c r="B352" s="397" t="s">
        <v>375</v>
      </c>
      <c r="C352" s="398" t="s">
        <v>7551</v>
      </c>
      <c r="D352" s="399">
        <v>79668564</v>
      </c>
      <c r="E352" s="400" t="s">
        <v>7552</v>
      </c>
    </row>
    <row r="353" spans="1:5" ht="15">
      <c r="A353" s="396">
        <v>1406</v>
      </c>
      <c r="B353" s="397" t="s">
        <v>376</v>
      </c>
      <c r="C353" s="398" t="s">
        <v>7551</v>
      </c>
      <c r="D353" s="399">
        <v>79668564</v>
      </c>
      <c r="E353" s="400" t="s">
        <v>7552</v>
      </c>
    </row>
    <row r="354" spans="1:5" ht="15">
      <c r="A354" s="396">
        <v>1407</v>
      </c>
      <c r="B354" s="397" t="s">
        <v>377</v>
      </c>
      <c r="C354" s="398" t="s">
        <v>7551</v>
      </c>
      <c r="D354" s="399">
        <v>79668564</v>
      </c>
      <c r="E354" s="400" t="s">
        <v>7552</v>
      </c>
    </row>
    <row r="355" spans="1:5" ht="15">
      <c r="A355" s="396">
        <v>1408</v>
      </c>
      <c r="B355" s="397" t="s">
        <v>378</v>
      </c>
      <c r="C355" s="398" t="s">
        <v>7551</v>
      </c>
      <c r="D355" s="399">
        <v>79668564</v>
      </c>
      <c r="E355" s="400" t="s">
        <v>7552</v>
      </c>
    </row>
    <row r="356" spans="1:5" ht="15">
      <c r="A356" s="396">
        <v>1409</v>
      </c>
      <c r="B356" s="397" t="s">
        <v>379</v>
      </c>
      <c r="C356" s="398" t="s">
        <v>7551</v>
      </c>
      <c r="D356" s="399">
        <v>79668564</v>
      </c>
      <c r="E356" s="400" t="s">
        <v>7552</v>
      </c>
    </row>
    <row r="357" spans="1:5" ht="15">
      <c r="A357" s="396">
        <v>1410</v>
      </c>
      <c r="B357" s="397" t="s">
        <v>380</v>
      </c>
      <c r="C357" s="398" t="s">
        <v>7551</v>
      </c>
      <c r="D357" s="399">
        <v>79668564</v>
      </c>
      <c r="E357" s="400" t="s">
        <v>7552</v>
      </c>
    </row>
    <row r="358" spans="1:5" ht="15">
      <c r="A358" s="396">
        <v>1411</v>
      </c>
      <c r="B358" s="397" t="s">
        <v>381</v>
      </c>
      <c r="C358" s="398" t="s">
        <v>7551</v>
      </c>
      <c r="D358" s="399">
        <v>79668564</v>
      </c>
      <c r="E358" s="400" t="s">
        <v>7552</v>
      </c>
    </row>
    <row r="359" spans="1:5" ht="15">
      <c r="A359" s="396">
        <v>1412</v>
      </c>
      <c r="B359" s="397" t="s">
        <v>382</v>
      </c>
      <c r="C359" s="398" t="s">
        <v>7551</v>
      </c>
      <c r="D359" s="399">
        <v>79668564</v>
      </c>
      <c r="E359" s="400" t="s">
        <v>7552</v>
      </c>
    </row>
    <row r="360" spans="1:5" ht="15">
      <c r="A360" s="396">
        <v>1413</v>
      </c>
      <c r="B360" s="397" t="s">
        <v>355</v>
      </c>
      <c r="C360" s="398" t="s">
        <v>7551</v>
      </c>
      <c r="D360" s="399">
        <v>79668564</v>
      </c>
      <c r="E360" s="400" t="s">
        <v>7552</v>
      </c>
    </row>
    <row r="361" spans="1:5" ht="15">
      <c r="A361" s="396">
        <v>1414</v>
      </c>
      <c r="B361" s="397" t="s">
        <v>383</v>
      </c>
      <c r="C361" s="398" t="s">
        <v>7551</v>
      </c>
      <c r="D361" s="399">
        <v>79668564</v>
      </c>
      <c r="E361" s="400" t="s">
        <v>7552</v>
      </c>
    </row>
    <row r="362" spans="1:5" ht="15">
      <c r="A362" s="396">
        <v>1415</v>
      </c>
      <c r="B362" s="397" t="s">
        <v>384</v>
      </c>
      <c r="C362" s="398" t="s">
        <v>7551</v>
      </c>
      <c r="D362" s="399">
        <v>79668564</v>
      </c>
      <c r="E362" s="400" t="s">
        <v>7552</v>
      </c>
    </row>
    <row r="363" spans="1:5" ht="15">
      <c r="A363" s="396">
        <v>1416</v>
      </c>
      <c r="B363" s="397" t="s">
        <v>385</v>
      </c>
      <c r="C363" s="398" t="s">
        <v>7551</v>
      </c>
      <c r="D363" s="399">
        <v>79668564</v>
      </c>
      <c r="E363" s="400" t="s">
        <v>7552</v>
      </c>
    </row>
    <row r="364" spans="1:5" ht="15">
      <c r="A364" s="396">
        <v>1417</v>
      </c>
      <c r="B364" s="397" t="s">
        <v>386</v>
      </c>
      <c r="C364" s="398" t="s">
        <v>7551</v>
      </c>
      <c r="D364" s="399">
        <v>79668564</v>
      </c>
      <c r="E364" s="400" t="s">
        <v>7552</v>
      </c>
    </row>
    <row r="365" spans="1:5" ht="15">
      <c r="A365" s="396">
        <v>1418</v>
      </c>
      <c r="B365" s="397" t="s">
        <v>387</v>
      </c>
      <c r="C365" s="398" t="s">
        <v>7551</v>
      </c>
      <c r="D365" s="399">
        <v>79668564</v>
      </c>
      <c r="E365" s="400" t="s">
        <v>7552</v>
      </c>
    </row>
    <row r="366" spans="1:5" ht="15">
      <c r="A366" s="396">
        <v>1419</v>
      </c>
      <c r="B366" s="397" t="s">
        <v>388</v>
      </c>
      <c r="C366" s="398" t="s">
        <v>7551</v>
      </c>
      <c r="D366" s="399">
        <v>79668564</v>
      </c>
      <c r="E366" s="400" t="s">
        <v>7552</v>
      </c>
    </row>
    <row r="367" spans="1:5" ht="15">
      <c r="A367" s="396">
        <v>1420</v>
      </c>
      <c r="B367" s="397" t="s">
        <v>389</v>
      </c>
      <c r="C367" s="398" t="s">
        <v>7551</v>
      </c>
      <c r="D367" s="399">
        <v>79668564</v>
      </c>
      <c r="E367" s="400" t="s">
        <v>7552</v>
      </c>
    </row>
    <row r="368" spans="1:5" ht="15">
      <c r="A368" s="396">
        <v>1421</v>
      </c>
      <c r="B368" s="397" t="s">
        <v>390</v>
      </c>
      <c r="C368" s="398" t="s">
        <v>7551</v>
      </c>
      <c r="D368" s="399">
        <v>79668564</v>
      </c>
      <c r="E368" s="400" t="s">
        <v>7552</v>
      </c>
    </row>
    <row r="369" spans="1:5" ht="15">
      <c r="A369" s="396">
        <v>1422</v>
      </c>
      <c r="B369" s="397" t="s">
        <v>391</v>
      </c>
      <c r="C369" s="398" t="s">
        <v>7551</v>
      </c>
      <c r="D369" s="399">
        <v>79668564</v>
      </c>
      <c r="E369" s="400" t="s">
        <v>7552</v>
      </c>
    </row>
    <row r="370" spans="1:5" ht="15">
      <c r="A370" s="396">
        <v>1423</v>
      </c>
      <c r="B370" s="397" t="s">
        <v>392</v>
      </c>
      <c r="C370" s="398" t="s">
        <v>7551</v>
      </c>
      <c r="D370" s="399">
        <v>79668564</v>
      </c>
      <c r="E370" s="400" t="s">
        <v>7552</v>
      </c>
    </row>
    <row r="371" spans="1:5" ht="15">
      <c r="A371" s="396">
        <v>1424</v>
      </c>
      <c r="B371" s="397" t="s">
        <v>393</v>
      </c>
      <c r="C371" s="398" t="s">
        <v>7551</v>
      </c>
      <c r="D371" s="399">
        <v>79668564</v>
      </c>
      <c r="E371" s="400" t="s">
        <v>7552</v>
      </c>
    </row>
    <row r="372" spans="1:5" ht="15">
      <c r="A372" s="396">
        <v>1425</v>
      </c>
      <c r="B372" s="397" t="s">
        <v>394</v>
      </c>
      <c r="C372" s="398" t="s">
        <v>7551</v>
      </c>
      <c r="D372" s="399">
        <v>79668564</v>
      </c>
      <c r="E372" s="400" t="s">
        <v>7552</v>
      </c>
    </row>
    <row r="373" spans="1:5" ht="15">
      <c r="A373" s="396">
        <v>1426</v>
      </c>
      <c r="B373" s="397" t="s">
        <v>395</v>
      </c>
      <c r="C373" s="398" t="s">
        <v>7551</v>
      </c>
      <c r="D373" s="399">
        <v>79668564</v>
      </c>
      <c r="E373" s="400" t="s">
        <v>7552</v>
      </c>
    </row>
    <row r="374" spans="1:5" ht="15">
      <c r="A374" s="396">
        <v>1427</v>
      </c>
      <c r="B374" s="397" t="s">
        <v>396</v>
      </c>
      <c r="C374" s="398" t="s">
        <v>7551</v>
      </c>
      <c r="D374" s="399">
        <v>79668564</v>
      </c>
      <c r="E374" s="400" t="s">
        <v>7552</v>
      </c>
    </row>
    <row r="375" spans="1:5" ht="15">
      <c r="A375" s="396">
        <v>1428</v>
      </c>
      <c r="B375" s="397" t="s">
        <v>1305</v>
      </c>
      <c r="C375" s="398" t="s">
        <v>7551</v>
      </c>
      <c r="D375" s="399">
        <v>79668564</v>
      </c>
      <c r="E375" s="400" t="s">
        <v>7552</v>
      </c>
    </row>
    <row r="376" spans="1:5" ht="15">
      <c r="A376" s="396">
        <v>1429</v>
      </c>
      <c r="B376" s="397" t="s">
        <v>397</v>
      </c>
      <c r="C376" s="398" t="s">
        <v>7551</v>
      </c>
      <c r="D376" s="399">
        <v>79668564</v>
      </c>
      <c r="E376" s="400" t="s">
        <v>7552</v>
      </c>
    </row>
    <row r="377" spans="1:5" ht="15">
      <c r="A377" s="396">
        <v>1430</v>
      </c>
      <c r="B377" s="397" t="s">
        <v>398</v>
      </c>
      <c r="C377" s="398" t="s">
        <v>7551</v>
      </c>
      <c r="D377" s="399">
        <v>79668564</v>
      </c>
      <c r="E377" s="400" t="s">
        <v>7552</v>
      </c>
    </row>
    <row r="378" spans="1:5" ht="15">
      <c r="A378" s="396">
        <v>1431</v>
      </c>
      <c r="B378" s="397" t="s">
        <v>399</v>
      </c>
      <c r="C378" s="398" t="s">
        <v>7551</v>
      </c>
      <c r="D378" s="399">
        <v>79668564</v>
      </c>
      <c r="E378" s="400" t="s">
        <v>7552</v>
      </c>
    </row>
    <row r="379" spans="1:5" ht="15">
      <c r="A379" s="396">
        <v>1432</v>
      </c>
      <c r="B379" s="397" t="s">
        <v>400</v>
      </c>
      <c r="C379" s="398" t="s">
        <v>7551</v>
      </c>
      <c r="D379" s="399">
        <v>79668564</v>
      </c>
      <c r="E379" s="400" t="s">
        <v>7552</v>
      </c>
    </row>
    <row r="380" spans="1:5" ht="15">
      <c r="A380" s="396">
        <v>1433</v>
      </c>
      <c r="B380" s="397" t="s">
        <v>401</v>
      </c>
      <c r="C380" s="398" t="s">
        <v>7551</v>
      </c>
      <c r="D380" s="399">
        <v>79668564</v>
      </c>
      <c r="E380" s="400" t="s">
        <v>7552</v>
      </c>
    </row>
    <row r="381" spans="1:5" ht="15">
      <c r="A381" s="396">
        <v>1434</v>
      </c>
      <c r="B381" s="397" t="s">
        <v>402</v>
      </c>
      <c r="C381" s="398" t="s">
        <v>7551</v>
      </c>
      <c r="D381" s="399">
        <v>79668564</v>
      </c>
      <c r="E381" s="400" t="s">
        <v>7552</v>
      </c>
    </row>
    <row r="382" spans="1:5" ht="15">
      <c r="A382" s="396">
        <v>1435</v>
      </c>
      <c r="B382" s="397" t="s">
        <v>403</v>
      </c>
      <c r="C382" s="398" t="s">
        <v>7551</v>
      </c>
      <c r="D382" s="399">
        <v>79668564</v>
      </c>
      <c r="E382" s="400" t="s">
        <v>7552</v>
      </c>
    </row>
    <row r="383" spans="1:5" ht="15">
      <c r="A383" s="396">
        <v>1501</v>
      </c>
      <c r="B383" s="397" t="s">
        <v>404</v>
      </c>
      <c r="C383" s="398" t="s">
        <v>7551</v>
      </c>
      <c r="D383" s="399">
        <v>79668564</v>
      </c>
      <c r="E383" s="400" t="s">
        <v>7552</v>
      </c>
    </row>
    <row r="384" spans="1:5" ht="15">
      <c r="A384" s="396">
        <v>1502</v>
      </c>
      <c r="B384" s="397" t="s">
        <v>405</v>
      </c>
      <c r="C384" s="398" t="s">
        <v>7551</v>
      </c>
      <c r="D384" s="399">
        <v>79668564</v>
      </c>
      <c r="E384" s="400" t="s">
        <v>7552</v>
      </c>
    </row>
    <row r="385" spans="1:5" ht="15">
      <c r="A385" s="396">
        <v>1503</v>
      </c>
      <c r="B385" s="397" t="s">
        <v>406</v>
      </c>
      <c r="C385" s="398" t="s">
        <v>7551</v>
      </c>
      <c r="D385" s="399">
        <v>79668564</v>
      </c>
      <c r="E385" s="400" t="s">
        <v>7552</v>
      </c>
    </row>
    <row r="386" spans="1:5" ht="15">
      <c r="A386" s="396">
        <v>1504</v>
      </c>
      <c r="B386" s="397" t="s">
        <v>407</v>
      </c>
      <c r="C386" s="398" t="s">
        <v>7551</v>
      </c>
      <c r="D386" s="399">
        <v>79668564</v>
      </c>
      <c r="E386" s="400" t="s">
        <v>7552</v>
      </c>
    </row>
    <row r="387" spans="1:5" ht="15">
      <c r="A387" s="396">
        <v>1505</v>
      </c>
      <c r="B387" s="397" t="s">
        <v>408</v>
      </c>
      <c r="C387" s="398" t="s">
        <v>7551</v>
      </c>
      <c r="D387" s="399">
        <v>79668564</v>
      </c>
      <c r="E387" s="400" t="s">
        <v>7552</v>
      </c>
    </row>
    <row r="388" spans="1:5" ht="15">
      <c r="A388" s="396">
        <v>1506</v>
      </c>
      <c r="B388" s="397" t="s">
        <v>409</v>
      </c>
      <c r="C388" s="398" t="s">
        <v>7551</v>
      </c>
      <c r="D388" s="399">
        <v>79668564</v>
      </c>
      <c r="E388" s="400" t="s">
        <v>7552</v>
      </c>
    </row>
    <row r="389" spans="1:5" ht="15">
      <c r="A389" s="396">
        <v>1507</v>
      </c>
      <c r="B389" s="397" t="s">
        <v>410</v>
      </c>
      <c r="C389" s="398" t="s">
        <v>7551</v>
      </c>
      <c r="D389" s="399">
        <v>79668564</v>
      </c>
      <c r="E389" s="400" t="s">
        <v>7552</v>
      </c>
    </row>
    <row r="390" spans="1:5" ht="15">
      <c r="A390" s="396">
        <v>1508</v>
      </c>
      <c r="B390" s="397" t="s">
        <v>411</v>
      </c>
      <c r="C390" s="398" t="s">
        <v>7551</v>
      </c>
      <c r="D390" s="399">
        <v>79668564</v>
      </c>
      <c r="E390" s="400" t="s">
        <v>7552</v>
      </c>
    </row>
    <row r="391" spans="1:5" ht="15">
      <c r="A391" s="396">
        <v>1509</v>
      </c>
      <c r="B391" s="397" t="s">
        <v>412</v>
      </c>
      <c r="C391" s="398" t="s">
        <v>7551</v>
      </c>
      <c r="D391" s="399">
        <v>79668564</v>
      </c>
      <c r="E391" s="400" t="s">
        <v>7552</v>
      </c>
    </row>
    <row r="392" spans="1:5" ht="15">
      <c r="A392" s="396">
        <v>1510</v>
      </c>
      <c r="B392" s="397" t="s">
        <v>413</v>
      </c>
      <c r="C392" s="398" t="s">
        <v>7551</v>
      </c>
      <c r="D392" s="399">
        <v>79668564</v>
      </c>
      <c r="E392" s="400" t="s">
        <v>7552</v>
      </c>
    </row>
    <row r="393" spans="1:5" ht="15">
      <c r="A393" s="396">
        <v>1511</v>
      </c>
      <c r="B393" s="397" t="s">
        <v>414</v>
      </c>
      <c r="C393" s="398" t="s">
        <v>7551</v>
      </c>
      <c r="D393" s="399">
        <v>79668564</v>
      </c>
      <c r="E393" s="400" t="s">
        <v>7552</v>
      </c>
    </row>
    <row r="394" spans="1:5" ht="15">
      <c r="A394" s="396">
        <v>1512</v>
      </c>
      <c r="B394" s="397" t="s">
        <v>415</v>
      </c>
      <c r="C394" s="398" t="s">
        <v>7551</v>
      </c>
      <c r="D394" s="399">
        <v>79668564</v>
      </c>
      <c r="E394" s="400" t="s">
        <v>7552</v>
      </c>
    </row>
    <row r="395" spans="1:5" ht="15">
      <c r="A395" s="396">
        <v>1513</v>
      </c>
      <c r="B395" s="397" t="s">
        <v>416</v>
      </c>
      <c r="C395" s="398" t="s">
        <v>7551</v>
      </c>
      <c r="D395" s="399">
        <v>79668564</v>
      </c>
      <c r="E395" s="400" t="s">
        <v>7552</v>
      </c>
    </row>
    <row r="396" spans="1:5" ht="15">
      <c r="A396" s="396">
        <v>1514</v>
      </c>
      <c r="B396" s="397" t="s">
        <v>417</v>
      </c>
      <c r="C396" s="398" t="s">
        <v>7551</v>
      </c>
      <c r="D396" s="399">
        <v>79668564</v>
      </c>
      <c r="E396" s="400" t="s">
        <v>7552</v>
      </c>
    </row>
    <row r="397" spans="1:5" ht="15">
      <c r="A397" s="396">
        <v>1515</v>
      </c>
      <c r="B397" s="397" t="s">
        <v>418</v>
      </c>
      <c r="C397" s="398" t="s">
        <v>7551</v>
      </c>
      <c r="D397" s="399">
        <v>79668564</v>
      </c>
      <c r="E397" s="400" t="s">
        <v>7552</v>
      </c>
    </row>
    <row r="398" spans="1:5" ht="15">
      <c r="A398" s="396">
        <v>1516</v>
      </c>
      <c r="B398" s="397" t="s">
        <v>419</v>
      </c>
      <c r="C398" s="398" t="s">
        <v>7551</v>
      </c>
      <c r="D398" s="399">
        <v>79668564</v>
      </c>
      <c r="E398" s="400" t="s">
        <v>7552</v>
      </c>
    </row>
    <row r="399" spans="1:5" ht="15">
      <c r="A399" s="396">
        <v>1517</v>
      </c>
      <c r="B399" s="397" t="s">
        <v>420</v>
      </c>
      <c r="C399" s="398" t="s">
        <v>7551</v>
      </c>
      <c r="D399" s="399">
        <v>79668564</v>
      </c>
      <c r="E399" s="400" t="s">
        <v>7552</v>
      </c>
    </row>
    <row r="400" spans="1:5" ht="15">
      <c r="A400" s="396">
        <v>1518</v>
      </c>
      <c r="B400" s="397" t="s">
        <v>421</v>
      </c>
      <c r="C400" s="398" t="s">
        <v>7551</v>
      </c>
      <c r="D400" s="399">
        <v>79668564</v>
      </c>
      <c r="E400" s="400" t="s">
        <v>7552</v>
      </c>
    </row>
    <row r="401" spans="1:5" ht="15">
      <c r="A401" s="396">
        <v>1519</v>
      </c>
      <c r="B401" s="397" t="s">
        <v>422</v>
      </c>
      <c r="C401" s="398" t="s">
        <v>7551</v>
      </c>
      <c r="D401" s="399">
        <v>79668564</v>
      </c>
      <c r="E401" s="400" t="s">
        <v>7552</v>
      </c>
    </row>
    <row r="402" spans="1:5" ht="15">
      <c r="A402" s="396">
        <v>1520</v>
      </c>
      <c r="B402" s="397" t="s">
        <v>423</v>
      </c>
      <c r="C402" s="398" t="s">
        <v>7551</v>
      </c>
      <c r="D402" s="399">
        <v>79668564</v>
      </c>
      <c r="E402" s="400" t="s">
        <v>7552</v>
      </c>
    </row>
    <row r="403" spans="1:5" ht="15">
      <c r="A403" s="396">
        <v>1521</v>
      </c>
      <c r="B403" s="397" t="s">
        <v>424</v>
      </c>
      <c r="C403" s="398" t="s">
        <v>7551</v>
      </c>
      <c r="D403" s="399">
        <v>79668564</v>
      </c>
      <c r="E403" s="400" t="s">
        <v>7552</v>
      </c>
    </row>
    <row r="404" spans="1:5" ht="15">
      <c r="A404" s="396">
        <v>1522</v>
      </c>
      <c r="B404" s="397" t="s">
        <v>425</v>
      </c>
      <c r="C404" s="398" t="s">
        <v>7551</v>
      </c>
      <c r="D404" s="399">
        <v>79668564</v>
      </c>
      <c r="E404" s="400" t="s">
        <v>7552</v>
      </c>
    </row>
    <row r="405" spans="1:5" ht="15">
      <c r="A405" s="396">
        <v>1523</v>
      </c>
      <c r="B405" s="397" t="s">
        <v>426</v>
      </c>
      <c r="C405" s="398" t="s">
        <v>7551</v>
      </c>
      <c r="D405" s="399">
        <v>79668564</v>
      </c>
      <c r="E405" s="400" t="s">
        <v>7552</v>
      </c>
    </row>
    <row r="406" spans="1:5" ht="15">
      <c r="A406" s="396">
        <v>1524</v>
      </c>
      <c r="B406" s="397" t="s">
        <v>427</v>
      </c>
      <c r="C406" s="398" t="s">
        <v>7551</v>
      </c>
      <c r="D406" s="399">
        <v>79668564</v>
      </c>
      <c r="E406" s="400" t="s">
        <v>7552</v>
      </c>
    </row>
    <row r="407" spans="1:5" ht="15">
      <c r="A407" s="396">
        <v>1525</v>
      </c>
      <c r="B407" s="397" t="s">
        <v>428</v>
      </c>
      <c r="C407" s="398" t="s">
        <v>7551</v>
      </c>
      <c r="D407" s="399">
        <v>79668564</v>
      </c>
      <c r="E407" s="400" t="s">
        <v>7552</v>
      </c>
    </row>
    <row r="408" spans="1:5" ht="15">
      <c r="A408" s="396">
        <v>1526</v>
      </c>
      <c r="B408" s="397" t="s">
        <v>429</v>
      </c>
      <c r="C408" s="398" t="s">
        <v>7551</v>
      </c>
      <c r="D408" s="399">
        <v>79668564</v>
      </c>
      <c r="E408" s="400" t="s">
        <v>7552</v>
      </c>
    </row>
    <row r="409" spans="1:5" ht="15">
      <c r="A409" s="396">
        <v>1527</v>
      </c>
      <c r="B409" s="397" t="s">
        <v>430</v>
      </c>
      <c r="C409" s="398" t="s">
        <v>7551</v>
      </c>
      <c r="D409" s="399">
        <v>79668564</v>
      </c>
      <c r="E409" s="400" t="s">
        <v>7552</v>
      </c>
    </row>
    <row r="410" spans="1:5" ht="15">
      <c r="A410" s="396">
        <v>1528</v>
      </c>
      <c r="B410" s="397" t="s">
        <v>431</v>
      </c>
      <c r="C410" s="398" t="s">
        <v>7551</v>
      </c>
      <c r="D410" s="399">
        <v>79668564</v>
      </c>
      <c r="E410" s="400" t="s">
        <v>7552</v>
      </c>
    </row>
    <row r="411" spans="1:5" ht="15">
      <c r="A411" s="396">
        <v>1529</v>
      </c>
      <c r="B411" s="397" t="s">
        <v>432</v>
      </c>
      <c r="C411" s="398" t="s">
        <v>7551</v>
      </c>
      <c r="D411" s="399">
        <v>79668564</v>
      </c>
      <c r="E411" s="400" t="s">
        <v>7552</v>
      </c>
    </row>
    <row r="412" spans="1:5" ht="15">
      <c r="A412" s="396">
        <v>1530</v>
      </c>
      <c r="B412" s="397" t="s">
        <v>433</v>
      </c>
      <c r="C412" s="398" t="s">
        <v>7551</v>
      </c>
      <c r="D412" s="399">
        <v>79668564</v>
      </c>
      <c r="E412" s="400" t="s">
        <v>7552</v>
      </c>
    </row>
    <row r="413" spans="1:5" ht="15">
      <c r="A413" s="396">
        <v>1531</v>
      </c>
      <c r="B413" s="397" t="s">
        <v>434</v>
      </c>
      <c r="C413" s="398" t="s">
        <v>7551</v>
      </c>
      <c r="D413" s="399">
        <v>79668564</v>
      </c>
      <c r="E413" s="400" t="s">
        <v>7552</v>
      </c>
    </row>
    <row r="414" spans="1:5" ht="15">
      <c r="A414" s="396">
        <v>1532</v>
      </c>
      <c r="B414" s="397" t="s">
        <v>435</v>
      </c>
      <c r="C414" s="398" t="s">
        <v>7551</v>
      </c>
      <c r="D414" s="399">
        <v>79668564</v>
      </c>
      <c r="E414" s="400" t="s">
        <v>7552</v>
      </c>
    </row>
    <row r="415" spans="1:5" ht="15">
      <c r="A415" s="396">
        <v>1533</v>
      </c>
      <c r="B415" s="397" t="s">
        <v>436</v>
      </c>
      <c r="C415" s="398" t="s">
        <v>7551</v>
      </c>
      <c r="D415" s="399">
        <v>79668564</v>
      </c>
      <c r="E415" s="400" t="s">
        <v>7552</v>
      </c>
    </row>
    <row r="416" spans="1:5" ht="15">
      <c r="A416" s="396">
        <v>1534</v>
      </c>
      <c r="B416" s="397" t="s">
        <v>437</v>
      </c>
      <c r="C416" s="398" t="s">
        <v>7551</v>
      </c>
      <c r="D416" s="399">
        <v>79668564</v>
      </c>
      <c r="E416" s="400" t="s">
        <v>7552</v>
      </c>
    </row>
    <row r="417" spans="1:5" ht="15">
      <c r="A417" s="396">
        <v>1535</v>
      </c>
      <c r="B417" s="397" t="s">
        <v>438</v>
      </c>
      <c r="C417" s="398" t="s">
        <v>7551</v>
      </c>
      <c r="D417" s="399">
        <v>79668564</v>
      </c>
      <c r="E417" s="400" t="s">
        <v>7552</v>
      </c>
    </row>
    <row r="418" spans="1:5" ht="15">
      <c r="A418" s="396">
        <v>1536</v>
      </c>
      <c r="B418" s="397" t="s">
        <v>439</v>
      </c>
      <c r="C418" s="398" t="s">
        <v>7551</v>
      </c>
      <c r="D418" s="399">
        <v>79668564</v>
      </c>
      <c r="E418" s="400" t="s">
        <v>7552</v>
      </c>
    </row>
    <row r="419" spans="1:5" ht="15">
      <c r="A419" s="396">
        <v>1537</v>
      </c>
      <c r="B419" s="397" t="s">
        <v>440</v>
      </c>
      <c r="C419" s="398" t="s">
        <v>7551</v>
      </c>
      <c r="D419" s="399">
        <v>79668564</v>
      </c>
      <c r="E419" s="400" t="s">
        <v>7552</v>
      </c>
    </row>
    <row r="420" spans="1:5" ht="15">
      <c r="A420" s="396">
        <v>1538</v>
      </c>
      <c r="B420" s="397" t="s">
        <v>441</v>
      </c>
      <c r="C420" s="398" t="s">
        <v>7551</v>
      </c>
      <c r="D420" s="399">
        <v>79668564</v>
      </c>
      <c r="E420" s="400" t="s">
        <v>7552</v>
      </c>
    </row>
    <row r="421" spans="1:5" ht="15">
      <c r="A421" s="396">
        <v>1539</v>
      </c>
      <c r="B421" s="397" t="s">
        <v>442</v>
      </c>
      <c r="C421" s="398" t="s">
        <v>7551</v>
      </c>
      <c r="D421" s="399">
        <v>79668564</v>
      </c>
      <c r="E421" s="400" t="s">
        <v>7552</v>
      </c>
    </row>
    <row r="422" spans="1:5" ht="15">
      <c r="A422" s="396">
        <v>1540</v>
      </c>
      <c r="B422" s="397" t="s">
        <v>1306</v>
      </c>
      <c r="C422" s="398" t="s">
        <v>7551</v>
      </c>
      <c r="D422" s="399">
        <v>79668564</v>
      </c>
      <c r="E422" s="400" t="s">
        <v>7552</v>
      </c>
    </row>
    <row r="423" spans="1:5" ht="15">
      <c r="A423" s="396">
        <v>1601</v>
      </c>
      <c r="B423" s="397" t="s">
        <v>443</v>
      </c>
      <c r="C423" s="398" t="s">
        <v>7551</v>
      </c>
      <c r="D423" s="399">
        <v>79668564</v>
      </c>
      <c r="E423" s="400" t="s">
        <v>7552</v>
      </c>
    </row>
    <row r="424" spans="1:5" ht="15">
      <c r="A424" s="396">
        <v>1602</v>
      </c>
      <c r="B424" s="397" t="s">
        <v>444</v>
      </c>
      <c r="C424" s="398" t="s">
        <v>7551</v>
      </c>
      <c r="D424" s="399">
        <v>79668564</v>
      </c>
      <c r="E424" s="400" t="s">
        <v>7552</v>
      </c>
    </row>
    <row r="425" spans="1:5" ht="15">
      <c r="A425" s="396">
        <v>1603</v>
      </c>
      <c r="B425" s="397" t="s">
        <v>445</v>
      </c>
      <c r="C425" s="398" t="s">
        <v>7551</v>
      </c>
      <c r="D425" s="399">
        <v>79668564</v>
      </c>
      <c r="E425" s="400" t="s">
        <v>7552</v>
      </c>
    </row>
    <row r="426" spans="1:5" ht="15">
      <c r="A426" s="396">
        <v>1604</v>
      </c>
      <c r="B426" s="397" t="s">
        <v>446</v>
      </c>
      <c r="C426" s="398" t="s">
        <v>7551</v>
      </c>
      <c r="D426" s="399">
        <v>79668564</v>
      </c>
      <c r="E426" s="400" t="s">
        <v>7552</v>
      </c>
    </row>
    <row r="427" spans="1:5" ht="15">
      <c r="A427" s="396">
        <v>1605</v>
      </c>
      <c r="B427" s="397" t="s">
        <v>447</v>
      </c>
      <c r="C427" s="398" t="s">
        <v>7551</v>
      </c>
      <c r="D427" s="399">
        <v>79668564</v>
      </c>
      <c r="E427" s="400" t="s">
        <v>7552</v>
      </c>
    </row>
    <row r="428" spans="1:5" ht="15">
      <c r="A428" s="396">
        <v>1606</v>
      </c>
      <c r="B428" s="397" t="s">
        <v>448</v>
      </c>
      <c r="C428" s="398" t="s">
        <v>7551</v>
      </c>
      <c r="D428" s="399">
        <v>79668564</v>
      </c>
      <c r="E428" s="400" t="s">
        <v>7552</v>
      </c>
    </row>
    <row r="429" spans="1:5" ht="15">
      <c r="A429" s="396">
        <v>1607</v>
      </c>
      <c r="B429" s="397" t="s">
        <v>449</v>
      </c>
      <c r="C429" s="398" t="s">
        <v>7551</v>
      </c>
      <c r="D429" s="399">
        <v>79668564</v>
      </c>
      <c r="E429" s="400" t="s">
        <v>7552</v>
      </c>
    </row>
    <row r="430" spans="1:5" ht="15">
      <c r="A430" s="396">
        <v>1608</v>
      </c>
      <c r="B430" s="397" t="s">
        <v>450</v>
      </c>
      <c r="C430" s="398" t="s">
        <v>7551</v>
      </c>
      <c r="D430" s="399">
        <v>79668564</v>
      </c>
      <c r="E430" s="400" t="s">
        <v>7552</v>
      </c>
    </row>
    <row r="431" spans="1:5" ht="15">
      <c r="A431" s="396">
        <v>1609</v>
      </c>
      <c r="B431" s="397" t="s">
        <v>451</v>
      </c>
      <c r="C431" s="398" t="s">
        <v>7551</v>
      </c>
      <c r="D431" s="399">
        <v>79668564</v>
      </c>
      <c r="E431" s="400" t="s">
        <v>7552</v>
      </c>
    </row>
    <row r="432" spans="1:5" ht="15">
      <c r="A432" s="396">
        <v>1610</v>
      </c>
      <c r="B432" s="397" t="s">
        <v>1307</v>
      </c>
      <c r="C432" s="398" t="s">
        <v>7551</v>
      </c>
      <c r="D432" s="399">
        <v>79668564</v>
      </c>
      <c r="E432" s="400" t="s">
        <v>7552</v>
      </c>
    </row>
    <row r="433" spans="1:5" ht="15">
      <c r="A433" s="396">
        <v>1611</v>
      </c>
      <c r="B433" s="397" t="s">
        <v>452</v>
      </c>
      <c r="C433" s="398" t="s">
        <v>7551</v>
      </c>
      <c r="D433" s="399">
        <v>79668564</v>
      </c>
      <c r="E433" s="400" t="s">
        <v>7552</v>
      </c>
    </row>
    <row r="434" spans="1:5" ht="15">
      <c r="A434" s="396">
        <v>1701</v>
      </c>
      <c r="B434" s="397" t="s">
        <v>1308</v>
      </c>
      <c r="C434" s="398" t="s">
        <v>7551</v>
      </c>
      <c r="D434" s="399">
        <v>79668564</v>
      </c>
      <c r="E434" s="400" t="s">
        <v>7552</v>
      </c>
    </row>
    <row r="435" spans="1:5" ht="15">
      <c r="A435" s="396">
        <v>1702</v>
      </c>
      <c r="B435" s="397" t="s">
        <v>453</v>
      </c>
      <c r="C435" s="398" t="s">
        <v>7551</v>
      </c>
      <c r="D435" s="399">
        <v>79668564</v>
      </c>
      <c r="E435" s="400" t="s">
        <v>7552</v>
      </c>
    </row>
    <row r="436" spans="1:5" ht="15">
      <c r="A436" s="396">
        <v>1703</v>
      </c>
      <c r="B436" s="397" t="s">
        <v>454</v>
      </c>
      <c r="C436" s="398" t="s">
        <v>7551</v>
      </c>
      <c r="D436" s="399">
        <v>79668564</v>
      </c>
      <c r="E436" s="400" t="s">
        <v>7552</v>
      </c>
    </row>
    <row r="437" spans="1:5" ht="15">
      <c r="A437" s="396">
        <v>1704</v>
      </c>
      <c r="B437" s="397" t="s">
        <v>1309</v>
      </c>
      <c r="C437" s="398" t="s">
        <v>7551</v>
      </c>
      <c r="D437" s="399">
        <v>79668564</v>
      </c>
      <c r="E437" s="400" t="s">
        <v>7552</v>
      </c>
    </row>
    <row r="438" spans="1:5" ht="15">
      <c r="A438" s="396">
        <v>1705</v>
      </c>
      <c r="B438" s="397" t="s">
        <v>1310</v>
      </c>
      <c r="C438" s="398" t="s">
        <v>7551</v>
      </c>
      <c r="D438" s="399">
        <v>79668564</v>
      </c>
      <c r="E438" s="400" t="s">
        <v>7552</v>
      </c>
    </row>
    <row r="439" spans="1:5" ht="15">
      <c r="A439" s="396">
        <v>1706</v>
      </c>
      <c r="B439" s="397" t="s">
        <v>455</v>
      </c>
      <c r="C439" s="398" t="s">
        <v>7551</v>
      </c>
      <c r="D439" s="399">
        <v>79668564</v>
      </c>
      <c r="E439" s="400" t="s">
        <v>7552</v>
      </c>
    </row>
    <row r="440" spans="1:5" ht="15">
      <c r="A440" s="396">
        <v>1707</v>
      </c>
      <c r="B440" s="397" t="s">
        <v>456</v>
      </c>
      <c r="C440" s="398" t="s">
        <v>7551</v>
      </c>
      <c r="D440" s="399">
        <v>79668564</v>
      </c>
      <c r="E440" s="400" t="s">
        <v>7552</v>
      </c>
    </row>
    <row r="441" spans="1:5" ht="15">
      <c r="A441" s="396">
        <v>1708</v>
      </c>
      <c r="B441" s="397" t="s">
        <v>457</v>
      </c>
      <c r="C441" s="398" t="s">
        <v>7551</v>
      </c>
      <c r="D441" s="399">
        <v>79668564</v>
      </c>
      <c r="E441" s="400" t="s">
        <v>7552</v>
      </c>
    </row>
    <row r="442" spans="1:5" ht="15">
      <c r="A442" s="396">
        <v>1709</v>
      </c>
      <c r="B442" s="397" t="s">
        <v>458</v>
      </c>
      <c r="C442" s="398" t="s">
        <v>7551</v>
      </c>
      <c r="D442" s="399">
        <v>79668564</v>
      </c>
      <c r="E442" s="400" t="s">
        <v>7552</v>
      </c>
    </row>
    <row r="443" spans="1:5" ht="15">
      <c r="A443" s="396">
        <v>1710</v>
      </c>
      <c r="B443" s="397" t="s">
        <v>459</v>
      </c>
      <c r="C443" s="398" t="s">
        <v>7551</v>
      </c>
      <c r="D443" s="399">
        <v>79668564</v>
      </c>
      <c r="E443" s="400" t="s">
        <v>7552</v>
      </c>
    </row>
    <row r="444" spans="1:5" ht="15">
      <c r="A444" s="396">
        <v>1711</v>
      </c>
      <c r="B444" s="397" t="s">
        <v>460</v>
      </c>
      <c r="C444" s="398" t="s">
        <v>7551</v>
      </c>
      <c r="D444" s="399">
        <v>79668564</v>
      </c>
      <c r="E444" s="400" t="s">
        <v>7552</v>
      </c>
    </row>
    <row r="445" spans="1:5" ht="15">
      <c r="A445" s="396">
        <v>1712</v>
      </c>
      <c r="B445" s="397" t="s">
        <v>461</v>
      </c>
      <c r="C445" s="398" t="s">
        <v>7551</v>
      </c>
      <c r="D445" s="399">
        <v>79668564</v>
      </c>
      <c r="E445" s="400" t="s">
        <v>7552</v>
      </c>
    </row>
    <row r="446" spans="1:5" ht="15">
      <c r="A446" s="396">
        <v>1713</v>
      </c>
      <c r="B446" s="397" t="s">
        <v>462</v>
      </c>
      <c r="C446" s="398" t="s">
        <v>7551</v>
      </c>
      <c r="D446" s="399">
        <v>79668564</v>
      </c>
      <c r="E446" s="400" t="s">
        <v>7552</v>
      </c>
    </row>
    <row r="447" spans="1:5" ht="15">
      <c r="A447" s="396">
        <v>1714</v>
      </c>
      <c r="B447" s="397" t="s">
        <v>463</v>
      </c>
      <c r="C447" s="398" t="s">
        <v>7551</v>
      </c>
      <c r="D447" s="399">
        <v>79668564</v>
      </c>
      <c r="E447" s="400" t="s">
        <v>7552</v>
      </c>
    </row>
    <row r="448" spans="1:5" ht="15">
      <c r="A448" s="396">
        <v>1715</v>
      </c>
      <c r="B448" s="397" t="s">
        <v>464</v>
      </c>
      <c r="C448" s="398" t="s">
        <v>7551</v>
      </c>
      <c r="D448" s="399">
        <v>79668564</v>
      </c>
      <c r="E448" s="400" t="s">
        <v>7552</v>
      </c>
    </row>
    <row r="449" spans="1:5" ht="15">
      <c r="A449" s="396">
        <v>1716</v>
      </c>
      <c r="B449" s="397" t="s">
        <v>465</v>
      </c>
      <c r="C449" s="398" t="s">
        <v>7551</v>
      </c>
      <c r="D449" s="399">
        <v>79668564</v>
      </c>
      <c r="E449" s="400" t="s">
        <v>7552</v>
      </c>
    </row>
    <row r="450" spans="1:5" ht="15">
      <c r="A450" s="396">
        <v>1717</v>
      </c>
      <c r="B450" s="397" t="s">
        <v>466</v>
      </c>
      <c r="C450" s="398" t="s">
        <v>7551</v>
      </c>
      <c r="D450" s="399">
        <v>79668564</v>
      </c>
      <c r="E450" s="400" t="s">
        <v>7552</v>
      </c>
    </row>
    <row r="451" spans="1:5" ht="15">
      <c r="A451" s="396">
        <v>1718</v>
      </c>
      <c r="B451" s="397" t="s">
        <v>467</v>
      </c>
      <c r="C451" s="398" t="s">
        <v>7551</v>
      </c>
      <c r="D451" s="399">
        <v>79668564</v>
      </c>
      <c r="E451" s="400" t="s">
        <v>7552</v>
      </c>
    </row>
    <row r="452" spans="1:5" ht="15">
      <c r="A452" s="396">
        <v>1720</v>
      </c>
      <c r="B452" s="397" t="s">
        <v>468</v>
      </c>
      <c r="C452" s="398" t="s">
        <v>7551</v>
      </c>
      <c r="D452" s="399">
        <v>79668564</v>
      </c>
      <c r="E452" s="400" t="s">
        <v>7552</v>
      </c>
    </row>
    <row r="453" spans="1:5" ht="15">
      <c r="A453" s="396">
        <v>1721</v>
      </c>
      <c r="B453" s="397" t="s">
        <v>469</v>
      </c>
      <c r="C453" s="398" t="s">
        <v>7551</v>
      </c>
      <c r="D453" s="399">
        <v>79668564</v>
      </c>
      <c r="E453" s="400" t="s">
        <v>7552</v>
      </c>
    </row>
    <row r="454" spans="1:5" ht="15">
      <c r="A454" s="396">
        <v>1722</v>
      </c>
      <c r="B454" s="397" t="s">
        <v>470</v>
      </c>
      <c r="C454" s="398" t="s">
        <v>7551</v>
      </c>
      <c r="D454" s="399">
        <v>79668564</v>
      </c>
      <c r="E454" s="400" t="s">
        <v>7552</v>
      </c>
    </row>
    <row r="455" spans="1:5" ht="15">
      <c r="A455" s="396">
        <v>1723</v>
      </c>
      <c r="B455" s="397" t="s">
        <v>471</v>
      </c>
      <c r="C455" s="398" t="s">
        <v>7551</v>
      </c>
      <c r="D455" s="399">
        <v>79668564</v>
      </c>
      <c r="E455" s="400" t="s">
        <v>7552</v>
      </c>
    </row>
    <row r="456" spans="1:5" ht="15">
      <c r="A456" s="396">
        <v>1724</v>
      </c>
      <c r="B456" s="397" t="s">
        <v>472</v>
      </c>
      <c r="C456" s="398" t="s">
        <v>7551</v>
      </c>
      <c r="D456" s="399">
        <v>79668564</v>
      </c>
      <c r="E456" s="400" t="s">
        <v>7552</v>
      </c>
    </row>
    <row r="457" spans="1:5" ht="15">
      <c r="A457" s="396">
        <v>1725</v>
      </c>
      <c r="B457" s="397" t="s">
        <v>473</v>
      </c>
      <c r="C457" s="398" t="s">
        <v>7551</v>
      </c>
      <c r="D457" s="399">
        <v>79668564</v>
      </c>
      <c r="E457" s="400" t="s">
        <v>7552</v>
      </c>
    </row>
    <row r="458" spans="1:5" ht="15">
      <c r="A458" s="396">
        <v>1726</v>
      </c>
      <c r="B458" s="397" t="s">
        <v>474</v>
      </c>
      <c r="C458" s="398" t="s">
        <v>7551</v>
      </c>
      <c r="D458" s="399">
        <v>79668564</v>
      </c>
      <c r="E458" s="400" t="s">
        <v>7552</v>
      </c>
    </row>
    <row r="459" spans="1:5" ht="15">
      <c r="A459" s="396">
        <v>1727</v>
      </c>
      <c r="B459" s="397" t="s">
        <v>475</v>
      </c>
      <c r="C459" s="398" t="s">
        <v>7551</v>
      </c>
      <c r="D459" s="399">
        <v>79668564</v>
      </c>
      <c r="E459" s="400" t="s">
        <v>7552</v>
      </c>
    </row>
    <row r="460" spans="1:5" ht="15">
      <c r="A460" s="396">
        <v>1728</v>
      </c>
      <c r="B460" s="397" t="s">
        <v>476</v>
      </c>
      <c r="C460" s="398" t="s">
        <v>7551</v>
      </c>
      <c r="D460" s="399">
        <v>79668564</v>
      </c>
      <c r="E460" s="400" t="s">
        <v>7552</v>
      </c>
    </row>
    <row r="461" spans="1:5" ht="15">
      <c r="A461" s="396">
        <v>1729</v>
      </c>
      <c r="B461" s="397" t="s">
        <v>477</v>
      </c>
      <c r="C461" s="398" t="s">
        <v>7551</v>
      </c>
      <c r="D461" s="399">
        <v>79668564</v>
      </c>
      <c r="E461" s="400" t="s">
        <v>7552</v>
      </c>
    </row>
    <row r="462" spans="1:5" ht="15">
      <c r="A462" s="396">
        <v>1730</v>
      </c>
      <c r="B462" s="397" t="s">
        <v>478</v>
      </c>
      <c r="C462" s="398" t="s">
        <v>7551</v>
      </c>
      <c r="D462" s="399">
        <v>79668564</v>
      </c>
      <c r="E462" s="400" t="s">
        <v>7552</v>
      </c>
    </row>
    <row r="463" spans="1:5" ht="15">
      <c r="A463" s="396">
        <v>1731</v>
      </c>
      <c r="B463" s="397" t="s">
        <v>479</v>
      </c>
      <c r="C463" s="398" t="s">
        <v>7551</v>
      </c>
      <c r="D463" s="399">
        <v>79668564</v>
      </c>
      <c r="E463" s="400" t="s">
        <v>7552</v>
      </c>
    </row>
    <row r="464" spans="1:5" ht="15">
      <c r="A464" s="396">
        <v>1732</v>
      </c>
      <c r="B464" s="397" t="s">
        <v>480</v>
      </c>
      <c r="C464" s="398" t="s">
        <v>7551</v>
      </c>
      <c r="D464" s="399">
        <v>79668564</v>
      </c>
      <c r="E464" s="400" t="s">
        <v>7552</v>
      </c>
    </row>
    <row r="465" spans="1:5" ht="15">
      <c r="A465" s="396">
        <v>1733</v>
      </c>
      <c r="B465" s="397" t="s">
        <v>481</v>
      </c>
      <c r="C465" s="398" t="s">
        <v>7551</v>
      </c>
      <c r="D465" s="399">
        <v>79668564</v>
      </c>
      <c r="E465" s="400" t="s">
        <v>7552</v>
      </c>
    </row>
    <row r="466" spans="1:5" ht="15">
      <c r="A466" s="396">
        <v>1734</v>
      </c>
      <c r="B466" s="397" t="s">
        <v>482</v>
      </c>
      <c r="C466" s="398" t="s">
        <v>7551</v>
      </c>
      <c r="D466" s="399">
        <v>79668564</v>
      </c>
      <c r="E466" s="400" t="s">
        <v>7552</v>
      </c>
    </row>
    <row r="467" spans="1:5" ht="15">
      <c r="A467" s="396">
        <v>1735</v>
      </c>
      <c r="B467" s="397" t="s">
        <v>483</v>
      </c>
      <c r="C467" s="398" t="s">
        <v>7551</v>
      </c>
      <c r="D467" s="399">
        <v>79668564</v>
      </c>
      <c r="E467" s="400" t="s">
        <v>7552</v>
      </c>
    </row>
    <row r="468" spans="1:5" ht="15">
      <c r="A468" s="396">
        <v>1736</v>
      </c>
      <c r="B468" s="397" t="s">
        <v>484</v>
      </c>
      <c r="C468" s="398" t="s">
        <v>7551</v>
      </c>
      <c r="D468" s="399">
        <v>79668564</v>
      </c>
      <c r="E468" s="400" t="s">
        <v>7552</v>
      </c>
    </row>
    <row r="469" spans="1:5" ht="15">
      <c r="A469" s="396">
        <v>1737</v>
      </c>
      <c r="B469" s="397" t="s">
        <v>485</v>
      </c>
      <c r="C469" s="398" t="s">
        <v>7551</v>
      </c>
      <c r="D469" s="399">
        <v>79668564</v>
      </c>
      <c r="E469" s="400" t="s">
        <v>7552</v>
      </c>
    </row>
    <row r="470" spans="1:5" ht="15">
      <c r="A470" s="396">
        <v>1738</v>
      </c>
      <c r="B470" s="397" t="s">
        <v>486</v>
      </c>
      <c r="C470" s="398" t="s">
        <v>7551</v>
      </c>
      <c r="D470" s="399">
        <v>79668564</v>
      </c>
      <c r="E470" s="400" t="s">
        <v>7552</v>
      </c>
    </row>
    <row r="471" spans="1:5" ht="15">
      <c r="A471" s="396">
        <v>1739</v>
      </c>
      <c r="B471" s="397" t="s">
        <v>487</v>
      </c>
      <c r="C471" s="398" t="s">
        <v>7551</v>
      </c>
      <c r="D471" s="399">
        <v>79668564</v>
      </c>
      <c r="E471" s="400" t="s">
        <v>7552</v>
      </c>
    </row>
    <row r="472" spans="1:5" ht="15">
      <c r="A472" s="396">
        <v>1740</v>
      </c>
      <c r="B472" s="397" t="s">
        <v>488</v>
      </c>
      <c r="C472" s="398" t="s">
        <v>7551</v>
      </c>
      <c r="D472" s="399">
        <v>79668564</v>
      </c>
      <c r="E472" s="400" t="s">
        <v>7552</v>
      </c>
    </row>
    <row r="473" spans="1:5" ht="15">
      <c r="A473" s="396">
        <v>1741</v>
      </c>
      <c r="B473" s="397" t="s">
        <v>489</v>
      </c>
      <c r="C473" s="398" t="s">
        <v>7551</v>
      </c>
      <c r="D473" s="399">
        <v>79668564</v>
      </c>
      <c r="E473" s="400" t="s">
        <v>7552</v>
      </c>
    </row>
    <row r="474" spans="1:5" ht="15">
      <c r="A474" s="396">
        <v>1742</v>
      </c>
      <c r="B474" s="397" t="s">
        <v>490</v>
      </c>
      <c r="C474" s="398" t="s">
        <v>7551</v>
      </c>
      <c r="D474" s="399">
        <v>79668564</v>
      </c>
      <c r="E474" s="400" t="s">
        <v>7552</v>
      </c>
    </row>
    <row r="475" spans="1:5" ht="15">
      <c r="A475" s="396">
        <v>1743</v>
      </c>
      <c r="B475" s="397" t="s">
        <v>491</v>
      </c>
      <c r="C475" s="398" t="s">
        <v>7551</v>
      </c>
      <c r="D475" s="399">
        <v>79668564</v>
      </c>
      <c r="E475" s="400" t="s">
        <v>7552</v>
      </c>
    </row>
    <row r="476" spans="1:5" ht="15">
      <c r="A476" s="396">
        <v>1744</v>
      </c>
      <c r="B476" s="397" t="s">
        <v>492</v>
      </c>
      <c r="C476" s="398" t="s">
        <v>7551</v>
      </c>
      <c r="D476" s="399">
        <v>79668564</v>
      </c>
      <c r="E476" s="400" t="s">
        <v>7552</v>
      </c>
    </row>
    <row r="477" spans="1:5" ht="15">
      <c r="A477" s="396">
        <v>1745</v>
      </c>
      <c r="B477" s="397" t="s">
        <v>493</v>
      </c>
      <c r="C477" s="398" t="s">
        <v>7551</v>
      </c>
      <c r="D477" s="399">
        <v>79668564</v>
      </c>
      <c r="E477" s="400" t="s">
        <v>7552</v>
      </c>
    </row>
    <row r="478" spans="1:5" ht="15">
      <c r="A478" s="396">
        <v>1746</v>
      </c>
      <c r="B478" s="397" t="s">
        <v>494</v>
      </c>
      <c r="C478" s="398" t="s">
        <v>7551</v>
      </c>
      <c r="D478" s="399">
        <v>79668564</v>
      </c>
      <c r="E478" s="400" t="s">
        <v>7552</v>
      </c>
    </row>
    <row r="479" spans="1:5" ht="15">
      <c r="A479" s="396">
        <v>1747</v>
      </c>
      <c r="B479" s="397" t="s">
        <v>1307</v>
      </c>
      <c r="C479" s="398" t="s">
        <v>7551</v>
      </c>
      <c r="D479" s="399">
        <v>79668564</v>
      </c>
      <c r="E479" s="400" t="s">
        <v>7552</v>
      </c>
    </row>
    <row r="480" spans="1:5" ht="15">
      <c r="A480" s="396">
        <v>1748</v>
      </c>
      <c r="B480" s="397" t="s">
        <v>495</v>
      </c>
      <c r="C480" s="398" t="s">
        <v>7551</v>
      </c>
      <c r="D480" s="399">
        <v>79668564</v>
      </c>
      <c r="E480" s="400" t="s">
        <v>7552</v>
      </c>
    </row>
    <row r="481" spans="1:5" ht="15">
      <c r="A481" s="396">
        <v>1749</v>
      </c>
      <c r="B481" s="397" t="s">
        <v>496</v>
      </c>
      <c r="C481" s="398" t="s">
        <v>7551</v>
      </c>
      <c r="D481" s="399">
        <v>79668564</v>
      </c>
      <c r="E481" s="400" t="s">
        <v>7552</v>
      </c>
    </row>
    <row r="482" spans="1:5" ht="15">
      <c r="A482" s="396">
        <v>1750</v>
      </c>
      <c r="B482" s="397" t="s">
        <v>497</v>
      </c>
      <c r="C482" s="398" t="s">
        <v>7551</v>
      </c>
      <c r="D482" s="399">
        <v>79668564</v>
      </c>
      <c r="E482" s="400" t="s">
        <v>7552</v>
      </c>
    </row>
    <row r="483" spans="1:5" ht="15">
      <c r="A483" s="396">
        <v>1751</v>
      </c>
      <c r="B483" s="397" t="s">
        <v>498</v>
      </c>
      <c r="C483" s="398" t="s">
        <v>7551</v>
      </c>
      <c r="D483" s="399">
        <v>79668564</v>
      </c>
      <c r="E483" s="400" t="s">
        <v>7552</v>
      </c>
    </row>
    <row r="484" spans="1:5" ht="15">
      <c r="A484" s="396">
        <v>1752</v>
      </c>
      <c r="B484" s="397" t="s">
        <v>499</v>
      </c>
      <c r="C484" s="398" t="s">
        <v>7551</v>
      </c>
      <c r="D484" s="399">
        <v>79668564</v>
      </c>
      <c r="E484" s="400" t="s">
        <v>7552</v>
      </c>
    </row>
    <row r="485" spans="1:5" ht="15">
      <c r="A485" s="396">
        <v>1753</v>
      </c>
      <c r="B485" s="397" t="s">
        <v>500</v>
      </c>
      <c r="C485" s="398" t="s">
        <v>7551</v>
      </c>
      <c r="D485" s="399">
        <v>79668564</v>
      </c>
      <c r="E485" s="400" t="s">
        <v>7552</v>
      </c>
    </row>
    <row r="486" spans="1:5" ht="15">
      <c r="A486" s="396">
        <v>1754</v>
      </c>
      <c r="B486" s="397" t="s">
        <v>501</v>
      </c>
      <c r="C486" s="398" t="s">
        <v>7551</v>
      </c>
      <c r="D486" s="399">
        <v>79668564</v>
      </c>
      <c r="E486" s="400" t="s">
        <v>7552</v>
      </c>
    </row>
    <row r="487" spans="1:5" ht="15">
      <c r="A487" s="396">
        <v>1755</v>
      </c>
      <c r="B487" s="397" t="s">
        <v>502</v>
      </c>
      <c r="C487" s="398" t="s">
        <v>7551</v>
      </c>
      <c r="D487" s="399">
        <v>79668564</v>
      </c>
      <c r="E487" s="400" t="s">
        <v>7552</v>
      </c>
    </row>
    <row r="488" spans="1:5" ht="15">
      <c r="A488" s="396">
        <v>1756</v>
      </c>
      <c r="B488" s="397" t="s">
        <v>503</v>
      </c>
      <c r="C488" s="398" t="s">
        <v>7551</v>
      </c>
      <c r="D488" s="399">
        <v>79668564</v>
      </c>
      <c r="E488" s="400" t="s">
        <v>7552</v>
      </c>
    </row>
    <row r="489" spans="1:5" ht="15">
      <c r="A489" s="396">
        <v>1801</v>
      </c>
      <c r="B489" s="397" t="s">
        <v>504</v>
      </c>
      <c r="C489" s="398" t="s">
        <v>7551</v>
      </c>
      <c r="D489" s="399">
        <v>79668564</v>
      </c>
      <c r="E489" s="400" t="s">
        <v>7552</v>
      </c>
    </row>
    <row r="490" spans="1:5" ht="15">
      <c r="A490" s="396">
        <v>1802</v>
      </c>
      <c r="B490" s="397" t="s">
        <v>486</v>
      </c>
      <c r="C490" s="398" t="s">
        <v>7551</v>
      </c>
      <c r="D490" s="399">
        <v>79668564</v>
      </c>
      <c r="E490" s="400" t="s">
        <v>7552</v>
      </c>
    </row>
    <row r="491" spans="1:5" ht="15">
      <c r="A491" s="396">
        <v>1803</v>
      </c>
      <c r="B491" s="397" t="s">
        <v>505</v>
      </c>
      <c r="C491" s="398" t="s">
        <v>7551</v>
      </c>
      <c r="D491" s="399">
        <v>79668564</v>
      </c>
      <c r="E491" s="400" t="s">
        <v>7552</v>
      </c>
    </row>
    <row r="492" spans="1:5" ht="15">
      <c r="A492" s="396">
        <v>1805</v>
      </c>
      <c r="B492" s="397" t="s">
        <v>506</v>
      </c>
      <c r="C492" s="398" t="s">
        <v>7551</v>
      </c>
      <c r="D492" s="399">
        <v>79668564</v>
      </c>
      <c r="E492" s="400" t="s">
        <v>7552</v>
      </c>
    </row>
    <row r="493" spans="1:5" ht="15">
      <c r="A493" s="396">
        <v>1806</v>
      </c>
      <c r="B493" s="397" t="s">
        <v>507</v>
      </c>
      <c r="C493" s="398" t="s">
        <v>7551</v>
      </c>
      <c r="D493" s="399">
        <v>79668564</v>
      </c>
      <c r="E493" s="400" t="s">
        <v>7552</v>
      </c>
    </row>
    <row r="494" spans="1:5" ht="15">
      <c r="A494" s="396">
        <v>1807</v>
      </c>
      <c r="B494" s="397" t="s">
        <v>508</v>
      </c>
      <c r="C494" s="398" t="s">
        <v>7551</v>
      </c>
      <c r="D494" s="399">
        <v>79668564</v>
      </c>
      <c r="E494" s="400" t="s">
        <v>7552</v>
      </c>
    </row>
    <row r="495" spans="1:5" ht="15">
      <c r="A495" s="396">
        <v>1808</v>
      </c>
      <c r="B495" s="397" t="s">
        <v>509</v>
      </c>
      <c r="C495" s="398" t="s">
        <v>7551</v>
      </c>
      <c r="D495" s="399">
        <v>79668564</v>
      </c>
      <c r="E495" s="400" t="s">
        <v>7552</v>
      </c>
    </row>
    <row r="496" spans="1:5" ht="15">
      <c r="A496" s="396">
        <v>1809</v>
      </c>
      <c r="B496" s="397" t="s">
        <v>510</v>
      </c>
      <c r="C496" s="398" t="s">
        <v>7551</v>
      </c>
      <c r="D496" s="399">
        <v>79668564</v>
      </c>
      <c r="E496" s="400" t="s">
        <v>7552</v>
      </c>
    </row>
    <row r="497" spans="1:5" ht="15">
      <c r="A497" s="396">
        <v>1810</v>
      </c>
      <c r="B497" s="397" t="s">
        <v>511</v>
      </c>
      <c r="C497" s="398" t="s">
        <v>7551</v>
      </c>
      <c r="D497" s="399">
        <v>79668564</v>
      </c>
      <c r="E497" s="400" t="s">
        <v>7552</v>
      </c>
    </row>
    <row r="498" spans="1:5" ht="15">
      <c r="A498" s="396">
        <v>1811</v>
      </c>
      <c r="B498" s="397" t="s">
        <v>512</v>
      </c>
      <c r="C498" s="398" t="s">
        <v>7551</v>
      </c>
      <c r="D498" s="399">
        <v>79668564</v>
      </c>
      <c r="E498" s="400" t="s">
        <v>7552</v>
      </c>
    </row>
    <row r="499" spans="1:5" ht="15">
      <c r="A499" s="396">
        <v>1812</v>
      </c>
      <c r="B499" s="397" t="s">
        <v>513</v>
      </c>
      <c r="C499" s="398" t="s">
        <v>7551</v>
      </c>
      <c r="D499" s="399">
        <v>79668564</v>
      </c>
      <c r="E499" s="400" t="s">
        <v>7552</v>
      </c>
    </row>
    <row r="500" spans="1:5" ht="15">
      <c r="A500" s="396">
        <v>1813</v>
      </c>
      <c r="B500" s="397" t="s">
        <v>514</v>
      </c>
      <c r="C500" s="398" t="s">
        <v>7551</v>
      </c>
      <c r="D500" s="399">
        <v>79668564</v>
      </c>
      <c r="E500" s="400" t="s">
        <v>7552</v>
      </c>
    </row>
    <row r="501" spans="1:5" ht="15">
      <c r="A501" s="396">
        <v>1814</v>
      </c>
      <c r="B501" s="397" t="s">
        <v>515</v>
      </c>
      <c r="C501" s="398" t="s">
        <v>7551</v>
      </c>
      <c r="D501" s="399">
        <v>79668564</v>
      </c>
      <c r="E501" s="400" t="s">
        <v>7552</v>
      </c>
    </row>
    <row r="502" spans="1:5" ht="15">
      <c r="A502" s="396">
        <v>1815</v>
      </c>
      <c r="B502" s="397" t="s">
        <v>497</v>
      </c>
      <c r="C502" s="398" t="s">
        <v>7551</v>
      </c>
      <c r="D502" s="399">
        <v>79668564</v>
      </c>
      <c r="E502" s="400" t="s">
        <v>7552</v>
      </c>
    </row>
    <row r="503" spans="1:5" ht="15">
      <c r="A503" s="396">
        <v>1816</v>
      </c>
      <c r="B503" s="397" t="s">
        <v>516</v>
      </c>
      <c r="C503" s="398" t="s">
        <v>7551</v>
      </c>
      <c r="D503" s="399">
        <v>79668564</v>
      </c>
      <c r="E503" s="400" t="s">
        <v>7552</v>
      </c>
    </row>
    <row r="504" spans="1:5" ht="15">
      <c r="A504" s="396">
        <v>1817</v>
      </c>
      <c r="B504" s="397" t="s">
        <v>517</v>
      </c>
      <c r="C504" s="398" t="s">
        <v>7551</v>
      </c>
      <c r="D504" s="399">
        <v>79668564</v>
      </c>
      <c r="E504" s="400" t="s">
        <v>7552</v>
      </c>
    </row>
    <row r="505" spans="1:5" ht="15">
      <c r="A505" s="396">
        <v>1818</v>
      </c>
      <c r="B505" s="397" t="s">
        <v>518</v>
      </c>
      <c r="C505" s="398" t="s">
        <v>7551</v>
      </c>
      <c r="D505" s="399">
        <v>79668564</v>
      </c>
      <c r="E505" s="400" t="s">
        <v>7552</v>
      </c>
    </row>
    <row r="506" spans="1:5" ht="15">
      <c r="A506" s="396">
        <v>1819</v>
      </c>
      <c r="B506" s="397" t="s">
        <v>519</v>
      </c>
      <c r="C506" s="398" t="s">
        <v>7551</v>
      </c>
      <c r="D506" s="399">
        <v>79668564</v>
      </c>
      <c r="E506" s="400" t="s">
        <v>7552</v>
      </c>
    </row>
    <row r="507" spans="1:5" ht="15">
      <c r="A507" s="396">
        <v>1820</v>
      </c>
      <c r="B507" s="397" t="s">
        <v>520</v>
      </c>
      <c r="C507" s="398" t="s">
        <v>7551</v>
      </c>
      <c r="D507" s="399">
        <v>79668564</v>
      </c>
      <c r="E507" s="400" t="s">
        <v>7552</v>
      </c>
    </row>
    <row r="508" spans="1:5" ht="15">
      <c r="A508" s="396">
        <v>1901</v>
      </c>
      <c r="B508" s="397" t="s">
        <v>521</v>
      </c>
      <c r="C508" s="398" t="s">
        <v>7551</v>
      </c>
      <c r="D508" s="399">
        <v>79668564</v>
      </c>
      <c r="E508" s="400" t="s">
        <v>7552</v>
      </c>
    </row>
    <row r="509" spans="1:5" ht="15">
      <c r="A509" s="396">
        <v>1902</v>
      </c>
      <c r="B509" s="397" t="s">
        <v>522</v>
      </c>
      <c r="C509" s="398" t="s">
        <v>7551</v>
      </c>
      <c r="D509" s="399">
        <v>79668564</v>
      </c>
      <c r="E509" s="400" t="s">
        <v>7552</v>
      </c>
    </row>
    <row r="510" spans="1:5" ht="15">
      <c r="A510" s="396">
        <v>1903</v>
      </c>
      <c r="B510" s="397" t="s">
        <v>523</v>
      </c>
      <c r="C510" s="398" t="s">
        <v>7551</v>
      </c>
      <c r="D510" s="399">
        <v>79668564</v>
      </c>
      <c r="E510" s="400" t="s">
        <v>7552</v>
      </c>
    </row>
    <row r="511" spans="1:5" ht="15">
      <c r="A511" s="396">
        <v>1904</v>
      </c>
      <c r="B511" s="397" t="s">
        <v>524</v>
      </c>
      <c r="C511" s="398" t="s">
        <v>7551</v>
      </c>
      <c r="D511" s="399">
        <v>79668564</v>
      </c>
      <c r="E511" s="400" t="s">
        <v>7552</v>
      </c>
    </row>
    <row r="512" spans="1:5" ht="15">
      <c r="A512" s="396">
        <v>1905</v>
      </c>
      <c r="B512" s="397" t="s">
        <v>525</v>
      </c>
      <c r="C512" s="398" t="s">
        <v>7551</v>
      </c>
      <c r="D512" s="399">
        <v>79668564</v>
      </c>
      <c r="E512" s="400" t="s">
        <v>7552</v>
      </c>
    </row>
    <row r="513" spans="1:5" ht="15">
      <c r="A513" s="396">
        <v>1906</v>
      </c>
      <c r="B513" s="397" t="s">
        <v>501</v>
      </c>
      <c r="C513" s="398" t="s">
        <v>7551</v>
      </c>
      <c r="D513" s="399">
        <v>79668564</v>
      </c>
      <c r="E513" s="400" t="s">
        <v>7552</v>
      </c>
    </row>
    <row r="514" spans="1:5" ht="15">
      <c r="A514" s="396">
        <v>1907</v>
      </c>
      <c r="B514" s="397" t="s">
        <v>526</v>
      </c>
      <c r="C514" s="398" t="s">
        <v>7551</v>
      </c>
      <c r="D514" s="399">
        <v>79668564</v>
      </c>
      <c r="E514" s="400" t="s">
        <v>7552</v>
      </c>
    </row>
    <row r="515" spans="1:5" ht="15">
      <c r="A515" s="396">
        <v>1908</v>
      </c>
      <c r="B515" s="397" t="s">
        <v>527</v>
      </c>
      <c r="C515" s="398" t="s">
        <v>7551</v>
      </c>
      <c r="D515" s="399">
        <v>79668564</v>
      </c>
      <c r="E515" s="400" t="s">
        <v>7552</v>
      </c>
    </row>
    <row r="516" spans="1:5" ht="15">
      <c r="A516" s="396">
        <v>1909</v>
      </c>
      <c r="B516" s="397" t="s">
        <v>451</v>
      </c>
      <c r="C516" s="398" t="s">
        <v>7551</v>
      </c>
      <c r="D516" s="399">
        <v>79668564</v>
      </c>
      <c r="E516" s="400" t="s">
        <v>7552</v>
      </c>
    </row>
    <row r="517" spans="1:5" ht="15">
      <c r="A517" s="396">
        <v>1910</v>
      </c>
      <c r="B517" s="397" t="s">
        <v>528</v>
      </c>
      <c r="C517" s="398" t="s">
        <v>7551</v>
      </c>
      <c r="D517" s="399">
        <v>79668564</v>
      </c>
      <c r="E517" s="400" t="s">
        <v>7552</v>
      </c>
    </row>
    <row r="518" spans="1:5" ht="15">
      <c r="A518" s="396">
        <v>1911</v>
      </c>
      <c r="B518" s="397" t="s">
        <v>529</v>
      </c>
      <c r="C518" s="398" t="s">
        <v>7551</v>
      </c>
      <c r="D518" s="399">
        <v>79668564</v>
      </c>
      <c r="E518" s="400" t="s">
        <v>7552</v>
      </c>
    </row>
    <row r="519" spans="1:5" ht="15">
      <c r="A519" s="396">
        <v>1912</v>
      </c>
      <c r="B519" s="397" t="s">
        <v>530</v>
      </c>
      <c r="C519" s="398" t="s">
        <v>7551</v>
      </c>
      <c r="D519" s="399">
        <v>79668564</v>
      </c>
      <c r="E519" s="400" t="s">
        <v>7552</v>
      </c>
    </row>
    <row r="520" spans="1:5" ht="15">
      <c r="A520" s="396">
        <v>1913</v>
      </c>
      <c r="B520" s="397" t="s">
        <v>531</v>
      </c>
      <c r="C520" s="398" t="s">
        <v>7551</v>
      </c>
      <c r="D520" s="399">
        <v>79668564</v>
      </c>
      <c r="E520" s="400" t="s">
        <v>7552</v>
      </c>
    </row>
    <row r="521" spans="1:5" ht="15">
      <c r="A521" s="396">
        <v>1914</v>
      </c>
      <c r="B521" s="397" t="s">
        <v>532</v>
      </c>
      <c r="C521" s="398" t="s">
        <v>7551</v>
      </c>
      <c r="D521" s="399">
        <v>79668564</v>
      </c>
      <c r="E521" s="400" t="s">
        <v>7552</v>
      </c>
    </row>
    <row r="522" spans="1:5" ht="15">
      <c r="A522" s="396">
        <v>1915</v>
      </c>
      <c r="B522" s="397" t="s">
        <v>533</v>
      </c>
      <c r="C522" s="398" t="s">
        <v>7551</v>
      </c>
      <c r="D522" s="399">
        <v>79668564</v>
      </c>
      <c r="E522" s="400" t="s">
        <v>7552</v>
      </c>
    </row>
    <row r="523" spans="1:5" ht="15">
      <c r="A523" s="396">
        <v>2301</v>
      </c>
      <c r="B523" s="397" t="s">
        <v>534</v>
      </c>
      <c r="C523" s="398" t="s">
        <v>7559</v>
      </c>
      <c r="D523" s="399">
        <v>60538507</v>
      </c>
      <c r="E523" s="400" t="s">
        <v>7560</v>
      </c>
    </row>
    <row r="524" spans="1:5" ht="15">
      <c r="A524" s="396">
        <v>2302</v>
      </c>
      <c r="B524" s="397" t="s">
        <v>535</v>
      </c>
      <c r="C524" s="398" t="s">
        <v>7559</v>
      </c>
      <c r="D524" s="399">
        <v>60538507</v>
      </c>
      <c r="E524" s="400" t="s">
        <v>7560</v>
      </c>
    </row>
    <row r="525" spans="1:5" ht="15">
      <c r="A525" s="405">
        <v>2303</v>
      </c>
      <c r="B525" s="406" t="s">
        <v>536</v>
      </c>
      <c r="C525" s="407" t="s">
        <v>7559</v>
      </c>
      <c r="D525" s="408">
        <v>60538507</v>
      </c>
      <c r="E525" s="409" t="s">
        <v>7560</v>
      </c>
    </row>
  </sheetData>
  <autoFilter ref="A3:E525"/>
  <mergeCells count="1">
    <mergeCell ref="A1:E1"/>
  </mergeCells>
  <hyperlinks>
    <hyperlink ref="E4" r:id="rId1"/>
    <hyperlink ref="E5" r:id="rId2"/>
    <hyperlink ref="E6" r:id="rId3"/>
    <hyperlink ref="E7" r:id="rId4"/>
    <hyperlink ref="E8" r:id="rId5"/>
    <hyperlink ref="E11" r:id="rId6"/>
    <hyperlink ref="E13" r:id="rId7"/>
    <hyperlink ref="E14" r:id="rId8"/>
    <hyperlink ref="E17" r:id="rId9"/>
    <hyperlink ref="E19" r:id="rId10"/>
    <hyperlink ref="E21" r:id="rId11"/>
    <hyperlink ref="E39" r:id="rId12"/>
    <hyperlink ref="E56" r:id="rId13"/>
    <hyperlink ref="E69" r:id="rId14"/>
    <hyperlink ref="E71" r:id="rId15"/>
    <hyperlink ref="E80" r:id="rId16"/>
    <hyperlink ref="E110" r:id="rId17"/>
    <hyperlink ref="E111" r:id="rId18"/>
    <hyperlink ref="E137" r:id="rId19"/>
    <hyperlink ref="E138" r:id="rId20"/>
    <hyperlink ref="E140" r:id="rId21"/>
    <hyperlink ref="E144" r:id="rId22"/>
    <hyperlink ref="E146" r:id="rId23"/>
    <hyperlink ref="E156" r:id="rId24"/>
    <hyperlink ref="E157" r:id="rId25"/>
    <hyperlink ref="E18" r:id="rId26"/>
    <hyperlink ref="E24" r:id="rId27"/>
    <hyperlink ref="E34" r:id="rId28"/>
    <hyperlink ref="E35" r:id="rId29"/>
    <hyperlink ref="E59" r:id="rId30"/>
    <hyperlink ref="E75" r:id="rId31"/>
    <hyperlink ref="E76" r:id="rId32"/>
    <hyperlink ref="E105" r:id="rId33"/>
    <hyperlink ref="E106" r:id="rId34"/>
    <hyperlink ref="E123" r:id="rId35"/>
    <hyperlink ref="E139" r:id="rId36"/>
    <hyperlink ref="E142" r:id="rId37"/>
    <hyperlink ref="E9" r:id="rId38"/>
    <hyperlink ref="E23" r:id="rId39"/>
    <hyperlink ref="E73" r:id="rId40"/>
    <hyperlink ref="E74" r:id="rId41"/>
    <hyperlink ref="E104" r:id="rId42"/>
    <hyperlink ref="E113" r:id="rId43"/>
    <hyperlink ref="E114" r:id="rId44"/>
    <hyperlink ref="E121" r:id="rId45"/>
    <hyperlink ref="E127" r:id="rId46"/>
    <hyperlink ref="E152" r:id="rId47"/>
    <hyperlink ref="E25" r:id="rId48"/>
    <hyperlink ref="E26" r:id="rId49"/>
    <hyperlink ref="E32" r:id="rId50"/>
    <hyperlink ref="E33" r:id="rId51"/>
    <hyperlink ref="E77" r:id="rId52"/>
    <hyperlink ref="E78" r:id="rId53"/>
    <hyperlink ref="E96" r:id="rId54"/>
    <hyperlink ref="E97" r:id="rId55"/>
    <hyperlink ref="E107" r:id="rId56"/>
    <hyperlink ref="E119" r:id="rId57"/>
    <hyperlink ref="E145" r:id="rId58"/>
    <hyperlink ref="E154" r:id="rId59"/>
    <hyperlink ref="E155" r:id="rId60"/>
    <hyperlink ref="E30" r:id="rId61"/>
    <hyperlink ref="E31" r:id="rId62"/>
    <hyperlink ref="E37" r:id="rId63"/>
    <hyperlink ref="E44" r:id="rId64"/>
    <hyperlink ref="E45" r:id="rId65"/>
    <hyperlink ref="E62" r:id="rId66"/>
    <hyperlink ref="E120" r:id="rId67"/>
    <hyperlink ref="E133" r:id="rId68"/>
    <hyperlink ref="E148" r:id="rId69"/>
    <hyperlink ref="E169" r:id="rId70"/>
    <hyperlink ref="E172" r:id="rId71"/>
    <hyperlink ref="E173" r:id="rId72"/>
    <hyperlink ref="E16" r:id="rId73"/>
    <hyperlink ref="E36" r:id="rId74"/>
    <hyperlink ref="E54" r:id="rId75"/>
    <hyperlink ref="E61" r:id="rId76"/>
    <hyperlink ref="E63" r:id="rId77"/>
    <hyperlink ref="E70" r:id="rId78"/>
    <hyperlink ref="E79" r:id="rId79"/>
    <hyperlink ref="E92" r:id="rId80"/>
    <hyperlink ref="E108" r:id="rId81"/>
    <hyperlink ref="E109" r:id="rId82"/>
    <hyperlink ref="E112" r:id="rId83"/>
    <hyperlink ref="E115" r:id="rId84"/>
    <hyperlink ref="E128" r:id="rId85"/>
    <hyperlink ref="E130" r:id="rId86"/>
    <hyperlink ref="E135" r:id="rId87"/>
    <hyperlink ref="E136" r:id="rId88"/>
    <hyperlink ref="E147" r:id="rId89"/>
    <hyperlink ref="E151" r:id="rId90"/>
    <hyperlink ref="E165" r:id="rId91"/>
    <hyperlink ref="E168" r:id="rId92"/>
    <hyperlink ref="E12" r:id="rId93"/>
    <hyperlink ref="E40" r:id="rId94"/>
    <hyperlink ref="E41" r:id="rId95"/>
    <hyperlink ref="E43" r:id="rId96"/>
    <hyperlink ref="E46" r:id="rId97"/>
    <hyperlink ref="E47" r:id="rId98"/>
    <hyperlink ref="E48" r:id="rId99"/>
    <hyperlink ref="E55" r:id="rId100"/>
    <hyperlink ref="E58" r:id="rId101"/>
    <hyperlink ref="E60" r:id="rId102"/>
    <hyperlink ref="E65" r:id="rId103"/>
    <hyperlink ref="E72" r:id="rId104"/>
    <hyperlink ref="E81" r:id="rId105"/>
    <hyperlink ref="E82" r:id="rId106"/>
    <hyperlink ref="E83" r:id="rId107"/>
    <hyperlink ref="E84" r:id="rId108"/>
    <hyperlink ref="E85" r:id="rId109"/>
    <hyperlink ref="E86" r:id="rId110"/>
    <hyperlink ref="E87" r:id="rId111"/>
    <hyperlink ref="E88" r:id="rId112"/>
    <hyperlink ref="E89" r:id="rId113"/>
    <hyperlink ref="E91" r:id="rId114"/>
    <hyperlink ref="E94" r:id="rId115"/>
    <hyperlink ref="E122" r:id="rId116"/>
    <hyperlink ref="E126" r:id="rId117"/>
    <hyperlink ref="E134" r:id="rId118"/>
    <hyperlink ref="E149" r:id="rId119"/>
    <hyperlink ref="E150" r:id="rId120"/>
    <hyperlink ref="E176" r:id="rId121"/>
    <hyperlink ref="E177" r:id="rId122"/>
    <hyperlink ref="E178" r:id="rId123"/>
    <hyperlink ref="E179" r:id="rId124"/>
    <hyperlink ref="E180" r:id="rId125"/>
    <hyperlink ref="E181" r:id="rId126"/>
    <hyperlink ref="E182" r:id="rId127"/>
    <hyperlink ref="E183" r:id="rId128"/>
    <hyperlink ref="E184" r:id="rId129"/>
    <hyperlink ref="E185" r:id="rId130"/>
    <hyperlink ref="E186" r:id="rId131"/>
    <hyperlink ref="E187" r:id="rId132"/>
    <hyperlink ref="E188" r:id="rId133"/>
    <hyperlink ref="E189" r:id="rId134"/>
    <hyperlink ref="E190" r:id="rId135"/>
    <hyperlink ref="E191" r:id="rId136"/>
    <hyperlink ref="E192" r:id="rId137"/>
    <hyperlink ref="E193" r:id="rId138"/>
    <hyperlink ref="E194" r:id="rId139"/>
    <hyperlink ref="E195" r:id="rId140"/>
    <hyperlink ref="E196" r:id="rId141"/>
    <hyperlink ref="E197" r:id="rId142"/>
    <hyperlink ref="E198" r:id="rId143"/>
    <hyperlink ref="E199" r:id="rId144"/>
    <hyperlink ref="E200" r:id="rId145"/>
    <hyperlink ref="E201" r:id="rId146"/>
    <hyperlink ref="E202" r:id="rId147"/>
    <hyperlink ref="E203" r:id="rId148"/>
    <hyperlink ref="E204" r:id="rId149"/>
    <hyperlink ref="E205" r:id="rId150"/>
    <hyperlink ref="E206" r:id="rId151"/>
    <hyperlink ref="E207" r:id="rId152"/>
    <hyperlink ref="E208" r:id="rId153"/>
    <hyperlink ref="E209" r:id="rId154"/>
    <hyperlink ref="E210" r:id="rId155"/>
    <hyperlink ref="E211" r:id="rId156"/>
    <hyperlink ref="E212" r:id="rId157"/>
    <hyperlink ref="E213" r:id="rId158"/>
    <hyperlink ref="E214" r:id="rId159"/>
    <hyperlink ref="E215" r:id="rId160"/>
    <hyperlink ref="E216" r:id="rId161"/>
    <hyperlink ref="E217" r:id="rId162"/>
    <hyperlink ref="E218" r:id="rId163"/>
    <hyperlink ref="E219" r:id="rId164"/>
    <hyperlink ref="E220" r:id="rId165"/>
    <hyperlink ref="E221" r:id="rId166"/>
    <hyperlink ref="E222" r:id="rId167"/>
    <hyperlink ref="E223" r:id="rId168"/>
    <hyperlink ref="E224" r:id="rId169"/>
    <hyperlink ref="E225" r:id="rId170"/>
    <hyperlink ref="E226" r:id="rId171"/>
    <hyperlink ref="E227" r:id="rId172"/>
    <hyperlink ref="E228" r:id="rId173"/>
    <hyperlink ref="E229" r:id="rId174"/>
    <hyperlink ref="E230" r:id="rId175"/>
    <hyperlink ref="E231" r:id="rId176"/>
    <hyperlink ref="E232" r:id="rId177"/>
    <hyperlink ref="E233" r:id="rId178"/>
    <hyperlink ref="E234" r:id="rId179"/>
    <hyperlink ref="E235" r:id="rId180"/>
    <hyperlink ref="E236" r:id="rId181"/>
    <hyperlink ref="E237" r:id="rId182"/>
    <hyperlink ref="E238" r:id="rId183"/>
    <hyperlink ref="E239" r:id="rId184"/>
    <hyperlink ref="E240" r:id="rId185"/>
    <hyperlink ref="E241" r:id="rId186"/>
    <hyperlink ref="E242" r:id="rId187"/>
    <hyperlink ref="E243" r:id="rId188"/>
    <hyperlink ref="E244" r:id="rId189"/>
    <hyperlink ref="E245" r:id="rId190"/>
    <hyperlink ref="E246" r:id="rId191"/>
    <hyperlink ref="E247" r:id="rId192"/>
    <hyperlink ref="E248" r:id="rId193"/>
    <hyperlink ref="E249" r:id="rId194"/>
    <hyperlink ref="E250" r:id="rId195"/>
    <hyperlink ref="E251" r:id="rId196"/>
    <hyperlink ref="E252" r:id="rId197"/>
    <hyperlink ref="E253" r:id="rId198"/>
    <hyperlink ref="E254" r:id="rId199"/>
    <hyperlink ref="E255" r:id="rId200"/>
    <hyperlink ref="E256" r:id="rId201"/>
    <hyperlink ref="E257" r:id="rId202"/>
    <hyperlink ref="E258" r:id="rId203"/>
    <hyperlink ref="E259" r:id="rId204"/>
    <hyperlink ref="E260" r:id="rId205"/>
    <hyperlink ref="E261" r:id="rId206"/>
    <hyperlink ref="E262" r:id="rId207"/>
    <hyperlink ref="E263" r:id="rId208"/>
    <hyperlink ref="E264" r:id="rId209"/>
    <hyperlink ref="E265" r:id="rId210"/>
    <hyperlink ref="E266" r:id="rId211"/>
    <hyperlink ref="E267" r:id="rId212"/>
    <hyperlink ref="E268" r:id="rId213"/>
    <hyperlink ref="E269" r:id="rId214"/>
    <hyperlink ref="E270" r:id="rId215"/>
    <hyperlink ref="E271" r:id="rId216"/>
    <hyperlink ref="E272" r:id="rId217"/>
    <hyperlink ref="E273" r:id="rId218"/>
    <hyperlink ref="E274" r:id="rId219"/>
    <hyperlink ref="E275" r:id="rId220"/>
    <hyperlink ref="E276" r:id="rId221"/>
    <hyperlink ref="E277" r:id="rId222"/>
    <hyperlink ref="E278" r:id="rId223"/>
    <hyperlink ref="E279" r:id="rId224"/>
    <hyperlink ref="E280" r:id="rId225"/>
    <hyperlink ref="E281" r:id="rId226"/>
    <hyperlink ref="E282" r:id="rId227"/>
    <hyperlink ref="E283" r:id="rId228"/>
    <hyperlink ref="E284" r:id="rId229"/>
    <hyperlink ref="E285" r:id="rId230"/>
    <hyperlink ref="E286" r:id="rId231"/>
    <hyperlink ref="E287" r:id="rId232"/>
    <hyperlink ref="E288" r:id="rId233"/>
    <hyperlink ref="E289" r:id="rId234"/>
    <hyperlink ref="E290" r:id="rId235"/>
    <hyperlink ref="E291" r:id="rId236"/>
    <hyperlink ref="E292" r:id="rId237"/>
    <hyperlink ref="E293" r:id="rId238"/>
    <hyperlink ref="E294" r:id="rId239"/>
    <hyperlink ref="E295" r:id="rId240"/>
    <hyperlink ref="E296" r:id="rId241"/>
    <hyperlink ref="E297" r:id="rId242"/>
    <hyperlink ref="E298" r:id="rId243"/>
    <hyperlink ref="E299" r:id="rId244"/>
    <hyperlink ref="E300" r:id="rId245"/>
    <hyperlink ref="E301" r:id="rId246"/>
    <hyperlink ref="E302" r:id="rId247"/>
    <hyperlink ref="E303" r:id="rId248"/>
    <hyperlink ref="E304" r:id="rId249"/>
    <hyperlink ref="E305" r:id="rId250"/>
    <hyperlink ref="E306" r:id="rId251"/>
    <hyperlink ref="E307" r:id="rId252"/>
    <hyperlink ref="E308" r:id="rId253"/>
    <hyperlink ref="E309" r:id="rId254"/>
    <hyperlink ref="E310" r:id="rId255"/>
    <hyperlink ref="E311" r:id="rId256"/>
    <hyperlink ref="E312" r:id="rId257"/>
    <hyperlink ref="E313" r:id="rId258"/>
    <hyperlink ref="E314" r:id="rId259"/>
    <hyperlink ref="E315" r:id="rId260"/>
    <hyperlink ref="E316" r:id="rId261"/>
    <hyperlink ref="E317" r:id="rId262"/>
    <hyperlink ref="E318" r:id="rId263"/>
    <hyperlink ref="E319" r:id="rId264"/>
    <hyperlink ref="E320" r:id="rId265"/>
    <hyperlink ref="E321" r:id="rId266"/>
    <hyperlink ref="E322" r:id="rId267"/>
    <hyperlink ref="E323" r:id="rId268"/>
    <hyperlink ref="E324" r:id="rId269"/>
    <hyperlink ref="E325" r:id="rId270"/>
    <hyperlink ref="E326" r:id="rId271"/>
    <hyperlink ref="E327" r:id="rId272"/>
    <hyperlink ref="E328" r:id="rId273"/>
    <hyperlink ref="E329" r:id="rId274"/>
    <hyperlink ref="E330" r:id="rId275"/>
    <hyperlink ref="E331" r:id="rId276"/>
    <hyperlink ref="E332" r:id="rId277"/>
    <hyperlink ref="E333" r:id="rId278"/>
    <hyperlink ref="E334" r:id="rId279"/>
    <hyperlink ref="E335" r:id="rId280"/>
    <hyperlink ref="E336" r:id="rId281"/>
    <hyperlink ref="E337" r:id="rId282"/>
    <hyperlink ref="E338" r:id="rId283"/>
    <hyperlink ref="E339" r:id="rId284"/>
    <hyperlink ref="E340" r:id="rId285"/>
    <hyperlink ref="E341" r:id="rId286"/>
    <hyperlink ref="E342" r:id="rId287"/>
    <hyperlink ref="E343" r:id="rId288"/>
    <hyperlink ref="E344" r:id="rId289"/>
    <hyperlink ref="E345" r:id="rId290"/>
    <hyperlink ref="E346" r:id="rId291"/>
    <hyperlink ref="E347" r:id="rId292"/>
    <hyperlink ref="E348" r:id="rId293"/>
    <hyperlink ref="E349" r:id="rId294"/>
    <hyperlink ref="E350" r:id="rId295"/>
    <hyperlink ref="E351" r:id="rId296"/>
    <hyperlink ref="E352" r:id="rId297"/>
    <hyperlink ref="E353" r:id="rId298"/>
    <hyperlink ref="E354" r:id="rId299"/>
    <hyperlink ref="E355" r:id="rId300"/>
    <hyperlink ref="E356" r:id="rId301"/>
    <hyperlink ref="E357" r:id="rId302"/>
    <hyperlink ref="E358" r:id="rId303"/>
    <hyperlink ref="E359" r:id="rId304"/>
    <hyperlink ref="E360" r:id="rId305"/>
    <hyperlink ref="E361" r:id="rId306"/>
    <hyperlink ref="E362" r:id="rId307"/>
    <hyperlink ref="E363" r:id="rId308"/>
    <hyperlink ref="E364" r:id="rId309"/>
    <hyperlink ref="E365" r:id="rId310"/>
    <hyperlink ref="E366" r:id="rId311"/>
    <hyperlink ref="E367" r:id="rId312"/>
    <hyperlink ref="E368" r:id="rId313"/>
    <hyperlink ref="E369" r:id="rId314"/>
    <hyperlink ref="E370" r:id="rId315"/>
    <hyperlink ref="E371" r:id="rId316"/>
    <hyperlink ref="E372" r:id="rId317"/>
    <hyperlink ref="E373" r:id="rId318"/>
    <hyperlink ref="E374" r:id="rId319"/>
    <hyperlink ref="E375" r:id="rId320"/>
    <hyperlink ref="E376" r:id="rId321"/>
    <hyperlink ref="E377" r:id="rId322"/>
    <hyperlink ref="E378" r:id="rId323"/>
    <hyperlink ref="E379" r:id="rId324"/>
    <hyperlink ref="E380" r:id="rId325"/>
    <hyperlink ref="E381" r:id="rId326"/>
    <hyperlink ref="E382" r:id="rId327"/>
    <hyperlink ref="E383" r:id="rId328"/>
    <hyperlink ref="E384" r:id="rId329"/>
    <hyperlink ref="E385" r:id="rId330"/>
    <hyperlink ref="E386" r:id="rId331"/>
    <hyperlink ref="E387" r:id="rId332"/>
    <hyperlink ref="E388" r:id="rId333"/>
    <hyperlink ref="E389" r:id="rId334"/>
    <hyperlink ref="E390" r:id="rId335"/>
    <hyperlink ref="E391" r:id="rId336"/>
    <hyperlink ref="E392" r:id="rId337"/>
    <hyperlink ref="E393" r:id="rId338"/>
    <hyperlink ref="E394" r:id="rId339"/>
    <hyperlink ref="E395" r:id="rId340"/>
    <hyperlink ref="E396" r:id="rId341"/>
    <hyperlink ref="E397" r:id="rId342"/>
    <hyperlink ref="E398" r:id="rId343"/>
    <hyperlink ref="E399" r:id="rId344"/>
    <hyperlink ref="E400" r:id="rId345"/>
    <hyperlink ref="E401" r:id="rId346"/>
    <hyperlink ref="E402" r:id="rId347"/>
    <hyperlink ref="E403" r:id="rId348"/>
    <hyperlink ref="E404" r:id="rId349"/>
    <hyperlink ref="E405" r:id="rId350"/>
    <hyperlink ref="E406" r:id="rId351"/>
    <hyperlink ref="E407" r:id="rId352"/>
    <hyperlink ref="E408" r:id="rId353"/>
    <hyperlink ref="E409" r:id="rId354"/>
    <hyperlink ref="E410" r:id="rId355"/>
    <hyperlink ref="E411" r:id="rId356"/>
    <hyperlink ref="E412" r:id="rId357"/>
    <hyperlink ref="E413" r:id="rId358"/>
    <hyperlink ref="E414" r:id="rId359"/>
    <hyperlink ref="E415" r:id="rId360"/>
    <hyperlink ref="E416" r:id="rId361"/>
    <hyperlink ref="E417" r:id="rId362"/>
    <hyperlink ref="E418" r:id="rId363"/>
    <hyperlink ref="E419" r:id="rId364"/>
    <hyperlink ref="E420" r:id="rId365"/>
    <hyperlink ref="E421" r:id="rId366"/>
    <hyperlink ref="E422" r:id="rId367"/>
    <hyperlink ref="E423" r:id="rId368"/>
    <hyperlink ref="E424" r:id="rId369"/>
    <hyperlink ref="E425" r:id="rId370"/>
    <hyperlink ref="E426" r:id="rId371"/>
    <hyperlink ref="E427" r:id="rId372"/>
    <hyperlink ref="E428" r:id="rId373"/>
    <hyperlink ref="E429" r:id="rId374"/>
    <hyperlink ref="E430" r:id="rId375"/>
    <hyperlink ref="E431" r:id="rId376"/>
    <hyperlink ref="E432" r:id="rId377"/>
    <hyperlink ref="E433" r:id="rId378"/>
    <hyperlink ref="E434" r:id="rId379"/>
    <hyperlink ref="E435" r:id="rId380"/>
    <hyperlink ref="E436" r:id="rId381"/>
    <hyperlink ref="E437" r:id="rId382"/>
    <hyperlink ref="E438" r:id="rId383"/>
    <hyperlink ref="E439" r:id="rId384"/>
    <hyperlink ref="E440" r:id="rId385"/>
    <hyperlink ref="E441" r:id="rId386"/>
    <hyperlink ref="E442" r:id="rId387"/>
    <hyperlink ref="E443" r:id="rId388"/>
    <hyperlink ref="E444" r:id="rId389"/>
    <hyperlink ref="E445" r:id="rId390"/>
    <hyperlink ref="E446" r:id="rId391"/>
    <hyperlink ref="E447" r:id="rId392"/>
    <hyperlink ref="E448" r:id="rId393"/>
    <hyperlink ref="E449" r:id="rId394"/>
    <hyperlink ref="E450" r:id="rId395"/>
    <hyperlink ref="E451" r:id="rId396"/>
    <hyperlink ref="E452" r:id="rId397"/>
    <hyperlink ref="E453" r:id="rId398"/>
    <hyperlink ref="E454" r:id="rId399"/>
    <hyperlink ref="E455" r:id="rId400"/>
    <hyperlink ref="E456" r:id="rId401"/>
    <hyperlink ref="E457" r:id="rId402"/>
    <hyperlink ref="E458" r:id="rId403"/>
    <hyperlink ref="E459" r:id="rId404"/>
    <hyperlink ref="E460" r:id="rId405"/>
    <hyperlink ref="E461" r:id="rId406"/>
    <hyperlink ref="E462" r:id="rId407"/>
    <hyperlink ref="E463" r:id="rId408"/>
    <hyperlink ref="E464" r:id="rId409"/>
    <hyperlink ref="E465" r:id="rId410"/>
    <hyperlink ref="E466" r:id="rId411"/>
    <hyperlink ref="E467" r:id="rId412"/>
    <hyperlink ref="E468" r:id="rId413"/>
    <hyperlink ref="E469" r:id="rId414"/>
    <hyperlink ref="E470" r:id="rId415"/>
    <hyperlink ref="E471" r:id="rId416"/>
    <hyperlink ref="E472" r:id="rId417"/>
    <hyperlink ref="E473" r:id="rId418"/>
    <hyperlink ref="E474" r:id="rId419"/>
    <hyperlink ref="E475" r:id="rId420"/>
    <hyperlink ref="E476" r:id="rId421"/>
    <hyperlink ref="E477" r:id="rId422"/>
    <hyperlink ref="E478" r:id="rId423"/>
    <hyperlink ref="E479" r:id="rId424"/>
    <hyperlink ref="E480" r:id="rId425"/>
    <hyperlink ref="E481" r:id="rId426"/>
    <hyperlink ref="E482" r:id="rId427"/>
    <hyperlink ref="E483" r:id="rId428"/>
    <hyperlink ref="E484" r:id="rId429"/>
    <hyperlink ref="E485" r:id="rId430"/>
    <hyperlink ref="E486" r:id="rId431"/>
    <hyperlink ref="E487" r:id="rId432"/>
    <hyperlink ref="E488" r:id="rId433"/>
    <hyperlink ref="E489" r:id="rId434"/>
    <hyperlink ref="E490" r:id="rId435"/>
    <hyperlink ref="E491" r:id="rId436"/>
    <hyperlink ref="E492" r:id="rId437"/>
    <hyperlink ref="E493" r:id="rId438"/>
    <hyperlink ref="E494" r:id="rId439"/>
    <hyperlink ref="E495" r:id="rId440"/>
    <hyperlink ref="E496" r:id="rId441"/>
    <hyperlink ref="E497" r:id="rId442"/>
    <hyperlink ref="E498" r:id="rId443"/>
    <hyperlink ref="E499" r:id="rId444"/>
    <hyperlink ref="E500" r:id="rId445"/>
    <hyperlink ref="E501" r:id="rId446"/>
    <hyperlink ref="E502" r:id="rId447"/>
    <hyperlink ref="E503" r:id="rId448"/>
    <hyperlink ref="E504" r:id="rId449"/>
    <hyperlink ref="E505" r:id="rId450"/>
    <hyperlink ref="E506" r:id="rId451"/>
    <hyperlink ref="E507" r:id="rId452"/>
    <hyperlink ref="E508" r:id="rId453"/>
    <hyperlink ref="E509" r:id="rId454"/>
    <hyperlink ref="E510" r:id="rId455"/>
    <hyperlink ref="E511" r:id="rId456"/>
    <hyperlink ref="E512" r:id="rId457"/>
    <hyperlink ref="E513" r:id="rId458"/>
    <hyperlink ref="E514" r:id="rId459"/>
    <hyperlink ref="E515" r:id="rId460"/>
    <hyperlink ref="E516" r:id="rId461"/>
    <hyperlink ref="E517" r:id="rId462"/>
    <hyperlink ref="E518" r:id="rId463"/>
    <hyperlink ref="E519" r:id="rId464"/>
    <hyperlink ref="E520" r:id="rId465"/>
    <hyperlink ref="E521" r:id="rId466"/>
    <hyperlink ref="E522" r:id="rId467"/>
    <hyperlink ref="E28" r:id="rId468"/>
    <hyperlink ref="E29" r:id="rId469"/>
    <hyperlink ref="E38" r:id="rId470"/>
    <hyperlink ref="E49" r:id="rId471"/>
    <hyperlink ref="E50" r:id="rId472"/>
    <hyperlink ref="E51" r:id="rId473"/>
    <hyperlink ref="E52" r:id="rId474"/>
    <hyperlink ref="E57" r:id="rId475"/>
    <hyperlink ref="E66" r:id="rId476"/>
    <hyperlink ref="E93" r:id="rId477"/>
    <hyperlink ref="E98" r:id="rId478"/>
    <hyperlink ref="E99" r:id="rId479"/>
    <hyperlink ref="E100" r:id="rId480"/>
    <hyperlink ref="E101" r:id="rId481"/>
    <hyperlink ref="E102" r:id="rId482"/>
    <hyperlink ref="E103" r:id="rId483"/>
    <hyperlink ref="E125" r:id="rId484"/>
    <hyperlink ref="E159" r:id="rId485"/>
    <hyperlink ref="E160" r:id="rId486"/>
    <hyperlink ref="E164" r:id="rId487"/>
    <hyperlink ref="E170" r:id="rId488"/>
    <hyperlink ref="E523" r:id="rId489"/>
    <hyperlink ref="E524" r:id="rId490"/>
    <hyperlink ref="E525" r:id="rId491"/>
    <hyperlink ref="E129" r:id="rId492"/>
    <hyperlink ref="E131" r:id="rId493"/>
    <hyperlink ref="E132" r:id="rId494"/>
    <hyperlink ref="E162" r:id="rId495"/>
    <hyperlink ref="E27" r:id="rId496"/>
    <hyperlink ref="E64" r:id="rId497"/>
    <hyperlink ref="E67" r:id="rId498"/>
    <hyperlink ref="E68" r:id="rId499"/>
    <hyperlink ref="E90" r:id="rId500"/>
    <hyperlink ref="E95" r:id="rId501"/>
    <hyperlink ref="E141" r:id="rId502"/>
    <hyperlink ref="E143" r:id="rId503"/>
    <hyperlink ref="E163" r:id="rId504"/>
    <hyperlink ref="E166" r:id="rId505"/>
    <hyperlink ref="E167" r:id="rId506"/>
    <hyperlink ref="E171" r:id="rId507"/>
    <hyperlink ref="E174" r:id="rId508"/>
    <hyperlink ref="E175" r:id="rId509"/>
    <hyperlink ref="E10" r:id="rId510"/>
    <hyperlink ref="E20" r:id="rId511"/>
    <hyperlink ref="E22" r:id="rId512"/>
    <hyperlink ref="E42" r:id="rId513"/>
    <hyperlink ref="E53" r:id="rId514"/>
    <hyperlink ref="E116" r:id="rId515"/>
    <hyperlink ref="E117" r:id="rId516"/>
    <hyperlink ref="E118" r:id="rId517"/>
    <hyperlink ref="E124" r:id="rId518"/>
    <hyperlink ref="E153" r:id="rId519"/>
    <hyperlink ref="E158" r:id="rId520"/>
    <hyperlink ref="E161" r:id="rId521"/>
    <hyperlink ref="E15" r:id="rId52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P111"/>
  <sheetViews>
    <sheetView view="pageBreakPreview" zoomScaleNormal="85" zoomScaleSheetLayoutView="100" workbookViewId="0">
      <pane ySplit="8" topLeftCell="A9" activePane="bottomLeft" state="frozen"/>
      <selection activeCell="D26" sqref="D26"/>
      <selection pane="bottomLeft"/>
    </sheetView>
  </sheetViews>
  <sheetFormatPr baseColWidth="10" defaultRowHeight="12.75"/>
  <cols>
    <col min="1" max="1" width="6.140625" style="100" customWidth="1"/>
    <col min="2" max="2" width="4.140625" style="100" bestFit="1" customWidth="1"/>
    <col min="3" max="3" width="30.7109375" style="230" customWidth="1"/>
    <col min="4" max="4" width="11.5703125" style="152" bestFit="1" customWidth="1"/>
    <col min="5" max="5" width="9.7109375" style="73" customWidth="1"/>
    <col min="6" max="6" width="11.7109375" style="73" customWidth="1"/>
    <col min="7" max="7" width="60.28515625" style="132" customWidth="1"/>
    <col min="8" max="12" width="6.7109375" style="70" customWidth="1"/>
    <col min="13" max="13" width="16.42578125" style="136" customWidth="1"/>
    <col min="14" max="14" width="15.85546875" style="136" bestFit="1" customWidth="1"/>
    <col min="15" max="15" width="17.28515625" style="136" customWidth="1"/>
    <col min="16" max="16384" width="11.42578125" style="70"/>
  </cols>
  <sheetData>
    <row r="1" spans="1:15">
      <c r="A1" s="279" t="s">
        <v>696</v>
      </c>
      <c r="B1" s="279"/>
      <c r="C1" s="280"/>
      <c r="D1" s="281"/>
      <c r="E1" s="281"/>
      <c r="F1" s="281"/>
      <c r="G1" s="279"/>
      <c r="H1" s="279"/>
      <c r="I1" s="279"/>
      <c r="J1" s="279"/>
      <c r="K1" s="279"/>
      <c r="L1" s="279"/>
      <c r="M1" s="155"/>
      <c r="N1" s="155"/>
      <c r="O1" s="155"/>
    </row>
    <row r="2" spans="1:15">
      <c r="A2" s="279" t="s">
        <v>35</v>
      </c>
      <c r="B2" s="279"/>
      <c r="C2" s="280"/>
      <c r="D2" s="281"/>
      <c r="E2" s="281"/>
      <c r="F2" s="281"/>
      <c r="G2" s="279"/>
      <c r="H2" s="279"/>
      <c r="I2" s="279"/>
      <c r="J2" s="279"/>
      <c r="K2" s="279"/>
      <c r="L2" s="279"/>
      <c r="M2" s="155"/>
      <c r="N2" s="155"/>
      <c r="O2" s="155"/>
    </row>
    <row r="3" spans="1:15">
      <c r="A3" s="279" t="s">
        <v>36</v>
      </c>
      <c r="B3" s="279"/>
      <c r="C3" s="280"/>
      <c r="D3" s="281"/>
      <c r="E3" s="281"/>
      <c r="F3" s="281"/>
      <c r="G3" s="279"/>
      <c r="H3" s="279"/>
      <c r="I3" s="279"/>
      <c r="J3" s="279"/>
      <c r="K3" s="279"/>
      <c r="L3" s="279"/>
      <c r="M3" s="155"/>
      <c r="N3" s="155"/>
      <c r="O3" s="155"/>
    </row>
    <row r="4" spans="1:15">
      <c r="A4" s="279" t="str">
        <f>+'CUT MN'!A4</f>
        <v>CORRESPONDIENTE AL PERIODO DE ENERO A MAYO DE 2020</v>
      </c>
      <c r="B4" s="279"/>
      <c r="C4" s="280"/>
      <c r="D4" s="281"/>
      <c r="E4" s="281"/>
      <c r="F4" s="281"/>
      <c r="G4" s="279"/>
      <c r="H4" s="279"/>
      <c r="I4" s="279"/>
      <c r="J4" s="279"/>
      <c r="K4" s="279"/>
      <c r="L4" s="279"/>
      <c r="M4" s="155"/>
      <c r="N4" s="155"/>
      <c r="O4" s="155"/>
    </row>
    <row r="5" spans="1:15">
      <c r="A5" s="282" t="str">
        <f>+'CUT MN'!A5</f>
        <v>ACTUALIZADO AL : 4 de junio de 2020</v>
      </c>
      <c r="B5" s="282"/>
      <c r="C5" s="283"/>
      <c r="D5" s="284"/>
      <c r="E5" s="284"/>
      <c r="F5" s="284"/>
      <c r="G5" s="282"/>
      <c r="H5" s="282"/>
      <c r="I5" s="282"/>
      <c r="J5" s="282"/>
      <c r="K5" s="282"/>
      <c r="L5" s="282"/>
      <c r="M5" s="168"/>
      <c r="N5" s="168"/>
      <c r="O5" s="168"/>
    </row>
    <row r="6" spans="1:15">
      <c r="A6" s="285"/>
      <c r="B6" s="286"/>
      <c r="C6" s="287"/>
      <c r="D6" s="288"/>
      <c r="E6" s="289"/>
      <c r="F6" s="289"/>
      <c r="G6" s="290"/>
      <c r="H6" s="291"/>
      <c r="I6" s="291"/>
      <c r="J6" s="291"/>
      <c r="K6" s="291"/>
      <c r="L6" s="291"/>
      <c r="M6" s="87"/>
      <c r="N6" s="87"/>
      <c r="O6" s="137"/>
    </row>
    <row r="7" spans="1:15">
      <c r="A7" s="292"/>
      <c r="B7" s="292"/>
      <c r="C7" s="293"/>
      <c r="D7" s="294"/>
      <c r="E7" s="292"/>
      <c r="F7" s="292"/>
      <c r="G7" s="295"/>
      <c r="H7" s="493" t="s">
        <v>678</v>
      </c>
      <c r="I7" s="493"/>
      <c r="J7" s="493" t="s">
        <v>677</v>
      </c>
      <c r="K7" s="493"/>
      <c r="L7" s="145"/>
      <c r="M7" s="134"/>
      <c r="N7" s="134"/>
      <c r="O7" s="138"/>
    </row>
    <row r="8" spans="1:15" ht="25.5">
      <c r="A8" s="275" t="s">
        <v>679</v>
      </c>
      <c r="B8" s="275" t="s">
        <v>680</v>
      </c>
      <c r="C8" s="276" t="s">
        <v>686</v>
      </c>
      <c r="D8" s="95" t="s">
        <v>688</v>
      </c>
      <c r="E8" s="94" t="s">
        <v>564</v>
      </c>
      <c r="F8" s="94" t="s">
        <v>565</v>
      </c>
      <c r="G8" s="94" t="s">
        <v>39</v>
      </c>
      <c r="H8" s="275" t="s">
        <v>682</v>
      </c>
      <c r="I8" s="275" t="s">
        <v>683</v>
      </c>
      <c r="J8" s="275" t="s">
        <v>681</v>
      </c>
      <c r="K8" s="275" t="s">
        <v>684</v>
      </c>
      <c r="L8" s="144" t="s">
        <v>695</v>
      </c>
      <c r="M8" s="277" t="s">
        <v>1409</v>
      </c>
      <c r="N8" s="277" t="s">
        <v>1410</v>
      </c>
      <c r="O8" s="96" t="s">
        <v>685</v>
      </c>
    </row>
    <row r="9" spans="1:15" ht="51">
      <c r="A9" s="97" t="s">
        <v>553</v>
      </c>
      <c r="B9" s="189">
        <v>2</v>
      </c>
      <c r="C9" s="76" t="s">
        <v>605</v>
      </c>
      <c r="D9" s="98">
        <v>43846</v>
      </c>
      <c r="E9" s="97">
        <v>60</v>
      </c>
      <c r="F9" s="97" t="s">
        <v>631</v>
      </c>
      <c r="G9" s="99" t="s">
        <v>3273</v>
      </c>
      <c r="H9" s="99"/>
      <c r="I9" s="99"/>
      <c r="J9" s="99"/>
      <c r="K9" s="99"/>
      <c r="L9" s="99"/>
      <c r="M9" s="169">
        <v>3962414.24</v>
      </c>
      <c r="N9" s="169">
        <v>0</v>
      </c>
      <c r="O9" s="170">
        <v>3962414.24</v>
      </c>
    </row>
    <row r="10" spans="1:15" ht="51">
      <c r="A10" s="97" t="s">
        <v>553</v>
      </c>
      <c r="B10" s="189">
        <v>2</v>
      </c>
      <c r="C10" s="76" t="s">
        <v>605</v>
      </c>
      <c r="D10" s="98">
        <v>43850</v>
      </c>
      <c r="E10" s="97">
        <v>136</v>
      </c>
      <c r="F10" s="97" t="s">
        <v>631</v>
      </c>
      <c r="G10" s="99" t="s">
        <v>3274</v>
      </c>
      <c r="H10" s="99"/>
      <c r="I10" s="99"/>
      <c r="J10" s="99"/>
      <c r="K10" s="99"/>
      <c r="L10" s="99"/>
      <c r="M10" s="169">
        <v>14562162.24</v>
      </c>
      <c r="N10" s="169">
        <v>0</v>
      </c>
      <c r="O10" s="170">
        <v>14562162.24</v>
      </c>
    </row>
    <row r="11" spans="1:15" ht="51">
      <c r="A11" s="97">
        <v>512</v>
      </c>
      <c r="B11" s="189">
        <v>1</v>
      </c>
      <c r="C11" s="76" t="s">
        <v>730</v>
      </c>
      <c r="D11" s="98">
        <v>43850</v>
      </c>
      <c r="E11" s="97">
        <v>138</v>
      </c>
      <c r="F11" s="97" t="s">
        <v>1339</v>
      </c>
      <c r="G11" s="99" t="s">
        <v>3275</v>
      </c>
      <c r="H11" s="99"/>
      <c r="I11" s="99"/>
      <c r="J11" s="99"/>
      <c r="K11" s="99"/>
      <c r="L11" s="99"/>
      <c r="M11" s="169">
        <v>94722.92</v>
      </c>
      <c r="N11" s="169">
        <v>0</v>
      </c>
      <c r="O11" s="170">
        <v>94722.92</v>
      </c>
    </row>
    <row r="12" spans="1:15" ht="51">
      <c r="A12" s="97">
        <v>573</v>
      </c>
      <c r="B12" s="189">
        <v>1</v>
      </c>
      <c r="C12" s="76" t="s">
        <v>176</v>
      </c>
      <c r="D12" s="98">
        <v>43850</v>
      </c>
      <c r="E12" s="97">
        <v>136</v>
      </c>
      <c r="F12" s="97" t="s">
        <v>1405</v>
      </c>
      <c r="G12" s="99" t="s">
        <v>3274</v>
      </c>
      <c r="H12" s="99"/>
      <c r="I12" s="99"/>
      <c r="J12" s="99"/>
      <c r="K12" s="99"/>
      <c r="L12" s="99"/>
      <c r="M12" s="169">
        <v>0</v>
      </c>
      <c r="N12" s="169">
        <v>14562162.24</v>
      </c>
      <c r="O12" s="170">
        <v>14562162.24</v>
      </c>
    </row>
    <row r="13" spans="1:15" ht="51">
      <c r="A13" s="97" t="s">
        <v>553</v>
      </c>
      <c r="B13" s="189">
        <v>2</v>
      </c>
      <c r="C13" s="76" t="s">
        <v>605</v>
      </c>
      <c r="D13" s="98">
        <v>43850</v>
      </c>
      <c r="E13" s="97">
        <v>138</v>
      </c>
      <c r="F13" s="97" t="s">
        <v>631</v>
      </c>
      <c r="G13" s="99" t="s">
        <v>3275</v>
      </c>
      <c r="H13" s="99"/>
      <c r="I13" s="99"/>
      <c r="J13" s="99"/>
      <c r="K13" s="99"/>
      <c r="L13" s="99"/>
      <c r="M13" s="169">
        <v>0</v>
      </c>
      <c r="N13" s="169">
        <v>94722.92</v>
      </c>
      <c r="O13" s="170">
        <v>94722.92</v>
      </c>
    </row>
    <row r="14" spans="1:15" ht="51">
      <c r="A14" s="97">
        <v>293</v>
      </c>
      <c r="B14" s="189">
        <v>2</v>
      </c>
      <c r="C14" s="76" t="s">
        <v>130</v>
      </c>
      <c r="D14" s="98">
        <v>43865</v>
      </c>
      <c r="E14" s="97">
        <v>258</v>
      </c>
      <c r="F14" s="97" t="s">
        <v>4870</v>
      </c>
      <c r="G14" s="99" t="s">
        <v>4871</v>
      </c>
      <c r="H14" s="99"/>
      <c r="I14" s="99"/>
      <c r="J14" s="99"/>
      <c r="K14" s="99"/>
      <c r="L14" s="99"/>
      <c r="M14" s="169">
        <v>21695</v>
      </c>
      <c r="N14" s="169">
        <v>0</v>
      </c>
      <c r="O14" s="170">
        <v>21695</v>
      </c>
    </row>
    <row r="15" spans="1:15" ht="51">
      <c r="A15" s="97" t="s">
        <v>553</v>
      </c>
      <c r="B15" s="189">
        <v>2</v>
      </c>
      <c r="C15" s="76" t="s">
        <v>605</v>
      </c>
      <c r="D15" s="98">
        <v>43865</v>
      </c>
      <c r="E15" s="97">
        <v>258</v>
      </c>
      <c r="F15" s="97" t="s">
        <v>631</v>
      </c>
      <c r="G15" s="99" t="s">
        <v>4871</v>
      </c>
      <c r="H15" s="99"/>
      <c r="I15" s="99"/>
      <c r="J15" s="99"/>
      <c r="K15" s="99"/>
      <c r="L15" s="99"/>
      <c r="M15" s="169">
        <v>0</v>
      </c>
      <c r="N15" s="169">
        <v>21695</v>
      </c>
      <c r="O15" s="170">
        <v>21695</v>
      </c>
    </row>
    <row r="16" spans="1:15" ht="51">
      <c r="A16" s="97" t="s">
        <v>551</v>
      </c>
      <c r="B16" s="189">
        <v>1</v>
      </c>
      <c r="C16" s="76" t="s">
        <v>605</v>
      </c>
      <c r="D16" s="98">
        <v>43872</v>
      </c>
      <c r="E16" s="97">
        <v>323</v>
      </c>
      <c r="F16" s="97" t="s">
        <v>4872</v>
      </c>
      <c r="G16" s="99" t="s">
        <v>4873</v>
      </c>
      <c r="H16" s="99"/>
      <c r="I16" s="99"/>
      <c r="J16" s="99"/>
      <c r="K16" s="99"/>
      <c r="L16" s="99"/>
      <c r="M16" s="169">
        <v>313.07</v>
      </c>
      <c r="N16" s="169">
        <v>0</v>
      </c>
      <c r="O16" s="170">
        <v>313.07</v>
      </c>
    </row>
    <row r="17" spans="1:15" ht="51">
      <c r="A17" s="97">
        <v>290</v>
      </c>
      <c r="B17" s="189">
        <v>2</v>
      </c>
      <c r="C17" s="76" t="s">
        <v>127</v>
      </c>
      <c r="D17" s="98">
        <v>43880</v>
      </c>
      <c r="E17" s="97">
        <v>418</v>
      </c>
      <c r="F17" s="97" t="s">
        <v>4874</v>
      </c>
      <c r="G17" s="99" t="s">
        <v>4875</v>
      </c>
      <c r="H17" s="99"/>
      <c r="I17" s="99"/>
      <c r="J17" s="99"/>
      <c r="K17" s="99"/>
      <c r="L17" s="99"/>
      <c r="M17" s="169">
        <v>16742.71</v>
      </c>
      <c r="N17" s="169">
        <v>0</v>
      </c>
      <c r="O17" s="170">
        <v>16742.71</v>
      </c>
    </row>
    <row r="18" spans="1:15" ht="51">
      <c r="A18" s="97" t="s">
        <v>553</v>
      </c>
      <c r="B18" s="189">
        <v>2</v>
      </c>
      <c r="C18" s="76" t="s">
        <v>605</v>
      </c>
      <c r="D18" s="98">
        <v>43880</v>
      </c>
      <c r="E18" s="97">
        <v>418</v>
      </c>
      <c r="F18" s="97" t="s">
        <v>631</v>
      </c>
      <c r="G18" s="99" t="s">
        <v>4875</v>
      </c>
      <c r="H18" s="99"/>
      <c r="I18" s="99"/>
      <c r="J18" s="99"/>
      <c r="K18" s="99"/>
      <c r="L18" s="99"/>
      <c r="M18" s="169">
        <v>0</v>
      </c>
      <c r="N18" s="169">
        <v>16742.71</v>
      </c>
      <c r="O18" s="170">
        <v>16742.71</v>
      </c>
    </row>
    <row r="19" spans="1:15" ht="51">
      <c r="A19" s="97">
        <v>512</v>
      </c>
      <c r="B19" s="189">
        <v>1</v>
      </c>
      <c r="C19" s="76" t="s">
        <v>730</v>
      </c>
      <c r="D19" s="98">
        <v>43881</v>
      </c>
      <c r="E19" s="97">
        <v>438</v>
      </c>
      <c r="F19" s="97" t="s">
        <v>1339</v>
      </c>
      <c r="G19" s="99" t="s">
        <v>4876</v>
      </c>
      <c r="H19" s="99"/>
      <c r="I19" s="99"/>
      <c r="J19" s="99"/>
      <c r="K19" s="99"/>
      <c r="L19" s="99"/>
      <c r="M19" s="169">
        <v>94722.92</v>
      </c>
      <c r="N19" s="169">
        <v>0</v>
      </c>
      <c r="O19" s="170">
        <v>94722.92</v>
      </c>
    </row>
    <row r="20" spans="1:15" ht="51">
      <c r="A20" s="97" t="s">
        <v>553</v>
      </c>
      <c r="B20" s="189">
        <v>2</v>
      </c>
      <c r="C20" s="76" t="s">
        <v>605</v>
      </c>
      <c r="D20" s="98">
        <v>43881</v>
      </c>
      <c r="E20" s="97">
        <v>438</v>
      </c>
      <c r="F20" s="97" t="s">
        <v>631</v>
      </c>
      <c r="G20" s="99" t="s">
        <v>4876</v>
      </c>
      <c r="H20" s="99"/>
      <c r="I20" s="99"/>
      <c r="J20" s="99"/>
      <c r="K20" s="99"/>
      <c r="L20" s="99"/>
      <c r="M20" s="169">
        <v>0</v>
      </c>
      <c r="N20" s="169">
        <v>94722.92</v>
      </c>
      <c r="O20" s="170">
        <v>94722.92</v>
      </c>
    </row>
    <row r="21" spans="1:15" ht="51">
      <c r="A21" s="97">
        <v>512</v>
      </c>
      <c r="B21" s="189">
        <v>1</v>
      </c>
      <c r="C21" s="76" t="s">
        <v>730</v>
      </c>
      <c r="D21" s="98">
        <v>43909</v>
      </c>
      <c r="E21" s="97">
        <v>663</v>
      </c>
      <c r="F21" s="97" t="s">
        <v>1339</v>
      </c>
      <c r="G21" s="99" t="s">
        <v>6775</v>
      </c>
      <c r="H21" s="99"/>
      <c r="I21" s="99"/>
      <c r="J21" s="99"/>
      <c r="K21" s="99"/>
      <c r="L21" s="99"/>
      <c r="M21" s="169">
        <v>94722.92</v>
      </c>
      <c r="N21" s="169">
        <v>0</v>
      </c>
      <c r="O21" s="170">
        <v>94722.92</v>
      </c>
    </row>
    <row r="22" spans="1:15" ht="51">
      <c r="A22" s="97" t="s">
        <v>553</v>
      </c>
      <c r="B22" s="189">
        <v>2</v>
      </c>
      <c r="C22" s="76" t="s">
        <v>605</v>
      </c>
      <c r="D22" s="98">
        <v>43909</v>
      </c>
      <c r="E22" s="97">
        <v>663</v>
      </c>
      <c r="F22" s="97" t="s">
        <v>631</v>
      </c>
      <c r="G22" s="99" t="s">
        <v>6775</v>
      </c>
      <c r="H22" s="99"/>
      <c r="I22" s="99"/>
      <c r="J22" s="99"/>
      <c r="K22" s="99"/>
      <c r="L22" s="99"/>
      <c r="M22" s="169">
        <v>0</v>
      </c>
      <c r="N22" s="169">
        <v>94722.92</v>
      </c>
      <c r="O22" s="170">
        <v>94722.92</v>
      </c>
    </row>
    <row r="23" spans="1:15" ht="51">
      <c r="A23" s="97" t="s">
        <v>551</v>
      </c>
      <c r="B23" s="189">
        <v>1</v>
      </c>
      <c r="C23" s="76" t="s">
        <v>605</v>
      </c>
      <c r="D23" s="98">
        <v>43914</v>
      </c>
      <c r="E23" s="97">
        <v>694</v>
      </c>
      <c r="F23" s="97" t="s">
        <v>6776</v>
      </c>
      <c r="G23" s="99" t="s">
        <v>6777</v>
      </c>
      <c r="H23" s="99"/>
      <c r="I23" s="99"/>
      <c r="J23" s="99"/>
      <c r="K23" s="99"/>
      <c r="L23" s="99"/>
      <c r="M23" s="169">
        <v>899979</v>
      </c>
      <c r="N23" s="169">
        <v>0</v>
      </c>
      <c r="O23" s="170">
        <v>899979</v>
      </c>
    </row>
    <row r="24" spans="1:15" ht="51">
      <c r="A24" s="97" t="s">
        <v>551</v>
      </c>
      <c r="B24" s="189">
        <v>1</v>
      </c>
      <c r="C24" s="76" t="s">
        <v>605</v>
      </c>
      <c r="D24" s="98">
        <v>43914</v>
      </c>
      <c r="E24" s="97">
        <v>695</v>
      </c>
      <c r="F24" s="97" t="s">
        <v>6778</v>
      </c>
      <c r="G24" s="99" t="s">
        <v>6779</v>
      </c>
      <c r="H24" s="99"/>
      <c r="I24" s="99"/>
      <c r="J24" s="99"/>
      <c r="K24" s="99"/>
      <c r="L24" s="99"/>
      <c r="M24" s="169">
        <v>342870960.5</v>
      </c>
      <c r="N24" s="169">
        <v>0</v>
      </c>
      <c r="O24" s="170">
        <v>342870960.5</v>
      </c>
    </row>
    <row r="25" spans="1:15" ht="51">
      <c r="A25" s="97" t="s">
        <v>551</v>
      </c>
      <c r="B25" s="189">
        <v>1</v>
      </c>
      <c r="C25" s="76" t="s">
        <v>605</v>
      </c>
      <c r="D25" s="98">
        <v>43914</v>
      </c>
      <c r="E25" s="97">
        <v>696</v>
      </c>
      <c r="F25" s="97" t="s">
        <v>6780</v>
      </c>
      <c r="G25" s="99" t="s">
        <v>6781</v>
      </c>
      <c r="H25" s="99"/>
      <c r="I25" s="99"/>
      <c r="J25" s="99"/>
      <c r="K25" s="99"/>
      <c r="L25" s="99"/>
      <c r="M25" s="169">
        <v>1859508.73</v>
      </c>
      <c r="N25" s="169">
        <v>0</v>
      </c>
      <c r="O25" s="170">
        <v>1859508.73</v>
      </c>
    </row>
    <row r="26" spans="1:15" ht="51">
      <c r="A26" s="97" t="s">
        <v>551</v>
      </c>
      <c r="B26" s="189">
        <v>1</v>
      </c>
      <c r="C26" s="76" t="s">
        <v>605</v>
      </c>
      <c r="D26" s="98">
        <v>43914</v>
      </c>
      <c r="E26" s="97">
        <v>697</v>
      </c>
      <c r="F26" s="97" t="s">
        <v>6782</v>
      </c>
      <c r="G26" s="99" t="s">
        <v>6783</v>
      </c>
      <c r="H26" s="99"/>
      <c r="I26" s="99"/>
      <c r="J26" s="99"/>
      <c r="K26" s="99"/>
      <c r="L26" s="99"/>
      <c r="M26" s="169">
        <v>25450832.02</v>
      </c>
      <c r="N26" s="169">
        <v>0</v>
      </c>
      <c r="O26" s="170">
        <v>25450832.02</v>
      </c>
    </row>
    <row r="27" spans="1:15" ht="51">
      <c r="A27" s="97" t="s">
        <v>551</v>
      </c>
      <c r="B27" s="189">
        <v>1</v>
      </c>
      <c r="C27" s="76" t="s">
        <v>605</v>
      </c>
      <c r="D27" s="98">
        <v>43914</v>
      </c>
      <c r="E27" s="97">
        <v>698</v>
      </c>
      <c r="F27" s="97" t="s">
        <v>6784</v>
      </c>
      <c r="G27" s="99" t="s">
        <v>6785</v>
      </c>
      <c r="H27" s="99"/>
      <c r="I27" s="99"/>
      <c r="J27" s="99"/>
      <c r="K27" s="99"/>
      <c r="L27" s="99"/>
      <c r="M27" s="169">
        <v>76440.509999999995</v>
      </c>
      <c r="N27" s="169">
        <v>0</v>
      </c>
      <c r="O27" s="170">
        <v>76440.509999999995</v>
      </c>
    </row>
    <row r="28" spans="1:15" ht="51">
      <c r="A28" s="97" t="s">
        <v>551</v>
      </c>
      <c r="B28" s="189">
        <v>1</v>
      </c>
      <c r="C28" s="76" t="s">
        <v>605</v>
      </c>
      <c r="D28" s="98">
        <v>43914</v>
      </c>
      <c r="E28" s="97">
        <v>699</v>
      </c>
      <c r="F28" s="97" t="s">
        <v>6786</v>
      </c>
      <c r="G28" s="99" t="s">
        <v>6787</v>
      </c>
      <c r="H28" s="99"/>
      <c r="I28" s="99"/>
      <c r="J28" s="99"/>
      <c r="K28" s="99"/>
      <c r="L28" s="99"/>
      <c r="M28" s="169">
        <v>741564.01</v>
      </c>
      <c r="N28" s="169">
        <v>0</v>
      </c>
      <c r="O28" s="170">
        <v>741564.01</v>
      </c>
    </row>
    <row r="29" spans="1:15" ht="51">
      <c r="A29" s="97" t="s">
        <v>551</v>
      </c>
      <c r="B29" s="189">
        <v>1</v>
      </c>
      <c r="C29" s="76" t="s">
        <v>605</v>
      </c>
      <c r="D29" s="98">
        <v>43914</v>
      </c>
      <c r="E29" s="97">
        <v>700</v>
      </c>
      <c r="F29" s="97" t="s">
        <v>6788</v>
      </c>
      <c r="G29" s="99" t="s">
        <v>6789</v>
      </c>
      <c r="H29" s="99"/>
      <c r="I29" s="99"/>
      <c r="J29" s="99"/>
      <c r="K29" s="99"/>
      <c r="L29" s="99"/>
      <c r="M29" s="169">
        <v>207966.36</v>
      </c>
      <c r="N29" s="169">
        <v>0</v>
      </c>
      <c r="O29" s="170">
        <v>207966.36</v>
      </c>
    </row>
    <row r="30" spans="1:15" ht="51">
      <c r="A30" s="97" t="s">
        <v>551</v>
      </c>
      <c r="B30" s="189">
        <v>1</v>
      </c>
      <c r="C30" s="76" t="s">
        <v>605</v>
      </c>
      <c r="D30" s="98">
        <v>43914</v>
      </c>
      <c r="E30" s="97">
        <v>701</v>
      </c>
      <c r="F30" s="97" t="s">
        <v>6790</v>
      </c>
      <c r="G30" s="99" t="s">
        <v>6791</v>
      </c>
      <c r="H30" s="99"/>
      <c r="I30" s="99"/>
      <c r="J30" s="99"/>
      <c r="K30" s="99"/>
      <c r="L30" s="99"/>
      <c r="M30" s="169">
        <v>178172.56</v>
      </c>
      <c r="N30" s="169">
        <v>0</v>
      </c>
      <c r="O30" s="170">
        <v>178172.56</v>
      </c>
    </row>
    <row r="31" spans="1:15" ht="51">
      <c r="A31" s="97" t="s">
        <v>551</v>
      </c>
      <c r="B31" s="189">
        <v>1</v>
      </c>
      <c r="C31" s="76" t="s">
        <v>605</v>
      </c>
      <c r="D31" s="98">
        <v>43914</v>
      </c>
      <c r="E31" s="97">
        <v>702</v>
      </c>
      <c r="F31" s="97" t="s">
        <v>6792</v>
      </c>
      <c r="G31" s="99" t="s">
        <v>6793</v>
      </c>
      <c r="H31" s="99"/>
      <c r="I31" s="99"/>
      <c r="J31" s="99"/>
      <c r="K31" s="99"/>
      <c r="L31" s="99"/>
      <c r="M31" s="169">
        <v>291788.65000000002</v>
      </c>
      <c r="N31" s="169">
        <v>0</v>
      </c>
      <c r="O31" s="170">
        <v>291788.65000000002</v>
      </c>
    </row>
    <row r="32" spans="1:15" ht="51">
      <c r="A32" s="97" t="s">
        <v>551</v>
      </c>
      <c r="B32" s="189">
        <v>1</v>
      </c>
      <c r="C32" s="76" t="s">
        <v>605</v>
      </c>
      <c r="D32" s="98">
        <v>43914</v>
      </c>
      <c r="E32" s="97">
        <v>703</v>
      </c>
      <c r="F32" s="97" t="s">
        <v>6794</v>
      </c>
      <c r="G32" s="99" t="s">
        <v>6795</v>
      </c>
      <c r="H32" s="99"/>
      <c r="I32" s="99"/>
      <c r="J32" s="99"/>
      <c r="K32" s="99"/>
      <c r="L32" s="99"/>
      <c r="M32" s="169">
        <v>1126440.75</v>
      </c>
      <c r="N32" s="169">
        <v>0</v>
      </c>
      <c r="O32" s="170">
        <v>1126440.75</v>
      </c>
    </row>
    <row r="33" spans="1:15" ht="51">
      <c r="A33" s="97" t="s">
        <v>551</v>
      </c>
      <c r="B33" s="189">
        <v>1</v>
      </c>
      <c r="C33" s="76" t="s">
        <v>605</v>
      </c>
      <c r="D33" s="98">
        <v>43914</v>
      </c>
      <c r="E33" s="97">
        <v>704</v>
      </c>
      <c r="F33" s="97" t="s">
        <v>6796</v>
      </c>
      <c r="G33" s="99" t="s">
        <v>6797</v>
      </c>
      <c r="H33" s="99"/>
      <c r="I33" s="99"/>
      <c r="J33" s="99"/>
      <c r="K33" s="99"/>
      <c r="L33" s="99"/>
      <c r="M33" s="169">
        <v>1401030.34</v>
      </c>
      <c r="N33" s="169">
        <v>0</v>
      </c>
      <c r="O33" s="170">
        <v>1401030.34</v>
      </c>
    </row>
    <row r="34" spans="1:15" ht="51">
      <c r="A34" s="97" t="s">
        <v>551</v>
      </c>
      <c r="B34" s="189">
        <v>1</v>
      </c>
      <c r="C34" s="76" t="s">
        <v>605</v>
      </c>
      <c r="D34" s="98">
        <v>43914</v>
      </c>
      <c r="E34" s="97">
        <v>705</v>
      </c>
      <c r="F34" s="97" t="s">
        <v>6798</v>
      </c>
      <c r="G34" s="99" t="s">
        <v>6799</v>
      </c>
      <c r="H34" s="99"/>
      <c r="I34" s="99"/>
      <c r="J34" s="99"/>
      <c r="K34" s="99"/>
      <c r="L34" s="99"/>
      <c r="M34" s="169">
        <v>11253979.689999999</v>
      </c>
      <c r="N34" s="169">
        <v>0</v>
      </c>
      <c r="O34" s="170">
        <v>11253979.689999999</v>
      </c>
    </row>
    <row r="35" spans="1:15" ht="51">
      <c r="A35" s="97" t="s">
        <v>551</v>
      </c>
      <c r="B35" s="189">
        <v>1</v>
      </c>
      <c r="C35" s="76" t="s">
        <v>605</v>
      </c>
      <c r="D35" s="98">
        <v>43914</v>
      </c>
      <c r="E35" s="97">
        <v>706</v>
      </c>
      <c r="F35" s="97" t="s">
        <v>6800</v>
      </c>
      <c r="G35" s="99" t="s">
        <v>6801</v>
      </c>
      <c r="H35" s="99"/>
      <c r="I35" s="99"/>
      <c r="J35" s="99"/>
      <c r="K35" s="99"/>
      <c r="L35" s="99"/>
      <c r="M35" s="169">
        <v>38491041.82</v>
      </c>
      <c r="N35" s="169">
        <v>0</v>
      </c>
      <c r="O35" s="170">
        <v>38491041.82</v>
      </c>
    </row>
    <row r="36" spans="1:15" ht="51">
      <c r="A36" s="97" t="s">
        <v>551</v>
      </c>
      <c r="B36" s="189">
        <v>1</v>
      </c>
      <c r="C36" s="76" t="s">
        <v>605</v>
      </c>
      <c r="D36" s="98">
        <v>43914</v>
      </c>
      <c r="E36" s="97">
        <v>707</v>
      </c>
      <c r="F36" s="97" t="s">
        <v>6802</v>
      </c>
      <c r="G36" s="99" t="s">
        <v>6803</v>
      </c>
      <c r="H36" s="99"/>
      <c r="I36" s="99"/>
      <c r="J36" s="99"/>
      <c r="K36" s="99"/>
      <c r="L36" s="99"/>
      <c r="M36" s="169">
        <v>36082995.039999999</v>
      </c>
      <c r="N36" s="169">
        <v>0</v>
      </c>
      <c r="O36" s="170">
        <v>36082995.039999999</v>
      </c>
    </row>
    <row r="37" spans="1:15" ht="51">
      <c r="A37" s="97" t="s">
        <v>551</v>
      </c>
      <c r="B37" s="189">
        <v>1</v>
      </c>
      <c r="C37" s="76" t="s">
        <v>605</v>
      </c>
      <c r="D37" s="98">
        <v>43914</v>
      </c>
      <c r="E37" s="97">
        <v>708</v>
      </c>
      <c r="F37" s="97" t="s">
        <v>6804</v>
      </c>
      <c r="G37" s="99" t="s">
        <v>6805</v>
      </c>
      <c r="H37" s="99"/>
      <c r="I37" s="99"/>
      <c r="J37" s="99"/>
      <c r="K37" s="99"/>
      <c r="L37" s="99"/>
      <c r="M37" s="169">
        <v>6454282.6399999997</v>
      </c>
      <c r="N37" s="169">
        <v>0</v>
      </c>
      <c r="O37" s="170">
        <v>6454282.6399999997</v>
      </c>
    </row>
    <row r="38" spans="1:15" ht="51">
      <c r="A38" s="97" t="s">
        <v>551</v>
      </c>
      <c r="B38" s="189">
        <v>1</v>
      </c>
      <c r="C38" s="76" t="s">
        <v>605</v>
      </c>
      <c r="D38" s="98">
        <v>43914</v>
      </c>
      <c r="E38" s="97">
        <v>709</v>
      </c>
      <c r="F38" s="97" t="s">
        <v>6806</v>
      </c>
      <c r="G38" s="99" t="s">
        <v>6807</v>
      </c>
      <c r="H38" s="99"/>
      <c r="I38" s="99"/>
      <c r="J38" s="99"/>
      <c r="K38" s="99"/>
      <c r="L38" s="99"/>
      <c r="M38" s="169">
        <v>7625544.9800000004</v>
      </c>
      <c r="N38" s="169">
        <v>0</v>
      </c>
      <c r="O38" s="170">
        <v>7625544.9800000004</v>
      </c>
    </row>
    <row r="39" spans="1:15" ht="51">
      <c r="A39" s="97" t="s">
        <v>551</v>
      </c>
      <c r="B39" s="189">
        <v>1</v>
      </c>
      <c r="C39" s="76" t="s">
        <v>605</v>
      </c>
      <c r="D39" s="98">
        <v>43914</v>
      </c>
      <c r="E39" s="97">
        <v>710</v>
      </c>
      <c r="F39" s="97" t="s">
        <v>6808</v>
      </c>
      <c r="G39" s="99" t="s">
        <v>6809</v>
      </c>
      <c r="H39" s="99"/>
      <c r="I39" s="99"/>
      <c r="J39" s="99"/>
      <c r="K39" s="99"/>
      <c r="L39" s="99"/>
      <c r="M39" s="169">
        <v>1383917.06</v>
      </c>
      <c r="N39" s="169">
        <v>0</v>
      </c>
      <c r="O39" s="170">
        <v>1383917.06</v>
      </c>
    </row>
    <row r="40" spans="1:15" ht="51">
      <c r="A40" s="97" t="s">
        <v>551</v>
      </c>
      <c r="B40" s="189">
        <v>1</v>
      </c>
      <c r="C40" s="76" t="s">
        <v>605</v>
      </c>
      <c r="D40" s="98">
        <v>43914</v>
      </c>
      <c r="E40" s="97">
        <v>711</v>
      </c>
      <c r="F40" s="97" t="s">
        <v>6810</v>
      </c>
      <c r="G40" s="99" t="s">
        <v>6811</v>
      </c>
      <c r="H40" s="99"/>
      <c r="I40" s="99"/>
      <c r="J40" s="99"/>
      <c r="K40" s="99"/>
      <c r="L40" s="99"/>
      <c r="M40" s="169">
        <v>26701369.789999999</v>
      </c>
      <c r="N40" s="169">
        <v>0</v>
      </c>
      <c r="O40" s="170">
        <v>26701369.789999999</v>
      </c>
    </row>
    <row r="41" spans="1:15" ht="51">
      <c r="A41" s="97" t="s">
        <v>551</v>
      </c>
      <c r="B41" s="189">
        <v>1</v>
      </c>
      <c r="C41" s="76" t="s">
        <v>605</v>
      </c>
      <c r="D41" s="98">
        <v>43914</v>
      </c>
      <c r="E41" s="97">
        <v>712</v>
      </c>
      <c r="F41" s="97" t="s">
        <v>6812</v>
      </c>
      <c r="G41" s="99" t="s">
        <v>6813</v>
      </c>
      <c r="H41" s="99"/>
      <c r="I41" s="99"/>
      <c r="J41" s="99"/>
      <c r="K41" s="99"/>
      <c r="L41" s="99"/>
      <c r="M41" s="169">
        <v>7412014.1100000003</v>
      </c>
      <c r="N41" s="169">
        <v>0</v>
      </c>
      <c r="O41" s="170">
        <v>7412014.1100000003</v>
      </c>
    </row>
    <row r="42" spans="1:15" ht="51">
      <c r="A42" s="97" t="s">
        <v>551</v>
      </c>
      <c r="B42" s="189">
        <v>1</v>
      </c>
      <c r="C42" s="76" t="s">
        <v>605</v>
      </c>
      <c r="D42" s="98">
        <v>43914</v>
      </c>
      <c r="E42" s="97">
        <v>713</v>
      </c>
      <c r="F42" s="97" t="s">
        <v>6814</v>
      </c>
      <c r="G42" s="99" t="s">
        <v>6815</v>
      </c>
      <c r="H42" s="99"/>
      <c r="I42" s="99"/>
      <c r="J42" s="99"/>
      <c r="K42" s="99"/>
      <c r="L42" s="99"/>
      <c r="M42" s="169">
        <v>351965.89</v>
      </c>
      <c r="N42" s="169">
        <v>0</v>
      </c>
      <c r="O42" s="170">
        <v>351965.89</v>
      </c>
    </row>
    <row r="43" spans="1:15" ht="51">
      <c r="A43" s="97" t="s">
        <v>551</v>
      </c>
      <c r="B43" s="189">
        <v>1</v>
      </c>
      <c r="C43" s="76" t="s">
        <v>605</v>
      </c>
      <c r="D43" s="98">
        <v>43914</v>
      </c>
      <c r="E43" s="97">
        <v>714</v>
      </c>
      <c r="F43" s="97" t="s">
        <v>6816</v>
      </c>
      <c r="G43" s="99" t="s">
        <v>6817</v>
      </c>
      <c r="H43" s="99"/>
      <c r="I43" s="99"/>
      <c r="J43" s="99"/>
      <c r="K43" s="99"/>
      <c r="L43" s="99"/>
      <c r="M43" s="169">
        <v>7656000.5800000001</v>
      </c>
      <c r="N43" s="169">
        <v>0</v>
      </c>
      <c r="O43" s="170">
        <v>7656000.5800000001</v>
      </c>
    </row>
    <row r="44" spans="1:15" ht="51">
      <c r="A44" s="97" t="s">
        <v>551</v>
      </c>
      <c r="B44" s="189">
        <v>1</v>
      </c>
      <c r="C44" s="76" t="s">
        <v>605</v>
      </c>
      <c r="D44" s="98">
        <v>43914</v>
      </c>
      <c r="E44" s="97">
        <v>715</v>
      </c>
      <c r="F44" s="97" t="s">
        <v>6818</v>
      </c>
      <c r="G44" s="99" t="s">
        <v>6819</v>
      </c>
      <c r="H44" s="99"/>
      <c r="I44" s="99"/>
      <c r="J44" s="99"/>
      <c r="K44" s="99"/>
      <c r="L44" s="99"/>
      <c r="M44" s="169">
        <v>6164414.0199999996</v>
      </c>
      <c r="N44" s="169">
        <v>0</v>
      </c>
      <c r="O44" s="170">
        <v>6164414.0199999996</v>
      </c>
    </row>
    <row r="45" spans="1:15" ht="51">
      <c r="A45" s="97" t="s">
        <v>551</v>
      </c>
      <c r="B45" s="189">
        <v>1</v>
      </c>
      <c r="C45" s="76" t="s">
        <v>605</v>
      </c>
      <c r="D45" s="98">
        <v>43914</v>
      </c>
      <c r="E45" s="97">
        <v>716</v>
      </c>
      <c r="F45" s="97" t="s">
        <v>6820</v>
      </c>
      <c r="G45" s="99" t="s">
        <v>6821</v>
      </c>
      <c r="H45" s="99"/>
      <c r="I45" s="99"/>
      <c r="J45" s="99"/>
      <c r="K45" s="99"/>
      <c r="L45" s="99"/>
      <c r="M45" s="169">
        <v>11351505.470000001</v>
      </c>
      <c r="N45" s="169">
        <v>0</v>
      </c>
      <c r="O45" s="170">
        <v>11351505.470000001</v>
      </c>
    </row>
    <row r="46" spans="1:15" ht="51">
      <c r="A46" s="97" t="s">
        <v>551</v>
      </c>
      <c r="B46" s="189">
        <v>1</v>
      </c>
      <c r="C46" s="76" t="s">
        <v>605</v>
      </c>
      <c r="D46" s="98">
        <v>43914</v>
      </c>
      <c r="E46" s="97">
        <v>717</v>
      </c>
      <c r="F46" s="97" t="s">
        <v>6822</v>
      </c>
      <c r="G46" s="99" t="s">
        <v>6823</v>
      </c>
      <c r="H46" s="99"/>
      <c r="I46" s="99"/>
      <c r="J46" s="99"/>
      <c r="K46" s="99"/>
      <c r="L46" s="99"/>
      <c r="M46" s="169">
        <v>9416248.6699999999</v>
      </c>
      <c r="N46" s="169">
        <v>0</v>
      </c>
      <c r="O46" s="170">
        <v>9416248.6699999999</v>
      </c>
    </row>
    <row r="47" spans="1:15" ht="51">
      <c r="A47" s="97" t="s">
        <v>551</v>
      </c>
      <c r="B47" s="189">
        <v>1</v>
      </c>
      <c r="C47" s="76" t="s">
        <v>605</v>
      </c>
      <c r="D47" s="98">
        <v>43914</v>
      </c>
      <c r="E47" s="97">
        <v>718</v>
      </c>
      <c r="F47" s="97" t="s">
        <v>6824</v>
      </c>
      <c r="G47" s="99" t="s">
        <v>6825</v>
      </c>
      <c r="H47" s="99"/>
      <c r="I47" s="99"/>
      <c r="J47" s="99"/>
      <c r="K47" s="99"/>
      <c r="L47" s="99"/>
      <c r="M47" s="169">
        <v>85602.16</v>
      </c>
      <c r="N47" s="169">
        <v>0</v>
      </c>
      <c r="O47" s="170">
        <v>85602.16</v>
      </c>
    </row>
    <row r="48" spans="1:15" ht="51">
      <c r="A48" s="97" t="s">
        <v>551</v>
      </c>
      <c r="B48" s="189">
        <v>1</v>
      </c>
      <c r="C48" s="76" t="s">
        <v>605</v>
      </c>
      <c r="D48" s="98">
        <v>43914</v>
      </c>
      <c r="E48" s="97">
        <v>719</v>
      </c>
      <c r="F48" s="97" t="s">
        <v>6826</v>
      </c>
      <c r="G48" s="99" t="s">
        <v>6827</v>
      </c>
      <c r="H48" s="99"/>
      <c r="I48" s="99"/>
      <c r="J48" s="99"/>
      <c r="K48" s="99"/>
      <c r="L48" s="99"/>
      <c r="M48" s="169">
        <v>576458.02</v>
      </c>
      <c r="N48" s="169">
        <v>0</v>
      </c>
      <c r="O48" s="170">
        <v>576458.02</v>
      </c>
    </row>
    <row r="49" spans="1:15" ht="51">
      <c r="A49" s="97" t="s">
        <v>551</v>
      </c>
      <c r="B49" s="189">
        <v>1</v>
      </c>
      <c r="C49" s="76" t="s">
        <v>605</v>
      </c>
      <c r="D49" s="98">
        <v>43914</v>
      </c>
      <c r="E49" s="97">
        <v>720</v>
      </c>
      <c r="F49" s="97" t="s">
        <v>6828</v>
      </c>
      <c r="G49" s="99" t="s">
        <v>6829</v>
      </c>
      <c r="H49" s="99"/>
      <c r="I49" s="99"/>
      <c r="J49" s="99"/>
      <c r="K49" s="99"/>
      <c r="L49" s="99"/>
      <c r="M49" s="169">
        <v>221695.16</v>
      </c>
      <c r="N49" s="169">
        <v>0</v>
      </c>
      <c r="O49" s="170">
        <v>221695.16</v>
      </c>
    </row>
    <row r="50" spans="1:15" ht="51">
      <c r="A50" s="97" t="s">
        <v>551</v>
      </c>
      <c r="B50" s="189">
        <v>1</v>
      </c>
      <c r="C50" s="76" t="s">
        <v>605</v>
      </c>
      <c r="D50" s="98">
        <v>43914</v>
      </c>
      <c r="E50" s="97">
        <v>721</v>
      </c>
      <c r="F50" s="97" t="s">
        <v>6830</v>
      </c>
      <c r="G50" s="99" t="s">
        <v>6831</v>
      </c>
      <c r="H50" s="99"/>
      <c r="I50" s="99"/>
      <c r="J50" s="99"/>
      <c r="K50" s="99"/>
      <c r="L50" s="99"/>
      <c r="M50" s="169">
        <v>2532440.6</v>
      </c>
      <c r="N50" s="169">
        <v>0</v>
      </c>
      <c r="O50" s="170">
        <v>2532440.6</v>
      </c>
    </row>
    <row r="51" spans="1:15" ht="51">
      <c r="A51" s="97" t="s">
        <v>551</v>
      </c>
      <c r="B51" s="189">
        <v>1</v>
      </c>
      <c r="C51" s="76" t="s">
        <v>605</v>
      </c>
      <c r="D51" s="98">
        <v>43914</v>
      </c>
      <c r="E51" s="97">
        <v>722</v>
      </c>
      <c r="F51" s="97" t="s">
        <v>6832</v>
      </c>
      <c r="G51" s="99" t="s">
        <v>6833</v>
      </c>
      <c r="H51" s="99"/>
      <c r="I51" s="99"/>
      <c r="J51" s="99"/>
      <c r="K51" s="99"/>
      <c r="L51" s="99"/>
      <c r="M51" s="169">
        <v>1082882.81</v>
      </c>
      <c r="N51" s="169">
        <v>0</v>
      </c>
      <c r="O51" s="170">
        <v>1082882.81</v>
      </c>
    </row>
    <row r="52" spans="1:15" ht="51">
      <c r="A52" s="97" t="s">
        <v>551</v>
      </c>
      <c r="B52" s="189">
        <v>1</v>
      </c>
      <c r="C52" s="76" t="s">
        <v>605</v>
      </c>
      <c r="D52" s="98">
        <v>43914</v>
      </c>
      <c r="E52" s="97">
        <v>723</v>
      </c>
      <c r="F52" s="97" t="s">
        <v>6834</v>
      </c>
      <c r="G52" s="99" t="s">
        <v>6835</v>
      </c>
      <c r="H52" s="99"/>
      <c r="I52" s="99"/>
      <c r="J52" s="99"/>
      <c r="K52" s="99"/>
      <c r="L52" s="99"/>
      <c r="M52" s="169">
        <v>261247.99</v>
      </c>
      <c r="N52" s="169">
        <v>0</v>
      </c>
      <c r="O52" s="170">
        <v>261247.99</v>
      </c>
    </row>
    <row r="53" spans="1:15" ht="51">
      <c r="A53" s="97" t="s">
        <v>551</v>
      </c>
      <c r="B53" s="189">
        <v>1</v>
      </c>
      <c r="C53" s="76" t="s">
        <v>605</v>
      </c>
      <c r="D53" s="98">
        <v>43914</v>
      </c>
      <c r="E53" s="97">
        <v>724</v>
      </c>
      <c r="F53" s="97" t="s">
        <v>6836</v>
      </c>
      <c r="G53" s="99" t="s">
        <v>6837</v>
      </c>
      <c r="H53" s="99"/>
      <c r="I53" s="99"/>
      <c r="J53" s="99"/>
      <c r="K53" s="99"/>
      <c r="L53" s="99"/>
      <c r="M53" s="169">
        <v>887734.04</v>
      </c>
      <c r="N53" s="169">
        <v>0</v>
      </c>
      <c r="O53" s="170">
        <v>887734.04</v>
      </c>
    </row>
    <row r="54" spans="1:15" ht="51">
      <c r="A54" s="97" t="s">
        <v>551</v>
      </c>
      <c r="B54" s="189">
        <v>1</v>
      </c>
      <c r="C54" s="76" t="s">
        <v>605</v>
      </c>
      <c r="D54" s="98">
        <v>43914</v>
      </c>
      <c r="E54" s="97">
        <v>725</v>
      </c>
      <c r="F54" s="97" t="s">
        <v>6838</v>
      </c>
      <c r="G54" s="99" t="s">
        <v>6839</v>
      </c>
      <c r="H54" s="99"/>
      <c r="I54" s="99"/>
      <c r="J54" s="99"/>
      <c r="K54" s="99"/>
      <c r="L54" s="99"/>
      <c r="M54" s="169">
        <v>1016280.44</v>
      </c>
      <c r="N54" s="169">
        <v>0</v>
      </c>
      <c r="O54" s="170">
        <v>1016280.44</v>
      </c>
    </row>
    <row r="55" spans="1:15" ht="51">
      <c r="A55" s="97">
        <v>66</v>
      </c>
      <c r="B55" s="189">
        <v>3</v>
      </c>
      <c r="C55" s="76" t="s">
        <v>52</v>
      </c>
      <c r="D55" s="98">
        <v>43914</v>
      </c>
      <c r="E55" s="97">
        <v>694</v>
      </c>
      <c r="F55" s="97" t="s">
        <v>6840</v>
      </c>
      <c r="G55" s="99" t="s">
        <v>6777</v>
      </c>
      <c r="H55" s="99"/>
      <c r="I55" s="99"/>
      <c r="J55" s="99"/>
      <c r="K55" s="99"/>
      <c r="L55" s="99"/>
      <c r="M55" s="169">
        <v>0</v>
      </c>
      <c r="N55" s="169">
        <v>899979</v>
      </c>
      <c r="O55" s="170">
        <v>899979</v>
      </c>
    </row>
    <row r="56" spans="1:15" ht="51">
      <c r="A56" s="97">
        <v>66</v>
      </c>
      <c r="B56" s="189">
        <v>3</v>
      </c>
      <c r="C56" s="76" t="s">
        <v>52</v>
      </c>
      <c r="D56" s="98">
        <v>43914</v>
      </c>
      <c r="E56" s="97">
        <v>695</v>
      </c>
      <c r="F56" s="97" t="s">
        <v>6841</v>
      </c>
      <c r="G56" s="99" t="s">
        <v>6779</v>
      </c>
      <c r="H56" s="99"/>
      <c r="I56" s="99"/>
      <c r="J56" s="99"/>
      <c r="K56" s="99"/>
      <c r="L56" s="99"/>
      <c r="M56" s="169">
        <v>0</v>
      </c>
      <c r="N56" s="169">
        <v>342870960.5</v>
      </c>
      <c r="O56" s="170">
        <v>342870960.5</v>
      </c>
    </row>
    <row r="57" spans="1:15" ht="51">
      <c r="A57" s="97">
        <v>66</v>
      </c>
      <c r="B57" s="189">
        <v>3</v>
      </c>
      <c r="C57" s="76" t="s">
        <v>52</v>
      </c>
      <c r="D57" s="98">
        <v>43914</v>
      </c>
      <c r="E57" s="97">
        <v>696</v>
      </c>
      <c r="F57" s="97" t="s">
        <v>6842</v>
      </c>
      <c r="G57" s="99" t="s">
        <v>6781</v>
      </c>
      <c r="H57" s="99"/>
      <c r="I57" s="99"/>
      <c r="J57" s="99"/>
      <c r="K57" s="99"/>
      <c r="L57" s="99"/>
      <c r="M57" s="169">
        <v>0</v>
      </c>
      <c r="N57" s="169">
        <v>1859508.73</v>
      </c>
      <c r="O57" s="170">
        <v>1859508.73</v>
      </c>
    </row>
    <row r="58" spans="1:15" ht="51">
      <c r="A58" s="97">
        <v>66</v>
      </c>
      <c r="B58" s="189">
        <v>3</v>
      </c>
      <c r="C58" s="76" t="s">
        <v>52</v>
      </c>
      <c r="D58" s="98">
        <v>43914</v>
      </c>
      <c r="E58" s="97">
        <v>697</v>
      </c>
      <c r="F58" s="97" t="s">
        <v>6843</v>
      </c>
      <c r="G58" s="99" t="s">
        <v>6783</v>
      </c>
      <c r="H58" s="99"/>
      <c r="I58" s="99"/>
      <c r="J58" s="99"/>
      <c r="K58" s="99"/>
      <c r="L58" s="99"/>
      <c r="M58" s="169">
        <v>0</v>
      </c>
      <c r="N58" s="169">
        <v>25450832.02</v>
      </c>
      <c r="O58" s="170">
        <v>25450832.02</v>
      </c>
    </row>
    <row r="59" spans="1:15" ht="51">
      <c r="A59" s="97">
        <v>66</v>
      </c>
      <c r="B59" s="189">
        <v>3</v>
      </c>
      <c r="C59" s="76" t="s">
        <v>52</v>
      </c>
      <c r="D59" s="98">
        <v>43914</v>
      </c>
      <c r="E59" s="97">
        <v>698</v>
      </c>
      <c r="F59" s="97" t="s">
        <v>6844</v>
      </c>
      <c r="G59" s="99" t="s">
        <v>6785</v>
      </c>
      <c r="H59" s="99"/>
      <c r="I59" s="99"/>
      <c r="J59" s="99"/>
      <c r="K59" s="99"/>
      <c r="L59" s="99"/>
      <c r="M59" s="169">
        <v>0</v>
      </c>
      <c r="N59" s="169">
        <v>76440.509999999995</v>
      </c>
      <c r="O59" s="170">
        <v>76440.509999999995</v>
      </c>
    </row>
    <row r="60" spans="1:15" ht="51">
      <c r="A60" s="97">
        <v>66</v>
      </c>
      <c r="B60" s="189">
        <v>3</v>
      </c>
      <c r="C60" s="76" t="s">
        <v>52</v>
      </c>
      <c r="D60" s="98">
        <v>43914</v>
      </c>
      <c r="E60" s="97">
        <v>699</v>
      </c>
      <c r="F60" s="97" t="s">
        <v>6845</v>
      </c>
      <c r="G60" s="99" t="s">
        <v>6787</v>
      </c>
      <c r="H60" s="99"/>
      <c r="I60" s="99"/>
      <c r="J60" s="99"/>
      <c r="K60" s="99"/>
      <c r="L60" s="99"/>
      <c r="M60" s="169">
        <v>0</v>
      </c>
      <c r="N60" s="169">
        <v>741564.01</v>
      </c>
      <c r="O60" s="170">
        <v>741564.01</v>
      </c>
    </row>
    <row r="61" spans="1:15" ht="51">
      <c r="A61" s="97">
        <v>66</v>
      </c>
      <c r="B61" s="189">
        <v>3</v>
      </c>
      <c r="C61" s="76" t="s">
        <v>52</v>
      </c>
      <c r="D61" s="98">
        <v>43914</v>
      </c>
      <c r="E61" s="97">
        <v>700</v>
      </c>
      <c r="F61" s="97" t="s">
        <v>6846</v>
      </c>
      <c r="G61" s="99" t="s">
        <v>6789</v>
      </c>
      <c r="H61" s="99"/>
      <c r="I61" s="99"/>
      <c r="J61" s="99"/>
      <c r="K61" s="99"/>
      <c r="L61" s="99"/>
      <c r="M61" s="169">
        <v>0</v>
      </c>
      <c r="N61" s="169">
        <v>207966.36</v>
      </c>
      <c r="O61" s="170">
        <v>207966.36</v>
      </c>
    </row>
    <row r="62" spans="1:15" ht="51">
      <c r="A62" s="97">
        <v>66</v>
      </c>
      <c r="B62" s="189">
        <v>3</v>
      </c>
      <c r="C62" s="76" t="s">
        <v>52</v>
      </c>
      <c r="D62" s="98">
        <v>43914</v>
      </c>
      <c r="E62" s="97">
        <v>701</v>
      </c>
      <c r="F62" s="97" t="s">
        <v>6847</v>
      </c>
      <c r="G62" s="99" t="s">
        <v>6791</v>
      </c>
      <c r="H62" s="99"/>
      <c r="I62" s="99"/>
      <c r="J62" s="99"/>
      <c r="K62" s="99"/>
      <c r="L62" s="99"/>
      <c r="M62" s="169">
        <v>0</v>
      </c>
      <c r="N62" s="169">
        <v>178172.56</v>
      </c>
      <c r="O62" s="170">
        <v>178172.56</v>
      </c>
    </row>
    <row r="63" spans="1:15" ht="51">
      <c r="A63" s="97">
        <v>66</v>
      </c>
      <c r="B63" s="189">
        <v>3</v>
      </c>
      <c r="C63" s="76" t="s">
        <v>52</v>
      </c>
      <c r="D63" s="98">
        <v>43914</v>
      </c>
      <c r="E63" s="97">
        <v>702</v>
      </c>
      <c r="F63" s="97" t="s">
        <v>6848</v>
      </c>
      <c r="G63" s="99" t="s">
        <v>6793</v>
      </c>
      <c r="H63" s="99"/>
      <c r="I63" s="99"/>
      <c r="J63" s="99"/>
      <c r="K63" s="99"/>
      <c r="L63" s="99"/>
      <c r="M63" s="169">
        <v>0</v>
      </c>
      <c r="N63" s="169">
        <v>291788.65000000002</v>
      </c>
      <c r="O63" s="170">
        <v>291788.65000000002</v>
      </c>
    </row>
    <row r="64" spans="1:15" ht="51">
      <c r="A64" s="97">
        <v>66</v>
      </c>
      <c r="B64" s="189">
        <v>3</v>
      </c>
      <c r="C64" s="76" t="s">
        <v>52</v>
      </c>
      <c r="D64" s="98">
        <v>43914</v>
      </c>
      <c r="E64" s="97">
        <v>703</v>
      </c>
      <c r="F64" s="97" t="s">
        <v>6849</v>
      </c>
      <c r="G64" s="99" t="s">
        <v>6795</v>
      </c>
      <c r="H64" s="99"/>
      <c r="I64" s="99"/>
      <c r="J64" s="99"/>
      <c r="K64" s="99"/>
      <c r="L64" s="99"/>
      <c r="M64" s="169">
        <v>0</v>
      </c>
      <c r="N64" s="169">
        <v>1126440.75</v>
      </c>
      <c r="O64" s="170">
        <v>1126440.75</v>
      </c>
    </row>
    <row r="65" spans="1:15" ht="51">
      <c r="A65" s="97">
        <v>66</v>
      </c>
      <c r="B65" s="189">
        <v>3</v>
      </c>
      <c r="C65" s="76" t="s">
        <v>52</v>
      </c>
      <c r="D65" s="98">
        <v>43914</v>
      </c>
      <c r="E65" s="97">
        <v>704</v>
      </c>
      <c r="F65" s="97" t="s">
        <v>6850</v>
      </c>
      <c r="G65" s="99" t="s">
        <v>6797</v>
      </c>
      <c r="H65" s="99"/>
      <c r="I65" s="99"/>
      <c r="J65" s="99"/>
      <c r="K65" s="99"/>
      <c r="L65" s="99"/>
      <c r="M65" s="169">
        <v>0</v>
      </c>
      <c r="N65" s="169">
        <v>1401030.34</v>
      </c>
      <c r="O65" s="170">
        <v>1401030.34</v>
      </c>
    </row>
    <row r="66" spans="1:15" ht="51">
      <c r="A66" s="97">
        <v>66</v>
      </c>
      <c r="B66" s="189">
        <v>3</v>
      </c>
      <c r="C66" s="76" t="s">
        <v>52</v>
      </c>
      <c r="D66" s="98">
        <v>43914</v>
      </c>
      <c r="E66" s="97">
        <v>705</v>
      </c>
      <c r="F66" s="97" t="s">
        <v>6851</v>
      </c>
      <c r="G66" s="99" t="s">
        <v>6799</v>
      </c>
      <c r="H66" s="99"/>
      <c r="I66" s="99"/>
      <c r="J66" s="99"/>
      <c r="K66" s="99"/>
      <c r="L66" s="99"/>
      <c r="M66" s="169">
        <v>0</v>
      </c>
      <c r="N66" s="169">
        <v>11253979.689999999</v>
      </c>
      <c r="O66" s="170">
        <v>11253979.689999999</v>
      </c>
    </row>
    <row r="67" spans="1:15" ht="51">
      <c r="A67" s="97">
        <v>66</v>
      </c>
      <c r="B67" s="189">
        <v>3</v>
      </c>
      <c r="C67" s="76" t="s">
        <v>52</v>
      </c>
      <c r="D67" s="98">
        <v>43914</v>
      </c>
      <c r="E67" s="97">
        <v>706</v>
      </c>
      <c r="F67" s="97" t="s">
        <v>6852</v>
      </c>
      <c r="G67" s="99" t="s">
        <v>6801</v>
      </c>
      <c r="H67" s="99"/>
      <c r="I67" s="99"/>
      <c r="J67" s="99"/>
      <c r="K67" s="99"/>
      <c r="L67" s="99"/>
      <c r="M67" s="169">
        <v>0</v>
      </c>
      <c r="N67" s="169">
        <v>38491041.82</v>
      </c>
      <c r="O67" s="170">
        <v>38491041.82</v>
      </c>
    </row>
    <row r="68" spans="1:15" ht="51">
      <c r="A68" s="97">
        <v>66</v>
      </c>
      <c r="B68" s="189">
        <v>3</v>
      </c>
      <c r="C68" s="76" t="s">
        <v>52</v>
      </c>
      <c r="D68" s="98">
        <v>43914</v>
      </c>
      <c r="E68" s="97">
        <v>707</v>
      </c>
      <c r="F68" s="97" t="s">
        <v>6853</v>
      </c>
      <c r="G68" s="99" t="s">
        <v>6803</v>
      </c>
      <c r="H68" s="99"/>
      <c r="I68" s="99"/>
      <c r="J68" s="99"/>
      <c r="K68" s="99"/>
      <c r="L68" s="99"/>
      <c r="M68" s="169">
        <v>0</v>
      </c>
      <c r="N68" s="169">
        <v>36082995.039999999</v>
      </c>
      <c r="O68" s="170">
        <v>36082995.039999999</v>
      </c>
    </row>
    <row r="69" spans="1:15" ht="51">
      <c r="A69" s="97">
        <v>66</v>
      </c>
      <c r="B69" s="189">
        <v>3</v>
      </c>
      <c r="C69" s="76" t="s">
        <v>52</v>
      </c>
      <c r="D69" s="98">
        <v>43914</v>
      </c>
      <c r="E69" s="97">
        <v>708</v>
      </c>
      <c r="F69" s="97" t="s">
        <v>6854</v>
      </c>
      <c r="G69" s="99" t="s">
        <v>6805</v>
      </c>
      <c r="H69" s="99"/>
      <c r="I69" s="99"/>
      <c r="J69" s="99"/>
      <c r="K69" s="99"/>
      <c r="L69" s="99"/>
      <c r="M69" s="169">
        <v>0</v>
      </c>
      <c r="N69" s="169">
        <v>6454282.6399999997</v>
      </c>
      <c r="O69" s="170">
        <v>6454282.6399999997</v>
      </c>
    </row>
    <row r="70" spans="1:15" ht="51">
      <c r="A70" s="97">
        <v>66</v>
      </c>
      <c r="B70" s="189">
        <v>3</v>
      </c>
      <c r="C70" s="76" t="s">
        <v>52</v>
      </c>
      <c r="D70" s="98">
        <v>43914</v>
      </c>
      <c r="E70" s="97">
        <v>709</v>
      </c>
      <c r="F70" s="97" t="s">
        <v>6855</v>
      </c>
      <c r="G70" s="99" t="s">
        <v>6807</v>
      </c>
      <c r="H70" s="99"/>
      <c r="I70" s="99"/>
      <c r="J70" s="99"/>
      <c r="K70" s="99"/>
      <c r="L70" s="99"/>
      <c r="M70" s="169">
        <v>0</v>
      </c>
      <c r="N70" s="169">
        <v>7625544.9800000004</v>
      </c>
      <c r="O70" s="170">
        <v>7625544.9800000004</v>
      </c>
    </row>
    <row r="71" spans="1:15" ht="51">
      <c r="A71" s="97">
        <v>66</v>
      </c>
      <c r="B71" s="189">
        <v>3</v>
      </c>
      <c r="C71" s="76" t="s">
        <v>52</v>
      </c>
      <c r="D71" s="98">
        <v>43914</v>
      </c>
      <c r="E71" s="97">
        <v>710</v>
      </c>
      <c r="F71" s="97" t="s">
        <v>6856</v>
      </c>
      <c r="G71" s="99" t="s">
        <v>6809</v>
      </c>
      <c r="H71" s="99"/>
      <c r="I71" s="99"/>
      <c r="J71" s="99"/>
      <c r="K71" s="99"/>
      <c r="L71" s="99"/>
      <c r="M71" s="169">
        <v>0</v>
      </c>
      <c r="N71" s="169">
        <v>1383917.06</v>
      </c>
      <c r="O71" s="170">
        <v>1383917.06</v>
      </c>
    </row>
    <row r="72" spans="1:15" ht="51">
      <c r="A72" s="97">
        <v>66</v>
      </c>
      <c r="B72" s="189">
        <v>3</v>
      </c>
      <c r="C72" s="76" t="s">
        <v>52</v>
      </c>
      <c r="D72" s="98">
        <v>43914</v>
      </c>
      <c r="E72" s="97">
        <v>711</v>
      </c>
      <c r="F72" s="97" t="s">
        <v>6857</v>
      </c>
      <c r="G72" s="99" t="s">
        <v>6811</v>
      </c>
      <c r="H72" s="99"/>
      <c r="I72" s="99"/>
      <c r="J72" s="99"/>
      <c r="K72" s="99"/>
      <c r="L72" s="99"/>
      <c r="M72" s="169">
        <v>0</v>
      </c>
      <c r="N72" s="169">
        <v>26701369.789999999</v>
      </c>
      <c r="O72" s="170">
        <v>26701369.789999999</v>
      </c>
    </row>
    <row r="73" spans="1:15" ht="51">
      <c r="A73" s="97">
        <v>66</v>
      </c>
      <c r="B73" s="189">
        <v>3</v>
      </c>
      <c r="C73" s="76" t="s">
        <v>52</v>
      </c>
      <c r="D73" s="98">
        <v>43914</v>
      </c>
      <c r="E73" s="97">
        <v>712</v>
      </c>
      <c r="F73" s="97" t="s">
        <v>6858</v>
      </c>
      <c r="G73" s="99" t="s">
        <v>6813</v>
      </c>
      <c r="H73" s="99"/>
      <c r="I73" s="99"/>
      <c r="J73" s="99"/>
      <c r="K73" s="99"/>
      <c r="L73" s="99"/>
      <c r="M73" s="169">
        <v>0</v>
      </c>
      <c r="N73" s="169">
        <v>7412014.1100000003</v>
      </c>
      <c r="O73" s="170">
        <v>7412014.1100000003</v>
      </c>
    </row>
    <row r="74" spans="1:15" ht="51">
      <c r="A74" s="97">
        <v>66</v>
      </c>
      <c r="B74" s="189">
        <v>3</v>
      </c>
      <c r="C74" s="76" t="s">
        <v>52</v>
      </c>
      <c r="D74" s="98">
        <v>43914</v>
      </c>
      <c r="E74" s="97">
        <v>713</v>
      </c>
      <c r="F74" s="97" t="s">
        <v>6859</v>
      </c>
      <c r="G74" s="99" t="s">
        <v>6815</v>
      </c>
      <c r="H74" s="99"/>
      <c r="I74" s="99"/>
      <c r="J74" s="99"/>
      <c r="K74" s="99"/>
      <c r="L74" s="99"/>
      <c r="M74" s="169">
        <v>0</v>
      </c>
      <c r="N74" s="169">
        <v>351965.89</v>
      </c>
      <c r="O74" s="170">
        <v>351965.89</v>
      </c>
    </row>
    <row r="75" spans="1:15" ht="51">
      <c r="A75" s="97">
        <v>66</v>
      </c>
      <c r="B75" s="189">
        <v>3</v>
      </c>
      <c r="C75" s="76" t="s">
        <v>52</v>
      </c>
      <c r="D75" s="98">
        <v>43914</v>
      </c>
      <c r="E75" s="97">
        <v>714</v>
      </c>
      <c r="F75" s="97" t="s">
        <v>6860</v>
      </c>
      <c r="G75" s="99" t="s">
        <v>6817</v>
      </c>
      <c r="H75" s="99"/>
      <c r="I75" s="99"/>
      <c r="J75" s="99"/>
      <c r="K75" s="99"/>
      <c r="L75" s="99"/>
      <c r="M75" s="169">
        <v>0</v>
      </c>
      <c r="N75" s="169">
        <v>7656000.5800000001</v>
      </c>
      <c r="O75" s="170">
        <v>7656000.5800000001</v>
      </c>
    </row>
    <row r="76" spans="1:15" ht="51">
      <c r="A76" s="97">
        <v>66</v>
      </c>
      <c r="B76" s="189">
        <v>3</v>
      </c>
      <c r="C76" s="76" t="s">
        <v>52</v>
      </c>
      <c r="D76" s="98">
        <v>43914</v>
      </c>
      <c r="E76" s="97">
        <v>715</v>
      </c>
      <c r="F76" s="97" t="s">
        <v>6861</v>
      </c>
      <c r="G76" s="99" t="s">
        <v>6819</v>
      </c>
      <c r="H76" s="99"/>
      <c r="I76" s="99"/>
      <c r="J76" s="99"/>
      <c r="K76" s="99"/>
      <c r="L76" s="99"/>
      <c r="M76" s="169">
        <v>0</v>
      </c>
      <c r="N76" s="169">
        <v>6164414.0199999996</v>
      </c>
      <c r="O76" s="170">
        <v>6164414.0199999996</v>
      </c>
    </row>
    <row r="77" spans="1:15" ht="51">
      <c r="A77" s="97">
        <v>66</v>
      </c>
      <c r="B77" s="189">
        <v>3</v>
      </c>
      <c r="C77" s="76" t="s">
        <v>52</v>
      </c>
      <c r="D77" s="98">
        <v>43914</v>
      </c>
      <c r="E77" s="97">
        <v>716</v>
      </c>
      <c r="F77" s="97" t="s">
        <v>6862</v>
      </c>
      <c r="G77" s="99" t="s">
        <v>6821</v>
      </c>
      <c r="H77" s="99"/>
      <c r="I77" s="99"/>
      <c r="J77" s="99"/>
      <c r="K77" s="99"/>
      <c r="L77" s="99"/>
      <c r="M77" s="169">
        <v>0</v>
      </c>
      <c r="N77" s="169">
        <v>11351505.470000001</v>
      </c>
      <c r="O77" s="170">
        <v>11351505.470000001</v>
      </c>
    </row>
    <row r="78" spans="1:15" ht="51">
      <c r="A78" s="97">
        <v>66</v>
      </c>
      <c r="B78" s="189">
        <v>3</v>
      </c>
      <c r="C78" s="76" t="s">
        <v>52</v>
      </c>
      <c r="D78" s="98">
        <v>43914</v>
      </c>
      <c r="E78" s="97">
        <v>717</v>
      </c>
      <c r="F78" s="97" t="s">
        <v>6863</v>
      </c>
      <c r="G78" s="99" t="s">
        <v>6823</v>
      </c>
      <c r="H78" s="99"/>
      <c r="I78" s="99"/>
      <c r="J78" s="99"/>
      <c r="K78" s="99"/>
      <c r="L78" s="99"/>
      <c r="M78" s="169">
        <v>0</v>
      </c>
      <c r="N78" s="169">
        <v>9416248.6699999999</v>
      </c>
      <c r="O78" s="170">
        <v>9416248.6699999999</v>
      </c>
    </row>
    <row r="79" spans="1:15" ht="51">
      <c r="A79" s="97">
        <v>66</v>
      </c>
      <c r="B79" s="189">
        <v>3</v>
      </c>
      <c r="C79" s="76" t="s">
        <v>52</v>
      </c>
      <c r="D79" s="98">
        <v>43914</v>
      </c>
      <c r="E79" s="97">
        <v>718</v>
      </c>
      <c r="F79" s="97" t="s">
        <v>6864</v>
      </c>
      <c r="G79" s="99" t="s">
        <v>6825</v>
      </c>
      <c r="H79" s="99"/>
      <c r="I79" s="99"/>
      <c r="J79" s="99"/>
      <c r="K79" s="99"/>
      <c r="L79" s="99"/>
      <c r="M79" s="169">
        <v>0</v>
      </c>
      <c r="N79" s="169">
        <v>85602.16</v>
      </c>
      <c r="O79" s="170">
        <v>85602.16</v>
      </c>
    </row>
    <row r="80" spans="1:15" ht="51">
      <c r="A80" s="97">
        <v>66</v>
      </c>
      <c r="B80" s="189">
        <v>3</v>
      </c>
      <c r="C80" s="76" t="s">
        <v>52</v>
      </c>
      <c r="D80" s="98">
        <v>43914</v>
      </c>
      <c r="E80" s="97">
        <v>719</v>
      </c>
      <c r="F80" s="97" t="s">
        <v>6865</v>
      </c>
      <c r="G80" s="99" t="s">
        <v>6827</v>
      </c>
      <c r="H80" s="99"/>
      <c r="I80" s="99"/>
      <c r="J80" s="99"/>
      <c r="K80" s="99"/>
      <c r="L80" s="99"/>
      <c r="M80" s="169">
        <v>0</v>
      </c>
      <c r="N80" s="169">
        <v>576458.02</v>
      </c>
      <c r="O80" s="170">
        <v>576458.02</v>
      </c>
    </row>
    <row r="81" spans="1:15" ht="51">
      <c r="A81" s="97">
        <v>66</v>
      </c>
      <c r="B81" s="189">
        <v>3</v>
      </c>
      <c r="C81" s="76" t="s">
        <v>52</v>
      </c>
      <c r="D81" s="98">
        <v>43914</v>
      </c>
      <c r="E81" s="97">
        <v>720</v>
      </c>
      <c r="F81" s="97" t="s">
        <v>6866</v>
      </c>
      <c r="G81" s="99" t="s">
        <v>6829</v>
      </c>
      <c r="H81" s="99"/>
      <c r="I81" s="99"/>
      <c r="J81" s="99"/>
      <c r="K81" s="99"/>
      <c r="L81" s="99"/>
      <c r="M81" s="169">
        <v>0</v>
      </c>
      <c r="N81" s="169">
        <v>221695.16</v>
      </c>
      <c r="O81" s="170">
        <v>221695.16</v>
      </c>
    </row>
    <row r="82" spans="1:15" ht="51">
      <c r="A82" s="97">
        <v>66</v>
      </c>
      <c r="B82" s="189">
        <v>3</v>
      </c>
      <c r="C82" s="76" t="s">
        <v>52</v>
      </c>
      <c r="D82" s="98">
        <v>43914</v>
      </c>
      <c r="E82" s="97">
        <v>721</v>
      </c>
      <c r="F82" s="97" t="s">
        <v>6867</v>
      </c>
      <c r="G82" s="99" t="s">
        <v>6831</v>
      </c>
      <c r="H82" s="99"/>
      <c r="I82" s="99"/>
      <c r="J82" s="99"/>
      <c r="K82" s="99"/>
      <c r="L82" s="99"/>
      <c r="M82" s="169">
        <v>0</v>
      </c>
      <c r="N82" s="169">
        <v>2532440.6</v>
      </c>
      <c r="O82" s="170">
        <v>2532440.6</v>
      </c>
    </row>
    <row r="83" spans="1:15" ht="51">
      <c r="A83" s="97">
        <v>66</v>
      </c>
      <c r="B83" s="189">
        <v>3</v>
      </c>
      <c r="C83" s="76" t="s">
        <v>52</v>
      </c>
      <c r="D83" s="98">
        <v>43914</v>
      </c>
      <c r="E83" s="97">
        <v>722</v>
      </c>
      <c r="F83" s="97" t="s">
        <v>6868</v>
      </c>
      <c r="G83" s="99" t="s">
        <v>6833</v>
      </c>
      <c r="H83" s="99"/>
      <c r="I83" s="99"/>
      <c r="J83" s="99"/>
      <c r="K83" s="99"/>
      <c r="L83" s="99"/>
      <c r="M83" s="169">
        <v>0</v>
      </c>
      <c r="N83" s="169">
        <v>1082882.81</v>
      </c>
      <c r="O83" s="170">
        <v>1082882.81</v>
      </c>
    </row>
    <row r="84" spans="1:15" ht="51">
      <c r="A84" s="97">
        <v>66</v>
      </c>
      <c r="B84" s="189">
        <v>3</v>
      </c>
      <c r="C84" s="76" t="s">
        <v>52</v>
      </c>
      <c r="D84" s="98">
        <v>43914</v>
      </c>
      <c r="E84" s="97">
        <v>723</v>
      </c>
      <c r="F84" s="97" t="s">
        <v>6869</v>
      </c>
      <c r="G84" s="99" t="s">
        <v>6835</v>
      </c>
      <c r="H84" s="99"/>
      <c r="I84" s="99"/>
      <c r="J84" s="99"/>
      <c r="K84" s="99"/>
      <c r="L84" s="99"/>
      <c r="M84" s="169">
        <v>0</v>
      </c>
      <c r="N84" s="169">
        <v>261247.99</v>
      </c>
      <c r="O84" s="170">
        <v>261247.99</v>
      </c>
    </row>
    <row r="85" spans="1:15" ht="51">
      <c r="A85" s="97">
        <v>66</v>
      </c>
      <c r="B85" s="189">
        <v>3</v>
      </c>
      <c r="C85" s="76" t="s">
        <v>52</v>
      </c>
      <c r="D85" s="98">
        <v>43914</v>
      </c>
      <c r="E85" s="97">
        <v>724</v>
      </c>
      <c r="F85" s="97" t="s">
        <v>6870</v>
      </c>
      <c r="G85" s="99" t="s">
        <v>6837</v>
      </c>
      <c r="H85" s="99"/>
      <c r="I85" s="99"/>
      <c r="J85" s="99"/>
      <c r="K85" s="99"/>
      <c r="L85" s="99"/>
      <c r="M85" s="169">
        <v>0</v>
      </c>
      <c r="N85" s="169">
        <v>887734.04</v>
      </c>
      <c r="O85" s="170">
        <v>887734.04</v>
      </c>
    </row>
    <row r="86" spans="1:15" ht="51">
      <c r="A86" s="97">
        <v>66</v>
      </c>
      <c r="B86" s="189">
        <v>3</v>
      </c>
      <c r="C86" s="76" t="s">
        <v>52</v>
      </c>
      <c r="D86" s="98">
        <v>43914</v>
      </c>
      <c r="E86" s="97">
        <v>725</v>
      </c>
      <c r="F86" s="97" t="s">
        <v>6871</v>
      </c>
      <c r="G86" s="99" t="s">
        <v>6839</v>
      </c>
      <c r="H86" s="99"/>
      <c r="I86" s="99"/>
      <c r="J86" s="99"/>
      <c r="K86" s="99"/>
      <c r="L86" s="99"/>
      <c r="M86" s="169">
        <v>0</v>
      </c>
      <c r="N86" s="169">
        <v>1016280.44</v>
      </c>
      <c r="O86" s="170">
        <v>1016280.44</v>
      </c>
    </row>
    <row r="87" spans="1:15" ht="51">
      <c r="A87" s="97">
        <v>66</v>
      </c>
      <c r="B87" s="189">
        <v>3</v>
      </c>
      <c r="C87" s="76" t="s">
        <v>52</v>
      </c>
      <c r="D87" s="98">
        <v>43921</v>
      </c>
      <c r="E87" s="97">
        <v>760</v>
      </c>
      <c r="F87" s="97" t="s">
        <v>6843</v>
      </c>
      <c r="G87" s="99" t="s">
        <v>6872</v>
      </c>
      <c r="H87" s="99"/>
      <c r="I87" s="99"/>
      <c r="J87" s="99"/>
      <c r="K87" s="99"/>
      <c r="L87" s="99"/>
      <c r="M87" s="169">
        <v>271440</v>
      </c>
      <c r="N87" s="169">
        <v>0</v>
      </c>
      <c r="O87" s="170">
        <v>271440</v>
      </c>
    </row>
    <row r="88" spans="1:15" ht="51">
      <c r="A88" s="97">
        <v>46</v>
      </c>
      <c r="B88" s="189">
        <v>18</v>
      </c>
      <c r="C88" s="76" t="s">
        <v>48</v>
      </c>
      <c r="D88" s="98">
        <v>43921</v>
      </c>
      <c r="E88" s="97">
        <v>760</v>
      </c>
      <c r="F88" s="97" t="s">
        <v>6873</v>
      </c>
      <c r="G88" s="99" t="s">
        <v>6872</v>
      </c>
      <c r="H88" s="99"/>
      <c r="I88" s="99"/>
      <c r="J88" s="99"/>
      <c r="K88" s="99"/>
      <c r="L88" s="99"/>
      <c r="M88" s="169">
        <v>0</v>
      </c>
      <c r="N88" s="169">
        <v>271440</v>
      </c>
      <c r="O88" s="170">
        <v>271440</v>
      </c>
    </row>
    <row r="89" spans="1:15" ht="51">
      <c r="A89" s="97">
        <v>66</v>
      </c>
      <c r="B89" s="189">
        <v>4</v>
      </c>
      <c r="C89" s="76" t="s">
        <v>52</v>
      </c>
      <c r="D89" s="98">
        <v>43924</v>
      </c>
      <c r="E89" s="97">
        <v>782</v>
      </c>
      <c r="F89" s="97" t="s">
        <v>7532</v>
      </c>
      <c r="G89" s="99" t="s">
        <v>7533</v>
      </c>
      <c r="H89" s="99"/>
      <c r="I89" s="99"/>
      <c r="J89" s="99"/>
      <c r="K89" s="99"/>
      <c r="L89" s="99"/>
      <c r="M89" s="169">
        <v>359323.96</v>
      </c>
      <c r="N89" s="169">
        <v>0</v>
      </c>
      <c r="O89" s="170">
        <v>359323.96</v>
      </c>
    </row>
    <row r="90" spans="1:15" ht="51">
      <c r="A90" s="97">
        <v>66</v>
      </c>
      <c r="B90" s="189">
        <v>3</v>
      </c>
      <c r="C90" s="76" t="s">
        <v>52</v>
      </c>
      <c r="D90" s="98">
        <v>43924</v>
      </c>
      <c r="E90" s="97">
        <v>783</v>
      </c>
      <c r="F90" s="97" t="s">
        <v>6871</v>
      </c>
      <c r="G90" s="99" t="s">
        <v>7535</v>
      </c>
      <c r="H90" s="99"/>
      <c r="I90" s="99"/>
      <c r="J90" s="99"/>
      <c r="K90" s="99"/>
      <c r="L90" s="99"/>
      <c r="M90" s="169">
        <v>2000000</v>
      </c>
      <c r="N90" s="169">
        <v>0</v>
      </c>
      <c r="O90" s="170">
        <v>2000000</v>
      </c>
    </row>
    <row r="91" spans="1:15" ht="51">
      <c r="A91" s="97">
        <v>86</v>
      </c>
      <c r="B91" s="189">
        <v>4</v>
      </c>
      <c r="C91" s="76" t="s">
        <v>56</v>
      </c>
      <c r="D91" s="98">
        <v>43924</v>
      </c>
      <c r="E91" s="97">
        <v>782</v>
      </c>
      <c r="F91" s="97" t="s">
        <v>7534</v>
      </c>
      <c r="G91" s="99" t="s">
        <v>7533</v>
      </c>
      <c r="H91" s="99"/>
      <c r="I91" s="99"/>
      <c r="J91" s="99"/>
      <c r="K91" s="99"/>
      <c r="L91" s="99"/>
      <c r="M91" s="169">
        <v>0</v>
      </c>
      <c r="N91" s="169">
        <v>359323.96</v>
      </c>
      <c r="O91" s="170">
        <v>359323.96</v>
      </c>
    </row>
    <row r="92" spans="1:15" ht="51">
      <c r="A92" s="97">
        <v>15</v>
      </c>
      <c r="B92" s="189">
        <v>2</v>
      </c>
      <c r="C92" s="76" t="s">
        <v>42</v>
      </c>
      <c r="D92" s="98">
        <v>43924</v>
      </c>
      <c r="E92" s="97">
        <v>783</v>
      </c>
      <c r="F92" s="97" t="s">
        <v>7536</v>
      </c>
      <c r="G92" s="99" t="s">
        <v>7535</v>
      </c>
      <c r="H92" s="99"/>
      <c r="I92" s="99"/>
      <c r="J92" s="99"/>
      <c r="K92" s="99"/>
      <c r="L92" s="99"/>
      <c r="M92" s="169">
        <v>0</v>
      </c>
      <c r="N92" s="169">
        <v>2000000</v>
      </c>
      <c r="O92" s="170">
        <v>2000000</v>
      </c>
    </row>
    <row r="93" spans="1:15" ht="51">
      <c r="A93" s="97">
        <v>512</v>
      </c>
      <c r="B93" s="189">
        <v>1</v>
      </c>
      <c r="C93" s="76" t="s">
        <v>730</v>
      </c>
      <c r="D93" s="98">
        <v>43941</v>
      </c>
      <c r="E93" s="97">
        <v>895</v>
      </c>
      <c r="F93" s="97" t="s">
        <v>1339</v>
      </c>
      <c r="G93" s="99" t="s">
        <v>7537</v>
      </c>
      <c r="H93" s="99"/>
      <c r="I93" s="99"/>
      <c r="J93" s="99"/>
      <c r="K93" s="99"/>
      <c r="L93" s="99"/>
      <c r="M93" s="169">
        <v>94722.92</v>
      </c>
      <c r="N93" s="169">
        <v>0</v>
      </c>
      <c r="O93" s="170">
        <v>94722.92</v>
      </c>
    </row>
    <row r="94" spans="1:15" ht="51">
      <c r="A94" s="97" t="s">
        <v>553</v>
      </c>
      <c r="B94" s="189">
        <v>2</v>
      </c>
      <c r="C94" s="76" t="s">
        <v>605</v>
      </c>
      <c r="D94" s="98">
        <v>43941</v>
      </c>
      <c r="E94" s="97">
        <v>896</v>
      </c>
      <c r="F94" s="97" t="s">
        <v>631</v>
      </c>
      <c r="G94" s="99" t="s">
        <v>7538</v>
      </c>
      <c r="H94" s="99"/>
      <c r="I94" s="99"/>
      <c r="J94" s="99"/>
      <c r="K94" s="99"/>
      <c r="L94" s="99"/>
      <c r="M94" s="169">
        <v>9948301.6300000008</v>
      </c>
      <c r="N94" s="169">
        <v>0</v>
      </c>
      <c r="O94" s="170">
        <v>9948301.6300000008</v>
      </c>
    </row>
    <row r="95" spans="1:15" ht="51">
      <c r="A95" s="97" t="s">
        <v>553</v>
      </c>
      <c r="B95" s="189">
        <v>2</v>
      </c>
      <c r="C95" s="76" t="s">
        <v>605</v>
      </c>
      <c r="D95" s="98">
        <v>43941</v>
      </c>
      <c r="E95" s="97">
        <v>895</v>
      </c>
      <c r="F95" s="97" t="s">
        <v>631</v>
      </c>
      <c r="G95" s="99" t="s">
        <v>7537</v>
      </c>
      <c r="H95" s="99"/>
      <c r="I95" s="99"/>
      <c r="J95" s="99"/>
      <c r="K95" s="99"/>
      <c r="L95" s="99"/>
      <c r="M95" s="169">
        <v>0</v>
      </c>
      <c r="N95" s="169">
        <v>94722.92</v>
      </c>
      <c r="O95" s="170">
        <v>94722.92</v>
      </c>
    </row>
    <row r="96" spans="1:15" ht="51">
      <c r="A96" s="97">
        <v>290</v>
      </c>
      <c r="B96" s="189">
        <v>1</v>
      </c>
      <c r="C96" s="76" t="s">
        <v>127</v>
      </c>
      <c r="D96" s="98">
        <v>43941</v>
      </c>
      <c r="E96" s="97">
        <v>896</v>
      </c>
      <c r="F96" s="97" t="s">
        <v>7539</v>
      </c>
      <c r="G96" s="99" t="s">
        <v>7538</v>
      </c>
      <c r="H96" s="99"/>
      <c r="I96" s="99"/>
      <c r="J96" s="99"/>
      <c r="K96" s="99"/>
      <c r="L96" s="99"/>
      <c r="M96" s="169">
        <v>0</v>
      </c>
      <c r="N96" s="169">
        <v>9948301.6300000008</v>
      </c>
      <c r="O96" s="170">
        <v>9948301.6300000008</v>
      </c>
    </row>
    <row r="97" spans="1:16" ht="51">
      <c r="A97" s="97">
        <v>512</v>
      </c>
      <c r="B97" s="189">
        <v>1</v>
      </c>
      <c r="C97" s="76" t="s">
        <v>730</v>
      </c>
      <c r="D97" s="98">
        <v>43971</v>
      </c>
      <c r="E97" s="97">
        <v>1055</v>
      </c>
      <c r="F97" s="97" t="s">
        <v>1339</v>
      </c>
      <c r="G97" s="99" t="s">
        <v>8759</v>
      </c>
      <c r="H97" s="99"/>
      <c r="I97" s="99"/>
      <c r="J97" s="99"/>
      <c r="K97" s="99"/>
      <c r="L97" s="99"/>
      <c r="M97" s="169">
        <v>94722.92</v>
      </c>
      <c r="N97" s="169">
        <v>0</v>
      </c>
      <c r="O97" s="170">
        <v>94722.92</v>
      </c>
    </row>
    <row r="98" spans="1:16" ht="51">
      <c r="A98" s="97" t="s">
        <v>553</v>
      </c>
      <c r="B98" s="189">
        <v>2</v>
      </c>
      <c r="C98" s="76" t="s">
        <v>605</v>
      </c>
      <c r="D98" s="98">
        <v>43971</v>
      </c>
      <c r="E98" s="97">
        <v>1055</v>
      </c>
      <c r="F98" s="97" t="s">
        <v>631</v>
      </c>
      <c r="G98" s="99" t="s">
        <v>8759</v>
      </c>
      <c r="H98" s="99"/>
      <c r="I98" s="99"/>
      <c r="J98" s="99"/>
      <c r="K98" s="99"/>
      <c r="L98" s="99"/>
      <c r="M98" s="169">
        <v>0</v>
      </c>
      <c r="N98" s="169">
        <v>94722.92</v>
      </c>
      <c r="O98" s="170">
        <v>94722.92</v>
      </c>
    </row>
    <row r="99" spans="1:16" ht="51">
      <c r="A99" s="97">
        <v>66</v>
      </c>
      <c r="B99" s="189">
        <v>3</v>
      </c>
      <c r="C99" s="76" t="s">
        <v>52</v>
      </c>
      <c r="D99" s="98">
        <v>43973</v>
      </c>
      <c r="E99" s="97">
        <v>1064</v>
      </c>
      <c r="F99" s="97" t="s">
        <v>6841</v>
      </c>
      <c r="G99" s="99" t="s">
        <v>8760</v>
      </c>
      <c r="H99" s="99"/>
      <c r="I99" s="99"/>
      <c r="J99" s="99"/>
      <c r="K99" s="99"/>
      <c r="L99" s="99"/>
      <c r="M99" s="169">
        <v>7301095</v>
      </c>
      <c r="N99" s="169">
        <v>0</v>
      </c>
      <c r="O99" s="170">
        <v>7301095</v>
      </c>
    </row>
    <row r="100" spans="1:16" ht="51">
      <c r="A100" s="97">
        <v>86</v>
      </c>
      <c r="B100" s="189">
        <v>7</v>
      </c>
      <c r="C100" s="76" t="s">
        <v>56</v>
      </c>
      <c r="D100" s="98">
        <v>43973</v>
      </c>
      <c r="E100" s="97">
        <v>1064</v>
      </c>
      <c r="F100" s="97" t="s">
        <v>8761</v>
      </c>
      <c r="G100" s="99" t="s">
        <v>8760</v>
      </c>
      <c r="H100" s="99"/>
      <c r="I100" s="99"/>
      <c r="J100" s="99"/>
      <c r="K100" s="99"/>
      <c r="L100" s="99"/>
      <c r="M100" s="169">
        <v>0</v>
      </c>
      <c r="N100" s="169">
        <v>7301095</v>
      </c>
      <c r="O100" s="170">
        <v>7301095</v>
      </c>
    </row>
    <row r="101" spans="1:16">
      <c r="A101" s="250"/>
      <c r="B101" s="251"/>
      <c r="C101" s="192"/>
      <c r="D101" s="252"/>
      <c r="E101" s="250"/>
      <c r="F101" s="250"/>
      <c r="G101" s="253"/>
      <c r="H101" s="253"/>
      <c r="I101" s="253"/>
      <c r="J101" s="253"/>
      <c r="K101" s="253"/>
      <c r="L101" s="253"/>
      <c r="M101" s="254"/>
      <c r="N101" s="254"/>
      <c r="O101" s="255"/>
    </row>
    <row r="102" spans="1:16">
      <c r="G102" s="496" t="s">
        <v>568</v>
      </c>
      <c r="H102" s="496"/>
      <c r="I102" s="496"/>
      <c r="J102" s="496"/>
      <c r="K102" s="496"/>
      <c r="L102" s="140"/>
      <c r="M102" s="140">
        <f>+SUBTOTAL(9,M9:M100)</f>
        <v>591031406.85999978</v>
      </c>
      <c r="N102" s="140">
        <f>+SUBTOTAL(9,N9:N100)</f>
        <v>587068679.54999983</v>
      </c>
      <c r="O102" s="140">
        <f>+SUBTOTAL(9,O9:O100)</f>
        <v>1178100086.4100006</v>
      </c>
    </row>
    <row r="105" spans="1:16">
      <c r="A105" s="191"/>
      <c r="B105" s="191"/>
      <c r="C105" s="192"/>
      <c r="D105" s="191"/>
      <c r="E105" s="191"/>
      <c r="F105" s="191"/>
      <c r="G105" s="191"/>
      <c r="H105" s="191"/>
      <c r="I105" s="193"/>
      <c r="J105" s="191"/>
      <c r="K105" s="191"/>
      <c r="L105" s="191"/>
      <c r="M105" s="191"/>
      <c r="N105" s="194"/>
      <c r="O105" s="194"/>
      <c r="P105" s="191"/>
    </row>
    <row r="106" spans="1:16">
      <c r="A106" s="191"/>
      <c r="B106" s="191"/>
      <c r="C106" s="192"/>
      <c r="D106" s="191"/>
      <c r="E106" s="191"/>
      <c r="F106" s="191"/>
      <c r="G106" s="191"/>
      <c r="H106" s="191"/>
      <c r="I106" s="193"/>
      <c r="J106" s="191"/>
      <c r="K106" s="191"/>
      <c r="L106" s="191"/>
      <c r="M106" s="191"/>
      <c r="N106" s="194"/>
      <c r="O106" s="194"/>
      <c r="P106" s="191"/>
    </row>
    <row r="107" spans="1:16">
      <c r="A107" s="191"/>
      <c r="B107" s="191"/>
      <c r="C107" s="192"/>
      <c r="D107" s="191"/>
      <c r="E107" s="191"/>
      <c r="F107" s="191"/>
      <c r="G107" s="191"/>
      <c r="H107" s="191"/>
      <c r="I107" s="193"/>
      <c r="J107" s="191"/>
      <c r="K107" s="191"/>
      <c r="L107" s="191"/>
      <c r="M107" s="191"/>
      <c r="N107" s="194"/>
      <c r="O107" s="194"/>
      <c r="P107" s="191"/>
    </row>
    <row r="108" spans="1:16">
      <c r="A108" s="191"/>
      <c r="B108" s="191"/>
      <c r="C108" s="192"/>
      <c r="D108" s="191"/>
      <c r="E108" s="191"/>
      <c r="F108" s="191"/>
      <c r="G108" s="191"/>
      <c r="H108" s="191"/>
      <c r="I108" s="193"/>
      <c r="J108" s="191"/>
      <c r="K108" s="191"/>
      <c r="L108" s="191"/>
      <c r="M108" s="191"/>
      <c r="N108" s="194"/>
      <c r="O108" s="194"/>
      <c r="P108" s="191"/>
    </row>
    <row r="109" spans="1:16">
      <c r="A109" s="191"/>
      <c r="B109" s="191"/>
      <c r="C109" s="192"/>
      <c r="D109" s="191"/>
      <c r="E109" s="191"/>
      <c r="F109" s="191"/>
      <c r="G109" s="191"/>
      <c r="H109" s="191"/>
      <c r="I109" s="193"/>
      <c r="J109" s="191"/>
      <c r="K109" s="191"/>
      <c r="L109" s="191"/>
      <c r="M109" s="191"/>
      <c r="N109" s="194"/>
      <c r="O109" s="194"/>
      <c r="P109" s="191"/>
    </row>
    <row r="110" spans="1:16">
      <c r="A110" s="191"/>
      <c r="B110" s="191"/>
      <c r="C110" s="192"/>
      <c r="D110" s="191"/>
      <c r="E110" s="70"/>
      <c r="F110" s="191"/>
      <c r="G110" s="191"/>
      <c r="H110" s="191"/>
      <c r="I110" s="193"/>
      <c r="J110" s="191"/>
      <c r="K110" s="191"/>
      <c r="L110" s="191"/>
      <c r="M110" s="191"/>
      <c r="N110" s="194"/>
      <c r="O110" s="194"/>
      <c r="P110" s="191"/>
    </row>
    <row r="111" spans="1:16">
      <c r="A111" s="191"/>
      <c r="B111" s="191"/>
      <c r="C111" s="192"/>
      <c r="D111" s="191"/>
      <c r="E111" s="191"/>
      <c r="F111" s="191"/>
      <c r="G111" s="191"/>
      <c r="H111" s="191"/>
      <c r="I111" s="193"/>
      <c r="J111" s="191"/>
      <c r="K111" s="191"/>
      <c r="L111" s="191"/>
      <c r="M111" s="191"/>
      <c r="N111" s="194"/>
      <c r="O111" s="194"/>
      <c r="P111" s="191"/>
    </row>
  </sheetData>
  <sheetProtection formatCells="0" formatColumns="0" formatRows="0" insertColumns="0" insertRows="0" insertHyperlinks="0" sort="0" autoFilter="0" pivotTables="0"/>
  <protectedRanges>
    <protectedRange sqref="H9:L101" name="Rango1"/>
  </protectedRanges>
  <autoFilter ref="A8:O100"/>
  <mergeCells count="3">
    <mergeCell ref="H7:I7"/>
    <mergeCell ref="J7:K7"/>
    <mergeCell ref="G102:K102"/>
  </mergeCells>
  <pageMargins left="0.39370078740157483" right="0.43307086614173229" top="0.55118110236220474" bottom="0.31496062992125984" header="0.31496062992125984" footer="0.31496062992125984"/>
  <pageSetup scale="59"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25"/>
  <sheetViews>
    <sheetView view="pageBreakPreview" zoomScaleNormal="100" zoomScaleSheetLayoutView="100" workbookViewId="0"/>
  </sheetViews>
  <sheetFormatPr baseColWidth="10" defaultRowHeight="12.75" outlineLevelCol="1"/>
  <cols>
    <col min="1" max="1" width="7.140625" style="70" customWidth="1"/>
    <col min="2" max="2" width="4.140625" style="70" bestFit="1" customWidth="1"/>
    <col min="3" max="3" width="30.7109375" style="70" customWidth="1"/>
    <col min="4" max="4" width="11.5703125" style="73" bestFit="1" customWidth="1"/>
    <col min="5" max="5" width="9.7109375" style="73" customWidth="1"/>
    <col min="6" max="6" width="11.7109375" style="73" customWidth="1"/>
    <col min="7" max="7" width="54.7109375" style="132" customWidth="1"/>
    <col min="8" max="9" width="7.28515625" style="70" customWidth="1"/>
    <col min="10" max="10" width="7.28515625" style="70" customWidth="1" outlineLevel="1"/>
    <col min="11" max="12" width="7.28515625" style="70" customWidth="1"/>
    <col min="13" max="13" width="14.42578125" style="70" bestFit="1" customWidth="1"/>
    <col min="14" max="14" width="14.42578125" style="70" bestFit="1" customWidth="1" outlineLevel="1"/>
    <col min="15" max="15" width="14.42578125" style="70" bestFit="1" customWidth="1"/>
    <col min="16" max="16" width="15.85546875" style="70" bestFit="1" customWidth="1"/>
    <col min="17" max="17" width="14.42578125" style="70" bestFit="1" customWidth="1"/>
    <col min="18" max="16384" width="11.42578125" style="70"/>
  </cols>
  <sheetData>
    <row r="1" spans="1:17">
      <c r="A1" s="143" t="s">
        <v>696</v>
      </c>
      <c r="B1" s="143"/>
      <c r="C1" s="143"/>
      <c r="D1" s="162"/>
      <c r="E1" s="162"/>
      <c r="F1" s="162"/>
      <c r="G1" s="172"/>
      <c r="H1" s="143"/>
      <c r="I1" s="143"/>
      <c r="J1" s="143"/>
      <c r="K1" s="143"/>
      <c r="L1" s="143"/>
      <c r="M1" s="143"/>
      <c r="N1" s="143"/>
      <c r="O1" s="143"/>
      <c r="P1" s="141"/>
      <c r="Q1" s="141"/>
    </row>
    <row r="2" spans="1:17">
      <c r="A2" s="143" t="s">
        <v>694</v>
      </c>
      <c r="B2" s="143"/>
      <c r="C2" s="143"/>
      <c r="D2" s="162"/>
      <c r="E2" s="162"/>
      <c r="F2" s="162"/>
      <c r="G2" s="172"/>
      <c r="H2" s="143"/>
      <c r="I2" s="143"/>
      <c r="J2" s="143"/>
      <c r="K2" s="143"/>
      <c r="L2" s="143"/>
      <c r="M2" s="143"/>
      <c r="N2" s="143"/>
      <c r="O2" s="143"/>
      <c r="P2" s="141"/>
      <c r="Q2" s="141"/>
    </row>
    <row r="3" spans="1:17">
      <c r="A3" s="143" t="s">
        <v>36</v>
      </c>
      <c r="B3" s="143"/>
      <c r="C3" s="143"/>
      <c r="D3" s="162"/>
      <c r="E3" s="162"/>
      <c r="F3" s="162"/>
      <c r="G3" s="172"/>
      <c r="H3" s="143"/>
      <c r="I3" s="143"/>
      <c r="J3" s="143"/>
      <c r="K3" s="143"/>
      <c r="L3" s="143"/>
      <c r="M3" s="143"/>
      <c r="N3" s="143"/>
      <c r="O3" s="143"/>
      <c r="P3" s="141"/>
      <c r="Q3" s="141"/>
    </row>
    <row r="4" spans="1:17">
      <c r="A4" s="143" t="str">
        <f>+'CUT MN'!A4</f>
        <v>CORRESPONDIENTE AL PERIODO DE ENERO A MAYO DE 2020</v>
      </c>
      <c r="B4" s="143"/>
      <c r="C4" s="143"/>
      <c r="D4" s="162"/>
      <c r="E4" s="162"/>
      <c r="F4" s="162"/>
      <c r="G4" s="172"/>
      <c r="H4" s="143"/>
      <c r="I4" s="143"/>
      <c r="J4" s="143"/>
      <c r="K4" s="143"/>
      <c r="L4" s="143"/>
      <c r="M4" s="143"/>
      <c r="N4" s="143"/>
      <c r="O4" s="143"/>
      <c r="P4" s="141"/>
      <c r="Q4" s="141"/>
    </row>
    <row r="5" spans="1:17" ht="13.5" customHeight="1">
      <c r="A5" s="72" t="str">
        <f>+'CUT MN'!A5</f>
        <v>ACTUALIZADO AL : 4 de junio de 2020</v>
      </c>
      <c r="B5" s="231"/>
      <c r="C5" s="72"/>
      <c r="D5" s="163"/>
      <c r="E5" s="163"/>
      <c r="F5" s="163"/>
      <c r="G5" s="173"/>
      <c r="H5" s="72"/>
      <c r="I5" s="72"/>
      <c r="J5" s="72"/>
      <c r="K5" s="72"/>
      <c r="L5" s="72"/>
      <c r="M5" s="72"/>
      <c r="N5" s="72"/>
      <c r="O5" s="72"/>
      <c r="P5" s="141"/>
      <c r="Q5" s="141"/>
    </row>
    <row r="6" spans="1:17">
      <c r="A6" s="102"/>
      <c r="B6" s="102"/>
      <c r="C6" s="102"/>
      <c r="D6" s="89"/>
      <c r="E6" s="89"/>
      <c r="F6" s="89"/>
      <c r="G6" s="130"/>
      <c r="H6" s="91"/>
      <c r="I6" s="91"/>
      <c r="J6" s="91"/>
      <c r="K6" s="91"/>
      <c r="L6" s="91"/>
      <c r="M6" s="91"/>
      <c r="N6" s="91"/>
      <c r="P6" s="141"/>
      <c r="Q6" s="141"/>
    </row>
    <row r="7" spans="1:17">
      <c r="A7" s="89"/>
      <c r="B7" s="89"/>
      <c r="C7" s="89"/>
      <c r="D7" s="90"/>
      <c r="E7" s="89"/>
      <c r="F7" s="89"/>
      <c r="G7" s="130"/>
      <c r="H7" s="493" t="s">
        <v>678</v>
      </c>
      <c r="I7" s="493"/>
      <c r="J7" s="493" t="s">
        <v>677</v>
      </c>
      <c r="K7" s="494"/>
      <c r="L7" s="145"/>
      <c r="M7" s="92"/>
      <c r="N7" s="92"/>
      <c r="O7" s="93"/>
      <c r="P7" s="141"/>
      <c r="Q7" s="141"/>
    </row>
    <row r="8" spans="1:17" ht="25.5">
      <c r="A8" s="358" t="s">
        <v>679</v>
      </c>
      <c r="B8" s="358" t="s">
        <v>680</v>
      </c>
      <c r="C8" s="196" t="s">
        <v>686</v>
      </c>
      <c r="D8" s="95" t="s">
        <v>688</v>
      </c>
      <c r="E8" s="94" t="s">
        <v>564</v>
      </c>
      <c r="F8" s="94" t="s">
        <v>565</v>
      </c>
      <c r="G8" s="94" t="s">
        <v>39</v>
      </c>
      <c r="H8" s="358" t="s">
        <v>682</v>
      </c>
      <c r="I8" s="358" t="s">
        <v>683</v>
      </c>
      <c r="J8" s="358" t="s">
        <v>681</v>
      </c>
      <c r="K8" s="358" t="s">
        <v>684</v>
      </c>
      <c r="L8" s="144" t="s">
        <v>695</v>
      </c>
      <c r="M8" s="357" t="s">
        <v>1423</v>
      </c>
      <c r="N8" s="356" t="s">
        <v>1424</v>
      </c>
      <c r="O8" s="356" t="s">
        <v>1409</v>
      </c>
      <c r="P8" s="356" t="s">
        <v>1410</v>
      </c>
      <c r="Q8" s="96" t="s">
        <v>685</v>
      </c>
    </row>
    <row r="9" spans="1:17">
      <c r="A9" s="75"/>
      <c r="B9" s="75"/>
      <c r="C9" s="76"/>
      <c r="D9" s="133"/>
      <c r="E9" s="75"/>
      <c r="F9" s="75"/>
      <c r="G9" s="131"/>
      <c r="H9" s="190"/>
      <c r="I9" s="190"/>
      <c r="J9" s="190"/>
      <c r="K9" s="190"/>
      <c r="L9" s="190"/>
      <c r="M9" s="164"/>
      <c r="N9" s="164"/>
      <c r="O9" s="164"/>
      <c r="P9" s="164"/>
      <c r="Q9" s="171"/>
    </row>
    <row r="10" spans="1:17">
      <c r="A10" s="75"/>
      <c r="B10" s="75"/>
      <c r="C10" s="76"/>
      <c r="D10" s="133"/>
      <c r="E10" s="75"/>
      <c r="F10" s="75"/>
      <c r="G10" s="131"/>
      <c r="H10" s="190"/>
      <c r="I10" s="190"/>
      <c r="J10" s="190"/>
      <c r="K10" s="190"/>
      <c r="L10" s="190"/>
      <c r="M10" s="164"/>
      <c r="N10" s="164"/>
      <c r="O10" s="164"/>
      <c r="P10" s="164"/>
      <c r="Q10" s="171"/>
    </row>
    <row r="11" spans="1:17">
      <c r="A11" s="75"/>
      <c r="B11" s="75"/>
      <c r="C11" s="76"/>
      <c r="D11" s="133"/>
      <c r="E11" s="75"/>
      <c r="F11" s="75"/>
      <c r="G11" s="131"/>
      <c r="H11" s="190"/>
      <c r="I11" s="190"/>
      <c r="J11" s="190"/>
      <c r="K11" s="190"/>
      <c r="L11" s="190"/>
      <c r="M11" s="164"/>
      <c r="N11" s="164"/>
      <c r="O11" s="164"/>
      <c r="P11" s="164"/>
      <c r="Q11" s="171"/>
    </row>
    <row r="12" spans="1:17">
      <c r="A12" s="75"/>
      <c r="B12" s="75"/>
      <c r="C12" s="76"/>
      <c r="D12" s="133"/>
      <c r="E12" s="75"/>
      <c r="F12" s="75"/>
      <c r="G12" s="131"/>
      <c r="H12" s="190"/>
      <c r="I12" s="190"/>
      <c r="J12" s="190"/>
      <c r="K12" s="190"/>
      <c r="L12" s="190"/>
      <c r="M12" s="164"/>
      <c r="N12" s="164"/>
      <c r="O12" s="164"/>
      <c r="P12" s="164"/>
      <c r="Q12" s="171"/>
    </row>
    <row r="13" spans="1:17">
      <c r="A13" s="75"/>
      <c r="B13" s="75"/>
      <c r="C13" s="76"/>
      <c r="D13" s="133"/>
      <c r="E13" s="75"/>
      <c r="F13" s="75"/>
      <c r="G13" s="131"/>
      <c r="H13" s="190"/>
      <c r="I13" s="190"/>
      <c r="J13" s="190"/>
      <c r="K13" s="190"/>
      <c r="L13" s="190"/>
      <c r="M13" s="164"/>
      <c r="N13" s="164"/>
      <c r="O13" s="164"/>
      <c r="P13" s="164"/>
      <c r="Q13" s="171"/>
    </row>
    <row r="14" spans="1:17">
      <c r="A14" s="75"/>
      <c r="B14" s="75"/>
      <c r="C14" s="76"/>
      <c r="D14" s="133"/>
      <c r="E14" s="75"/>
      <c r="F14" s="75"/>
      <c r="G14" s="131"/>
      <c r="H14" s="190"/>
      <c r="I14" s="190"/>
      <c r="J14" s="190"/>
      <c r="K14" s="190"/>
      <c r="L14" s="190"/>
      <c r="M14" s="164"/>
      <c r="N14" s="164"/>
      <c r="O14" s="164"/>
      <c r="P14" s="164"/>
      <c r="Q14" s="171"/>
    </row>
    <row r="15" spans="1:17">
      <c r="A15" s="75"/>
      <c r="B15" s="75"/>
      <c r="C15" s="76"/>
      <c r="D15" s="133"/>
      <c r="E15" s="75"/>
      <c r="F15" s="75"/>
      <c r="G15" s="131"/>
      <c r="H15" s="190"/>
      <c r="I15" s="190"/>
      <c r="J15" s="190"/>
      <c r="K15" s="190"/>
      <c r="L15" s="190"/>
      <c r="M15" s="164"/>
      <c r="N15" s="164"/>
      <c r="O15" s="164"/>
      <c r="P15" s="164"/>
      <c r="Q15" s="171"/>
    </row>
    <row r="16" spans="1:17">
      <c r="A16" s="75"/>
      <c r="B16" s="75"/>
      <c r="C16" s="76"/>
      <c r="D16" s="133"/>
      <c r="E16" s="75"/>
      <c r="F16" s="75"/>
      <c r="G16" s="131"/>
      <c r="H16" s="190"/>
      <c r="I16" s="190"/>
      <c r="J16" s="190"/>
      <c r="K16" s="190"/>
      <c r="L16" s="190"/>
      <c r="M16" s="164"/>
      <c r="N16" s="164"/>
      <c r="O16" s="164"/>
      <c r="P16" s="164"/>
      <c r="Q16" s="171"/>
    </row>
    <row r="17" spans="1:17">
      <c r="A17" s="75"/>
      <c r="B17" s="75"/>
      <c r="C17" s="76"/>
      <c r="D17" s="133"/>
      <c r="E17" s="75"/>
      <c r="F17" s="75"/>
      <c r="G17" s="131"/>
      <c r="H17" s="190"/>
      <c r="I17" s="190"/>
      <c r="J17" s="190"/>
      <c r="K17" s="190"/>
      <c r="L17" s="190"/>
      <c r="M17" s="164"/>
      <c r="N17" s="164"/>
      <c r="O17" s="164"/>
      <c r="P17" s="164"/>
      <c r="Q17" s="171"/>
    </row>
    <row r="18" spans="1:17">
      <c r="A18" s="75"/>
      <c r="B18" s="75"/>
      <c r="C18" s="76"/>
      <c r="D18" s="133"/>
      <c r="E18" s="75"/>
      <c r="F18" s="75"/>
      <c r="G18" s="131"/>
      <c r="H18" s="190"/>
      <c r="I18" s="190"/>
      <c r="J18" s="190"/>
      <c r="K18" s="190"/>
      <c r="L18" s="190"/>
      <c r="M18" s="164"/>
      <c r="N18" s="164"/>
      <c r="O18" s="164"/>
      <c r="P18" s="164"/>
      <c r="Q18" s="171"/>
    </row>
    <row r="19" spans="1:17">
      <c r="A19" s="75"/>
      <c r="B19" s="75"/>
      <c r="C19" s="76"/>
      <c r="D19" s="133"/>
      <c r="E19" s="75"/>
      <c r="F19" s="75"/>
      <c r="G19" s="131"/>
      <c r="H19" s="190"/>
      <c r="I19" s="190"/>
      <c r="J19" s="190"/>
      <c r="K19" s="190"/>
      <c r="L19" s="190"/>
      <c r="M19" s="164"/>
      <c r="N19" s="164"/>
      <c r="O19" s="164"/>
      <c r="P19" s="164"/>
      <c r="Q19" s="171"/>
    </row>
    <row r="20" spans="1:17">
      <c r="A20" s="75"/>
      <c r="B20" s="75"/>
      <c r="C20" s="76"/>
      <c r="D20" s="133"/>
      <c r="E20" s="75"/>
      <c r="F20" s="75"/>
      <c r="G20" s="131"/>
      <c r="H20" s="190"/>
      <c r="I20" s="190"/>
      <c r="J20" s="190"/>
      <c r="K20" s="190"/>
      <c r="L20" s="190"/>
      <c r="M20" s="164"/>
      <c r="N20" s="164"/>
      <c r="O20" s="164"/>
      <c r="P20" s="164"/>
      <c r="Q20" s="171"/>
    </row>
    <row r="21" spans="1:17" s="110" customFormat="1">
      <c r="A21" s="229"/>
      <c r="B21" s="229"/>
      <c r="C21" s="106"/>
      <c r="D21" s="107"/>
      <c r="E21" s="108"/>
      <c r="F21" s="108"/>
      <c r="G21" s="108"/>
      <c r="H21" s="229"/>
      <c r="I21" s="229"/>
      <c r="J21" s="229"/>
      <c r="K21" s="229"/>
      <c r="L21" s="229"/>
      <c r="M21" s="109"/>
      <c r="N21" s="109"/>
      <c r="O21" s="104"/>
      <c r="P21" s="104"/>
      <c r="Q21" s="105"/>
    </row>
    <row r="22" spans="1:17">
      <c r="A22" s="111"/>
      <c r="B22" s="111"/>
      <c r="C22" s="111"/>
      <c r="D22" s="226"/>
      <c r="E22" s="226"/>
      <c r="F22" s="226"/>
      <c r="G22" s="496" t="s">
        <v>568</v>
      </c>
      <c r="H22" s="496"/>
      <c r="I22" s="496"/>
      <c r="J22" s="496"/>
      <c r="K22" s="497"/>
      <c r="L22" s="142"/>
      <c r="M22" s="101">
        <f>+SUBTOTAL(9,M9:M20)</f>
        <v>0</v>
      </c>
      <c r="N22" s="101">
        <f>+SUBTOTAL(9,N9:N20)</f>
        <v>0</v>
      </c>
      <c r="O22" s="101">
        <f>+SUBTOTAL(9,O9:O20)</f>
        <v>0</v>
      </c>
      <c r="P22" s="101">
        <f>+SUBTOTAL(9,P9:P20)</f>
        <v>0</v>
      </c>
      <c r="Q22" s="101">
        <f>+SUBTOTAL(9,Q9:Q20)</f>
        <v>0</v>
      </c>
    </row>
    <row r="23" spans="1:17">
      <c r="A23" s="112"/>
      <c r="B23" s="112"/>
      <c r="C23" s="112"/>
      <c r="D23" s="227"/>
      <c r="E23" s="227"/>
      <c r="F23" s="227"/>
      <c r="G23" s="174"/>
      <c r="H23" s="103"/>
      <c r="I23" s="103"/>
      <c r="J23" s="103"/>
      <c r="K23" s="103"/>
      <c r="L23" s="103"/>
      <c r="M23" s="103"/>
      <c r="N23" s="103"/>
    </row>
    <row r="24" spans="1:17">
      <c r="A24" s="84"/>
      <c r="B24" s="84"/>
      <c r="C24" s="84"/>
      <c r="D24" s="191"/>
      <c r="E24" s="191"/>
      <c r="F24" s="191"/>
    </row>
    <row r="25" spans="1:17">
      <c r="A25" s="84"/>
      <c r="B25" s="84"/>
    </row>
  </sheetData>
  <sheetProtection formatCells="0" formatColumns="0" formatRows="0" sort="0" autoFilter="0" pivotTables="0"/>
  <protectedRanges>
    <protectedRange sqref="H9:L20" name="Rango1"/>
  </protectedRanges>
  <autoFilter ref="A8:Q20"/>
  <mergeCells count="3">
    <mergeCell ref="G22:K22"/>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81"/>
  <sheetViews>
    <sheetView showGridLines="0" view="pageBreakPreview" zoomScale="115" zoomScaleNormal="100" zoomScaleSheetLayoutView="115" workbookViewId="0">
      <pane ySplit="8" topLeftCell="A57" activePane="bottomLeft" state="frozen"/>
      <selection activeCell="G12" sqref="G12:K12"/>
      <selection pane="bottomLeft" activeCell="E77" sqref="E77"/>
    </sheetView>
  </sheetViews>
  <sheetFormatPr baseColWidth="10" defaultRowHeight="12.75"/>
  <cols>
    <col min="1" max="1" width="7" style="121" customWidth="1"/>
    <col min="2" max="2" width="6.140625" style="121" customWidth="1"/>
    <col min="3" max="3" width="60" style="123" customWidth="1"/>
    <col min="4" max="4" width="16.5703125" style="161" bestFit="1" customWidth="1"/>
    <col min="5" max="5" width="15.85546875" style="161" bestFit="1" customWidth="1"/>
    <col min="6" max="6" width="15.42578125" style="161" bestFit="1" customWidth="1"/>
    <col min="7" max="7" width="18.42578125" style="161" bestFit="1" customWidth="1"/>
    <col min="8" max="8" width="18.28515625" style="161" bestFit="1" customWidth="1"/>
    <col min="9" max="16384" width="11.42578125" style="121"/>
  </cols>
  <sheetData>
    <row r="1" spans="1:9" s="113" customFormat="1">
      <c r="A1" s="146" t="s">
        <v>34</v>
      </c>
      <c r="B1" s="143"/>
      <c r="C1" s="143"/>
      <c r="D1" s="155"/>
      <c r="E1" s="155"/>
      <c r="F1" s="155"/>
      <c r="G1" s="155"/>
      <c r="H1" s="155"/>
      <c r="I1" s="153"/>
    </row>
    <row r="2" spans="1:9" s="113" customFormat="1">
      <c r="A2" s="146" t="s">
        <v>35</v>
      </c>
      <c r="B2" s="143"/>
      <c r="C2" s="143"/>
      <c r="D2" s="155"/>
      <c r="E2" s="155"/>
      <c r="F2" s="155"/>
      <c r="G2" s="155"/>
      <c r="H2" s="155"/>
      <c r="I2" s="153"/>
    </row>
    <row r="3" spans="1:9" s="113" customFormat="1">
      <c r="A3" s="143" t="s">
        <v>36</v>
      </c>
      <c r="B3" s="143"/>
      <c r="C3" s="143"/>
      <c r="D3" s="155"/>
      <c r="E3" s="155"/>
      <c r="F3" s="155"/>
      <c r="G3" s="155"/>
      <c r="H3" s="155"/>
      <c r="I3" s="153"/>
    </row>
    <row r="4" spans="1:9" s="113" customFormat="1">
      <c r="A4" s="147" t="str">
        <f>+'CUT MN'!A4</f>
        <v>CORRESPONDIENTE AL PERIODO DE ENERO A MAYO DE 2020</v>
      </c>
      <c r="B4" s="154"/>
      <c r="C4" s="154"/>
      <c r="D4" s="156"/>
      <c r="E4" s="156"/>
      <c r="F4" s="156"/>
      <c r="G4" s="156"/>
      <c r="H4" s="156"/>
      <c r="I4" s="154"/>
    </row>
    <row r="5" spans="1:9" s="113" customFormat="1" ht="12" customHeight="1">
      <c r="A5" s="232" t="str">
        <f>+'CUT MN'!A5</f>
        <v>ACTUALIZADO AL : 4 de junio de 2020</v>
      </c>
      <c r="B5" s="85"/>
      <c r="C5" s="86"/>
      <c r="D5" s="87"/>
      <c r="E5" s="87"/>
      <c r="F5" s="157"/>
      <c r="G5" s="158"/>
      <c r="H5" s="158"/>
      <c r="I5" s="88"/>
    </row>
    <row r="6" spans="1:9" s="113" customFormat="1">
      <c r="A6" s="114"/>
      <c r="B6" s="115"/>
      <c r="C6" s="116"/>
      <c r="D6" s="159"/>
      <c r="E6" s="159"/>
      <c r="F6" s="159"/>
      <c r="G6" s="159"/>
      <c r="H6" s="165"/>
    </row>
    <row r="7" spans="1:9" s="113" customFormat="1">
      <c r="C7" s="117"/>
      <c r="D7" s="498" t="s">
        <v>635</v>
      </c>
      <c r="E7" s="498"/>
      <c r="F7" s="498"/>
      <c r="G7" s="498"/>
      <c r="H7" s="166"/>
    </row>
    <row r="8" spans="1:9" ht="18.75" customHeight="1">
      <c r="A8" s="118" t="s">
        <v>679</v>
      </c>
      <c r="B8" s="120" t="s">
        <v>680</v>
      </c>
      <c r="C8" s="119" t="s">
        <v>686</v>
      </c>
      <c r="D8" s="160" t="s">
        <v>653</v>
      </c>
      <c r="E8" s="160" t="s">
        <v>654</v>
      </c>
      <c r="F8" s="160" t="s">
        <v>655</v>
      </c>
      <c r="G8" s="160" t="s">
        <v>656</v>
      </c>
      <c r="H8" s="167" t="s">
        <v>687</v>
      </c>
    </row>
    <row r="9" spans="1:9">
      <c r="A9" s="233">
        <v>15</v>
      </c>
      <c r="B9" s="233">
        <v>2</v>
      </c>
      <c r="C9" s="234" t="s">
        <v>42</v>
      </c>
      <c r="D9" s="122">
        <v>8866896</v>
      </c>
      <c r="E9" s="122">
        <v>0</v>
      </c>
      <c r="F9" s="122">
        <v>0</v>
      </c>
      <c r="G9" s="122">
        <v>0</v>
      </c>
      <c r="H9" s="375">
        <f>+SUM(D9:G9)</f>
        <v>8866896</v>
      </c>
    </row>
    <row r="10" spans="1:9">
      <c r="A10" s="233">
        <v>16</v>
      </c>
      <c r="B10" s="233">
        <v>1</v>
      </c>
      <c r="C10" s="234" t="s">
        <v>43</v>
      </c>
      <c r="D10" s="122">
        <v>0</v>
      </c>
      <c r="E10" s="122">
        <v>0</v>
      </c>
      <c r="F10" s="122">
        <v>2826698.37</v>
      </c>
      <c r="G10" s="122">
        <v>0</v>
      </c>
      <c r="H10" s="375">
        <f t="shared" ref="H10:H73" si="0">+SUM(D10:G10)</f>
        <v>2826698.37</v>
      </c>
    </row>
    <row r="11" spans="1:9">
      <c r="A11" s="233">
        <v>20</v>
      </c>
      <c r="B11" s="233">
        <v>1</v>
      </c>
      <c r="C11" s="234" t="s">
        <v>44</v>
      </c>
      <c r="D11" s="122">
        <v>0</v>
      </c>
      <c r="E11" s="122">
        <v>0</v>
      </c>
      <c r="F11" s="122">
        <v>6359788.3500000006</v>
      </c>
      <c r="G11" s="122">
        <v>0</v>
      </c>
      <c r="H11" s="375">
        <f t="shared" si="0"/>
        <v>6359788.3500000006</v>
      </c>
    </row>
    <row r="12" spans="1:9">
      <c r="A12" s="233">
        <v>20</v>
      </c>
      <c r="B12" s="233">
        <v>2</v>
      </c>
      <c r="C12" s="234" t="s">
        <v>44</v>
      </c>
      <c r="D12" s="122">
        <v>0</v>
      </c>
      <c r="E12" s="122">
        <v>0</v>
      </c>
      <c r="F12" s="122">
        <v>372930</v>
      </c>
      <c r="G12" s="122">
        <v>0</v>
      </c>
      <c r="H12" s="375">
        <f t="shared" si="0"/>
        <v>372930</v>
      </c>
    </row>
    <row r="13" spans="1:9">
      <c r="A13" s="233">
        <v>20</v>
      </c>
      <c r="B13" s="233">
        <v>3</v>
      </c>
      <c r="C13" s="234" t="s">
        <v>44</v>
      </c>
      <c r="D13" s="122">
        <v>0</v>
      </c>
      <c r="E13" s="122">
        <v>0</v>
      </c>
      <c r="F13" s="122">
        <v>763285.05</v>
      </c>
      <c r="G13" s="122">
        <v>0</v>
      </c>
      <c r="H13" s="375">
        <f t="shared" si="0"/>
        <v>763285.05</v>
      </c>
    </row>
    <row r="14" spans="1:9">
      <c r="A14" s="233">
        <v>20</v>
      </c>
      <c r="B14" s="233">
        <v>4</v>
      </c>
      <c r="C14" s="234" t="s">
        <v>44</v>
      </c>
      <c r="D14" s="122">
        <v>0</v>
      </c>
      <c r="E14" s="122">
        <v>0</v>
      </c>
      <c r="F14" s="122">
        <v>1079475.0900000001</v>
      </c>
      <c r="G14" s="122">
        <v>0</v>
      </c>
      <c r="H14" s="375">
        <f t="shared" si="0"/>
        <v>1079475.0900000001</v>
      </c>
    </row>
    <row r="15" spans="1:9">
      <c r="A15" s="233">
        <v>20</v>
      </c>
      <c r="B15" s="233">
        <v>5</v>
      </c>
      <c r="C15" s="234" t="s">
        <v>44</v>
      </c>
      <c r="D15" s="122">
        <v>0</v>
      </c>
      <c r="E15" s="122">
        <v>0</v>
      </c>
      <c r="F15" s="122">
        <v>937235.24999999988</v>
      </c>
      <c r="G15" s="122">
        <v>0</v>
      </c>
      <c r="H15" s="375">
        <f t="shared" si="0"/>
        <v>937235.24999999988</v>
      </c>
    </row>
    <row r="16" spans="1:9">
      <c r="A16" s="233">
        <v>25</v>
      </c>
      <c r="B16" s="233">
        <v>5</v>
      </c>
      <c r="C16" s="234" t="s">
        <v>45</v>
      </c>
      <c r="D16" s="122">
        <v>4975</v>
      </c>
      <c r="E16" s="122">
        <v>0</v>
      </c>
      <c r="F16" s="122">
        <v>0</v>
      </c>
      <c r="G16" s="122">
        <v>0</v>
      </c>
      <c r="H16" s="375">
        <f t="shared" si="0"/>
        <v>4975</v>
      </c>
    </row>
    <row r="17" spans="1:8">
      <c r="A17" s="233">
        <v>25</v>
      </c>
      <c r="B17" s="233">
        <v>17</v>
      </c>
      <c r="C17" s="234" t="s">
        <v>45</v>
      </c>
      <c r="D17" s="122">
        <v>50</v>
      </c>
      <c r="E17" s="122">
        <v>0</v>
      </c>
      <c r="F17" s="122">
        <v>0</v>
      </c>
      <c r="G17" s="122">
        <v>0</v>
      </c>
      <c r="H17" s="375">
        <f t="shared" si="0"/>
        <v>50</v>
      </c>
    </row>
    <row r="18" spans="1:8">
      <c r="A18" s="233">
        <v>41</v>
      </c>
      <c r="B18" s="233">
        <v>4</v>
      </c>
      <c r="C18" s="234" t="s">
        <v>47</v>
      </c>
      <c r="D18" s="122">
        <v>3063652.1</v>
      </c>
      <c r="E18" s="122">
        <v>0</v>
      </c>
      <c r="F18" s="122">
        <v>0</v>
      </c>
      <c r="G18" s="122">
        <v>0</v>
      </c>
      <c r="H18" s="375">
        <f t="shared" si="0"/>
        <v>3063652.1</v>
      </c>
    </row>
    <row r="19" spans="1:8">
      <c r="A19" s="233">
        <v>46</v>
      </c>
      <c r="B19" s="233">
        <v>2</v>
      </c>
      <c r="C19" s="234" t="s">
        <v>48</v>
      </c>
      <c r="D19" s="122">
        <v>9367067.9800000004</v>
      </c>
      <c r="E19" s="122">
        <v>0</v>
      </c>
      <c r="F19" s="122">
        <v>1050259.7399999998</v>
      </c>
      <c r="G19" s="122">
        <v>0</v>
      </c>
      <c r="H19" s="375">
        <f t="shared" si="0"/>
        <v>10417327.720000001</v>
      </c>
    </row>
    <row r="20" spans="1:8">
      <c r="A20" s="233">
        <v>47</v>
      </c>
      <c r="B20" s="233">
        <v>1</v>
      </c>
      <c r="C20" s="234" t="s">
        <v>49</v>
      </c>
      <c r="D20" s="122">
        <v>0</v>
      </c>
      <c r="E20" s="122">
        <v>0</v>
      </c>
      <c r="F20" s="122">
        <v>70</v>
      </c>
      <c r="G20" s="122">
        <v>0</v>
      </c>
      <c r="H20" s="375">
        <f t="shared" si="0"/>
        <v>70</v>
      </c>
    </row>
    <row r="21" spans="1:8">
      <c r="A21" s="233">
        <v>47</v>
      </c>
      <c r="B21" s="233">
        <v>26</v>
      </c>
      <c r="C21" s="234" t="s">
        <v>49</v>
      </c>
      <c r="D21" s="122">
        <v>0</v>
      </c>
      <c r="E21" s="122">
        <v>0</v>
      </c>
      <c r="F21" s="122">
        <v>146953.25</v>
      </c>
      <c r="G21" s="122">
        <v>0</v>
      </c>
      <c r="H21" s="375">
        <f t="shared" si="0"/>
        <v>146953.25</v>
      </c>
    </row>
    <row r="22" spans="1:8">
      <c r="A22" s="233">
        <v>48</v>
      </c>
      <c r="B22" s="233">
        <v>1</v>
      </c>
      <c r="C22" s="234" t="s">
        <v>50</v>
      </c>
      <c r="D22" s="122">
        <v>0</v>
      </c>
      <c r="E22" s="122">
        <v>0</v>
      </c>
      <c r="F22" s="122">
        <v>775336</v>
      </c>
      <c r="G22" s="122">
        <v>0</v>
      </c>
      <c r="H22" s="375">
        <f t="shared" si="0"/>
        <v>775336</v>
      </c>
    </row>
    <row r="23" spans="1:8">
      <c r="A23" s="233">
        <v>52</v>
      </c>
      <c r="B23" s="233">
        <v>1</v>
      </c>
      <c r="C23" s="234" t="s">
        <v>51</v>
      </c>
      <c r="D23" s="122">
        <v>0</v>
      </c>
      <c r="E23" s="122">
        <v>0</v>
      </c>
      <c r="F23" s="122">
        <v>1016</v>
      </c>
      <c r="G23" s="122">
        <v>0</v>
      </c>
      <c r="H23" s="375">
        <f t="shared" si="0"/>
        <v>1016</v>
      </c>
    </row>
    <row r="24" spans="1:8">
      <c r="A24" s="233">
        <v>66</v>
      </c>
      <c r="B24" s="233">
        <v>2</v>
      </c>
      <c r="C24" s="234" t="s">
        <v>52</v>
      </c>
      <c r="D24" s="148">
        <v>0</v>
      </c>
      <c r="E24" s="122">
        <v>0</v>
      </c>
      <c r="F24" s="148">
        <v>5220</v>
      </c>
      <c r="G24" s="148">
        <v>0</v>
      </c>
      <c r="H24" s="375">
        <f t="shared" si="0"/>
        <v>5220</v>
      </c>
    </row>
    <row r="25" spans="1:8">
      <c r="A25" s="233">
        <v>70</v>
      </c>
      <c r="B25" s="233">
        <v>1</v>
      </c>
      <c r="C25" s="234" t="s">
        <v>53</v>
      </c>
      <c r="D25" s="148">
        <v>15636</v>
      </c>
      <c r="E25" s="122">
        <v>0</v>
      </c>
      <c r="F25" s="148">
        <v>0</v>
      </c>
      <c r="G25" s="148">
        <v>0</v>
      </c>
      <c r="H25" s="375">
        <f t="shared" si="0"/>
        <v>15636</v>
      </c>
    </row>
    <row r="26" spans="1:8">
      <c r="A26" s="233">
        <v>76</v>
      </c>
      <c r="B26" s="233">
        <v>1</v>
      </c>
      <c r="C26" s="234" t="s">
        <v>54</v>
      </c>
      <c r="D26" s="148">
        <v>916.84</v>
      </c>
      <c r="E26" s="122">
        <v>0</v>
      </c>
      <c r="F26" s="148">
        <v>0</v>
      </c>
      <c r="G26" s="148">
        <v>0</v>
      </c>
      <c r="H26" s="375">
        <f t="shared" si="0"/>
        <v>916.84</v>
      </c>
    </row>
    <row r="27" spans="1:8">
      <c r="A27" s="233">
        <v>78</v>
      </c>
      <c r="B27" s="233">
        <v>3</v>
      </c>
      <c r="C27" s="234" t="s">
        <v>661</v>
      </c>
      <c r="D27" s="148">
        <v>0</v>
      </c>
      <c r="E27" s="122">
        <v>0</v>
      </c>
      <c r="F27" s="148">
        <v>1474.8100000000002</v>
      </c>
      <c r="G27" s="148">
        <v>0</v>
      </c>
      <c r="H27" s="375">
        <f t="shared" si="0"/>
        <v>1474.8100000000002</v>
      </c>
    </row>
    <row r="28" spans="1:8">
      <c r="A28" s="233">
        <v>81</v>
      </c>
      <c r="B28" s="233">
        <v>1</v>
      </c>
      <c r="C28" s="234" t="s">
        <v>55</v>
      </c>
      <c r="D28" s="148">
        <v>2100000</v>
      </c>
      <c r="E28" s="122">
        <v>0</v>
      </c>
      <c r="F28" s="148">
        <v>0</v>
      </c>
      <c r="G28" s="148">
        <v>0</v>
      </c>
      <c r="H28" s="375">
        <f t="shared" si="0"/>
        <v>2100000</v>
      </c>
    </row>
    <row r="29" spans="1:8">
      <c r="A29" s="233">
        <v>81</v>
      </c>
      <c r="B29" s="233">
        <v>3</v>
      </c>
      <c r="C29" s="234" t="s">
        <v>55</v>
      </c>
      <c r="D29" s="148">
        <v>564670.78</v>
      </c>
      <c r="E29" s="122">
        <v>0</v>
      </c>
      <c r="F29" s="148">
        <v>0</v>
      </c>
      <c r="G29" s="148">
        <v>0</v>
      </c>
      <c r="H29" s="375">
        <f t="shared" si="0"/>
        <v>564670.78</v>
      </c>
    </row>
    <row r="30" spans="1:8" ht="12" customHeight="1">
      <c r="A30" s="233">
        <v>81</v>
      </c>
      <c r="B30" s="233">
        <v>16</v>
      </c>
      <c r="C30" s="234" t="s">
        <v>55</v>
      </c>
      <c r="D30" s="148">
        <v>0</v>
      </c>
      <c r="E30" s="122">
        <v>0</v>
      </c>
      <c r="F30" s="148">
        <v>4620</v>
      </c>
      <c r="G30" s="148">
        <v>0</v>
      </c>
      <c r="H30" s="375">
        <f t="shared" si="0"/>
        <v>4620</v>
      </c>
    </row>
    <row r="31" spans="1:8">
      <c r="A31" s="233" t="s">
        <v>553</v>
      </c>
      <c r="B31" s="233">
        <v>2</v>
      </c>
      <c r="C31" s="234" t="s">
        <v>605</v>
      </c>
      <c r="D31" s="148">
        <v>712353234.82000005</v>
      </c>
      <c r="E31" s="122">
        <v>0</v>
      </c>
      <c r="F31" s="148">
        <v>0</v>
      </c>
      <c r="G31" s="148">
        <v>0</v>
      </c>
      <c r="H31" s="375">
        <f t="shared" si="0"/>
        <v>712353234.82000005</v>
      </c>
    </row>
    <row r="32" spans="1:8">
      <c r="A32" s="233">
        <v>109</v>
      </c>
      <c r="B32" s="233">
        <v>1</v>
      </c>
      <c r="C32" s="234" t="s">
        <v>632</v>
      </c>
      <c r="D32" s="148">
        <v>0</v>
      </c>
      <c r="E32" s="122">
        <v>0</v>
      </c>
      <c r="F32" s="148">
        <v>0</v>
      </c>
      <c r="G32" s="148">
        <v>743033.5</v>
      </c>
      <c r="H32" s="375">
        <f t="shared" si="0"/>
        <v>743033.5</v>
      </c>
    </row>
    <row r="33" spans="1:8">
      <c r="A33" s="233">
        <v>117</v>
      </c>
      <c r="B33" s="233">
        <v>1</v>
      </c>
      <c r="C33" s="234" t="s">
        <v>61</v>
      </c>
      <c r="D33" s="148">
        <v>0</v>
      </c>
      <c r="E33" s="122">
        <v>0</v>
      </c>
      <c r="F33" s="148">
        <v>0</v>
      </c>
      <c r="G33" s="148">
        <v>1018439.94</v>
      </c>
      <c r="H33" s="375">
        <f t="shared" si="0"/>
        <v>1018439.94</v>
      </c>
    </row>
    <row r="34" spans="1:8">
      <c r="A34" s="233">
        <v>129</v>
      </c>
      <c r="B34" s="233">
        <v>1</v>
      </c>
      <c r="C34" s="234" t="s">
        <v>65</v>
      </c>
      <c r="D34" s="148">
        <v>0</v>
      </c>
      <c r="E34" s="148">
        <v>0</v>
      </c>
      <c r="F34" s="148">
        <v>0</v>
      </c>
      <c r="G34" s="148">
        <v>1498252</v>
      </c>
      <c r="H34" s="375">
        <f t="shared" si="0"/>
        <v>1498252</v>
      </c>
    </row>
    <row r="35" spans="1:8">
      <c r="A35" s="233">
        <v>130</v>
      </c>
      <c r="B35" s="233">
        <v>1</v>
      </c>
      <c r="C35" s="234" t="s">
        <v>66</v>
      </c>
      <c r="D35" s="148">
        <v>0</v>
      </c>
      <c r="E35" s="148">
        <v>0</v>
      </c>
      <c r="F35" s="148">
        <v>0</v>
      </c>
      <c r="G35" s="148">
        <v>1278057.19</v>
      </c>
      <c r="H35" s="375">
        <f t="shared" si="0"/>
        <v>1278057.19</v>
      </c>
    </row>
    <row r="36" spans="1:8">
      <c r="A36" s="233">
        <v>132</v>
      </c>
      <c r="B36" s="233">
        <v>1</v>
      </c>
      <c r="C36" s="234" t="s">
        <v>67</v>
      </c>
      <c r="D36" s="148">
        <v>0</v>
      </c>
      <c r="E36" s="148">
        <v>0</v>
      </c>
      <c r="F36" s="148">
        <v>0</v>
      </c>
      <c r="G36" s="148">
        <v>33977</v>
      </c>
      <c r="H36" s="375">
        <f t="shared" si="0"/>
        <v>33977</v>
      </c>
    </row>
    <row r="37" spans="1:8">
      <c r="A37" s="233">
        <v>133</v>
      </c>
      <c r="B37" s="233">
        <v>1</v>
      </c>
      <c r="C37" s="234" t="s">
        <v>68</v>
      </c>
      <c r="D37" s="148">
        <v>0</v>
      </c>
      <c r="E37" s="148">
        <v>0</v>
      </c>
      <c r="F37" s="148">
        <v>0</v>
      </c>
      <c r="G37" s="148">
        <v>2027405</v>
      </c>
      <c r="H37" s="375">
        <f t="shared" si="0"/>
        <v>2027405</v>
      </c>
    </row>
    <row r="38" spans="1:8">
      <c r="A38" s="233">
        <v>134</v>
      </c>
      <c r="B38" s="233">
        <v>1</v>
      </c>
      <c r="C38" s="234" t="s">
        <v>69</v>
      </c>
      <c r="D38" s="148">
        <v>0</v>
      </c>
      <c r="E38" s="148">
        <v>0</v>
      </c>
      <c r="F38" s="148">
        <v>0</v>
      </c>
      <c r="G38" s="148">
        <v>59620560.960000001</v>
      </c>
      <c r="H38" s="375">
        <f t="shared" si="0"/>
        <v>59620560.960000001</v>
      </c>
    </row>
    <row r="39" spans="1:8">
      <c r="A39" s="233">
        <v>163</v>
      </c>
      <c r="B39" s="233">
        <v>1</v>
      </c>
      <c r="C39" s="234" t="s">
        <v>87</v>
      </c>
      <c r="D39" s="148">
        <v>0</v>
      </c>
      <c r="E39" s="148">
        <v>0</v>
      </c>
      <c r="F39" s="148">
        <v>0</v>
      </c>
      <c r="G39" s="148">
        <v>913811.39</v>
      </c>
      <c r="H39" s="375">
        <f t="shared" si="0"/>
        <v>913811.39</v>
      </c>
    </row>
    <row r="40" spans="1:8">
      <c r="A40" s="233">
        <v>192</v>
      </c>
      <c r="B40" s="233">
        <v>1</v>
      </c>
      <c r="C40" s="234" t="s">
        <v>92</v>
      </c>
      <c r="D40" s="148">
        <v>0</v>
      </c>
      <c r="E40" s="148">
        <v>0</v>
      </c>
      <c r="F40" s="148">
        <v>0</v>
      </c>
      <c r="G40" s="148">
        <v>1278763</v>
      </c>
      <c r="H40" s="375">
        <f t="shared" si="0"/>
        <v>1278763</v>
      </c>
    </row>
    <row r="41" spans="1:8">
      <c r="A41" s="233">
        <v>203</v>
      </c>
      <c r="B41" s="233">
        <v>1</v>
      </c>
      <c r="C41" s="234" t="s">
        <v>95</v>
      </c>
      <c r="D41" s="148">
        <v>0</v>
      </c>
      <c r="E41" s="148">
        <v>0</v>
      </c>
      <c r="F41" s="148">
        <v>0</v>
      </c>
      <c r="G41" s="148">
        <v>50902948.030000001</v>
      </c>
      <c r="H41" s="375">
        <f t="shared" si="0"/>
        <v>50902948.030000001</v>
      </c>
    </row>
    <row r="42" spans="1:8">
      <c r="A42" s="233">
        <v>222</v>
      </c>
      <c r="B42" s="233">
        <v>1</v>
      </c>
      <c r="C42" s="234" t="s">
        <v>102</v>
      </c>
      <c r="D42" s="148">
        <v>0</v>
      </c>
      <c r="E42" s="148">
        <v>0</v>
      </c>
      <c r="F42" s="148">
        <v>0</v>
      </c>
      <c r="G42" s="148">
        <v>1250917.69</v>
      </c>
      <c r="H42" s="375">
        <f t="shared" si="0"/>
        <v>1250917.69</v>
      </c>
    </row>
    <row r="43" spans="1:8">
      <c r="A43" s="233">
        <v>223</v>
      </c>
      <c r="B43" s="233">
        <v>1</v>
      </c>
      <c r="C43" s="234" t="s">
        <v>103</v>
      </c>
      <c r="D43" s="148">
        <v>10102645.189999999</v>
      </c>
      <c r="E43" s="148">
        <v>0</v>
      </c>
      <c r="F43" s="148">
        <v>0</v>
      </c>
      <c r="G43" s="148">
        <v>0</v>
      </c>
      <c r="H43" s="375">
        <f t="shared" si="0"/>
        <v>10102645.189999999</v>
      </c>
    </row>
    <row r="44" spans="1:8">
      <c r="A44" s="233">
        <v>225</v>
      </c>
      <c r="B44" s="233">
        <v>1</v>
      </c>
      <c r="C44" s="234" t="s">
        <v>105</v>
      </c>
      <c r="D44" s="148">
        <v>3025322.1</v>
      </c>
      <c r="E44" s="148">
        <v>0</v>
      </c>
      <c r="F44" s="148">
        <v>0</v>
      </c>
      <c r="G44" s="148">
        <v>0</v>
      </c>
      <c r="H44" s="375">
        <f t="shared" si="0"/>
        <v>3025322.1</v>
      </c>
    </row>
    <row r="45" spans="1:8">
      <c r="A45" s="233">
        <v>227</v>
      </c>
      <c r="B45" s="233">
        <v>1</v>
      </c>
      <c r="C45" s="234" t="s">
        <v>107</v>
      </c>
      <c r="D45" s="148">
        <v>0</v>
      </c>
      <c r="E45" s="148">
        <v>0</v>
      </c>
      <c r="F45" s="148">
        <v>0</v>
      </c>
      <c r="G45" s="148">
        <v>4864173.7299999995</v>
      </c>
      <c r="H45" s="375">
        <f t="shared" si="0"/>
        <v>4864173.7299999995</v>
      </c>
    </row>
    <row r="46" spans="1:8">
      <c r="A46" s="233">
        <v>234</v>
      </c>
      <c r="B46" s="233">
        <v>1</v>
      </c>
      <c r="C46" s="234" t="s">
        <v>633</v>
      </c>
      <c r="D46" s="148">
        <v>0</v>
      </c>
      <c r="E46" s="148">
        <v>0</v>
      </c>
      <c r="F46" s="148">
        <v>0</v>
      </c>
      <c r="G46" s="148">
        <v>77796.12</v>
      </c>
      <c r="H46" s="375">
        <f t="shared" si="0"/>
        <v>77796.12</v>
      </c>
    </row>
    <row r="47" spans="1:8">
      <c r="A47" s="233">
        <v>269</v>
      </c>
      <c r="B47" s="233">
        <v>2</v>
      </c>
      <c r="C47" s="234" t="s">
        <v>118</v>
      </c>
      <c r="D47" s="148">
        <v>0</v>
      </c>
      <c r="E47" s="148">
        <v>0</v>
      </c>
      <c r="F47" s="148">
        <v>0</v>
      </c>
      <c r="G47" s="148">
        <v>7852.09</v>
      </c>
      <c r="H47" s="375">
        <f t="shared" si="0"/>
        <v>7852.09</v>
      </c>
    </row>
    <row r="48" spans="1:8">
      <c r="A48" s="233">
        <v>283</v>
      </c>
      <c r="B48" s="233">
        <v>1</v>
      </c>
      <c r="C48" s="234" t="s">
        <v>124</v>
      </c>
      <c r="D48" s="148">
        <v>499088.95</v>
      </c>
      <c r="E48" s="148">
        <v>0</v>
      </c>
      <c r="F48" s="148">
        <v>0</v>
      </c>
      <c r="G48" s="148">
        <v>2548563</v>
      </c>
      <c r="H48" s="375">
        <f t="shared" si="0"/>
        <v>3047651.95</v>
      </c>
    </row>
    <row r="49" spans="1:8">
      <c r="A49" s="233">
        <v>287</v>
      </c>
      <c r="B49" s="233">
        <v>10</v>
      </c>
      <c r="C49" s="234" t="s">
        <v>125</v>
      </c>
      <c r="D49" s="148">
        <v>577</v>
      </c>
      <c r="E49" s="148">
        <v>0</v>
      </c>
      <c r="F49" s="148">
        <v>0</v>
      </c>
      <c r="G49" s="148">
        <v>0</v>
      </c>
      <c r="H49" s="375">
        <f t="shared" si="0"/>
        <v>577</v>
      </c>
    </row>
    <row r="50" spans="1:8">
      <c r="A50" s="233">
        <v>290</v>
      </c>
      <c r="B50" s="233">
        <v>1</v>
      </c>
      <c r="C50" s="234" t="s">
        <v>127</v>
      </c>
      <c r="D50" s="148">
        <v>4955476.3</v>
      </c>
      <c r="E50" s="148">
        <v>0</v>
      </c>
      <c r="F50" s="148">
        <v>0</v>
      </c>
      <c r="G50" s="148">
        <v>0</v>
      </c>
      <c r="H50" s="375">
        <f t="shared" si="0"/>
        <v>4955476.3</v>
      </c>
    </row>
    <row r="51" spans="1:8">
      <c r="A51" s="233">
        <v>291</v>
      </c>
      <c r="B51" s="233">
        <v>1</v>
      </c>
      <c r="C51" s="234" t="s">
        <v>128</v>
      </c>
      <c r="D51" s="148">
        <v>50565060.020000003</v>
      </c>
      <c r="E51" s="148">
        <v>0</v>
      </c>
      <c r="F51" s="148">
        <v>0</v>
      </c>
      <c r="G51" s="148">
        <v>0</v>
      </c>
      <c r="H51" s="375">
        <f t="shared" si="0"/>
        <v>50565060.020000003</v>
      </c>
    </row>
    <row r="52" spans="1:8">
      <c r="A52" s="233">
        <v>292</v>
      </c>
      <c r="B52" s="233">
        <v>1</v>
      </c>
      <c r="C52" s="234" t="s">
        <v>129</v>
      </c>
      <c r="D52" s="148">
        <v>0</v>
      </c>
      <c r="E52" s="148">
        <v>0</v>
      </c>
      <c r="F52" s="148">
        <v>0</v>
      </c>
      <c r="G52" s="148">
        <v>2230</v>
      </c>
      <c r="H52" s="375">
        <f t="shared" si="0"/>
        <v>2230</v>
      </c>
    </row>
    <row r="53" spans="1:8">
      <c r="A53" s="233">
        <v>293</v>
      </c>
      <c r="B53" s="233">
        <v>1</v>
      </c>
      <c r="C53" s="234" t="s">
        <v>130</v>
      </c>
      <c r="D53" s="148">
        <v>0</v>
      </c>
      <c r="E53" s="148">
        <v>0</v>
      </c>
      <c r="F53" s="148">
        <v>0</v>
      </c>
      <c r="G53" s="148">
        <v>2651</v>
      </c>
      <c r="H53" s="375">
        <f t="shared" si="0"/>
        <v>2651</v>
      </c>
    </row>
    <row r="54" spans="1:8">
      <c r="A54" s="233">
        <v>293</v>
      </c>
      <c r="B54" s="233">
        <v>3</v>
      </c>
      <c r="C54" s="234" t="s">
        <v>130</v>
      </c>
      <c r="D54" s="148">
        <v>0</v>
      </c>
      <c r="E54" s="148">
        <v>0</v>
      </c>
      <c r="F54" s="148">
        <v>0</v>
      </c>
      <c r="G54" s="148">
        <v>8957.9599999999991</v>
      </c>
      <c r="H54" s="375">
        <f t="shared" si="0"/>
        <v>8957.9599999999991</v>
      </c>
    </row>
    <row r="55" spans="1:8">
      <c r="A55" s="233">
        <v>293</v>
      </c>
      <c r="B55" s="233">
        <v>4</v>
      </c>
      <c r="C55" s="234" t="s">
        <v>130</v>
      </c>
      <c r="D55" s="148">
        <v>0</v>
      </c>
      <c r="E55" s="148">
        <v>0</v>
      </c>
      <c r="F55" s="148">
        <v>0</v>
      </c>
      <c r="G55" s="148">
        <v>6722.4</v>
      </c>
      <c r="H55" s="375">
        <f t="shared" si="0"/>
        <v>6722.4</v>
      </c>
    </row>
    <row r="56" spans="1:8">
      <c r="A56" s="233">
        <v>310</v>
      </c>
      <c r="B56" s="233">
        <v>1</v>
      </c>
      <c r="C56" s="234" t="s">
        <v>140</v>
      </c>
      <c r="D56" s="148">
        <v>0</v>
      </c>
      <c r="E56" s="148">
        <v>0</v>
      </c>
      <c r="F56" s="148">
        <v>0</v>
      </c>
      <c r="G56" s="148">
        <v>501550850.94999999</v>
      </c>
      <c r="H56" s="375">
        <f t="shared" si="0"/>
        <v>501550850.94999999</v>
      </c>
    </row>
    <row r="57" spans="1:8">
      <c r="A57" s="233">
        <v>312</v>
      </c>
      <c r="B57" s="233">
        <v>1</v>
      </c>
      <c r="C57" s="234" t="s">
        <v>142</v>
      </c>
      <c r="D57" s="148">
        <v>0</v>
      </c>
      <c r="E57" s="148">
        <v>0</v>
      </c>
      <c r="F57" s="148">
        <v>0</v>
      </c>
      <c r="G57" s="148">
        <v>11553194.640000001</v>
      </c>
      <c r="H57" s="375">
        <f t="shared" si="0"/>
        <v>11553194.640000001</v>
      </c>
    </row>
    <row r="58" spans="1:8">
      <c r="A58" s="233">
        <v>324</v>
      </c>
      <c r="B58" s="233">
        <v>1</v>
      </c>
      <c r="C58" s="234" t="s">
        <v>144</v>
      </c>
      <c r="D58" s="148">
        <v>0</v>
      </c>
      <c r="E58" s="148">
        <v>0</v>
      </c>
      <c r="F58" s="148">
        <v>0</v>
      </c>
      <c r="G58" s="148">
        <v>1000</v>
      </c>
      <c r="H58" s="375">
        <f t="shared" si="0"/>
        <v>1000</v>
      </c>
    </row>
    <row r="59" spans="1:8">
      <c r="A59" s="233">
        <v>343</v>
      </c>
      <c r="B59" s="233">
        <v>1</v>
      </c>
      <c r="C59" s="234" t="s">
        <v>147</v>
      </c>
      <c r="D59" s="148">
        <v>1634528</v>
      </c>
      <c r="E59" s="148">
        <v>0</v>
      </c>
      <c r="F59" s="148">
        <v>0</v>
      </c>
      <c r="G59" s="148">
        <v>0</v>
      </c>
      <c r="H59" s="375">
        <f t="shared" si="0"/>
        <v>1634528</v>
      </c>
    </row>
    <row r="60" spans="1:8">
      <c r="A60" s="233">
        <v>347</v>
      </c>
      <c r="B60" s="233">
        <v>1</v>
      </c>
      <c r="C60" s="234" t="s">
        <v>151</v>
      </c>
      <c r="D60" s="148">
        <v>0</v>
      </c>
      <c r="E60" s="148">
        <v>0</v>
      </c>
      <c r="F60" s="148">
        <v>0</v>
      </c>
      <c r="G60" s="148">
        <v>979666</v>
      </c>
      <c r="H60" s="375">
        <f t="shared" si="0"/>
        <v>979666</v>
      </c>
    </row>
    <row r="61" spans="1:8">
      <c r="A61" s="233">
        <v>373</v>
      </c>
      <c r="B61" s="233">
        <v>2</v>
      </c>
      <c r="C61" s="234" t="s">
        <v>625</v>
      </c>
      <c r="D61" s="148">
        <v>270</v>
      </c>
      <c r="E61" s="148">
        <v>0</v>
      </c>
      <c r="F61" s="148">
        <v>0</v>
      </c>
      <c r="G61" s="148">
        <v>0</v>
      </c>
      <c r="H61" s="375">
        <f t="shared" si="0"/>
        <v>270</v>
      </c>
    </row>
    <row r="62" spans="1:8">
      <c r="A62" s="233">
        <v>512</v>
      </c>
      <c r="B62" s="233">
        <v>1</v>
      </c>
      <c r="C62" s="234" t="s">
        <v>730</v>
      </c>
      <c r="D62" s="148">
        <v>224635.86</v>
      </c>
      <c r="E62" s="148">
        <v>0</v>
      </c>
      <c r="F62" s="148">
        <v>0</v>
      </c>
      <c r="G62" s="148">
        <v>0</v>
      </c>
      <c r="H62" s="375">
        <f t="shared" si="0"/>
        <v>224635.86</v>
      </c>
    </row>
    <row r="63" spans="1:8">
      <c r="A63" s="233">
        <v>512</v>
      </c>
      <c r="B63" s="233">
        <v>3</v>
      </c>
      <c r="C63" s="234" t="s">
        <v>730</v>
      </c>
      <c r="D63" s="148">
        <v>16038.26</v>
      </c>
      <c r="E63" s="148">
        <v>0</v>
      </c>
      <c r="F63" s="148">
        <v>0</v>
      </c>
      <c r="G63" s="148">
        <v>0</v>
      </c>
      <c r="H63" s="375">
        <f t="shared" si="0"/>
        <v>16038.26</v>
      </c>
    </row>
    <row r="64" spans="1:8">
      <c r="A64" s="233">
        <v>512</v>
      </c>
      <c r="B64" s="233">
        <v>4</v>
      </c>
      <c r="C64" s="234" t="s">
        <v>730</v>
      </c>
      <c r="D64" s="148">
        <v>1108.5999999999999</v>
      </c>
      <c r="E64" s="148">
        <v>0</v>
      </c>
      <c r="F64" s="148">
        <v>0</v>
      </c>
      <c r="G64" s="148">
        <v>0</v>
      </c>
      <c r="H64" s="375">
        <f t="shared" si="0"/>
        <v>1108.5999999999999</v>
      </c>
    </row>
    <row r="65" spans="1:8">
      <c r="A65" s="233">
        <v>573</v>
      </c>
      <c r="B65" s="233">
        <v>1</v>
      </c>
      <c r="C65" s="234" t="s">
        <v>176</v>
      </c>
      <c r="D65" s="148">
        <v>0</v>
      </c>
      <c r="E65" s="148">
        <v>0</v>
      </c>
      <c r="F65" s="148">
        <v>0</v>
      </c>
      <c r="G65" s="148">
        <v>2400</v>
      </c>
      <c r="H65" s="375">
        <f t="shared" si="0"/>
        <v>2400</v>
      </c>
    </row>
    <row r="66" spans="1:8">
      <c r="A66" s="233">
        <v>586</v>
      </c>
      <c r="B66" s="233">
        <v>1</v>
      </c>
      <c r="C66" s="234" t="s">
        <v>181</v>
      </c>
      <c r="D66" s="148">
        <v>0</v>
      </c>
      <c r="E66" s="148">
        <v>0</v>
      </c>
      <c r="F66" s="148">
        <v>0</v>
      </c>
      <c r="G66" s="148">
        <v>4869613.1000000006</v>
      </c>
      <c r="H66" s="375">
        <f t="shared" si="0"/>
        <v>4869613.1000000006</v>
      </c>
    </row>
    <row r="67" spans="1:8">
      <c r="A67" s="233">
        <v>587</v>
      </c>
      <c r="B67" s="233">
        <v>1</v>
      </c>
      <c r="C67" s="234" t="s">
        <v>701</v>
      </c>
      <c r="D67" s="148">
        <v>24178095.77</v>
      </c>
      <c r="E67" s="148">
        <v>0</v>
      </c>
      <c r="F67" s="148">
        <v>0</v>
      </c>
      <c r="G67" s="148">
        <v>0</v>
      </c>
      <c r="H67" s="375">
        <f t="shared" si="0"/>
        <v>24178095.77</v>
      </c>
    </row>
    <row r="68" spans="1:8">
      <c r="A68" s="233">
        <v>591</v>
      </c>
      <c r="B68" s="233">
        <v>1</v>
      </c>
      <c r="C68" s="234" t="s">
        <v>702</v>
      </c>
      <c r="D68" s="148">
        <v>0</v>
      </c>
      <c r="E68" s="148">
        <v>0</v>
      </c>
      <c r="F68" s="148">
        <v>0</v>
      </c>
      <c r="G68" s="148">
        <v>204374.60000000003</v>
      </c>
      <c r="H68" s="375">
        <f t="shared" si="0"/>
        <v>204374.60000000003</v>
      </c>
    </row>
    <row r="69" spans="1:8">
      <c r="A69" s="233">
        <v>592</v>
      </c>
      <c r="B69" s="233">
        <v>1</v>
      </c>
      <c r="C69" s="234" t="s">
        <v>634</v>
      </c>
      <c r="D69" s="148">
        <v>738499.52</v>
      </c>
      <c r="E69" s="148">
        <v>0</v>
      </c>
      <c r="F69" s="148">
        <v>0</v>
      </c>
      <c r="G69" s="148">
        <v>9714748.1099999994</v>
      </c>
      <c r="H69" s="375">
        <f t="shared" si="0"/>
        <v>10453247.629999999</v>
      </c>
    </row>
    <row r="70" spans="1:8">
      <c r="A70" s="233">
        <v>595</v>
      </c>
      <c r="B70" s="233">
        <v>1</v>
      </c>
      <c r="C70" s="234" t="s">
        <v>629</v>
      </c>
      <c r="D70" s="148">
        <v>736818.36</v>
      </c>
      <c r="E70" s="148">
        <v>0</v>
      </c>
      <c r="F70" s="148">
        <v>0</v>
      </c>
      <c r="G70" s="148">
        <v>0</v>
      </c>
      <c r="H70" s="375">
        <f t="shared" si="0"/>
        <v>736818.36</v>
      </c>
    </row>
    <row r="71" spans="1:8">
      <c r="A71" s="233">
        <v>599</v>
      </c>
      <c r="B71" s="233">
        <v>2</v>
      </c>
      <c r="C71" s="234" t="s">
        <v>1300</v>
      </c>
      <c r="D71" s="148">
        <v>7223881.5</v>
      </c>
      <c r="E71" s="148">
        <v>0</v>
      </c>
      <c r="F71" s="148">
        <v>0</v>
      </c>
      <c r="G71" s="148">
        <v>0</v>
      </c>
      <c r="H71" s="375">
        <f t="shared" si="0"/>
        <v>7223881.5</v>
      </c>
    </row>
    <row r="72" spans="1:8">
      <c r="A72" s="233">
        <v>599</v>
      </c>
      <c r="B72" s="233">
        <v>3</v>
      </c>
      <c r="C72" s="234" t="s">
        <v>1300</v>
      </c>
      <c r="D72" s="148">
        <v>28315243.620000001</v>
      </c>
      <c r="E72" s="148">
        <v>0</v>
      </c>
      <c r="F72" s="148">
        <v>0</v>
      </c>
      <c r="G72" s="148">
        <v>0</v>
      </c>
      <c r="H72" s="375">
        <f t="shared" si="0"/>
        <v>28315243.620000001</v>
      </c>
    </row>
    <row r="73" spans="1:8">
      <c r="A73" s="233">
        <v>599</v>
      </c>
      <c r="B73" s="233">
        <v>4</v>
      </c>
      <c r="C73" s="234" t="s">
        <v>1300</v>
      </c>
      <c r="D73" s="148">
        <v>47290584.420000002</v>
      </c>
      <c r="E73" s="148">
        <v>0</v>
      </c>
      <c r="F73" s="148">
        <v>0</v>
      </c>
      <c r="G73" s="148">
        <v>0</v>
      </c>
      <c r="H73" s="375">
        <f t="shared" si="0"/>
        <v>47290584.420000002</v>
      </c>
    </row>
    <row r="74" spans="1:8">
      <c r="A74" s="233">
        <v>660</v>
      </c>
      <c r="B74" s="233">
        <v>1</v>
      </c>
      <c r="C74" s="234" t="s">
        <v>185</v>
      </c>
      <c r="D74" s="148">
        <v>269578.90000000002</v>
      </c>
      <c r="E74" s="148">
        <v>0</v>
      </c>
      <c r="F74" s="148">
        <v>0</v>
      </c>
      <c r="G74" s="148">
        <v>2032671.4300000002</v>
      </c>
      <c r="H74" s="375">
        <f t="shared" ref="H74:H77" si="1">+SUM(D74:G74)</f>
        <v>2302250.33</v>
      </c>
    </row>
    <row r="75" spans="1:8">
      <c r="A75" s="233">
        <v>661</v>
      </c>
      <c r="B75" s="233">
        <v>1</v>
      </c>
      <c r="C75" s="234" t="s">
        <v>186</v>
      </c>
      <c r="D75" s="148">
        <v>0</v>
      </c>
      <c r="E75" s="148">
        <v>0</v>
      </c>
      <c r="F75" s="148">
        <v>0</v>
      </c>
      <c r="G75" s="148">
        <v>7788</v>
      </c>
      <c r="H75" s="375">
        <f t="shared" si="1"/>
        <v>7788</v>
      </c>
    </row>
    <row r="76" spans="1:8">
      <c r="A76" s="233">
        <v>670</v>
      </c>
      <c r="B76" s="233">
        <v>1</v>
      </c>
      <c r="C76" s="234" t="s">
        <v>187</v>
      </c>
      <c r="D76" s="148">
        <v>1660000</v>
      </c>
      <c r="E76" s="148">
        <v>0</v>
      </c>
      <c r="F76" s="148">
        <v>0</v>
      </c>
      <c r="G76" s="148">
        <v>31546978</v>
      </c>
      <c r="H76" s="375">
        <f t="shared" si="1"/>
        <v>33206978</v>
      </c>
    </row>
    <row r="77" spans="1:8">
      <c r="A77" s="233">
        <v>867</v>
      </c>
      <c r="B77" s="233">
        <v>1</v>
      </c>
      <c r="C77" s="234" t="s">
        <v>198</v>
      </c>
      <c r="D77" s="148">
        <v>0</v>
      </c>
      <c r="E77" s="148">
        <v>0</v>
      </c>
      <c r="F77" s="148">
        <v>0</v>
      </c>
      <c r="G77" s="148">
        <v>13148927.23</v>
      </c>
      <c r="H77" s="375">
        <f t="shared" si="1"/>
        <v>13148927.23</v>
      </c>
    </row>
    <row r="78" spans="1:8">
      <c r="A78" s="271"/>
      <c r="B78" s="271"/>
      <c r="C78" s="272"/>
      <c r="D78" s="273"/>
      <c r="E78" s="273"/>
      <c r="F78" s="273"/>
      <c r="G78" s="273"/>
      <c r="H78" s="376"/>
    </row>
    <row r="79" spans="1:8">
      <c r="C79" s="178" t="s">
        <v>568</v>
      </c>
      <c r="D79" s="140">
        <f>+SUBTOTAL(9,D9:D77)</f>
        <v>917774551.8900001</v>
      </c>
      <c r="E79" s="140">
        <f>+SUBTOTAL(9,E9:E77)</f>
        <v>0</v>
      </c>
      <c r="F79" s="140">
        <f>+SUBTOTAL(9,F9:F77)</f>
        <v>14324361.910000002</v>
      </c>
      <c r="G79" s="140">
        <f>+SUBTOTAL(9,G9:G77)</f>
        <v>703697324.06000006</v>
      </c>
      <c r="H79" s="140">
        <f>+SUBTOTAL(9,H9:H77)</f>
        <v>1635796237.8599999</v>
      </c>
    </row>
    <row r="81" spans="1:1" ht="15.75">
      <c r="A81" s="188"/>
    </row>
  </sheetData>
  <sheetProtection formatCells="0" formatColumns="0" formatRows="0" insertColumns="0" insertRows="0" insertHyperlinks="0" sort="0" autoFilter="0" pivotTables="0"/>
  <autoFilter ref="A8:H55"/>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35"/>
  <sheetViews>
    <sheetView view="pageBreakPreview" zoomScale="90" zoomScaleNormal="160" zoomScaleSheetLayoutView="90" workbookViewId="0"/>
  </sheetViews>
  <sheetFormatPr baseColWidth="10" defaultRowHeight="15"/>
  <cols>
    <col min="1" max="1" width="17.140625" style="208" customWidth="1"/>
    <col min="2" max="2" width="34" style="205" customWidth="1"/>
    <col min="3" max="3" width="11.5703125" style="206" bestFit="1" customWidth="1"/>
    <col min="4" max="4" width="27" style="205" customWidth="1"/>
    <col min="5" max="5" width="3.5703125" style="206" bestFit="1" customWidth="1"/>
    <col min="6" max="6" width="15.7109375" style="207" bestFit="1" customWidth="1"/>
    <col min="7" max="16384" width="11.42578125" style="208"/>
  </cols>
  <sheetData>
    <row r="1" spans="1:6">
      <c r="A1" s="204" t="s">
        <v>717</v>
      </c>
    </row>
    <row r="2" spans="1:6" ht="15.75">
      <c r="A2" s="204" t="s">
        <v>703</v>
      </c>
    </row>
    <row r="3" spans="1:6">
      <c r="A3" s="204" t="s">
        <v>36</v>
      </c>
    </row>
    <row r="4" spans="1:6">
      <c r="A4" s="204" t="str">
        <f>+'CUT MN'!A4</f>
        <v>CORRESPONDIENTE AL PERIODO DE ENERO A MAYO DE 2020</v>
      </c>
    </row>
    <row r="5" spans="1:6">
      <c r="A5" s="209" t="str">
        <f>+'CUT MN'!A5</f>
        <v>ACTUALIZADO AL : 4 de junio de 2020</v>
      </c>
    </row>
    <row r="7" spans="1:6" s="214" customFormat="1" ht="30">
      <c r="A7" s="210" t="s">
        <v>718</v>
      </c>
      <c r="B7" s="210" t="s">
        <v>719</v>
      </c>
      <c r="C7" s="211" t="s">
        <v>720</v>
      </c>
      <c r="D7" s="212" t="s">
        <v>38</v>
      </c>
      <c r="E7" s="211" t="s">
        <v>721</v>
      </c>
      <c r="F7" s="213" t="s">
        <v>722</v>
      </c>
    </row>
    <row r="8" spans="1:6" ht="30">
      <c r="A8" s="215" t="s">
        <v>3256</v>
      </c>
      <c r="B8" s="246" t="s">
        <v>3257</v>
      </c>
      <c r="C8" s="247">
        <v>16</v>
      </c>
      <c r="D8" s="216" t="s">
        <v>43</v>
      </c>
      <c r="E8" s="215">
        <v>3</v>
      </c>
      <c r="F8" s="217">
        <v>112735</v>
      </c>
    </row>
    <row r="9" spans="1:6" ht="45">
      <c r="A9" s="215" t="s">
        <v>725</v>
      </c>
      <c r="B9" s="246" t="s">
        <v>1401</v>
      </c>
      <c r="C9" s="247">
        <v>16</v>
      </c>
      <c r="D9" s="216" t="s">
        <v>43</v>
      </c>
      <c r="E9" s="215">
        <v>9</v>
      </c>
      <c r="F9" s="217">
        <v>17421.5</v>
      </c>
    </row>
    <row r="10" spans="1:6" ht="30">
      <c r="A10" s="215" t="s">
        <v>3263</v>
      </c>
      <c r="B10" s="246" t="s">
        <v>3264</v>
      </c>
      <c r="C10" s="247">
        <v>16</v>
      </c>
      <c r="D10" s="216" t="s">
        <v>43</v>
      </c>
      <c r="E10" s="215">
        <v>2</v>
      </c>
      <c r="F10" s="217">
        <v>17308</v>
      </c>
    </row>
    <row r="11" spans="1:6" ht="45">
      <c r="A11" s="215" t="s">
        <v>3265</v>
      </c>
      <c r="B11" s="246" t="s">
        <v>3266</v>
      </c>
      <c r="C11" s="247">
        <v>16</v>
      </c>
      <c r="D11" s="216" t="s">
        <v>43</v>
      </c>
      <c r="E11" s="215">
        <v>10</v>
      </c>
      <c r="F11" s="217">
        <v>60</v>
      </c>
    </row>
    <row r="12" spans="1:6" ht="45">
      <c r="A12" s="215" t="s">
        <v>3267</v>
      </c>
      <c r="B12" s="246" t="s">
        <v>6874</v>
      </c>
      <c r="C12" s="247">
        <v>16</v>
      </c>
      <c r="D12" s="216" t="s">
        <v>43</v>
      </c>
      <c r="E12" s="215">
        <v>15</v>
      </c>
      <c r="F12" s="217">
        <v>4286</v>
      </c>
    </row>
    <row r="13" spans="1:6" ht="30">
      <c r="A13" s="215" t="s">
        <v>1347</v>
      </c>
      <c r="B13" s="246" t="s">
        <v>1364</v>
      </c>
      <c r="C13" s="247">
        <v>16</v>
      </c>
      <c r="D13" s="216" t="s">
        <v>43</v>
      </c>
      <c r="E13" s="215">
        <v>16</v>
      </c>
      <c r="F13" s="217">
        <v>10765</v>
      </c>
    </row>
    <row r="14" spans="1:6" ht="30">
      <c r="A14" s="215" t="s">
        <v>3268</v>
      </c>
      <c r="B14" s="246" t="s">
        <v>3269</v>
      </c>
      <c r="C14" s="247">
        <v>16</v>
      </c>
      <c r="D14" s="216" t="s">
        <v>43</v>
      </c>
      <c r="E14" s="215">
        <v>17</v>
      </c>
      <c r="F14" s="217">
        <v>3380</v>
      </c>
    </row>
    <row r="15" spans="1:6" ht="45">
      <c r="A15" s="215" t="s">
        <v>723</v>
      </c>
      <c r="B15" s="246" t="s">
        <v>724</v>
      </c>
      <c r="C15" s="247">
        <v>46</v>
      </c>
      <c r="D15" s="216" t="s">
        <v>48</v>
      </c>
      <c r="E15" s="215">
        <v>2</v>
      </c>
      <c r="F15" s="217">
        <v>15879</v>
      </c>
    </row>
    <row r="16" spans="1:6" ht="45">
      <c r="A16" s="215" t="s">
        <v>6875</v>
      </c>
      <c r="B16" s="246" t="s">
        <v>6876</v>
      </c>
      <c r="C16" s="247">
        <v>46</v>
      </c>
      <c r="D16" s="216" t="s">
        <v>48</v>
      </c>
      <c r="E16" s="215">
        <v>2</v>
      </c>
      <c r="F16" s="217">
        <v>19285622.929999996</v>
      </c>
    </row>
    <row r="17" spans="1:6" ht="30">
      <c r="A17" s="215" t="s">
        <v>3254</v>
      </c>
      <c r="B17" s="246" t="s">
        <v>3255</v>
      </c>
      <c r="C17" s="247">
        <v>70</v>
      </c>
      <c r="D17" s="216" t="s">
        <v>53</v>
      </c>
      <c r="E17" s="215">
        <v>1</v>
      </c>
      <c r="F17" s="217">
        <v>2509</v>
      </c>
    </row>
    <row r="18" spans="1:6" ht="30">
      <c r="A18" s="215" t="s">
        <v>3260</v>
      </c>
      <c r="B18" s="246" t="s">
        <v>6877</v>
      </c>
      <c r="C18" s="247">
        <v>85</v>
      </c>
      <c r="D18" s="216" t="s">
        <v>706</v>
      </c>
      <c r="E18" s="215">
        <v>1</v>
      </c>
      <c r="F18" s="217">
        <v>16639.689999999999</v>
      </c>
    </row>
    <row r="19" spans="1:6" ht="30">
      <c r="A19" s="215" t="s">
        <v>3246</v>
      </c>
      <c r="B19" s="246" t="s">
        <v>3247</v>
      </c>
      <c r="C19" s="247">
        <v>87</v>
      </c>
      <c r="D19" s="216" t="s">
        <v>57</v>
      </c>
      <c r="E19" s="215">
        <v>1</v>
      </c>
      <c r="F19" s="217">
        <v>168015.71</v>
      </c>
    </row>
    <row r="20" spans="1:6" ht="30">
      <c r="A20" s="215" t="s">
        <v>3248</v>
      </c>
      <c r="B20" s="246" t="s">
        <v>3249</v>
      </c>
      <c r="C20" s="247">
        <v>87</v>
      </c>
      <c r="D20" s="216" t="s">
        <v>57</v>
      </c>
      <c r="E20" s="215">
        <v>1</v>
      </c>
      <c r="F20" s="217">
        <v>929.07</v>
      </c>
    </row>
    <row r="21" spans="1:6" ht="30">
      <c r="A21" s="215" t="s">
        <v>3250</v>
      </c>
      <c r="B21" s="246" t="s">
        <v>3251</v>
      </c>
      <c r="C21" s="247">
        <v>87</v>
      </c>
      <c r="D21" s="216" t="s">
        <v>57</v>
      </c>
      <c r="E21" s="215">
        <v>1</v>
      </c>
      <c r="F21" s="217">
        <v>8130.01</v>
      </c>
    </row>
    <row r="22" spans="1:6" ht="30">
      <c r="A22" s="215" t="s">
        <v>8754</v>
      </c>
      <c r="B22" s="246" t="s">
        <v>8755</v>
      </c>
      <c r="C22" s="247">
        <v>87</v>
      </c>
      <c r="D22" s="216" t="s">
        <v>57</v>
      </c>
      <c r="E22" s="215">
        <v>1</v>
      </c>
      <c r="F22" s="217">
        <v>18654.100000000002</v>
      </c>
    </row>
    <row r="23" spans="1:6" ht="45">
      <c r="A23" s="215" t="s">
        <v>3252</v>
      </c>
      <c r="B23" s="246" t="s">
        <v>3253</v>
      </c>
      <c r="C23" s="247" t="s">
        <v>553</v>
      </c>
      <c r="D23" s="216" t="s">
        <v>605</v>
      </c>
      <c r="E23" s="215">
        <v>1</v>
      </c>
      <c r="F23" s="217">
        <v>246779.12000000002</v>
      </c>
    </row>
    <row r="24" spans="1:6" ht="45">
      <c r="A24" s="215" t="s">
        <v>3258</v>
      </c>
      <c r="B24" s="246" t="s">
        <v>3259</v>
      </c>
      <c r="C24" s="247" t="s">
        <v>553</v>
      </c>
      <c r="D24" s="216" t="s">
        <v>605</v>
      </c>
      <c r="E24" s="215">
        <v>2</v>
      </c>
      <c r="F24" s="217">
        <v>266759.95</v>
      </c>
    </row>
    <row r="25" spans="1:6" ht="45">
      <c r="A25" s="215" t="s">
        <v>1345</v>
      </c>
      <c r="B25" s="246" t="s">
        <v>1346</v>
      </c>
      <c r="C25" s="247">
        <v>512</v>
      </c>
      <c r="D25" s="216" t="s">
        <v>730</v>
      </c>
      <c r="E25" s="215">
        <v>1</v>
      </c>
      <c r="F25" s="217">
        <v>4086.71</v>
      </c>
    </row>
    <row r="26" spans="1:6" ht="45">
      <c r="A26" s="215" t="s">
        <v>1468</v>
      </c>
      <c r="B26" s="246" t="s">
        <v>1469</v>
      </c>
      <c r="C26" s="247">
        <v>598</v>
      </c>
      <c r="D26" s="216" t="s">
        <v>700</v>
      </c>
      <c r="E26" s="215">
        <v>1</v>
      </c>
      <c r="F26" s="217">
        <v>466600</v>
      </c>
    </row>
    <row r="27" spans="1:6" ht="45">
      <c r="A27" s="215" t="s">
        <v>3261</v>
      </c>
      <c r="B27" s="246" t="s">
        <v>3262</v>
      </c>
      <c r="C27" s="247">
        <v>598</v>
      </c>
      <c r="D27" s="216" t="s">
        <v>700</v>
      </c>
      <c r="E27" s="215">
        <v>1</v>
      </c>
      <c r="F27" s="217">
        <v>44787.72</v>
      </c>
    </row>
    <row r="28" spans="1:6" ht="30">
      <c r="A28" s="215" t="s">
        <v>8756</v>
      </c>
      <c r="B28" s="246" t="s">
        <v>8757</v>
      </c>
      <c r="C28" s="247">
        <v>599</v>
      </c>
      <c r="D28" s="216" t="s">
        <v>1300</v>
      </c>
      <c r="E28" s="215">
        <v>3</v>
      </c>
      <c r="F28" s="217">
        <v>2353.15</v>
      </c>
    </row>
    <row r="29" spans="1:6" ht="30">
      <c r="A29" s="215" t="s">
        <v>4877</v>
      </c>
      <c r="B29" s="246" t="s">
        <v>4878</v>
      </c>
      <c r="C29" s="247">
        <v>660</v>
      </c>
      <c r="D29" s="216" t="s">
        <v>185</v>
      </c>
      <c r="E29" s="215">
        <v>1</v>
      </c>
      <c r="F29" s="217">
        <v>1</v>
      </c>
    </row>
    <row r="30" spans="1:6" ht="30">
      <c r="A30" s="215" t="s">
        <v>4879</v>
      </c>
      <c r="B30" s="246" t="s">
        <v>4880</v>
      </c>
      <c r="C30" s="247">
        <v>660</v>
      </c>
      <c r="D30" s="216" t="s">
        <v>185</v>
      </c>
      <c r="E30" s="215">
        <v>1</v>
      </c>
      <c r="F30" s="217">
        <v>1</v>
      </c>
    </row>
    <row r="31" spans="1:6" ht="30">
      <c r="A31" s="215" t="s">
        <v>4881</v>
      </c>
      <c r="B31" s="246" t="s">
        <v>4882</v>
      </c>
      <c r="C31" s="247">
        <v>660</v>
      </c>
      <c r="D31" s="216" t="s">
        <v>185</v>
      </c>
      <c r="E31" s="215">
        <v>1</v>
      </c>
      <c r="F31" s="217">
        <v>1</v>
      </c>
    </row>
    <row r="32" spans="1:6">
      <c r="A32" s="218"/>
      <c r="B32" s="219"/>
      <c r="C32" s="235"/>
      <c r="D32" s="219"/>
      <c r="E32" s="218"/>
      <c r="F32" s="236"/>
    </row>
    <row r="33" spans="4:6" ht="16.5" thickBot="1">
      <c r="D33" s="499" t="s">
        <v>1356</v>
      </c>
      <c r="E33" s="499"/>
      <c r="F33" s="220">
        <f>+SUBTOTAL(9,F8:F31)</f>
        <v>20713704.66</v>
      </c>
    </row>
    <row r="34" spans="4:6" ht="15.75" thickTop="1"/>
    <row r="35" spans="4:6" ht="7.5" customHeight="1"/>
  </sheetData>
  <autoFilter ref="A7:F22"/>
  <mergeCells count="1">
    <mergeCell ref="D33:E33"/>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12"/>
  <sheetViews>
    <sheetView view="pageBreakPreview" zoomScale="90" zoomScaleNormal="160" zoomScaleSheetLayoutView="90" workbookViewId="0"/>
  </sheetViews>
  <sheetFormatPr baseColWidth="10" defaultRowHeight="15"/>
  <cols>
    <col min="1" max="1" width="17.140625" style="208" customWidth="1"/>
    <col min="2" max="2" width="34" style="205" customWidth="1"/>
    <col min="3" max="3" width="11.5703125" style="206" bestFit="1" customWidth="1"/>
    <col min="4" max="4" width="27" style="205" customWidth="1"/>
    <col min="5" max="5" width="3.5703125" style="206" bestFit="1" customWidth="1"/>
    <col min="6" max="6" width="15.7109375" style="207" bestFit="1" customWidth="1"/>
    <col min="7" max="7" width="15.85546875" style="208" customWidth="1"/>
    <col min="8" max="16384" width="11.42578125" style="208"/>
  </cols>
  <sheetData>
    <row r="1" spans="1:7">
      <c r="A1" s="204" t="s">
        <v>717</v>
      </c>
    </row>
    <row r="2" spans="1:7" ht="15.75">
      <c r="A2" s="204" t="s">
        <v>704</v>
      </c>
    </row>
    <row r="3" spans="1:7">
      <c r="A3" s="204" t="s">
        <v>36</v>
      </c>
    </row>
    <row r="4" spans="1:7">
      <c r="A4" s="204" t="str">
        <f>+'CUT MN'!A4</f>
        <v>CORRESPONDIENTE AL PERIODO DE ENERO A MAYO DE 2020</v>
      </c>
    </row>
    <row r="5" spans="1:7">
      <c r="A5" s="209" t="str">
        <f>+'CUT MN'!A5</f>
        <v>ACTUALIZADO AL : 4 de junio de 2020</v>
      </c>
    </row>
    <row r="7" spans="1:7" s="214" customFormat="1" ht="30">
      <c r="A7" s="210" t="s">
        <v>718</v>
      </c>
      <c r="B7" s="210" t="s">
        <v>719</v>
      </c>
      <c r="C7" s="211" t="s">
        <v>720</v>
      </c>
      <c r="D7" s="212" t="s">
        <v>38</v>
      </c>
      <c r="E7" s="211" t="s">
        <v>721</v>
      </c>
      <c r="F7" s="363" t="s">
        <v>3270</v>
      </c>
      <c r="G7" s="363" t="s">
        <v>722</v>
      </c>
    </row>
    <row r="8" spans="1:7" ht="45">
      <c r="A8" s="215" t="s">
        <v>3271</v>
      </c>
      <c r="B8" s="216" t="s">
        <v>3272</v>
      </c>
      <c r="C8" s="386" t="s">
        <v>553</v>
      </c>
      <c r="D8" s="216" t="s">
        <v>605</v>
      </c>
      <c r="E8" s="215">
        <v>2</v>
      </c>
      <c r="F8" s="217">
        <v>86796.6</v>
      </c>
      <c r="G8" s="387">
        <v>595424.67600000009</v>
      </c>
    </row>
    <row r="9" spans="1:7">
      <c r="A9" s="218"/>
      <c r="B9" s="219"/>
      <c r="C9" s="235"/>
      <c r="D9" s="219"/>
      <c r="E9" s="218"/>
      <c r="F9" s="236"/>
    </row>
    <row r="10" spans="1:7" ht="16.5" thickBot="1">
      <c r="D10" s="499" t="s">
        <v>1355</v>
      </c>
      <c r="E10" s="499"/>
      <c r="F10" s="220">
        <f>+SUBTOTAL(9,F8:F8)</f>
        <v>86796.6</v>
      </c>
      <c r="G10" s="220">
        <f>+SUBTOTAL(9,G8:G8)</f>
        <v>595424.67600000009</v>
      </c>
    </row>
    <row r="11" spans="1:7" ht="15.75" thickTop="1"/>
    <row r="12" spans="1:7" ht="7.5" customHeight="1"/>
  </sheetData>
  <autoFilter ref="A7:F7"/>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K68"/>
  <sheetViews>
    <sheetView view="pageBreakPreview" zoomScaleNormal="100" zoomScaleSheetLayoutView="100" workbookViewId="0">
      <pane ySplit="8" topLeftCell="A9" activePane="bottomLeft" state="frozen"/>
      <selection activeCell="G12" sqref="G12:K12"/>
      <selection pane="bottomLeft"/>
    </sheetView>
  </sheetViews>
  <sheetFormatPr baseColWidth="10" defaultRowHeight="12.75"/>
  <cols>
    <col min="1" max="1" width="7.140625" style="73" customWidth="1"/>
    <col min="2" max="2" width="15.5703125" style="128" customWidth="1"/>
    <col min="3" max="3" width="12.28515625" style="73" bestFit="1" customWidth="1"/>
    <col min="4" max="4" width="14" style="73" customWidth="1"/>
    <col min="5" max="5" width="12.140625" style="73" customWidth="1"/>
    <col min="6" max="6" width="9.42578125" style="73" customWidth="1"/>
    <col min="7" max="7" width="12.42578125" style="73" hidden="1" customWidth="1"/>
    <col min="8" max="8" width="50.28515625" style="80" customWidth="1"/>
    <col min="9" max="10" width="16.85546875" style="136" customWidth="1"/>
    <col min="11" max="11" width="13.85546875" style="73" customWidth="1"/>
    <col min="12" max="16384" width="11.42578125" style="70"/>
  </cols>
  <sheetData>
    <row r="1" spans="1:11">
      <c r="A1" s="143" t="s">
        <v>34</v>
      </c>
      <c r="B1" s="143"/>
      <c r="C1" s="143"/>
      <c r="D1" s="143"/>
      <c r="E1" s="143"/>
      <c r="F1" s="143"/>
      <c r="G1" s="143"/>
      <c r="H1" s="143"/>
      <c r="I1" s="139"/>
      <c r="J1" s="139"/>
      <c r="K1" s="81"/>
    </row>
    <row r="2" spans="1:11" ht="15.75">
      <c r="A2" s="143" t="s">
        <v>4883</v>
      </c>
      <c r="B2" s="143"/>
      <c r="C2" s="143"/>
      <c r="D2" s="143"/>
      <c r="E2" s="143"/>
      <c r="F2" s="143"/>
      <c r="G2" s="143"/>
      <c r="H2" s="143"/>
      <c r="I2" s="139"/>
      <c r="J2" s="139"/>
      <c r="K2" s="81"/>
    </row>
    <row r="3" spans="1:11">
      <c r="A3" s="143" t="s">
        <v>36</v>
      </c>
      <c r="B3" s="143"/>
      <c r="C3" s="143"/>
      <c r="D3" s="143"/>
      <c r="E3" s="143"/>
      <c r="F3" s="143"/>
      <c r="G3" s="143"/>
      <c r="H3" s="143"/>
      <c r="I3" s="139"/>
      <c r="J3" s="139"/>
      <c r="K3" s="81"/>
    </row>
    <row r="4" spans="1:11">
      <c r="A4" s="143" t="str">
        <f>+'CUT MN'!A4</f>
        <v>CORRESPONDIENTE AL PERIODO DE ENERO A MAYO DE 2020</v>
      </c>
      <c r="B4" s="143"/>
      <c r="C4" s="143"/>
      <c r="D4" s="143"/>
      <c r="E4" s="143"/>
      <c r="F4" s="143"/>
      <c r="G4" s="143"/>
      <c r="H4" s="143"/>
      <c r="I4" s="139"/>
      <c r="J4" s="139"/>
      <c r="K4" s="81"/>
    </row>
    <row r="5" spans="1:11">
      <c r="A5" s="72" t="str">
        <f>+'CUT MN'!A5</f>
        <v>ACTUALIZADO AL : 4 de junio de 2020</v>
      </c>
      <c r="B5" s="68"/>
      <c r="C5" s="68"/>
      <c r="D5" s="83"/>
      <c r="E5" s="68"/>
      <c r="F5" s="68"/>
      <c r="G5" s="68"/>
      <c r="H5" s="77"/>
      <c r="I5" s="139"/>
      <c r="J5" s="139"/>
      <c r="K5" s="81"/>
    </row>
    <row r="6" spans="1:11">
      <c r="A6" s="72"/>
      <c r="B6" s="68"/>
      <c r="C6" s="68"/>
      <c r="D6" s="83"/>
      <c r="E6" s="68"/>
      <c r="F6" s="68"/>
      <c r="G6" s="68"/>
      <c r="H6" s="77"/>
      <c r="I6" s="139"/>
      <c r="J6" s="139"/>
      <c r="K6" s="81"/>
    </row>
    <row r="7" spans="1:11">
      <c r="A7" s="74"/>
      <c r="B7" s="127"/>
      <c r="C7" s="74"/>
      <c r="D7" s="74"/>
      <c r="E7" s="74"/>
      <c r="F7" s="74"/>
      <c r="G7" s="74"/>
      <c r="H7" s="78"/>
      <c r="I7" s="491"/>
      <c r="J7" s="491"/>
      <c r="K7" s="74"/>
    </row>
    <row r="8" spans="1:11" ht="31.5" customHeight="1">
      <c r="A8" s="374" t="s">
        <v>679</v>
      </c>
      <c r="B8" s="372" t="s">
        <v>686</v>
      </c>
      <c r="C8" s="372" t="s">
        <v>674</v>
      </c>
      <c r="D8" s="372" t="s">
        <v>672</v>
      </c>
      <c r="E8" s="372" t="s">
        <v>673</v>
      </c>
      <c r="F8" s="372" t="s">
        <v>675</v>
      </c>
      <c r="G8" s="374" t="s">
        <v>690</v>
      </c>
      <c r="H8" s="372" t="s">
        <v>676</v>
      </c>
      <c r="I8" s="373" t="s">
        <v>1409</v>
      </c>
      <c r="J8" s="372" t="s">
        <v>1410</v>
      </c>
      <c r="K8" s="372" t="s">
        <v>689</v>
      </c>
    </row>
    <row r="9" spans="1:11" ht="89.25">
      <c r="A9" s="265">
        <v>10</v>
      </c>
      <c r="B9" s="266" t="s">
        <v>41</v>
      </c>
      <c r="C9" s="267">
        <v>43847</v>
      </c>
      <c r="D9" s="237" t="s">
        <v>3286</v>
      </c>
      <c r="E9" s="237" t="s">
        <v>15</v>
      </c>
      <c r="F9" s="237">
        <v>10142</v>
      </c>
      <c r="G9" s="190" t="s">
        <v>6651</v>
      </c>
      <c r="H9" s="248" t="s">
        <v>4119</v>
      </c>
      <c r="I9" s="268">
        <v>826.35</v>
      </c>
      <c r="J9" s="268">
        <v>0</v>
      </c>
      <c r="K9" s="190" t="s">
        <v>657</v>
      </c>
    </row>
    <row r="10" spans="1:11" ht="76.5">
      <c r="A10" s="265">
        <v>10</v>
      </c>
      <c r="B10" s="266" t="s">
        <v>41</v>
      </c>
      <c r="C10" s="267">
        <v>43847</v>
      </c>
      <c r="D10" s="237" t="s">
        <v>3287</v>
      </c>
      <c r="E10" s="237" t="s">
        <v>15</v>
      </c>
      <c r="F10" s="237">
        <v>10147</v>
      </c>
      <c r="G10" s="190" t="s">
        <v>6652</v>
      </c>
      <c r="H10" s="248" t="s">
        <v>4120</v>
      </c>
      <c r="I10" s="268">
        <v>284.41000000000003</v>
      </c>
      <c r="J10" s="268">
        <v>0</v>
      </c>
      <c r="K10" s="190" t="s">
        <v>657</v>
      </c>
    </row>
    <row r="11" spans="1:11" ht="89.25">
      <c r="A11" s="265">
        <v>10</v>
      </c>
      <c r="B11" s="266" t="s">
        <v>41</v>
      </c>
      <c r="C11" s="267">
        <v>43847</v>
      </c>
      <c r="D11" s="237" t="s">
        <v>3288</v>
      </c>
      <c r="E11" s="237" t="s">
        <v>15</v>
      </c>
      <c r="F11" s="237">
        <v>10148</v>
      </c>
      <c r="G11" s="190" t="s">
        <v>6653</v>
      </c>
      <c r="H11" s="248" t="s">
        <v>4121</v>
      </c>
      <c r="I11" s="268">
        <v>310.61</v>
      </c>
      <c r="J11" s="268">
        <v>0</v>
      </c>
      <c r="K11" s="190" t="s">
        <v>657</v>
      </c>
    </row>
    <row r="12" spans="1:11" ht="76.5">
      <c r="A12" s="265">
        <v>10</v>
      </c>
      <c r="B12" s="266" t="s">
        <v>41</v>
      </c>
      <c r="C12" s="267">
        <v>43847</v>
      </c>
      <c r="D12" s="237" t="s">
        <v>3289</v>
      </c>
      <c r="E12" s="237" t="s">
        <v>15</v>
      </c>
      <c r="F12" s="237">
        <v>10149</v>
      </c>
      <c r="G12" s="190" t="s">
        <v>6654</v>
      </c>
      <c r="H12" s="248" t="s">
        <v>4122</v>
      </c>
      <c r="I12" s="268">
        <v>292.83999999999997</v>
      </c>
      <c r="J12" s="268">
        <v>0</v>
      </c>
      <c r="K12" s="190" t="s">
        <v>657</v>
      </c>
    </row>
    <row r="13" spans="1:11" ht="89.25">
      <c r="A13" s="265">
        <v>10</v>
      </c>
      <c r="B13" s="266" t="s">
        <v>41</v>
      </c>
      <c r="C13" s="267">
        <v>43847</v>
      </c>
      <c r="D13" s="237" t="s">
        <v>3290</v>
      </c>
      <c r="E13" s="237" t="s">
        <v>15</v>
      </c>
      <c r="F13" s="237">
        <v>10144</v>
      </c>
      <c r="G13" s="190" t="s">
        <v>6655</v>
      </c>
      <c r="H13" s="248" t="s">
        <v>4123</v>
      </c>
      <c r="I13" s="268">
        <v>336.4</v>
      </c>
      <c r="J13" s="268">
        <v>0</v>
      </c>
      <c r="K13" s="190" t="s">
        <v>657</v>
      </c>
    </row>
    <row r="14" spans="1:11" ht="76.5">
      <c r="A14" s="265">
        <v>10</v>
      </c>
      <c r="B14" s="266" t="s">
        <v>41</v>
      </c>
      <c r="C14" s="267">
        <v>43847</v>
      </c>
      <c r="D14" s="237" t="s">
        <v>3291</v>
      </c>
      <c r="E14" s="237" t="s">
        <v>15</v>
      </c>
      <c r="F14" s="237">
        <v>10145</v>
      </c>
      <c r="G14" s="190" t="s">
        <v>6656</v>
      </c>
      <c r="H14" s="248" t="s">
        <v>4124</v>
      </c>
      <c r="I14" s="268">
        <v>302.64999999999998</v>
      </c>
      <c r="J14" s="268">
        <v>0</v>
      </c>
      <c r="K14" s="190" t="s">
        <v>657</v>
      </c>
    </row>
    <row r="15" spans="1:11" ht="76.5">
      <c r="A15" s="265">
        <v>10</v>
      </c>
      <c r="B15" s="266" t="s">
        <v>41</v>
      </c>
      <c r="C15" s="267">
        <v>43847</v>
      </c>
      <c r="D15" s="237" t="s">
        <v>3292</v>
      </c>
      <c r="E15" s="237" t="s">
        <v>15</v>
      </c>
      <c r="F15" s="237">
        <v>10146</v>
      </c>
      <c r="G15" s="190" t="s">
        <v>6657</v>
      </c>
      <c r="H15" s="248" t="s">
        <v>4125</v>
      </c>
      <c r="I15" s="268">
        <v>289.69</v>
      </c>
      <c r="J15" s="268">
        <v>0</v>
      </c>
      <c r="K15" s="190" t="s">
        <v>657</v>
      </c>
    </row>
    <row r="16" spans="1:11" ht="89.25">
      <c r="A16" s="265">
        <v>10</v>
      </c>
      <c r="B16" s="266" t="s">
        <v>41</v>
      </c>
      <c r="C16" s="267">
        <v>43847</v>
      </c>
      <c r="D16" s="237" t="s">
        <v>3293</v>
      </c>
      <c r="E16" s="237" t="s">
        <v>15</v>
      </c>
      <c r="F16" s="237">
        <v>10143</v>
      </c>
      <c r="G16" s="190" t="s">
        <v>6658</v>
      </c>
      <c r="H16" s="248" t="s">
        <v>4126</v>
      </c>
      <c r="I16" s="268">
        <v>3198.39</v>
      </c>
      <c r="J16" s="268">
        <v>0</v>
      </c>
      <c r="K16" s="190" t="s">
        <v>657</v>
      </c>
    </row>
    <row r="17" spans="1:11" ht="89.25">
      <c r="A17" s="265">
        <v>10</v>
      </c>
      <c r="B17" s="266" t="s">
        <v>41</v>
      </c>
      <c r="C17" s="267">
        <v>43847</v>
      </c>
      <c r="D17" s="237" t="s">
        <v>3294</v>
      </c>
      <c r="E17" s="237" t="s">
        <v>15</v>
      </c>
      <c r="F17" s="237">
        <v>10138</v>
      </c>
      <c r="G17" s="190" t="s">
        <v>6659</v>
      </c>
      <c r="H17" s="248" t="s">
        <v>4127</v>
      </c>
      <c r="I17" s="268">
        <v>282.89999999999998</v>
      </c>
      <c r="J17" s="268">
        <v>0</v>
      </c>
      <c r="K17" s="190" t="s">
        <v>657</v>
      </c>
    </row>
    <row r="18" spans="1:11" ht="89.25">
      <c r="A18" s="265">
        <v>10</v>
      </c>
      <c r="B18" s="266" t="s">
        <v>41</v>
      </c>
      <c r="C18" s="267">
        <v>43847</v>
      </c>
      <c r="D18" s="237" t="s">
        <v>3295</v>
      </c>
      <c r="E18" s="237" t="s">
        <v>15</v>
      </c>
      <c r="F18" s="237">
        <v>10139</v>
      </c>
      <c r="G18" s="190" t="s">
        <v>6660</v>
      </c>
      <c r="H18" s="248" t="s">
        <v>4128</v>
      </c>
      <c r="I18" s="268">
        <v>299.29000000000002</v>
      </c>
      <c r="J18" s="268">
        <v>0</v>
      </c>
      <c r="K18" s="190" t="s">
        <v>657</v>
      </c>
    </row>
    <row r="19" spans="1:11" ht="89.25">
      <c r="A19" s="265">
        <v>10</v>
      </c>
      <c r="B19" s="266" t="s">
        <v>41</v>
      </c>
      <c r="C19" s="267">
        <v>43847</v>
      </c>
      <c r="D19" s="237" t="s">
        <v>3296</v>
      </c>
      <c r="E19" s="237" t="s">
        <v>15</v>
      </c>
      <c r="F19" s="237">
        <v>10141</v>
      </c>
      <c r="G19" s="190" t="s">
        <v>6661</v>
      </c>
      <c r="H19" s="248" t="s">
        <v>4129</v>
      </c>
      <c r="I19" s="268">
        <v>300.60000000000002</v>
      </c>
      <c r="J19" s="268">
        <v>0</v>
      </c>
      <c r="K19" s="190" t="s">
        <v>657</v>
      </c>
    </row>
    <row r="20" spans="1:11" ht="102">
      <c r="A20" s="265">
        <v>70</v>
      </c>
      <c r="B20" s="266" t="s">
        <v>53</v>
      </c>
      <c r="C20" s="267">
        <v>43851</v>
      </c>
      <c r="D20" s="237" t="s">
        <v>3297</v>
      </c>
      <c r="E20" s="237" t="s">
        <v>15</v>
      </c>
      <c r="F20" s="237">
        <v>10022</v>
      </c>
      <c r="G20" s="190" t="s">
        <v>6662</v>
      </c>
      <c r="H20" s="248" t="s">
        <v>4130</v>
      </c>
      <c r="I20" s="268">
        <v>304.3</v>
      </c>
      <c r="J20" s="268">
        <v>0</v>
      </c>
      <c r="K20" s="190" t="s">
        <v>657</v>
      </c>
    </row>
    <row r="21" spans="1:11" ht="76.5">
      <c r="A21" s="265">
        <v>340</v>
      </c>
      <c r="B21" s="266" t="s">
        <v>145</v>
      </c>
      <c r="C21" s="267">
        <v>43851</v>
      </c>
      <c r="D21" s="237" t="s">
        <v>3298</v>
      </c>
      <c r="E21" s="237" t="s">
        <v>15</v>
      </c>
      <c r="F21" s="237">
        <v>10137</v>
      </c>
      <c r="G21" s="190" t="s">
        <v>6663</v>
      </c>
      <c r="H21" s="248" t="s">
        <v>4131</v>
      </c>
      <c r="I21" s="268">
        <v>282.83</v>
      </c>
      <c r="J21" s="268">
        <v>0</v>
      </c>
      <c r="K21" s="190" t="s">
        <v>657</v>
      </c>
    </row>
    <row r="22" spans="1:11" ht="89.25">
      <c r="A22" s="265">
        <v>340</v>
      </c>
      <c r="B22" s="266" t="s">
        <v>145</v>
      </c>
      <c r="C22" s="267">
        <v>43851</v>
      </c>
      <c r="D22" s="237" t="s">
        <v>3299</v>
      </c>
      <c r="E22" s="237" t="s">
        <v>15</v>
      </c>
      <c r="F22" s="237">
        <v>10136</v>
      </c>
      <c r="G22" s="190" t="s">
        <v>6664</v>
      </c>
      <c r="H22" s="248" t="s">
        <v>4132</v>
      </c>
      <c r="I22" s="268">
        <v>282.83</v>
      </c>
      <c r="J22" s="268">
        <v>0</v>
      </c>
      <c r="K22" s="190" t="s">
        <v>657</v>
      </c>
    </row>
    <row r="23" spans="1:11" ht="76.5">
      <c r="A23" s="265">
        <v>340</v>
      </c>
      <c r="B23" s="266" t="s">
        <v>145</v>
      </c>
      <c r="C23" s="267">
        <v>43851</v>
      </c>
      <c r="D23" s="237" t="s">
        <v>3300</v>
      </c>
      <c r="E23" s="237" t="s">
        <v>15</v>
      </c>
      <c r="F23" s="237">
        <v>10134</v>
      </c>
      <c r="G23" s="190" t="s">
        <v>6665</v>
      </c>
      <c r="H23" s="248" t="s">
        <v>4133</v>
      </c>
      <c r="I23" s="268">
        <v>289.95999999999998</v>
      </c>
      <c r="J23" s="268">
        <v>0</v>
      </c>
      <c r="K23" s="190" t="s">
        <v>657</v>
      </c>
    </row>
    <row r="24" spans="1:11" ht="76.5">
      <c r="A24" s="265">
        <v>340</v>
      </c>
      <c r="B24" s="266" t="s">
        <v>145</v>
      </c>
      <c r="C24" s="267">
        <v>43851</v>
      </c>
      <c r="D24" s="237" t="s">
        <v>3301</v>
      </c>
      <c r="E24" s="237" t="s">
        <v>15</v>
      </c>
      <c r="F24" s="237">
        <v>10135</v>
      </c>
      <c r="G24" s="190" t="s">
        <v>6666</v>
      </c>
      <c r="H24" s="248" t="s">
        <v>4134</v>
      </c>
      <c r="I24" s="268">
        <v>283.45</v>
      </c>
      <c r="J24" s="268">
        <v>0</v>
      </c>
      <c r="K24" s="190" t="s">
        <v>657</v>
      </c>
    </row>
    <row r="25" spans="1:11" ht="89.25">
      <c r="A25" s="265">
        <v>340</v>
      </c>
      <c r="B25" s="266" t="s">
        <v>145</v>
      </c>
      <c r="C25" s="267">
        <v>43851</v>
      </c>
      <c r="D25" s="237" t="s">
        <v>3302</v>
      </c>
      <c r="E25" s="237" t="s">
        <v>15</v>
      </c>
      <c r="F25" s="237">
        <v>10133</v>
      </c>
      <c r="G25" s="190" t="s">
        <v>6667</v>
      </c>
      <c r="H25" s="248" t="s">
        <v>4135</v>
      </c>
      <c r="I25" s="268">
        <v>288.18</v>
      </c>
      <c r="J25" s="268">
        <v>0</v>
      </c>
      <c r="K25" s="190" t="s">
        <v>657</v>
      </c>
    </row>
    <row r="26" spans="1:11" ht="89.25">
      <c r="A26" s="265">
        <v>10</v>
      </c>
      <c r="B26" s="266" t="s">
        <v>41</v>
      </c>
      <c r="C26" s="267">
        <v>43851</v>
      </c>
      <c r="D26" s="237" t="s">
        <v>3303</v>
      </c>
      <c r="E26" s="237" t="s">
        <v>15</v>
      </c>
      <c r="F26" s="237">
        <v>10151</v>
      </c>
      <c r="G26" s="190" t="s">
        <v>6668</v>
      </c>
      <c r="H26" s="248" t="s">
        <v>4136</v>
      </c>
      <c r="I26" s="268">
        <v>14068.54</v>
      </c>
      <c r="J26" s="268">
        <v>0</v>
      </c>
      <c r="K26" s="190" t="s">
        <v>657</v>
      </c>
    </row>
    <row r="27" spans="1:11" ht="89.25">
      <c r="A27" s="265">
        <v>10</v>
      </c>
      <c r="B27" s="266" t="s">
        <v>41</v>
      </c>
      <c r="C27" s="267">
        <v>43851</v>
      </c>
      <c r="D27" s="237" t="s">
        <v>3304</v>
      </c>
      <c r="E27" s="237" t="s">
        <v>15</v>
      </c>
      <c r="F27" s="237">
        <v>10150</v>
      </c>
      <c r="G27" s="190" t="s">
        <v>6669</v>
      </c>
      <c r="H27" s="248" t="s">
        <v>4137</v>
      </c>
      <c r="I27" s="268">
        <v>13132.49</v>
      </c>
      <c r="J27" s="268">
        <v>0</v>
      </c>
      <c r="K27" s="190" t="s">
        <v>657</v>
      </c>
    </row>
    <row r="28" spans="1:11" ht="89.25">
      <c r="A28" s="265">
        <v>15</v>
      </c>
      <c r="B28" s="266" t="s">
        <v>42</v>
      </c>
      <c r="C28" s="267">
        <v>43857</v>
      </c>
      <c r="D28" s="237" t="s">
        <v>3305</v>
      </c>
      <c r="E28" s="237" t="s">
        <v>15</v>
      </c>
      <c r="F28" s="237">
        <v>10172</v>
      </c>
      <c r="G28" s="190" t="s">
        <v>6670</v>
      </c>
      <c r="H28" s="248" t="s">
        <v>4138</v>
      </c>
      <c r="I28" s="268">
        <v>812.28</v>
      </c>
      <c r="J28" s="268">
        <v>0</v>
      </c>
      <c r="K28" s="190" t="s">
        <v>657</v>
      </c>
    </row>
    <row r="29" spans="1:11" ht="89.25">
      <c r="A29" s="265">
        <v>25</v>
      </c>
      <c r="B29" s="266" t="s">
        <v>45</v>
      </c>
      <c r="C29" s="267">
        <v>43857</v>
      </c>
      <c r="D29" s="237" t="s">
        <v>3306</v>
      </c>
      <c r="E29" s="237" t="s">
        <v>15</v>
      </c>
      <c r="F29" s="237">
        <v>10188</v>
      </c>
      <c r="G29" s="190" t="s">
        <v>6671</v>
      </c>
      <c r="H29" s="248" t="s">
        <v>4139</v>
      </c>
      <c r="I29" s="268">
        <v>366.86</v>
      </c>
      <c r="J29" s="268">
        <v>0</v>
      </c>
      <c r="K29" s="190" t="s">
        <v>657</v>
      </c>
    </row>
    <row r="30" spans="1:11" ht="89.25">
      <c r="A30" s="265">
        <v>670</v>
      </c>
      <c r="B30" s="266" t="s">
        <v>187</v>
      </c>
      <c r="C30" s="267">
        <v>43864</v>
      </c>
      <c r="D30" s="237" t="s">
        <v>3815</v>
      </c>
      <c r="E30" s="237" t="s">
        <v>15</v>
      </c>
      <c r="F30" s="237">
        <v>10223</v>
      </c>
      <c r="G30" s="190" t="s">
        <v>6672</v>
      </c>
      <c r="H30" s="248" t="s">
        <v>4596</v>
      </c>
      <c r="I30" s="268">
        <v>2837.22</v>
      </c>
      <c r="J30" s="268">
        <v>0</v>
      </c>
      <c r="K30" s="190" t="s">
        <v>657</v>
      </c>
    </row>
    <row r="31" spans="1:11" ht="89.25">
      <c r="A31" s="265">
        <v>10</v>
      </c>
      <c r="B31" s="266" t="s">
        <v>41</v>
      </c>
      <c r="C31" s="267">
        <v>43864</v>
      </c>
      <c r="D31" s="237" t="s">
        <v>3819</v>
      </c>
      <c r="E31" s="237" t="s">
        <v>15</v>
      </c>
      <c r="F31" s="237">
        <v>10216</v>
      </c>
      <c r="G31" s="190" t="s">
        <v>6673</v>
      </c>
      <c r="H31" s="248" t="s">
        <v>4600</v>
      </c>
      <c r="I31" s="268">
        <v>5540.05</v>
      </c>
      <c r="J31" s="268">
        <v>0</v>
      </c>
      <c r="K31" s="190" t="s">
        <v>657</v>
      </c>
    </row>
    <row r="32" spans="1:11" ht="89.25">
      <c r="A32" s="265">
        <v>10</v>
      </c>
      <c r="B32" s="266" t="s">
        <v>41</v>
      </c>
      <c r="C32" s="267">
        <v>43864</v>
      </c>
      <c r="D32" s="237" t="s">
        <v>3820</v>
      </c>
      <c r="E32" s="237" t="s">
        <v>15</v>
      </c>
      <c r="F32" s="237">
        <v>10205</v>
      </c>
      <c r="G32" s="190" t="s">
        <v>6674</v>
      </c>
      <c r="H32" s="248" t="s">
        <v>4601</v>
      </c>
      <c r="I32" s="268">
        <v>776.2</v>
      </c>
      <c r="J32" s="268">
        <v>0</v>
      </c>
      <c r="K32" s="190" t="s">
        <v>657</v>
      </c>
    </row>
    <row r="33" spans="1:11" ht="89.25">
      <c r="A33" s="265">
        <v>670</v>
      </c>
      <c r="B33" s="266" t="s">
        <v>187</v>
      </c>
      <c r="C33" s="267">
        <v>43865</v>
      </c>
      <c r="D33" s="237" t="s">
        <v>3826</v>
      </c>
      <c r="E33" s="237" t="s">
        <v>15</v>
      </c>
      <c r="F33" s="237">
        <v>10231</v>
      </c>
      <c r="G33" s="190" t="s">
        <v>6675</v>
      </c>
      <c r="H33" s="248" t="s">
        <v>4606</v>
      </c>
      <c r="I33" s="268">
        <v>508.18</v>
      </c>
      <c r="J33" s="268">
        <v>0</v>
      </c>
      <c r="K33" s="190" t="s">
        <v>657</v>
      </c>
    </row>
    <row r="34" spans="1:11" ht="89.25">
      <c r="A34" s="265">
        <v>10</v>
      </c>
      <c r="B34" s="266" t="s">
        <v>41</v>
      </c>
      <c r="C34" s="267">
        <v>43867</v>
      </c>
      <c r="D34" s="237" t="s">
        <v>3841</v>
      </c>
      <c r="E34" s="237" t="s">
        <v>15</v>
      </c>
      <c r="F34" s="237">
        <v>10248</v>
      </c>
      <c r="G34" s="190" t="s">
        <v>6676</v>
      </c>
      <c r="H34" s="248" t="s">
        <v>4620</v>
      </c>
      <c r="I34" s="268">
        <v>26815.31</v>
      </c>
      <c r="J34" s="268">
        <v>0</v>
      </c>
      <c r="K34" s="190" t="s">
        <v>657</v>
      </c>
    </row>
    <row r="35" spans="1:11" ht="76.5">
      <c r="A35" s="265">
        <v>10</v>
      </c>
      <c r="B35" s="266" t="s">
        <v>41</v>
      </c>
      <c r="C35" s="267">
        <v>43881</v>
      </c>
      <c r="D35" s="237" t="s">
        <v>3950</v>
      </c>
      <c r="E35" s="237" t="s">
        <v>15</v>
      </c>
      <c r="F35" s="237">
        <v>10319</v>
      </c>
      <c r="G35" s="190" t="s">
        <v>6677</v>
      </c>
      <c r="H35" s="248" t="s">
        <v>4714</v>
      </c>
      <c r="I35" s="268">
        <v>4042.59</v>
      </c>
      <c r="J35" s="268">
        <v>0</v>
      </c>
      <c r="K35" s="190" t="s">
        <v>657</v>
      </c>
    </row>
    <row r="36" spans="1:11" ht="89.25">
      <c r="A36" s="265">
        <v>15</v>
      </c>
      <c r="B36" s="266" t="s">
        <v>42</v>
      </c>
      <c r="C36" s="267">
        <v>43881</v>
      </c>
      <c r="D36" s="237" t="s">
        <v>3951</v>
      </c>
      <c r="E36" s="237" t="s">
        <v>15</v>
      </c>
      <c r="F36" s="237">
        <v>10320</v>
      </c>
      <c r="G36" s="190" t="s">
        <v>6678</v>
      </c>
      <c r="H36" s="248" t="s">
        <v>4715</v>
      </c>
      <c r="I36" s="268">
        <v>812.28</v>
      </c>
      <c r="J36" s="268">
        <v>0</v>
      </c>
      <c r="K36" s="190" t="s">
        <v>657</v>
      </c>
    </row>
    <row r="37" spans="1:11" ht="76.5">
      <c r="A37" s="265">
        <v>10</v>
      </c>
      <c r="B37" s="266" t="s">
        <v>41</v>
      </c>
      <c r="C37" s="267">
        <v>43881</v>
      </c>
      <c r="D37" s="237" t="s">
        <v>3953</v>
      </c>
      <c r="E37" s="237" t="s">
        <v>15</v>
      </c>
      <c r="F37" s="237">
        <v>10346</v>
      </c>
      <c r="G37" s="190" t="s">
        <v>6679</v>
      </c>
      <c r="H37" s="248" t="s">
        <v>4717</v>
      </c>
      <c r="I37" s="268">
        <v>3055.57</v>
      </c>
      <c r="J37" s="268">
        <v>0</v>
      </c>
      <c r="K37" s="190" t="s">
        <v>657</v>
      </c>
    </row>
    <row r="38" spans="1:11" ht="89.25">
      <c r="A38" s="265">
        <v>10</v>
      </c>
      <c r="B38" s="266" t="s">
        <v>41</v>
      </c>
      <c r="C38" s="267">
        <v>43882</v>
      </c>
      <c r="D38" s="237" t="s">
        <v>3958</v>
      </c>
      <c r="E38" s="237" t="s">
        <v>15</v>
      </c>
      <c r="F38" s="237">
        <v>10321</v>
      </c>
      <c r="G38" s="190" t="s">
        <v>6680</v>
      </c>
      <c r="H38" s="248" t="s">
        <v>4722</v>
      </c>
      <c r="I38" s="268">
        <v>18706.650000000001</v>
      </c>
      <c r="J38" s="268">
        <v>0</v>
      </c>
      <c r="K38" s="190" t="s">
        <v>657</v>
      </c>
    </row>
    <row r="39" spans="1:11" ht="102">
      <c r="A39" s="265">
        <v>81</v>
      </c>
      <c r="B39" s="266" t="s">
        <v>55</v>
      </c>
      <c r="C39" s="267">
        <v>43896</v>
      </c>
      <c r="D39" s="237" t="s">
        <v>5174</v>
      </c>
      <c r="E39" s="237" t="s">
        <v>15</v>
      </c>
      <c r="F39" s="237">
        <v>10492</v>
      </c>
      <c r="G39" s="190" t="s">
        <v>6681</v>
      </c>
      <c r="H39" s="248" t="s">
        <v>6155</v>
      </c>
      <c r="I39" s="268">
        <v>1957.56</v>
      </c>
      <c r="J39" s="268">
        <v>0</v>
      </c>
      <c r="K39" s="190" t="s">
        <v>657</v>
      </c>
    </row>
    <row r="40" spans="1:11" ht="102">
      <c r="A40" s="265">
        <v>132</v>
      </c>
      <c r="B40" s="266" t="s">
        <v>67</v>
      </c>
      <c r="C40" s="267">
        <v>43900</v>
      </c>
      <c r="D40" s="237" t="s">
        <v>5273</v>
      </c>
      <c r="E40" s="237" t="s">
        <v>15</v>
      </c>
      <c r="F40" s="237">
        <v>10509</v>
      </c>
      <c r="G40" s="190" t="s">
        <v>6682</v>
      </c>
      <c r="H40" s="248" t="s">
        <v>6248</v>
      </c>
      <c r="I40" s="268">
        <v>299.16000000000003</v>
      </c>
      <c r="J40" s="268">
        <v>0</v>
      </c>
      <c r="K40" s="190" t="s">
        <v>657</v>
      </c>
    </row>
    <row r="41" spans="1:11" ht="89.25">
      <c r="A41" s="265">
        <v>20</v>
      </c>
      <c r="B41" s="266" t="s">
        <v>44</v>
      </c>
      <c r="C41" s="267">
        <v>43907</v>
      </c>
      <c r="D41" s="237" t="s">
        <v>5512</v>
      </c>
      <c r="E41" s="237" t="s">
        <v>15</v>
      </c>
      <c r="F41" s="237">
        <v>10576</v>
      </c>
      <c r="G41" s="190" t="s">
        <v>6683</v>
      </c>
      <c r="H41" s="248" t="s">
        <v>6477</v>
      </c>
      <c r="I41" s="268">
        <v>27551.53</v>
      </c>
      <c r="J41" s="268">
        <v>0</v>
      </c>
      <c r="K41" s="190" t="s">
        <v>657</v>
      </c>
    </row>
    <row r="42" spans="1:11" ht="76.5">
      <c r="A42" s="265">
        <v>670</v>
      </c>
      <c r="B42" s="266" t="s">
        <v>187</v>
      </c>
      <c r="C42" s="267">
        <v>43908</v>
      </c>
      <c r="D42" s="237" t="s">
        <v>5569</v>
      </c>
      <c r="E42" s="237" t="s">
        <v>15</v>
      </c>
      <c r="F42" s="237">
        <v>10615</v>
      </c>
      <c r="G42" s="190" t="s">
        <v>6684</v>
      </c>
      <c r="H42" s="248" t="s">
        <v>6530</v>
      </c>
      <c r="I42" s="268">
        <v>4076.82</v>
      </c>
      <c r="J42" s="268">
        <v>0</v>
      </c>
      <c r="K42" s="190" t="s">
        <v>657</v>
      </c>
    </row>
    <row r="43" spans="1:11" ht="89.25">
      <c r="A43" s="265">
        <v>10</v>
      </c>
      <c r="B43" s="266" t="s">
        <v>41</v>
      </c>
      <c r="C43" s="267">
        <v>43909</v>
      </c>
      <c r="D43" s="237" t="s">
        <v>5601</v>
      </c>
      <c r="E43" s="237" t="s">
        <v>15</v>
      </c>
      <c r="F43" s="237">
        <v>10618</v>
      </c>
      <c r="G43" s="190" t="s">
        <v>6685</v>
      </c>
      <c r="H43" s="248" t="s">
        <v>6561</v>
      </c>
      <c r="I43" s="268">
        <v>4074.07</v>
      </c>
      <c r="J43" s="268">
        <v>0</v>
      </c>
      <c r="K43" s="190" t="s">
        <v>657</v>
      </c>
    </row>
    <row r="44" spans="1:11" ht="89.25">
      <c r="A44" s="265">
        <v>10</v>
      </c>
      <c r="B44" s="266" t="s">
        <v>41</v>
      </c>
      <c r="C44" s="267">
        <v>43909</v>
      </c>
      <c r="D44" s="237" t="s">
        <v>5602</v>
      </c>
      <c r="E44" s="237" t="s">
        <v>15</v>
      </c>
      <c r="F44" s="237">
        <v>10620</v>
      </c>
      <c r="G44" s="190" t="s">
        <v>6686</v>
      </c>
      <c r="H44" s="248" t="s">
        <v>6562</v>
      </c>
      <c r="I44" s="268">
        <v>18206.62</v>
      </c>
      <c r="J44" s="268">
        <v>0</v>
      </c>
      <c r="K44" s="190" t="s">
        <v>657</v>
      </c>
    </row>
    <row r="45" spans="1:11" ht="89.25">
      <c r="A45" s="265">
        <v>20</v>
      </c>
      <c r="B45" s="266" t="s">
        <v>44</v>
      </c>
      <c r="C45" s="267">
        <v>43915</v>
      </c>
      <c r="D45" s="237" t="s">
        <v>5660</v>
      </c>
      <c r="E45" s="237" t="s">
        <v>15</v>
      </c>
      <c r="F45" s="237">
        <v>10647</v>
      </c>
      <c r="G45" s="190" t="s">
        <v>6687</v>
      </c>
      <c r="H45" s="248" t="s">
        <v>6620</v>
      </c>
      <c r="I45" s="268">
        <v>366.66</v>
      </c>
      <c r="J45" s="268">
        <v>0</v>
      </c>
      <c r="K45" s="190" t="s">
        <v>657</v>
      </c>
    </row>
    <row r="46" spans="1:11" ht="89.25">
      <c r="A46" s="265">
        <v>20</v>
      </c>
      <c r="B46" s="266" t="s">
        <v>44</v>
      </c>
      <c r="C46" s="267">
        <v>43915</v>
      </c>
      <c r="D46" s="237" t="s">
        <v>5661</v>
      </c>
      <c r="E46" s="237" t="s">
        <v>15</v>
      </c>
      <c r="F46" s="237">
        <v>10646</v>
      </c>
      <c r="G46" s="190" t="s">
        <v>6688</v>
      </c>
      <c r="H46" s="248" t="s">
        <v>6621</v>
      </c>
      <c r="I46" s="268">
        <v>327.97</v>
      </c>
      <c r="J46" s="268">
        <v>0</v>
      </c>
      <c r="K46" s="190" t="s">
        <v>657</v>
      </c>
    </row>
    <row r="47" spans="1:11" ht="102">
      <c r="A47" s="265">
        <v>46</v>
      </c>
      <c r="B47" s="266" t="s">
        <v>48</v>
      </c>
      <c r="C47" s="267">
        <v>43920</v>
      </c>
      <c r="D47" s="237" t="s">
        <v>5678</v>
      </c>
      <c r="E47" s="237" t="s">
        <v>15</v>
      </c>
      <c r="F47" s="237">
        <v>10674</v>
      </c>
      <c r="G47" s="190" t="s">
        <v>6689</v>
      </c>
      <c r="H47" s="248" t="s">
        <v>6638</v>
      </c>
      <c r="I47" s="268">
        <v>395.74</v>
      </c>
      <c r="J47" s="268">
        <v>0</v>
      </c>
      <c r="K47" s="190" t="s">
        <v>657</v>
      </c>
    </row>
    <row r="48" spans="1:11" ht="102">
      <c r="A48" s="265">
        <v>46</v>
      </c>
      <c r="B48" s="266" t="s">
        <v>48</v>
      </c>
      <c r="C48" s="267">
        <v>43920</v>
      </c>
      <c r="D48" s="237" t="s">
        <v>5679</v>
      </c>
      <c r="E48" s="237" t="s">
        <v>15</v>
      </c>
      <c r="F48" s="237">
        <v>10673</v>
      </c>
      <c r="G48" s="190" t="s">
        <v>6690</v>
      </c>
      <c r="H48" s="248" t="s">
        <v>6639</v>
      </c>
      <c r="I48" s="268">
        <v>339.9</v>
      </c>
      <c r="J48" s="268">
        <v>0</v>
      </c>
      <c r="K48" s="190" t="s">
        <v>657</v>
      </c>
    </row>
    <row r="49" spans="1:11" ht="89.25">
      <c r="A49" s="265">
        <v>594</v>
      </c>
      <c r="B49" s="266" t="s">
        <v>97</v>
      </c>
      <c r="C49" s="267">
        <v>43924</v>
      </c>
      <c r="D49" s="237" t="s">
        <v>6937</v>
      </c>
      <c r="E49" s="237" t="s">
        <v>15</v>
      </c>
      <c r="F49" s="237">
        <v>10702</v>
      </c>
      <c r="G49" s="190" t="s">
        <v>6691</v>
      </c>
      <c r="H49" s="248" t="s">
        <v>7281</v>
      </c>
      <c r="I49" s="268">
        <v>853.37</v>
      </c>
      <c r="J49" s="268">
        <v>0</v>
      </c>
      <c r="K49" s="190" t="s">
        <v>657</v>
      </c>
    </row>
    <row r="50" spans="1:11" ht="89.25">
      <c r="A50" s="265">
        <v>20</v>
      </c>
      <c r="B50" s="266" t="s">
        <v>44</v>
      </c>
      <c r="C50" s="267">
        <v>43929</v>
      </c>
      <c r="D50" s="237" t="s">
        <v>6969</v>
      </c>
      <c r="E50" s="237" t="s">
        <v>15</v>
      </c>
      <c r="F50" s="237">
        <v>10707</v>
      </c>
      <c r="G50" s="190" t="s">
        <v>6692</v>
      </c>
      <c r="H50" s="248" t="s">
        <v>7313</v>
      </c>
      <c r="I50" s="268">
        <v>12306.42</v>
      </c>
      <c r="J50" s="268">
        <v>0</v>
      </c>
      <c r="K50" s="190" t="s">
        <v>657</v>
      </c>
    </row>
    <row r="51" spans="1:11" ht="89.25">
      <c r="A51" s="265">
        <v>20</v>
      </c>
      <c r="B51" s="266" t="s">
        <v>44</v>
      </c>
      <c r="C51" s="267">
        <v>43934</v>
      </c>
      <c r="D51" s="237" t="s">
        <v>7002</v>
      </c>
      <c r="E51" s="237" t="s">
        <v>15</v>
      </c>
      <c r="F51" s="237">
        <v>10710</v>
      </c>
      <c r="G51" s="190"/>
      <c r="H51" s="248" t="s">
        <v>7346</v>
      </c>
      <c r="I51" s="268">
        <v>270</v>
      </c>
      <c r="J51" s="268">
        <v>0</v>
      </c>
      <c r="K51" s="190" t="s">
        <v>657</v>
      </c>
    </row>
    <row r="52" spans="1:11" ht="76.5">
      <c r="A52" s="265">
        <v>10</v>
      </c>
      <c r="B52" s="266" t="s">
        <v>41</v>
      </c>
      <c r="C52" s="267">
        <v>43936</v>
      </c>
      <c r="D52" s="237" t="s">
        <v>7022</v>
      </c>
      <c r="E52" s="237" t="s">
        <v>15</v>
      </c>
      <c r="F52" s="237">
        <v>10714</v>
      </c>
      <c r="G52" s="190"/>
      <c r="H52" s="248" t="s">
        <v>7364</v>
      </c>
      <c r="I52" s="268">
        <v>27885.4</v>
      </c>
      <c r="J52" s="268">
        <v>0</v>
      </c>
      <c r="K52" s="190" t="s">
        <v>657</v>
      </c>
    </row>
    <row r="53" spans="1:11" ht="76.5">
      <c r="A53" s="265">
        <v>10</v>
      </c>
      <c r="B53" s="266" t="s">
        <v>41</v>
      </c>
      <c r="C53" s="267">
        <v>43938</v>
      </c>
      <c r="D53" s="237" t="s">
        <v>7051</v>
      </c>
      <c r="E53" s="237" t="s">
        <v>15</v>
      </c>
      <c r="F53" s="237">
        <v>10729</v>
      </c>
      <c r="G53" s="190"/>
      <c r="H53" s="248" t="s">
        <v>7393</v>
      </c>
      <c r="I53" s="268">
        <v>4843.1499999999996</v>
      </c>
      <c r="J53" s="268">
        <v>0</v>
      </c>
      <c r="K53" s="190" t="s">
        <v>657</v>
      </c>
    </row>
    <row r="54" spans="1:11" ht="89.25">
      <c r="A54" s="265">
        <v>10</v>
      </c>
      <c r="B54" s="266" t="s">
        <v>41</v>
      </c>
      <c r="C54" s="267">
        <v>43938</v>
      </c>
      <c r="D54" s="237" t="s">
        <v>7053</v>
      </c>
      <c r="E54" s="237" t="s">
        <v>15</v>
      </c>
      <c r="F54" s="237">
        <v>10722</v>
      </c>
      <c r="G54" s="190"/>
      <c r="H54" s="248" t="s">
        <v>7395</v>
      </c>
      <c r="I54" s="268">
        <v>377.63</v>
      </c>
      <c r="J54" s="268">
        <v>0</v>
      </c>
      <c r="K54" s="190" t="s">
        <v>657</v>
      </c>
    </row>
    <row r="55" spans="1:11" ht="89.25">
      <c r="A55" s="265">
        <v>10</v>
      </c>
      <c r="B55" s="266" t="s">
        <v>41</v>
      </c>
      <c r="C55" s="267">
        <v>43938</v>
      </c>
      <c r="D55" s="237" t="s">
        <v>7054</v>
      </c>
      <c r="E55" s="237" t="s">
        <v>15</v>
      </c>
      <c r="F55" s="237">
        <v>10727</v>
      </c>
      <c r="G55" s="190"/>
      <c r="H55" s="248" t="s">
        <v>7396</v>
      </c>
      <c r="I55" s="268">
        <v>19951.46</v>
      </c>
      <c r="J55" s="268">
        <v>0</v>
      </c>
      <c r="K55" s="190" t="s">
        <v>657</v>
      </c>
    </row>
    <row r="56" spans="1:11" ht="89.25">
      <c r="A56" s="265">
        <v>594</v>
      </c>
      <c r="B56" s="266" t="s">
        <v>97</v>
      </c>
      <c r="C56" s="267">
        <v>43945</v>
      </c>
      <c r="D56" s="237" t="s">
        <v>7081</v>
      </c>
      <c r="E56" s="237" t="s">
        <v>15</v>
      </c>
      <c r="F56" s="237">
        <v>10749</v>
      </c>
      <c r="G56" s="190"/>
      <c r="H56" s="248" t="s">
        <v>7423</v>
      </c>
      <c r="I56" s="268">
        <v>915.32</v>
      </c>
      <c r="J56" s="268">
        <v>0</v>
      </c>
      <c r="K56" s="190" t="s">
        <v>657</v>
      </c>
    </row>
    <row r="57" spans="1:11" ht="89.25">
      <c r="A57" s="265">
        <v>20</v>
      </c>
      <c r="B57" s="266" t="s">
        <v>44</v>
      </c>
      <c r="C57" s="267">
        <v>43955</v>
      </c>
      <c r="D57" s="237" t="s">
        <v>7839</v>
      </c>
      <c r="E57" s="237" t="s">
        <v>15</v>
      </c>
      <c r="F57" s="237">
        <v>10766</v>
      </c>
      <c r="G57" s="190"/>
      <c r="H57" s="248" t="s">
        <v>8369</v>
      </c>
      <c r="I57" s="268">
        <v>288.38</v>
      </c>
      <c r="J57" s="268">
        <v>0</v>
      </c>
      <c r="K57" s="190" t="s">
        <v>657</v>
      </c>
    </row>
    <row r="58" spans="1:11" ht="89.25">
      <c r="A58" s="265">
        <v>594</v>
      </c>
      <c r="B58" s="266" t="s">
        <v>97</v>
      </c>
      <c r="C58" s="267">
        <v>43955</v>
      </c>
      <c r="D58" s="237" t="s">
        <v>7840</v>
      </c>
      <c r="E58" s="237" t="s">
        <v>15</v>
      </c>
      <c r="F58" s="237">
        <v>10765</v>
      </c>
      <c r="G58" s="190"/>
      <c r="H58" s="248" t="s">
        <v>8370</v>
      </c>
      <c r="I58" s="268">
        <v>1087.92</v>
      </c>
      <c r="J58" s="268">
        <v>0</v>
      </c>
      <c r="K58" s="190" t="s">
        <v>657</v>
      </c>
    </row>
    <row r="59" spans="1:11" ht="89.25">
      <c r="A59" s="265">
        <v>10</v>
      </c>
      <c r="B59" s="266" t="s">
        <v>41</v>
      </c>
      <c r="C59" s="267">
        <v>43969</v>
      </c>
      <c r="D59" s="237" t="s">
        <v>7984</v>
      </c>
      <c r="E59" s="237" t="s">
        <v>15</v>
      </c>
      <c r="F59" s="237">
        <v>10828</v>
      </c>
      <c r="G59" s="190"/>
      <c r="H59" s="248" t="s">
        <v>8547</v>
      </c>
      <c r="I59" s="268">
        <v>19907.080000000002</v>
      </c>
      <c r="J59" s="268">
        <v>0</v>
      </c>
      <c r="K59" s="190" t="s">
        <v>657</v>
      </c>
    </row>
    <row r="60" spans="1:11" ht="76.5">
      <c r="A60" s="265">
        <v>10</v>
      </c>
      <c r="B60" s="266" t="s">
        <v>41</v>
      </c>
      <c r="C60" s="267">
        <v>43971</v>
      </c>
      <c r="D60" s="237" t="s">
        <v>7997</v>
      </c>
      <c r="E60" s="237" t="s">
        <v>15</v>
      </c>
      <c r="F60" s="237">
        <v>10829</v>
      </c>
      <c r="G60" s="190"/>
      <c r="H60" s="248" t="s">
        <v>8560</v>
      </c>
      <c r="I60" s="268">
        <v>5186.5600000000004</v>
      </c>
      <c r="J60" s="268">
        <v>0</v>
      </c>
      <c r="K60" s="190" t="s">
        <v>657</v>
      </c>
    </row>
    <row r="61" spans="1:11" ht="102">
      <c r="A61" s="265">
        <v>20</v>
      </c>
      <c r="B61" s="266" t="s">
        <v>44</v>
      </c>
      <c r="C61" s="267">
        <v>43977</v>
      </c>
      <c r="D61" s="237" t="s">
        <v>8040</v>
      </c>
      <c r="E61" s="237" t="s">
        <v>15</v>
      </c>
      <c r="F61" s="237">
        <v>10843</v>
      </c>
      <c r="G61" s="190"/>
      <c r="H61" s="248" t="s">
        <v>8603</v>
      </c>
      <c r="I61" s="268">
        <v>313.83999999999997</v>
      </c>
      <c r="J61" s="268">
        <v>0</v>
      </c>
      <c r="K61" s="190" t="s">
        <v>657</v>
      </c>
    </row>
    <row r="62" spans="1:11" ht="102">
      <c r="A62" s="265">
        <v>20</v>
      </c>
      <c r="B62" s="266" t="s">
        <v>44</v>
      </c>
      <c r="C62" s="267">
        <v>43977</v>
      </c>
      <c r="D62" s="237" t="s">
        <v>8041</v>
      </c>
      <c r="E62" s="237" t="s">
        <v>15</v>
      </c>
      <c r="F62" s="237">
        <v>10842</v>
      </c>
      <c r="G62" s="190"/>
      <c r="H62" s="248" t="s">
        <v>8604</v>
      </c>
      <c r="I62" s="268">
        <v>317.2</v>
      </c>
      <c r="J62" s="268">
        <v>0</v>
      </c>
      <c r="K62" s="190" t="s">
        <v>657</v>
      </c>
    </row>
    <row r="63" spans="1:11" ht="102">
      <c r="A63" s="265">
        <v>597</v>
      </c>
      <c r="B63" s="266" t="s">
        <v>705</v>
      </c>
      <c r="C63" s="267">
        <v>43979</v>
      </c>
      <c r="D63" s="237" t="s">
        <v>8065</v>
      </c>
      <c r="E63" s="237" t="s">
        <v>15</v>
      </c>
      <c r="F63" s="237">
        <v>10847</v>
      </c>
      <c r="G63" s="190"/>
      <c r="H63" s="248" t="s">
        <v>8628</v>
      </c>
      <c r="I63" s="268">
        <v>288.52</v>
      </c>
      <c r="J63" s="268">
        <v>0</v>
      </c>
      <c r="K63" s="190" t="s">
        <v>657</v>
      </c>
    </row>
    <row r="64" spans="1:11">
      <c r="A64" s="296"/>
      <c r="B64" s="298"/>
      <c r="C64" s="299"/>
      <c r="D64" s="300"/>
      <c r="E64" s="300"/>
      <c r="F64" s="300"/>
      <c r="G64" s="297"/>
      <c r="H64" s="301"/>
      <c r="I64" s="302"/>
      <c r="J64" s="302"/>
      <c r="K64" s="297"/>
    </row>
    <row r="65" spans="1:11" ht="18.75">
      <c r="A65" s="223"/>
      <c r="B65" s="192"/>
      <c r="C65" s="191"/>
      <c r="D65" s="191"/>
      <c r="E65" s="191"/>
      <c r="F65" s="191"/>
      <c r="G65" s="191"/>
      <c r="H65" s="385" t="s">
        <v>568</v>
      </c>
      <c r="I65" s="221">
        <f>+SUBTOTAL(9,I9:I63)</f>
        <v>252318.18</v>
      </c>
      <c r="J65" s="221">
        <f>+SUBTOTAL(9,J9:J63)</f>
        <v>0</v>
      </c>
      <c r="K65" s="191"/>
    </row>
    <row r="66" spans="1:11">
      <c r="A66" s="191"/>
      <c r="B66" s="192"/>
      <c r="C66" s="191"/>
      <c r="D66" s="191"/>
      <c r="E66" s="191"/>
      <c r="F66" s="191"/>
      <c r="G66" s="191"/>
      <c r="H66" s="193"/>
      <c r="I66" s="194"/>
      <c r="J66" s="194"/>
      <c r="K66" s="191"/>
    </row>
    <row r="67" spans="1:11" s="84" customFormat="1">
      <c r="A67" s="191"/>
      <c r="B67" s="192"/>
      <c r="C67" s="191"/>
      <c r="D67" s="191"/>
      <c r="E67" s="191"/>
      <c r="F67" s="191"/>
      <c r="G67" s="191"/>
      <c r="H67" s="193"/>
      <c r="I67" s="194"/>
      <c r="J67" s="194"/>
      <c r="K67" s="191"/>
    </row>
    <row r="68" spans="1:11" s="84" customFormat="1">
      <c r="A68" s="191"/>
      <c r="B68" s="192"/>
      <c r="C68" s="191"/>
      <c r="D68" s="191"/>
      <c r="E68" s="191"/>
      <c r="F68" s="191"/>
      <c r="G68" s="191"/>
      <c r="H68" s="193"/>
      <c r="I68" s="194"/>
      <c r="J68" s="194"/>
      <c r="K68" s="191"/>
    </row>
  </sheetData>
  <sheetProtection formatCells="0" formatColumns="0" formatRows="0" insertColumns="0" insertRows="0" insertHyperlinks="0" sort="0" autoFilter="0" pivotTables="0"/>
  <protectedRanges>
    <protectedRange sqref="G9:G64" name="Rango3"/>
  </protectedRanges>
  <autoFilter ref="A8:K40"/>
  <mergeCells count="1">
    <mergeCell ref="I7:J7"/>
  </mergeCells>
  <pageMargins left="0.39370078740157483" right="0.19685039370078741" top="0.31496062992125984" bottom="0.74803149606299213" header="0.31496062992125984" footer="0.31496062992125984"/>
  <pageSetup scale="61"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27"/>
  <sheetViews>
    <sheetView showGridLines="0" workbookViewId="0"/>
  </sheetViews>
  <sheetFormatPr baseColWidth="10" defaultRowHeight="14.25"/>
  <cols>
    <col min="1" max="1" width="5" style="410" bestFit="1" customWidth="1"/>
    <col min="2" max="2" width="19.5703125" style="410" bestFit="1" customWidth="1"/>
    <col min="3" max="3" width="18.140625" style="410" bestFit="1" customWidth="1"/>
    <col min="4" max="4" width="10.7109375" style="410" bestFit="1" customWidth="1"/>
    <col min="5" max="5" width="45" style="410" bestFit="1" customWidth="1"/>
    <col min="6" max="6" width="57.7109375" style="410" bestFit="1" customWidth="1"/>
    <col min="7" max="16384" width="11.42578125" style="410"/>
  </cols>
  <sheetData>
    <row r="1" spans="1:6" ht="18">
      <c r="A1" s="411" t="s">
        <v>1358</v>
      </c>
    </row>
    <row r="2" spans="1:6" ht="18">
      <c r="A2" s="412" t="s">
        <v>7602</v>
      </c>
    </row>
    <row r="3" spans="1:6" ht="6" customHeight="1"/>
    <row r="4" spans="1:6" ht="15">
      <c r="A4" s="417" t="s">
        <v>7601</v>
      </c>
    </row>
    <row r="6" spans="1:6" ht="15">
      <c r="A6" s="418" t="s">
        <v>7603</v>
      </c>
      <c r="B6" s="418" t="s">
        <v>7589</v>
      </c>
      <c r="C6" s="418" t="s">
        <v>7590</v>
      </c>
      <c r="D6" s="418" t="s">
        <v>7541</v>
      </c>
      <c r="E6" s="418" t="s">
        <v>7566</v>
      </c>
      <c r="F6" s="418" t="s">
        <v>7609</v>
      </c>
    </row>
    <row r="7" spans="1:6" ht="15">
      <c r="A7" s="413">
        <v>1</v>
      </c>
      <c r="B7" s="413" t="s">
        <v>7585</v>
      </c>
      <c r="C7" s="413" t="s">
        <v>7608</v>
      </c>
      <c r="D7" s="413">
        <v>70640300</v>
      </c>
      <c r="E7" s="414" t="s">
        <v>7610</v>
      </c>
      <c r="F7" s="413" t="s">
        <v>7591</v>
      </c>
    </row>
    <row r="8" spans="1:6" ht="15">
      <c r="A8" s="413">
        <f>+A7+1</f>
        <v>2</v>
      </c>
      <c r="B8" s="413" t="s">
        <v>7599</v>
      </c>
      <c r="C8" s="413" t="s">
        <v>7607</v>
      </c>
      <c r="D8" s="413">
        <v>60544109</v>
      </c>
      <c r="E8" s="414" t="s">
        <v>7611</v>
      </c>
      <c r="F8" s="413" t="s">
        <v>7592</v>
      </c>
    </row>
    <row r="9" spans="1:6" ht="15">
      <c r="A9" s="500" t="s">
        <v>1360</v>
      </c>
      <c r="B9" s="500"/>
      <c r="C9" s="500"/>
      <c r="D9" s="500"/>
      <c r="E9" s="500"/>
      <c r="F9" s="500"/>
    </row>
    <row r="10" spans="1:6" ht="15">
      <c r="A10" s="413">
        <f>+A8+1</f>
        <v>3</v>
      </c>
      <c r="B10" s="413" t="s">
        <v>7588</v>
      </c>
      <c r="C10" s="413" t="s">
        <v>7604</v>
      </c>
      <c r="D10" s="413">
        <v>70560105</v>
      </c>
      <c r="E10" s="415" t="s">
        <v>7612</v>
      </c>
      <c r="F10" s="413" t="s">
        <v>7622</v>
      </c>
    </row>
    <row r="11" spans="1:6" ht="15">
      <c r="A11" s="413">
        <f>+A10+1</f>
        <v>4</v>
      </c>
      <c r="B11" s="413" t="s">
        <v>7583</v>
      </c>
      <c r="C11" s="413" t="s">
        <v>7618</v>
      </c>
      <c r="D11" s="413">
        <v>72071934</v>
      </c>
      <c r="E11" s="414" t="s">
        <v>7548</v>
      </c>
      <c r="F11" s="413" t="s">
        <v>7622</v>
      </c>
    </row>
    <row r="12" spans="1:6" ht="15">
      <c r="A12" s="413">
        <f t="shared" ref="A12:A21" si="0">+A11+1</f>
        <v>5</v>
      </c>
      <c r="B12" s="413" t="s">
        <v>7569</v>
      </c>
      <c r="C12" s="413" t="s">
        <v>7568</v>
      </c>
      <c r="D12" s="413">
        <v>79561504</v>
      </c>
      <c r="E12" s="416" t="s">
        <v>7544</v>
      </c>
      <c r="F12" s="413" t="s">
        <v>7622</v>
      </c>
    </row>
    <row r="13" spans="1:6" ht="15">
      <c r="A13" s="413">
        <f t="shared" si="0"/>
        <v>6</v>
      </c>
      <c r="B13" s="413" t="s">
        <v>7596</v>
      </c>
      <c r="C13" s="413" t="s">
        <v>7593</v>
      </c>
      <c r="D13" s="413">
        <v>69780934</v>
      </c>
      <c r="E13" s="416" t="s">
        <v>7550</v>
      </c>
      <c r="F13" s="413" t="s">
        <v>7622</v>
      </c>
    </row>
    <row r="14" spans="1:6" ht="15">
      <c r="A14" s="413">
        <f t="shared" si="0"/>
        <v>7</v>
      </c>
      <c r="B14" s="413" t="s">
        <v>7595</v>
      </c>
      <c r="C14" s="413" t="s">
        <v>7594</v>
      </c>
      <c r="D14" s="413">
        <v>67192214</v>
      </c>
      <c r="E14" s="414" t="s">
        <v>7564</v>
      </c>
      <c r="F14" s="413" t="s">
        <v>7622</v>
      </c>
    </row>
    <row r="15" spans="1:6" ht="15">
      <c r="A15" s="413">
        <f t="shared" si="0"/>
        <v>8</v>
      </c>
      <c r="B15" s="413" t="s">
        <v>7571</v>
      </c>
      <c r="C15" s="413" t="s">
        <v>7570</v>
      </c>
      <c r="D15" s="413">
        <v>60538507</v>
      </c>
      <c r="E15" s="416" t="s">
        <v>7560</v>
      </c>
      <c r="F15" s="413" t="s">
        <v>7622</v>
      </c>
    </row>
    <row r="16" spans="1:6" ht="15">
      <c r="A16" s="413">
        <f t="shared" si="0"/>
        <v>9</v>
      </c>
      <c r="B16" s="413" t="s">
        <v>7587</v>
      </c>
      <c r="C16" s="413" t="s">
        <v>7619</v>
      </c>
      <c r="D16" s="413">
        <v>71526009</v>
      </c>
      <c r="E16" s="416" t="s">
        <v>7558</v>
      </c>
      <c r="F16" s="413" t="s">
        <v>7622</v>
      </c>
    </row>
    <row r="17" spans="1:6" ht="15">
      <c r="A17" s="413">
        <f t="shared" si="0"/>
        <v>10</v>
      </c>
      <c r="B17" s="413" t="s">
        <v>7598</v>
      </c>
      <c r="C17" s="413" t="s">
        <v>7605</v>
      </c>
      <c r="D17" s="413">
        <v>79668564</v>
      </c>
      <c r="E17" s="416" t="s">
        <v>7552</v>
      </c>
      <c r="F17" s="413" t="s">
        <v>7622</v>
      </c>
    </row>
    <row r="18" spans="1:6" ht="15">
      <c r="A18" s="413">
        <f t="shared" si="0"/>
        <v>11</v>
      </c>
      <c r="B18" s="413" t="s">
        <v>7600</v>
      </c>
      <c r="C18" s="413" t="s">
        <v>7606</v>
      </c>
      <c r="D18" s="413">
        <v>73553199</v>
      </c>
      <c r="E18" s="416" t="s">
        <v>7556</v>
      </c>
      <c r="F18" s="413" t="s">
        <v>7622</v>
      </c>
    </row>
    <row r="19" spans="1:6" ht="15">
      <c r="A19" s="413">
        <f t="shared" si="0"/>
        <v>12</v>
      </c>
      <c r="B19" s="413" t="s">
        <v>7582</v>
      </c>
      <c r="C19" s="413" t="s">
        <v>7581</v>
      </c>
      <c r="D19" s="413">
        <v>72047110</v>
      </c>
      <c r="E19" s="416" t="s">
        <v>7562</v>
      </c>
      <c r="F19" s="413" t="s">
        <v>7622</v>
      </c>
    </row>
    <row r="20" spans="1:6" ht="15">
      <c r="A20" s="413">
        <f t="shared" si="0"/>
        <v>13</v>
      </c>
      <c r="B20" s="413" t="s">
        <v>7580</v>
      </c>
      <c r="C20" s="413" t="s">
        <v>7579</v>
      </c>
      <c r="D20" s="413">
        <v>73278924</v>
      </c>
      <c r="E20" s="416" t="s">
        <v>7554</v>
      </c>
      <c r="F20" s="413" t="s">
        <v>7622</v>
      </c>
    </row>
    <row r="21" spans="1:6" ht="15">
      <c r="A21" s="413">
        <f t="shared" si="0"/>
        <v>14</v>
      </c>
      <c r="B21" s="413" t="s">
        <v>7578</v>
      </c>
      <c r="C21" s="413" t="s">
        <v>7577</v>
      </c>
      <c r="D21" s="413">
        <v>73290701</v>
      </c>
      <c r="E21" s="416" t="s">
        <v>7546</v>
      </c>
      <c r="F21" s="413" t="s">
        <v>7622</v>
      </c>
    </row>
    <row r="22" spans="1:6" ht="15">
      <c r="A22" s="500" t="s">
        <v>1334</v>
      </c>
      <c r="B22" s="500"/>
      <c r="C22" s="500"/>
      <c r="D22" s="500"/>
      <c r="E22" s="500"/>
      <c r="F22" s="500"/>
    </row>
    <row r="23" spans="1:6" ht="15">
      <c r="A23" s="413">
        <f>+A21+1</f>
        <v>15</v>
      </c>
      <c r="B23" s="413" t="s">
        <v>7584</v>
      </c>
      <c r="C23" s="413" t="s">
        <v>7620</v>
      </c>
      <c r="D23" s="413">
        <v>67052914</v>
      </c>
      <c r="E23" s="414" t="s">
        <v>7613</v>
      </c>
      <c r="F23" s="413" t="s">
        <v>7622</v>
      </c>
    </row>
    <row r="24" spans="1:6" ht="15">
      <c r="A24" s="413">
        <f>+A23+1</f>
        <v>16</v>
      </c>
      <c r="B24" s="413" t="s">
        <v>7575</v>
      </c>
      <c r="C24" s="413" t="s">
        <v>7576</v>
      </c>
      <c r="D24" s="413">
        <v>67120886</v>
      </c>
      <c r="E24" s="414" t="s">
        <v>7614</v>
      </c>
      <c r="F24" s="413" t="s">
        <v>7622</v>
      </c>
    </row>
    <row r="25" spans="1:6" ht="15">
      <c r="A25" s="413">
        <f t="shared" ref="A25:A27" si="1">+A24+1</f>
        <v>17</v>
      </c>
      <c r="B25" s="413" t="s">
        <v>7586</v>
      </c>
      <c r="C25" s="413" t="s">
        <v>7621</v>
      </c>
      <c r="D25" s="413">
        <v>72049841</v>
      </c>
      <c r="E25" s="414" t="s">
        <v>7615</v>
      </c>
      <c r="F25" s="413" t="s">
        <v>7622</v>
      </c>
    </row>
    <row r="26" spans="1:6" ht="15">
      <c r="A26" s="413">
        <f t="shared" si="1"/>
        <v>18</v>
      </c>
      <c r="B26" s="413" t="s">
        <v>7597</v>
      </c>
      <c r="C26" s="413" t="s">
        <v>7574</v>
      </c>
      <c r="D26" s="413">
        <v>60138389</v>
      </c>
      <c r="E26" s="414" t="s">
        <v>7616</v>
      </c>
      <c r="F26" s="413" t="s">
        <v>7622</v>
      </c>
    </row>
    <row r="27" spans="1:6" ht="15">
      <c r="A27" s="413">
        <f t="shared" si="1"/>
        <v>19</v>
      </c>
      <c r="B27" s="413" t="s">
        <v>7573</v>
      </c>
      <c r="C27" s="413" t="s">
        <v>7572</v>
      </c>
      <c r="D27" s="413">
        <v>70592405</v>
      </c>
      <c r="E27" s="414" t="s">
        <v>7617</v>
      </c>
      <c r="F27" s="413" t="s">
        <v>7622</v>
      </c>
    </row>
  </sheetData>
  <sortState ref="B12:F21">
    <sortCondition ref="C12:C21"/>
  </sortState>
  <mergeCells count="2">
    <mergeCell ref="A9:F9"/>
    <mergeCell ref="A22:F22"/>
  </mergeCells>
  <hyperlinks>
    <hyperlink ref="E7" r:id="rId1"/>
    <hyperlink ref="E8" r:id="rId2"/>
    <hyperlink ref="E10" r:id="rId3"/>
    <hyperlink ref="E12" r:id="rId4"/>
    <hyperlink ref="E21" r:id="rId5"/>
    <hyperlink ref="E13" r:id="rId6"/>
    <hyperlink ref="E17" r:id="rId7"/>
    <hyperlink ref="E20" r:id="rId8"/>
    <hyperlink ref="E19" r:id="rId9"/>
    <hyperlink ref="E15" r:id="rId10"/>
    <hyperlink ref="E16" r:id="rId11"/>
    <hyperlink ref="E18" r:id="rId12"/>
    <hyperlink ref="E14" r:id="rId13"/>
    <hyperlink ref="E23" r:id="rId14"/>
    <hyperlink ref="E24" r:id="rId15"/>
    <hyperlink ref="E25" r:id="rId16"/>
    <hyperlink ref="E27" r:id="rId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4"/>
  <sheetViews>
    <sheetView topLeftCell="B487" zoomScale="175" zoomScaleNormal="175" workbookViewId="0">
      <selection activeCell="B586" sqref="B586"/>
    </sheetView>
  </sheetViews>
  <sheetFormatPr baseColWidth="10" defaultRowHeight="15"/>
  <cols>
    <col min="1" max="1" width="7" style="328" bestFit="1" customWidth="1"/>
    <col min="2" max="2" width="68.28515625" style="328" customWidth="1"/>
    <col min="3" max="3" width="56.7109375" style="328" customWidth="1"/>
    <col min="4" max="4" width="11.85546875" style="328" bestFit="1" customWidth="1"/>
    <col min="5" max="16384" width="11.42578125" style="328"/>
  </cols>
  <sheetData>
    <row r="1" spans="1:5" ht="15" customHeight="1"/>
    <row r="2" spans="1:5" ht="21">
      <c r="A2" s="329" t="s">
        <v>37</v>
      </c>
      <c r="B2" s="330" t="str">
        <f>UPPER(C2)</f>
        <v>DESCRIPCIÓN</v>
      </c>
      <c r="C2" s="330" t="s">
        <v>2</v>
      </c>
      <c r="D2" s="330" t="s">
        <v>1438</v>
      </c>
      <c r="E2" s="330" t="s">
        <v>1433</v>
      </c>
    </row>
    <row r="3" spans="1:5">
      <c r="A3" s="331">
        <v>0</v>
      </c>
      <c r="B3" s="332" t="str">
        <f>UPPER(C3)</f>
        <v>SIN  NOMBRE</v>
      </c>
      <c r="C3" s="332" t="s">
        <v>566</v>
      </c>
      <c r="D3" s="328" t="s">
        <v>1335</v>
      </c>
      <c r="E3" s="328" t="s">
        <v>1444</v>
      </c>
    </row>
    <row r="4" spans="1:5">
      <c r="A4" s="333">
        <v>6</v>
      </c>
      <c r="B4" s="334" t="s">
        <v>731</v>
      </c>
      <c r="C4" s="334" t="s">
        <v>40</v>
      </c>
      <c r="D4" s="328" t="s">
        <v>664</v>
      </c>
      <c r="E4" s="328" t="s">
        <v>1463</v>
      </c>
    </row>
    <row r="5" spans="1:5">
      <c r="A5" s="333">
        <v>10</v>
      </c>
      <c r="B5" s="334" t="s">
        <v>732</v>
      </c>
      <c r="C5" s="334" t="s">
        <v>41</v>
      </c>
      <c r="D5" s="328" t="s">
        <v>699</v>
      </c>
      <c r="E5" s="328" t="s">
        <v>1463</v>
      </c>
    </row>
    <row r="6" spans="1:5">
      <c r="A6" s="333">
        <v>15</v>
      </c>
      <c r="B6" s="334" t="s">
        <v>733</v>
      </c>
      <c r="C6" s="334" t="s">
        <v>42</v>
      </c>
      <c r="D6" s="328" t="s">
        <v>666</v>
      </c>
      <c r="E6" s="328" t="s">
        <v>1463</v>
      </c>
    </row>
    <row r="7" spans="1:5">
      <c r="A7" s="333">
        <v>16</v>
      </c>
      <c r="B7" s="334" t="s">
        <v>734</v>
      </c>
      <c r="C7" s="334" t="s">
        <v>43</v>
      </c>
      <c r="D7" s="328" t="s">
        <v>667</v>
      </c>
      <c r="E7" s="328" t="s">
        <v>1463</v>
      </c>
    </row>
    <row r="8" spans="1:5">
      <c r="A8" s="333">
        <v>20</v>
      </c>
      <c r="B8" s="334" t="s">
        <v>735</v>
      </c>
      <c r="C8" s="334" t="s">
        <v>44</v>
      </c>
      <c r="D8" s="328" t="s">
        <v>665</v>
      </c>
      <c r="E8" s="328" t="s">
        <v>1463</v>
      </c>
    </row>
    <row r="9" spans="1:5">
      <c r="A9" s="333">
        <v>25</v>
      </c>
      <c r="B9" s="334" t="s">
        <v>736</v>
      </c>
      <c r="C9" s="334" t="s">
        <v>45</v>
      </c>
      <c r="D9" s="328" t="s">
        <v>667</v>
      </c>
      <c r="E9" s="328" t="s">
        <v>1463</v>
      </c>
    </row>
    <row r="10" spans="1:5">
      <c r="A10" s="333">
        <v>30</v>
      </c>
      <c r="B10" s="334" t="s">
        <v>737</v>
      </c>
      <c r="C10" s="334" t="s">
        <v>662</v>
      </c>
      <c r="D10" s="328" t="s">
        <v>666</v>
      </c>
      <c r="E10" s="328" t="s">
        <v>1463</v>
      </c>
    </row>
    <row r="11" spans="1:5">
      <c r="A11" s="333">
        <v>35</v>
      </c>
      <c r="B11" s="334" t="s">
        <v>738</v>
      </c>
      <c r="C11" s="334" t="s">
        <v>46</v>
      </c>
      <c r="D11" s="328" t="s">
        <v>668</v>
      </c>
      <c r="E11" s="328" t="s">
        <v>1463</v>
      </c>
    </row>
    <row r="12" spans="1:5">
      <c r="A12" s="333">
        <v>41</v>
      </c>
      <c r="B12" s="334" t="s">
        <v>739</v>
      </c>
      <c r="C12" s="334" t="s">
        <v>47</v>
      </c>
      <c r="D12" s="328" t="s">
        <v>665</v>
      </c>
      <c r="E12" s="328" t="s">
        <v>1463</v>
      </c>
    </row>
    <row r="13" spans="1:5">
      <c r="A13" s="333">
        <v>46</v>
      </c>
      <c r="B13" s="334" t="s">
        <v>740</v>
      </c>
      <c r="C13" s="334" t="s">
        <v>48</v>
      </c>
      <c r="D13" s="328" t="s">
        <v>669</v>
      </c>
      <c r="E13" s="328" t="s">
        <v>1463</v>
      </c>
    </row>
    <row r="14" spans="1:5">
      <c r="A14" s="333">
        <v>47</v>
      </c>
      <c r="B14" s="334" t="s">
        <v>741</v>
      </c>
      <c r="C14" s="334" t="s">
        <v>49</v>
      </c>
      <c r="D14" s="328" t="s">
        <v>670</v>
      </c>
      <c r="E14" s="328" t="s">
        <v>1463</v>
      </c>
    </row>
    <row r="15" spans="1:5">
      <c r="A15" s="335">
        <v>48</v>
      </c>
      <c r="B15" s="336" t="s">
        <v>742</v>
      </c>
      <c r="C15" s="336" t="s">
        <v>50</v>
      </c>
      <c r="D15" s="328" t="s">
        <v>698</v>
      </c>
      <c r="E15" s="328" t="s">
        <v>1463</v>
      </c>
    </row>
    <row r="16" spans="1:5">
      <c r="A16" s="333">
        <v>52</v>
      </c>
      <c r="B16" s="334" t="s">
        <v>743</v>
      </c>
      <c r="C16" s="334" t="s">
        <v>51</v>
      </c>
      <c r="D16" s="328" t="s">
        <v>699</v>
      </c>
      <c r="E16" s="328" t="s">
        <v>1463</v>
      </c>
    </row>
    <row r="17" spans="1:5">
      <c r="A17" s="333">
        <v>66</v>
      </c>
      <c r="B17" s="334" t="s">
        <v>744</v>
      </c>
      <c r="C17" s="334" t="s">
        <v>52</v>
      </c>
      <c r="D17" s="328" t="s">
        <v>671</v>
      </c>
      <c r="E17" s="328" t="s">
        <v>1463</v>
      </c>
    </row>
    <row r="18" spans="1:5">
      <c r="A18" s="333">
        <v>70</v>
      </c>
      <c r="B18" s="334" t="s">
        <v>745</v>
      </c>
      <c r="C18" s="334" t="s">
        <v>53</v>
      </c>
      <c r="D18" s="328" t="s">
        <v>671</v>
      </c>
      <c r="E18" s="328" t="s">
        <v>1463</v>
      </c>
    </row>
    <row r="19" spans="1:5">
      <c r="A19" s="333">
        <v>76</v>
      </c>
      <c r="B19" s="334" t="s">
        <v>746</v>
      </c>
      <c r="C19" s="334" t="s">
        <v>54</v>
      </c>
      <c r="D19" s="328" t="s">
        <v>664</v>
      </c>
      <c r="E19" s="328" t="s">
        <v>1463</v>
      </c>
    </row>
    <row r="20" spans="1:5">
      <c r="A20" s="333">
        <v>78</v>
      </c>
      <c r="B20" s="334" t="s">
        <v>747</v>
      </c>
      <c r="C20" s="334" t="s">
        <v>661</v>
      </c>
      <c r="D20" s="328" t="s">
        <v>666</v>
      </c>
      <c r="E20" s="328" t="s">
        <v>1463</v>
      </c>
    </row>
    <row r="21" spans="1:5">
      <c r="A21" s="333">
        <v>81</v>
      </c>
      <c r="B21" s="334" t="s">
        <v>748</v>
      </c>
      <c r="C21" s="334" t="s">
        <v>55</v>
      </c>
      <c r="D21" s="328" t="s">
        <v>664</v>
      </c>
      <c r="E21" s="328" t="s">
        <v>1463</v>
      </c>
    </row>
    <row r="22" spans="1:5">
      <c r="A22" s="333">
        <v>85</v>
      </c>
      <c r="B22" s="334" t="s">
        <v>749</v>
      </c>
      <c r="C22" s="334" t="s">
        <v>706</v>
      </c>
      <c r="D22" s="328" t="s">
        <v>666</v>
      </c>
      <c r="E22" s="328" t="s">
        <v>1463</v>
      </c>
    </row>
    <row r="23" spans="1:5">
      <c r="A23" s="333">
        <v>86</v>
      </c>
      <c r="B23" s="334" t="s">
        <v>750</v>
      </c>
      <c r="C23" s="334" t="s">
        <v>56</v>
      </c>
      <c r="D23" s="328" t="s">
        <v>667</v>
      </c>
      <c r="E23" s="328" t="s">
        <v>1463</v>
      </c>
    </row>
    <row r="24" spans="1:5">
      <c r="A24" s="333">
        <v>87</v>
      </c>
      <c r="B24" s="334" t="s">
        <v>751</v>
      </c>
      <c r="C24" s="334" t="s">
        <v>57</v>
      </c>
      <c r="D24" s="328" t="s">
        <v>671</v>
      </c>
      <c r="E24" s="328" t="s">
        <v>1463</v>
      </c>
    </row>
    <row r="25" spans="1:5">
      <c r="A25" s="333" t="s">
        <v>551</v>
      </c>
      <c r="B25" s="334" t="s">
        <v>552</v>
      </c>
      <c r="C25" s="334" t="s">
        <v>605</v>
      </c>
      <c r="D25" s="328" t="s">
        <v>669</v>
      </c>
      <c r="E25" s="328" t="s">
        <v>1463</v>
      </c>
    </row>
    <row r="26" spans="1:5">
      <c r="A26" s="333" t="s">
        <v>553</v>
      </c>
      <c r="B26" s="334" t="s">
        <v>552</v>
      </c>
      <c r="C26" s="334" t="s">
        <v>605</v>
      </c>
      <c r="D26" s="328" t="s">
        <v>669</v>
      </c>
      <c r="E26" s="328" t="s">
        <v>1463</v>
      </c>
    </row>
    <row r="27" spans="1:5">
      <c r="A27" s="333" t="s">
        <v>554</v>
      </c>
      <c r="B27" s="334" t="s">
        <v>555</v>
      </c>
      <c r="C27" s="334" t="s">
        <v>728</v>
      </c>
      <c r="D27" s="328" t="s">
        <v>670</v>
      </c>
      <c r="E27" s="328" t="s">
        <v>1463</v>
      </c>
    </row>
    <row r="28" spans="1:5">
      <c r="A28" s="335" t="s">
        <v>556</v>
      </c>
      <c r="B28" s="336" t="s">
        <v>557</v>
      </c>
      <c r="C28" s="336" t="s">
        <v>716</v>
      </c>
      <c r="D28" s="328" t="s">
        <v>698</v>
      </c>
      <c r="E28" s="328" t="s">
        <v>1463</v>
      </c>
    </row>
    <row r="29" spans="1:5">
      <c r="A29" s="333" t="s">
        <v>558</v>
      </c>
      <c r="B29" s="334" t="s">
        <v>559</v>
      </c>
      <c r="C29" s="334" t="s">
        <v>1289</v>
      </c>
      <c r="D29" s="328" t="s">
        <v>698</v>
      </c>
      <c r="E29" s="328" t="s">
        <v>1463</v>
      </c>
    </row>
    <row r="30" spans="1:5">
      <c r="A30" s="333">
        <v>108</v>
      </c>
      <c r="B30" s="336" t="s">
        <v>752</v>
      </c>
      <c r="C30" s="336" t="s">
        <v>58</v>
      </c>
      <c r="D30" s="328" t="s">
        <v>668</v>
      </c>
      <c r="E30" s="328" t="s">
        <v>1445</v>
      </c>
    </row>
    <row r="31" spans="1:5">
      <c r="A31" s="333">
        <v>109</v>
      </c>
      <c r="B31" s="334" t="s">
        <v>753</v>
      </c>
      <c r="C31" s="334" t="s">
        <v>632</v>
      </c>
      <c r="D31" s="328" t="s">
        <v>668</v>
      </c>
      <c r="E31" s="328" t="s">
        <v>1445</v>
      </c>
    </row>
    <row r="32" spans="1:5">
      <c r="A32" s="333">
        <v>111</v>
      </c>
      <c r="B32" s="334" t="s">
        <v>754</v>
      </c>
      <c r="C32" s="334" t="s">
        <v>59</v>
      </c>
      <c r="D32" s="328" t="s">
        <v>669</v>
      </c>
      <c r="E32" s="328" t="s">
        <v>1445</v>
      </c>
    </row>
    <row r="33" spans="1:5">
      <c r="A33" s="333">
        <v>112</v>
      </c>
      <c r="B33" s="334" t="s">
        <v>755</v>
      </c>
      <c r="C33" s="334" t="s">
        <v>60</v>
      </c>
      <c r="D33" s="328" t="s">
        <v>669</v>
      </c>
      <c r="E33" s="328" t="s">
        <v>1445</v>
      </c>
    </row>
    <row r="34" spans="1:5">
      <c r="A34" s="333">
        <v>117</v>
      </c>
      <c r="B34" s="334" t="s">
        <v>756</v>
      </c>
      <c r="C34" s="334" t="s">
        <v>61</v>
      </c>
      <c r="D34" s="328" t="s">
        <v>671</v>
      </c>
      <c r="E34" s="328" t="s">
        <v>1445</v>
      </c>
    </row>
    <row r="35" spans="1:5">
      <c r="A35" s="333">
        <v>119</v>
      </c>
      <c r="B35" s="334" t="s">
        <v>757</v>
      </c>
      <c r="C35" s="334" t="s">
        <v>62</v>
      </c>
      <c r="D35" s="328" t="s">
        <v>671</v>
      </c>
      <c r="E35" s="328" t="s">
        <v>1445</v>
      </c>
    </row>
    <row r="36" spans="1:5">
      <c r="A36" s="333">
        <v>121</v>
      </c>
      <c r="B36" s="334" t="s">
        <v>758</v>
      </c>
      <c r="C36" s="334" t="s">
        <v>63</v>
      </c>
      <c r="D36" s="328" t="s">
        <v>699</v>
      </c>
      <c r="E36" s="328" t="s">
        <v>1445</v>
      </c>
    </row>
    <row r="37" spans="1:5">
      <c r="A37" s="333">
        <v>124</v>
      </c>
      <c r="B37" s="334" t="s">
        <v>759</v>
      </c>
      <c r="C37" s="334" t="s">
        <v>64</v>
      </c>
      <c r="D37" s="328" t="s">
        <v>668</v>
      </c>
      <c r="E37" s="328" t="s">
        <v>1445</v>
      </c>
    </row>
    <row r="38" spans="1:5">
      <c r="A38" s="333">
        <v>129</v>
      </c>
      <c r="B38" s="334" t="s">
        <v>760</v>
      </c>
      <c r="C38" s="334" t="s">
        <v>65</v>
      </c>
      <c r="D38" s="328" t="s">
        <v>698</v>
      </c>
      <c r="E38" s="328" t="s">
        <v>1445</v>
      </c>
    </row>
    <row r="39" spans="1:5">
      <c r="A39" s="333">
        <v>130</v>
      </c>
      <c r="B39" s="334" t="s">
        <v>761</v>
      </c>
      <c r="C39" s="334" t="s">
        <v>66</v>
      </c>
      <c r="D39" s="328" t="s">
        <v>664</v>
      </c>
      <c r="E39" s="328" t="s">
        <v>1446</v>
      </c>
    </row>
    <row r="40" spans="1:5">
      <c r="A40" s="333">
        <v>132</v>
      </c>
      <c r="B40" s="334" t="s">
        <v>762</v>
      </c>
      <c r="C40" s="334" t="s">
        <v>67</v>
      </c>
      <c r="D40" s="328" t="s">
        <v>665</v>
      </c>
      <c r="E40" s="328" t="s">
        <v>1445</v>
      </c>
    </row>
    <row r="41" spans="1:5">
      <c r="A41" s="333">
        <v>133</v>
      </c>
      <c r="B41" s="334" t="s">
        <v>763</v>
      </c>
      <c r="C41" s="334" t="s">
        <v>68</v>
      </c>
      <c r="D41" s="328" t="s">
        <v>665</v>
      </c>
      <c r="E41" s="328" t="s">
        <v>1445</v>
      </c>
    </row>
    <row r="42" spans="1:5">
      <c r="A42" s="333">
        <v>134</v>
      </c>
      <c r="B42" s="334" t="s">
        <v>764</v>
      </c>
      <c r="C42" s="334" t="s">
        <v>69</v>
      </c>
      <c r="D42" s="328" t="s">
        <v>666</v>
      </c>
      <c r="E42" s="328" t="s">
        <v>1445</v>
      </c>
    </row>
    <row r="43" spans="1:5">
      <c r="A43" s="335">
        <v>137</v>
      </c>
      <c r="B43" s="336" t="s">
        <v>765</v>
      </c>
      <c r="C43" s="336" t="s">
        <v>70</v>
      </c>
      <c r="D43" s="328" t="s">
        <v>665</v>
      </c>
      <c r="E43" s="328" t="s">
        <v>1445</v>
      </c>
    </row>
    <row r="44" spans="1:5">
      <c r="A44" s="333">
        <v>138</v>
      </c>
      <c r="B44" s="334" t="s">
        <v>766</v>
      </c>
      <c r="C44" s="334" t="s">
        <v>71</v>
      </c>
      <c r="D44" s="328">
        <v>0</v>
      </c>
      <c r="E44" s="328" t="s">
        <v>1447</v>
      </c>
    </row>
    <row r="45" spans="1:5">
      <c r="A45" s="333">
        <v>139</v>
      </c>
      <c r="B45" s="334" t="s">
        <v>767</v>
      </c>
      <c r="C45" s="334" t="s">
        <v>72</v>
      </c>
      <c r="D45" s="328">
        <v>0</v>
      </c>
      <c r="E45" s="328" t="s">
        <v>1447</v>
      </c>
    </row>
    <row r="46" spans="1:5">
      <c r="A46" s="333">
        <v>140</v>
      </c>
      <c r="B46" s="334" t="s">
        <v>768</v>
      </c>
      <c r="C46" s="334" t="s">
        <v>1386</v>
      </c>
      <c r="D46" s="328">
        <v>0</v>
      </c>
      <c r="E46" s="328" t="s">
        <v>1447</v>
      </c>
    </row>
    <row r="47" spans="1:5">
      <c r="A47" s="333">
        <v>141</v>
      </c>
      <c r="B47" s="334" t="s">
        <v>769</v>
      </c>
      <c r="C47" s="334" t="s">
        <v>73</v>
      </c>
      <c r="D47" s="328">
        <v>0</v>
      </c>
      <c r="E47" s="328" t="s">
        <v>1447</v>
      </c>
    </row>
    <row r="48" spans="1:5">
      <c r="A48" s="333">
        <v>142</v>
      </c>
      <c r="B48" s="334" t="s">
        <v>770</v>
      </c>
      <c r="C48" s="334" t="s">
        <v>74</v>
      </c>
      <c r="D48" s="328">
        <v>0</v>
      </c>
      <c r="E48" s="328" t="s">
        <v>1447</v>
      </c>
    </row>
    <row r="49" spans="1:5">
      <c r="A49" s="333">
        <v>143</v>
      </c>
      <c r="B49" s="334" t="s">
        <v>771</v>
      </c>
      <c r="C49" s="334" t="s">
        <v>75</v>
      </c>
      <c r="D49" s="328">
        <v>0</v>
      </c>
      <c r="E49" s="328" t="s">
        <v>1447</v>
      </c>
    </row>
    <row r="50" spans="1:5">
      <c r="A50" s="335">
        <v>144</v>
      </c>
      <c r="B50" s="336" t="s">
        <v>772</v>
      </c>
      <c r="C50" s="336" t="s">
        <v>1387</v>
      </c>
      <c r="D50" s="328">
        <v>0</v>
      </c>
      <c r="E50" s="328" t="s">
        <v>1447</v>
      </c>
    </row>
    <row r="51" spans="1:5">
      <c r="A51" s="333">
        <v>145</v>
      </c>
      <c r="B51" s="334" t="s">
        <v>773</v>
      </c>
      <c r="C51" s="334" t="s">
        <v>76</v>
      </c>
      <c r="D51" s="328">
        <v>0</v>
      </c>
      <c r="E51" s="328" t="s">
        <v>1447</v>
      </c>
    </row>
    <row r="52" spans="1:5">
      <c r="A52" s="333">
        <v>146</v>
      </c>
      <c r="B52" s="334" t="s">
        <v>774</v>
      </c>
      <c r="C52" s="334" t="s">
        <v>77</v>
      </c>
      <c r="D52" s="328">
        <v>0</v>
      </c>
      <c r="E52" s="328" t="s">
        <v>1447</v>
      </c>
    </row>
    <row r="53" spans="1:5">
      <c r="A53" s="333">
        <v>147</v>
      </c>
      <c r="B53" s="334" t="s">
        <v>775</v>
      </c>
      <c r="C53" s="334" t="s">
        <v>1290</v>
      </c>
      <c r="D53" s="328">
        <v>0</v>
      </c>
      <c r="E53" s="328" t="s">
        <v>1447</v>
      </c>
    </row>
    <row r="54" spans="1:5">
      <c r="A54" s="333">
        <v>148</v>
      </c>
      <c r="B54" s="334" t="s">
        <v>776</v>
      </c>
      <c r="C54" s="334" t="s">
        <v>78</v>
      </c>
      <c r="D54" s="328">
        <v>0</v>
      </c>
      <c r="E54" s="328" t="s">
        <v>1447</v>
      </c>
    </row>
    <row r="55" spans="1:5">
      <c r="A55" s="333">
        <v>149</v>
      </c>
      <c r="B55" s="334" t="s">
        <v>777</v>
      </c>
      <c r="C55" s="334" t="s">
        <v>79</v>
      </c>
      <c r="D55" s="328" t="s">
        <v>668</v>
      </c>
      <c r="E55" s="328" t="s">
        <v>1445</v>
      </c>
    </row>
    <row r="56" spans="1:5">
      <c r="A56" s="333">
        <v>150</v>
      </c>
      <c r="B56" s="334" t="s">
        <v>778</v>
      </c>
      <c r="C56" s="334" t="s">
        <v>80</v>
      </c>
      <c r="D56" s="328" t="s">
        <v>668</v>
      </c>
      <c r="E56" s="328" t="s">
        <v>1445</v>
      </c>
    </row>
    <row r="57" spans="1:5">
      <c r="A57" s="333">
        <v>152</v>
      </c>
      <c r="B57" s="334" t="s">
        <v>779</v>
      </c>
      <c r="C57" s="334" t="s">
        <v>81</v>
      </c>
      <c r="D57" s="328" t="s">
        <v>665</v>
      </c>
      <c r="E57" s="328" t="s">
        <v>1445</v>
      </c>
    </row>
    <row r="58" spans="1:5">
      <c r="A58" s="333">
        <v>153</v>
      </c>
      <c r="B58" s="334" t="s">
        <v>780</v>
      </c>
      <c r="C58" s="334" t="s">
        <v>82</v>
      </c>
      <c r="D58" s="328" t="s">
        <v>665</v>
      </c>
      <c r="E58" s="328" t="s">
        <v>1445</v>
      </c>
    </row>
    <row r="59" spans="1:5">
      <c r="A59" s="333">
        <v>154</v>
      </c>
      <c r="B59" s="334" t="s">
        <v>781</v>
      </c>
      <c r="C59" s="334" t="s">
        <v>83</v>
      </c>
      <c r="D59" s="328" t="s">
        <v>665</v>
      </c>
      <c r="E59" s="328" t="s">
        <v>1445</v>
      </c>
    </row>
    <row r="60" spans="1:5">
      <c r="A60" s="333">
        <v>155</v>
      </c>
      <c r="B60" s="334" t="s">
        <v>782</v>
      </c>
      <c r="C60" s="334" t="s">
        <v>84</v>
      </c>
      <c r="D60" s="328" t="s">
        <v>698</v>
      </c>
      <c r="E60" s="328" t="s">
        <v>1445</v>
      </c>
    </row>
    <row r="61" spans="1:5">
      <c r="A61" s="333">
        <v>156</v>
      </c>
      <c r="B61" s="334" t="s">
        <v>783</v>
      </c>
      <c r="C61" s="334" t="s">
        <v>85</v>
      </c>
      <c r="D61" s="328" t="s">
        <v>698</v>
      </c>
      <c r="E61" s="328" t="s">
        <v>1445</v>
      </c>
    </row>
    <row r="62" spans="1:5">
      <c r="A62" s="333">
        <v>157</v>
      </c>
      <c r="B62" s="334" t="s">
        <v>784</v>
      </c>
      <c r="C62" s="334" t="s">
        <v>86</v>
      </c>
      <c r="D62" s="328" t="s">
        <v>698</v>
      </c>
      <c r="E62" s="328" t="s">
        <v>1445</v>
      </c>
    </row>
    <row r="63" spans="1:5">
      <c r="A63" s="333">
        <v>159</v>
      </c>
      <c r="B63" s="334" t="s">
        <v>785</v>
      </c>
      <c r="C63" s="334" t="s">
        <v>1388</v>
      </c>
      <c r="D63" s="328" t="s">
        <v>698</v>
      </c>
      <c r="E63" s="328" t="s">
        <v>1445</v>
      </c>
    </row>
    <row r="64" spans="1:5">
      <c r="A64" s="333">
        <v>163</v>
      </c>
      <c r="B64" s="334" t="s">
        <v>786</v>
      </c>
      <c r="C64" s="334" t="s">
        <v>87</v>
      </c>
      <c r="D64" s="328" t="s">
        <v>666</v>
      </c>
      <c r="E64" s="328" t="s">
        <v>1445</v>
      </c>
    </row>
    <row r="65" spans="1:5">
      <c r="A65" s="333">
        <v>169</v>
      </c>
      <c r="B65" s="334" t="s">
        <v>787</v>
      </c>
      <c r="C65" s="334" t="s">
        <v>88</v>
      </c>
      <c r="D65" s="328" t="s">
        <v>699</v>
      </c>
      <c r="E65" s="328" t="s">
        <v>1445</v>
      </c>
    </row>
    <row r="66" spans="1:5">
      <c r="A66" s="333">
        <v>170</v>
      </c>
      <c r="B66" s="334" t="s">
        <v>788</v>
      </c>
      <c r="C66" s="334" t="s">
        <v>89</v>
      </c>
      <c r="D66" s="328" t="s">
        <v>665</v>
      </c>
      <c r="E66" s="328" t="s">
        <v>1445</v>
      </c>
    </row>
    <row r="67" spans="1:5">
      <c r="A67" s="333">
        <v>171</v>
      </c>
      <c r="B67" s="334" t="s">
        <v>789</v>
      </c>
      <c r="C67" s="334" t="s">
        <v>90</v>
      </c>
      <c r="D67" s="328">
        <v>0</v>
      </c>
      <c r="E67" s="328" t="s">
        <v>1448</v>
      </c>
    </row>
    <row r="68" spans="1:5">
      <c r="A68" s="333">
        <v>190</v>
      </c>
      <c r="B68" s="334" t="s">
        <v>790</v>
      </c>
      <c r="C68" s="334" t="s">
        <v>91</v>
      </c>
      <c r="D68" s="328" t="s">
        <v>664</v>
      </c>
      <c r="E68" s="328" t="s">
        <v>1445</v>
      </c>
    </row>
    <row r="69" spans="1:5">
      <c r="A69" s="333">
        <v>192</v>
      </c>
      <c r="B69" s="334" t="s">
        <v>791</v>
      </c>
      <c r="C69" s="334" t="s">
        <v>92</v>
      </c>
      <c r="D69" s="328" t="s">
        <v>698</v>
      </c>
      <c r="E69" s="328" t="s">
        <v>1445</v>
      </c>
    </row>
    <row r="70" spans="1:5">
      <c r="A70" s="333">
        <v>197</v>
      </c>
      <c r="B70" s="334" t="s">
        <v>792</v>
      </c>
      <c r="C70" s="334" t="s">
        <v>1291</v>
      </c>
      <c r="D70" s="328" t="s">
        <v>665</v>
      </c>
      <c r="E70" s="328" t="s">
        <v>1445</v>
      </c>
    </row>
    <row r="71" spans="1:5">
      <c r="A71" s="333">
        <v>200</v>
      </c>
      <c r="B71" s="334" t="s">
        <v>793</v>
      </c>
      <c r="C71" s="334" t="s">
        <v>93</v>
      </c>
      <c r="D71" s="328" t="s">
        <v>671</v>
      </c>
      <c r="E71" s="328" t="s">
        <v>1445</v>
      </c>
    </row>
    <row r="72" spans="1:5">
      <c r="A72" s="333">
        <v>201</v>
      </c>
      <c r="B72" s="334" t="s">
        <v>794</v>
      </c>
      <c r="C72" s="334" t="s">
        <v>94</v>
      </c>
      <c r="D72" s="328" t="s">
        <v>665</v>
      </c>
      <c r="E72" s="328" t="s">
        <v>1445</v>
      </c>
    </row>
    <row r="73" spans="1:5">
      <c r="A73" s="333">
        <v>203</v>
      </c>
      <c r="B73" s="334" t="s">
        <v>795</v>
      </c>
      <c r="C73" s="334" t="s">
        <v>95</v>
      </c>
      <c r="D73" s="328" t="s">
        <v>699</v>
      </c>
      <c r="E73" s="328" t="s">
        <v>1445</v>
      </c>
    </row>
    <row r="74" spans="1:5">
      <c r="A74" s="333">
        <v>206</v>
      </c>
      <c r="B74" s="334" t="s">
        <v>796</v>
      </c>
      <c r="C74" s="334" t="s">
        <v>96</v>
      </c>
      <c r="D74" s="328" t="s">
        <v>668</v>
      </c>
      <c r="E74" s="328" t="s">
        <v>1445</v>
      </c>
    </row>
    <row r="75" spans="1:5">
      <c r="A75" s="333">
        <v>210</v>
      </c>
      <c r="B75" s="334" t="s">
        <v>797</v>
      </c>
      <c r="C75" s="334" t="s">
        <v>98</v>
      </c>
      <c r="D75" s="328" t="s">
        <v>699</v>
      </c>
      <c r="E75" s="328" t="s">
        <v>1445</v>
      </c>
    </row>
    <row r="76" spans="1:5">
      <c r="A76" s="333">
        <v>212</v>
      </c>
      <c r="B76" s="334" t="s">
        <v>798</v>
      </c>
      <c r="C76" s="334" t="s">
        <v>99</v>
      </c>
      <c r="D76" s="328" t="s">
        <v>670</v>
      </c>
      <c r="E76" s="328" t="s">
        <v>1445</v>
      </c>
    </row>
    <row r="77" spans="1:5">
      <c r="A77" s="335">
        <v>213</v>
      </c>
      <c r="B77" s="336" t="s">
        <v>799</v>
      </c>
      <c r="C77" s="336" t="s">
        <v>100</v>
      </c>
      <c r="D77" s="328" t="s">
        <v>665</v>
      </c>
      <c r="E77" s="328" t="s">
        <v>1445</v>
      </c>
    </row>
    <row r="78" spans="1:5">
      <c r="A78" s="333">
        <v>221</v>
      </c>
      <c r="B78" s="334" t="s">
        <v>800</v>
      </c>
      <c r="C78" s="334" t="s">
        <v>101</v>
      </c>
      <c r="D78" s="328" t="s">
        <v>698</v>
      </c>
      <c r="E78" s="328" t="s">
        <v>1445</v>
      </c>
    </row>
    <row r="79" spans="1:5">
      <c r="A79" s="333">
        <v>222</v>
      </c>
      <c r="B79" s="334" t="s">
        <v>801</v>
      </c>
      <c r="C79" s="334" t="s">
        <v>102</v>
      </c>
      <c r="D79" s="328" t="s">
        <v>670</v>
      </c>
      <c r="E79" s="328" t="s">
        <v>1445</v>
      </c>
    </row>
    <row r="80" spans="1:5">
      <c r="A80" s="333">
        <v>223</v>
      </c>
      <c r="B80" s="334" t="s">
        <v>802</v>
      </c>
      <c r="C80" s="334" t="s">
        <v>103</v>
      </c>
      <c r="D80" s="328" t="s">
        <v>670</v>
      </c>
      <c r="E80" s="328" t="s">
        <v>1445</v>
      </c>
    </row>
    <row r="81" spans="1:5">
      <c r="A81" s="333">
        <v>224</v>
      </c>
      <c r="B81" s="334" t="s">
        <v>803</v>
      </c>
      <c r="C81" s="334" t="s">
        <v>104</v>
      </c>
      <c r="D81" s="328" t="s">
        <v>664</v>
      </c>
      <c r="E81" s="328" t="s">
        <v>1445</v>
      </c>
    </row>
    <row r="82" spans="1:5">
      <c r="A82" s="333">
        <v>225</v>
      </c>
      <c r="B82" s="334" t="s">
        <v>804</v>
      </c>
      <c r="C82" s="334" t="s">
        <v>105</v>
      </c>
      <c r="D82" s="328" t="s">
        <v>699</v>
      </c>
      <c r="E82" s="328" t="s">
        <v>1445</v>
      </c>
    </row>
    <row r="83" spans="1:5">
      <c r="A83" s="333">
        <v>226</v>
      </c>
      <c r="B83" s="334" t="s">
        <v>805</v>
      </c>
      <c r="C83" s="334" t="s">
        <v>106</v>
      </c>
      <c r="D83" s="328" t="s">
        <v>664</v>
      </c>
      <c r="E83" s="328" t="s">
        <v>1445</v>
      </c>
    </row>
    <row r="84" spans="1:5">
      <c r="A84" s="333">
        <v>227</v>
      </c>
      <c r="B84" s="334" t="s">
        <v>806</v>
      </c>
      <c r="C84" s="334" t="s">
        <v>107</v>
      </c>
      <c r="D84" s="328" t="s">
        <v>665</v>
      </c>
      <c r="E84" s="328" t="s">
        <v>1445</v>
      </c>
    </row>
    <row r="85" spans="1:5">
      <c r="A85" s="333">
        <v>234</v>
      </c>
      <c r="B85" s="334" t="s">
        <v>807</v>
      </c>
      <c r="C85" s="334" t="s">
        <v>633</v>
      </c>
      <c r="D85" s="328" t="s">
        <v>667</v>
      </c>
      <c r="E85" s="328" t="s">
        <v>1445</v>
      </c>
    </row>
    <row r="86" spans="1:5">
      <c r="A86" s="333">
        <v>243</v>
      </c>
      <c r="B86" s="334" t="s">
        <v>808</v>
      </c>
      <c r="C86" s="334" t="s">
        <v>108</v>
      </c>
      <c r="D86" s="328" t="s">
        <v>667</v>
      </c>
      <c r="E86" s="328" t="s">
        <v>1445</v>
      </c>
    </row>
    <row r="87" spans="1:5">
      <c r="A87" s="333">
        <v>244</v>
      </c>
      <c r="B87" s="334" t="s">
        <v>809</v>
      </c>
      <c r="C87" s="334" t="s">
        <v>109</v>
      </c>
      <c r="D87" s="328" t="s">
        <v>671</v>
      </c>
      <c r="E87" s="328" t="s">
        <v>1445</v>
      </c>
    </row>
    <row r="88" spans="1:5">
      <c r="A88" s="333">
        <v>245</v>
      </c>
      <c r="B88" s="334" t="s">
        <v>810</v>
      </c>
      <c r="C88" s="334" t="s">
        <v>110</v>
      </c>
      <c r="D88" s="328" t="s">
        <v>671</v>
      </c>
      <c r="E88" s="328" t="s">
        <v>1445</v>
      </c>
    </row>
    <row r="89" spans="1:5">
      <c r="A89" s="333">
        <v>249</v>
      </c>
      <c r="B89" s="334" t="s">
        <v>811</v>
      </c>
      <c r="C89" s="334" t="s">
        <v>111</v>
      </c>
      <c r="D89" s="328" t="s">
        <v>669</v>
      </c>
      <c r="E89" s="328" t="s">
        <v>1445</v>
      </c>
    </row>
    <row r="90" spans="1:5">
      <c r="A90" s="333">
        <v>251</v>
      </c>
      <c r="B90" s="334" t="s">
        <v>812</v>
      </c>
      <c r="C90" s="334" t="s">
        <v>112</v>
      </c>
      <c r="D90" s="328" t="s">
        <v>669</v>
      </c>
      <c r="E90" s="328" t="s">
        <v>1445</v>
      </c>
    </row>
    <row r="91" spans="1:5">
      <c r="A91" s="333">
        <v>253</v>
      </c>
      <c r="B91" s="334" t="s">
        <v>813</v>
      </c>
      <c r="C91" s="334" t="s">
        <v>113</v>
      </c>
      <c r="D91" s="328" t="s">
        <v>699</v>
      </c>
      <c r="E91" s="328" t="s">
        <v>1445</v>
      </c>
    </row>
    <row r="92" spans="1:5">
      <c r="A92" s="333">
        <v>254</v>
      </c>
      <c r="B92" s="334" t="s">
        <v>814</v>
      </c>
      <c r="C92" s="334" t="s">
        <v>114</v>
      </c>
      <c r="D92" s="328" t="s">
        <v>664</v>
      </c>
      <c r="E92" s="328" t="s">
        <v>1445</v>
      </c>
    </row>
    <row r="93" spans="1:5">
      <c r="A93" s="333">
        <v>265</v>
      </c>
      <c r="B93" s="334" t="s">
        <v>815</v>
      </c>
      <c r="C93" s="334" t="s">
        <v>115</v>
      </c>
      <c r="D93" s="328" t="s">
        <v>665</v>
      </c>
      <c r="E93" s="328" t="s">
        <v>1445</v>
      </c>
    </row>
    <row r="94" spans="1:5">
      <c r="A94" s="333">
        <v>266</v>
      </c>
      <c r="B94" s="334" t="s">
        <v>816</v>
      </c>
      <c r="C94" s="334" t="s">
        <v>1375</v>
      </c>
      <c r="D94" s="328" t="s">
        <v>665</v>
      </c>
      <c r="E94" s="328" t="s">
        <v>1445</v>
      </c>
    </row>
    <row r="95" spans="1:5">
      <c r="A95" s="333">
        <v>267</v>
      </c>
      <c r="B95" s="334" t="s">
        <v>817</v>
      </c>
      <c r="C95" s="334" t="s">
        <v>116</v>
      </c>
      <c r="D95" s="328" t="s">
        <v>665</v>
      </c>
      <c r="E95" s="328" t="s">
        <v>1445</v>
      </c>
    </row>
    <row r="96" spans="1:5">
      <c r="A96" s="333">
        <v>268</v>
      </c>
      <c r="B96" s="334" t="s">
        <v>818</v>
      </c>
      <c r="C96" s="334" t="s">
        <v>117</v>
      </c>
      <c r="D96" s="328" t="s">
        <v>665</v>
      </c>
      <c r="E96" s="328" t="s">
        <v>1445</v>
      </c>
    </row>
    <row r="97" spans="1:5">
      <c r="A97" s="333">
        <v>269</v>
      </c>
      <c r="B97" s="334" t="s">
        <v>819</v>
      </c>
      <c r="C97" s="334" t="s">
        <v>118</v>
      </c>
      <c r="D97" s="328" t="s">
        <v>665</v>
      </c>
      <c r="E97" s="328" t="s">
        <v>1445</v>
      </c>
    </row>
    <row r="98" spans="1:5">
      <c r="A98" s="333">
        <v>270</v>
      </c>
      <c r="B98" s="334" t="s">
        <v>820</v>
      </c>
      <c r="C98" s="334" t="s">
        <v>119</v>
      </c>
      <c r="D98" s="328" t="s">
        <v>665</v>
      </c>
      <c r="E98" s="328" t="s">
        <v>1445</v>
      </c>
    </row>
    <row r="99" spans="1:5">
      <c r="A99" s="335">
        <v>271</v>
      </c>
      <c r="B99" s="336" t="s">
        <v>821</v>
      </c>
      <c r="C99" s="336" t="s">
        <v>120</v>
      </c>
      <c r="D99" s="328" t="s">
        <v>665</v>
      </c>
      <c r="E99" s="328" t="s">
        <v>1445</v>
      </c>
    </row>
    <row r="100" spans="1:5">
      <c r="A100" s="331">
        <v>272</v>
      </c>
      <c r="B100" s="332" t="s">
        <v>822</v>
      </c>
      <c r="C100" s="332" t="s">
        <v>121</v>
      </c>
      <c r="D100" s="328" t="s">
        <v>665</v>
      </c>
      <c r="E100" s="328" t="s">
        <v>1445</v>
      </c>
    </row>
    <row r="101" spans="1:5">
      <c r="A101" s="333">
        <v>273</v>
      </c>
      <c r="B101" s="334" t="s">
        <v>823</v>
      </c>
      <c r="C101" s="334" t="s">
        <v>122</v>
      </c>
      <c r="D101" s="328" t="s">
        <v>665</v>
      </c>
      <c r="E101" s="328" t="s">
        <v>1445</v>
      </c>
    </row>
    <row r="102" spans="1:5">
      <c r="A102" s="333">
        <v>281</v>
      </c>
      <c r="B102" s="334" t="s">
        <v>824</v>
      </c>
      <c r="C102" s="334" t="s">
        <v>123</v>
      </c>
      <c r="D102" s="328" t="s">
        <v>670</v>
      </c>
      <c r="E102" s="328" t="s">
        <v>1445</v>
      </c>
    </row>
    <row r="103" spans="1:5">
      <c r="A103" s="333">
        <v>283</v>
      </c>
      <c r="B103" s="334" t="s">
        <v>825</v>
      </c>
      <c r="C103" s="334" t="s">
        <v>124</v>
      </c>
      <c r="D103" s="328" t="s">
        <v>665</v>
      </c>
      <c r="E103" s="328" t="s">
        <v>1445</v>
      </c>
    </row>
    <row r="104" spans="1:5">
      <c r="A104" s="333">
        <v>287</v>
      </c>
      <c r="B104" s="334" t="s">
        <v>826</v>
      </c>
      <c r="C104" s="334" t="s">
        <v>125</v>
      </c>
      <c r="D104" s="328" t="s">
        <v>699</v>
      </c>
      <c r="E104" s="328" t="s">
        <v>1445</v>
      </c>
    </row>
    <row r="105" spans="1:5">
      <c r="A105" s="333">
        <v>288</v>
      </c>
      <c r="B105" s="334" t="s">
        <v>827</v>
      </c>
      <c r="C105" s="334" t="s">
        <v>126</v>
      </c>
      <c r="D105" s="328" t="s">
        <v>698</v>
      </c>
      <c r="E105" s="328" t="s">
        <v>1445</v>
      </c>
    </row>
    <row r="106" spans="1:5">
      <c r="A106" s="333">
        <v>290</v>
      </c>
      <c r="B106" s="334" t="s">
        <v>828</v>
      </c>
      <c r="C106" s="334" t="s">
        <v>127</v>
      </c>
      <c r="D106" s="328" t="s">
        <v>665</v>
      </c>
      <c r="E106" s="328" t="s">
        <v>1445</v>
      </c>
    </row>
    <row r="107" spans="1:5">
      <c r="A107" s="333">
        <v>291</v>
      </c>
      <c r="B107" s="334" t="s">
        <v>829</v>
      </c>
      <c r="C107" s="334" t="s">
        <v>128</v>
      </c>
      <c r="D107" s="328" t="s">
        <v>670</v>
      </c>
      <c r="E107" s="328" t="s">
        <v>1445</v>
      </c>
    </row>
    <row r="108" spans="1:5">
      <c r="A108" s="333">
        <v>292</v>
      </c>
      <c r="B108" s="334" t="s">
        <v>830</v>
      </c>
      <c r="C108" s="334" t="s">
        <v>129</v>
      </c>
      <c r="D108" s="328" t="s">
        <v>669</v>
      </c>
      <c r="E108" s="328" t="s">
        <v>1445</v>
      </c>
    </row>
    <row r="109" spans="1:5">
      <c r="A109" s="333">
        <v>293</v>
      </c>
      <c r="B109" s="334" t="s">
        <v>831</v>
      </c>
      <c r="C109" s="334" t="s">
        <v>130</v>
      </c>
      <c r="D109" s="328" t="s">
        <v>669</v>
      </c>
      <c r="E109" s="328" t="s">
        <v>1445</v>
      </c>
    </row>
    <row r="110" spans="1:5">
      <c r="A110" s="333">
        <v>294</v>
      </c>
      <c r="B110" s="334" t="s">
        <v>832</v>
      </c>
      <c r="C110" s="334" t="s">
        <v>131</v>
      </c>
      <c r="D110" s="328">
        <v>0</v>
      </c>
      <c r="E110" s="328" t="s">
        <v>1447</v>
      </c>
    </row>
    <row r="111" spans="1:5">
      <c r="A111" s="333">
        <v>295</v>
      </c>
      <c r="B111" s="334" t="s">
        <v>833</v>
      </c>
      <c r="C111" s="334" t="s">
        <v>132</v>
      </c>
      <c r="D111" s="328">
        <v>0</v>
      </c>
      <c r="E111" s="328" t="s">
        <v>1447</v>
      </c>
    </row>
    <row r="112" spans="1:5">
      <c r="A112" s="333">
        <v>296</v>
      </c>
      <c r="B112" s="334" t="s">
        <v>834</v>
      </c>
      <c r="C112" s="334" t="s">
        <v>133</v>
      </c>
      <c r="D112" s="328">
        <v>0</v>
      </c>
      <c r="E112" s="328" t="s">
        <v>1447</v>
      </c>
    </row>
    <row r="113" spans="1:5">
      <c r="A113" s="333">
        <v>298</v>
      </c>
      <c r="B113" s="334" t="s">
        <v>835</v>
      </c>
      <c r="C113" s="334" t="s">
        <v>134</v>
      </c>
      <c r="D113" s="328" t="s">
        <v>698</v>
      </c>
      <c r="E113" s="328" t="s">
        <v>1445</v>
      </c>
    </row>
    <row r="114" spans="1:5">
      <c r="A114" s="333">
        <v>299</v>
      </c>
      <c r="B114" s="334" t="s">
        <v>836</v>
      </c>
      <c r="C114" s="334" t="s">
        <v>135</v>
      </c>
      <c r="D114" s="328" t="s">
        <v>698</v>
      </c>
      <c r="E114" s="328" t="s">
        <v>1445</v>
      </c>
    </row>
    <row r="115" spans="1:5">
      <c r="A115" s="333">
        <v>300</v>
      </c>
      <c r="B115" s="334" t="s">
        <v>837</v>
      </c>
      <c r="C115" s="334" t="s">
        <v>136</v>
      </c>
      <c r="D115" s="328" t="s">
        <v>698</v>
      </c>
      <c r="E115" s="328" t="s">
        <v>1445</v>
      </c>
    </row>
    <row r="116" spans="1:5">
      <c r="A116" s="333">
        <v>301</v>
      </c>
      <c r="B116" s="334" t="s">
        <v>838</v>
      </c>
      <c r="C116" s="334" t="s">
        <v>137</v>
      </c>
      <c r="D116" s="328" t="s">
        <v>698</v>
      </c>
      <c r="E116" s="328" t="s">
        <v>1445</v>
      </c>
    </row>
    <row r="117" spans="1:5">
      <c r="A117" s="333">
        <v>302</v>
      </c>
      <c r="B117" s="334" t="s">
        <v>839</v>
      </c>
      <c r="C117" s="334" t="s">
        <v>138</v>
      </c>
      <c r="D117" s="328" t="s">
        <v>698</v>
      </c>
      <c r="E117" s="328" t="s">
        <v>1445</v>
      </c>
    </row>
    <row r="118" spans="1:5">
      <c r="A118" s="333">
        <v>303</v>
      </c>
      <c r="B118" s="334" t="s">
        <v>840</v>
      </c>
      <c r="C118" s="334" t="s">
        <v>139</v>
      </c>
      <c r="D118" s="328" t="s">
        <v>698</v>
      </c>
      <c r="E118" s="328" t="s">
        <v>1445</v>
      </c>
    </row>
    <row r="119" spans="1:5">
      <c r="A119" s="333">
        <v>309</v>
      </c>
      <c r="B119" s="334" t="s">
        <v>841</v>
      </c>
      <c r="C119" s="334" t="s">
        <v>1292</v>
      </c>
      <c r="D119" s="328" t="s">
        <v>667</v>
      </c>
      <c r="E119" s="328" t="s">
        <v>1445</v>
      </c>
    </row>
    <row r="120" spans="1:5">
      <c r="A120" s="333">
        <v>310</v>
      </c>
      <c r="B120" s="334" t="s">
        <v>842</v>
      </c>
      <c r="C120" s="334" t="s">
        <v>140</v>
      </c>
      <c r="D120" s="328" t="s">
        <v>671</v>
      </c>
      <c r="E120" s="328" t="s">
        <v>1445</v>
      </c>
    </row>
    <row r="121" spans="1:5">
      <c r="A121" s="333">
        <v>311</v>
      </c>
      <c r="B121" s="334" t="s">
        <v>843</v>
      </c>
      <c r="C121" s="334" t="s">
        <v>141</v>
      </c>
      <c r="D121" s="328" t="s">
        <v>671</v>
      </c>
      <c r="E121" s="328" t="s">
        <v>1445</v>
      </c>
    </row>
    <row r="122" spans="1:5">
      <c r="A122" s="333">
        <v>312</v>
      </c>
      <c r="B122" s="334" t="s">
        <v>844</v>
      </c>
      <c r="C122" s="334" t="s">
        <v>142</v>
      </c>
      <c r="D122" s="328" t="s">
        <v>669</v>
      </c>
      <c r="E122" s="328" t="s">
        <v>1445</v>
      </c>
    </row>
    <row r="123" spans="1:5">
      <c r="A123" s="333">
        <v>313</v>
      </c>
      <c r="B123" s="334" t="s">
        <v>845</v>
      </c>
      <c r="C123" s="334" t="s">
        <v>143</v>
      </c>
      <c r="D123" s="328" t="s">
        <v>699</v>
      </c>
      <c r="E123" s="328" t="s">
        <v>1445</v>
      </c>
    </row>
    <row r="124" spans="1:5">
      <c r="A124" s="333">
        <v>314</v>
      </c>
      <c r="B124" s="334" t="s">
        <v>1439</v>
      </c>
      <c r="C124" s="334" t="s">
        <v>1389</v>
      </c>
      <c r="D124" s="328" t="s">
        <v>699</v>
      </c>
      <c r="E124" s="328" t="s">
        <v>1445</v>
      </c>
    </row>
    <row r="125" spans="1:5">
      <c r="A125" s="333">
        <v>315</v>
      </c>
      <c r="B125" s="334" t="s">
        <v>846</v>
      </c>
      <c r="C125" s="334" t="s">
        <v>1293</v>
      </c>
      <c r="D125" s="328" t="s">
        <v>664</v>
      </c>
      <c r="E125" s="328" t="s">
        <v>1445</v>
      </c>
    </row>
    <row r="126" spans="1:5">
      <c r="A126" s="333">
        <v>324</v>
      </c>
      <c r="B126" s="334" t="s">
        <v>847</v>
      </c>
      <c r="C126" s="334" t="s">
        <v>144</v>
      </c>
      <c r="D126" s="328" t="s">
        <v>664</v>
      </c>
      <c r="E126" s="328" t="s">
        <v>1445</v>
      </c>
    </row>
    <row r="127" spans="1:5">
      <c r="A127" s="333">
        <v>340</v>
      </c>
      <c r="B127" s="334" t="s">
        <v>848</v>
      </c>
      <c r="C127" s="334" t="s">
        <v>145</v>
      </c>
      <c r="D127" s="328" t="s">
        <v>699</v>
      </c>
      <c r="E127" s="328" t="s">
        <v>1445</v>
      </c>
    </row>
    <row r="128" spans="1:5">
      <c r="A128" s="335">
        <v>342</v>
      </c>
      <c r="B128" s="336" t="s">
        <v>849</v>
      </c>
      <c r="C128" s="336" t="s">
        <v>146</v>
      </c>
      <c r="D128" s="328" t="s">
        <v>667</v>
      </c>
      <c r="E128" s="328" t="s">
        <v>1445</v>
      </c>
    </row>
    <row r="129" spans="1:5">
      <c r="A129" s="333">
        <v>343</v>
      </c>
      <c r="B129" s="334" t="s">
        <v>850</v>
      </c>
      <c r="C129" s="334" t="s">
        <v>147</v>
      </c>
      <c r="D129" s="328" t="s">
        <v>667</v>
      </c>
      <c r="E129" s="328" t="s">
        <v>1445</v>
      </c>
    </row>
    <row r="130" spans="1:5">
      <c r="A130" s="333">
        <v>344</v>
      </c>
      <c r="B130" s="334" t="s">
        <v>851</v>
      </c>
      <c r="C130" s="334" t="s">
        <v>148</v>
      </c>
      <c r="D130" s="328" t="s">
        <v>699</v>
      </c>
      <c r="E130" s="328" t="s">
        <v>1445</v>
      </c>
    </row>
    <row r="131" spans="1:5">
      <c r="A131" s="333">
        <v>345</v>
      </c>
      <c r="B131" s="334" t="s">
        <v>852</v>
      </c>
      <c r="C131" s="334" t="s">
        <v>149</v>
      </c>
      <c r="D131" s="328" t="s">
        <v>666</v>
      </c>
      <c r="E131" s="328" t="s">
        <v>1445</v>
      </c>
    </row>
    <row r="132" spans="1:5">
      <c r="A132" s="333">
        <v>346</v>
      </c>
      <c r="B132" s="334" t="s">
        <v>853</v>
      </c>
      <c r="C132" s="334" t="s">
        <v>150</v>
      </c>
      <c r="D132" s="328" t="s">
        <v>666</v>
      </c>
      <c r="E132" s="328" t="s">
        <v>1445</v>
      </c>
    </row>
    <row r="133" spans="1:5">
      <c r="A133" s="335">
        <v>347</v>
      </c>
      <c r="B133" s="336" t="s">
        <v>854</v>
      </c>
      <c r="C133" s="336" t="s">
        <v>151</v>
      </c>
      <c r="D133" s="328" t="s">
        <v>666</v>
      </c>
      <c r="E133" s="328" t="s">
        <v>1445</v>
      </c>
    </row>
    <row r="134" spans="1:5">
      <c r="A134" s="333">
        <v>348</v>
      </c>
      <c r="B134" s="334" t="s">
        <v>855</v>
      </c>
      <c r="C134" s="334" t="s">
        <v>152</v>
      </c>
      <c r="D134" s="328" t="s">
        <v>669</v>
      </c>
      <c r="E134" s="328" t="s">
        <v>1445</v>
      </c>
    </row>
    <row r="135" spans="1:5">
      <c r="A135" s="333">
        <v>349</v>
      </c>
      <c r="B135" s="334" t="s">
        <v>856</v>
      </c>
      <c r="C135" s="334" t="s">
        <v>153</v>
      </c>
      <c r="D135" s="328" t="s">
        <v>668</v>
      </c>
      <c r="E135" s="328" t="s">
        <v>1445</v>
      </c>
    </row>
    <row r="136" spans="1:5">
      <c r="A136" s="333">
        <v>371</v>
      </c>
      <c r="B136" s="334" t="s">
        <v>857</v>
      </c>
      <c r="C136" s="334" t="s">
        <v>154</v>
      </c>
      <c r="D136" s="328" t="s">
        <v>667</v>
      </c>
      <c r="E136" s="328" t="s">
        <v>1445</v>
      </c>
    </row>
    <row r="137" spans="1:5">
      <c r="A137" s="333">
        <v>373</v>
      </c>
      <c r="B137" s="334" t="s">
        <v>858</v>
      </c>
      <c r="C137" s="334" t="s">
        <v>625</v>
      </c>
      <c r="D137" s="328" t="s">
        <v>665</v>
      </c>
      <c r="E137" s="328" t="s">
        <v>1445</v>
      </c>
    </row>
    <row r="138" spans="1:5">
      <c r="A138" s="333">
        <v>374</v>
      </c>
      <c r="B138" s="334" t="s">
        <v>859</v>
      </c>
      <c r="C138" s="334" t="s">
        <v>626</v>
      </c>
      <c r="D138" s="328" t="s">
        <v>671</v>
      </c>
      <c r="E138" s="328" t="s">
        <v>1445</v>
      </c>
    </row>
    <row r="139" spans="1:5">
      <c r="A139" s="333">
        <v>376</v>
      </c>
      <c r="B139" s="334" t="s">
        <v>860</v>
      </c>
      <c r="C139" s="334" t="s">
        <v>627</v>
      </c>
      <c r="D139" s="328" t="s">
        <v>666</v>
      </c>
      <c r="E139" s="328" t="s">
        <v>1445</v>
      </c>
    </row>
    <row r="140" spans="1:5">
      <c r="A140" s="333">
        <v>378</v>
      </c>
      <c r="B140" s="334" t="s">
        <v>861</v>
      </c>
      <c r="C140" s="334" t="s">
        <v>628</v>
      </c>
      <c r="D140" s="328" t="s">
        <v>698</v>
      </c>
      <c r="E140" s="328" t="s">
        <v>1445</v>
      </c>
    </row>
    <row r="141" spans="1:5">
      <c r="A141" s="333">
        <v>379</v>
      </c>
      <c r="B141" s="334" t="s">
        <v>862</v>
      </c>
      <c r="C141" s="334" t="s">
        <v>1294</v>
      </c>
      <c r="D141" s="328" t="s">
        <v>665</v>
      </c>
      <c r="E141" s="328" t="s">
        <v>1445</v>
      </c>
    </row>
    <row r="142" spans="1:5">
      <c r="A142" s="333">
        <v>382</v>
      </c>
      <c r="B142" s="334" t="s">
        <v>863</v>
      </c>
      <c r="C142" s="334" t="s">
        <v>1295</v>
      </c>
      <c r="D142" s="328" t="s">
        <v>667</v>
      </c>
      <c r="E142" s="328" t="s">
        <v>1445</v>
      </c>
    </row>
    <row r="143" spans="1:5">
      <c r="A143" s="333">
        <v>383</v>
      </c>
      <c r="B143" s="334" t="s">
        <v>864</v>
      </c>
      <c r="C143" s="334" t="s">
        <v>1296</v>
      </c>
      <c r="D143" s="328" t="s">
        <v>699</v>
      </c>
      <c r="E143" s="328" t="s">
        <v>1445</v>
      </c>
    </row>
    <row r="144" spans="1:5">
      <c r="A144" s="333">
        <v>384</v>
      </c>
      <c r="B144" s="334" t="s">
        <v>865</v>
      </c>
      <c r="C144" s="334" t="s">
        <v>1297</v>
      </c>
      <c r="D144" s="328" t="s">
        <v>1390</v>
      </c>
      <c r="E144" s="328" t="s">
        <v>1445</v>
      </c>
    </row>
    <row r="145" spans="1:5">
      <c r="A145" s="333">
        <v>385</v>
      </c>
      <c r="B145" s="334" t="s">
        <v>866</v>
      </c>
      <c r="C145" s="334" t="s">
        <v>729</v>
      </c>
      <c r="D145" s="328" t="s">
        <v>699</v>
      </c>
      <c r="E145" s="328" t="s">
        <v>1445</v>
      </c>
    </row>
    <row r="146" spans="1:5">
      <c r="A146" s="333">
        <v>386</v>
      </c>
      <c r="B146" s="334" t="s">
        <v>1440</v>
      </c>
      <c r="C146" s="334" t="s">
        <v>1391</v>
      </c>
      <c r="D146" s="328" t="s">
        <v>1390</v>
      </c>
      <c r="E146" s="328" t="s">
        <v>1445</v>
      </c>
    </row>
    <row r="147" spans="1:5">
      <c r="A147" s="333">
        <v>387</v>
      </c>
      <c r="B147" s="334" t="s">
        <v>1441</v>
      </c>
      <c r="C147" s="334" t="s">
        <v>1371</v>
      </c>
      <c r="D147" s="328" t="s">
        <v>1390</v>
      </c>
      <c r="E147" s="328" t="s">
        <v>1445</v>
      </c>
    </row>
    <row r="148" spans="1:5">
      <c r="A148" s="333">
        <v>411</v>
      </c>
      <c r="B148" s="334" t="s">
        <v>867</v>
      </c>
      <c r="C148" s="334" t="s">
        <v>155</v>
      </c>
      <c r="D148" s="328">
        <v>0</v>
      </c>
      <c r="E148" s="328" t="s">
        <v>1449</v>
      </c>
    </row>
    <row r="149" spans="1:5">
      <c r="A149" s="333">
        <v>417</v>
      </c>
      <c r="B149" s="334" t="s">
        <v>868</v>
      </c>
      <c r="C149" s="334" t="s">
        <v>156</v>
      </c>
      <c r="D149" s="328">
        <v>0</v>
      </c>
      <c r="E149" s="328" t="s">
        <v>1449</v>
      </c>
    </row>
    <row r="150" spans="1:5">
      <c r="A150" s="333">
        <v>418</v>
      </c>
      <c r="B150" s="334" t="s">
        <v>869</v>
      </c>
      <c r="C150" s="334" t="s">
        <v>157</v>
      </c>
      <c r="D150" s="328">
        <v>0</v>
      </c>
      <c r="E150" s="328" t="s">
        <v>1449</v>
      </c>
    </row>
    <row r="151" spans="1:5">
      <c r="A151" s="333">
        <v>422</v>
      </c>
      <c r="B151" s="334" t="s">
        <v>870</v>
      </c>
      <c r="C151" s="334" t="s">
        <v>158</v>
      </c>
      <c r="D151" s="328">
        <v>0</v>
      </c>
      <c r="E151" s="328" t="s">
        <v>1449</v>
      </c>
    </row>
    <row r="152" spans="1:5">
      <c r="A152" s="333">
        <v>423</v>
      </c>
      <c r="B152" s="334" t="s">
        <v>871</v>
      </c>
      <c r="C152" s="334" t="s">
        <v>159</v>
      </c>
      <c r="D152" s="328">
        <v>0</v>
      </c>
      <c r="E152" s="328" t="s">
        <v>1449</v>
      </c>
    </row>
    <row r="153" spans="1:5">
      <c r="A153" s="333">
        <v>424</v>
      </c>
      <c r="B153" s="334" t="s">
        <v>872</v>
      </c>
      <c r="C153" s="334" t="s">
        <v>1392</v>
      </c>
      <c r="D153" s="328">
        <v>0</v>
      </c>
      <c r="E153" s="328" t="s">
        <v>1449</v>
      </c>
    </row>
    <row r="154" spans="1:5">
      <c r="A154" s="333">
        <v>425</v>
      </c>
      <c r="B154" s="334" t="s">
        <v>873</v>
      </c>
      <c r="C154" s="334" t="s">
        <v>160</v>
      </c>
      <c r="D154" s="328">
        <v>0</v>
      </c>
      <c r="E154" s="328" t="s">
        <v>1449</v>
      </c>
    </row>
    <row r="155" spans="1:5">
      <c r="A155" s="333">
        <v>426</v>
      </c>
      <c r="B155" s="334" t="s">
        <v>874</v>
      </c>
      <c r="C155" s="334" t="s">
        <v>161</v>
      </c>
      <c r="D155" s="328">
        <v>0</v>
      </c>
      <c r="E155" s="328" t="s">
        <v>1449</v>
      </c>
    </row>
    <row r="156" spans="1:5">
      <c r="A156" s="333">
        <v>427</v>
      </c>
      <c r="B156" s="334" t="s">
        <v>875</v>
      </c>
      <c r="C156" s="334" t="s">
        <v>162</v>
      </c>
      <c r="D156" s="328">
        <v>0</v>
      </c>
      <c r="E156" s="328" t="s">
        <v>1449</v>
      </c>
    </row>
    <row r="157" spans="1:5">
      <c r="A157" s="333">
        <v>428</v>
      </c>
      <c r="B157" s="334" t="s">
        <v>876</v>
      </c>
      <c r="C157" s="334" t="s">
        <v>163</v>
      </c>
      <c r="D157" s="328">
        <v>0</v>
      </c>
      <c r="E157" s="328" t="s">
        <v>1449</v>
      </c>
    </row>
    <row r="158" spans="1:5">
      <c r="A158" s="333">
        <v>429</v>
      </c>
      <c r="B158" s="334" t="s">
        <v>877</v>
      </c>
      <c r="C158" s="334" t="s">
        <v>164</v>
      </c>
      <c r="D158" s="328">
        <v>0</v>
      </c>
      <c r="E158" s="328" t="s">
        <v>1449</v>
      </c>
    </row>
    <row r="159" spans="1:5">
      <c r="A159" s="333">
        <v>432</v>
      </c>
      <c r="B159" s="334" t="s">
        <v>878</v>
      </c>
      <c r="C159" s="334" t="s">
        <v>165</v>
      </c>
      <c r="D159" s="328">
        <v>0</v>
      </c>
      <c r="E159" s="328" t="s">
        <v>1449</v>
      </c>
    </row>
    <row r="160" spans="1:5">
      <c r="A160" s="333">
        <v>433</v>
      </c>
      <c r="B160" s="334" t="s">
        <v>879</v>
      </c>
      <c r="C160" s="334" t="s">
        <v>166</v>
      </c>
      <c r="D160" s="328">
        <v>0</v>
      </c>
      <c r="E160" s="328" t="s">
        <v>1449</v>
      </c>
    </row>
    <row r="161" spans="1:5">
      <c r="A161" s="335">
        <v>434</v>
      </c>
      <c r="B161" s="336" t="s">
        <v>880</v>
      </c>
      <c r="C161" s="336" t="s">
        <v>167</v>
      </c>
      <c r="D161" s="328">
        <v>0</v>
      </c>
      <c r="E161" s="328" t="s">
        <v>1449</v>
      </c>
    </row>
    <row r="162" spans="1:5">
      <c r="A162" s="335">
        <v>435</v>
      </c>
      <c r="B162" s="336" t="s">
        <v>881</v>
      </c>
      <c r="C162" s="336" t="s">
        <v>168</v>
      </c>
      <c r="D162" s="328">
        <v>0</v>
      </c>
      <c r="E162" s="328" t="s">
        <v>1449</v>
      </c>
    </row>
    <row r="163" spans="1:5">
      <c r="A163" s="333">
        <v>512</v>
      </c>
      <c r="B163" s="334" t="s">
        <v>882</v>
      </c>
      <c r="C163" s="334" t="s">
        <v>730</v>
      </c>
      <c r="D163" s="328" t="s">
        <v>668</v>
      </c>
      <c r="E163" s="328" t="s">
        <v>1445</v>
      </c>
    </row>
    <row r="164" spans="1:5">
      <c r="A164" s="333">
        <v>513</v>
      </c>
      <c r="B164" s="334" t="s">
        <v>883</v>
      </c>
      <c r="C164" s="334" t="s">
        <v>169</v>
      </c>
      <c r="D164" s="328" t="s">
        <v>665</v>
      </c>
      <c r="E164" s="328" t="s">
        <v>1450</v>
      </c>
    </row>
    <row r="165" spans="1:5">
      <c r="A165" s="333">
        <v>514</v>
      </c>
      <c r="B165" s="334" t="s">
        <v>884</v>
      </c>
      <c r="C165" s="334" t="s">
        <v>170</v>
      </c>
      <c r="D165" s="328" t="s">
        <v>699</v>
      </c>
      <c r="E165" s="328" t="s">
        <v>1450</v>
      </c>
    </row>
    <row r="166" spans="1:5">
      <c r="A166" s="333">
        <v>517</v>
      </c>
      <c r="B166" s="334" t="s">
        <v>885</v>
      </c>
      <c r="C166" s="334" t="s">
        <v>171</v>
      </c>
      <c r="D166" s="328" t="s">
        <v>699</v>
      </c>
      <c r="E166" s="328" t="s">
        <v>1450</v>
      </c>
    </row>
    <row r="167" spans="1:5">
      <c r="A167" s="333">
        <v>520</v>
      </c>
      <c r="B167" s="334" t="s">
        <v>886</v>
      </c>
      <c r="C167" s="334" t="s">
        <v>1393</v>
      </c>
      <c r="D167" s="328" t="s">
        <v>664</v>
      </c>
      <c r="E167" s="328" t="s">
        <v>1450</v>
      </c>
    </row>
    <row r="168" spans="1:5">
      <c r="A168" s="333">
        <v>522</v>
      </c>
      <c r="B168" s="334" t="s">
        <v>887</v>
      </c>
      <c r="C168" s="334" t="s">
        <v>172</v>
      </c>
      <c r="D168" s="328" t="s">
        <v>664</v>
      </c>
      <c r="E168" s="328" t="s">
        <v>1450</v>
      </c>
    </row>
    <row r="169" spans="1:5">
      <c r="A169" s="333">
        <v>525</v>
      </c>
      <c r="B169" s="334" t="s">
        <v>888</v>
      </c>
      <c r="C169" s="334" t="s">
        <v>173</v>
      </c>
      <c r="D169" s="328" t="s">
        <v>671</v>
      </c>
      <c r="E169" s="328" t="s">
        <v>1450</v>
      </c>
    </row>
    <row r="170" spans="1:5">
      <c r="A170" s="333">
        <v>526</v>
      </c>
      <c r="B170" s="334" t="s">
        <v>889</v>
      </c>
      <c r="C170" s="334" t="s">
        <v>1365</v>
      </c>
      <c r="D170" s="328" t="s">
        <v>664</v>
      </c>
      <c r="E170" s="328" t="s">
        <v>1450</v>
      </c>
    </row>
    <row r="171" spans="1:5">
      <c r="A171" s="333">
        <v>548</v>
      </c>
      <c r="B171" s="334" t="s">
        <v>890</v>
      </c>
      <c r="C171" s="334" t="s">
        <v>1394</v>
      </c>
      <c r="D171" s="328" t="s">
        <v>670</v>
      </c>
      <c r="E171" s="328" t="s">
        <v>1450</v>
      </c>
    </row>
    <row r="172" spans="1:5">
      <c r="A172" s="333">
        <v>551</v>
      </c>
      <c r="B172" s="334" t="s">
        <v>891</v>
      </c>
      <c r="C172" s="334" t="s">
        <v>174</v>
      </c>
      <c r="D172" s="328" t="s">
        <v>671</v>
      </c>
      <c r="E172" s="328" t="s">
        <v>1450</v>
      </c>
    </row>
    <row r="173" spans="1:5">
      <c r="A173" s="333">
        <v>572</v>
      </c>
      <c r="B173" s="334" t="s">
        <v>892</v>
      </c>
      <c r="C173" s="334" t="s">
        <v>175</v>
      </c>
      <c r="D173" s="328" t="s">
        <v>670</v>
      </c>
      <c r="E173" s="328" t="s">
        <v>1450</v>
      </c>
    </row>
    <row r="174" spans="1:5">
      <c r="A174" s="335">
        <v>573</v>
      </c>
      <c r="B174" s="336" t="s">
        <v>893</v>
      </c>
      <c r="C174" s="336" t="s">
        <v>176</v>
      </c>
      <c r="D174" s="328" t="s">
        <v>664</v>
      </c>
      <c r="E174" s="328" t="s">
        <v>1450</v>
      </c>
    </row>
    <row r="175" spans="1:5">
      <c r="A175" s="333">
        <v>576</v>
      </c>
      <c r="B175" s="334" t="s">
        <v>894</v>
      </c>
      <c r="C175" s="334" t="s">
        <v>1298</v>
      </c>
      <c r="D175" s="328" t="s">
        <v>669</v>
      </c>
      <c r="E175" s="328" t="s">
        <v>1450</v>
      </c>
    </row>
    <row r="176" spans="1:5">
      <c r="A176" s="333">
        <v>578</v>
      </c>
      <c r="B176" s="334" t="s">
        <v>895</v>
      </c>
      <c r="C176" s="334" t="s">
        <v>177</v>
      </c>
      <c r="D176" s="328" t="s">
        <v>664</v>
      </c>
      <c r="E176" s="328" t="s">
        <v>1450</v>
      </c>
    </row>
    <row r="177" spans="1:5">
      <c r="A177" s="333">
        <v>580</v>
      </c>
      <c r="B177" s="334" t="s">
        <v>896</v>
      </c>
      <c r="C177" s="334" t="s">
        <v>178</v>
      </c>
      <c r="D177" s="328" t="s">
        <v>699</v>
      </c>
      <c r="E177" s="328" t="s">
        <v>1450</v>
      </c>
    </row>
    <row r="178" spans="1:5">
      <c r="A178" s="333">
        <v>584</v>
      </c>
      <c r="B178" s="334" t="s">
        <v>897</v>
      </c>
      <c r="C178" s="334" t="s">
        <v>179</v>
      </c>
      <c r="D178" s="328" t="s">
        <v>668</v>
      </c>
      <c r="E178" s="328" t="s">
        <v>1450</v>
      </c>
    </row>
    <row r="179" spans="1:5">
      <c r="A179" s="333">
        <v>585</v>
      </c>
      <c r="B179" s="334" t="s">
        <v>898</v>
      </c>
      <c r="C179" s="334" t="s">
        <v>180</v>
      </c>
      <c r="D179" s="328" t="s">
        <v>665</v>
      </c>
      <c r="E179" s="328" t="s">
        <v>1450</v>
      </c>
    </row>
    <row r="180" spans="1:5">
      <c r="A180" s="333">
        <v>586</v>
      </c>
      <c r="B180" s="334" t="s">
        <v>899</v>
      </c>
      <c r="C180" s="334" t="s">
        <v>181</v>
      </c>
      <c r="D180" s="328" t="s">
        <v>665</v>
      </c>
      <c r="E180" s="328" t="s">
        <v>1450</v>
      </c>
    </row>
    <row r="181" spans="1:5">
      <c r="A181" s="333">
        <v>587</v>
      </c>
      <c r="B181" s="334" t="s">
        <v>900</v>
      </c>
      <c r="C181" s="334" t="s">
        <v>701</v>
      </c>
      <c r="D181" s="328" t="s">
        <v>699</v>
      </c>
      <c r="E181" s="328" t="s">
        <v>1450</v>
      </c>
    </row>
    <row r="182" spans="1:5">
      <c r="A182" s="333">
        <v>590</v>
      </c>
      <c r="B182" s="334" t="s">
        <v>901</v>
      </c>
      <c r="C182" s="334" t="s">
        <v>1395</v>
      </c>
      <c r="D182" s="328" t="s">
        <v>667</v>
      </c>
      <c r="E182" s="328" t="s">
        <v>1450</v>
      </c>
    </row>
    <row r="183" spans="1:5">
      <c r="A183" s="333">
        <v>591</v>
      </c>
      <c r="B183" s="334" t="s">
        <v>902</v>
      </c>
      <c r="C183" s="334" t="s">
        <v>702</v>
      </c>
      <c r="D183" s="328" t="s">
        <v>666</v>
      </c>
      <c r="E183" s="328" t="s">
        <v>1450</v>
      </c>
    </row>
    <row r="184" spans="1:5">
      <c r="A184" s="333">
        <v>592</v>
      </c>
      <c r="B184" s="334" t="s">
        <v>903</v>
      </c>
      <c r="C184" s="334" t="s">
        <v>634</v>
      </c>
      <c r="D184" s="328" t="s">
        <v>669</v>
      </c>
      <c r="E184" s="328" t="s">
        <v>1450</v>
      </c>
    </row>
    <row r="185" spans="1:5">
      <c r="A185" s="333">
        <v>593</v>
      </c>
      <c r="B185" s="334" t="s">
        <v>904</v>
      </c>
      <c r="C185" s="334" t="s">
        <v>1396</v>
      </c>
      <c r="D185" s="328" t="s">
        <v>669</v>
      </c>
      <c r="E185" s="328" t="s">
        <v>1450</v>
      </c>
    </row>
    <row r="186" spans="1:5">
      <c r="A186" s="335">
        <v>594</v>
      </c>
      <c r="B186" s="336" t="s">
        <v>905</v>
      </c>
      <c r="C186" s="336" t="s">
        <v>97</v>
      </c>
      <c r="D186" s="328" t="s">
        <v>664</v>
      </c>
      <c r="E186" s="328" t="s">
        <v>1450</v>
      </c>
    </row>
    <row r="187" spans="1:5">
      <c r="A187" s="333">
        <v>595</v>
      </c>
      <c r="B187" s="334" t="s">
        <v>906</v>
      </c>
      <c r="C187" s="334" t="s">
        <v>629</v>
      </c>
      <c r="D187" s="328" t="s">
        <v>664</v>
      </c>
      <c r="E187" s="328" t="s">
        <v>1450</v>
      </c>
    </row>
    <row r="188" spans="1:5">
      <c r="A188" s="333">
        <v>596</v>
      </c>
      <c r="B188" s="334" t="s">
        <v>907</v>
      </c>
      <c r="C188" s="334" t="s">
        <v>1299</v>
      </c>
      <c r="D188" s="328" t="s">
        <v>666</v>
      </c>
      <c r="E188" s="328" t="s">
        <v>1450</v>
      </c>
    </row>
    <row r="189" spans="1:5">
      <c r="A189" s="333">
        <v>597</v>
      </c>
      <c r="B189" s="334" t="s">
        <v>908</v>
      </c>
      <c r="C189" s="334" t="s">
        <v>705</v>
      </c>
      <c r="D189" s="328" t="s">
        <v>698</v>
      </c>
      <c r="E189" s="328" t="s">
        <v>1450</v>
      </c>
    </row>
    <row r="190" spans="1:5">
      <c r="A190" s="333">
        <v>598</v>
      </c>
      <c r="B190" s="334" t="s">
        <v>909</v>
      </c>
      <c r="C190" s="334" t="s">
        <v>700</v>
      </c>
      <c r="D190" s="328" t="s">
        <v>698</v>
      </c>
      <c r="E190" s="328" t="s">
        <v>1450</v>
      </c>
    </row>
    <row r="191" spans="1:5">
      <c r="A191" s="333">
        <v>599</v>
      </c>
      <c r="B191" s="334" t="s">
        <v>910</v>
      </c>
      <c r="C191" s="334" t="s">
        <v>1300</v>
      </c>
      <c r="D191" s="328" t="s">
        <v>666</v>
      </c>
      <c r="E191" s="328" t="s">
        <v>1450</v>
      </c>
    </row>
    <row r="192" spans="1:5">
      <c r="A192" s="333">
        <v>600</v>
      </c>
      <c r="B192" s="334" t="s">
        <v>1442</v>
      </c>
      <c r="C192" s="334" t="s">
        <v>1397</v>
      </c>
      <c r="D192" s="328" t="s">
        <v>1390</v>
      </c>
      <c r="E192" s="328" t="s">
        <v>1450</v>
      </c>
    </row>
    <row r="193" spans="1:5">
      <c r="A193" s="333">
        <v>633</v>
      </c>
      <c r="B193" s="334" t="s">
        <v>911</v>
      </c>
      <c r="C193" s="334" t="s">
        <v>182</v>
      </c>
      <c r="D193" s="328" t="s">
        <v>670</v>
      </c>
      <c r="E193" s="328" t="s">
        <v>1450</v>
      </c>
    </row>
    <row r="194" spans="1:5">
      <c r="A194" s="333">
        <v>634</v>
      </c>
      <c r="B194" s="334" t="s">
        <v>912</v>
      </c>
      <c r="C194" s="334" t="s">
        <v>183</v>
      </c>
      <c r="D194" s="328" t="s">
        <v>698</v>
      </c>
      <c r="E194" s="328" t="s">
        <v>1451</v>
      </c>
    </row>
    <row r="195" spans="1:5">
      <c r="A195" s="333">
        <v>650</v>
      </c>
      <c r="B195" s="334" t="s">
        <v>913</v>
      </c>
      <c r="C195" s="334" t="s">
        <v>184</v>
      </c>
      <c r="D195" s="328" t="s">
        <v>699</v>
      </c>
      <c r="E195" s="328" t="s">
        <v>1445</v>
      </c>
    </row>
    <row r="196" spans="1:5">
      <c r="A196" s="335">
        <v>660</v>
      </c>
      <c r="B196" s="336" t="s">
        <v>914</v>
      </c>
      <c r="C196" s="336" t="s">
        <v>185</v>
      </c>
      <c r="D196" s="328" t="s">
        <v>670</v>
      </c>
      <c r="E196" s="328" t="s">
        <v>1445</v>
      </c>
    </row>
    <row r="197" spans="1:5">
      <c r="A197" s="335">
        <v>661</v>
      </c>
      <c r="B197" s="336" t="s">
        <v>915</v>
      </c>
      <c r="C197" s="336" t="s">
        <v>186</v>
      </c>
      <c r="D197" s="328" t="s">
        <v>670</v>
      </c>
      <c r="E197" s="328" t="s">
        <v>1445</v>
      </c>
    </row>
    <row r="198" spans="1:5">
      <c r="A198" s="335">
        <v>670</v>
      </c>
      <c r="B198" s="336" t="s">
        <v>916</v>
      </c>
      <c r="C198" s="336" t="s">
        <v>187</v>
      </c>
      <c r="D198" s="328" t="s">
        <v>699</v>
      </c>
      <c r="E198" s="328" t="s">
        <v>1445</v>
      </c>
    </row>
    <row r="199" spans="1:5">
      <c r="A199" s="333">
        <v>680</v>
      </c>
      <c r="B199" s="337" t="s">
        <v>917</v>
      </c>
      <c r="C199" s="337" t="s">
        <v>188</v>
      </c>
      <c r="D199" s="328" t="s">
        <v>668</v>
      </c>
      <c r="E199" s="328" t="s">
        <v>1445</v>
      </c>
    </row>
    <row r="200" spans="1:5">
      <c r="A200" s="333">
        <v>681</v>
      </c>
      <c r="B200" s="334" t="s">
        <v>918</v>
      </c>
      <c r="C200" s="334" t="s">
        <v>189</v>
      </c>
      <c r="D200" s="328" t="s">
        <v>698</v>
      </c>
      <c r="E200" s="328" t="s">
        <v>1445</v>
      </c>
    </row>
    <row r="201" spans="1:5">
      <c r="A201" s="333">
        <v>682</v>
      </c>
      <c r="B201" s="334" t="s">
        <v>919</v>
      </c>
      <c r="C201" s="334" t="s">
        <v>1301</v>
      </c>
      <c r="D201" s="328" t="s">
        <v>670</v>
      </c>
      <c r="E201" s="328" t="s">
        <v>1445</v>
      </c>
    </row>
    <row r="202" spans="1:5">
      <c r="A202" s="333">
        <v>683</v>
      </c>
      <c r="B202" s="334" t="s">
        <v>920</v>
      </c>
      <c r="C202" s="334" t="s">
        <v>1302</v>
      </c>
      <c r="D202" s="328" t="s">
        <v>668</v>
      </c>
      <c r="E202" s="328" t="s">
        <v>1445</v>
      </c>
    </row>
    <row r="203" spans="1:5">
      <c r="A203" s="333">
        <v>716</v>
      </c>
      <c r="B203" s="334" t="s">
        <v>921</v>
      </c>
      <c r="C203" s="334" t="s">
        <v>190</v>
      </c>
      <c r="D203" s="328">
        <v>0</v>
      </c>
      <c r="E203" s="328" t="s">
        <v>1450</v>
      </c>
    </row>
    <row r="204" spans="1:5">
      <c r="A204" s="333">
        <v>761</v>
      </c>
      <c r="B204" s="334" t="s">
        <v>922</v>
      </c>
      <c r="C204" s="334" t="s">
        <v>191</v>
      </c>
      <c r="D204" s="328">
        <v>0</v>
      </c>
      <c r="E204" s="328" t="s">
        <v>1452</v>
      </c>
    </row>
    <row r="205" spans="1:5">
      <c r="A205" s="333">
        <v>781</v>
      </c>
      <c r="B205" s="334" t="s">
        <v>923</v>
      </c>
      <c r="C205" s="334" t="s">
        <v>192</v>
      </c>
      <c r="D205" s="328">
        <v>0</v>
      </c>
      <c r="E205" s="328" t="s">
        <v>1452</v>
      </c>
    </row>
    <row r="206" spans="1:5">
      <c r="A206" s="333">
        <v>802</v>
      </c>
      <c r="B206" s="334" t="s">
        <v>924</v>
      </c>
      <c r="C206" s="334" t="s">
        <v>193</v>
      </c>
      <c r="D206" s="328">
        <v>0</v>
      </c>
      <c r="E206" s="328" t="s">
        <v>1452</v>
      </c>
    </row>
    <row r="207" spans="1:5">
      <c r="A207" s="333">
        <v>821</v>
      </c>
      <c r="B207" s="334" t="s">
        <v>925</v>
      </c>
      <c r="C207" s="334" t="s">
        <v>194</v>
      </c>
      <c r="D207" s="328">
        <v>0</v>
      </c>
      <c r="E207" s="328" t="s">
        <v>1452</v>
      </c>
    </row>
    <row r="208" spans="1:5">
      <c r="A208" s="333">
        <v>831</v>
      </c>
      <c r="B208" s="334" t="s">
        <v>926</v>
      </c>
      <c r="C208" s="334" t="s">
        <v>195</v>
      </c>
      <c r="D208" s="328">
        <v>0</v>
      </c>
      <c r="E208" s="328" t="s">
        <v>1452</v>
      </c>
    </row>
    <row r="209" spans="1:5">
      <c r="A209" s="333">
        <v>862</v>
      </c>
      <c r="B209" s="334" t="s">
        <v>927</v>
      </c>
      <c r="C209" s="334" t="s">
        <v>196</v>
      </c>
      <c r="D209" s="328" t="s">
        <v>668</v>
      </c>
      <c r="E209" s="328" t="s">
        <v>1446</v>
      </c>
    </row>
    <row r="210" spans="1:5">
      <c r="A210" s="333">
        <v>865</v>
      </c>
      <c r="B210" s="334" t="s">
        <v>928</v>
      </c>
      <c r="C210" s="334" t="s">
        <v>197</v>
      </c>
      <c r="D210" s="328" t="s">
        <v>670</v>
      </c>
      <c r="E210" s="328" t="s">
        <v>1446</v>
      </c>
    </row>
    <row r="211" spans="1:5">
      <c r="A211" s="333">
        <v>867</v>
      </c>
      <c r="B211" s="334" t="s">
        <v>929</v>
      </c>
      <c r="C211" s="334" t="s">
        <v>198</v>
      </c>
      <c r="D211" s="328" t="s">
        <v>670</v>
      </c>
      <c r="E211" s="328" t="s">
        <v>1453</v>
      </c>
    </row>
    <row r="212" spans="1:5">
      <c r="A212" s="333">
        <v>901</v>
      </c>
      <c r="B212" s="334" t="s">
        <v>930</v>
      </c>
      <c r="C212" s="334" t="s">
        <v>199</v>
      </c>
      <c r="D212" s="328" t="s">
        <v>665</v>
      </c>
      <c r="E212" s="328" t="s">
        <v>1454</v>
      </c>
    </row>
    <row r="213" spans="1:5">
      <c r="A213" s="333">
        <v>902</v>
      </c>
      <c r="B213" s="334" t="s">
        <v>931</v>
      </c>
      <c r="C213" s="334" t="s">
        <v>200</v>
      </c>
      <c r="D213" s="328" t="s">
        <v>665</v>
      </c>
      <c r="E213" s="328" t="s">
        <v>1454</v>
      </c>
    </row>
    <row r="214" spans="1:5">
      <c r="A214" s="333">
        <v>903</v>
      </c>
      <c r="B214" s="334" t="s">
        <v>932</v>
      </c>
      <c r="C214" s="334" t="s">
        <v>201</v>
      </c>
      <c r="D214" s="328" t="s">
        <v>665</v>
      </c>
      <c r="E214" s="328" t="s">
        <v>1454</v>
      </c>
    </row>
    <row r="215" spans="1:5">
      <c r="A215" s="333">
        <v>904</v>
      </c>
      <c r="B215" s="334" t="s">
        <v>933</v>
      </c>
      <c r="C215" s="338" t="s">
        <v>202</v>
      </c>
      <c r="D215" s="328" t="s">
        <v>665</v>
      </c>
      <c r="E215" s="328" t="s">
        <v>1454</v>
      </c>
    </row>
    <row r="216" spans="1:5">
      <c r="A216" s="333">
        <v>905</v>
      </c>
      <c r="B216" s="334" t="s">
        <v>934</v>
      </c>
      <c r="C216" s="334" t="s">
        <v>203</v>
      </c>
      <c r="D216" s="328" t="s">
        <v>665</v>
      </c>
      <c r="E216" s="328" t="s">
        <v>1454</v>
      </c>
    </row>
    <row r="217" spans="1:5">
      <c r="A217" s="333">
        <v>906</v>
      </c>
      <c r="B217" s="334" t="s">
        <v>935</v>
      </c>
      <c r="C217" s="334" t="s">
        <v>204</v>
      </c>
      <c r="D217" s="328" t="s">
        <v>665</v>
      </c>
      <c r="E217" s="328" t="s">
        <v>1454</v>
      </c>
    </row>
    <row r="218" spans="1:5">
      <c r="A218" s="333">
        <v>907</v>
      </c>
      <c r="B218" s="334" t="s">
        <v>936</v>
      </c>
      <c r="C218" s="334" t="s">
        <v>205</v>
      </c>
      <c r="D218" s="328" t="s">
        <v>665</v>
      </c>
      <c r="E218" s="328" t="s">
        <v>1454</v>
      </c>
    </row>
    <row r="219" spans="1:5">
      <c r="A219" s="333">
        <v>908</v>
      </c>
      <c r="B219" s="334" t="s">
        <v>937</v>
      </c>
      <c r="C219" s="334" t="s">
        <v>206</v>
      </c>
      <c r="D219" s="328" t="s">
        <v>665</v>
      </c>
      <c r="E219" s="328" t="s">
        <v>1454</v>
      </c>
    </row>
    <row r="220" spans="1:5">
      <c r="A220" s="333">
        <v>909</v>
      </c>
      <c r="B220" s="334" t="s">
        <v>938</v>
      </c>
      <c r="C220" s="334" t="s">
        <v>207</v>
      </c>
      <c r="D220" s="328" t="s">
        <v>665</v>
      </c>
      <c r="E220" s="328" t="s">
        <v>1454</v>
      </c>
    </row>
    <row r="221" spans="1:5">
      <c r="A221" s="333">
        <v>951</v>
      </c>
      <c r="B221" s="334" t="s">
        <v>939</v>
      </c>
      <c r="C221" s="334" t="s">
        <v>208</v>
      </c>
      <c r="D221" s="328">
        <v>0</v>
      </c>
      <c r="E221" s="328" t="s">
        <v>1455</v>
      </c>
    </row>
    <row r="222" spans="1:5">
      <c r="A222" s="333">
        <v>999</v>
      </c>
      <c r="B222" s="334" t="s">
        <v>1333</v>
      </c>
      <c r="C222" s="334" t="s">
        <v>209</v>
      </c>
      <c r="D222" s="328" t="s">
        <v>1335</v>
      </c>
      <c r="E222" s="328" t="s">
        <v>1444</v>
      </c>
    </row>
    <row r="223" spans="1:5">
      <c r="A223" s="333">
        <v>1101</v>
      </c>
      <c r="B223" s="334" t="s">
        <v>940</v>
      </c>
      <c r="C223" s="334" t="s">
        <v>210</v>
      </c>
      <c r="D223" s="328" t="s">
        <v>665</v>
      </c>
      <c r="E223" s="328" t="s">
        <v>1456</v>
      </c>
    </row>
    <row r="224" spans="1:5">
      <c r="A224" s="333">
        <v>1102</v>
      </c>
      <c r="B224" s="334" t="s">
        <v>941</v>
      </c>
      <c r="C224" s="334" t="s">
        <v>211</v>
      </c>
      <c r="D224" s="328" t="s">
        <v>665</v>
      </c>
      <c r="E224" s="328" t="s">
        <v>1456</v>
      </c>
    </row>
    <row r="225" spans="1:5">
      <c r="A225" s="333">
        <v>1103</v>
      </c>
      <c r="B225" s="334" t="s">
        <v>942</v>
      </c>
      <c r="C225" s="334" t="s">
        <v>212</v>
      </c>
      <c r="D225" s="328" t="s">
        <v>665</v>
      </c>
      <c r="E225" s="328" t="s">
        <v>1456</v>
      </c>
    </row>
    <row r="226" spans="1:5">
      <c r="A226" s="333">
        <v>1104</v>
      </c>
      <c r="B226" s="334" t="s">
        <v>943</v>
      </c>
      <c r="C226" s="334" t="s">
        <v>213</v>
      </c>
      <c r="D226" s="328" t="s">
        <v>665</v>
      </c>
      <c r="E226" s="328" t="s">
        <v>1456</v>
      </c>
    </row>
    <row r="227" spans="1:5">
      <c r="A227" s="333">
        <v>1105</v>
      </c>
      <c r="B227" s="334" t="s">
        <v>944</v>
      </c>
      <c r="C227" s="334" t="s">
        <v>214</v>
      </c>
      <c r="D227" s="328" t="s">
        <v>665</v>
      </c>
      <c r="E227" s="328" t="s">
        <v>1456</v>
      </c>
    </row>
    <row r="228" spans="1:5">
      <c r="A228" s="333">
        <v>1106</v>
      </c>
      <c r="B228" s="334" t="s">
        <v>945</v>
      </c>
      <c r="C228" s="334" t="s">
        <v>215</v>
      </c>
      <c r="D228" s="328" t="s">
        <v>665</v>
      </c>
      <c r="E228" s="328" t="s">
        <v>1456</v>
      </c>
    </row>
    <row r="229" spans="1:5">
      <c r="A229" s="333">
        <v>1107</v>
      </c>
      <c r="B229" s="334" t="s">
        <v>946</v>
      </c>
      <c r="C229" s="334" t="s">
        <v>216</v>
      </c>
      <c r="D229" s="328" t="s">
        <v>665</v>
      </c>
      <c r="E229" s="328" t="s">
        <v>1456</v>
      </c>
    </row>
    <row r="230" spans="1:5">
      <c r="A230" s="333">
        <v>1108</v>
      </c>
      <c r="B230" s="334" t="s">
        <v>947</v>
      </c>
      <c r="C230" s="334" t="s">
        <v>217</v>
      </c>
      <c r="D230" s="328" t="s">
        <v>665</v>
      </c>
      <c r="E230" s="328" t="s">
        <v>1456</v>
      </c>
    </row>
    <row r="231" spans="1:5">
      <c r="A231" s="333">
        <v>1109</v>
      </c>
      <c r="B231" s="334" t="s">
        <v>948</v>
      </c>
      <c r="C231" s="334" t="s">
        <v>218</v>
      </c>
      <c r="D231" s="328" t="s">
        <v>665</v>
      </c>
      <c r="E231" s="328" t="s">
        <v>1456</v>
      </c>
    </row>
    <row r="232" spans="1:5">
      <c r="A232" s="333">
        <v>1110</v>
      </c>
      <c r="B232" s="334" t="s">
        <v>949</v>
      </c>
      <c r="C232" s="334" t="s">
        <v>219</v>
      </c>
      <c r="D232" s="328" t="s">
        <v>665</v>
      </c>
      <c r="E232" s="328" t="s">
        <v>1456</v>
      </c>
    </row>
    <row r="233" spans="1:5">
      <c r="A233" s="333">
        <v>1111</v>
      </c>
      <c r="B233" s="334" t="s">
        <v>950</v>
      </c>
      <c r="C233" s="334" t="s">
        <v>220</v>
      </c>
      <c r="D233" s="328" t="s">
        <v>665</v>
      </c>
      <c r="E233" s="328" t="s">
        <v>1456</v>
      </c>
    </row>
    <row r="234" spans="1:5">
      <c r="A234" s="333">
        <v>1112</v>
      </c>
      <c r="B234" s="334" t="s">
        <v>951</v>
      </c>
      <c r="C234" s="334" t="s">
        <v>221</v>
      </c>
      <c r="D234" s="328" t="s">
        <v>665</v>
      </c>
      <c r="E234" s="328" t="s">
        <v>1456</v>
      </c>
    </row>
    <row r="235" spans="1:5">
      <c r="A235" s="333">
        <v>1113</v>
      </c>
      <c r="B235" s="334" t="s">
        <v>952</v>
      </c>
      <c r="C235" s="334" t="s">
        <v>222</v>
      </c>
      <c r="D235" s="328" t="s">
        <v>665</v>
      </c>
      <c r="E235" s="328" t="s">
        <v>1456</v>
      </c>
    </row>
    <row r="236" spans="1:5">
      <c r="A236" s="333">
        <v>1114</v>
      </c>
      <c r="B236" s="334" t="s">
        <v>953</v>
      </c>
      <c r="C236" s="334" t="s">
        <v>1303</v>
      </c>
      <c r="D236" s="328" t="s">
        <v>665</v>
      </c>
      <c r="E236" s="328" t="s">
        <v>1456</v>
      </c>
    </row>
    <row r="237" spans="1:5">
      <c r="A237" s="333">
        <v>1115</v>
      </c>
      <c r="B237" s="334" t="s">
        <v>954</v>
      </c>
      <c r="C237" s="334" t="s">
        <v>223</v>
      </c>
      <c r="D237" s="328" t="s">
        <v>665</v>
      </c>
      <c r="E237" s="328" t="s">
        <v>1456</v>
      </c>
    </row>
    <row r="238" spans="1:5">
      <c r="A238" s="333">
        <v>1116</v>
      </c>
      <c r="B238" s="334" t="s">
        <v>955</v>
      </c>
      <c r="C238" s="334" t="s">
        <v>224</v>
      </c>
      <c r="D238" s="328" t="s">
        <v>665</v>
      </c>
      <c r="E238" s="328" t="s">
        <v>1456</v>
      </c>
    </row>
    <row r="239" spans="1:5">
      <c r="A239" s="333">
        <v>1117</v>
      </c>
      <c r="B239" s="334" t="s">
        <v>956</v>
      </c>
      <c r="C239" s="334" t="s">
        <v>225</v>
      </c>
      <c r="D239" s="328" t="s">
        <v>665</v>
      </c>
      <c r="E239" s="328" t="s">
        <v>1456</v>
      </c>
    </row>
    <row r="240" spans="1:5">
      <c r="A240" s="333">
        <v>1118</v>
      </c>
      <c r="B240" s="334" t="s">
        <v>957</v>
      </c>
      <c r="C240" s="334" t="s">
        <v>226</v>
      </c>
      <c r="D240" s="328" t="s">
        <v>665</v>
      </c>
      <c r="E240" s="328" t="s">
        <v>1456</v>
      </c>
    </row>
    <row r="241" spans="1:5">
      <c r="A241" s="333">
        <v>1119</v>
      </c>
      <c r="B241" s="334" t="s">
        <v>958</v>
      </c>
      <c r="C241" s="334" t="s">
        <v>227</v>
      </c>
      <c r="D241" s="328" t="s">
        <v>665</v>
      </c>
      <c r="E241" s="328" t="s">
        <v>1456</v>
      </c>
    </row>
    <row r="242" spans="1:5">
      <c r="A242" s="333">
        <v>1120</v>
      </c>
      <c r="B242" s="334" t="s">
        <v>959</v>
      </c>
      <c r="C242" s="334" t="s">
        <v>228</v>
      </c>
      <c r="D242" s="328" t="s">
        <v>665</v>
      </c>
      <c r="E242" s="328" t="s">
        <v>1456</v>
      </c>
    </row>
    <row r="243" spans="1:5">
      <c r="A243" s="333">
        <v>1121</v>
      </c>
      <c r="B243" s="334" t="s">
        <v>960</v>
      </c>
      <c r="C243" s="334" t="s">
        <v>229</v>
      </c>
      <c r="D243" s="328" t="s">
        <v>665</v>
      </c>
      <c r="E243" s="328" t="s">
        <v>1456</v>
      </c>
    </row>
    <row r="244" spans="1:5">
      <c r="A244" s="333">
        <v>1122</v>
      </c>
      <c r="B244" s="334" t="s">
        <v>961</v>
      </c>
      <c r="C244" s="334" t="s">
        <v>230</v>
      </c>
      <c r="D244" s="328" t="s">
        <v>665</v>
      </c>
      <c r="E244" s="328" t="s">
        <v>1456</v>
      </c>
    </row>
    <row r="245" spans="1:5">
      <c r="A245" s="333">
        <v>1123</v>
      </c>
      <c r="B245" s="334" t="s">
        <v>962</v>
      </c>
      <c r="C245" s="334" t="s">
        <v>231</v>
      </c>
      <c r="D245" s="328" t="s">
        <v>665</v>
      </c>
      <c r="E245" s="328" t="s">
        <v>1456</v>
      </c>
    </row>
    <row r="246" spans="1:5">
      <c r="A246" s="333">
        <v>1124</v>
      </c>
      <c r="B246" s="334" t="s">
        <v>963</v>
      </c>
      <c r="C246" s="334" t="s">
        <v>232</v>
      </c>
      <c r="D246" s="328" t="s">
        <v>665</v>
      </c>
      <c r="E246" s="328" t="s">
        <v>1456</v>
      </c>
    </row>
    <row r="247" spans="1:5">
      <c r="A247" s="333">
        <v>1125</v>
      </c>
      <c r="B247" s="334" t="s">
        <v>964</v>
      </c>
      <c r="C247" s="334" t="s">
        <v>233</v>
      </c>
      <c r="D247" s="328" t="s">
        <v>665</v>
      </c>
      <c r="E247" s="328" t="s">
        <v>1456</v>
      </c>
    </row>
    <row r="248" spans="1:5">
      <c r="A248" s="333">
        <v>1126</v>
      </c>
      <c r="B248" s="334" t="s">
        <v>965</v>
      </c>
      <c r="C248" s="334" t="s">
        <v>234</v>
      </c>
      <c r="D248" s="328" t="s">
        <v>665</v>
      </c>
      <c r="E248" s="328" t="s">
        <v>1456</v>
      </c>
    </row>
    <row r="249" spans="1:5">
      <c r="A249" s="333">
        <v>1127</v>
      </c>
      <c r="B249" s="334" t="s">
        <v>966</v>
      </c>
      <c r="C249" s="334" t="s">
        <v>235</v>
      </c>
      <c r="D249" s="328" t="s">
        <v>665</v>
      </c>
      <c r="E249" s="328" t="s">
        <v>1456</v>
      </c>
    </row>
    <row r="250" spans="1:5">
      <c r="A250" s="333">
        <v>1128</v>
      </c>
      <c r="B250" s="334" t="s">
        <v>967</v>
      </c>
      <c r="C250" s="334" t="s">
        <v>236</v>
      </c>
      <c r="D250" s="328" t="s">
        <v>665</v>
      </c>
      <c r="E250" s="328" t="s">
        <v>1456</v>
      </c>
    </row>
    <row r="251" spans="1:5">
      <c r="A251" s="333">
        <v>1129</v>
      </c>
      <c r="B251" s="334" t="s">
        <v>968</v>
      </c>
      <c r="C251" s="334" t="s">
        <v>237</v>
      </c>
      <c r="D251" s="328" t="s">
        <v>665</v>
      </c>
      <c r="E251" s="328" t="s">
        <v>1456</v>
      </c>
    </row>
    <row r="252" spans="1:5">
      <c r="A252" s="333">
        <v>1201</v>
      </c>
      <c r="B252" s="334" t="s">
        <v>969</v>
      </c>
      <c r="C252" s="334" t="s">
        <v>238</v>
      </c>
      <c r="D252" s="328" t="s">
        <v>665</v>
      </c>
      <c r="E252" s="328" t="s">
        <v>1456</v>
      </c>
    </row>
    <row r="253" spans="1:5">
      <c r="A253" s="333">
        <v>1202</v>
      </c>
      <c r="B253" s="334" t="s">
        <v>970</v>
      </c>
      <c r="C253" s="334" t="s">
        <v>239</v>
      </c>
      <c r="D253" s="328" t="s">
        <v>665</v>
      </c>
      <c r="E253" s="328" t="s">
        <v>1456</v>
      </c>
    </row>
    <row r="254" spans="1:5">
      <c r="A254" s="333">
        <v>1203</v>
      </c>
      <c r="B254" s="334" t="s">
        <v>971</v>
      </c>
      <c r="C254" s="334" t="s">
        <v>240</v>
      </c>
      <c r="D254" s="328" t="s">
        <v>665</v>
      </c>
      <c r="E254" s="328" t="s">
        <v>1456</v>
      </c>
    </row>
    <row r="255" spans="1:5">
      <c r="A255" s="333">
        <v>1204</v>
      </c>
      <c r="B255" s="334" t="s">
        <v>972</v>
      </c>
      <c r="C255" s="334" t="s">
        <v>241</v>
      </c>
      <c r="D255" s="328" t="s">
        <v>665</v>
      </c>
      <c r="E255" s="328" t="s">
        <v>1456</v>
      </c>
    </row>
    <row r="256" spans="1:5">
      <c r="A256" s="333">
        <v>1205</v>
      </c>
      <c r="B256" s="334" t="s">
        <v>973</v>
      </c>
      <c r="C256" s="334" t="s">
        <v>242</v>
      </c>
      <c r="D256" s="328" t="s">
        <v>665</v>
      </c>
      <c r="E256" s="328" t="s">
        <v>1456</v>
      </c>
    </row>
    <row r="257" spans="1:5">
      <c r="A257" s="333">
        <v>1206</v>
      </c>
      <c r="B257" s="334" t="s">
        <v>974</v>
      </c>
      <c r="C257" s="334" t="s">
        <v>243</v>
      </c>
      <c r="D257" s="328" t="s">
        <v>665</v>
      </c>
      <c r="E257" s="328" t="s">
        <v>1456</v>
      </c>
    </row>
    <row r="258" spans="1:5">
      <c r="A258" s="333">
        <v>1207</v>
      </c>
      <c r="B258" s="334" t="s">
        <v>975</v>
      </c>
      <c r="C258" s="334" t="s">
        <v>244</v>
      </c>
      <c r="D258" s="328" t="s">
        <v>665</v>
      </c>
      <c r="E258" s="328" t="s">
        <v>1456</v>
      </c>
    </row>
    <row r="259" spans="1:5">
      <c r="A259" s="333">
        <v>1208</v>
      </c>
      <c r="B259" s="334" t="s">
        <v>976</v>
      </c>
      <c r="C259" s="334" t="s">
        <v>245</v>
      </c>
      <c r="D259" s="328" t="s">
        <v>665</v>
      </c>
      <c r="E259" s="328" t="s">
        <v>1456</v>
      </c>
    </row>
    <row r="260" spans="1:5">
      <c r="A260" s="333">
        <v>1209</v>
      </c>
      <c r="B260" s="334" t="s">
        <v>977</v>
      </c>
      <c r="C260" s="334" t="s">
        <v>246</v>
      </c>
      <c r="D260" s="328" t="s">
        <v>665</v>
      </c>
      <c r="E260" s="328" t="s">
        <v>1456</v>
      </c>
    </row>
    <row r="261" spans="1:5">
      <c r="A261" s="333">
        <v>1210</v>
      </c>
      <c r="B261" s="334" t="s">
        <v>978</v>
      </c>
      <c r="C261" s="334" t="s">
        <v>247</v>
      </c>
      <c r="D261" s="328" t="s">
        <v>665</v>
      </c>
      <c r="E261" s="328" t="s">
        <v>1456</v>
      </c>
    </row>
    <row r="262" spans="1:5">
      <c r="A262" s="333">
        <v>1211</v>
      </c>
      <c r="B262" s="334" t="s">
        <v>979</v>
      </c>
      <c r="C262" s="334" t="s">
        <v>248</v>
      </c>
      <c r="D262" s="328" t="s">
        <v>665</v>
      </c>
      <c r="E262" s="328" t="s">
        <v>1456</v>
      </c>
    </row>
    <row r="263" spans="1:5">
      <c r="A263" s="333">
        <v>1212</v>
      </c>
      <c r="B263" s="334" t="s">
        <v>980</v>
      </c>
      <c r="C263" s="334" t="s">
        <v>249</v>
      </c>
      <c r="D263" s="328" t="s">
        <v>665</v>
      </c>
      <c r="E263" s="328" t="s">
        <v>1456</v>
      </c>
    </row>
    <row r="264" spans="1:5">
      <c r="A264" s="333">
        <v>1213</v>
      </c>
      <c r="B264" s="334" t="s">
        <v>981</v>
      </c>
      <c r="C264" s="334" t="s">
        <v>250</v>
      </c>
      <c r="D264" s="328" t="s">
        <v>665</v>
      </c>
      <c r="E264" s="328" t="s">
        <v>1456</v>
      </c>
    </row>
    <row r="265" spans="1:5">
      <c r="A265" s="333">
        <v>1214</v>
      </c>
      <c r="B265" s="334" t="s">
        <v>982</v>
      </c>
      <c r="C265" s="334" t="s">
        <v>251</v>
      </c>
      <c r="D265" s="328" t="s">
        <v>665</v>
      </c>
      <c r="E265" s="328" t="s">
        <v>1456</v>
      </c>
    </row>
    <row r="266" spans="1:5">
      <c r="A266" s="333">
        <v>1215</v>
      </c>
      <c r="B266" s="334" t="s">
        <v>983</v>
      </c>
      <c r="C266" s="334" t="s">
        <v>252</v>
      </c>
      <c r="D266" s="328" t="s">
        <v>665</v>
      </c>
      <c r="E266" s="328" t="s">
        <v>1456</v>
      </c>
    </row>
    <row r="267" spans="1:5">
      <c r="A267" s="333">
        <v>1216</v>
      </c>
      <c r="B267" s="334" t="s">
        <v>984</v>
      </c>
      <c r="C267" s="334" t="s">
        <v>253</v>
      </c>
      <c r="D267" s="328" t="s">
        <v>665</v>
      </c>
      <c r="E267" s="328" t="s">
        <v>1456</v>
      </c>
    </row>
    <row r="268" spans="1:5">
      <c r="A268" s="333">
        <v>1217</v>
      </c>
      <c r="B268" s="334" t="s">
        <v>985</v>
      </c>
      <c r="C268" s="334" t="s">
        <v>254</v>
      </c>
      <c r="D268" s="328" t="s">
        <v>665</v>
      </c>
      <c r="E268" s="328" t="s">
        <v>1456</v>
      </c>
    </row>
    <row r="269" spans="1:5">
      <c r="A269" s="333">
        <v>1218</v>
      </c>
      <c r="B269" s="334" t="s">
        <v>986</v>
      </c>
      <c r="C269" s="334" t="s">
        <v>255</v>
      </c>
      <c r="D269" s="328" t="s">
        <v>665</v>
      </c>
      <c r="E269" s="328" t="s">
        <v>1456</v>
      </c>
    </row>
    <row r="270" spans="1:5">
      <c r="A270" s="333">
        <v>1219</v>
      </c>
      <c r="B270" s="334" t="s">
        <v>987</v>
      </c>
      <c r="C270" s="334" t="s">
        <v>256</v>
      </c>
      <c r="D270" s="328" t="s">
        <v>665</v>
      </c>
      <c r="E270" s="328" t="s">
        <v>1456</v>
      </c>
    </row>
    <row r="271" spans="1:5">
      <c r="A271" s="333">
        <v>1220</v>
      </c>
      <c r="B271" s="334" t="s">
        <v>988</v>
      </c>
      <c r="C271" s="334" t="s">
        <v>257</v>
      </c>
      <c r="D271" s="328" t="s">
        <v>665</v>
      </c>
      <c r="E271" s="328" t="s">
        <v>1456</v>
      </c>
    </row>
    <row r="272" spans="1:5">
      <c r="A272" s="333">
        <v>1221</v>
      </c>
      <c r="B272" s="334" t="s">
        <v>989</v>
      </c>
      <c r="C272" s="334" t="s">
        <v>258</v>
      </c>
      <c r="D272" s="328" t="s">
        <v>665</v>
      </c>
      <c r="E272" s="328" t="s">
        <v>1456</v>
      </c>
    </row>
    <row r="273" spans="1:5">
      <c r="A273" s="333">
        <v>1222</v>
      </c>
      <c r="B273" s="334" t="s">
        <v>990</v>
      </c>
      <c r="C273" s="334" t="s">
        <v>259</v>
      </c>
      <c r="D273" s="328" t="s">
        <v>665</v>
      </c>
      <c r="E273" s="328" t="s">
        <v>1456</v>
      </c>
    </row>
    <row r="274" spans="1:5">
      <c r="A274" s="333">
        <v>1223</v>
      </c>
      <c r="B274" s="334" t="s">
        <v>991</v>
      </c>
      <c r="C274" s="334" t="s">
        <v>260</v>
      </c>
      <c r="D274" s="328" t="s">
        <v>665</v>
      </c>
      <c r="E274" s="328" t="s">
        <v>1456</v>
      </c>
    </row>
    <row r="275" spans="1:5">
      <c r="A275" s="333">
        <v>1224</v>
      </c>
      <c r="B275" s="334" t="s">
        <v>992</v>
      </c>
      <c r="C275" s="334" t="s">
        <v>261</v>
      </c>
      <c r="D275" s="328" t="s">
        <v>665</v>
      </c>
      <c r="E275" s="328" t="s">
        <v>1456</v>
      </c>
    </row>
    <row r="276" spans="1:5">
      <c r="A276" s="333">
        <v>1225</v>
      </c>
      <c r="B276" s="334" t="s">
        <v>993</v>
      </c>
      <c r="C276" s="334" t="s">
        <v>262</v>
      </c>
      <c r="D276" s="328" t="s">
        <v>665</v>
      </c>
      <c r="E276" s="328" t="s">
        <v>1456</v>
      </c>
    </row>
    <row r="277" spans="1:5">
      <c r="A277" s="333">
        <v>1226</v>
      </c>
      <c r="B277" s="334" t="s">
        <v>994</v>
      </c>
      <c r="C277" s="334" t="s">
        <v>263</v>
      </c>
      <c r="D277" s="328" t="s">
        <v>665</v>
      </c>
      <c r="E277" s="328" t="s">
        <v>1456</v>
      </c>
    </row>
    <row r="278" spans="1:5">
      <c r="A278" s="333">
        <v>1227</v>
      </c>
      <c r="B278" s="334" t="s">
        <v>995</v>
      </c>
      <c r="C278" s="334" t="s">
        <v>264</v>
      </c>
      <c r="D278" s="328" t="s">
        <v>665</v>
      </c>
      <c r="E278" s="328" t="s">
        <v>1456</v>
      </c>
    </row>
    <row r="279" spans="1:5">
      <c r="A279" s="333">
        <v>1228</v>
      </c>
      <c r="B279" s="334" t="s">
        <v>996</v>
      </c>
      <c r="C279" s="334" t="s">
        <v>265</v>
      </c>
      <c r="D279" s="328" t="s">
        <v>665</v>
      </c>
      <c r="E279" s="328" t="s">
        <v>1456</v>
      </c>
    </row>
    <row r="280" spans="1:5">
      <c r="A280" s="333">
        <v>1229</v>
      </c>
      <c r="B280" s="334" t="s">
        <v>997</v>
      </c>
      <c r="C280" s="334" t="s">
        <v>266</v>
      </c>
      <c r="D280" s="328" t="s">
        <v>665</v>
      </c>
      <c r="E280" s="328" t="s">
        <v>1456</v>
      </c>
    </row>
    <row r="281" spans="1:5">
      <c r="A281" s="333">
        <v>1230</v>
      </c>
      <c r="B281" s="334" t="s">
        <v>998</v>
      </c>
      <c r="C281" s="334" t="s">
        <v>267</v>
      </c>
      <c r="D281" s="328" t="s">
        <v>665</v>
      </c>
      <c r="E281" s="328" t="s">
        <v>1456</v>
      </c>
    </row>
    <row r="282" spans="1:5">
      <c r="A282" s="333">
        <v>1231</v>
      </c>
      <c r="B282" s="334" t="s">
        <v>999</v>
      </c>
      <c r="C282" s="334" t="s">
        <v>268</v>
      </c>
      <c r="D282" s="328" t="s">
        <v>665</v>
      </c>
      <c r="E282" s="328" t="s">
        <v>1456</v>
      </c>
    </row>
    <row r="283" spans="1:5">
      <c r="A283" s="333">
        <v>1232</v>
      </c>
      <c r="B283" s="334" t="s">
        <v>1000</v>
      </c>
      <c r="C283" s="334" t="s">
        <v>269</v>
      </c>
      <c r="D283" s="328" t="s">
        <v>665</v>
      </c>
      <c r="E283" s="328" t="s">
        <v>1456</v>
      </c>
    </row>
    <row r="284" spans="1:5">
      <c r="A284" s="333">
        <v>1233</v>
      </c>
      <c r="B284" s="334" t="s">
        <v>1001</v>
      </c>
      <c r="C284" s="334" t="s">
        <v>270</v>
      </c>
      <c r="D284" s="328" t="s">
        <v>665</v>
      </c>
      <c r="E284" s="328" t="s">
        <v>1456</v>
      </c>
    </row>
    <row r="285" spans="1:5">
      <c r="A285" s="333">
        <v>1234</v>
      </c>
      <c r="B285" s="334" t="s">
        <v>1002</v>
      </c>
      <c r="C285" s="334" t="s">
        <v>271</v>
      </c>
      <c r="D285" s="328" t="s">
        <v>665</v>
      </c>
      <c r="E285" s="328" t="s">
        <v>1456</v>
      </c>
    </row>
    <row r="286" spans="1:5">
      <c r="A286" s="333">
        <v>1235</v>
      </c>
      <c r="B286" s="334" t="s">
        <v>1003</v>
      </c>
      <c r="C286" s="334" t="s">
        <v>272</v>
      </c>
      <c r="D286" s="328" t="s">
        <v>665</v>
      </c>
      <c r="E286" s="328" t="s">
        <v>1456</v>
      </c>
    </row>
    <row r="287" spans="1:5">
      <c r="A287" s="333">
        <v>1236</v>
      </c>
      <c r="B287" s="334" t="s">
        <v>1004</v>
      </c>
      <c r="C287" s="334" t="s">
        <v>273</v>
      </c>
      <c r="D287" s="328" t="s">
        <v>665</v>
      </c>
      <c r="E287" s="328" t="s">
        <v>1456</v>
      </c>
    </row>
    <row r="288" spans="1:5">
      <c r="A288" s="333">
        <v>1237</v>
      </c>
      <c r="B288" s="334" t="s">
        <v>1005</v>
      </c>
      <c r="C288" s="334" t="s">
        <v>274</v>
      </c>
      <c r="D288" s="328" t="s">
        <v>665</v>
      </c>
      <c r="E288" s="328" t="s">
        <v>1456</v>
      </c>
    </row>
    <row r="289" spans="1:5">
      <c r="A289" s="333">
        <v>1238</v>
      </c>
      <c r="B289" s="334" t="s">
        <v>1006</v>
      </c>
      <c r="C289" s="334" t="s">
        <v>275</v>
      </c>
      <c r="D289" s="328" t="s">
        <v>665</v>
      </c>
      <c r="E289" s="328" t="s">
        <v>1456</v>
      </c>
    </row>
    <row r="290" spans="1:5">
      <c r="A290" s="333">
        <v>1239</v>
      </c>
      <c r="B290" s="334" t="s">
        <v>1007</v>
      </c>
      <c r="C290" s="334" t="s">
        <v>276</v>
      </c>
      <c r="D290" s="328" t="s">
        <v>665</v>
      </c>
      <c r="E290" s="328" t="s">
        <v>1456</v>
      </c>
    </row>
    <row r="291" spans="1:5">
      <c r="A291" s="333">
        <v>1240</v>
      </c>
      <c r="B291" s="334" t="s">
        <v>1008</v>
      </c>
      <c r="C291" s="334" t="s">
        <v>277</v>
      </c>
      <c r="D291" s="328" t="s">
        <v>665</v>
      </c>
      <c r="E291" s="328" t="s">
        <v>1456</v>
      </c>
    </row>
    <row r="292" spans="1:5">
      <c r="A292" s="333">
        <v>1241</v>
      </c>
      <c r="B292" s="334" t="s">
        <v>1009</v>
      </c>
      <c r="C292" s="334" t="s">
        <v>278</v>
      </c>
      <c r="D292" s="328" t="s">
        <v>665</v>
      </c>
      <c r="E292" s="328" t="s">
        <v>1456</v>
      </c>
    </row>
    <row r="293" spans="1:5">
      <c r="A293" s="333">
        <v>1242</v>
      </c>
      <c r="B293" s="334" t="s">
        <v>1010</v>
      </c>
      <c r="C293" s="334" t="s">
        <v>279</v>
      </c>
      <c r="D293" s="328" t="s">
        <v>665</v>
      </c>
      <c r="E293" s="328" t="s">
        <v>1456</v>
      </c>
    </row>
    <row r="294" spans="1:5">
      <c r="A294" s="333">
        <v>1243</v>
      </c>
      <c r="B294" s="334" t="s">
        <v>1011</v>
      </c>
      <c r="C294" s="334" t="s">
        <v>280</v>
      </c>
      <c r="D294" s="328" t="s">
        <v>665</v>
      </c>
      <c r="E294" s="328" t="s">
        <v>1456</v>
      </c>
    </row>
    <row r="295" spans="1:5">
      <c r="A295" s="333">
        <v>1244</v>
      </c>
      <c r="B295" s="334" t="s">
        <v>1012</v>
      </c>
      <c r="C295" s="334" t="s">
        <v>281</v>
      </c>
      <c r="D295" s="328" t="s">
        <v>665</v>
      </c>
      <c r="E295" s="328" t="s">
        <v>1456</v>
      </c>
    </row>
    <row r="296" spans="1:5">
      <c r="A296" s="333">
        <v>1245</v>
      </c>
      <c r="B296" s="334" t="s">
        <v>1013</v>
      </c>
      <c r="C296" s="334" t="s">
        <v>282</v>
      </c>
      <c r="D296" s="328" t="s">
        <v>665</v>
      </c>
      <c r="E296" s="328" t="s">
        <v>1456</v>
      </c>
    </row>
    <row r="297" spans="1:5">
      <c r="A297" s="333">
        <v>1246</v>
      </c>
      <c r="B297" s="334" t="s">
        <v>1014</v>
      </c>
      <c r="C297" s="334" t="s">
        <v>283</v>
      </c>
      <c r="D297" s="328" t="s">
        <v>665</v>
      </c>
      <c r="E297" s="328" t="s">
        <v>1456</v>
      </c>
    </row>
    <row r="298" spans="1:5">
      <c r="A298" s="333">
        <v>1247</v>
      </c>
      <c r="B298" s="334" t="s">
        <v>1015</v>
      </c>
      <c r="C298" s="334" t="s">
        <v>284</v>
      </c>
      <c r="D298" s="328" t="s">
        <v>665</v>
      </c>
      <c r="E298" s="328" t="s">
        <v>1456</v>
      </c>
    </row>
    <row r="299" spans="1:5">
      <c r="A299" s="333">
        <v>1248</v>
      </c>
      <c r="B299" s="334" t="s">
        <v>1016</v>
      </c>
      <c r="C299" s="334" t="s">
        <v>285</v>
      </c>
      <c r="D299" s="328" t="s">
        <v>665</v>
      </c>
      <c r="E299" s="328" t="s">
        <v>1456</v>
      </c>
    </row>
    <row r="300" spans="1:5">
      <c r="A300" s="333">
        <v>1249</v>
      </c>
      <c r="B300" s="334" t="s">
        <v>1017</v>
      </c>
      <c r="C300" s="334" t="s">
        <v>286</v>
      </c>
      <c r="D300" s="328" t="s">
        <v>665</v>
      </c>
      <c r="E300" s="328" t="s">
        <v>1456</v>
      </c>
    </row>
    <row r="301" spans="1:5">
      <c r="A301" s="333">
        <v>1250</v>
      </c>
      <c r="B301" s="334" t="s">
        <v>1018</v>
      </c>
      <c r="C301" s="334" t="s">
        <v>287</v>
      </c>
      <c r="D301" s="328" t="s">
        <v>665</v>
      </c>
      <c r="E301" s="328" t="s">
        <v>1456</v>
      </c>
    </row>
    <row r="302" spans="1:5">
      <c r="A302" s="333">
        <v>1251</v>
      </c>
      <c r="B302" s="334" t="s">
        <v>1019</v>
      </c>
      <c r="C302" s="334" t="s">
        <v>288</v>
      </c>
      <c r="D302" s="328" t="s">
        <v>665</v>
      </c>
      <c r="E302" s="328" t="s">
        <v>1456</v>
      </c>
    </row>
    <row r="303" spans="1:5">
      <c r="A303" s="333">
        <v>1252</v>
      </c>
      <c r="B303" s="334" t="s">
        <v>1020</v>
      </c>
      <c r="C303" s="334" t="s">
        <v>289</v>
      </c>
      <c r="D303" s="328" t="s">
        <v>665</v>
      </c>
      <c r="E303" s="328" t="s">
        <v>1456</v>
      </c>
    </row>
    <row r="304" spans="1:5">
      <c r="A304" s="333">
        <v>1253</v>
      </c>
      <c r="B304" s="334" t="s">
        <v>1021</v>
      </c>
      <c r="C304" s="334" t="s">
        <v>290</v>
      </c>
      <c r="D304" s="328" t="s">
        <v>665</v>
      </c>
      <c r="E304" s="328" t="s">
        <v>1456</v>
      </c>
    </row>
    <row r="305" spans="1:5">
      <c r="A305" s="333">
        <v>1254</v>
      </c>
      <c r="B305" s="334" t="s">
        <v>1022</v>
      </c>
      <c r="C305" s="334" t="s">
        <v>291</v>
      </c>
      <c r="D305" s="328" t="s">
        <v>665</v>
      </c>
      <c r="E305" s="328" t="s">
        <v>1456</v>
      </c>
    </row>
    <row r="306" spans="1:5">
      <c r="A306" s="333">
        <v>1255</v>
      </c>
      <c r="B306" s="334" t="s">
        <v>1023</v>
      </c>
      <c r="C306" s="334" t="s">
        <v>292</v>
      </c>
      <c r="D306" s="328" t="s">
        <v>665</v>
      </c>
      <c r="E306" s="328" t="s">
        <v>1456</v>
      </c>
    </row>
    <row r="307" spans="1:5">
      <c r="A307" s="333">
        <v>1256</v>
      </c>
      <c r="B307" s="334" t="s">
        <v>1024</v>
      </c>
      <c r="C307" s="334" t="s">
        <v>293</v>
      </c>
      <c r="D307" s="328" t="s">
        <v>665</v>
      </c>
      <c r="E307" s="328" t="s">
        <v>1456</v>
      </c>
    </row>
    <row r="308" spans="1:5">
      <c r="A308" s="333">
        <v>1257</v>
      </c>
      <c r="B308" s="334" t="s">
        <v>1025</v>
      </c>
      <c r="C308" s="334" t="s">
        <v>294</v>
      </c>
      <c r="D308" s="328" t="s">
        <v>665</v>
      </c>
      <c r="E308" s="328" t="s">
        <v>1456</v>
      </c>
    </row>
    <row r="309" spans="1:5">
      <c r="A309" s="333">
        <v>1258</v>
      </c>
      <c r="B309" s="334" t="s">
        <v>1026</v>
      </c>
      <c r="C309" s="334" t="s">
        <v>295</v>
      </c>
      <c r="D309" s="328" t="s">
        <v>665</v>
      </c>
      <c r="E309" s="328" t="s">
        <v>1456</v>
      </c>
    </row>
    <row r="310" spans="1:5">
      <c r="A310" s="333">
        <v>1259</v>
      </c>
      <c r="B310" s="334" t="s">
        <v>1027</v>
      </c>
      <c r="C310" s="334" t="s">
        <v>296</v>
      </c>
      <c r="D310" s="328" t="s">
        <v>665</v>
      </c>
      <c r="E310" s="328" t="s">
        <v>1456</v>
      </c>
    </row>
    <row r="311" spans="1:5">
      <c r="A311" s="333">
        <v>1260</v>
      </c>
      <c r="B311" s="334" t="s">
        <v>1028</v>
      </c>
      <c r="C311" s="334" t="s">
        <v>297</v>
      </c>
      <c r="D311" s="328" t="s">
        <v>665</v>
      </c>
      <c r="E311" s="328" t="s">
        <v>1456</v>
      </c>
    </row>
    <row r="312" spans="1:5">
      <c r="A312" s="333">
        <v>1261</v>
      </c>
      <c r="B312" s="334" t="s">
        <v>1029</v>
      </c>
      <c r="C312" s="334" t="s">
        <v>298</v>
      </c>
      <c r="D312" s="328" t="s">
        <v>665</v>
      </c>
      <c r="E312" s="328" t="s">
        <v>1456</v>
      </c>
    </row>
    <row r="313" spans="1:5">
      <c r="A313" s="333">
        <v>1262</v>
      </c>
      <c r="B313" s="334" t="s">
        <v>1030</v>
      </c>
      <c r="C313" s="334" t="s">
        <v>299</v>
      </c>
      <c r="D313" s="328" t="s">
        <v>665</v>
      </c>
      <c r="E313" s="328" t="s">
        <v>1456</v>
      </c>
    </row>
    <row r="314" spans="1:5">
      <c r="A314" s="333">
        <v>1263</v>
      </c>
      <c r="B314" s="334" t="s">
        <v>1031</v>
      </c>
      <c r="C314" s="334" t="s">
        <v>300</v>
      </c>
      <c r="D314" s="328" t="s">
        <v>665</v>
      </c>
      <c r="E314" s="328" t="s">
        <v>1456</v>
      </c>
    </row>
    <row r="315" spans="1:5">
      <c r="A315" s="333">
        <v>1264</v>
      </c>
      <c r="B315" s="334" t="s">
        <v>1032</v>
      </c>
      <c r="C315" s="334" t="s">
        <v>301</v>
      </c>
      <c r="D315" s="328" t="s">
        <v>665</v>
      </c>
      <c r="E315" s="328" t="s">
        <v>1456</v>
      </c>
    </row>
    <row r="316" spans="1:5">
      <c r="A316" s="333">
        <v>1265</v>
      </c>
      <c r="B316" s="334" t="s">
        <v>1033</v>
      </c>
      <c r="C316" s="334" t="s">
        <v>302</v>
      </c>
      <c r="D316" s="328" t="s">
        <v>665</v>
      </c>
      <c r="E316" s="328" t="s">
        <v>1456</v>
      </c>
    </row>
    <row r="317" spans="1:5">
      <c r="A317" s="333">
        <v>1266</v>
      </c>
      <c r="B317" s="334" t="s">
        <v>1034</v>
      </c>
      <c r="C317" s="334" t="s">
        <v>303</v>
      </c>
      <c r="D317" s="328" t="s">
        <v>665</v>
      </c>
      <c r="E317" s="328" t="s">
        <v>1456</v>
      </c>
    </row>
    <row r="318" spans="1:5">
      <c r="A318" s="333">
        <v>1267</v>
      </c>
      <c r="B318" s="334" t="s">
        <v>1035</v>
      </c>
      <c r="C318" s="334" t="s">
        <v>304</v>
      </c>
      <c r="D318" s="328" t="s">
        <v>665</v>
      </c>
      <c r="E318" s="328" t="s">
        <v>1456</v>
      </c>
    </row>
    <row r="319" spans="1:5">
      <c r="A319" s="333">
        <v>1268</v>
      </c>
      <c r="B319" s="334" t="s">
        <v>1036</v>
      </c>
      <c r="C319" s="334" t="s">
        <v>305</v>
      </c>
      <c r="D319" s="328" t="s">
        <v>665</v>
      </c>
      <c r="E319" s="328" t="s">
        <v>1456</v>
      </c>
    </row>
    <row r="320" spans="1:5">
      <c r="A320" s="333">
        <v>1269</v>
      </c>
      <c r="B320" s="334" t="s">
        <v>1037</v>
      </c>
      <c r="C320" s="334" t="s">
        <v>306</v>
      </c>
      <c r="D320" s="328" t="s">
        <v>665</v>
      </c>
      <c r="E320" s="328" t="s">
        <v>1456</v>
      </c>
    </row>
    <row r="321" spans="1:5">
      <c r="A321" s="333">
        <v>1270</v>
      </c>
      <c r="B321" s="334" t="s">
        <v>1038</v>
      </c>
      <c r="C321" s="334" t="s">
        <v>307</v>
      </c>
      <c r="D321" s="328" t="s">
        <v>665</v>
      </c>
      <c r="E321" s="328" t="s">
        <v>1456</v>
      </c>
    </row>
    <row r="322" spans="1:5">
      <c r="A322" s="333">
        <v>1271</v>
      </c>
      <c r="B322" s="334" t="s">
        <v>1039</v>
      </c>
      <c r="C322" s="334" t="s">
        <v>308</v>
      </c>
      <c r="D322" s="328" t="s">
        <v>665</v>
      </c>
      <c r="E322" s="328" t="s">
        <v>1456</v>
      </c>
    </row>
    <row r="323" spans="1:5">
      <c r="A323" s="333">
        <v>1272</v>
      </c>
      <c r="B323" s="334" t="s">
        <v>1040</v>
      </c>
      <c r="C323" s="334" t="s">
        <v>309</v>
      </c>
      <c r="D323" s="328" t="s">
        <v>665</v>
      </c>
      <c r="E323" s="328" t="s">
        <v>1456</v>
      </c>
    </row>
    <row r="324" spans="1:5">
      <c r="A324" s="333">
        <v>1273</v>
      </c>
      <c r="B324" s="334" t="s">
        <v>1041</v>
      </c>
      <c r="C324" s="334" t="s">
        <v>310</v>
      </c>
      <c r="D324" s="328" t="s">
        <v>665</v>
      </c>
      <c r="E324" s="328" t="s">
        <v>1456</v>
      </c>
    </row>
    <row r="325" spans="1:5">
      <c r="A325" s="333">
        <v>1274</v>
      </c>
      <c r="B325" s="334" t="s">
        <v>1042</v>
      </c>
      <c r="C325" s="334" t="s">
        <v>311</v>
      </c>
      <c r="D325" s="328" t="s">
        <v>665</v>
      </c>
      <c r="E325" s="328" t="s">
        <v>1456</v>
      </c>
    </row>
    <row r="326" spans="1:5">
      <c r="A326" s="333">
        <v>1275</v>
      </c>
      <c r="B326" s="334" t="s">
        <v>1043</v>
      </c>
      <c r="C326" s="334" t="s">
        <v>312</v>
      </c>
      <c r="D326" s="328" t="s">
        <v>665</v>
      </c>
      <c r="E326" s="328" t="s">
        <v>1456</v>
      </c>
    </row>
    <row r="327" spans="1:5">
      <c r="A327" s="333">
        <v>1276</v>
      </c>
      <c r="B327" s="334" t="s">
        <v>1044</v>
      </c>
      <c r="C327" s="334" t="s">
        <v>313</v>
      </c>
      <c r="D327" s="328" t="s">
        <v>665</v>
      </c>
      <c r="E327" s="328" t="s">
        <v>1456</v>
      </c>
    </row>
    <row r="328" spans="1:5">
      <c r="A328" s="333">
        <v>1277</v>
      </c>
      <c r="B328" s="334" t="s">
        <v>1045</v>
      </c>
      <c r="C328" s="334" t="s">
        <v>314</v>
      </c>
      <c r="D328" s="328" t="s">
        <v>665</v>
      </c>
      <c r="E328" s="328" t="s">
        <v>1456</v>
      </c>
    </row>
    <row r="329" spans="1:5">
      <c r="A329" s="333">
        <v>1278</v>
      </c>
      <c r="B329" s="334" t="s">
        <v>1046</v>
      </c>
      <c r="C329" s="334" t="s">
        <v>315</v>
      </c>
      <c r="D329" s="328" t="s">
        <v>665</v>
      </c>
      <c r="E329" s="328" t="s">
        <v>1456</v>
      </c>
    </row>
    <row r="330" spans="1:5">
      <c r="A330" s="333">
        <v>1279</v>
      </c>
      <c r="B330" s="334" t="s">
        <v>1047</v>
      </c>
      <c r="C330" s="334" t="s">
        <v>316</v>
      </c>
      <c r="D330" s="328" t="s">
        <v>665</v>
      </c>
      <c r="E330" s="328" t="s">
        <v>1456</v>
      </c>
    </row>
    <row r="331" spans="1:5">
      <c r="A331" s="333">
        <v>1280</v>
      </c>
      <c r="B331" s="334" t="s">
        <v>1048</v>
      </c>
      <c r="C331" s="334" t="s">
        <v>317</v>
      </c>
      <c r="D331" s="328" t="s">
        <v>665</v>
      </c>
      <c r="E331" s="328" t="s">
        <v>1456</v>
      </c>
    </row>
    <row r="332" spans="1:5">
      <c r="A332" s="333">
        <v>1281</v>
      </c>
      <c r="B332" s="334" t="s">
        <v>1049</v>
      </c>
      <c r="C332" s="334" t="s">
        <v>318</v>
      </c>
      <c r="D332" s="328" t="s">
        <v>665</v>
      </c>
      <c r="E332" s="328" t="s">
        <v>1456</v>
      </c>
    </row>
    <row r="333" spans="1:5">
      <c r="A333" s="333">
        <v>1282</v>
      </c>
      <c r="B333" s="334" t="s">
        <v>1050</v>
      </c>
      <c r="C333" s="334" t="s">
        <v>319</v>
      </c>
      <c r="D333" s="328" t="s">
        <v>665</v>
      </c>
      <c r="E333" s="328" t="s">
        <v>1456</v>
      </c>
    </row>
    <row r="334" spans="1:5">
      <c r="A334" s="333">
        <v>1283</v>
      </c>
      <c r="B334" s="334" t="s">
        <v>1051</v>
      </c>
      <c r="C334" s="334" t="s">
        <v>320</v>
      </c>
      <c r="D334" s="328" t="s">
        <v>665</v>
      </c>
      <c r="E334" s="328" t="s">
        <v>1456</v>
      </c>
    </row>
    <row r="335" spans="1:5">
      <c r="A335" s="333">
        <v>1284</v>
      </c>
      <c r="B335" s="334" t="s">
        <v>1052</v>
      </c>
      <c r="C335" s="334" t="s">
        <v>321</v>
      </c>
      <c r="D335" s="328" t="s">
        <v>665</v>
      </c>
      <c r="E335" s="328" t="s">
        <v>1456</v>
      </c>
    </row>
    <row r="336" spans="1:5">
      <c r="A336" s="333">
        <v>1285</v>
      </c>
      <c r="B336" s="334" t="s">
        <v>1053</v>
      </c>
      <c r="C336" s="334" t="s">
        <v>322</v>
      </c>
      <c r="D336" s="328" t="s">
        <v>665</v>
      </c>
      <c r="E336" s="328" t="s">
        <v>1456</v>
      </c>
    </row>
    <row r="337" spans="1:5">
      <c r="A337" s="333">
        <v>1286</v>
      </c>
      <c r="B337" s="334" t="s">
        <v>1054</v>
      </c>
      <c r="C337" s="334" t="s">
        <v>323</v>
      </c>
      <c r="D337" s="328" t="s">
        <v>665</v>
      </c>
      <c r="E337" s="328" t="s">
        <v>1456</v>
      </c>
    </row>
    <row r="338" spans="1:5">
      <c r="A338" s="333">
        <v>1287</v>
      </c>
      <c r="B338" s="334" t="s">
        <v>1055</v>
      </c>
      <c r="C338" s="334" t="s">
        <v>324</v>
      </c>
      <c r="D338" s="328" t="s">
        <v>665</v>
      </c>
      <c r="E338" s="328" t="s">
        <v>1456</v>
      </c>
    </row>
    <row r="339" spans="1:5">
      <c r="A339" s="333">
        <v>1301</v>
      </c>
      <c r="B339" s="334" t="s">
        <v>1056</v>
      </c>
      <c r="C339" s="334" t="s">
        <v>325</v>
      </c>
      <c r="D339" s="328" t="s">
        <v>665</v>
      </c>
      <c r="E339" s="328" t="s">
        <v>1456</v>
      </c>
    </row>
    <row r="340" spans="1:5">
      <c r="A340" s="333">
        <v>1302</v>
      </c>
      <c r="B340" s="334" t="s">
        <v>1057</v>
      </c>
      <c r="C340" s="334" t="s">
        <v>326</v>
      </c>
      <c r="D340" s="328" t="s">
        <v>665</v>
      </c>
      <c r="E340" s="328" t="s">
        <v>1456</v>
      </c>
    </row>
    <row r="341" spans="1:5">
      <c r="A341" s="333">
        <v>1303</v>
      </c>
      <c r="B341" s="334" t="s">
        <v>1058</v>
      </c>
      <c r="C341" s="334" t="s">
        <v>327</v>
      </c>
      <c r="D341" s="328" t="s">
        <v>665</v>
      </c>
      <c r="E341" s="328" t="s">
        <v>1456</v>
      </c>
    </row>
    <row r="342" spans="1:5">
      <c r="A342" s="333">
        <v>1304</v>
      </c>
      <c r="B342" s="334" t="s">
        <v>1059</v>
      </c>
      <c r="C342" s="334" t="s">
        <v>328</v>
      </c>
      <c r="D342" s="328" t="s">
        <v>665</v>
      </c>
      <c r="E342" s="328" t="s">
        <v>1456</v>
      </c>
    </row>
    <row r="343" spans="1:5">
      <c r="A343" s="333">
        <v>1305</v>
      </c>
      <c r="B343" s="334" t="s">
        <v>1060</v>
      </c>
      <c r="C343" s="334" t="s">
        <v>329</v>
      </c>
      <c r="D343" s="328" t="s">
        <v>665</v>
      </c>
      <c r="E343" s="328" t="s">
        <v>1456</v>
      </c>
    </row>
    <row r="344" spans="1:5">
      <c r="A344" s="333">
        <v>1306</v>
      </c>
      <c r="B344" s="334" t="s">
        <v>1061</v>
      </c>
      <c r="C344" s="334" t="s">
        <v>330</v>
      </c>
      <c r="D344" s="328" t="s">
        <v>665</v>
      </c>
      <c r="E344" s="328" t="s">
        <v>1456</v>
      </c>
    </row>
    <row r="345" spans="1:5">
      <c r="A345" s="333">
        <v>1307</v>
      </c>
      <c r="B345" s="334" t="s">
        <v>1062</v>
      </c>
      <c r="C345" s="334" t="s">
        <v>331</v>
      </c>
      <c r="D345" s="328" t="s">
        <v>665</v>
      </c>
      <c r="E345" s="328" t="s">
        <v>1456</v>
      </c>
    </row>
    <row r="346" spans="1:5">
      <c r="A346" s="333">
        <v>1308</v>
      </c>
      <c r="B346" s="334" t="s">
        <v>1063</v>
      </c>
      <c r="C346" s="334" t="s">
        <v>332</v>
      </c>
      <c r="D346" s="328" t="s">
        <v>665</v>
      </c>
      <c r="E346" s="328" t="s">
        <v>1456</v>
      </c>
    </row>
    <row r="347" spans="1:5">
      <c r="A347" s="333">
        <v>1309</v>
      </c>
      <c r="B347" s="334" t="s">
        <v>1064</v>
      </c>
      <c r="C347" s="334" t="s">
        <v>333</v>
      </c>
      <c r="D347" s="328" t="s">
        <v>665</v>
      </c>
      <c r="E347" s="328" t="s">
        <v>1456</v>
      </c>
    </row>
    <row r="348" spans="1:5">
      <c r="A348" s="333">
        <v>1310</v>
      </c>
      <c r="B348" s="334" t="s">
        <v>1065</v>
      </c>
      <c r="C348" s="334" t="s">
        <v>334</v>
      </c>
      <c r="D348" s="328" t="s">
        <v>665</v>
      </c>
      <c r="E348" s="328" t="s">
        <v>1456</v>
      </c>
    </row>
    <row r="349" spans="1:5">
      <c r="A349" s="333">
        <v>1311</v>
      </c>
      <c r="B349" s="334" t="s">
        <v>1066</v>
      </c>
      <c r="C349" s="334" t="s">
        <v>335</v>
      </c>
      <c r="D349" s="328" t="s">
        <v>665</v>
      </c>
      <c r="E349" s="328" t="s">
        <v>1456</v>
      </c>
    </row>
    <row r="350" spans="1:5">
      <c r="A350" s="333">
        <v>1312</v>
      </c>
      <c r="B350" s="334" t="s">
        <v>1067</v>
      </c>
      <c r="C350" s="334" t="s">
        <v>336</v>
      </c>
      <c r="D350" s="328" t="s">
        <v>665</v>
      </c>
      <c r="E350" s="328" t="s">
        <v>1456</v>
      </c>
    </row>
    <row r="351" spans="1:5">
      <c r="A351" s="333">
        <v>1313</v>
      </c>
      <c r="B351" s="334" t="s">
        <v>1068</v>
      </c>
      <c r="C351" s="334" t="s">
        <v>337</v>
      </c>
      <c r="D351" s="328" t="s">
        <v>665</v>
      </c>
      <c r="E351" s="328" t="s">
        <v>1456</v>
      </c>
    </row>
    <row r="352" spans="1:5">
      <c r="A352" s="333">
        <v>1314</v>
      </c>
      <c r="B352" s="334" t="s">
        <v>1069</v>
      </c>
      <c r="C352" s="334" t="s">
        <v>338</v>
      </c>
      <c r="D352" s="328" t="s">
        <v>665</v>
      </c>
      <c r="E352" s="328" t="s">
        <v>1456</v>
      </c>
    </row>
    <row r="353" spans="1:5">
      <c r="A353" s="333">
        <v>1315</v>
      </c>
      <c r="B353" s="334" t="s">
        <v>1070</v>
      </c>
      <c r="C353" s="334" t="s">
        <v>339</v>
      </c>
      <c r="D353" s="328" t="s">
        <v>665</v>
      </c>
      <c r="E353" s="328" t="s">
        <v>1456</v>
      </c>
    </row>
    <row r="354" spans="1:5">
      <c r="A354" s="333">
        <v>1316</v>
      </c>
      <c r="B354" s="334" t="s">
        <v>1071</v>
      </c>
      <c r="C354" s="334" t="s">
        <v>340</v>
      </c>
      <c r="D354" s="328" t="s">
        <v>665</v>
      </c>
      <c r="E354" s="328" t="s">
        <v>1456</v>
      </c>
    </row>
    <row r="355" spans="1:5">
      <c r="A355" s="333">
        <v>1317</v>
      </c>
      <c r="B355" s="334" t="s">
        <v>1072</v>
      </c>
      <c r="C355" s="334" t="s">
        <v>341</v>
      </c>
      <c r="D355" s="328" t="s">
        <v>665</v>
      </c>
      <c r="E355" s="328" t="s">
        <v>1456</v>
      </c>
    </row>
    <row r="356" spans="1:5">
      <c r="A356" s="333">
        <v>1318</v>
      </c>
      <c r="B356" s="334" t="s">
        <v>1073</v>
      </c>
      <c r="C356" s="334" t="s">
        <v>342</v>
      </c>
      <c r="D356" s="328" t="s">
        <v>665</v>
      </c>
      <c r="E356" s="328" t="s">
        <v>1456</v>
      </c>
    </row>
    <row r="357" spans="1:5">
      <c r="A357" s="333">
        <v>1319</v>
      </c>
      <c r="B357" s="334" t="s">
        <v>1074</v>
      </c>
      <c r="C357" s="334" t="s">
        <v>343</v>
      </c>
      <c r="D357" s="328" t="s">
        <v>665</v>
      </c>
      <c r="E357" s="328" t="s">
        <v>1456</v>
      </c>
    </row>
    <row r="358" spans="1:5">
      <c r="A358" s="333">
        <v>1320</v>
      </c>
      <c r="B358" s="334" t="s">
        <v>1075</v>
      </c>
      <c r="C358" s="334" t="s">
        <v>344</v>
      </c>
      <c r="D358" s="328" t="s">
        <v>665</v>
      </c>
      <c r="E358" s="328" t="s">
        <v>1456</v>
      </c>
    </row>
    <row r="359" spans="1:5">
      <c r="A359" s="333">
        <v>1321</v>
      </c>
      <c r="B359" s="334" t="s">
        <v>1076</v>
      </c>
      <c r="C359" s="334" t="s">
        <v>345</v>
      </c>
      <c r="D359" s="328" t="s">
        <v>665</v>
      </c>
      <c r="E359" s="328" t="s">
        <v>1456</v>
      </c>
    </row>
    <row r="360" spans="1:5">
      <c r="A360" s="333">
        <v>1322</v>
      </c>
      <c r="B360" s="334" t="s">
        <v>1077</v>
      </c>
      <c r="C360" s="334" t="s">
        <v>346</v>
      </c>
      <c r="D360" s="328" t="s">
        <v>665</v>
      </c>
      <c r="E360" s="328" t="s">
        <v>1456</v>
      </c>
    </row>
    <row r="361" spans="1:5">
      <c r="A361" s="333">
        <v>1323</v>
      </c>
      <c r="B361" s="334" t="s">
        <v>1078</v>
      </c>
      <c r="C361" s="334" t="s">
        <v>347</v>
      </c>
      <c r="D361" s="328" t="s">
        <v>665</v>
      </c>
      <c r="E361" s="328" t="s">
        <v>1456</v>
      </c>
    </row>
    <row r="362" spans="1:5">
      <c r="A362" s="333">
        <v>1324</v>
      </c>
      <c r="B362" s="334" t="s">
        <v>1079</v>
      </c>
      <c r="C362" s="334" t="s">
        <v>348</v>
      </c>
      <c r="D362" s="328" t="s">
        <v>665</v>
      </c>
      <c r="E362" s="328" t="s">
        <v>1456</v>
      </c>
    </row>
    <row r="363" spans="1:5">
      <c r="A363" s="333">
        <v>1325</v>
      </c>
      <c r="B363" s="334" t="s">
        <v>1080</v>
      </c>
      <c r="C363" s="334" t="s">
        <v>349</v>
      </c>
      <c r="D363" s="328" t="s">
        <v>665</v>
      </c>
      <c r="E363" s="328" t="s">
        <v>1456</v>
      </c>
    </row>
    <row r="364" spans="1:5">
      <c r="A364" s="333">
        <v>1326</v>
      </c>
      <c r="B364" s="334" t="s">
        <v>1081</v>
      </c>
      <c r="C364" s="334" t="s">
        <v>350</v>
      </c>
      <c r="D364" s="328" t="s">
        <v>665</v>
      </c>
      <c r="E364" s="328" t="s">
        <v>1456</v>
      </c>
    </row>
    <row r="365" spans="1:5">
      <c r="A365" s="333">
        <v>1327</v>
      </c>
      <c r="B365" s="334" t="s">
        <v>1082</v>
      </c>
      <c r="C365" s="334" t="s">
        <v>351</v>
      </c>
      <c r="D365" s="328" t="s">
        <v>665</v>
      </c>
      <c r="E365" s="328" t="s">
        <v>1456</v>
      </c>
    </row>
    <row r="366" spans="1:5">
      <c r="A366" s="333">
        <v>1328</v>
      </c>
      <c r="B366" s="334" t="s">
        <v>1083</v>
      </c>
      <c r="C366" s="334" t="s">
        <v>352</v>
      </c>
      <c r="D366" s="328" t="s">
        <v>665</v>
      </c>
      <c r="E366" s="328" t="s">
        <v>1456</v>
      </c>
    </row>
    <row r="367" spans="1:5">
      <c r="A367" s="333">
        <v>1329</v>
      </c>
      <c r="B367" s="334" t="s">
        <v>1084</v>
      </c>
      <c r="C367" s="334" t="s">
        <v>353</v>
      </c>
      <c r="D367" s="328" t="s">
        <v>665</v>
      </c>
      <c r="E367" s="328" t="s">
        <v>1456</v>
      </c>
    </row>
    <row r="368" spans="1:5">
      <c r="A368" s="333">
        <v>1330</v>
      </c>
      <c r="B368" s="334" t="s">
        <v>1085</v>
      </c>
      <c r="C368" s="334" t="s">
        <v>354</v>
      </c>
      <c r="D368" s="328" t="s">
        <v>665</v>
      </c>
      <c r="E368" s="328" t="s">
        <v>1456</v>
      </c>
    </row>
    <row r="369" spans="1:5">
      <c r="A369" s="333">
        <v>1331</v>
      </c>
      <c r="B369" s="334" t="s">
        <v>1086</v>
      </c>
      <c r="C369" s="334" t="s">
        <v>355</v>
      </c>
      <c r="D369" s="328" t="s">
        <v>665</v>
      </c>
      <c r="E369" s="328" t="s">
        <v>1456</v>
      </c>
    </row>
    <row r="370" spans="1:5">
      <c r="A370" s="333">
        <v>1332</v>
      </c>
      <c r="B370" s="334" t="s">
        <v>1087</v>
      </c>
      <c r="C370" s="334" t="s">
        <v>356</v>
      </c>
      <c r="D370" s="328" t="s">
        <v>665</v>
      </c>
      <c r="E370" s="328" t="s">
        <v>1456</v>
      </c>
    </row>
    <row r="371" spans="1:5">
      <c r="A371" s="333">
        <v>1333</v>
      </c>
      <c r="B371" s="334" t="s">
        <v>1088</v>
      </c>
      <c r="C371" s="334" t="s">
        <v>357</v>
      </c>
      <c r="D371" s="328" t="s">
        <v>665</v>
      </c>
      <c r="E371" s="328" t="s">
        <v>1456</v>
      </c>
    </row>
    <row r="372" spans="1:5">
      <c r="A372" s="333">
        <v>1334</v>
      </c>
      <c r="B372" s="334" t="s">
        <v>1089</v>
      </c>
      <c r="C372" s="334" t="s">
        <v>358</v>
      </c>
      <c r="D372" s="328" t="s">
        <v>665</v>
      </c>
      <c r="E372" s="328" t="s">
        <v>1456</v>
      </c>
    </row>
    <row r="373" spans="1:5">
      <c r="A373" s="333">
        <v>1335</v>
      </c>
      <c r="B373" s="334" t="s">
        <v>1090</v>
      </c>
      <c r="C373" s="334" t="s">
        <v>359</v>
      </c>
      <c r="D373" s="328" t="s">
        <v>665</v>
      </c>
      <c r="E373" s="328" t="s">
        <v>1456</v>
      </c>
    </row>
    <row r="374" spans="1:5">
      <c r="A374" s="333">
        <v>1336</v>
      </c>
      <c r="B374" s="334" t="s">
        <v>1091</v>
      </c>
      <c r="C374" s="334" t="s">
        <v>360</v>
      </c>
      <c r="D374" s="328" t="s">
        <v>665</v>
      </c>
      <c r="E374" s="328" t="s">
        <v>1456</v>
      </c>
    </row>
    <row r="375" spans="1:5">
      <c r="A375" s="333">
        <v>1337</v>
      </c>
      <c r="B375" s="334" t="s">
        <v>1092</v>
      </c>
      <c r="C375" s="334" t="s">
        <v>361</v>
      </c>
      <c r="D375" s="328" t="s">
        <v>665</v>
      </c>
      <c r="E375" s="328" t="s">
        <v>1456</v>
      </c>
    </row>
    <row r="376" spans="1:5">
      <c r="A376" s="333">
        <v>1338</v>
      </c>
      <c r="B376" s="334" t="s">
        <v>1093</v>
      </c>
      <c r="C376" s="334" t="s">
        <v>362</v>
      </c>
      <c r="D376" s="328" t="s">
        <v>665</v>
      </c>
      <c r="E376" s="328" t="s">
        <v>1456</v>
      </c>
    </row>
    <row r="377" spans="1:5">
      <c r="A377" s="333">
        <v>1339</v>
      </c>
      <c r="B377" s="334" t="s">
        <v>1094</v>
      </c>
      <c r="C377" s="334" t="s">
        <v>363</v>
      </c>
      <c r="D377" s="328" t="s">
        <v>665</v>
      </c>
      <c r="E377" s="328" t="s">
        <v>1456</v>
      </c>
    </row>
    <row r="378" spans="1:5">
      <c r="A378" s="333">
        <v>1340</v>
      </c>
      <c r="B378" s="334" t="s">
        <v>1095</v>
      </c>
      <c r="C378" s="334" t="s">
        <v>364</v>
      </c>
      <c r="D378" s="328" t="s">
        <v>665</v>
      </c>
      <c r="E378" s="328" t="s">
        <v>1456</v>
      </c>
    </row>
    <row r="379" spans="1:5">
      <c r="A379" s="333">
        <v>1341</v>
      </c>
      <c r="B379" s="334" t="s">
        <v>1096</v>
      </c>
      <c r="C379" s="334" t="s">
        <v>365</v>
      </c>
      <c r="D379" s="328" t="s">
        <v>665</v>
      </c>
      <c r="E379" s="328" t="s">
        <v>1456</v>
      </c>
    </row>
    <row r="380" spans="1:5">
      <c r="A380" s="333">
        <v>1342</v>
      </c>
      <c r="B380" s="334" t="s">
        <v>1097</v>
      </c>
      <c r="C380" s="334" t="s">
        <v>366</v>
      </c>
      <c r="D380" s="328" t="s">
        <v>665</v>
      </c>
      <c r="E380" s="328" t="s">
        <v>1456</v>
      </c>
    </row>
    <row r="381" spans="1:5">
      <c r="A381" s="333">
        <v>1343</v>
      </c>
      <c r="B381" s="334" t="s">
        <v>1098</v>
      </c>
      <c r="C381" s="334" t="s">
        <v>367</v>
      </c>
      <c r="D381" s="328" t="s">
        <v>665</v>
      </c>
      <c r="E381" s="328" t="s">
        <v>1456</v>
      </c>
    </row>
    <row r="382" spans="1:5">
      <c r="A382" s="333">
        <v>1344</v>
      </c>
      <c r="B382" s="334" t="s">
        <v>1099</v>
      </c>
      <c r="C382" s="334" t="s">
        <v>368</v>
      </c>
      <c r="D382" s="328" t="s">
        <v>665</v>
      </c>
      <c r="E382" s="328" t="s">
        <v>1456</v>
      </c>
    </row>
    <row r="383" spans="1:5">
      <c r="A383" s="333">
        <v>1345</v>
      </c>
      <c r="B383" s="334" t="s">
        <v>1100</v>
      </c>
      <c r="C383" s="334" t="s">
        <v>369</v>
      </c>
      <c r="D383" s="328" t="s">
        <v>665</v>
      </c>
      <c r="E383" s="328" t="s">
        <v>1456</v>
      </c>
    </row>
    <row r="384" spans="1:5">
      <c r="A384" s="333">
        <v>1346</v>
      </c>
      <c r="B384" s="334" t="s">
        <v>1101</v>
      </c>
      <c r="C384" s="334" t="s">
        <v>370</v>
      </c>
      <c r="D384" s="328" t="s">
        <v>665</v>
      </c>
      <c r="E384" s="328" t="s">
        <v>1456</v>
      </c>
    </row>
    <row r="385" spans="1:5">
      <c r="A385" s="333">
        <v>1347</v>
      </c>
      <c r="B385" s="334" t="s">
        <v>1102</v>
      </c>
      <c r="C385" s="334" t="s">
        <v>371</v>
      </c>
      <c r="D385" s="328" t="s">
        <v>665</v>
      </c>
      <c r="E385" s="328" t="s">
        <v>1456</v>
      </c>
    </row>
    <row r="386" spans="1:5">
      <c r="A386" s="333">
        <v>1401</v>
      </c>
      <c r="B386" s="334" t="s">
        <v>1103</v>
      </c>
      <c r="C386" s="334" t="s">
        <v>372</v>
      </c>
      <c r="D386" s="328" t="s">
        <v>665</v>
      </c>
      <c r="E386" s="328" t="s">
        <v>1456</v>
      </c>
    </row>
    <row r="387" spans="1:5">
      <c r="A387" s="333">
        <v>1402</v>
      </c>
      <c r="B387" s="334" t="s">
        <v>1104</v>
      </c>
      <c r="C387" s="334" t="s">
        <v>373</v>
      </c>
      <c r="D387" s="328" t="s">
        <v>665</v>
      </c>
      <c r="E387" s="328" t="s">
        <v>1456</v>
      </c>
    </row>
    <row r="388" spans="1:5">
      <c r="A388" s="333">
        <v>1403</v>
      </c>
      <c r="B388" s="334" t="s">
        <v>1105</v>
      </c>
      <c r="C388" s="334" t="s">
        <v>1304</v>
      </c>
      <c r="D388" s="328" t="s">
        <v>665</v>
      </c>
      <c r="E388" s="328" t="s">
        <v>1456</v>
      </c>
    </row>
    <row r="389" spans="1:5">
      <c r="A389" s="333">
        <v>1404</v>
      </c>
      <c r="B389" s="334" t="s">
        <v>1106</v>
      </c>
      <c r="C389" s="334" t="s">
        <v>374</v>
      </c>
      <c r="D389" s="328" t="s">
        <v>665</v>
      </c>
      <c r="E389" s="328" t="s">
        <v>1456</v>
      </c>
    </row>
    <row r="390" spans="1:5">
      <c r="A390" s="333">
        <v>1405</v>
      </c>
      <c r="B390" s="334" t="s">
        <v>1107</v>
      </c>
      <c r="C390" s="334" t="s">
        <v>375</v>
      </c>
      <c r="D390" s="328" t="s">
        <v>665</v>
      </c>
      <c r="E390" s="328" t="s">
        <v>1456</v>
      </c>
    </row>
    <row r="391" spans="1:5">
      <c r="A391" s="333">
        <v>1406</v>
      </c>
      <c r="B391" s="334" t="s">
        <v>1108</v>
      </c>
      <c r="C391" s="334" t="s">
        <v>376</v>
      </c>
      <c r="D391" s="328" t="s">
        <v>665</v>
      </c>
      <c r="E391" s="328" t="s">
        <v>1456</v>
      </c>
    </row>
    <row r="392" spans="1:5">
      <c r="A392" s="333">
        <v>1407</v>
      </c>
      <c r="B392" s="334" t="s">
        <v>1109</v>
      </c>
      <c r="C392" s="334" t="s">
        <v>377</v>
      </c>
      <c r="D392" s="328" t="s">
        <v>665</v>
      </c>
      <c r="E392" s="328" t="s">
        <v>1456</v>
      </c>
    </row>
    <row r="393" spans="1:5">
      <c r="A393" s="333">
        <v>1408</v>
      </c>
      <c r="B393" s="334" t="s">
        <v>1110</v>
      </c>
      <c r="C393" s="334" t="s">
        <v>378</v>
      </c>
      <c r="D393" s="328" t="s">
        <v>665</v>
      </c>
      <c r="E393" s="328" t="s">
        <v>1456</v>
      </c>
    </row>
    <row r="394" spans="1:5">
      <c r="A394" s="333">
        <v>1409</v>
      </c>
      <c r="B394" s="334" t="s">
        <v>1111</v>
      </c>
      <c r="C394" s="334" t="s">
        <v>379</v>
      </c>
      <c r="D394" s="328" t="s">
        <v>665</v>
      </c>
      <c r="E394" s="328" t="s">
        <v>1456</v>
      </c>
    </row>
    <row r="395" spans="1:5">
      <c r="A395" s="333">
        <v>1410</v>
      </c>
      <c r="B395" s="334" t="s">
        <v>1112</v>
      </c>
      <c r="C395" s="334" t="s">
        <v>380</v>
      </c>
      <c r="D395" s="328" t="s">
        <v>665</v>
      </c>
      <c r="E395" s="328" t="s">
        <v>1456</v>
      </c>
    </row>
    <row r="396" spans="1:5">
      <c r="A396" s="333">
        <v>1411</v>
      </c>
      <c r="B396" s="334" t="s">
        <v>1113</v>
      </c>
      <c r="C396" s="334" t="s">
        <v>381</v>
      </c>
      <c r="D396" s="328" t="s">
        <v>665</v>
      </c>
      <c r="E396" s="328" t="s">
        <v>1456</v>
      </c>
    </row>
    <row r="397" spans="1:5">
      <c r="A397" s="333">
        <v>1412</v>
      </c>
      <c r="B397" s="334" t="s">
        <v>1114</v>
      </c>
      <c r="C397" s="334" t="s">
        <v>382</v>
      </c>
      <c r="D397" s="328" t="s">
        <v>665</v>
      </c>
      <c r="E397" s="328" t="s">
        <v>1456</v>
      </c>
    </row>
    <row r="398" spans="1:5">
      <c r="A398" s="333">
        <v>1413</v>
      </c>
      <c r="B398" s="334" t="s">
        <v>1086</v>
      </c>
      <c r="C398" s="334" t="s">
        <v>355</v>
      </c>
      <c r="D398" s="328" t="s">
        <v>665</v>
      </c>
      <c r="E398" s="328" t="s">
        <v>1456</v>
      </c>
    </row>
    <row r="399" spans="1:5">
      <c r="A399" s="333">
        <v>1414</v>
      </c>
      <c r="B399" s="334" t="s">
        <v>1115</v>
      </c>
      <c r="C399" s="334" t="s">
        <v>383</v>
      </c>
      <c r="D399" s="328" t="s">
        <v>665</v>
      </c>
      <c r="E399" s="328" t="s">
        <v>1456</v>
      </c>
    </row>
    <row r="400" spans="1:5">
      <c r="A400" s="333">
        <v>1415</v>
      </c>
      <c r="B400" s="334" t="s">
        <v>1116</v>
      </c>
      <c r="C400" s="334" t="s">
        <v>384</v>
      </c>
      <c r="D400" s="328" t="s">
        <v>665</v>
      </c>
      <c r="E400" s="328" t="s">
        <v>1456</v>
      </c>
    </row>
    <row r="401" spans="1:5">
      <c r="A401" s="333">
        <v>1416</v>
      </c>
      <c r="B401" s="334" t="s">
        <v>1117</v>
      </c>
      <c r="C401" s="334" t="s">
        <v>385</v>
      </c>
      <c r="D401" s="328" t="s">
        <v>665</v>
      </c>
      <c r="E401" s="328" t="s">
        <v>1456</v>
      </c>
    </row>
    <row r="402" spans="1:5">
      <c r="A402" s="333">
        <v>1417</v>
      </c>
      <c r="B402" s="334" t="s">
        <v>1118</v>
      </c>
      <c r="C402" s="334" t="s">
        <v>386</v>
      </c>
      <c r="D402" s="328" t="s">
        <v>665</v>
      </c>
      <c r="E402" s="328" t="s">
        <v>1456</v>
      </c>
    </row>
    <row r="403" spans="1:5">
      <c r="A403" s="333">
        <v>1418</v>
      </c>
      <c r="B403" s="334" t="s">
        <v>1119</v>
      </c>
      <c r="C403" s="334" t="s">
        <v>387</v>
      </c>
      <c r="D403" s="328" t="s">
        <v>665</v>
      </c>
      <c r="E403" s="328" t="s">
        <v>1456</v>
      </c>
    </row>
    <row r="404" spans="1:5">
      <c r="A404" s="333">
        <v>1419</v>
      </c>
      <c r="B404" s="334" t="s">
        <v>1120</v>
      </c>
      <c r="C404" s="334" t="s">
        <v>388</v>
      </c>
      <c r="D404" s="328" t="s">
        <v>665</v>
      </c>
      <c r="E404" s="328" t="s">
        <v>1456</v>
      </c>
    </row>
    <row r="405" spans="1:5">
      <c r="A405" s="333">
        <v>1420</v>
      </c>
      <c r="B405" s="334" t="s">
        <v>1121</v>
      </c>
      <c r="C405" s="334" t="s">
        <v>389</v>
      </c>
      <c r="D405" s="328" t="s">
        <v>665</v>
      </c>
      <c r="E405" s="328" t="s">
        <v>1456</v>
      </c>
    </row>
    <row r="406" spans="1:5">
      <c r="A406" s="333">
        <v>1421</v>
      </c>
      <c r="B406" s="334" t="s">
        <v>1122</v>
      </c>
      <c r="C406" s="334" t="s">
        <v>390</v>
      </c>
      <c r="D406" s="328" t="s">
        <v>665</v>
      </c>
      <c r="E406" s="328" t="s">
        <v>1456</v>
      </c>
    </row>
    <row r="407" spans="1:5">
      <c r="A407" s="333">
        <v>1422</v>
      </c>
      <c r="B407" s="334" t="s">
        <v>1123</v>
      </c>
      <c r="C407" s="334" t="s">
        <v>391</v>
      </c>
      <c r="D407" s="328" t="s">
        <v>665</v>
      </c>
      <c r="E407" s="328" t="s">
        <v>1456</v>
      </c>
    </row>
    <row r="408" spans="1:5">
      <c r="A408" s="333">
        <v>1423</v>
      </c>
      <c r="B408" s="334" t="s">
        <v>1124</v>
      </c>
      <c r="C408" s="334" t="s">
        <v>392</v>
      </c>
      <c r="D408" s="328" t="s">
        <v>665</v>
      </c>
      <c r="E408" s="328" t="s">
        <v>1456</v>
      </c>
    </row>
    <row r="409" spans="1:5">
      <c r="A409" s="333">
        <v>1424</v>
      </c>
      <c r="B409" s="334" t="s">
        <v>1125</v>
      </c>
      <c r="C409" s="334" t="s">
        <v>393</v>
      </c>
      <c r="D409" s="328" t="s">
        <v>665</v>
      </c>
      <c r="E409" s="328" t="s">
        <v>1456</v>
      </c>
    </row>
    <row r="410" spans="1:5">
      <c r="A410" s="333">
        <v>1425</v>
      </c>
      <c r="B410" s="334" t="s">
        <v>1126</v>
      </c>
      <c r="C410" s="334" t="s">
        <v>394</v>
      </c>
      <c r="D410" s="328" t="s">
        <v>665</v>
      </c>
      <c r="E410" s="328" t="s">
        <v>1456</v>
      </c>
    </row>
    <row r="411" spans="1:5">
      <c r="A411" s="333">
        <v>1426</v>
      </c>
      <c r="B411" s="334" t="s">
        <v>1127</v>
      </c>
      <c r="C411" s="334" t="s">
        <v>395</v>
      </c>
      <c r="D411" s="328" t="s">
        <v>665</v>
      </c>
      <c r="E411" s="328" t="s">
        <v>1456</v>
      </c>
    </row>
    <row r="412" spans="1:5">
      <c r="A412" s="333">
        <v>1427</v>
      </c>
      <c r="B412" s="334" t="s">
        <v>1128</v>
      </c>
      <c r="C412" s="334" t="s">
        <v>396</v>
      </c>
      <c r="D412" s="328" t="s">
        <v>665</v>
      </c>
      <c r="E412" s="328" t="s">
        <v>1456</v>
      </c>
    </row>
    <row r="413" spans="1:5">
      <c r="A413" s="333">
        <v>1428</v>
      </c>
      <c r="B413" s="334" t="s">
        <v>1129</v>
      </c>
      <c r="C413" s="334" t="s">
        <v>1305</v>
      </c>
      <c r="D413" s="328" t="s">
        <v>665</v>
      </c>
      <c r="E413" s="328" t="s">
        <v>1456</v>
      </c>
    </row>
    <row r="414" spans="1:5">
      <c r="A414" s="333">
        <v>1429</v>
      </c>
      <c r="B414" s="334" t="s">
        <v>1130</v>
      </c>
      <c r="C414" s="334" t="s">
        <v>397</v>
      </c>
      <c r="D414" s="328" t="s">
        <v>665</v>
      </c>
      <c r="E414" s="328" t="s">
        <v>1456</v>
      </c>
    </row>
    <row r="415" spans="1:5">
      <c r="A415" s="333">
        <v>1430</v>
      </c>
      <c r="B415" s="334" t="s">
        <v>1131</v>
      </c>
      <c r="C415" s="334" t="s">
        <v>398</v>
      </c>
      <c r="D415" s="328" t="s">
        <v>665</v>
      </c>
      <c r="E415" s="328" t="s">
        <v>1456</v>
      </c>
    </row>
    <row r="416" spans="1:5">
      <c r="A416" s="333">
        <v>1431</v>
      </c>
      <c r="B416" s="334" t="s">
        <v>1132</v>
      </c>
      <c r="C416" s="334" t="s">
        <v>399</v>
      </c>
      <c r="D416" s="328" t="s">
        <v>665</v>
      </c>
      <c r="E416" s="328" t="s">
        <v>1456</v>
      </c>
    </row>
    <row r="417" spans="1:5">
      <c r="A417" s="333">
        <v>1432</v>
      </c>
      <c r="B417" s="334" t="s">
        <v>1133</v>
      </c>
      <c r="C417" s="334" t="s">
        <v>400</v>
      </c>
      <c r="D417" s="328" t="s">
        <v>665</v>
      </c>
      <c r="E417" s="328" t="s">
        <v>1456</v>
      </c>
    </row>
    <row r="418" spans="1:5">
      <c r="A418" s="333">
        <v>1433</v>
      </c>
      <c r="B418" s="334" t="s">
        <v>1134</v>
      </c>
      <c r="C418" s="334" t="s">
        <v>401</v>
      </c>
      <c r="D418" s="328" t="s">
        <v>665</v>
      </c>
      <c r="E418" s="328" t="s">
        <v>1456</v>
      </c>
    </row>
    <row r="419" spans="1:5">
      <c r="A419" s="333">
        <v>1434</v>
      </c>
      <c r="B419" s="334" t="s">
        <v>1135</v>
      </c>
      <c r="C419" s="334" t="s">
        <v>402</v>
      </c>
      <c r="D419" s="328" t="s">
        <v>665</v>
      </c>
      <c r="E419" s="328" t="s">
        <v>1456</v>
      </c>
    </row>
    <row r="420" spans="1:5">
      <c r="A420" s="333">
        <v>1435</v>
      </c>
      <c r="B420" s="334" t="s">
        <v>1136</v>
      </c>
      <c r="C420" s="334" t="s">
        <v>403</v>
      </c>
      <c r="D420" s="328" t="s">
        <v>665</v>
      </c>
      <c r="E420" s="328" t="s">
        <v>1456</v>
      </c>
    </row>
    <row r="421" spans="1:5">
      <c r="A421" s="333">
        <v>1501</v>
      </c>
      <c r="B421" s="334" t="s">
        <v>1137</v>
      </c>
      <c r="C421" s="334" t="s">
        <v>404</v>
      </c>
      <c r="D421" s="328" t="s">
        <v>665</v>
      </c>
      <c r="E421" s="328" t="s">
        <v>1456</v>
      </c>
    </row>
    <row r="422" spans="1:5">
      <c r="A422" s="333">
        <v>1502</v>
      </c>
      <c r="B422" s="334" t="s">
        <v>1138</v>
      </c>
      <c r="C422" s="334" t="s">
        <v>405</v>
      </c>
      <c r="D422" s="328" t="s">
        <v>665</v>
      </c>
      <c r="E422" s="328" t="s">
        <v>1456</v>
      </c>
    </row>
    <row r="423" spans="1:5">
      <c r="A423" s="333">
        <v>1503</v>
      </c>
      <c r="B423" s="334" t="s">
        <v>1139</v>
      </c>
      <c r="C423" s="334" t="s">
        <v>406</v>
      </c>
      <c r="D423" s="328" t="s">
        <v>665</v>
      </c>
      <c r="E423" s="328" t="s">
        <v>1456</v>
      </c>
    </row>
    <row r="424" spans="1:5">
      <c r="A424" s="333">
        <v>1504</v>
      </c>
      <c r="B424" s="334" t="s">
        <v>1140</v>
      </c>
      <c r="C424" s="334" t="s">
        <v>407</v>
      </c>
      <c r="D424" s="328" t="s">
        <v>665</v>
      </c>
      <c r="E424" s="328" t="s">
        <v>1456</v>
      </c>
    </row>
    <row r="425" spans="1:5">
      <c r="A425" s="333">
        <v>1505</v>
      </c>
      <c r="B425" s="334" t="s">
        <v>1141</v>
      </c>
      <c r="C425" s="334" t="s">
        <v>408</v>
      </c>
      <c r="D425" s="328" t="s">
        <v>665</v>
      </c>
      <c r="E425" s="328" t="s">
        <v>1456</v>
      </c>
    </row>
    <row r="426" spans="1:5">
      <c r="A426" s="333">
        <v>1506</v>
      </c>
      <c r="B426" s="334" t="s">
        <v>1142</v>
      </c>
      <c r="C426" s="334" t="s">
        <v>409</v>
      </c>
      <c r="D426" s="328" t="s">
        <v>665</v>
      </c>
      <c r="E426" s="328" t="s">
        <v>1456</v>
      </c>
    </row>
    <row r="427" spans="1:5">
      <c r="A427" s="333">
        <v>1507</v>
      </c>
      <c r="B427" s="334" t="s">
        <v>1143</v>
      </c>
      <c r="C427" s="334" t="s">
        <v>410</v>
      </c>
      <c r="D427" s="328" t="s">
        <v>665</v>
      </c>
      <c r="E427" s="328" t="s">
        <v>1456</v>
      </c>
    </row>
    <row r="428" spans="1:5">
      <c r="A428" s="333">
        <v>1508</v>
      </c>
      <c r="B428" s="334" t="s">
        <v>1144</v>
      </c>
      <c r="C428" s="334" t="s">
        <v>411</v>
      </c>
      <c r="D428" s="328" t="s">
        <v>665</v>
      </c>
      <c r="E428" s="328" t="s">
        <v>1456</v>
      </c>
    </row>
    <row r="429" spans="1:5">
      <c r="A429" s="333">
        <v>1509</v>
      </c>
      <c r="B429" s="334" t="s">
        <v>1145</v>
      </c>
      <c r="C429" s="334" t="s">
        <v>412</v>
      </c>
      <c r="D429" s="328" t="s">
        <v>665</v>
      </c>
      <c r="E429" s="328" t="s">
        <v>1456</v>
      </c>
    </row>
    <row r="430" spans="1:5">
      <c r="A430" s="333">
        <v>1510</v>
      </c>
      <c r="B430" s="334" t="s">
        <v>1146</v>
      </c>
      <c r="C430" s="334" t="s">
        <v>413</v>
      </c>
      <c r="D430" s="328" t="s">
        <v>665</v>
      </c>
      <c r="E430" s="328" t="s">
        <v>1456</v>
      </c>
    </row>
    <row r="431" spans="1:5">
      <c r="A431" s="333">
        <v>1511</v>
      </c>
      <c r="B431" s="334" t="s">
        <v>1147</v>
      </c>
      <c r="C431" s="334" t="s">
        <v>414</v>
      </c>
      <c r="D431" s="328" t="s">
        <v>665</v>
      </c>
      <c r="E431" s="328" t="s">
        <v>1456</v>
      </c>
    </row>
    <row r="432" spans="1:5">
      <c r="A432" s="333">
        <v>1512</v>
      </c>
      <c r="B432" s="334" t="s">
        <v>1148</v>
      </c>
      <c r="C432" s="334" t="s">
        <v>415</v>
      </c>
      <c r="D432" s="328" t="s">
        <v>665</v>
      </c>
      <c r="E432" s="328" t="s">
        <v>1456</v>
      </c>
    </row>
    <row r="433" spans="1:5">
      <c r="A433" s="333">
        <v>1513</v>
      </c>
      <c r="B433" s="334" t="s">
        <v>1149</v>
      </c>
      <c r="C433" s="334" t="s">
        <v>416</v>
      </c>
      <c r="D433" s="328" t="s">
        <v>665</v>
      </c>
      <c r="E433" s="328" t="s">
        <v>1456</v>
      </c>
    </row>
    <row r="434" spans="1:5">
      <c r="A434" s="333">
        <v>1514</v>
      </c>
      <c r="B434" s="334" t="s">
        <v>1150</v>
      </c>
      <c r="C434" s="334" t="s">
        <v>417</v>
      </c>
      <c r="D434" s="328" t="s">
        <v>665</v>
      </c>
      <c r="E434" s="328" t="s">
        <v>1456</v>
      </c>
    </row>
    <row r="435" spans="1:5">
      <c r="A435" s="333">
        <v>1515</v>
      </c>
      <c r="B435" s="334" t="s">
        <v>1151</v>
      </c>
      <c r="C435" s="334" t="s">
        <v>418</v>
      </c>
      <c r="D435" s="328" t="s">
        <v>665</v>
      </c>
      <c r="E435" s="328" t="s">
        <v>1456</v>
      </c>
    </row>
    <row r="436" spans="1:5">
      <c r="A436" s="333">
        <v>1516</v>
      </c>
      <c r="B436" s="334" t="s">
        <v>1152</v>
      </c>
      <c r="C436" s="334" t="s">
        <v>419</v>
      </c>
      <c r="D436" s="328" t="s">
        <v>665</v>
      </c>
      <c r="E436" s="328" t="s">
        <v>1456</v>
      </c>
    </row>
    <row r="437" spans="1:5">
      <c r="A437" s="333">
        <v>1517</v>
      </c>
      <c r="B437" s="334" t="s">
        <v>1153</v>
      </c>
      <c r="C437" s="334" t="s">
        <v>420</v>
      </c>
      <c r="D437" s="328" t="s">
        <v>665</v>
      </c>
      <c r="E437" s="328" t="s">
        <v>1456</v>
      </c>
    </row>
    <row r="438" spans="1:5">
      <c r="A438" s="333">
        <v>1518</v>
      </c>
      <c r="B438" s="334" t="s">
        <v>1154</v>
      </c>
      <c r="C438" s="334" t="s">
        <v>421</v>
      </c>
      <c r="D438" s="328" t="s">
        <v>665</v>
      </c>
      <c r="E438" s="328" t="s">
        <v>1456</v>
      </c>
    </row>
    <row r="439" spans="1:5">
      <c r="A439" s="333">
        <v>1519</v>
      </c>
      <c r="B439" s="334" t="s">
        <v>1155</v>
      </c>
      <c r="C439" s="334" t="s">
        <v>422</v>
      </c>
      <c r="D439" s="328" t="s">
        <v>665</v>
      </c>
      <c r="E439" s="328" t="s">
        <v>1456</v>
      </c>
    </row>
    <row r="440" spans="1:5">
      <c r="A440" s="333">
        <v>1520</v>
      </c>
      <c r="B440" s="334" t="s">
        <v>1156</v>
      </c>
      <c r="C440" s="334" t="s">
        <v>423</v>
      </c>
      <c r="D440" s="328" t="s">
        <v>665</v>
      </c>
      <c r="E440" s="328" t="s">
        <v>1456</v>
      </c>
    </row>
    <row r="441" spans="1:5">
      <c r="A441" s="333">
        <v>1521</v>
      </c>
      <c r="B441" s="334" t="s">
        <v>1157</v>
      </c>
      <c r="C441" s="334" t="s">
        <v>424</v>
      </c>
      <c r="D441" s="328" t="s">
        <v>665</v>
      </c>
      <c r="E441" s="328" t="s">
        <v>1456</v>
      </c>
    </row>
    <row r="442" spans="1:5">
      <c r="A442" s="333">
        <v>1522</v>
      </c>
      <c r="B442" s="334" t="s">
        <v>1158</v>
      </c>
      <c r="C442" s="334" t="s">
        <v>425</v>
      </c>
      <c r="D442" s="328" t="s">
        <v>665</v>
      </c>
      <c r="E442" s="328" t="s">
        <v>1456</v>
      </c>
    </row>
    <row r="443" spans="1:5">
      <c r="A443" s="333">
        <v>1523</v>
      </c>
      <c r="B443" s="334" t="s">
        <v>1159</v>
      </c>
      <c r="C443" s="334" t="s">
        <v>426</v>
      </c>
      <c r="D443" s="328" t="s">
        <v>665</v>
      </c>
      <c r="E443" s="328" t="s">
        <v>1456</v>
      </c>
    </row>
    <row r="444" spans="1:5">
      <c r="A444" s="333">
        <v>1524</v>
      </c>
      <c r="B444" s="334" t="s">
        <v>1160</v>
      </c>
      <c r="C444" s="334" t="s">
        <v>427</v>
      </c>
      <c r="D444" s="328" t="s">
        <v>665</v>
      </c>
      <c r="E444" s="328" t="s">
        <v>1456</v>
      </c>
    </row>
    <row r="445" spans="1:5">
      <c r="A445" s="333">
        <v>1525</v>
      </c>
      <c r="B445" s="334" t="s">
        <v>1161</v>
      </c>
      <c r="C445" s="334" t="s">
        <v>428</v>
      </c>
      <c r="D445" s="328" t="s">
        <v>665</v>
      </c>
      <c r="E445" s="328" t="s">
        <v>1456</v>
      </c>
    </row>
    <row r="446" spans="1:5">
      <c r="A446" s="333">
        <v>1526</v>
      </c>
      <c r="B446" s="334" t="s">
        <v>1162</v>
      </c>
      <c r="C446" s="334" t="s">
        <v>429</v>
      </c>
      <c r="D446" s="328" t="s">
        <v>665</v>
      </c>
      <c r="E446" s="328" t="s">
        <v>1456</v>
      </c>
    </row>
    <row r="447" spans="1:5">
      <c r="A447" s="333">
        <v>1527</v>
      </c>
      <c r="B447" s="334" t="s">
        <v>1163</v>
      </c>
      <c r="C447" s="334" t="s">
        <v>430</v>
      </c>
      <c r="D447" s="328" t="s">
        <v>665</v>
      </c>
      <c r="E447" s="328" t="s">
        <v>1456</v>
      </c>
    </row>
    <row r="448" spans="1:5">
      <c r="A448" s="333">
        <v>1528</v>
      </c>
      <c r="B448" s="334" t="s">
        <v>1164</v>
      </c>
      <c r="C448" s="334" t="s">
        <v>431</v>
      </c>
      <c r="D448" s="328" t="s">
        <v>665</v>
      </c>
      <c r="E448" s="328" t="s">
        <v>1456</v>
      </c>
    </row>
    <row r="449" spans="1:5">
      <c r="A449" s="333">
        <v>1529</v>
      </c>
      <c r="B449" s="334" t="s">
        <v>1165</v>
      </c>
      <c r="C449" s="334" t="s">
        <v>432</v>
      </c>
      <c r="D449" s="328" t="s">
        <v>665</v>
      </c>
      <c r="E449" s="328" t="s">
        <v>1456</v>
      </c>
    </row>
    <row r="450" spans="1:5">
      <c r="A450" s="333">
        <v>1530</v>
      </c>
      <c r="B450" s="334" t="s">
        <v>1166</v>
      </c>
      <c r="C450" s="334" t="s">
        <v>433</v>
      </c>
      <c r="D450" s="328" t="s">
        <v>665</v>
      </c>
      <c r="E450" s="328" t="s">
        <v>1456</v>
      </c>
    </row>
    <row r="451" spans="1:5">
      <c r="A451" s="333">
        <v>1531</v>
      </c>
      <c r="B451" s="334" t="s">
        <v>1167</v>
      </c>
      <c r="C451" s="334" t="s">
        <v>434</v>
      </c>
      <c r="D451" s="328" t="s">
        <v>665</v>
      </c>
      <c r="E451" s="328" t="s">
        <v>1456</v>
      </c>
    </row>
    <row r="452" spans="1:5">
      <c r="A452" s="333">
        <v>1532</v>
      </c>
      <c r="B452" s="334" t="s">
        <v>1168</v>
      </c>
      <c r="C452" s="334" t="s">
        <v>435</v>
      </c>
      <c r="D452" s="328" t="s">
        <v>665</v>
      </c>
      <c r="E452" s="328" t="s">
        <v>1456</v>
      </c>
    </row>
    <row r="453" spans="1:5">
      <c r="A453" s="333">
        <v>1533</v>
      </c>
      <c r="B453" s="334" t="s">
        <v>1169</v>
      </c>
      <c r="C453" s="334" t="s">
        <v>436</v>
      </c>
      <c r="D453" s="328" t="s">
        <v>665</v>
      </c>
      <c r="E453" s="328" t="s">
        <v>1456</v>
      </c>
    </row>
    <row r="454" spans="1:5">
      <c r="A454" s="333">
        <v>1534</v>
      </c>
      <c r="B454" s="334" t="s">
        <v>1170</v>
      </c>
      <c r="C454" s="334" t="s">
        <v>437</v>
      </c>
      <c r="D454" s="328" t="s">
        <v>665</v>
      </c>
      <c r="E454" s="328" t="s">
        <v>1456</v>
      </c>
    </row>
    <row r="455" spans="1:5">
      <c r="A455" s="333">
        <v>1535</v>
      </c>
      <c r="B455" s="334" t="s">
        <v>1171</v>
      </c>
      <c r="C455" s="334" t="s">
        <v>438</v>
      </c>
      <c r="D455" s="328" t="s">
        <v>665</v>
      </c>
      <c r="E455" s="328" t="s">
        <v>1456</v>
      </c>
    </row>
    <row r="456" spans="1:5">
      <c r="A456" s="333">
        <v>1536</v>
      </c>
      <c r="B456" s="334" t="s">
        <v>1172</v>
      </c>
      <c r="C456" s="334" t="s">
        <v>439</v>
      </c>
      <c r="D456" s="328" t="s">
        <v>665</v>
      </c>
      <c r="E456" s="328" t="s">
        <v>1456</v>
      </c>
    </row>
    <row r="457" spans="1:5">
      <c r="A457" s="333">
        <v>1537</v>
      </c>
      <c r="B457" s="334" t="s">
        <v>1173</v>
      </c>
      <c r="C457" s="334" t="s">
        <v>440</v>
      </c>
      <c r="D457" s="328" t="s">
        <v>665</v>
      </c>
      <c r="E457" s="328" t="s">
        <v>1456</v>
      </c>
    </row>
    <row r="458" spans="1:5">
      <c r="A458" s="333">
        <v>1538</v>
      </c>
      <c r="B458" s="334" t="s">
        <v>1174</v>
      </c>
      <c r="C458" s="334" t="s">
        <v>441</v>
      </c>
      <c r="D458" s="328" t="s">
        <v>665</v>
      </c>
      <c r="E458" s="328" t="s">
        <v>1456</v>
      </c>
    </row>
    <row r="459" spans="1:5">
      <c r="A459" s="333">
        <v>1539</v>
      </c>
      <c r="B459" s="334" t="s">
        <v>1175</v>
      </c>
      <c r="C459" s="334" t="s">
        <v>442</v>
      </c>
      <c r="D459" s="328" t="s">
        <v>665</v>
      </c>
      <c r="E459" s="328" t="s">
        <v>1456</v>
      </c>
    </row>
    <row r="460" spans="1:5">
      <c r="A460" s="333">
        <v>1540</v>
      </c>
      <c r="B460" s="334" t="s">
        <v>1176</v>
      </c>
      <c r="C460" s="334" t="s">
        <v>1306</v>
      </c>
      <c r="D460" s="328" t="s">
        <v>665</v>
      </c>
      <c r="E460" s="328" t="s">
        <v>1456</v>
      </c>
    </row>
    <row r="461" spans="1:5">
      <c r="A461" s="333">
        <v>1601</v>
      </c>
      <c r="B461" s="334" t="s">
        <v>1177</v>
      </c>
      <c r="C461" s="334" t="s">
        <v>443</v>
      </c>
      <c r="D461" s="328" t="s">
        <v>665</v>
      </c>
      <c r="E461" s="328" t="s">
        <v>1456</v>
      </c>
    </row>
    <row r="462" spans="1:5">
      <c r="A462" s="333">
        <v>1602</v>
      </c>
      <c r="B462" s="334" t="s">
        <v>1178</v>
      </c>
      <c r="C462" s="334" t="s">
        <v>444</v>
      </c>
      <c r="D462" s="328" t="s">
        <v>665</v>
      </c>
      <c r="E462" s="328" t="s">
        <v>1456</v>
      </c>
    </row>
    <row r="463" spans="1:5">
      <c r="A463" s="333">
        <v>1603</v>
      </c>
      <c r="B463" s="334" t="s">
        <v>1179</v>
      </c>
      <c r="C463" s="334" t="s">
        <v>445</v>
      </c>
      <c r="D463" s="328" t="s">
        <v>665</v>
      </c>
      <c r="E463" s="328" t="s">
        <v>1456</v>
      </c>
    </row>
    <row r="464" spans="1:5">
      <c r="A464" s="333">
        <v>1604</v>
      </c>
      <c r="B464" s="334" t="s">
        <v>1180</v>
      </c>
      <c r="C464" s="334" t="s">
        <v>446</v>
      </c>
      <c r="D464" s="328" t="s">
        <v>665</v>
      </c>
      <c r="E464" s="328" t="s">
        <v>1456</v>
      </c>
    </row>
    <row r="465" spans="1:5">
      <c r="A465" s="333">
        <v>1605</v>
      </c>
      <c r="B465" s="334" t="s">
        <v>1181</v>
      </c>
      <c r="C465" s="334" t="s">
        <v>447</v>
      </c>
      <c r="D465" s="328" t="s">
        <v>665</v>
      </c>
      <c r="E465" s="328" t="s">
        <v>1456</v>
      </c>
    </row>
    <row r="466" spans="1:5">
      <c r="A466" s="333">
        <v>1606</v>
      </c>
      <c r="B466" s="334" t="s">
        <v>1182</v>
      </c>
      <c r="C466" s="334" t="s">
        <v>448</v>
      </c>
      <c r="D466" s="328" t="s">
        <v>665</v>
      </c>
      <c r="E466" s="328" t="s">
        <v>1456</v>
      </c>
    </row>
    <row r="467" spans="1:5">
      <c r="A467" s="333">
        <v>1607</v>
      </c>
      <c r="B467" s="334" t="s">
        <v>1183</v>
      </c>
      <c r="C467" s="334" t="s">
        <v>449</v>
      </c>
      <c r="D467" s="328" t="s">
        <v>665</v>
      </c>
      <c r="E467" s="328" t="s">
        <v>1456</v>
      </c>
    </row>
    <row r="468" spans="1:5">
      <c r="A468" s="333">
        <v>1608</v>
      </c>
      <c r="B468" s="334" t="s">
        <v>1184</v>
      </c>
      <c r="C468" s="334" t="s">
        <v>450</v>
      </c>
      <c r="D468" s="328" t="s">
        <v>665</v>
      </c>
      <c r="E468" s="328" t="s">
        <v>1456</v>
      </c>
    </row>
    <row r="469" spans="1:5">
      <c r="A469" s="333">
        <v>1609</v>
      </c>
      <c r="B469" s="334" t="s">
        <v>1185</v>
      </c>
      <c r="C469" s="334" t="s">
        <v>451</v>
      </c>
      <c r="D469" s="328" t="s">
        <v>665</v>
      </c>
      <c r="E469" s="328" t="s">
        <v>1456</v>
      </c>
    </row>
    <row r="470" spans="1:5">
      <c r="A470" s="333">
        <v>1610</v>
      </c>
      <c r="B470" s="334" t="s">
        <v>1186</v>
      </c>
      <c r="C470" s="334" t="s">
        <v>1307</v>
      </c>
      <c r="D470" s="328" t="s">
        <v>665</v>
      </c>
      <c r="E470" s="328" t="s">
        <v>1456</v>
      </c>
    </row>
    <row r="471" spans="1:5">
      <c r="A471" s="333">
        <v>1611</v>
      </c>
      <c r="B471" s="334" t="s">
        <v>1187</v>
      </c>
      <c r="C471" s="334" t="s">
        <v>452</v>
      </c>
      <c r="D471" s="328" t="s">
        <v>665</v>
      </c>
      <c r="E471" s="328" t="s">
        <v>1456</v>
      </c>
    </row>
    <row r="472" spans="1:5">
      <c r="A472" s="333">
        <v>1701</v>
      </c>
      <c r="B472" s="334" t="s">
        <v>1188</v>
      </c>
      <c r="C472" s="334" t="s">
        <v>1308</v>
      </c>
      <c r="D472" s="328" t="s">
        <v>665</v>
      </c>
      <c r="E472" s="328" t="s">
        <v>1456</v>
      </c>
    </row>
    <row r="473" spans="1:5">
      <c r="A473" s="333">
        <v>1702</v>
      </c>
      <c r="B473" s="334" t="s">
        <v>1189</v>
      </c>
      <c r="C473" s="334" t="s">
        <v>453</v>
      </c>
      <c r="D473" s="328" t="s">
        <v>665</v>
      </c>
      <c r="E473" s="328" t="s">
        <v>1456</v>
      </c>
    </row>
    <row r="474" spans="1:5">
      <c r="A474" s="333">
        <v>1703</v>
      </c>
      <c r="B474" s="334" t="s">
        <v>1190</v>
      </c>
      <c r="C474" s="334" t="s">
        <v>454</v>
      </c>
      <c r="D474" s="328" t="s">
        <v>665</v>
      </c>
      <c r="E474" s="328" t="s">
        <v>1456</v>
      </c>
    </row>
    <row r="475" spans="1:5">
      <c r="A475" s="333">
        <v>1704</v>
      </c>
      <c r="B475" s="334" t="s">
        <v>1191</v>
      </c>
      <c r="C475" s="334" t="s">
        <v>1309</v>
      </c>
      <c r="D475" s="328" t="s">
        <v>665</v>
      </c>
      <c r="E475" s="328" t="s">
        <v>1456</v>
      </c>
    </row>
    <row r="476" spans="1:5">
      <c r="A476" s="333">
        <v>1705</v>
      </c>
      <c r="B476" s="334" t="s">
        <v>1192</v>
      </c>
      <c r="C476" s="334" t="s">
        <v>1310</v>
      </c>
      <c r="D476" s="328" t="s">
        <v>665</v>
      </c>
      <c r="E476" s="328" t="s">
        <v>1456</v>
      </c>
    </row>
    <row r="477" spans="1:5">
      <c r="A477" s="333">
        <v>1706</v>
      </c>
      <c r="B477" s="334" t="s">
        <v>1193</v>
      </c>
      <c r="C477" s="334" t="s">
        <v>455</v>
      </c>
      <c r="D477" s="328" t="s">
        <v>665</v>
      </c>
      <c r="E477" s="328" t="s">
        <v>1456</v>
      </c>
    </row>
    <row r="478" spans="1:5">
      <c r="A478" s="333">
        <v>1707</v>
      </c>
      <c r="B478" s="334" t="s">
        <v>1194</v>
      </c>
      <c r="C478" s="334" t="s">
        <v>456</v>
      </c>
      <c r="D478" s="328" t="s">
        <v>665</v>
      </c>
      <c r="E478" s="328" t="s">
        <v>1456</v>
      </c>
    </row>
    <row r="479" spans="1:5">
      <c r="A479" s="333">
        <v>1708</v>
      </c>
      <c r="B479" s="334" t="s">
        <v>1195</v>
      </c>
      <c r="C479" s="334" t="s">
        <v>457</v>
      </c>
      <c r="D479" s="328" t="s">
        <v>665</v>
      </c>
      <c r="E479" s="328" t="s">
        <v>1456</v>
      </c>
    </row>
    <row r="480" spans="1:5">
      <c r="A480" s="333">
        <v>1709</v>
      </c>
      <c r="B480" s="334" t="s">
        <v>1196</v>
      </c>
      <c r="C480" s="334" t="s">
        <v>458</v>
      </c>
      <c r="D480" s="328" t="s">
        <v>665</v>
      </c>
      <c r="E480" s="328" t="s">
        <v>1456</v>
      </c>
    </row>
    <row r="481" spans="1:5">
      <c r="A481" s="333">
        <v>1710</v>
      </c>
      <c r="B481" s="334" t="s">
        <v>1197</v>
      </c>
      <c r="C481" s="334" t="s">
        <v>459</v>
      </c>
      <c r="D481" s="328" t="s">
        <v>665</v>
      </c>
      <c r="E481" s="328" t="s">
        <v>1456</v>
      </c>
    </row>
    <row r="482" spans="1:5">
      <c r="A482" s="333">
        <v>1711</v>
      </c>
      <c r="B482" s="334" t="s">
        <v>1198</v>
      </c>
      <c r="C482" s="334" t="s">
        <v>460</v>
      </c>
      <c r="D482" s="328" t="s">
        <v>665</v>
      </c>
      <c r="E482" s="328" t="s">
        <v>1456</v>
      </c>
    </row>
    <row r="483" spans="1:5">
      <c r="A483" s="333">
        <v>1712</v>
      </c>
      <c r="B483" s="334" t="s">
        <v>1199</v>
      </c>
      <c r="C483" s="334" t="s">
        <v>461</v>
      </c>
      <c r="D483" s="328" t="s">
        <v>665</v>
      </c>
      <c r="E483" s="328" t="s">
        <v>1456</v>
      </c>
    </row>
    <row r="484" spans="1:5">
      <c r="A484" s="333">
        <v>1713</v>
      </c>
      <c r="B484" s="334" t="s">
        <v>1200</v>
      </c>
      <c r="C484" s="334" t="s">
        <v>462</v>
      </c>
      <c r="D484" s="328" t="s">
        <v>665</v>
      </c>
      <c r="E484" s="328" t="s">
        <v>1456</v>
      </c>
    </row>
    <row r="485" spans="1:5">
      <c r="A485" s="333">
        <v>1714</v>
      </c>
      <c r="B485" s="334" t="s">
        <v>1201</v>
      </c>
      <c r="C485" s="334" t="s">
        <v>463</v>
      </c>
      <c r="D485" s="328" t="s">
        <v>665</v>
      </c>
      <c r="E485" s="328" t="s">
        <v>1456</v>
      </c>
    </row>
    <row r="486" spans="1:5">
      <c r="A486" s="333">
        <v>1715</v>
      </c>
      <c r="B486" s="334" t="s">
        <v>1202</v>
      </c>
      <c r="C486" s="334" t="s">
        <v>464</v>
      </c>
      <c r="D486" s="328" t="s">
        <v>665</v>
      </c>
      <c r="E486" s="328" t="s">
        <v>1456</v>
      </c>
    </row>
    <row r="487" spans="1:5">
      <c r="A487" s="333">
        <v>1716</v>
      </c>
      <c r="B487" s="334" t="s">
        <v>1203</v>
      </c>
      <c r="C487" s="334" t="s">
        <v>465</v>
      </c>
      <c r="D487" s="328" t="s">
        <v>665</v>
      </c>
      <c r="E487" s="328" t="s">
        <v>1456</v>
      </c>
    </row>
    <row r="488" spans="1:5">
      <c r="A488" s="333">
        <v>1717</v>
      </c>
      <c r="B488" s="334" t="s">
        <v>1204</v>
      </c>
      <c r="C488" s="334" t="s">
        <v>466</v>
      </c>
      <c r="D488" s="328" t="s">
        <v>665</v>
      </c>
      <c r="E488" s="328" t="s">
        <v>1456</v>
      </c>
    </row>
    <row r="489" spans="1:5">
      <c r="A489" s="333">
        <v>1718</v>
      </c>
      <c r="B489" s="334" t="s">
        <v>1205</v>
      </c>
      <c r="C489" s="334" t="s">
        <v>467</v>
      </c>
      <c r="D489" s="328" t="s">
        <v>665</v>
      </c>
      <c r="E489" s="328" t="s">
        <v>1456</v>
      </c>
    </row>
    <row r="490" spans="1:5">
      <c r="A490" s="333">
        <v>1720</v>
      </c>
      <c r="B490" s="334" t="s">
        <v>1206</v>
      </c>
      <c r="C490" s="334" t="s">
        <v>468</v>
      </c>
      <c r="D490" s="328" t="s">
        <v>665</v>
      </c>
      <c r="E490" s="328" t="s">
        <v>1456</v>
      </c>
    </row>
    <row r="491" spans="1:5">
      <c r="A491" s="333">
        <v>1721</v>
      </c>
      <c r="B491" s="334" t="s">
        <v>1207</v>
      </c>
      <c r="C491" s="334" t="s">
        <v>469</v>
      </c>
      <c r="D491" s="328" t="s">
        <v>665</v>
      </c>
      <c r="E491" s="328" t="s">
        <v>1456</v>
      </c>
    </row>
    <row r="492" spans="1:5">
      <c r="A492" s="333">
        <v>1722</v>
      </c>
      <c r="B492" s="334" t="s">
        <v>1208</v>
      </c>
      <c r="C492" s="334" t="s">
        <v>470</v>
      </c>
      <c r="D492" s="328" t="s">
        <v>665</v>
      </c>
      <c r="E492" s="328" t="s">
        <v>1456</v>
      </c>
    </row>
    <row r="493" spans="1:5">
      <c r="A493" s="333">
        <v>1723</v>
      </c>
      <c r="B493" s="334" t="s">
        <v>1209</v>
      </c>
      <c r="C493" s="334" t="s">
        <v>471</v>
      </c>
      <c r="D493" s="328" t="s">
        <v>665</v>
      </c>
      <c r="E493" s="328" t="s">
        <v>1456</v>
      </c>
    </row>
    <row r="494" spans="1:5">
      <c r="A494" s="333">
        <v>1724</v>
      </c>
      <c r="B494" s="334" t="s">
        <v>1210</v>
      </c>
      <c r="C494" s="334" t="s">
        <v>472</v>
      </c>
      <c r="D494" s="328" t="s">
        <v>665</v>
      </c>
      <c r="E494" s="328" t="s">
        <v>1456</v>
      </c>
    </row>
    <row r="495" spans="1:5">
      <c r="A495" s="333">
        <v>1725</v>
      </c>
      <c r="B495" s="334" t="s">
        <v>1211</v>
      </c>
      <c r="C495" s="334" t="s">
        <v>473</v>
      </c>
      <c r="D495" s="328" t="s">
        <v>665</v>
      </c>
      <c r="E495" s="328" t="s">
        <v>1456</v>
      </c>
    </row>
    <row r="496" spans="1:5">
      <c r="A496" s="333">
        <v>1726</v>
      </c>
      <c r="B496" s="334" t="s">
        <v>1212</v>
      </c>
      <c r="C496" s="334" t="s">
        <v>474</v>
      </c>
      <c r="D496" s="328" t="s">
        <v>665</v>
      </c>
      <c r="E496" s="328" t="s">
        <v>1456</v>
      </c>
    </row>
    <row r="497" spans="1:5">
      <c r="A497" s="333">
        <v>1727</v>
      </c>
      <c r="B497" s="334" t="s">
        <v>1213</v>
      </c>
      <c r="C497" s="334" t="s">
        <v>475</v>
      </c>
      <c r="D497" s="328" t="s">
        <v>665</v>
      </c>
      <c r="E497" s="328" t="s">
        <v>1456</v>
      </c>
    </row>
    <row r="498" spans="1:5">
      <c r="A498" s="333">
        <v>1728</v>
      </c>
      <c r="B498" s="334" t="s">
        <v>1214</v>
      </c>
      <c r="C498" s="334" t="s">
        <v>476</v>
      </c>
      <c r="D498" s="328" t="s">
        <v>665</v>
      </c>
      <c r="E498" s="328" t="s">
        <v>1456</v>
      </c>
    </row>
    <row r="499" spans="1:5">
      <c r="A499" s="333">
        <v>1729</v>
      </c>
      <c r="B499" s="334" t="s">
        <v>1215</v>
      </c>
      <c r="C499" s="334" t="s">
        <v>477</v>
      </c>
      <c r="D499" s="328" t="s">
        <v>665</v>
      </c>
      <c r="E499" s="328" t="s">
        <v>1456</v>
      </c>
    </row>
    <row r="500" spans="1:5">
      <c r="A500" s="333">
        <v>1730</v>
      </c>
      <c r="B500" s="334" t="s">
        <v>1216</v>
      </c>
      <c r="C500" s="334" t="s">
        <v>478</v>
      </c>
      <c r="D500" s="328" t="s">
        <v>665</v>
      </c>
      <c r="E500" s="328" t="s">
        <v>1456</v>
      </c>
    </row>
    <row r="501" spans="1:5">
      <c r="A501" s="333">
        <v>1731</v>
      </c>
      <c r="B501" s="334" t="s">
        <v>1217</v>
      </c>
      <c r="C501" s="334" t="s">
        <v>479</v>
      </c>
      <c r="D501" s="328" t="s">
        <v>665</v>
      </c>
      <c r="E501" s="328" t="s">
        <v>1456</v>
      </c>
    </row>
    <row r="502" spans="1:5">
      <c r="A502" s="333">
        <v>1732</v>
      </c>
      <c r="B502" s="334" t="s">
        <v>1218</v>
      </c>
      <c r="C502" s="334" t="s">
        <v>480</v>
      </c>
      <c r="D502" s="328" t="s">
        <v>665</v>
      </c>
      <c r="E502" s="328" t="s">
        <v>1456</v>
      </c>
    </row>
    <row r="503" spans="1:5">
      <c r="A503" s="333">
        <v>1733</v>
      </c>
      <c r="B503" s="334" t="s">
        <v>1219</v>
      </c>
      <c r="C503" s="334" t="s">
        <v>481</v>
      </c>
      <c r="D503" s="328" t="s">
        <v>665</v>
      </c>
      <c r="E503" s="328" t="s">
        <v>1456</v>
      </c>
    </row>
    <row r="504" spans="1:5">
      <c r="A504" s="333">
        <v>1734</v>
      </c>
      <c r="B504" s="334" t="s">
        <v>1220</v>
      </c>
      <c r="C504" s="334" t="s">
        <v>482</v>
      </c>
      <c r="D504" s="328" t="s">
        <v>665</v>
      </c>
      <c r="E504" s="328" t="s">
        <v>1456</v>
      </c>
    </row>
    <row r="505" spans="1:5">
      <c r="A505" s="333">
        <v>1735</v>
      </c>
      <c r="B505" s="334" t="s">
        <v>1221</v>
      </c>
      <c r="C505" s="334" t="s">
        <v>483</v>
      </c>
      <c r="D505" s="328" t="s">
        <v>665</v>
      </c>
      <c r="E505" s="328" t="s">
        <v>1456</v>
      </c>
    </row>
    <row r="506" spans="1:5">
      <c r="A506" s="333">
        <v>1736</v>
      </c>
      <c r="B506" s="334" t="s">
        <v>1222</v>
      </c>
      <c r="C506" s="334" t="s">
        <v>484</v>
      </c>
      <c r="D506" s="328" t="s">
        <v>665</v>
      </c>
      <c r="E506" s="328" t="s">
        <v>1456</v>
      </c>
    </row>
    <row r="507" spans="1:5">
      <c r="A507" s="333">
        <v>1737</v>
      </c>
      <c r="B507" s="334" t="s">
        <v>1223</v>
      </c>
      <c r="C507" s="334" t="s">
        <v>485</v>
      </c>
      <c r="D507" s="328" t="s">
        <v>665</v>
      </c>
      <c r="E507" s="328" t="s">
        <v>1456</v>
      </c>
    </row>
    <row r="508" spans="1:5">
      <c r="A508" s="333">
        <v>1738</v>
      </c>
      <c r="B508" s="334" t="s">
        <v>1224</v>
      </c>
      <c r="C508" s="334" t="s">
        <v>486</v>
      </c>
      <c r="D508" s="328" t="s">
        <v>665</v>
      </c>
      <c r="E508" s="328" t="s">
        <v>1456</v>
      </c>
    </row>
    <row r="509" spans="1:5">
      <c r="A509" s="333">
        <v>1739</v>
      </c>
      <c r="B509" s="334" t="s">
        <v>1225</v>
      </c>
      <c r="C509" s="334" t="s">
        <v>487</v>
      </c>
      <c r="D509" s="328" t="s">
        <v>665</v>
      </c>
      <c r="E509" s="328" t="s">
        <v>1456</v>
      </c>
    </row>
    <row r="510" spans="1:5">
      <c r="A510" s="333">
        <v>1740</v>
      </c>
      <c r="B510" s="334" t="s">
        <v>1226</v>
      </c>
      <c r="C510" s="334" t="s">
        <v>488</v>
      </c>
      <c r="D510" s="328" t="s">
        <v>665</v>
      </c>
      <c r="E510" s="328" t="s">
        <v>1456</v>
      </c>
    </row>
    <row r="511" spans="1:5">
      <c r="A511" s="333">
        <v>1741</v>
      </c>
      <c r="B511" s="334" t="s">
        <v>1227</v>
      </c>
      <c r="C511" s="334" t="s">
        <v>489</v>
      </c>
      <c r="D511" s="328" t="s">
        <v>665</v>
      </c>
      <c r="E511" s="328" t="s">
        <v>1456</v>
      </c>
    </row>
    <row r="512" spans="1:5">
      <c r="A512" s="333">
        <v>1742</v>
      </c>
      <c r="B512" s="334" t="s">
        <v>1228</v>
      </c>
      <c r="C512" s="334" t="s">
        <v>490</v>
      </c>
      <c r="D512" s="328" t="s">
        <v>665</v>
      </c>
      <c r="E512" s="328" t="s">
        <v>1456</v>
      </c>
    </row>
    <row r="513" spans="1:5">
      <c r="A513" s="333">
        <v>1743</v>
      </c>
      <c r="B513" s="334" t="s">
        <v>1229</v>
      </c>
      <c r="C513" s="334" t="s">
        <v>491</v>
      </c>
      <c r="D513" s="328" t="s">
        <v>665</v>
      </c>
      <c r="E513" s="328" t="s">
        <v>1456</v>
      </c>
    </row>
    <row r="514" spans="1:5">
      <c r="A514" s="333">
        <v>1744</v>
      </c>
      <c r="B514" s="334" t="s">
        <v>1230</v>
      </c>
      <c r="C514" s="334" t="s">
        <v>492</v>
      </c>
      <c r="D514" s="328" t="s">
        <v>665</v>
      </c>
      <c r="E514" s="328" t="s">
        <v>1456</v>
      </c>
    </row>
    <row r="515" spans="1:5">
      <c r="A515" s="333">
        <v>1745</v>
      </c>
      <c r="B515" s="334" t="s">
        <v>1231</v>
      </c>
      <c r="C515" s="334" t="s">
        <v>493</v>
      </c>
      <c r="D515" s="328" t="s">
        <v>665</v>
      </c>
      <c r="E515" s="328" t="s">
        <v>1456</v>
      </c>
    </row>
    <row r="516" spans="1:5">
      <c r="A516" s="333">
        <v>1746</v>
      </c>
      <c r="B516" s="334" t="s">
        <v>1232</v>
      </c>
      <c r="C516" s="334" t="s">
        <v>494</v>
      </c>
      <c r="D516" s="328" t="s">
        <v>665</v>
      </c>
      <c r="E516" s="328" t="s">
        <v>1456</v>
      </c>
    </row>
    <row r="517" spans="1:5">
      <c r="A517" s="333">
        <v>1747</v>
      </c>
      <c r="B517" s="334" t="s">
        <v>1186</v>
      </c>
      <c r="C517" s="334" t="s">
        <v>1307</v>
      </c>
      <c r="D517" s="328" t="s">
        <v>665</v>
      </c>
      <c r="E517" s="328" t="s">
        <v>1456</v>
      </c>
    </row>
    <row r="518" spans="1:5">
      <c r="A518" s="333">
        <v>1748</v>
      </c>
      <c r="B518" s="334" t="s">
        <v>1233</v>
      </c>
      <c r="C518" s="334" t="s">
        <v>495</v>
      </c>
      <c r="D518" s="328" t="s">
        <v>665</v>
      </c>
      <c r="E518" s="328" t="s">
        <v>1456</v>
      </c>
    </row>
    <row r="519" spans="1:5">
      <c r="A519" s="333">
        <v>1749</v>
      </c>
      <c r="B519" s="334" t="s">
        <v>1234</v>
      </c>
      <c r="C519" s="334" t="s">
        <v>496</v>
      </c>
      <c r="D519" s="328" t="s">
        <v>665</v>
      </c>
      <c r="E519" s="328" t="s">
        <v>1456</v>
      </c>
    </row>
    <row r="520" spans="1:5">
      <c r="A520" s="333">
        <v>1750</v>
      </c>
      <c r="B520" s="334" t="s">
        <v>1235</v>
      </c>
      <c r="C520" s="334" t="s">
        <v>497</v>
      </c>
      <c r="D520" s="328" t="s">
        <v>665</v>
      </c>
      <c r="E520" s="328" t="s">
        <v>1456</v>
      </c>
    </row>
    <row r="521" spans="1:5">
      <c r="A521" s="333">
        <v>1751</v>
      </c>
      <c r="B521" s="334" t="s">
        <v>1236</v>
      </c>
      <c r="C521" s="334" t="s">
        <v>498</v>
      </c>
      <c r="D521" s="328" t="s">
        <v>665</v>
      </c>
      <c r="E521" s="328" t="s">
        <v>1456</v>
      </c>
    </row>
    <row r="522" spans="1:5">
      <c r="A522" s="333">
        <v>1752</v>
      </c>
      <c r="B522" s="334" t="s">
        <v>1237</v>
      </c>
      <c r="C522" s="334" t="s">
        <v>499</v>
      </c>
      <c r="D522" s="328" t="s">
        <v>665</v>
      </c>
      <c r="E522" s="328" t="s">
        <v>1456</v>
      </c>
    </row>
    <row r="523" spans="1:5">
      <c r="A523" s="333">
        <v>1753</v>
      </c>
      <c r="B523" s="334" t="s">
        <v>1238</v>
      </c>
      <c r="C523" s="334" t="s">
        <v>500</v>
      </c>
      <c r="D523" s="328" t="s">
        <v>665</v>
      </c>
      <c r="E523" s="328" t="s">
        <v>1456</v>
      </c>
    </row>
    <row r="524" spans="1:5">
      <c r="A524" s="333">
        <v>1754</v>
      </c>
      <c r="B524" s="334" t="s">
        <v>1239</v>
      </c>
      <c r="C524" s="334" t="s">
        <v>501</v>
      </c>
      <c r="D524" s="328" t="s">
        <v>665</v>
      </c>
      <c r="E524" s="328" t="s">
        <v>1456</v>
      </c>
    </row>
    <row r="525" spans="1:5">
      <c r="A525" s="333">
        <v>1755</v>
      </c>
      <c r="B525" s="334" t="s">
        <v>1240</v>
      </c>
      <c r="C525" s="334" t="s">
        <v>502</v>
      </c>
      <c r="D525" s="328" t="s">
        <v>665</v>
      </c>
      <c r="E525" s="328" t="s">
        <v>1456</v>
      </c>
    </row>
    <row r="526" spans="1:5">
      <c r="A526" s="333">
        <v>1756</v>
      </c>
      <c r="B526" s="334" t="s">
        <v>1241</v>
      </c>
      <c r="C526" s="334" t="s">
        <v>503</v>
      </c>
      <c r="D526" s="328" t="s">
        <v>665</v>
      </c>
      <c r="E526" s="328" t="s">
        <v>1456</v>
      </c>
    </row>
    <row r="527" spans="1:5">
      <c r="A527" s="333">
        <v>1801</v>
      </c>
      <c r="B527" s="334" t="s">
        <v>1242</v>
      </c>
      <c r="C527" s="334" t="s">
        <v>504</v>
      </c>
      <c r="D527" s="328" t="s">
        <v>665</v>
      </c>
      <c r="E527" s="328" t="s">
        <v>1456</v>
      </c>
    </row>
    <row r="528" spans="1:5">
      <c r="A528" s="333">
        <v>1802</v>
      </c>
      <c r="B528" s="334" t="s">
        <v>1224</v>
      </c>
      <c r="C528" s="334" t="s">
        <v>486</v>
      </c>
      <c r="D528" s="328" t="s">
        <v>665</v>
      </c>
      <c r="E528" s="328" t="s">
        <v>1456</v>
      </c>
    </row>
    <row r="529" spans="1:5">
      <c r="A529" s="333">
        <v>1803</v>
      </c>
      <c r="B529" s="334" t="s">
        <v>1243</v>
      </c>
      <c r="C529" s="334" t="s">
        <v>505</v>
      </c>
      <c r="D529" s="328" t="s">
        <v>665</v>
      </c>
      <c r="E529" s="328" t="s">
        <v>1456</v>
      </c>
    </row>
    <row r="530" spans="1:5">
      <c r="A530" s="333">
        <v>1805</v>
      </c>
      <c r="B530" s="334" t="s">
        <v>1244</v>
      </c>
      <c r="C530" s="334" t="s">
        <v>506</v>
      </c>
      <c r="D530" s="328" t="s">
        <v>665</v>
      </c>
      <c r="E530" s="328" t="s">
        <v>1456</v>
      </c>
    </row>
    <row r="531" spans="1:5">
      <c r="A531" s="333">
        <v>1806</v>
      </c>
      <c r="B531" s="334" t="s">
        <v>1245</v>
      </c>
      <c r="C531" s="334" t="s">
        <v>507</v>
      </c>
      <c r="D531" s="328" t="s">
        <v>665</v>
      </c>
      <c r="E531" s="328" t="s">
        <v>1456</v>
      </c>
    </row>
    <row r="532" spans="1:5">
      <c r="A532" s="333">
        <v>1807</v>
      </c>
      <c r="B532" s="334" t="s">
        <v>1246</v>
      </c>
      <c r="C532" s="334" t="s">
        <v>508</v>
      </c>
      <c r="D532" s="328" t="s">
        <v>665</v>
      </c>
      <c r="E532" s="328" t="s">
        <v>1456</v>
      </c>
    </row>
    <row r="533" spans="1:5">
      <c r="A533" s="333">
        <v>1808</v>
      </c>
      <c r="B533" s="334" t="s">
        <v>1247</v>
      </c>
      <c r="C533" s="334" t="s">
        <v>509</v>
      </c>
      <c r="D533" s="328" t="s">
        <v>665</v>
      </c>
      <c r="E533" s="328" t="s">
        <v>1456</v>
      </c>
    </row>
    <row r="534" spans="1:5">
      <c r="A534" s="333">
        <v>1809</v>
      </c>
      <c r="B534" s="334" t="s">
        <v>1248</v>
      </c>
      <c r="C534" s="334" t="s">
        <v>510</v>
      </c>
      <c r="D534" s="328" t="s">
        <v>665</v>
      </c>
      <c r="E534" s="328" t="s">
        <v>1456</v>
      </c>
    </row>
    <row r="535" spans="1:5">
      <c r="A535" s="333">
        <v>1810</v>
      </c>
      <c r="B535" s="334" t="s">
        <v>1249</v>
      </c>
      <c r="C535" s="334" t="s">
        <v>511</v>
      </c>
      <c r="D535" s="328" t="s">
        <v>665</v>
      </c>
      <c r="E535" s="328" t="s">
        <v>1456</v>
      </c>
    </row>
    <row r="536" spans="1:5">
      <c r="A536" s="333">
        <v>1811</v>
      </c>
      <c r="B536" s="334" t="s">
        <v>1250</v>
      </c>
      <c r="C536" s="334" t="s">
        <v>512</v>
      </c>
      <c r="D536" s="328" t="s">
        <v>665</v>
      </c>
      <c r="E536" s="328" t="s">
        <v>1456</v>
      </c>
    </row>
    <row r="537" spans="1:5">
      <c r="A537" s="333">
        <v>1812</v>
      </c>
      <c r="B537" s="334" t="s">
        <v>1251</v>
      </c>
      <c r="C537" s="334" t="s">
        <v>513</v>
      </c>
      <c r="D537" s="328" t="s">
        <v>665</v>
      </c>
      <c r="E537" s="328" t="s">
        <v>1456</v>
      </c>
    </row>
    <row r="538" spans="1:5">
      <c r="A538" s="333">
        <v>1813</v>
      </c>
      <c r="B538" s="334" t="s">
        <v>1252</v>
      </c>
      <c r="C538" s="334" t="s">
        <v>514</v>
      </c>
      <c r="D538" s="328" t="s">
        <v>665</v>
      </c>
      <c r="E538" s="328" t="s">
        <v>1456</v>
      </c>
    </row>
    <row r="539" spans="1:5">
      <c r="A539" s="333">
        <v>1814</v>
      </c>
      <c r="B539" s="334" t="s">
        <v>1253</v>
      </c>
      <c r="C539" s="334" t="s">
        <v>515</v>
      </c>
      <c r="D539" s="328" t="s">
        <v>665</v>
      </c>
      <c r="E539" s="328" t="s">
        <v>1456</v>
      </c>
    </row>
    <row r="540" spans="1:5">
      <c r="A540" s="333">
        <v>1815</v>
      </c>
      <c r="B540" s="334" t="s">
        <v>1235</v>
      </c>
      <c r="C540" s="334" t="s">
        <v>497</v>
      </c>
      <c r="D540" s="328" t="s">
        <v>665</v>
      </c>
      <c r="E540" s="328" t="s">
        <v>1456</v>
      </c>
    </row>
    <row r="541" spans="1:5">
      <c r="A541" s="333">
        <v>1816</v>
      </c>
      <c r="B541" s="334" t="s">
        <v>1254</v>
      </c>
      <c r="C541" s="334" t="s">
        <v>516</v>
      </c>
      <c r="D541" s="328" t="s">
        <v>665</v>
      </c>
      <c r="E541" s="328" t="s">
        <v>1456</v>
      </c>
    </row>
    <row r="542" spans="1:5">
      <c r="A542" s="333">
        <v>1817</v>
      </c>
      <c r="B542" s="334" t="s">
        <v>1255</v>
      </c>
      <c r="C542" s="334" t="s">
        <v>517</v>
      </c>
      <c r="D542" s="328" t="s">
        <v>665</v>
      </c>
      <c r="E542" s="328" t="s">
        <v>1456</v>
      </c>
    </row>
    <row r="543" spans="1:5">
      <c r="A543" s="333">
        <v>1818</v>
      </c>
      <c r="B543" s="334" t="s">
        <v>1256</v>
      </c>
      <c r="C543" s="334" t="s">
        <v>518</v>
      </c>
      <c r="D543" s="328" t="s">
        <v>665</v>
      </c>
      <c r="E543" s="328" t="s">
        <v>1456</v>
      </c>
    </row>
    <row r="544" spans="1:5">
      <c r="A544" s="333">
        <v>1819</v>
      </c>
      <c r="B544" s="334" t="s">
        <v>1257</v>
      </c>
      <c r="C544" s="334" t="s">
        <v>519</v>
      </c>
      <c r="D544" s="328" t="s">
        <v>665</v>
      </c>
      <c r="E544" s="328" t="s">
        <v>1456</v>
      </c>
    </row>
    <row r="545" spans="1:5">
      <c r="A545" s="333">
        <v>1820</v>
      </c>
      <c r="B545" s="334" t="s">
        <v>1258</v>
      </c>
      <c r="C545" s="334" t="s">
        <v>520</v>
      </c>
      <c r="D545" s="328" t="s">
        <v>665</v>
      </c>
      <c r="E545" s="328" t="s">
        <v>1456</v>
      </c>
    </row>
    <row r="546" spans="1:5">
      <c r="A546" s="333">
        <v>1901</v>
      </c>
      <c r="B546" s="334" t="s">
        <v>1259</v>
      </c>
      <c r="C546" s="334" t="s">
        <v>521</v>
      </c>
      <c r="D546" s="328" t="s">
        <v>665</v>
      </c>
      <c r="E546" s="328" t="s">
        <v>1456</v>
      </c>
    </row>
    <row r="547" spans="1:5">
      <c r="A547" s="333">
        <v>1902</v>
      </c>
      <c r="B547" s="334" t="s">
        <v>1260</v>
      </c>
      <c r="C547" s="334" t="s">
        <v>522</v>
      </c>
      <c r="D547" s="328" t="s">
        <v>665</v>
      </c>
      <c r="E547" s="328" t="s">
        <v>1456</v>
      </c>
    </row>
    <row r="548" spans="1:5">
      <c r="A548" s="333">
        <v>1903</v>
      </c>
      <c r="B548" s="334" t="s">
        <v>1261</v>
      </c>
      <c r="C548" s="334" t="s">
        <v>523</v>
      </c>
      <c r="D548" s="328" t="s">
        <v>665</v>
      </c>
      <c r="E548" s="328" t="s">
        <v>1456</v>
      </c>
    </row>
    <row r="549" spans="1:5">
      <c r="A549" s="333">
        <v>1904</v>
      </c>
      <c r="B549" s="334" t="s">
        <v>1262</v>
      </c>
      <c r="C549" s="334" t="s">
        <v>524</v>
      </c>
      <c r="D549" s="328" t="s">
        <v>665</v>
      </c>
      <c r="E549" s="328" t="s">
        <v>1456</v>
      </c>
    </row>
    <row r="550" spans="1:5">
      <c r="A550" s="333">
        <v>1905</v>
      </c>
      <c r="B550" s="334" t="s">
        <v>1263</v>
      </c>
      <c r="C550" s="334" t="s">
        <v>525</v>
      </c>
      <c r="D550" s="328" t="s">
        <v>665</v>
      </c>
      <c r="E550" s="328" t="s">
        <v>1456</v>
      </c>
    </row>
    <row r="551" spans="1:5">
      <c r="A551" s="333">
        <v>1906</v>
      </c>
      <c r="B551" s="334" t="s">
        <v>1239</v>
      </c>
      <c r="C551" s="334" t="s">
        <v>501</v>
      </c>
      <c r="D551" s="328" t="s">
        <v>665</v>
      </c>
      <c r="E551" s="328" t="s">
        <v>1456</v>
      </c>
    </row>
    <row r="552" spans="1:5">
      <c r="A552" s="333">
        <v>1907</v>
      </c>
      <c r="B552" s="334" t="s">
        <v>1264</v>
      </c>
      <c r="C552" s="334" t="s">
        <v>526</v>
      </c>
      <c r="D552" s="328" t="s">
        <v>665</v>
      </c>
      <c r="E552" s="328" t="s">
        <v>1456</v>
      </c>
    </row>
    <row r="553" spans="1:5">
      <c r="A553" s="333">
        <v>1908</v>
      </c>
      <c r="B553" s="334" t="s">
        <v>1265</v>
      </c>
      <c r="C553" s="334" t="s">
        <v>527</v>
      </c>
      <c r="D553" s="328" t="s">
        <v>665</v>
      </c>
      <c r="E553" s="328" t="s">
        <v>1456</v>
      </c>
    </row>
    <row r="554" spans="1:5">
      <c r="A554" s="333">
        <v>1909</v>
      </c>
      <c r="B554" s="334" t="s">
        <v>1185</v>
      </c>
      <c r="C554" s="334" t="s">
        <v>451</v>
      </c>
      <c r="D554" s="328" t="s">
        <v>665</v>
      </c>
      <c r="E554" s="328" t="s">
        <v>1456</v>
      </c>
    </row>
    <row r="555" spans="1:5">
      <c r="A555" s="333">
        <v>1910</v>
      </c>
      <c r="B555" s="334" t="s">
        <v>1266</v>
      </c>
      <c r="C555" s="334" t="s">
        <v>528</v>
      </c>
      <c r="D555" s="328" t="s">
        <v>665</v>
      </c>
      <c r="E555" s="328" t="s">
        <v>1456</v>
      </c>
    </row>
    <row r="556" spans="1:5">
      <c r="A556" s="333">
        <v>1911</v>
      </c>
      <c r="B556" s="334" t="s">
        <v>1267</v>
      </c>
      <c r="C556" s="334" t="s">
        <v>529</v>
      </c>
      <c r="D556" s="328" t="s">
        <v>665</v>
      </c>
      <c r="E556" s="328" t="s">
        <v>1456</v>
      </c>
    </row>
    <row r="557" spans="1:5">
      <c r="A557" s="333">
        <v>1912</v>
      </c>
      <c r="B557" s="334" t="s">
        <v>1268</v>
      </c>
      <c r="C557" s="334" t="s">
        <v>530</v>
      </c>
      <c r="D557" s="328" t="s">
        <v>665</v>
      </c>
      <c r="E557" s="328" t="s">
        <v>1456</v>
      </c>
    </row>
    <row r="558" spans="1:5">
      <c r="A558" s="333">
        <v>1913</v>
      </c>
      <c r="B558" s="334" t="s">
        <v>1269</v>
      </c>
      <c r="C558" s="334" t="s">
        <v>531</v>
      </c>
      <c r="D558" s="328" t="s">
        <v>665</v>
      </c>
      <c r="E558" s="328" t="s">
        <v>1456</v>
      </c>
    </row>
    <row r="559" spans="1:5">
      <c r="A559" s="333">
        <v>1914</v>
      </c>
      <c r="B559" s="334" t="s">
        <v>1270</v>
      </c>
      <c r="C559" s="334" t="s">
        <v>532</v>
      </c>
      <c r="D559" s="328" t="s">
        <v>665</v>
      </c>
      <c r="E559" s="328" t="s">
        <v>1456</v>
      </c>
    </row>
    <row r="560" spans="1:5">
      <c r="A560" s="333">
        <v>1915</v>
      </c>
      <c r="B560" s="334" t="s">
        <v>1271</v>
      </c>
      <c r="C560" s="334" t="s">
        <v>533</v>
      </c>
      <c r="D560" s="328" t="s">
        <v>665</v>
      </c>
      <c r="E560" s="328" t="s">
        <v>1452</v>
      </c>
    </row>
    <row r="561" spans="1:5">
      <c r="A561" s="333">
        <v>2301</v>
      </c>
      <c r="B561" s="334" t="s">
        <v>1272</v>
      </c>
      <c r="C561" s="334" t="s">
        <v>534</v>
      </c>
      <c r="D561" s="328" t="s">
        <v>698</v>
      </c>
      <c r="E561" s="328" t="s">
        <v>1452</v>
      </c>
    </row>
    <row r="562" spans="1:5">
      <c r="A562" s="333">
        <v>2302</v>
      </c>
      <c r="B562" s="334" t="s">
        <v>1273</v>
      </c>
      <c r="C562" s="334" t="s">
        <v>535</v>
      </c>
      <c r="D562" s="328" t="s">
        <v>698</v>
      </c>
      <c r="E562" s="328" t="s">
        <v>1452</v>
      </c>
    </row>
    <row r="563" spans="1:5">
      <c r="A563" s="333">
        <v>2303</v>
      </c>
      <c r="B563" s="334" t="s">
        <v>1274</v>
      </c>
      <c r="C563" s="334" t="s">
        <v>536</v>
      </c>
      <c r="D563" s="328" t="s">
        <v>698</v>
      </c>
      <c r="E563" s="328" t="s">
        <v>1448</v>
      </c>
    </row>
    <row r="564" spans="1:5">
      <c r="A564" s="333">
        <v>2311</v>
      </c>
      <c r="B564" s="334" t="s">
        <v>1275</v>
      </c>
      <c r="C564" s="334" t="s">
        <v>1311</v>
      </c>
      <c r="D564" s="328" t="s">
        <v>646</v>
      </c>
      <c r="E564" s="328" t="s">
        <v>1452</v>
      </c>
    </row>
    <row r="565" spans="1:5">
      <c r="A565" s="333">
        <v>2312</v>
      </c>
      <c r="B565" s="334" t="s">
        <v>537</v>
      </c>
      <c r="C565" s="334" t="s">
        <v>1312</v>
      </c>
      <c r="D565" s="328" t="s">
        <v>646</v>
      </c>
      <c r="E565" s="328" t="s">
        <v>1457</v>
      </c>
    </row>
    <row r="566" spans="1:5">
      <c r="A566" s="333">
        <v>2313</v>
      </c>
      <c r="B566" s="334" t="s">
        <v>538</v>
      </c>
      <c r="C566" s="334" t="s">
        <v>1313</v>
      </c>
      <c r="D566" s="328" t="s">
        <v>646</v>
      </c>
      <c r="E566" s="328" t="s">
        <v>1452</v>
      </c>
    </row>
    <row r="567" spans="1:5">
      <c r="A567" s="333">
        <v>2314</v>
      </c>
      <c r="B567" s="334" t="s">
        <v>539</v>
      </c>
      <c r="C567" s="334" t="s">
        <v>1314</v>
      </c>
      <c r="D567" s="328" t="s">
        <v>646</v>
      </c>
      <c r="E567" s="328" t="s">
        <v>1452</v>
      </c>
    </row>
    <row r="568" spans="1:5">
      <c r="A568" s="333">
        <v>2315</v>
      </c>
      <c r="B568" s="334" t="s">
        <v>1276</v>
      </c>
      <c r="C568" s="334" t="s">
        <v>540</v>
      </c>
      <c r="D568" s="328" t="s">
        <v>646</v>
      </c>
      <c r="E568" s="328" t="s">
        <v>1452</v>
      </c>
    </row>
    <row r="569" spans="1:5">
      <c r="A569" s="333">
        <v>2316</v>
      </c>
      <c r="B569" s="334" t="s">
        <v>1277</v>
      </c>
      <c r="C569" s="334" t="s">
        <v>541</v>
      </c>
      <c r="D569" s="328" t="s">
        <v>646</v>
      </c>
      <c r="E569" s="328" t="s">
        <v>1452</v>
      </c>
    </row>
    <row r="570" spans="1:5">
      <c r="A570" s="333">
        <v>2317</v>
      </c>
      <c r="B570" s="334" t="s">
        <v>1278</v>
      </c>
      <c r="C570" s="334" t="s">
        <v>542</v>
      </c>
      <c r="D570" s="328" t="s">
        <v>646</v>
      </c>
      <c r="E570" s="328" t="s">
        <v>1457</v>
      </c>
    </row>
    <row r="571" spans="1:5">
      <c r="A571" s="333">
        <v>2318</v>
      </c>
      <c r="B571" s="334" t="s">
        <v>1279</v>
      </c>
      <c r="C571" s="334" t="s">
        <v>602</v>
      </c>
      <c r="D571" s="328" t="s">
        <v>646</v>
      </c>
      <c r="E571" s="328" t="s">
        <v>1451</v>
      </c>
    </row>
    <row r="572" spans="1:5">
      <c r="A572" s="333">
        <v>2319</v>
      </c>
      <c r="B572" s="334" t="s">
        <v>543</v>
      </c>
      <c r="C572" s="334" t="s">
        <v>1315</v>
      </c>
      <c r="D572" s="328" t="s">
        <v>646</v>
      </c>
      <c r="E572" s="328" t="s">
        <v>1452</v>
      </c>
    </row>
    <row r="573" spans="1:5">
      <c r="A573" s="333">
        <v>2320</v>
      </c>
      <c r="B573" s="334" t="s">
        <v>544</v>
      </c>
      <c r="C573" s="334" t="s">
        <v>1316</v>
      </c>
      <c r="D573" s="328" t="s">
        <v>646</v>
      </c>
      <c r="E573" s="328" t="s">
        <v>1457</v>
      </c>
    </row>
    <row r="574" spans="1:5">
      <c r="A574" s="333">
        <v>2322</v>
      </c>
      <c r="B574" s="334" t="s">
        <v>545</v>
      </c>
      <c r="C574" s="334" t="s">
        <v>1317</v>
      </c>
      <c r="D574" s="328" t="s">
        <v>646</v>
      </c>
      <c r="E574" s="328" t="s">
        <v>1457</v>
      </c>
    </row>
    <row r="575" spans="1:5">
      <c r="A575" s="333">
        <v>2323</v>
      </c>
      <c r="B575" s="334" t="s">
        <v>546</v>
      </c>
      <c r="C575" s="334" t="s">
        <v>1318</v>
      </c>
      <c r="D575" s="328" t="s">
        <v>646</v>
      </c>
      <c r="E575" s="328" t="s">
        <v>1457</v>
      </c>
    </row>
    <row r="576" spans="1:5">
      <c r="A576" s="333">
        <v>2324</v>
      </c>
      <c r="B576" s="334" t="s">
        <v>547</v>
      </c>
      <c r="C576" s="334" t="s">
        <v>1319</v>
      </c>
      <c r="D576" s="328" t="s">
        <v>646</v>
      </c>
      <c r="E576" s="328" t="s">
        <v>1457</v>
      </c>
    </row>
    <row r="577" spans="1:5">
      <c r="A577" s="333">
        <v>2325</v>
      </c>
      <c r="B577" s="334" t="s">
        <v>548</v>
      </c>
      <c r="C577" s="334" t="s">
        <v>1320</v>
      </c>
      <c r="D577" s="328" t="s">
        <v>646</v>
      </c>
      <c r="E577" s="328" t="s">
        <v>1457</v>
      </c>
    </row>
    <row r="578" spans="1:5">
      <c r="A578" s="333">
        <v>2326</v>
      </c>
      <c r="B578" s="334" t="s">
        <v>549</v>
      </c>
      <c r="C578" s="334" t="s">
        <v>1321</v>
      </c>
      <c r="D578" s="328" t="s">
        <v>646</v>
      </c>
      <c r="E578" s="328" t="s">
        <v>1452</v>
      </c>
    </row>
    <row r="579" spans="1:5">
      <c r="A579" s="333">
        <v>2327</v>
      </c>
      <c r="B579" s="334" t="s">
        <v>550</v>
      </c>
      <c r="C579" s="334" t="s">
        <v>1322</v>
      </c>
      <c r="D579" s="328" t="s">
        <v>646</v>
      </c>
      <c r="E579" s="328" t="s">
        <v>1452</v>
      </c>
    </row>
    <row r="580" spans="1:5">
      <c r="A580" s="333">
        <v>2328</v>
      </c>
      <c r="B580" s="334" t="s">
        <v>630</v>
      </c>
      <c r="C580" s="334" t="s">
        <v>1323</v>
      </c>
      <c r="D580" s="328" t="s">
        <v>646</v>
      </c>
      <c r="E580" s="328" t="s">
        <v>1451</v>
      </c>
    </row>
    <row r="581" spans="1:5">
      <c r="A581" s="333">
        <v>2330</v>
      </c>
      <c r="B581" s="334" t="s">
        <v>1280</v>
      </c>
      <c r="C581" s="334" t="s">
        <v>1324</v>
      </c>
      <c r="D581" s="328" t="s">
        <v>646</v>
      </c>
      <c r="E581" s="328" t="s">
        <v>1457</v>
      </c>
    </row>
    <row r="582" spans="1:5">
      <c r="A582" s="333">
        <v>2331</v>
      </c>
      <c r="B582" s="334" t="s">
        <v>1281</v>
      </c>
      <c r="C582" s="334" t="s">
        <v>1325</v>
      </c>
      <c r="D582" s="328" t="s">
        <v>646</v>
      </c>
      <c r="E582" s="328" t="s">
        <v>1457</v>
      </c>
    </row>
    <row r="583" spans="1:5">
      <c r="A583" s="333">
        <v>2333</v>
      </c>
      <c r="B583" s="334" t="s">
        <v>1282</v>
      </c>
      <c r="C583" s="334" t="s">
        <v>1326</v>
      </c>
      <c r="D583" s="328" t="s">
        <v>646</v>
      </c>
      <c r="E583" s="328" t="s">
        <v>1457</v>
      </c>
    </row>
    <row r="584" spans="1:5">
      <c r="A584" s="333">
        <v>2334</v>
      </c>
      <c r="B584" s="334" t="s">
        <v>1283</v>
      </c>
      <c r="C584" s="334" t="s">
        <v>1327</v>
      </c>
      <c r="D584" s="328" t="s">
        <v>646</v>
      </c>
      <c r="E584" s="328" t="s">
        <v>1451</v>
      </c>
    </row>
    <row r="585" spans="1:5">
      <c r="A585" s="333">
        <v>2336</v>
      </c>
      <c r="B585" s="334" t="s">
        <v>1284</v>
      </c>
      <c r="C585" s="334" t="s">
        <v>1328</v>
      </c>
      <c r="D585" s="328" t="s">
        <v>646</v>
      </c>
      <c r="E585" s="328" t="s">
        <v>1458</v>
      </c>
    </row>
    <row r="586" spans="1:5">
      <c r="A586" s="333">
        <v>3301</v>
      </c>
      <c r="B586" s="334" t="s">
        <v>1285</v>
      </c>
      <c r="C586" s="334" t="s">
        <v>1329</v>
      </c>
      <c r="D586" s="328" t="s">
        <v>646</v>
      </c>
      <c r="E586" s="328" t="s">
        <v>1458</v>
      </c>
    </row>
    <row r="587" spans="1:5">
      <c r="A587" s="333">
        <v>3401</v>
      </c>
      <c r="B587" s="334" t="s">
        <v>1286</v>
      </c>
      <c r="C587" s="334" t="s">
        <v>1330</v>
      </c>
      <c r="D587" s="328" t="s">
        <v>646</v>
      </c>
      <c r="E587" s="328" t="s">
        <v>1458</v>
      </c>
    </row>
    <row r="588" spans="1:5">
      <c r="A588" s="333">
        <v>3701</v>
      </c>
      <c r="B588" s="334" t="s">
        <v>1287</v>
      </c>
      <c r="C588" s="334" t="s">
        <v>1331</v>
      </c>
      <c r="D588" s="328" t="s">
        <v>646</v>
      </c>
      <c r="E588" s="328" t="s">
        <v>1459</v>
      </c>
    </row>
    <row r="589" spans="1:5">
      <c r="A589" s="333">
        <v>4601</v>
      </c>
      <c r="B589" s="334" t="s">
        <v>1288</v>
      </c>
      <c r="C589" s="334" t="s">
        <v>1332</v>
      </c>
      <c r="D589" s="328" t="s">
        <v>646</v>
      </c>
      <c r="E589" s="328" t="s">
        <v>1444</v>
      </c>
    </row>
    <row r="590" spans="1:5">
      <c r="A590" s="333" t="s">
        <v>560</v>
      </c>
      <c r="B590" s="334" t="str">
        <f>UPPER(C590)</f>
        <v>ACREEDORES</v>
      </c>
      <c r="C590" s="334" t="s">
        <v>603</v>
      </c>
      <c r="D590" s="328" t="s">
        <v>1336</v>
      </c>
      <c r="E590" s="328" t="s">
        <v>1444</v>
      </c>
    </row>
    <row r="591" spans="1:5">
      <c r="A591" s="333" t="s">
        <v>561</v>
      </c>
      <c r="B591" s="334" t="str">
        <f>UPPER(C591)</f>
        <v>ÁREA DE CONTABILIDAD</v>
      </c>
      <c r="C591" s="334" t="s">
        <v>1334</v>
      </c>
      <c r="D591" s="328" t="s">
        <v>1336</v>
      </c>
      <c r="E591" s="328" t="s">
        <v>1444</v>
      </c>
    </row>
    <row r="592" spans="1:5">
      <c r="A592" s="333" t="s">
        <v>562</v>
      </c>
      <c r="B592" s="334" t="str">
        <f>UPPER(C592)</f>
        <v>NO IDENTIFICADO</v>
      </c>
      <c r="C592" s="334" t="s">
        <v>604</v>
      </c>
      <c r="D592" s="328" t="s">
        <v>646</v>
      </c>
      <c r="E592" s="328" t="s">
        <v>1444</v>
      </c>
    </row>
    <row r="593" spans="1:5">
      <c r="A593" s="333" t="s">
        <v>691</v>
      </c>
      <c r="B593" s="334" t="s">
        <v>1443</v>
      </c>
      <c r="C593" s="334" t="str">
        <f>+PROPER(B593)</f>
        <v>Impuesto Directo A Los Hidrocarburos</v>
      </c>
      <c r="E593" s="328" t="s">
        <v>1444</v>
      </c>
    </row>
    <row r="594" spans="1:5">
      <c r="C594" s="334" t="str">
        <f>+PROPER(B594)</f>
        <v/>
      </c>
    </row>
  </sheetData>
  <sheetProtection formatRows="0" selectLockedCells="1" sort="0" autoFilter="0"/>
  <autoFilter ref="A2:D594"/>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tint="-0.499984740745262"/>
  </sheetPr>
  <dimension ref="A1:W1178"/>
  <sheetViews>
    <sheetView showGridLines="0" topLeftCell="B1" workbookViewId="0">
      <selection activeCell="V18" sqref="V18"/>
    </sheetView>
  </sheetViews>
  <sheetFormatPr baseColWidth="10" defaultColWidth="11.42578125" defaultRowHeight="15"/>
  <cols>
    <col min="1" max="1" width="12" hidden="1" customWidth="1"/>
    <col min="2" max="2" width="12.7109375" style="314" customWidth="1"/>
    <col min="3" max="3" width="86.42578125" hidden="1" customWidth="1"/>
    <col min="4" max="4" width="47.5703125" style="361" customWidth="1"/>
    <col min="5" max="5" width="10" style="314" bestFit="1" customWidth="1"/>
    <col min="6" max="6" width="16.42578125" style="314" customWidth="1"/>
    <col min="7" max="7" width="15" style="314" bestFit="1" customWidth="1"/>
    <col min="8" max="8" width="14" style="314" customWidth="1"/>
    <col min="9" max="9" width="15" style="314" customWidth="1"/>
    <col min="10" max="11" width="14" style="314" customWidth="1"/>
    <col min="12" max="12" width="15" style="314" customWidth="1"/>
    <col min="13" max="13" width="14" style="314" customWidth="1"/>
    <col min="14" max="14" width="16.140625" style="314" customWidth="1"/>
    <col min="15" max="15" width="15" style="314" customWidth="1"/>
    <col min="16" max="16" width="15.7109375" style="314" customWidth="1"/>
    <col min="17" max="17" width="15.140625" style="314" customWidth="1"/>
    <col min="18" max="18" width="16.7109375" style="314" bestFit="1" customWidth="1"/>
    <col min="19" max="19" width="20.7109375" style="314" customWidth="1"/>
    <col min="20" max="20" width="21.7109375" customWidth="1"/>
    <col min="21" max="21" width="9.42578125" customWidth="1"/>
    <col min="22" max="22" width="33.5703125" style="341" customWidth="1"/>
    <col min="23" max="23" width="33.5703125" style="314" customWidth="1"/>
    <col min="24" max="16383" width="11.42578125" style="314"/>
    <col min="16384" max="16384" width="71.85546875" style="314" customWidth="1"/>
  </cols>
  <sheetData>
    <row r="1" spans="1:23">
      <c r="B1" s="322" t="s">
        <v>1428</v>
      </c>
      <c r="C1" s="322"/>
      <c r="D1" s="352"/>
      <c r="E1" s="322"/>
      <c r="F1" s="322"/>
      <c r="G1" s="322"/>
      <c r="H1" s="322"/>
      <c r="I1" s="322"/>
      <c r="J1" s="322"/>
      <c r="K1" s="322"/>
      <c r="L1" s="322"/>
      <c r="M1" s="322"/>
      <c r="N1" s="322"/>
      <c r="O1" s="322"/>
      <c r="P1" s="322"/>
      <c r="Q1" s="322"/>
      <c r="R1" s="322"/>
      <c r="S1" s="322"/>
      <c r="T1" s="322"/>
      <c r="U1" s="322"/>
      <c r="V1" s="322"/>
      <c r="W1" s="322"/>
    </row>
    <row r="2" spans="1:23">
      <c r="B2" s="318" t="s">
        <v>3277</v>
      </c>
      <c r="C2" s="318"/>
      <c r="D2" s="364"/>
      <c r="E2" s="318"/>
      <c r="F2" s="318"/>
      <c r="G2" s="318"/>
      <c r="H2" s="318"/>
      <c r="I2" s="318"/>
      <c r="J2" s="318"/>
      <c r="K2" s="318"/>
      <c r="L2" s="318"/>
      <c r="M2" s="318"/>
      <c r="N2" s="318"/>
      <c r="O2" s="318"/>
      <c r="P2" s="318"/>
      <c r="Q2" s="318"/>
      <c r="R2" s="318"/>
      <c r="S2" s="318"/>
      <c r="T2" s="318"/>
      <c r="U2" s="318"/>
      <c r="V2" s="318"/>
      <c r="W2" s="318"/>
    </row>
    <row r="3" spans="1:23">
      <c r="B3" s="318" t="str">
        <f ca="1">+"Fecha de Corte: "&amp;TEXT(TODAY(),"dd/mmmm/yyyy")</f>
        <v>Fecha de Corte: 06/junio/2020</v>
      </c>
      <c r="C3" s="318"/>
      <c r="D3" s="364"/>
      <c r="E3" s="318"/>
      <c r="F3" s="318"/>
      <c r="G3" s="318"/>
      <c r="H3" s="318"/>
      <c r="I3" s="318"/>
      <c r="J3" s="318"/>
      <c r="K3" s="318"/>
      <c r="L3" s="318"/>
      <c r="M3" s="318"/>
      <c r="N3" s="318"/>
      <c r="O3" s="318"/>
      <c r="P3" s="318"/>
      <c r="Q3" s="318"/>
      <c r="R3" s="318"/>
      <c r="S3" s="318"/>
      <c r="T3" s="318"/>
      <c r="U3" s="318"/>
      <c r="V3" s="318"/>
      <c r="W3" s="318"/>
    </row>
    <row r="4" spans="1:23" thickBot="1">
      <c r="A4" s="310"/>
      <c r="C4" s="311"/>
      <c r="T4" s="310"/>
      <c r="U4" s="310"/>
      <c r="V4" s="310"/>
    </row>
    <row r="5" spans="1:23" ht="14.25" thickBot="1">
      <c r="A5" s="312" t="s">
        <v>1462</v>
      </c>
      <c r="B5" s="312" t="s">
        <v>679</v>
      </c>
      <c r="C5" s="313" t="s">
        <v>686</v>
      </c>
      <c r="D5" s="353" t="s">
        <v>686</v>
      </c>
      <c r="E5" s="312" t="s">
        <v>1429</v>
      </c>
      <c r="F5" s="312" t="s">
        <v>1411</v>
      </c>
      <c r="G5" s="312" t="s">
        <v>1412</v>
      </c>
      <c r="H5" s="312" t="s">
        <v>1413</v>
      </c>
      <c r="I5" s="312" t="s">
        <v>1414</v>
      </c>
      <c r="J5" s="312" t="s">
        <v>1415</v>
      </c>
      <c r="K5" s="312" t="s">
        <v>1416</v>
      </c>
      <c r="L5" s="312" t="s">
        <v>1417</v>
      </c>
      <c r="M5" s="312" t="s">
        <v>1418</v>
      </c>
      <c r="N5" s="312" t="s">
        <v>1419</v>
      </c>
      <c r="O5" s="312" t="s">
        <v>1420</v>
      </c>
      <c r="P5" s="312" t="s">
        <v>1434</v>
      </c>
      <c r="Q5" s="312" t="s">
        <v>1435</v>
      </c>
      <c r="R5" s="312" t="s">
        <v>1430</v>
      </c>
      <c r="S5" s="312" t="s">
        <v>1431</v>
      </c>
      <c r="T5" s="312" t="s">
        <v>1461</v>
      </c>
      <c r="U5" s="312" t="s">
        <v>1432</v>
      </c>
      <c r="V5" s="312" t="s">
        <v>1460</v>
      </c>
      <c r="W5" s="312" t="s">
        <v>1433</v>
      </c>
    </row>
    <row r="6" spans="1:23" customFormat="1" ht="15" hidden="1" customHeight="1">
      <c r="A6" s="324">
        <v>0</v>
      </c>
      <c r="B6" s="345">
        <f>+A6</f>
        <v>0</v>
      </c>
      <c r="C6" s="319" t="str">
        <f>+VLOOKUP(A6,bd_lista!$A$3:$C$593,3,FALSE)</f>
        <v>Sin  nombre</v>
      </c>
      <c r="D6" s="339" t="str">
        <f>+C6</f>
        <v>Sin  nombre</v>
      </c>
      <c r="E6" s="314" t="s">
        <v>1426</v>
      </c>
      <c r="F6" s="315">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315">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315">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315">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315">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315">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315">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315">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315">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315">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315">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315">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315">
        <f t="shared" ref="R6:R7" ca="1" si="0">+SUM(F6:Q6)</f>
        <v>0</v>
      </c>
      <c r="S6" s="315"/>
      <c r="T6" s="315">
        <f ca="1">+T7</f>
        <v>0</v>
      </c>
      <c r="U6" s="314">
        <f t="shared" ref="U6:U7" si="1">+IF(E6="Débitos",1,2)</f>
        <v>1</v>
      </c>
      <c r="V6" s="339" t="str">
        <f>+VLOOKUP(A6,bd_lista!A3:E593,5,FALSE)</f>
        <v>Sin Nivel</v>
      </c>
      <c r="W6" s="343" t="str">
        <f>+V6</f>
        <v>Sin Nivel</v>
      </c>
    </row>
    <row r="7" spans="1:23" customFormat="1" ht="15" hidden="1" customHeight="1">
      <c r="A7" s="324">
        <v>0</v>
      </c>
      <c r="B7" s="344"/>
      <c r="C7" s="319" t="str">
        <f>+VLOOKUP(A7,bd_lista!$A$3:$C$593,3,FALSE)</f>
        <v>Sin  nombre</v>
      </c>
      <c r="D7" s="319"/>
      <c r="E7" s="316" t="s">
        <v>1427</v>
      </c>
      <c r="F7" s="315">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315">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315">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315">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315">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315">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315">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315">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315">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315">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315">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315">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315">
        <f t="shared" ca="1" si="0"/>
        <v>0</v>
      </c>
      <c r="S7" s="317">
        <f ca="1">+R6+R7</f>
        <v>0</v>
      </c>
      <c r="T7" s="315">
        <f ca="1">+S7</f>
        <v>0</v>
      </c>
      <c r="U7" s="314">
        <f t="shared" si="1"/>
        <v>2</v>
      </c>
      <c r="V7" s="320" t="str">
        <f>+VLOOKUP(A7,bd_lista!$A$3:$E$593,5,FALSE)</f>
        <v>Sin Nivel</v>
      </c>
      <c r="W7" s="321"/>
    </row>
    <row r="8" spans="1:23" ht="15" customHeight="1">
      <c r="A8" s="324">
        <v>514</v>
      </c>
      <c r="B8" s="426">
        <f>+A8</f>
        <v>514</v>
      </c>
      <c r="C8" s="319" t="str">
        <f>+VLOOKUP(A8,bd_lista!$A$3:$C$593,3,FALSE)</f>
        <v>Empresa Nacional de Electricidad</v>
      </c>
      <c r="D8" s="424" t="str">
        <f>+C8</f>
        <v>Empresa Nacional de Electricidad</v>
      </c>
      <c r="E8" s="350" t="s">
        <v>1426</v>
      </c>
      <c r="F8" s="315">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315">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50.01</v>
      </c>
      <c r="H8" s="315">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315">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315">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315">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315">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315">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315">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315">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315">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315">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315">
        <f t="shared" ref="R8:R71" ca="1" si="2">+SUM(F8:Q8)</f>
        <v>50.01</v>
      </c>
      <c r="S8" s="355"/>
      <c r="T8" s="315">
        <f ca="1">+T9</f>
        <v>163720050.00999999</v>
      </c>
      <c r="U8" s="314">
        <f t="shared" ref="U8:U71" si="3">+IF(E8="Débitos",1,2)</f>
        <v>1</v>
      </c>
      <c r="V8" s="320" t="str">
        <f>+VLOOKUP(A8,bd_lista!$A$3:$E$593,5,FALSE)</f>
        <v>Empresas Nacionales</v>
      </c>
      <c r="W8" s="420" t="str">
        <f>+V8</f>
        <v>Empresas Nacionales</v>
      </c>
    </row>
    <row r="9" spans="1:23" ht="15" customHeight="1">
      <c r="A9" s="324">
        <v>514</v>
      </c>
      <c r="B9" s="423"/>
      <c r="C9" s="320" t="str">
        <f>+VLOOKUP(A9,bd_lista!$A$3:$C$593,3,FALSE)</f>
        <v>Empresa Nacional de Electricidad</v>
      </c>
      <c r="D9" s="425"/>
      <c r="E9" s="316" t="s">
        <v>1427</v>
      </c>
      <c r="F9" s="317">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317">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163720000</v>
      </c>
      <c r="H9" s="317">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317">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317">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317">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317">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317">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317">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317">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317">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317">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317">
        <f t="shared" ca="1" si="2"/>
        <v>163720000</v>
      </c>
      <c r="S9" s="354">
        <f ca="1">+R8+R9</f>
        <v>163720050.00999999</v>
      </c>
      <c r="T9" s="317">
        <f ca="1">+S9</f>
        <v>163720050.00999999</v>
      </c>
      <c r="U9" s="316">
        <f t="shared" si="3"/>
        <v>2</v>
      </c>
      <c r="V9" s="320" t="str">
        <f>+VLOOKUP(A9,bd_lista!$A$3:$E$593,5,FALSE)</f>
        <v>Empresas Nacionales</v>
      </c>
      <c r="W9" s="421"/>
    </row>
    <row r="10" spans="1:23" ht="17.25" customHeight="1">
      <c r="A10" s="326">
        <v>573</v>
      </c>
      <c r="B10" s="422">
        <f>+A10</f>
        <v>573</v>
      </c>
      <c r="C10" s="319" t="str">
        <f>+VLOOKUP(A10,bd_lista!$A$3:$C$593,3,FALSE)</f>
        <v>Empresa Siderúrgica del Mutún</v>
      </c>
      <c r="D10" s="424" t="str">
        <f>+C10</f>
        <v>Empresa Siderúrgica del Mutún</v>
      </c>
      <c r="E10" s="350" t="s">
        <v>1426</v>
      </c>
      <c r="F10" s="315">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14572548.93</v>
      </c>
      <c r="G10" s="315">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270</v>
      </c>
      <c r="H10" s="315">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315">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315">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315">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315">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315">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315">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315">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315">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315">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315">
        <f t="shared" ca="1" si="2"/>
        <v>14572818.93</v>
      </c>
      <c r="S10" s="355"/>
      <c r="T10" s="315">
        <f ca="1">+T11</f>
        <v>29134981.170000002</v>
      </c>
      <c r="U10" s="314">
        <f t="shared" si="3"/>
        <v>1</v>
      </c>
      <c r="V10" s="320" t="str">
        <f>+VLOOKUP(A10,bd_lista!$A$3:$E$593,5,FALSE)</f>
        <v>Empresas Nacionales</v>
      </c>
      <c r="W10" s="420" t="str">
        <f>+V10</f>
        <v>Empresas Nacionales</v>
      </c>
    </row>
    <row r="11" spans="1:23" ht="15" customHeight="1">
      <c r="A11" s="324">
        <v>573</v>
      </c>
      <c r="B11" s="423"/>
      <c r="C11" s="320" t="str">
        <f>+VLOOKUP(A11,bd_lista!$A$3:$C$593,3,FALSE)</f>
        <v>Empresa Siderúrgica del Mutún</v>
      </c>
      <c r="D11" s="425"/>
      <c r="E11" s="316" t="s">
        <v>1427</v>
      </c>
      <c r="F11" s="317">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14562162.24</v>
      </c>
      <c r="G11" s="317">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317">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317">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317">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317">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317">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317">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317">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317">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317">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317">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317">
        <f t="shared" ca="1" si="2"/>
        <v>14562162.24</v>
      </c>
      <c r="S11" s="354">
        <f ca="1">+R10+R11</f>
        <v>29134981.170000002</v>
      </c>
      <c r="T11" s="317">
        <f ca="1">+S11</f>
        <v>29134981.170000002</v>
      </c>
      <c r="U11" s="316">
        <f t="shared" si="3"/>
        <v>2</v>
      </c>
      <c r="V11" s="320" t="str">
        <f>+VLOOKUP(A11,bd_lista!$A$3:$E$593,5,FALSE)</f>
        <v>Empresas Nacionales</v>
      </c>
      <c r="W11" s="421"/>
    </row>
    <row r="12" spans="1:23" ht="12.75" customHeight="1">
      <c r="A12" s="360">
        <v>587</v>
      </c>
      <c r="B12" s="422">
        <f>+A12</f>
        <v>587</v>
      </c>
      <c r="C12" s="319" t="str">
        <f>+VLOOKUP(A12,bd_lista!$A$3:$C$593,3,FALSE)</f>
        <v>Empresa Estratégica Boliviana de Construcción y Conservación de Infraestructura Civil</v>
      </c>
      <c r="D12" s="424" t="str">
        <f>+C12</f>
        <v>Empresa Estratégica Boliviana de Construcción y Conservación de Infraestructura Civil</v>
      </c>
      <c r="E12" s="351" t="s">
        <v>1426</v>
      </c>
      <c r="F12" s="315">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315">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315">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315">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315">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315">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315">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315">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315">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315">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315">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315">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315">
        <f t="shared" ca="1" si="2"/>
        <v>0</v>
      </c>
      <c r="S12" s="355"/>
      <c r="T12" s="315">
        <f ca="1">+T13</f>
        <v>23370033.329999998</v>
      </c>
      <c r="U12" s="314">
        <f t="shared" si="3"/>
        <v>1</v>
      </c>
      <c r="V12" s="320" t="str">
        <f>+VLOOKUP(A12,bd_lista!$A$3:$E$593,5,FALSE)</f>
        <v>Empresas Nacionales</v>
      </c>
      <c r="W12" s="420" t="str">
        <f>+V12</f>
        <v>Empresas Nacionales</v>
      </c>
    </row>
    <row r="13" spans="1:23" ht="15" customHeight="1">
      <c r="A13" s="327">
        <v>587</v>
      </c>
      <c r="B13" s="423"/>
      <c r="C13" s="320" t="str">
        <f>+VLOOKUP(A13,bd_lista!$A$3:$C$593,3,FALSE)</f>
        <v>Empresa Estratégica Boliviana de Construcción y Conservación de Infraestructura Civil</v>
      </c>
      <c r="D13" s="425"/>
      <c r="E13" s="349" t="s">
        <v>1427</v>
      </c>
      <c r="F13" s="317">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57</v>
      </c>
      <c r="G13" s="317">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1007939.4</v>
      </c>
      <c r="H13" s="317">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317">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317">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22362036.93</v>
      </c>
      <c r="K13" s="317">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317">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317">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317">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317">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317">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317">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317">
        <f t="shared" ca="1" si="2"/>
        <v>23370033.329999998</v>
      </c>
      <c r="S13" s="354">
        <f ca="1">+R12+R13</f>
        <v>23370033.329999998</v>
      </c>
      <c r="T13" s="317">
        <f ca="1">+S13</f>
        <v>23370033.329999998</v>
      </c>
      <c r="U13" s="316">
        <f t="shared" si="3"/>
        <v>2</v>
      </c>
      <c r="V13" s="320" t="str">
        <f>+VLOOKUP(A13,bd_lista!$A$3:$E$593,5,FALSE)</f>
        <v>Empresas Nacionales</v>
      </c>
      <c r="W13" s="421"/>
    </row>
    <row r="14" spans="1:23" ht="15" customHeight="1">
      <c r="A14" s="326">
        <v>513</v>
      </c>
      <c r="B14" s="422">
        <f>+A14</f>
        <v>513</v>
      </c>
      <c r="C14" s="319" t="str">
        <f>+VLOOKUP(A14,bd_lista!$A$3:$C$593,3,FALSE)</f>
        <v>Yacimientos Petrolíferos Fiscales Bolivianos</v>
      </c>
      <c r="D14" s="424" t="str">
        <f>+C14</f>
        <v>Yacimientos Petrolíferos Fiscales Bolivianos</v>
      </c>
      <c r="E14" s="340" t="s">
        <v>1426</v>
      </c>
      <c r="F14" s="315">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124163.45</v>
      </c>
      <c r="G14" s="315">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3400</v>
      </c>
      <c r="H14" s="315">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315">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315">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315">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315">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315">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315">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315">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315">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315">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315">
        <f t="shared" ca="1" si="2"/>
        <v>127563.45</v>
      </c>
      <c r="S14" s="355"/>
      <c r="T14" s="315">
        <f ca="1">+T15</f>
        <v>14837206.380000001</v>
      </c>
      <c r="U14" s="314">
        <f t="shared" si="3"/>
        <v>1</v>
      </c>
      <c r="V14" s="320" t="str">
        <f>+VLOOKUP(A14,bd_lista!$A$3:$E$593,5,FALSE)</f>
        <v>Empresas Nacionales</v>
      </c>
      <c r="W14" s="420" t="str">
        <f>+V14</f>
        <v>Empresas Nacionales</v>
      </c>
    </row>
    <row r="15" spans="1:23" ht="15" customHeight="1">
      <c r="A15" s="324">
        <v>513</v>
      </c>
      <c r="B15" s="423"/>
      <c r="C15" s="320" t="str">
        <f>+VLOOKUP(A15,bd_lista!$A$3:$C$593,3,FALSE)</f>
        <v>Yacimientos Petrolíferos Fiscales Bolivianos</v>
      </c>
      <c r="D15" s="425"/>
      <c r="E15" s="320" t="s">
        <v>1427</v>
      </c>
      <c r="F15" s="317">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69970.209999999992</v>
      </c>
      <c r="G15" s="317">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14639672.720000001</v>
      </c>
      <c r="H15" s="317">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317">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317">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317">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317">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317">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317">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317">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317">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317">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317">
        <f t="shared" ca="1" si="2"/>
        <v>14709642.930000002</v>
      </c>
      <c r="S15" s="354">
        <f ca="1">+R14+R15</f>
        <v>14837206.380000001</v>
      </c>
      <c r="T15" s="317">
        <f ca="1">+S15</f>
        <v>14837206.380000001</v>
      </c>
      <c r="U15" s="316">
        <f t="shared" si="3"/>
        <v>2</v>
      </c>
      <c r="V15" s="320" t="str">
        <f>+VLOOKUP(A15,bd_lista!$A$3:$E$593,5,FALSE)</f>
        <v>Empresas Nacionales</v>
      </c>
      <c r="W15" s="421"/>
    </row>
    <row r="16" spans="1:23" ht="15" customHeight="1">
      <c r="A16" s="326">
        <v>592</v>
      </c>
      <c r="B16" s="422">
        <f>+A16</f>
        <v>592</v>
      </c>
      <c r="C16" s="319" t="str">
        <f>+VLOOKUP(A16,bd_lista!$A$3:$C$593,3,FALSE)</f>
        <v>Empresa Estatal "Boliviana de Turismo"</v>
      </c>
      <c r="D16" s="424" t="str">
        <f>+C16</f>
        <v>Empresa Estatal "Boliviana de Turismo"</v>
      </c>
      <c r="E16" s="340" t="s">
        <v>1426</v>
      </c>
      <c r="F16" s="315">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315">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315">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315">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315">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315">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315">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315">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315">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315">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315">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315">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315">
        <f t="shared" ca="1" si="2"/>
        <v>0</v>
      </c>
      <c r="S16" s="355"/>
      <c r="T16" s="315">
        <f ca="1">+T17</f>
        <v>5366534.8099999987</v>
      </c>
      <c r="U16" s="314">
        <f t="shared" si="3"/>
        <v>1</v>
      </c>
      <c r="V16" s="320" t="str">
        <f>+VLOOKUP(A16,bd_lista!$A$3:$E$593,5,FALSE)</f>
        <v>Empresas Nacionales</v>
      </c>
      <c r="W16" s="420" t="str">
        <f>+V16</f>
        <v>Empresas Nacionales</v>
      </c>
    </row>
    <row r="17" spans="1:23" ht="15" customHeight="1">
      <c r="A17" s="324">
        <v>592</v>
      </c>
      <c r="B17" s="423"/>
      <c r="C17" s="320" t="str">
        <f>+VLOOKUP(A17,bd_lista!$A$3:$C$593,3,FALSE)</f>
        <v>Empresa Estatal "Boliviana de Turismo"</v>
      </c>
      <c r="D17" s="425"/>
      <c r="E17" s="320" t="s">
        <v>1427</v>
      </c>
      <c r="F17" s="317">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408424.39</v>
      </c>
      <c r="G17" s="317">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153137.10999999999</v>
      </c>
      <c r="H17" s="317">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317">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317">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4804973.3099999987</v>
      </c>
      <c r="K17" s="317">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317">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317">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317">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317">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317">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317">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317">
        <f t="shared" ca="1" si="2"/>
        <v>5366534.8099999987</v>
      </c>
      <c r="S17" s="354">
        <f ca="1">+R16+R17</f>
        <v>5366534.8099999987</v>
      </c>
      <c r="T17" s="317">
        <f ca="1">+S17</f>
        <v>5366534.8099999987</v>
      </c>
      <c r="U17" s="316">
        <f t="shared" si="3"/>
        <v>2</v>
      </c>
      <c r="V17" s="320" t="str">
        <f>+VLOOKUP(A17,bd_lista!$A$3:$E$593,5,FALSE)</f>
        <v>Empresas Nacionales</v>
      </c>
      <c r="W17" s="421"/>
    </row>
    <row r="18" spans="1:23" ht="15" customHeight="1">
      <c r="A18" s="326">
        <v>594</v>
      </c>
      <c r="B18" s="422">
        <f>+A18</f>
        <v>594</v>
      </c>
      <c r="C18" s="319" t="str">
        <f>+VLOOKUP(A18,bd_lista!$A$3:$C$593,3,FALSE)</f>
        <v>Administración de Servicios Portuarios - Bolivia</v>
      </c>
      <c r="D18" s="424" t="str">
        <f>+C18</f>
        <v>Administración de Servicios Portuarios - Bolivia</v>
      </c>
      <c r="E18" s="340" t="s">
        <v>1426</v>
      </c>
      <c r="F18" s="315">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315">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315">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315">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315">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315">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315">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315">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315">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315">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315">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315">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315">
        <f t="shared" ca="1" si="2"/>
        <v>0</v>
      </c>
      <c r="S18" s="355"/>
      <c r="T18" s="315">
        <f ca="1">+T19</f>
        <v>4619044.0600000005</v>
      </c>
      <c r="U18" s="314">
        <f t="shared" si="3"/>
        <v>1</v>
      </c>
      <c r="V18" s="320" t="str">
        <f>+VLOOKUP(A18,bd_lista!$A$3:$E$593,5,FALSE)</f>
        <v>Empresas Nacionales</v>
      </c>
      <c r="W18" s="420" t="str">
        <f>+V18</f>
        <v>Empresas Nacionales</v>
      </c>
    </row>
    <row r="19" spans="1:23" ht="15" customHeight="1">
      <c r="A19" s="324">
        <v>594</v>
      </c>
      <c r="B19" s="423"/>
      <c r="C19" s="320" t="str">
        <f>+VLOOKUP(A19,bd_lista!$A$3:$C$593,3,FALSE)</f>
        <v>Administración de Servicios Portuarios - Bolivia</v>
      </c>
      <c r="D19" s="425"/>
      <c r="E19" s="320" t="s">
        <v>1427</v>
      </c>
      <c r="F19" s="317">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340.07</v>
      </c>
      <c r="G19" s="317">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317">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317">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317">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4618703.99</v>
      </c>
      <c r="K19" s="317">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317">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317">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317">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317">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317">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317">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317">
        <f t="shared" ca="1" si="2"/>
        <v>4619044.0600000005</v>
      </c>
      <c r="S19" s="354">
        <f ca="1">+R18+R19</f>
        <v>4619044.0600000005</v>
      </c>
      <c r="T19" s="317">
        <f ca="1">+S19</f>
        <v>4619044.0600000005</v>
      </c>
      <c r="U19" s="316">
        <f t="shared" si="3"/>
        <v>2</v>
      </c>
      <c r="V19" s="320" t="str">
        <f>+VLOOKUP(A19,bd_lista!$A$3:$E$593,5,FALSE)</f>
        <v>Empresas Nacionales</v>
      </c>
      <c r="W19" s="421"/>
    </row>
    <row r="20" spans="1:23" ht="15" hidden="1" customHeight="1">
      <c r="A20" s="326">
        <v>576</v>
      </c>
      <c r="B20" s="422">
        <f>+A20</f>
        <v>576</v>
      </c>
      <c r="C20" s="319" t="str">
        <f>+VLOOKUP(A20,bd_lista!$A$3:$C$593,3,FALSE)</f>
        <v>Empresa Pública Nacional Estratégica Cartones de Bolivia</v>
      </c>
      <c r="D20" s="424" t="str">
        <f>+C20</f>
        <v>Empresa Pública Nacional Estratégica Cartones de Bolivia</v>
      </c>
      <c r="E20" s="340" t="s">
        <v>1426</v>
      </c>
      <c r="F20" s="315">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315">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315">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315">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315">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315">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315">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315">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315">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315">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315">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315">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315">
        <f t="shared" ca="1" si="2"/>
        <v>0</v>
      </c>
      <c r="S20" s="355"/>
      <c r="T20" s="315">
        <f ca="1">+T21</f>
        <v>0</v>
      </c>
      <c r="U20" s="314">
        <f t="shared" si="3"/>
        <v>1</v>
      </c>
      <c r="V20" s="320" t="str">
        <f>+VLOOKUP(A20,bd_lista!$A$3:$E$593,5,FALSE)</f>
        <v>Empresas Nacionales</v>
      </c>
      <c r="W20" s="420" t="str">
        <f>+V20</f>
        <v>Empresas Nacionales</v>
      </c>
    </row>
    <row r="21" spans="1:23" ht="15" hidden="1" customHeight="1">
      <c r="A21" s="324">
        <v>576</v>
      </c>
      <c r="B21" s="423"/>
      <c r="C21" s="320" t="str">
        <f>+VLOOKUP(A21,bd_lista!$A$3:$C$593,3,FALSE)</f>
        <v>Empresa Pública Nacional Estratégica Cartones de Bolivia</v>
      </c>
      <c r="D21" s="425"/>
      <c r="E21" s="320" t="s">
        <v>1427</v>
      </c>
      <c r="F21" s="317">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317">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317">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317">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317">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317">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317">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317">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317">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317">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317">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317">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317">
        <f t="shared" ca="1" si="2"/>
        <v>0</v>
      </c>
      <c r="S21" s="354">
        <f ca="1">+R20+R21</f>
        <v>0</v>
      </c>
      <c r="T21" s="317">
        <f ca="1">+S21</f>
        <v>0</v>
      </c>
      <c r="U21" s="316">
        <f t="shared" si="3"/>
        <v>2</v>
      </c>
      <c r="V21" s="320" t="str">
        <f>+VLOOKUP(A21,bd_lista!$A$3:$E$593,5,FALSE)</f>
        <v>Empresas Nacionales</v>
      </c>
      <c r="W21" s="421"/>
    </row>
    <row r="22" spans="1:23" ht="15" customHeight="1">
      <c r="A22" s="326">
        <v>572</v>
      </c>
      <c r="B22" s="422">
        <f>+A22</f>
        <v>572</v>
      </c>
      <c r="C22" s="319" t="str">
        <f>+VLOOKUP(A22,bd_lista!$A$3:$C$593,3,FALSE)</f>
        <v>Empresa de Apoyo a la Producción de Alimentos</v>
      </c>
      <c r="D22" s="424" t="str">
        <f>+C22</f>
        <v>Empresa de Apoyo a la Producción de Alimentos</v>
      </c>
      <c r="E22" s="340" t="s">
        <v>1426</v>
      </c>
      <c r="F22" s="315">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315">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315">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315">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315">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315">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315">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315">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315">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315">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315">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315">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315">
        <f t="shared" ca="1" si="2"/>
        <v>0</v>
      </c>
      <c r="S22" s="355"/>
      <c r="T22" s="315">
        <f ca="1">+T23</f>
        <v>3125569.27</v>
      </c>
      <c r="U22" s="314">
        <f t="shared" si="3"/>
        <v>1</v>
      </c>
      <c r="V22" s="320" t="str">
        <f>+VLOOKUP(A22,bd_lista!$A$3:$E$593,5,FALSE)</f>
        <v>Empresas Nacionales</v>
      </c>
      <c r="W22" s="420" t="str">
        <f>+V22</f>
        <v>Empresas Nacionales</v>
      </c>
    </row>
    <row r="23" spans="1:23" ht="15" customHeight="1">
      <c r="A23" s="324">
        <v>572</v>
      </c>
      <c r="B23" s="423"/>
      <c r="C23" s="320" t="str">
        <f>+VLOOKUP(A23,bd_lista!$A$3:$C$593,3,FALSE)</f>
        <v>Empresa de Apoyo a la Producción de Alimentos</v>
      </c>
      <c r="D23" s="425"/>
      <c r="E23" s="320" t="s">
        <v>1427</v>
      </c>
      <c r="F23" s="317">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317">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317">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317">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317">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3125569.27</v>
      </c>
      <c r="K23" s="317">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317">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317">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317">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317">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317">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317">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317">
        <f t="shared" ca="1" si="2"/>
        <v>3125569.27</v>
      </c>
      <c r="S23" s="354">
        <f ca="1">+R22+R23</f>
        <v>3125569.27</v>
      </c>
      <c r="T23" s="317">
        <f ca="1">+S23</f>
        <v>3125569.27</v>
      </c>
      <c r="U23" s="316">
        <f t="shared" si="3"/>
        <v>2</v>
      </c>
      <c r="V23" s="320" t="str">
        <f>+VLOOKUP(A23,bd_lista!$A$3:$E$593,5,FALSE)</f>
        <v>Empresas Nacionales</v>
      </c>
      <c r="W23" s="421"/>
    </row>
    <row r="24" spans="1:23" ht="15" customHeight="1">
      <c r="A24" s="326">
        <v>586</v>
      </c>
      <c r="B24" s="422">
        <f>+A24</f>
        <v>586</v>
      </c>
      <c r="C24" s="319" t="str">
        <f>+VLOOKUP(A24,bd_lista!$A$3:$C$593,3,FALSE)</f>
        <v>Empresa Azucarera San Buenaventura</v>
      </c>
      <c r="D24" s="424" t="str">
        <f>+C24</f>
        <v>Empresa Azucarera San Buenaventura</v>
      </c>
      <c r="E24" s="340" t="s">
        <v>1426</v>
      </c>
      <c r="F24" s="315">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315">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315">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315">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315">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315">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315">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315">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315">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315">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315">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315">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315">
        <f t="shared" ca="1" si="2"/>
        <v>0</v>
      </c>
      <c r="S24" s="355"/>
      <c r="T24" s="315">
        <f ca="1">+T25</f>
        <v>1746600.0600000024</v>
      </c>
      <c r="U24" s="314">
        <f t="shared" si="3"/>
        <v>1</v>
      </c>
      <c r="V24" s="320" t="str">
        <f>+VLOOKUP(A24,bd_lista!$A$3:$E$593,5,FALSE)</f>
        <v>Empresas Nacionales</v>
      </c>
      <c r="W24" s="420" t="str">
        <f>+V24</f>
        <v>Empresas Nacionales</v>
      </c>
    </row>
    <row r="25" spans="1:23" ht="15" customHeight="1">
      <c r="A25" s="324">
        <v>586</v>
      </c>
      <c r="B25" s="423"/>
      <c r="C25" s="320" t="str">
        <f>+VLOOKUP(A25,bd_lista!$A$3:$C$593,3,FALSE)</f>
        <v>Empresa Azucarera San Buenaventura</v>
      </c>
      <c r="D25" s="425"/>
      <c r="E25" s="320" t="s">
        <v>1427</v>
      </c>
      <c r="F25" s="317">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317">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503</v>
      </c>
      <c r="H25" s="317">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317">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317">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1746097.0600000024</v>
      </c>
      <c r="K25" s="317">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317">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317">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317">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317">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317">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317">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317">
        <f t="shared" ca="1" si="2"/>
        <v>1746600.0600000024</v>
      </c>
      <c r="S25" s="354">
        <f ca="1">+R24+R25</f>
        <v>1746600.0600000024</v>
      </c>
      <c r="T25" s="317">
        <f ca="1">+S25</f>
        <v>1746600.0600000024</v>
      </c>
      <c r="U25" s="316">
        <f t="shared" si="3"/>
        <v>2</v>
      </c>
      <c r="V25" s="320" t="str">
        <f>+VLOOKUP(A25,bd_lista!$A$3:$E$593,5,FALSE)</f>
        <v>Empresas Nacionales</v>
      </c>
      <c r="W25" s="421"/>
    </row>
    <row r="26" spans="1:23" ht="15" customHeight="1">
      <c r="A26" s="326">
        <v>593</v>
      </c>
      <c r="B26" s="422">
        <f>+A26</f>
        <v>593</v>
      </c>
      <c r="C26" s="319" t="str">
        <f>+VLOOKUP(A26,bd_lista!$A$3:$C$593,3,FALSE)</f>
        <v>Empresa Pública YACANA</v>
      </c>
      <c r="D26" s="424" t="str">
        <f>+C26</f>
        <v>Empresa Pública YACANA</v>
      </c>
      <c r="E26" s="340" t="s">
        <v>1426</v>
      </c>
      <c r="F26" s="315">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315">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315">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315">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315">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315">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315">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315">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315">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315">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315">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315">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315">
        <f t="shared" ca="1" si="2"/>
        <v>0</v>
      </c>
      <c r="S26" s="355"/>
      <c r="T26" s="315">
        <f ca="1">+T27</f>
        <v>445483.57</v>
      </c>
      <c r="U26" s="314">
        <f t="shared" si="3"/>
        <v>1</v>
      </c>
      <c r="V26" s="320" t="str">
        <f>+VLOOKUP(A26,bd_lista!$A$3:$E$593,5,FALSE)</f>
        <v>Empresas Nacionales</v>
      </c>
      <c r="W26" s="420" t="str">
        <f>+V26</f>
        <v>Empresas Nacionales</v>
      </c>
    </row>
    <row r="27" spans="1:23" ht="15" customHeight="1">
      <c r="A27" s="324">
        <v>593</v>
      </c>
      <c r="B27" s="423"/>
      <c r="C27" s="320" t="str">
        <f>+VLOOKUP(A27,bd_lista!$A$3:$C$593,3,FALSE)</f>
        <v>Empresa Pública YACANA</v>
      </c>
      <c r="D27" s="425"/>
      <c r="E27" s="320" t="s">
        <v>1427</v>
      </c>
      <c r="F27" s="317">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317">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445483.57</v>
      </c>
      <c r="H27" s="317">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317">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317">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317">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317">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317">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317">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317">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317">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317">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317">
        <f t="shared" ca="1" si="2"/>
        <v>445483.57</v>
      </c>
      <c r="S27" s="354">
        <f ca="1">+R26+R27</f>
        <v>445483.57</v>
      </c>
      <c r="T27" s="317">
        <f ca="1">+S27</f>
        <v>445483.57</v>
      </c>
      <c r="U27" s="316">
        <f t="shared" si="3"/>
        <v>2</v>
      </c>
      <c r="V27" s="320" t="str">
        <f>+VLOOKUP(A27,bd_lista!$A$3:$E$593,5,FALSE)</f>
        <v>Empresas Nacionales</v>
      </c>
      <c r="W27" s="421"/>
    </row>
    <row r="28" spans="1:23" ht="15" customHeight="1">
      <c r="A28" s="326">
        <v>591</v>
      </c>
      <c r="B28" s="422">
        <f>+A28</f>
        <v>591</v>
      </c>
      <c r="C28" s="319" t="str">
        <f>+VLOOKUP(A28,bd_lista!$A$3:$C$593,3,FALSE)</f>
        <v>Empresa Estatal de Transporte por Cable "Mi teleférico"</v>
      </c>
      <c r="D28" s="424" t="str">
        <f>+C28</f>
        <v>Empresa Estatal de Transporte por Cable "Mi teleférico"</v>
      </c>
      <c r="E28" s="340" t="s">
        <v>1426</v>
      </c>
      <c r="F28" s="315">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315">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315">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315">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315">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315">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315">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315">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315">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315">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315">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315">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315">
        <f t="shared" ca="1" si="2"/>
        <v>0</v>
      </c>
      <c r="S28" s="355"/>
      <c r="T28" s="315">
        <f ca="1">+T29</f>
        <v>212774.62</v>
      </c>
      <c r="U28" s="314">
        <f t="shared" si="3"/>
        <v>1</v>
      </c>
      <c r="V28" s="320" t="str">
        <f>+VLOOKUP(A28,bd_lista!$A$3:$E$593,5,FALSE)</f>
        <v>Empresas Nacionales</v>
      </c>
      <c r="W28" s="420" t="str">
        <f>+V28</f>
        <v>Empresas Nacionales</v>
      </c>
    </row>
    <row r="29" spans="1:23" ht="15" customHeight="1">
      <c r="A29" s="324">
        <v>591</v>
      </c>
      <c r="B29" s="423"/>
      <c r="C29" s="320" t="str">
        <f>+VLOOKUP(A29,bd_lista!$A$3:$C$593,3,FALSE)</f>
        <v>Empresa Estatal de Transporte por Cable "Mi teleférico"</v>
      </c>
      <c r="D29" s="425"/>
      <c r="E29" s="320" t="s">
        <v>1427</v>
      </c>
      <c r="F29" s="317">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1728.24</v>
      </c>
      <c r="G29" s="317">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7266.38</v>
      </c>
      <c r="H29" s="317">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0</v>
      </c>
      <c r="I29" s="317">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317">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203780</v>
      </c>
      <c r="K29" s="317">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317">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317">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317">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317">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317">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317">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317">
        <f t="shared" ca="1" si="2"/>
        <v>212774.62</v>
      </c>
      <c r="S29" s="354">
        <f ca="1">+R28+R29</f>
        <v>212774.62</v>
      </c>
      <c r="T29" s="317">
        <f ca="1">+S29</f>
        <v>212774.62</v>
      </c>
      <c r="U29" s="316">
        <f t="shared" si="3"/>
        <v>2</v>
      </c>
      <c r="V29" s="320" t="str">
        <f>+VLOOKUP(A29,bd_lista!$A$3:$E$593,5,FALSE)</f>
        <v>Empresas Nacionales</v>
      </c>
      <c r="W29" s="421"/>
    </row>
    <row r="30" spans="1:23" ht="15" customHeight="1">
      <c r="A30" s="360">
        <v>595</v>
      </c>
      <c r="B30" s="422">
        <f>+A30</f>
        <v>595</v>
      </c>
      <c r="C30" s="319" t="str">
        <f>+VLOOKUP(A30,bd_lista!$A$3:$C$593,3,FALSE)</f>
        <v>Gestora Pública de la Seguridad Social de Largo Plazo</v>
      </c>
      <c r="D30" s="424" t="str">
        <f>+C30</f>
        <v>Gestora Pública de la Seguridad Social de Largo Plazo</v>
      </c>
      <c r="E30" s="340" t="s">
        <v>1426</v>
      </c>
      <c r="F30" s="315">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315">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315">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315">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315">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315">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315">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315">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315">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315">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315">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315">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315">
        <f t="shared" ca="1" si="2"/>
        <v>0</v>
      </c>
      <c r="S30" s="355"/>
      <c r="T30" s="315">
        <f ca="1">+T31</f>
        <v>26469.179999999997</v>
      </c>
      <c r="U30" s="314">
        <f t="shared" si="3"/>
        <v>1</v>
      </c>
      <c r="V30" s="320" t="str">
        <f>+VLOOKUP(A30,bd_lista!$A$3:$E$593,5,FALSE)</f>
        <v>Empresas Nacionales</v>
      </c>
      <c r="W30" s="420" t="str">
        <f>+V30</f>
        <v>Empresas Nacionales</v>
      </c>
    </row>
    <row r="31" spans="1:23" ht="15" customHeight="1">
      <c r="A31" s="327">
        <v>595</v>
      </c>
      <c r="B31" s="423"/>
      <c r="C31" s="320" t="str">
        <f>+VLOOKUP(A31,bd_lista!$A$3:$C$593,3,FALSE)</f>
        <v>Gestora Pública de la Seguridad Social de Largo Plazo</v>
      </c>
      <c r="D31" s="425"/>
      <c r="E31" s="320" t="s">
        <v>1427</v>
      </c>
      <c r="F31" s="317">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64</v>
      </c>
      <c r="G31" s="317">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26405.179999999997</v>
      </c>
      <c r="H31" s="317">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317">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317">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317">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317">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317">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317">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317">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317">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317">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317">
        <f t="shared" ca="1" si="2"/>
        <v>26469.179999999997</v>
      </c>
      <c r="S31" s="354">
        <f ca="1">+R30+R31</f>
        <v>26469.179999999997</v>
      </c>
      <c r="T31" s="317">
        <f ca="1">+S31</f>
        <v>26469.179999999997</v>
      </c>
      <c r="U31" s="316">
        <f t="shared" si="3"/>
        <v>2</v>
      </c>
      <c r="V31" s="320" t="str">
        <f>+VLOOKUP(A31,bd_lista!$A$3:$E$593,5,FALSE)</f>
        <v>Empresas Nacionales</v>
      </c>
      <c r="W31" s="421"/>
    </row>
    <row r="32" spans="1:23" ht="15" customHeight="1">
      <c r="A32" s="326">
        <v>597</v>
      </c>
      <c r="B32" s="422">
        <f>+A32</f>
        <v>597</v>
      </c>
      <c r="C32" s="319" t="str">
        <f>+VLOOKUP(A32,bd_lista!$A$3:$C$593,3,FALSE)</f>
        <v>Empresa Pública Nacional Estratégica de Yacimientos de Litio Bolivianos</v>
      </c>
      <c r="D32" s="424" t="str">
        <f>+C32</f>
        <v>Empresa Pública Nacional Estratégica de Yacimientos de Litio Bolivianos</v>
      </c>
      <c r="E32" s="319" t="s">
        <v>1426</v>
      </c>
      <c r="F32" s="315">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315">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315">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315">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315">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315">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315">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315">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315">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315">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315">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315">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315">
        <f t="shared" ca="1" si="2"/>
        <v>0</v>
      </c>
      <c r="S32" s="355"/>
      <c r="T32" s="315">
        <f ca="1">+T33</f>
        <v>19264.849999999999</v>
      </c>
      <c r="U32" s="314">
        <f t="shared" si="3"/>
        <v>1</v>
      </c>
      <c r="V32" s="320" t="str">
        <f>+VLOOKUP(A32,bd_lista!$A$3:$E$593,5,FALSE)</f>
        <v>Empresas Nacionales</v>
      </c>
      <c r="W32" s="420" t="str">
        <f>+V32</f>
        <v>Empresas Nacionales</v>
      </c>
    </row>
    <row r="33" spans="1:23" ht="15" customHeight="1">
      <c r="A33" s="324">
        <v>597</v>
      </c>
      <c r="B33" s="423"/>
      <c r="C33" s="320" t="str">
        <f>+VLOOKUP(A33,bd_lista!$A$3:$C$593,3,FALSE)</f>
        <v>Empresa Pública Nacional Estratégica de Yacimientos de Litio Bolivianos</v>
      </c>
      <c r="D33" s="425"/>
      <c r="E33" s="320" t="s">
        <v>1427</v>
      </c>
      <c r="F33" s="317">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317">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19264.849999999999</v>
      </c>
      <c r="H33" s="317">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317">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317">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317">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317">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317">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317">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317">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317">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317">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317">
        <f t="shared" ca="1" si="2"/>
        <v>19264.849999999999</v>
      </c>
      <c r="S33" s="354">
        <f ca="1">+R32+R33</f>
        <v>19264.849999999999</v>
      </c>
      <c r="T33" s="317">
        <f ca="1">+S33</f>
        <v>19264.849999999999</v>
      </c>
      <c r="U33" s="316">
        <f t="shared" si="3"/>
        <v>2</v>
      </c>
      <c r="V33" s="320" t="str">
        <f>+VLOOKUP(A33,bd_lista!$A$3:$E$593,5,FALSE)</f>
        <v>Empresas Nacionales</v>
      </c>
      <c r="W33" s="421"/>
    </row>
    <row r="34" spans="1:23" ht="15" hidden="1" customHeight="1">
      <c r="A34" s="326">
        <v>596</v>
      </c>
      <c r="B34" s="422">
        <f>+A34</f>
        <v>596</v>
      </c>
      <c r="C34" s="319" t="str">
        <f>+VLOOKUP(A34,bd_lista!$A$3:$C$593,3,FALSE)</f>
        <v xml:space="preserve">Empresa Pública Transporte Aéreo Militar </v>
      </c>
      <c r="D34" s="424" t="str">
        <f>+C34</f>
        <v xml:space="preserve">Empresa Pública Transporte Aéreo Militar </v>
      </c>
      <c r="E34" s="340" t="s">
        <v>1426</v>
      </c>
      <c r="F34" s="315">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315">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315">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315">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315">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315">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315">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315">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315">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315">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315">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315">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315">
        <f t="shared" ca="1" si="2"/>
        <v>0</v>
      </c>
      <c r="S34" s="355"/>
      <c r="T34" s="315">
        <f ca="1">+T35</f>
        <v>0</v>
      </c>
      <c r="U34" s="314">
        <f t="shared" si="3"/>
        <v>1</v>
      </c>
      <c r="V34" s="320" t="str">
        <f>+VLOOKUP(A34,bd_lista!$A$3:$E$593,5,FALSE)</f>
        <v>Empresas Nacionales</v>
      </c>
      <c r="W34" s="420" t="str">
        <f>+V34</f>
        <v>Empresas Nacionales</v>
      </c>
    </row>
    <row r="35" spans="1:23" ht="15" hidden="1" customHeight="1">
      <c r="A35" s="324">
        <v>596</v>
      </c>
      <c r="B35" s="423"/>
      <c r="C35" s="320" t="str">
        <f>+VLOOKUP(A35,bd_lista!$A$3:$C$593,3,FALSE)</f>
        <v xml:space="preserve">Empresa Pública Transporte Aéreo Militar </v>
      </c>
      <c r="D35" s="425"/>
      <c r="E35" s="320" t="s">
        <v>1427</v>
      </c>
      <c r="F35" s="317">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317">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317">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317">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317">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317">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317">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317">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317">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317">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317">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317">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317">
        <f t="shared" ca="1" si="2"/>
        <v>0</v>
      </c>
      <c r="S35" s="354">
        <f ca="1">+R34+R35</f>
        <v>0</v>
      </c>
      <c r="T35" s="317">
        <f ca="1">+S35</f>
        <v>0</v>
      </c>
      <c r="U35" s="316">
        <f t="shared" si="3"/>
        <v>2</v>
      </c>
      <c r="V35" s="320" t="str">
        <f>+VLOOKUP(A35,bd_lista!$A$3:$E$593,5,FALSE)</f>
        <v>Empresas Nacionales</v>
      </c>
      <c r="W35" s="421"/>
    </row>
    <row r="36" spans="1:23" ht="15" customHeight="1">
      <c r="A36" s="326">
        <v>526</v>
      </c>
      <c r="B36" s="422">
        <f>+A36</f>
        <v>526</v>
      </c>
      <c r="C36" s="319" t="str">
        <f>+VLOOKUP(A36,bd_lista!$A$3:$C$593,3,FALSE)</f>
        <v>Bolivia TV</v>
      </c>
      <c r="D36" s="424" t="str">
        <f>+C36</f>
        <v>Bolivia TV</v>
      </c>
      <c r="E36" s="340" t="s">
        <v>1426</v>
      </c>
      <c r="F36" s="315">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315">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315">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315">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315">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315">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315">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315">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315">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315">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315">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315">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315">
        <f t="shared" ca="1" si="2"/>
        <v>0</v>
      </c>
      <c r="S36" s="355"/>
      <c r="T36" s="315">
        <f ca="1">+T37</f>
        <v>8621.74</v>
      </c>
      <c r="U36" s="314">
        <f t="shared" si="3"/>
        <v>1</v>
      </c>
      <c r="V36" s="320" t="str">
        <f>+VLOOKUP(A36,bd_lista!$A$3:$E$593,5,FALSE)</f>
        <v>Empresas Nacionales</v>
      </c>
      <c r="W36" s="420" t="str">
        <f>+V36</f>
        <v>Empresas Nacionales</v>
      </c>
    </row>
    <row r="37" spans="1:23" ht="15" customHeight="1">
      <c r="A37" s="324">
        <v>526</v>
      </c>
      <c r="B37" s="423"/>
      <c r="C37" s="320" t="str">
        <f>+VLOOKUP(A37,bd_lista!$A$3:$C$593,3,FALSE)</f>
        <v>Bolivia TV</v>
      </c>
      <c r="D37" s="425"/>
      <c r="E37" s="320" t="s">
        <v>1427</v>
      </c>
      <c r="F37" s="317">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7758.74</v>
      </c>
      <c r="G37" s="317">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863</v>
      </c>
      <c r="H37" s="317">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317">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317">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317">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317">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317">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317">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317">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317">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317">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317">
        <f t="shared" ca="1" si="2"/>
        <v>8621.74</v>
      </c>
      <c r="S37" s="354">
        <f ca="1">+R36+R37</f>
        <v>8621.74</v>
      </c>
      <c r="T37" s="317">
        <f ca="1">+S37</f>
        <v>8621.74</v>
      </c>
      <c r="U37" s="316">
        <f t="shared" si="3"/>
        <v>2</v>
      </c>
      <c r="V37" s="320" t="str">
        <f>+VLOOKUP(A37,bd_lista!$A$3:$E$593,5,FALSE)</f>
        <v>Empresas Nacionales</v>
      </c>
      <c r="W37" s="421"/>
    </row>
    <row r="38" spans="1:23" ht="15" customHeight="1">
      <c r="A38" s="326">
        <v>578</v>
      </c>
      <c r="B38" s="422">
        <f>+A38</f>
        <v>578</v>
      </c>
      <c r="C38" s="319" t="str">
        <f>+VLOOKUP(A38,bd_lista!$A$3:$C$593,3,FALSE)</f>
        <v>Boliviana de Aviación</v>
      </c>
      <c r="D38" s="424" t="str">
        <f>+C38</f>
        <v>Boliviana de Aviación</v>
      </c>
      <c r="E38" s="340" t="s">
        <v>1426</v>
      </c>
      <c r="F38" s="315">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315">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315">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315">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315">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315">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315">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315">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315">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315">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315">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315">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315">
        <f t="shared" ca="1" si="2"/>
        <v>0</v>
      </c>
      <c r="S38" s="355"/>
      <c r="T38" s="315">
        <f ca="1">+T39</f>
        <v>6207</v>
      </c>
      <c r="U38" s="314">
        <f t="shared" si="3"/>
        <v>1</v>
      </c>
      <c r="V38" s="320" t="str">
        <f>+VLOOKUP(A38,bd_lista!$A$3:$E$593,5,FALSE)</f>
        <v>Empresas Nacionales</v>
      </c>
      <c r="W38" s="420" t="str">
        <f>+V38</f>
        <v>Empresas Nacionales</v>
      </c>
    </row>
    <row r="39" spans="1:23" ht="15" customHeight="1">
      <c r="A39" s="324">
        <v>578</v>
      </c>
      <c r="B39" s="423"/>
      <c r="C39" s="320" t="str">
        <f>+VLOOKUP(A39,bd_lista!$A$3:$C$593,3,FALSE)</f>
        <v>Boliviana de Aviación</v>
      </c>
      <c r="D39" s="425"/>
      <c r="E39" s="320" t="s">
        <v>1427</v>
      </c>
      <c r="F39" s="317">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317">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6207</v>
      </c>
      <c r="H39" s="317">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317">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317">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317">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317">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317">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317">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317">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317">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317">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317">
        <f t="shared" ca="1" si="2"/>
        <v>6207</v>
      </c>
      <c r="S39" s="354">
        <f ca="1">+R38+R39</f>
        <v>6207</v>
      </c>
      <c r="T39" s="317">
        <f ca="1">+S39</f>
        <v>6207</v>
      </c>
      <c r="U39" s="316">
        <f t="shared" si="3"/>
        <v>2</v>
      </c>
      <c r="V39" s="320" t="str">
        <f>+VLOOKUP(A39,bd_lista!$A$3:$E$593,5,FALSE)</f>
        <v>Empresas Nacionales</v>
      </c>
      <c r="W39" s="421"/>
    </row>
    <row r="40" spans="1:23" ht="15" customHeight="1">
      <c r="A40" s="326">
        <v>580</v>
      </c>
      <c r="B40" s="422">
        <f>+A40</f>
        <v>580</v>
      </c>
      <c r="C40" s="319" t="str">
        <f>+VLOOKUP(A40,bd_lista!$A$3:$C$593,3,FALSE)</f>
        <v>Depósitos Aduaneros Bolivianos</v>
      </c>
      <c r="D40" s="424" t="str">
        <f>+C40</f>
        <v>Depósitos Aduaneros Bolivianos</v>
      </c>
      <c r="E40" s="340" t="s">
        <v>1426</v>
      </c>
      <c r="F40" s="315">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315">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315">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315">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315">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315">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315">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315">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315">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315">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315">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315">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315">
        <f t="shared" ca="1" si="2"/>
        <v>0</v>
      </c>
      <c r="S40" s="355"/>
      <c r="T40" s="315">
        <f ca="1">+T41</f>
        <v>4896.07</v>
      </c>
      <c r="U40" s="314">
        <f t="shared" si="3"/>
        <v>1</v>
      </c>
      <c r="V40" s="320" t="str">
        <f>+VLOOKUP(A40,bd_lista!$A$3:$E$593,5,FALSE)</f>
        <v>Empresas Nacionales</v>
      </c>
      <c r="W40" s="420" t="str">
        <f>+V40</f>
        <v>Empresas Nacionales</v>
      </c>
    </row>
    <row r="41" spans="1:23" ht="15" customHeight="1">
      <c r="A41" s="324">
        <v>580</v>
      </c>
      <c r="B41" s="423"/>
      <c r="C41" s="320" t="str">
        <f>+VLOOKUP(A41,bd_lista!$A$3:$C$593,3,FALSE)</f>
        <v>Depósitos Aduaneros Bolivianos</v>
      </c>
      <c r="D41" s="425"/>
      <c r="E41" s="320" t="s">
        <v>1427</v>
      </c>
      <c r="F41" s="317">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1162.67</v>
      </c>
      <c r="G41" s="317">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3733.4</v>
      </c>
      <c r="H41" s="317">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317">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317">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317">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317">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317">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317">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317">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317">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317">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317">
        <f t="shared" ca="1" si="2"/>
        <v>4896.07</v>
      </c>
      <c r="S41" s="354">
        <f ca="1">+R40+R41</f>
        <v>4896.07</v>
      </c>
      <c r="T41" s="317">
        <f ca="1">+S41</f>
        <v>4896.07</v>
      </c>
      <c r="U41" s="316">
        <f t="shared" si="3"/>
        <v>2</v>
      </c>
      <c r="V41" s="320" t="str">
        <f>+VLOOKUP(A41,bd_lista!$A$3:$E$593,5,FALSE)</f>
        <v>Empresas Nacionales</v>
      </c>
      <c r="W41" s="421"/>
    </row>
    <row r="42" spans="1:23" ht="15" hidden="1" customHeight="1">
      <c r="A42" s="326">
        <v>551</v>
      </c>
      <c r="B42" s="422">
        <f>+A42</f>
        <v>551</v>
      </c>
      <c r="C42" s="319" t="str">
        <f>+VLOOKUP(A42,bd_lista!$A$3:$C$593,3,FALSE)</f>
        <v>Empresa Naviera Boliviana</v>
      </c>
      <c r="D42" s="424" t="str">
        <f>+C42</f>
        <v>Empresa Naviera Boliviana</v>
      </c>
      <c r="E42" s="340" t="s">
        <v>1426</v>
      </c>
      <c r="F42" s="315">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315">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315">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315">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315">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315">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315">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315">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315">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315">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315">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315">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315">
        <f t="shared" ca="1" si="2"/>
        <v>0</v>
      </c>
      <c r="S42" s="355"/>
      <c r="T42" s="315">
        <f ca="1">+T43</f>
        <v>0</v>
      </c>
      <c r="U42" s="314">
        <f t="shared" si="3"/>
        <v>1</v>
      </c>
      <c r="V42" s="320" t="str">
        <f>+VLOOKUP(A42,bd_lista!$A$3:$E$593,5,FALSE)</f>
        <v>Empresas Nacionales</v>
      </c>
      <c r="W42" s="420" t="str">
        <f>+V42</f>
        <v>Empresas Nacionales</v>
      </c>
    </row>
    <row r="43" spans="1:23" ht="15" hidden="1" customHeight="1">
      <c r="A43" s="324">
        <v>551</v>
      </c>
      <c r="B43" s="423"/>
      <c r="C43" s="320" t="str">
        <f>+VLOOKUP(A43,bd_lista!$A$3:$C$593,3,FALSE)</f>
        <v>Empresa Naviera Boliviana</v>
      </c>
      <c r="D43" s="425"/>
      <c r="E43" s="320" t="s">
        <v>1427</v>
      </c>
      <c r="F43" s="317">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317">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317">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317">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317">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317">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317">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317">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317">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317">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317">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317">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317">
        <f t="shared" ca="1" si="2"/>
        <v>0</v>
      </c>
      <c r="S43" s="354">
        <f ca="1">+R42+R43</f>
        <v>0</v>
      </c>
      <c r="T43" s="317">
        <f ca="1">+S43</f>
        <v>0</v>
      </c>
      <c r="U43" s="316">
        <f t="shared" si="3"/>
        <v>2</v>
      </c>
      <c r="V43" s="320" t="str">
        <f>+VLOOKUP(A43,bd_lista!$A$3:$E$593,5,FALSE)</f>
        <v>Empresas Nacionales</v>
      </c>
      <c r="W43" s="421"/>
    </row>
    <row r="44" spans="1:23" ht="15" customHeight="1">
      <c r="A44" s="326">
        <v>584</v>
      </c>
      <c r="B44" s="422">
        <f>+A44</f>
        <v>584</v>
      </c>
      <c r="C44" s="319" t="str">
        <f>+VLOOKUP(A44,bd_lista!$A$3:$C$593,3,FALSE)</f>
        <v>Empresa Boliviana de Industrializacion de Hidrocarburos</v>
      </c>
      <c r="D44" s="424" t="str">
        <f>+C44</f>
        <v>Empresa Boliviana de Industrializacion de Hidrocarburos</v>
      </c>
      <c r="E44" s="340" t="s">
        <v>1426</v>
      </c>
      <c r="F44" s="315">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315">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3951.63</v>
      </c>
      <c r="H44" s="315">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315">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315">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315">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315">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315">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315">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315">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315">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315">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315">
        <f t="shared" ca="1" si="2"/>
        <v>3951.63</v>
      </c>
      <c r="S44" s="355"/>
      <c r="T44" s="315">
        <f ca="1">+T45</f>
        <v>4681.8500000000004</v>
      </c>
      <c r="U44" s="314">
        <f t="shared" si="3"/>
        <v>1</v>
      </c>
      <c r="V44" s="320" t="str">
        <f>+VLOOKUP(A44,bd_lista!$A$3:$E$593,5,FALSE)</f>
        <v>Empresas Nacionales</v>
      </c>
      <c r="W44" s="420" t="str">
        <f>+V44</f>
        <v>Empresas Nacionales</v>
      </c>
    </row>
    <row r="45" spans="1:23" ht="15" customHeight="1">
      <c r="A45" s="324">
        <v>584</v>
      </c>
      <c r="B45" s="423"/>
      <c r="C45" s="320" t="str">
        <f>+VLOOKUP(A45,bd_lista!$A$3:$C$593,3,FALSE)</f>
        <v>Empresa Boliviana de Industrializacion de Hidrocarburos</v>
      </c>
      <c r="D45" s="425"/>
      <c r="E45" s="320" t="s">
        <v>1427</v>
      </c>
      <c r="F45" s="317">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730.22</v>
      </c>
      <c r="G45" s="317">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317">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317">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317">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317">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317">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317">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317">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317">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317">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317">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317">
        <f t="shared" ca="1" si="2"/>
        <v>730.22</v>
      </c>
      <c r="S45" s="354">
        <f ca="1">+R44+R45</f>
        <v>4681.8500000000004</v>
      </c>
      <c r="T45" s="317">
        <f ca="1">+S45</f>
        <v>4681.8500000000004</v>
      </c>
      <c r="U45" s="316">
        <f t="shared" si="3"/>
        <v>2</v>
      </c>
      <c r="V45" s="320" t="str">
        <f>+VLOOKUP(A45,bd_lista!$A$3:$E$593,5,FALSE)</f>
        <v>Empresas Nacionales</v>
      </c>
      <c r="W45" s="421"/>
    </row>
    <row r="46" spans="1:23" ht="15" customHeight="1">
      <c r="A46" s="326">
        <v>522</v>
      </c>
      <c r="B46" s="422">
        <f>+A46</f>
        <v>522</v>
      </c>
      <c r="C46" s="319" t="str">
        <f>+VLOOKUP(A46,bd_lista!$A$3:$C$593,3,FALSE)</f>
        <v>Empresa Nacional de Ferrocarriles - Residual</v>
      </c>
      <c r="D46" s="424" t="str">
        <f>+C46</f>
        <v>Empresa Nacional de Ferrocarriles - Residual</v>
      </c>
      <c r="E46" s="340" t="s">
        <v>1426</v>
      </c>
      <c r="F46" s="315">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315">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315">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315">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315">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315">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315">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315">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315">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315">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315">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315">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315">
        <f t="shared" ca="1" si="2"/>
        <v>0</v>
      </c>
      <c r="S46" s="355"/>
      <c r="T46" s="315">
        <f ca="1">+T47</f>
        <v>350</v>
      </c>
      <c r="U46" s="314">
        <f t="shared" si="3"/>
        <v>1</v>
      </c>
      <c r="V46" s="320" t="str">
        <f>+VLOOKUP(A46,bd_lista!$A$3:$E$593,5,FALSE)</f>
        <v>Empresas Nacionales</v>
      </c>
      <c r="W46" s="420" t="str">
        <f>+V46</f>
        <v>Empresas Nacionales</v>
      </c>
    </row>
    <row r="47" spans="1:23" ht="15" customHeight="1">
      <c r="A47" s="324">
        <v>522</v>
      </c>
      <c r="B47" s="423"/>
      <c r="C47" s="320" t="str">
        <f>+VLOOKUP(A47,bd_lista!$A$3:$C$593,3,FALSE)</f>
        <v>Empresa Nacional de Ferrocarriles - Residual</v>
      </c>
      <c r="D47" s="425"/>
      <c r="E47" s="320" t="s">
        <v>1427</v>
      </c>
      <c r="F47" s="317">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317">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350</v>
      </c>
      <c r="H47" s="317">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317">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317">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317">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317">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317">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317">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317">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317">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317">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317">
        <f t="shared" ca="1" si="2"/>
        <v>350</v>
      </c>
      <c r="S47" s="354">
        <f ca="1">+R46+R47</f>
        <v>350</v>
      </c>
      <c r="T47" s="317">
        <f ca="1">+S47</f>
        <v>350</v>
      </c>
      <c r="U47" s="316">
        <f t="shared" si="3"/>
        <v>2</v>
      </c>
      <c r="V47" s="320" t="str">
        <f>+VLOOKUP(A47,bd_lista!$A$3:$E$593,5,FALSE)</f>
        <v>Empresas Nacionales</v>
      </c>
      <c r="W47" s="421"/>
    </row>
    <row r="48" spans="1:23" ht="15" customHeight="1">
      <c r="A48" s="326">
        <v>599</v>
      </c>
      <c r="B48" s="422">
        <f>+A48</f>
        <v>599</v>
      </c>
      <c r="C48" s="319" t="str">
        <f>+VLOOKUP(A48,bd_lista!$A$3:$C$593,3,FALSE)</f>
        <v>Empresa Boliviana de Alimentos y Derivados</v>
      </c>
      <c r="D48" s="424" t="str">
        <f>+C48</f>
        <v>Empresa Boliviana de Alimentos y Derivados</v>
      </c>
      <c r="E48" s="340" t="s">
        <v>1426</v>
      </c>
      <c r="F48" s="315">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315">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315">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315">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315">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315">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315">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315">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315">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315">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315">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315">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315">
        <f t="shared" ca="1" si="2"/>
        <v>0</v>
      </c>
      <c r="S48" s="355"/>
      <c r="T48" s="315">
        <f ca="1">+T49</f>
        <v>334</v>
      </c>
      <c r="U48" s="314">
        <f t="shared" si="3"/>
        <v>1</v>
      </c>
      <c r="V48" s="320" t="str">
        <f>+VLOOKUP(A48,bd_lista!$A$3:$E$593,5,FALSE)</f>
        <v>Empresas Nacionales</v>
      </c>
      <c r="W48" s="420" t="str">
        <f>+V48</f>
        <v>Empresas Nacionales</v>
      </c>
    </row>
    <row r="49" spans="1:23" ht="15" customHeight="1">
      <c r="A49" s="324">
        <v>599</v>
      </c>
      <c r="B49" s="423"/>
      <c r="C49" s="320" t="str">
        <f>+VLOOKUP(A49,bd_lista!$A$3:$C$593,3,FALSE)</f>
        <v>Empresa Boliviana de Alimentos y Derivados</v>
      </c>
      <c r="D49" s="425"/>
      <c r="E49" s="320" t="s">
        <v>1427</v>
      </c>
      <c r="F49" s="317">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317">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334</v>
      </c>
      <c r="H49" s="317">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0</v>
      </c>
      <c r="I49" s="317">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317">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317">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317">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317">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317">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317">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317">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317">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317">
        <f t="shared" ca="1" si="2"/>
        <v>334</v>
      </c>
      <c r="S49" s="354">
        <f ca="1">+R48+R49</f>
        <v>334</v>
      </c>
      <c r="T49" s="317">
        <f ca="1">+S49</f>
        <v>334</v>
      </c>
      <c r="U49" s="316">
        <f t="shared" si="3"/>
        <v>2</v>
      </c>
      <c r="V49" s="320" t="str">
        <f>+VLOOKUP(A49,bd_lista!$A$3:$E$593,5,FALSE)</f>
        <v>Empresas Nacionales</v>
      </c>
      <c r="W49" s="421"/>
    </row>
    <row r="50" spans="1:23" ht="15" hidden="1" customHeight="1">
      <c r="A50" s="326">
        <v>525</v>
      </c>
      <c r="B50" s="422">
        <f>+A50</f>
        <v>525</v>
      </c>
      <c r="C50" s="319" t="str">
        <f>+VLOOKUP(A50,bd_lista!$A$3:$C$593,3,FALSE)</f>
        <v>Transportes Aéreos Bolivianos</v>
      </c>
      <c r="D50" s="424" t="str">
        <f>+C50</f>
        <v>Transportes Aéreos Bolivianos</v>
      </c>
      <c r="E50" s="340" t="s">
        <v>1426</v>
      </c>
      <c r="F50" s="315">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315">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315">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315">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315">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315">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315">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315">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315">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315">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315">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315">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315">
        <f t="shared" ca="1" si="2"/>
        <v>0</v>
      </c>
      <c r="S50" s="355"/>
      <c r="T50" s="315">
        <f ca="1">+T51</f>
        <v>0</v>
      </c>
      <c r="U50" s="314">
        <f t="shared" si="3"/>
        <v>1</v>
      </c>
      <c r="V50" s="320" t="str">
        <f>+VLOOKUP(A50,bd_lista!$A$3:$E$593,5,FALSE)</f>
        <v>Empresas Nacionales</v>
      </c>
      <c r="W50" s="420" t="str">
        <f>+V50</f>
        <v>Empresas Nacionales</v>
      </c>
    </row>
    <row r="51" spans="1:23" ht="15" hidden="1" customHeight="1">
      <c r="A51" s="324">
        <v>525</v>
      </c>
      <c r="B51" s="423"/>
      <c r="C51" s="320" t="str">
        <f>+VLOOKUP(A51,bd_lista!$A$3:$C$593,3,FALSE)</f>
        <v>Transportes Aéreos Bolivianos</v>
      </c>
      <c r="D51" s="425"/>
      <c r="E51" s="320" t="s">
        <v>1427</v>
      </c>
      <c r="F51" s="317">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317">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317">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317">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0</v>
      </c>
      <c r="J51" s="317">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317">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317">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317">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317">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317">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317">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317">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317">
        <f t="shared" ca="1" si="2"/>
        <v>0</v>
      </c>
      <c r="S51" s="354">
        <f ca="1">+R50+R51</f>
        <v>0</v>
      </c>
      <c r="T51" s="317">
        <f ca="1">+S51</f>
        <v>0</v>
      </c>
      <c r="U51" s="316">
        <f t="shared" si="3"/>
        <v>2</v>
      </c>
      <c r="V51" s="320" t="str">
        <f>+VLOOKUP(A51,bd_lista!$A$3:$E$593,5,FALSE)</f>
        <v>Empresas Nacionales</v>
      </c>
      <c r="W51" s="421"/>
    </row>
    <row r="52" spans="1:23" ht="15" hidden="1" customHeight="1">
      <c r="A52" s="326">
        <v>598</v>
      </c>
      <c r="B52" s="422">
        <f>+A52</f>
        <v>598</v>
      </c>
      <c r="C52" s="319" t="str">
        <f>+VLOOKUP(A52,bd_lista!$A$3:$C$593,3,FALSE)</f>
        <v>Empresa Pública "Editorial del Estado Plurinacional de Bolivia"</v>
      </c>
      <c r="D52" s="424" t="str">
        <f>+C52</f>
        <v>Empresa Pública "Editorial del Estado Plurinacional de Bolivia"</v>
      </c>
      <c r="E52" s="319" t="s">
        <v>1426</v>
      </c>
      <c r="F52" s="315">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315">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315">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315">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315">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315">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315">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315">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315">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315">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315">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315">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315">
        <f t="shared" ca="1" si="2"/>
        <v>0</v>
      </c>
      <c r="S52" s="355"/>
      <c r="T52" s="315">
        <f ca="1">+T53</f>
        <v>0</v>
      </c>
      <c r="U52" s="314">
        <f t="shared" si="3"/>
        <v>1</v>
      </c>
      <c r="V52" s="320" t="str">
        <f>+VLOOKUP(A52,bd_lista!$A$3:$E$593,5,FALSE)</f>
        <v>Empresas Nacionales</v>
      </c>
      <c r="W52" s="420" t="str">
        <f>+V52</f>
        <v>Empresas Nacionales</v>
      </c>
    </row>
    <row r="53" spans="1:23" ht="15" hidden="1" customHeight="1">
      <c r="A53" s="324">
        <v>598</v>
      </c>
      <c r="B53" s="423"/>
      <c r="C53" s="320" t="str">
        <f>+VLOOKUP(A53,bd_lista!$A$3:$C$593,3,FALSE)</f>
        <v>Empresa Pública "Editorial del Estado Plurinacional de Bolivia"</v>
      </c>
      <c r="D53" s="425"/>
      <c r="E53" s="320" t="s">
        <v>1427</v>
      </c>
      <c r="F53" s="317">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317">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317">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317">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317">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317">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0</v>
      </c>
      <c r="L53" s="317">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317">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317">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317">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317">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317">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317">
        <f t="shared" ca="1" si="2"/>
        <v>0</v>
      </c>
      <c r="S53" s="354">
        <f ca="1">+R52+R53</f>
        <v>0</v>
      </c>
      <c r="T53" s="317">
        <f ca="1">+S53</f>
        <v>0</v>
      </c>
      <c r="U53" s="316">
        <f t="shared" si="3"/>
        <v>2</v>
      </c>
      <c r="V53" s="320" t="str">
        <f>+VLOOKUP(A53,bd_lista!$A$3:$E$593,5,FALSE)</f>
        <v>Empresas Nacionales</v>
      </c>
      <c r="W53" s="421"/>
    </row>
    <row r="54" spans="1:23" customFormat="1" ht="15" hidden="1" customHeight="1">
      <c r="A54" s="326">
        <v>517</v>
      </c>
      <c r="B54" s="422">
        <f>+A54</f>
        <v>517</v>
      </c>
      <c r="C54" s="319" t="str">
        <f>+VLOOKUP(A54,bd_lista!$A$3:$C$593,3,FALSE)</f>
        <v>Corporación Minera de Bolivia</v>
      </c>
      <c r="D54" s="424" t="str">
        <f>+C54</f>
        <v>Corporación Minera de Bolivia</v>
      </c>
      <c r="E54" s="319" t="s">
        <v>1426</v>
      </c>
      <c r="F54" s="315">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315">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315">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315">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315">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315">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315">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315">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315">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315">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315">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315">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315">
        <f t="shared" ca="1" si="2"/>
        <v>0</v>
      </c>
      <c r="S54" s="346"/>
      <c r="T54" s="315">
        <f ca="1">+T55</f>
        <v>0</v>
      </c>
      <c r="U54" s="314">
        <f t="shared" si="3"/>
        <v>1</v>
      </c>
      <c r="V54" s="320" t="str">
        <f>+VLOOKUP(A54,bd_lista!$A$3:$E$593,5,FALSE)</f>
        <v>Empresas Nacionales</v>
      </c>
      <c r="W54" s="420" t="str">
        <f>+V54</f>
        <v>Empresas Nacionales</v>
      </c>
    </row>
    <row r="55" spans="1:23" customFormat="1" ht="15" hidden="1" customHeight="1">
      <c r="A55" s="324">
        <v>517</v>
      </c>
      <c r="B55" s="423"/>
      <c r="C55" s="320" t="str">
        <f>+VLOOKUP(A55,bd_lista!$A$3:$C$593,3,FALSE)</f>
        <v>Corporación Minera de Bolivia</v>
      </c>
      <c r="D55" s="425"/>
      <c r="E55" s="319" t="s">
        <v>1427</v>
      </c>
      <c r="F55" s="315">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315">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315">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315">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315">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315">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315">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315">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315">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315">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315">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315">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315">
        <f t="shared" ca="1" si="2"/>
        <v>0</v>
      </c>
      <c r="S55" s="346">
        <f ca="1">+R54+R55</f>
        <v>0</v>
      </c>
      <c r="T55" s="315">
        <f ca="1">+S55</f>
        <v>0</v>
      </c>
      <c r="U55" s="314">
        <f t="shared" si="3"/>
        <v>2</v>
      </c>
      <c r="V55" s="320" t="str">
        <f>+VLOOKUP(A55,bd_lista!$A$3:$E$593,5,FALSE)</f>
        <v>Empresas Nacionales</v>
      </c>
      <c r="W55" s="421"/>
    </row>
    <row r="56" spans="1:23" customFormat="1" ht="15" hidden="1" customHeight="1">
      <c r="A56" s="324">
        <v>520</v>
      </c>
      <c r="B56" s="422">
        <f>+A56</f>
        <v>520</v>
      </c>
      <c r="C56" s="319" t="str">
        <f>+VLOOKUP(A56,bd_lista!$A$3:$C$593,3,FALSE)</f>
        <v>Empresa Metalúrgica VINTO - Nacionalizada</v>
      </c>
      <c r="D56" s="424" t="str">
        <f>+C56</f>
        <v>Empresa Metalúrgica VINTO - Nacionalizada</v>
      </c>
      <c r="E56" s="319" t="s">
        <v>1426</v>
      </c>
      <c r="F56" s="315">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315">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315">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315">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315">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315">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315">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315">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315">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315">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315">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315">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315">
        <f t="shared" ca="1" si="2"/>
        <v>0</v>
      </c>
      <c r="S56" s="346"/>
      <c r="T56" s="315">
        <f ca="1">+T57</f>
        <v>0</v>
      </c>
      <c r="U56" s="314">
        <f t="shared" si="3"/>
        <v>1</v>
      </c>
      <c r="V56" s="320" t="str">
        <f>+VLOOKUP(A56,bd_lista!$A$3:$E$593,5,FALSE)</f>
        <v>Empresas Nacionales</v>
      </c>
      <c r="W56" s="420" t="str">
        <f>+V56</f>
        <v>Empresas Nacionales</v>
      </c>
    </row>
    <row r="57" spans="1:23" customFormat="1" ht="15" hidden="1" customHeight="1">
      <c r="A57" s="324">
        <v>520</v>
      </c>
      <c r="B57" s="423"/>
      <c r="C57" s="320" t="str">
        <f>+VLOOKUP(A57,bd_lista!$A$3:$C$593,3,FALSE)</f>
        <v>Empresa Metalúrgica VINTO - Nacionalizada</v>
      </c>
      <c r="D57" s="425"/>
      <c r="E57" s="319" t="s">
        <v>1427</v>
      </c>
      <c r="F57" s="315">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315">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315">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315">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315">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315">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315">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315">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315">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315">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315">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315">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315">
        <f t="shared" ca="1" si="2"/>
        <v>0</v>
      </c>
      <c r="S57" s="346">
        <f ca="1">+R56+R57</f>
        <v>0</v>
      </c>
      <c r="T57" s="315">
        <f ca="1">+S57</f>
        <v>0</v>
      </c>
      <c r="U57" s="314">
        <f t="shared" si="3"/>
        <v>2</v>
      </c>
      <c r="V57" s="320" t="str">
        <f>+VLOOKUP(A57,bd_lista!$A$3:$E$593,5,FALSE)</f>
        <v>Empresas Nacionales</v>
      </c>
      <c r="W57" s="421"/>
    </row>
    <row r="58" spans="1:23" customFormat="1" ht="15" hidden="1" customHeight="1">
      <c r="A58" s="324">
        <v>548</v>
      </c>
      <c r="B58" s="422">
        <f>+A58</f>
        <v>548</v>
      </c>
      <c r="C58" s="319" t="str">
        <f>+VLOOKUP(A58,bd_lista!$A$3:$C$593,3,FALSE)</f>
        <v>Corporación de las Fuerzas Armadas p/ el Des. Nacional</v>
      </c>
      <c r="D58" s="424" t="str">
        <f>+C58</f>
        <v>Corporación de las Fuerzas Armadas p/ el Des. Nacional</v>
      </c>
      <c r="E58" s="319" t="s">
        <v>1426</v>
      </c>
      <c r="F58" s="315">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315">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315">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315">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315">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315">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315">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315">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315">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315">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315">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315">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315">
        <f t="shared" ca="1" si="2"/>
        <v>0</v>
      </c>
      <c r="S58" s="346"/>
      <c r="T58" s="315">
        <f ca="1">+T59</f>
        <v>0</v>
      </c>
      <c r="U58" s="314">
        <f t="shared" si="3"/>
        <v>1</v>
      </c>
      <c r="V58" s="320" t="str">
        <f>+VLOOKUP(A58,bd_lista!$A$3:$E$593,5,FALSE)</f>
        <v>Empresas Nacionales</v>
      </c>
      <c r="W58" s="420" t="str">
        <f>+V58</f>
        <v>Empresas Nacionales</v>
      </c>
    </row>
    <row r="59" spans="1:23" customFormat="1" ht="15" hidden="1" customHeight="1">
      <c r="A59" s="324">
        <v>548</v>
      </c>
      <c r="B59" s="423"/>
      <c r="C59" s="320" t="str">
        <f>+VLOOKUP(A59,bd_lista!$A$3:$C$593,3,FALSE)</f>
        <v>Corporación de las Fuerzas Armadas p/ el Des. Nacional</v>
      </c>
      <c r="D59" s="425"/>
      <c r="E59" s="319" t="s">
        <v>1427</v>
      </c>
      <c r="F59" s="315">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0</v>
      </c>
      <c r="G59" s="315">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0</v>
      </c>
      <c r="H59" s="315">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315">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0</v>
      </c>
      <c r="J59" s="315">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315">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315">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315">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315">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315">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315">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315">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315">
        <f t="shared" ca="1" si="2"/>
        <v>0</v>
      </c>
      <c r="S59" s="346">
        <f ca="1">+R58+R59</f>
        <v>0</v>
      </c>
      <c r="T59" s="315">
        <f ca="1">+S59</f>
        <v>0</v>
      </c>
      <c r="U59" s="314">
        <f t="shared" si="3"/>
        <v>2</v>
      </c>
      <c r="V59" s="320" t="str">
        <f>+VLOOKUP(A59,bd_lista!$A$3:$E$593,5,FALSE)</f>
        <v>Empresas Nacionales</v>
      </c>
      <c r="W59" s="421"/>
    </row>
    <row r="60" spans="1:23">
      <c r="A60" s="324">
        <v>590</v>
      </c>
      <c r="B60" s="422">
        <f>+A60</f>
        <v>590</v>
      </c>
      <c r="C60" s="319" t="str">
        <f>+VLOOKUP(A60,bd_lista!$A$3:$C$593,3,FALSE)</f>
        <v>Empresa Pública "QUIPUS"</v>
      </c>
      <c r="D60" s="424" t="str">
        <f>+C60</f>
        <v>Empresa Pública "QUIPUS"</v>
      </c>
      <c r="E60" s="340" t="s">
        <v>1426</v>
      </c>
      <c r="F60" s="315">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315">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315">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315">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315">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315">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315">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315">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315">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315">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315">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315">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315">
        <f t="shared" ca="1" si="2"/>
        <v>0</v>
      </c>
      <c r="S60" s="355"/>
      <c r="T60" s="315">
        <f ca="1">+T61</f>
        <v>224</v>
      </c>
      <c r="U60" s="314">
        <f t="shared" si="3"/>
        <v>1</v>
      </c>
      <c r="V60" s="320" t="str">
        <f>+VLOOKUP(A60,bd_lista!$A$3:$E$593,5,FALSE)</f>
        <v>Empresas Nacionales</v>
      </c>
      <c r="W60" s="420" t="str">
        <f>+V60</f>
        <v>Empresas Nacionales</v>
      </c>
    </row>
    <row r="61" spans="1:23" ht="15" customHeight="1">
      <c r="A61" s="324">
        <v>590</v>
      </c>
      <c r="B61" s="423"/>
      <c r="C61" s="320" t="str">
        <f>+VLOOKUP(A61,bd_lista!$A$3:$C$593,3,FALSE)</f>
        <v>Empresa Pública "QUIPUS"</v>
      </c>
      <c r="D61" s="425"/>
      <c r="E61" s="320" t="s">
        <v>1427</v>
      </c>
      <c r="F61" s="317">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317">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224</v>
      </c>
      <c r="H61" s="317">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317">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317">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317">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317">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317">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317">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317">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317">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317">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317">
        <f t="shared" ca="1" si="2"/>
        <v>224</v>
      </c>
      <c r="S61" s="354">
        <f ca="1">+R60+R61</f>
        <v>224</v>
      </c>
      <c r="T61" s="317">
        <f ca="1">+S61</f>
        <v>224</v>
      </c>
      <c r="U61" s="316">
        <f t="shared" si="3"/>
        <v>2</v>
      </c>
      <c r="V61" s="320" t="str">
        <f>+VLOOKUP(A61,bd_lista!$A$3:$E$593,5,FALSE)</f>
        <v>Empresas Nacionales</v>
      </c>
      <c r="W61" s="421"/>
    </row>
    <row r="62" spans="1:23" customFormat="1" ht="15" customHeight="1">
      <c r="A62" s="326">
        <v>585</v>
      </c>
      <c r="B62" s="422">
        <f>+A62</f>
        <v>585</v>
      </c>
      <c r="C62" s="319" t="str">
        <f>+VLOOKUP(A62,bd_lista!$A$3:$C$593,3,FALSE)</f>
        <v>Agencia Boliviana Espacial</v>
      </c>
      <c r="D62" s="424" t="str">
        <f>+C62</f>
        <v>Agencia Boliviana Espacial</v>
      </c>
      <c r="E62" s="340" t="s">
        <v>1426</v>
      </c>
      <c r="F62" s="315">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315">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315">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315">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315">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315">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315">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315">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315">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315">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315">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315">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315">
        <f t="shared" ca="1" si="2"/>
        <v>0</v>
      </c>
      <c r="S62" s="355"/>
      <c r="T62" s="315">
        <f ca="1">+T63</f>
        <v>15</v>
      </c>
      <c r="U62" s="314">
        <f t="shared" si="3"/>
        <v>1</v>
      </c>
      <c r="V62" s="320" t="str">
        <f>+VLOOKUP(A62,bd_lista!$A$3:$E$593,5,FALSE)</f>
        <v>Empresas Nacionales</v>
      </c>
      <c r="W62" s="420" t="str">
        <f>+V62</f>
        <v>Empresas Nacionales</v>
      </c>
    </row>
    <row r="63" spans="1:23" customFormat="1" ht="15" customHeight="1">
      <c r="A63" s="324">
        <v>585</v>
      </c>
      <c r="B63" s="423"/>
      <c r="C63" s="320" t="str">
        <f>+VLOOKUP(A63,bd_lista!$A$3:$C$593,3,FALSE)</f>
        <v>Agencia Boliviana Espacial</v>
      </c>
      <c r="D63" s="425"/>
      <c r="E63" s="320" t="s">
        <v>1427</v>
      </c>
      <c r="F63" s="317">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0</v>
      </c>
      <c r="G63" s="317">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15</v>
      </c>
      <c r="H63" s="315">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0</v>
      </c>
      <c r="I63" s="317">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317">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315">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315">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315">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315">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315">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317">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315">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315">
        <f t="shared" ca="1" si="2"/>
        <v>15</v>
      </c>
      <c r="S63" s="354">
        <f ca="1">+R62+R63</f>
        <v>15</v>
      </c>
      <c r="T63" s="315">
        <f ca="1">+S63</f>
        <v>15</v>
      </c>
      <c r="U63" s="316">
        <f t="shared" si="3"/>
        <v>2</v>
      </c>
      <c r="V63" s="320" t="str">
        <f>+VLOOKUP(A63,bd_lista!$A$3:$E$593,5,FALSE)</f>
        <v>Empresas Nacionales</v>
      </c>
      <c r="W63" s="421"/>
    </row>
    <row r="64" spans="1:23" customFormat="1" ht="15" hidden="1" customHeight="1">
      <c r="A64" s="324">
        <v>600</v>
      </c>
      <c r="B64" s="422">
        <f>+A64</f>
        <v>600</v>
      </c>
      <c r="C64" s="319" t="str">
        <f>+VLOOKUP(A64,bd_lista!$A$3:$C$593,3,FALSE)</f>
        <v>Empresa Servicios Aéreos Bolivianos</v>
      </c>
      <c r="D64" s="424" t="str">
        <f>+C64</f>
        <v>Empresa Servicios Aéreos Bolivianos</v>
      </c>
      <c r="E64" s="319" t="s">
        <v>1426</v>
      </c>
      <c r="F64" s="315">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315">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315">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315">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315">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315">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315">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315">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315">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315">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315">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315">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315">
        <f t="shared" ca="1" si="2"/>
        <v>0</v>
      </c>
      <c r="S64" s="346"/>
      <c r="T64" s="315">
        <f ca="1">+T65</f>
        <v>0</v>
      </c>
      <c r="U64" s="314">
        <f t="shared" si="3"/>
        <v>1</v>
      </c>
      <c r="V64" s="320" t="str">
        <f>+VLOOKUP(A64,bd_lista!$A$3:$E$593,5,FALSE)</f>
        <v>Empresas Nacionales</v>
      </c>
      <c r="W64" s="420" t="str">
        <f>+V64</f>
        <v>Empresas Nacionales</v>
      </c>
    </row>
    <row r="65" spans="1:23" customFormat="1" ht="15" hidden="1" customHeight="1">
      <c r="A65" s="324">
        <v>600</v>
      </c>
      <c r="B65" s="423"/>
      <c r="C65" s="320" t="str">
        <f>+VLOOKUP(A65,bd_lista!$A$3:$C$593,3,FALSE)</f>
        <v>Empresa Servicios Aéreos Bolivianos</v>
      </c>
      <c r="D65" s="425"/>
      <c r="E65" s="319" t="s">
        <v>1427</v>
      </c>
      <c r="F65" s="315">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315">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315">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315">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315">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315">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315">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315">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315">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315">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315">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315">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315">
        <f t="shared" ca="1" si="2"/>
        <v>0</v>
      </c>
      <c r="S65" s="346">
        <f ca="1">+R64+R65</f>
        <v>0</v>
      </c>
      <c r="T65" s="315">
        <f ca="1">+S65</f>
        <v>0</v>
      </c>
      <c r="U65" s="314">
        <f t="shared" si="3"/>
        <v>2</v>
      </c>
      <c r="V65" s="320" t="str">
        <f>+VLOOKUP(A65,bd_lista!$A$3:$E$593,5,FALSE)</f>
        <v>Empresas Nacionales</v>
      </c>
      <c r="W65" s="421"/>
    </row>
    <row r="66" spans="1:23" customFormat="1" ht="15" hidden="1" customHeight="1">
      <c r="A66" s="324">
        <v>633</v>
      </c>
      <c r="B66" s="422">
        <f>+A66</f>
        <v>633</v>
      </c>
      <c r="C66" s="319" t="str">
        <f>+VLOOKUP(A66,bd_lista!$A$3:$C$593,3,FALSE)</f>
        <v>Empresa Misicuni</v>
      </c>
      <c r="D66" s="424" t="str">
        <f>+C66</f>
        <v>Empresa Misicuni</v>
      </c>
      <c r="E66" s="319" t="s">
        <v>1426</v>
      </c>
      <c r="F66" s="315">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315">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315">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315">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315">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315">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315">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315">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315">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315">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315">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315">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315">
        <f t="shared" ca="1" si="2"/>
        <v>0</v>
      </c>
      <c r="S66" s="346"/>
      <c r="T66" s="315">
        <f ca="1">+T67</f>
        <v>0</v>
      </c>
      <c r="U66" s="314">
        <f t="shared" si="3"/>
        <v>1</v>
      </c>
      <c r="V66" s="320" t="str">
        <f>+VLOOKUP(A66,bd_lista!$A$3:$E$593,5,FALSE)</f>
        <v>Empresas Nacionales</v>
      </c>
      <c r="W66" s="420" t="str">
        <f>+V66</f>
        <v>Empresas Nacionales</v>
      </c>
    </row>
    <row r="67" spans="1:23" customFormat="1" ht="15" hidden="1" customHeight="1">
      <c r="A67" s="324">
        <v>633</v>
      </c>
      <c r="B67" s="423"/>
      <c r="C67" s="320" t="str">
        <f>+VLOOKUP(A67,bd_lista!$A$3:$C$593,3,FALSE)</f>
        <v>Empresa Misicuni</v>
      </c>
      <c r="D67" s="425"/>
      <c r="E67" s="319" t="s">
        <v>1427</v>
      </c>
      <c r="F67" s="315">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315">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0</v>
      </c>
      <c r="H67" s="315">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315">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315">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315">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315">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315">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315">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315">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315">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315">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315">
        <f t="shared" ca="1" si="2"/>
        <v>0</v>
      </c>
      <c r="S67" s="346">
        <f ca="1">+R66+R67</f>
        <v>0</v>
      </c>
      <c r="T67" s="315">
        <f ca="1">+S67</f>
        <v>0</v>
      </c>
      <c r="U67" s="314">
        <f t="shared" si="3"/>
        <v>2</v>
      </c>
      <c r="V67" s="320" t="str">
        <f>+VLOOKUP(A67,bd_lista!$A$3:$E$593,5,FALSE)</f>
        <v>Empresas Nacionales</v>
      </c>
      <c r="W67" s="421"/>
    </row>
    <row r="68" spans="1:23" ht="15" hidden="1" customHeight="1">
      <c r="A68" s="324">
        <v>902</v>
      </c>
      <c r="B68" s="422">
        <f>+A68</f>
        <v>902</v>
      </c>
      <c r="C68" s="319" t="str">
        <f>+VLOOKUP(A68,bd_lista!$A$3:$C$593,3,FALSE)</f>
        <v>Gobierno Autónomo Departamental de La Paz</v>
      </c>
      <c r="D68" s="424" t="str">
        <f>+C68</f>
        <v>Gobierno Autónomo Departamental de La Paz</v>
      </c>
      <c r="E68" s="366" t="s">
        <v>1426</v>
      </c>
      <c r="F68" s="362">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315">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315">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315">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315">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315">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315">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315">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315">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315">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315">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315">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362">
        <f t="shared" ca="1" si="2"/>
        <v>0</v>
      </c>
      <c r="S68" s="367"/>
      <c r="T68" s="315">
        <f ca="1">+T69</f>
        <v>3612.03</v>
      </c>
      <c r="U68" s="314">
        <f t="shared" si="3"/>
        <v>1</v>
      </c>
      <c r="V68" s="320" t="str">
        <f>+VLOOKUP(A68,bd_lista!$A$3:$E$593,5,FALSE)</f>
        <v>Gobiernos Autónomos Departamentales</v>
      </c>
      <c r="W68" s="420" t="str">
        <f>+V68</f>
        <v>Gobiernos Autónomos Departamentales</v>
      </c>
    </row>
    <row r="69" spans="1:23" ht="27" hidden="1">
      <c r="A69" s="324">
        <v>902</v>
      </c>
      <c r="B69" s="423"/>
      <c r="C69" s="320" t="str">
        <f>+VLOOKUP(A69,bd_lista!$A$3:$C$593,3,FALSE)</f>
        <v>Gobierno Autónomo Departamental de La Paz</v>
      </c>
      <c r="D69" s="425"/>
      <c r="E69" s="349" t="s">
        <v>1427</v>
      </c>
      <c r="F69" s="317">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317">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3612.03</v>
      </c>
      <c r="H69" s="317">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317">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317">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317">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317">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317">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317">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317">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317">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317">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317">
        <f t="shared" ca="1" si="2"/>
        <v>3612.03</v>
      </c>
      <c r="S69" s="346">
        <f ca="1">+R68+R69</f>
        <v>3612.03</v>
      </c>
      <c r="T69" s="359">
        <f ca="1">+S69</f>
        <v>3612.03</v>
      </c>
      <c r="U69" s="316">
        <f t="shared" si="3"/>
        <v>2</v>
      </c>
      <c r="V69" s="320" t="str">
        <f>+VLOOKUP(A69,bd_lista!$A$3:$E$593,5,FALSE)</f>
        <v>Gobiernos Autónomos Departamentales</v>
      </c>
      <c r="W69" s="421"/>
    </row>
    <row r="70" spans="1:23" customFormat="1" ht="27" hidden="1" customHeight="1">
      <c r="A70" s="326">
        <v>716</v>
      </c>
      <c r="B70" s="422">
        <f>+A70</f>
        <v>716</v>
      </c>
      <c r="C70" s="319" t="str">
        <f>+VLOOKUP(A70,bd_lista!$A$3:$C$593,3,FALSE)</f>
        <v>Empresa Tarijeña del Gas</v>
      </c>
      <c r="D70" s="424" t="str">
        <f>+C70</f>
        <v>Empresa Tarijeña del Gas</v>
      </c>
      <c r="E70" s="319" t="s">
        <v>1426</v>
      </c>
      <c r="F70" s="315">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315">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315">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315">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315">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315">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315">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315">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315">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315">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315">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315">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315">
        <f t="shared" ca="1" si="2"/>
        <v>0</v>
      </c>
      <c r="S70" s="346"/>
      <c r="T70" s="315">
        <f ca="1">+T71</f>
        <v>0</v>
      </c>
      <c r="U70" s="314">
        <f t="shared" si="3"/>
        <v>1</v>
      </c>
      <c r="V70" s="320" t="str">
        <f>+VLOOKUP(A70,bd_lista!$A$3:$E$593,5,FALSE)</f>
        <v>Empresas Nacionales</v>
      </c>
      <c r="W70" s="420" t="str">
        <f>+V70</f>
        <v>Empresas Nacionales</v>
      </c>
    </row>
    <row r="71" spans="1:23" customFormat="1" ht="15" hidden="1" customHeight="1">
      <c r="A71" s="324">
        <v>716</v>
      </c>
      <c r="B71" s="423"/>
      <c r="C71" s="320" t="str">
        <f>+VLOOKUP(A71,bd_lista!$A$3:$C$593,3,FALSE)</f>
        <v>Empresa Tarijeña del Gas</v>
      </c>
      <c r="D71" s="425"/>
      <c r="E71" s="319" t="s">
        <v>1427</v>
      </c>
      <c r="F71" s="315">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315">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315">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315">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315">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315">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315">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315">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315">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315">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315">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315">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315">
        <f t="shared" ca="1" si="2"/>
        <v>0</v>
      </c>
      <c r="S71" s="346">
        <f ca="1">+R70+R71</f>
        <v>0</v>
      </c>
      <c r="T71" s="315">
        <f ca="1">+S71</f>
        <v>0</v>
      </c>
      <c r="U71" s="314">
        <f t="shared" si="3"/>
        <v>2</v>
      </c>
      <c r="V71" s="320" t="str">
        <f>+VLOOKUP(A71,bd_lista!$A$3:$E$593,5,FALSE)</f>
        <v>Empresas Nacionales</v>
      </c>
      <c r="W71" s="421"/>
    </row>
    <row r="72" spans="1:23" ht="15" hidden="1" customHeight="1">
      <c r="A72" s="324">
        <v>907</v>
      </c>
      <c r="B72" s="422">
        <f>+A72</f>
        <v>907</v>
      </c>
      <c r="C72" s="319" t="str">
        <f>+VLOOKUP(A72,bd_lista!$A$3:$C$593,3,FALSE)</f>
        <v>Gobierno Autónomo Departamental de Santa Cruz</v>
      </c>
      <c r="D72" s="424" t="str">
        <f>+C72</f>
        <v>Gobierno Autónomo Departamental de Santa Cruz</v>
      </c>
      <c r="E72" s="348" t="s">
        <v>1426</v>
      </c>
      <c r="F72" s="315">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315">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315">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315">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315">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315">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315">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315">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315">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315">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315">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315">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315">
        <f t="shared" ref="R72:R135" ca="1" si="4">+SUM(F72:Q72)</f>
        <v>0</v>
      </c>
      <c r="S72" s="347"/>
      <c r="T72" s="315">
        <f ca="1">+T73</f>
        <v>791.67</v>
      </c>
      <c r="U72" s="314">
        <f t="shared" ref="U72:U135" si="5">+IF(E72="Débitos",1,2)</f>
        <v>1</v>
      </c>
      <c r="V72" s="320" t="str">
        <f>+VLOOKUP(A72,bd_lista!$A$3:$E$593,5,FALSE)</f>
        <v>Gobiernos Autónomos Departamentales</v>
      </c>
      <c r="W72" s="420" t="str">
        <f>+V72</f>
        <v>Gobiernos Autónomos Departamentales</v>
      </c>
    </row>
    <row r="73" spans="1:23" ht="15" hidden="1" customHeight="1">
      <c r="A73" s="324">
        <v>907</v>
      </c>
      <c r="B73" s="423"/>
      <c r="C73" s="320" t="str">
        <f>+VLOOKUP(A73,bd_lista!$A$3:$C$593,3,FALSE)</f>
        <v>Gobierno Autónomo Departamental de Santa Cruz</v>
      </c>
      <c r="D73" s="425"/>
      <c r="E73" s="349" t="s">
        <v>1427</v>
      </c>
      <c r="F73" s="317">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317">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791.67</v>
      </c>
      <c r="H73" s="317">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317">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317">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317">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317">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317">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317">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317">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317">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317">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317">
        <f t="shared" ca="1" si="4"/>
        <v>791.67</v>
      </c>
      <c r="S73" s="346">
        <f ca="1">+R72+R73</f>
        <v>791.67</v>
      </c>
      <c r="T73" s="317">
        <f ca="1">+S73</f>
        <v>791.67</v>
      </c>
      <c r="U73" s="316">
        <f t="shared" si="5"/>
        <v>2</v>
      </c>
      <c r="V73" s="320" t="str">
        <f>+VLOOKUP(A73,bd_lista!$A$3:$E$593,5,FALSE)</f>
        <v>Gobiernos Autónomos Departamentales</v>
      </c>
      <c r="W73" s="421"/>
    </row>
    <row r="74" spans="1:23" ht="15" hidden="1" customHeight="1">
      <c r="A74" s="326">
        <v>417</v>
      </c>
      <c r="B74" s="422">
        <f>+A74</f>
        <v>417</v>
      </c>
      <c r="C74" s="319" t="str">
        <f>+VLOOKUP(A74,bd_lista!$A$3:$C$593,3,FALSE)</f>
        <v>Caja Nacional de Salud</v>
      </c>
      <c r="D74" s="424" t="str">
        <f>+C74</f>
        <v>Caja Nacional de Salud</v>
      </c>
      <c r="E74" s="319" t="s">
        <v>1426</v>
      </c>
      <c r="F74" s="315">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315">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315">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315">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315">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315">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315">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315">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315">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315">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315">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315">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315">
        <f t="shared" ca="1" si="4"/>
        <v>0</v>
      </c>
      <c r="S74" s="323"/>
      <c r="T74" s="315">
        <f ca="1">+T75</f>
        <v>8417.75</v>
      </c>
      <c r="U74" s="314">
        <f t="shared" si="5"/>
        <v>1</v>
      </c>
      <c r="V74" s="320" t="str">
        <f>+VLOOKUP(A74,bd_lista!$A$3:$E$593,5,FALSE)</f>
        <v>Instituciones de Seguridad Social</v>
      </c>
      <c r="W74" s="420" t="str">
        <f>+V74</f>
        <v>Instituciones de Seguridad Social</v>
      </c>
    </row>
    <row r="75" spans="1:23" ht="15" hidden="1" customHeight="1">
      <c r="A75" s="324">
        <v>417</v>
      </c>
      <c r="B75" s="423"/>
      <c r="C75" s="320" t="str">
        <f>+VLOOKUP(A75,bd_lista!$A$3:$C$593,3,FALSE)</f>
        <v>Caja Nacional de Salud</v>
      </c>
      <c r="D75" s="425"/>
      <c r="E75" s="340" t="s">
        <v>1427</v>
      </c>
      <c r="F75" s="315">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315">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8417.75</v>
      </c>
      <c r="H75" s="317">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317">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317">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317">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317">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317">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317">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317">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317">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317">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315">
        <f t="shared" ca="1" si="4"/>
        <v>8417.75</v>
      </c>
      <c r="S75" s="346">
        <f ca="1">+R74+R75</f>
        <v>8417.75</v>
      </c>
      <c r="T75" s="317">
        <f ca="1">+S75</f>
        <v>8417.75</v>
      </c>
      <c r="U75" s="316">
        <f t="shared" si="5"/>
        <v>2</v>
      </c>
      <c r="V75" s="320" t="str">
        <f>+VLOOKUP(A75,bd_lista!$A$3:$E$593,5,FALSE)</f>
        <v>Instituciones de Seguridad Social</v>
      </c>
      <c r="W75" s="421"/>
    </row>
    <row r="76" spans="1:23" ht="15" customHeight="1">
      <c r="A76" s="326">
        <v>291</v>
      </c>
      <c r="B76" s="422">
        <f>+A76</f>
        <v>291</v>
      </c>
      <c r="C76" s="319" t="str">
        <f>+VLOOKUP(A76,bd_lista!$A$3:$C$593,3,FALSE)</f>
        <v>Administradora Boliviana de Carreteras</v>
      </c>
      <c r="D76" s="424" t="str">
        <f>+C76</f>
        <v>Administradora Boliviana de Carreteras</v>
      </c>
      <c r="E76" s="340" t="s">
        <v>1426</v>
      </c>
      <c r="F76" s="315">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490</v>
      </c>
      <c r="G76" s="315">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50</v>
      </c>
      <c r="H76" s="362">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315">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315">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362">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362">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362">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362">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362">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315">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362">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362">
        <f t="shared" ca="1" si="4"/>
        <v>540</v>
      </c>
      <c r="S76" s="315"/>
      <c r="T76" s="362">
        <f ca="1">+T77</f>
        <v>204545719.38999999</v>
      </c>
      <c r="U76" s="314">
        <f t="shared" si="5"/>
        <v>1</v>
      </c>
      <c r="V76" s="320" t="str">
        <f>+VLOOKUP(A76,bd_lista!$A$3:$E$593,5,FALSE)</f>
        <v>Instituciones Descentralizadas</v>
      </c>
      <c r="W76" s="420" t="str">
        <f>+V76</f>
        <v>Instituciones Descentralizadas</v>
      </c>
    </row>
    <row r="77" spans="1:23" ht="15" customHeight="1">
      <c r="A77" s="324">
        <v>291</v>
      </c>
      <c r="B77" s="423"/>
      <c r="C77" s="320" t="str">
        <f>+VLOOKUP(A77,bd_lista!$A$3:$C$593,3,FALSE)</f>
        <v>Administradora Boliviana de Carreteras</v>
      </c>
      <c r="D77" s="425"/>
      <c r="E77" s="320" t="s">
        <v>1427</v>
      </c>
      <c r="F77" s="317">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2756497.0799999996</v>
      </c>
      <c r="G77" s="317">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87886248.769999996</v>
      </c>
      <c r="H77" s="317">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317">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317">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113902433.54000001</v>
      </c>
      <c r="K77" s="317">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317">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317">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317">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317">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317">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317">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317">
        <f t="shared" ca="1" si="4"/>
        <v>204545179.38999999</v>
      </c>
      <c r="S77" s="317">
        <f ca="1">+R76+R77</f>
        <v>204545719.38999999</v>
      </c>
      <c r="T77" s="317">
        <f ca="1">+S77</f>
        <v>204545719.38999999</v>
      </c>
      <c r="U77" s="316">
        <f t="shared" si="5"/>
        <v>2</v>
      </c>
      <c r="V77" s="320" t="str">
        <f>+VLOOKUP(A77,bd_lista!$A$3:$E$593,5,FALSE)</f>
        <v>Instituciones Descentralizadas</v>
      </c>
      <c r="W77" s="421"/>
    </row>
    <row r="78" spans="1:23" customFormat="1" ht="27" hidden="1" customHeight="1">
      <c r="A78" s="326">
        <v>138</v>
      </c>
      <c r="B78" s="422">
        <f>+A78</f>
        <v>138</v>
      </c>
      <c r="C78" s="319" t="str">
        <f>+VLOOKUP(A78,bd_lista!$A$3:$C$593,3,FALSE)</f>
        <v>Universidad Mayor Real y Pontificia de San Francisco Xavier</v>
      </c>
      <c r="D78" s="424" t="str">
        <f>+C78</f>
        <v>Universidad Mayor Real y Pontificia de San Francisco Xavier</v>
      </c>
      <c r="E78" s="319" t="s">
        <v>1426</v>
      </c>
      <c r="F78" s="315">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315">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315">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315">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315">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315">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315">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315">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315">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315">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315">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315">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315">
        <f t="shared" ca="1" si="4"/>
        <v>0</v>
      </c>
      <c r="S78" s="317"/>
      <c r="T78" s="315">
        <f ca="1">+T79</f>
        <v>0</v>
      </c>
      <c r="U78" s="314">
        <f t="shared" si="5"/>
        <v>1</v>
      </c>
      <c r="V78" s="320" t="str">
        <f>+VLOOKUP(A78,bd_lista!$A$3:$E$593,5,FALSE)</f>
        <v>Universidades Públicas</v>
      </c>
      <c r="W78" s="420" t="str">
        <f>+V78</f>
        <v>Universidades Públicas</v>
      </c>
    </row>
    <row r="79" spans="1:23" customFormat="1" ht="15" hidden="1" customHeight="1">
      <c r="A79" s="324">
        <v>138</v>
      </c>
      <c r="B79" s="423"/>
      <c r="C79" s="320" t="str">
        <f>+VLOOKUP(A79,bd_lista!$A$3:$C$593,3,FALSE)</f>
        <v>Universidad Mayor Real y Pontificia de San Francisco Xavier</v>
      </c>
      <c r="D79" s="425"/>
      <c r="E79" s="319" t="s">
        <v>1427</v>
      </c>
      <c r="F79" s="315">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315">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315">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315">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315">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315">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315">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315">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315">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315">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315">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315">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315">
        <f t="shared" ca="1" si="4"/>
        <v>0</v>
      </c>
      <c r="S79" s="317">
        <f ca="1">+R78+R79</f>
        <v>0</v>
      </c>
      <c r="T79" s="315">
        <f ca="1">+S79</f>
        <v>0</v>
      </c>
      <c r="U79" s="314">
        <f t="shared" si="5"/>
        <v>2</v>
      </c>
      <c r="V79" s="320" t="str">
        <f>+VLOOKUP(A79,bd_lista!$A$3:$E$593,5,FALSE)</f>
        <v>Universidades Públicas</v>
      </c>
      <c r="W79" s="421"/>
    </row>
    <row r="80" spans="1:23" customFormat="1" ht="15" hidden="1" customHeight="1">
      <c r="A80" s="324">
        <v>139</v>
      </c>
      <c r="B80" s="422">
        <f>+A80</f>
        <v>139</v>
      </c>
      <c r="C80" s="319" t="str">
        <f>+VLOOKUP(A80,bd_lista!$A$3:$C$593,3,FALSE)</f>
        <v>Universidad Mayor de San Andrés</v>
      </c>
      <c r="D80" s="424" t="str">
        <f>+C80</f>
        <v>Universidad Mayor de San Andrés</v>
      </c>
      <c r="E80" s="319" t="s">
        <v>1426</v>
      </c>
      <c r="F80" s="315">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315">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315">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315">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0</v>
      </c>
      <c r="J80" s="315">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315">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315">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315">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315">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315">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315">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315">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315">
        <f t="shared" ca="1" si="4"/>
        <v>0</v>
      </c>
      <c r="S80" s="317"/>
      <c r="T80" s="315">
        <f ca="1">+T81</f>
        <v>0</v>
      </c>
      <c r="U80" s="314">
        <f t="shared" si="5"/>
        <v>1</v>
      </c>
      <c r="V80" s="320" t="str">
        <f>+VLOOKUP(A80,bd_lista!$A$3:$E$593,5,FALSE)</f>
        <v>Universidades Públicas</v>
      </c>
      <c r="W80" s="420" t="str">
        <f>+V80</f>
        <v>Universidades Públicas</v>
      </c>
    </row>
    <row r="81" spans="1:23" customFormat="1" ht="15" hidden="1" customHeight="1">
      <c r="A81" s="324">
        <v>139</v>
      </c>
      <c r="B81" s="423"/>
      <c r="C81" s="320" t="str">
        <f>+VLOOKUP(A81,bd_lista!$A$3:$C$593,3,FALSE)</f>
        <v>Universidad Mayor de San Andrés</v>
      </c>
      <c r="D81" s="425"/>
      <c r="E81" s="319" t="s">
        <v>1427</v>
      </c>
      <c r="F81" s="315">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315">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0</v>
      </c>
      <c r="H81" s="315">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0</v>
      </c>
      <c r="I81" s="315">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0</v>
      </c>
      <c r="J81" s="315">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315">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315">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315">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315">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315">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315">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315">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315">
        <f t="shared" ca="1" si="4"/>
        <v>0</v>
      </c>
      <c r="S81" s="317">
        <f ca="1">+R80+R81</f>
        <v>0</v>
      </c>
      <c r="T81" s="315">
        <f ca="1">+S81</f>
        <v>0</v>
      </c>
      <c r="U81" s="314">
        <f t="shared" si="5"/>
        <v>2</v>
      </c>
      <c r="V81" s="320" t="str">
        <f>+VLOOKUP(A81,bd_lista!$A$3:$E$593,5,FALSE)</f>
        <v>Universidades Públicas</v>
      </c>
      <c r="W81" s="421"/>
    </row>
    <row r="82" spans="1:23" customFormat="1" ht="15" hidden="1" customHeight="1">
      <c r="A82" s="324">
        <v>140</v>
      </c>
      <c r="B82" s="422">
        <f>+A82</f>
        <v>140</v>
      </c>
      <c r="C82" s="319" t="str">
        <f>+VLOOKUP(A82,bd_lista!$A$3:$C$593,3,FALSE)</f>
        <v>Universidad Pública de El Alto</v>
      </c>
      <c r="D82" s="424" t="str">
        <f>+C82</f>
        <v>Universidad Pública de El Alto</v>
      </c>
      <c r="E82" s="319" t="s">
        <v>1426</v>
      </c>
      <c r="F82" s="315">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315">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315">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315">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315">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315">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315">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315">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315">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315">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315">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315">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315">
        <f t="shared" ca="1" si="4"/>
        <v>0</v>
      </c>
      <c r="S82" s="317"/>
      <c r="T82" s="315">
        <f ca="1">+T83</f>
        <v>0</v>
      </c>
      <c r="U82" s="314">
        <f t="shared" si="5"/>
        <v>1</v>
      </c>
      <c r="V82" s="320" t="str">
        <f>+VLOOKUP(A82,bd_lista!$A$3:$E$593,5,FALSE)</f>
        <v>Universidades Públicas</v>
      </c>
      <c r="W82" s="420" t="str">
        <f>+V82</f>
        <v>Universidades Públicas</v>
      </c>
    </row>
    <row r="83" spans="1:23" customFormat="1" ht="15" hidden="1" customHeight="1">
      <c r="A83" s="324">
        <v>140</v>
      </c>
      <c r="B83" s="423"/>
      <c r="C83" s="320" t="str">
        <f>+VLOOKUP(A83,bd_lista!$A$3:$C$593,3,FALSE)</f>
        <v>Universidad Pública de El Alto</v>
      </c>
      <c r="D83" s="425"/>
      <c r="E83" s="319" t="s">
        <v>1427</v>
      </c>
      <c r="F83" s="315">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315">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315">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315">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315">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315">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315">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315">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315">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315">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315">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315">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315">
        <f t="shared" ca="1" si="4"/>
        <v>0</v>
      </c>
      <c r="S83" s="317">
        <f ca="1">+R82+R83</f>
        <v>0</v>
      </c>
      <c r="T83" s="315">
        <f ca="1">+S83</f>
        <v>0</v>
      </c>
      <c r="U83" s="314">
        <f t="shared" si="5"/>
        <v>2</v>
      </c>
      <c r="V83" s="320" t="str">
        <f>+VLOOKUP(A83,bd_lista!$A$3:$E$593,5,FALSE)</f>
        <v>Universidades Públicas</v>
      </c>
      <c r="W83" s="421"/>
    </row>
    <row r="84" spans="1:23" customFormat="1" ht="15" customHeight="1">
      <c r="A84" s="325">
        <v>287</v>
      </c>
      <c r="B84" s="422">
        <f>+A84</f>
        <v>287</v>
      </c>
      <c r="C84" s="319" t="str">
        <f>+VLOOKUP(A84,bd_lista!$A$3:$C$593,3,FALSE)</f>
        <v>Fondo Nacional de Inversión Productiva y Social</v>
      </c>
      <c r="D84" s="424" t="str">
        <f>+C84</f>
        <v>Fondo Nacional de Inversión Productiva y Social</v>
      </c>
      <c r="E84" s="340" t="s">
        <v>1426</v>
      </c>
      <c r="F84" s="315">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100</v>
      </c>
      <c r="G84" s="315">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50</v>
      </c>
      <c r="H84" s="315">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315">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315">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315">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315">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315">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315">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315">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315">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315">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315">
        <f t="shared" ca="1" si="4"/>
        <v>150</v>
      </c>
      <c r="S84" s="315"/>
      <c r="T84" s="315">
        <f ca="1">+T85</f>
        <v>62059453.599999994</v>
      </c>
      <c r="U84" s="314">
        <f t="shared" si="5"/>
        <v>1</v>
      </c>
      <c r="V84" s="320" t="str">
        <f>+VLOOKUP(A84,bd_lista!$A$3:$E$593,5,FALSE)</f>
        <v>Instituciones Descentralizadas</v>
      </c>
      <c r="W84" s="420" t="str">
        <f>+V84</f>
        <v>Instituciones Descentralizadas</v>
      </c>
    </row>
    <row r="85" spans="1:23" customFormat="1" ht="15" customHeight="1">
      <c r="A85" s="326">
        <v>287</v>
      </c>
      <c r="B85" s="423"/>
      <c r="C85" s="320" t="str">
        <f>+VLOOKUP(A85,bd_lista!$A$3:$C$593,3,FALSE)</f>
        <v>Fondo Nacional de Inversión Productiva y Social</v>
      </c>
      <c r="D85" s="425"/>
      <c r="E85" s="320" t="s">
        <v>1427</v>
      </c>
      <c r="F85" s="317">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44909303.599999994</v>
      </c>
      <c r="G85" s="317">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17150000</v>
      </c>
      <c r="H85" s="317">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317">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317">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317">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317">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317">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317">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317">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317">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317">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317">
        <f t="shared" ca="1" si="4"/>
        <v>62059303.599999994</v>
      </c>
      <c r="S85" s="317">
        <f ca="1">+R84+R85</f>
        <v>62059453.599999994</v>
      </c>
      <c r="T85" s="317">
        <f ca="1">+S85</f>
        <v>62059453.599999994</v>
      </c>
      <c r="U85" s="350">
        <f t="shared" si="5"/>
        <v>2</v>
      </c>
      <c r="V85" s="320" t="str">
        <f>+VLOOKUP(A85,bd_lista!$A$3:$E$593,5,FALSE)</f>
        <v>Instituciones Descentralizadas</v>
      </c>
      <c r="W85" s="421"/>
    </row>
    <row r="86" spans="1:23" customFormat="1" ht="15" hidden="1" customHeight="1">
      <c r="A86" s="324">
        <v>142</v>
      </c>
      <c r="B86" s="422">
        <f>+A86</f>
        <v>142</v>
      </c>
      <c r="C86" s="319" t="str">
        <f>+VLOOKUP(A86,bd_lista!$A$3:$C$593,3,FALSE)</f>
        <v>Universidad Técnica de Oruro</v>
      </c>
      <c r="D86" s="424" t="str">
        <f>+C86</f>
        <v>Universidad Técnica de Oruro</v>
      </c>
      <c r="E86" s="319" t="s">
        <v>1426</v>
      </c>
      <c r="F86" s="315">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315">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315">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315">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315">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315">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315">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315">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315">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315">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315">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315">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315">
        <f t="shared" ca="1" si="4"/>
        <v>0</v>
      </c>
      <c r="S86" s="317"/>
      <c r="T86" s="315">
        <f ca="1">+T87</f>
        <v>0</v>
      </c>
      <c r="U86" s="314">
        <f t="shared" si="5"/>
        <v>1</v>
      </c>
      <c r="V86" s="320" t="str">
        <f>+VLOOKUP(A86,bd_lista!$A$3:$E$593,5,FALSE)</f>
        <v>Universidades Públicas</v>
      </c>
      <c r="W86" s="420" t="str">
        <f>+V86</f>
        <v>Universidades Públicas</v>
      </c>
    </row>
    <row r="87" spans="1:23" customFormat="1" ht="15" hidden="1" customHeight="1">
      <c r="A87" s="324">
        <v>142</v>
      </c>
      <c r="B87" s="423"/>
      <c r="C87" s="320" t="str">
        <f>+VLOOKUP(A87,bd_lista!$A$3:$C$593,3,FALSE)</f>
        <v>Universidad Técnica de Oruro</v>
      </c>
      <c r="D87" s="425"/>
      <c r="E87" s="319" t="s">
        <v>1427</v>
      </c>
      <c r="F87" s="315">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315">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315">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315">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315">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315">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315">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315">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315">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315">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315">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315">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315">
        <f t="shared" ca="1" si="4"/>
        <v>0</v>
      </c>
      <c r="S87" s="317">
        <f ca="1">+R86+R87</f>
        <v>0</v>
      </c>
      <c r="T87" s="315">
        <f ca="1">+S87</f>
        <v>0</v>
      </c>
      <c r="U87" s="314">
        <f t="shared" si="5"/>
        <v>2</v>
      </c>
      <c r="V87" s="320" t="str">
        <f>+VLOOKUP(A87,bd_lista!$A$3:$E$593,5,FALSE)</f>
        <v>Universidades Públicas</v>
      </c>
      <c r="W87" s="421"/>
    </row>
    <row r="88" spans="1:23" customFormat="1" ht="15" hidden="1" customHeight="1">
      <c r="A88" s="324">
        <v>143</v>
      </c>
      <c r="B88" s="422">
        <f>+A88</f>
        <v>143</v>
      </c>
      <c r="C88" s="319" t="str">
        <f>+VLOOKUP(A88,bd_lista!$A$3:$C$593,3,FALSE)</f>
        <v>Universidad Autónoma Tomás Frías</v>
      </c>
      <c r="D88" s="424" t="str">
        <f>+C88</f>
        <v>Universidad Autónoma Tomás Frías</v>
      </c>
      <c r="E88" s="319" t="s">
        <v>1426</v>
      </c>
      <c r="F88" s="315">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315">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315">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315">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315">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315">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315">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315">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315">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315">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315">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315">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315">
        <f t="shared" ca="1" si="4"/>
        <v>0</v>
      </c>
      <c r="S88" s="317"/>
      <c r="T88" s="315">
        <f ca="1">+T89</f>
        <v>0</v>
      </c>
      <c r="U88" s="314">
        <f t="shared" si="5"/>
        <v>1</v>
      </c>
      <c r="V88" s="320" t="str">
        <f>+VLOOKUP(A88,bd_lista!$A$3:$E$593,5,FALSE)</f>
        <v>Universidades Públicas</v>
      </c>
      <c r="W88" s="420" t="str">
        <f>+V88</f>
        <v>Universidades Públicas</v>
      </c>
    </row>
    <row r="89" spans="1:23" customFormat="1" ht="15" hidden="1" customHeight="1">
      <c r="A89" s="324">
        <v>143</v>
      </c>
      <c r="B89" s="423"/>
      <c r="C89" s="320" t="str">
        <f>+VLOOKUP(A89,bd_lista!$A$3:$C$593,3,FALSE)</f>
        <v>Universidad Autónoma Tomás Frías</v>
      </c>
      <c r="D89" s="425"/>
      <c r="E89" s="319" t="s">
        <v>1427</v>
      </c>
      <c r="F89" s="315">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315">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315">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315">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315">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315">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315">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315">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315">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315">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315">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315">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315">
        <f t="shared" ca="1" si="4"/>
        <v>0</v>
      </c>
      <c r="S89" s="317">
        <f ca="1">+R88+R89</f>
        <v>0</v>
      </c>
      <c r="T89" s="315">
        <f ca="1">+S89</f>
        <v>0</v>
      </c>
      <c r="U89" s="314">
        <f t="shared" si="5"/>
        <v>2</v>
      </c>
      <c r="V89" s="320" t="str">
        <f>+VLOOKUP(A89,bd_lista!$A$3:$E$593,5,FALSE)</f>
        <v>Universidades Públicas</v>
      </c>
      <c r="W89" s="421"/>
    </row>
    <row r="90" spans="1:23" customFormat="1" ht="15" hidden="1" customHeight="1">
      <c r="A90" s="324">
        <v>144</v>
      </c>
      <c r="B90" s="422">
        <f>+A90</f>
        <v>144</v>
      </c>
      <c r="C90" s="319" t="str">
        <f>+VLOOKUP(A90,bd_lista!$A$3:$C$593,3,FALSE)</f>
        <v>Universidad Nacional Siglo XX</v>
      </c>
      <c r="D90" s="424" t="str">
        <f>+C90</f>
        <v>Universidad Nacional Siglo XX</v>
      </c>
      <c r="E90" s="319" t="s">
        <v>1426</v>
      </c>
      <c r="F90" s="315">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315">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315">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315">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315">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315">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315">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315">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315">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315">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315">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315">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315">
        <f t="shared" ca="1" si="4"/>
        <v>0</v>
      </c>
      <c r="S90" s="317"/>
      <c r="T90" s="315">
        <f ca="1">+T91</f>
        <v>0</v>
      </c>
      <c r="U90" s="314">
        <f t="shared" si="5"/>
        <v>1</v>
      </c>
      <c r="V90" s="320" t="str">
        <f>+VLOOKUP(A90,bd_lista!$A$3:$E$593,5,FALSE)</f>
        <v>Universidades Públicas</v>
      </c>
      <c r="W90" s="420" t="str">
        <f>+V90</f>
        <v>Universidades Públicas</v>
      </c>
    </row>
    <row r="91" spans="1:23" customFormat="1" ht="15" hidden="1" customHeight="1">
      <c r="A91" s="324">
        <v>144</v>
      </c>
      <c r="B91" s="423"/>
      <c r="C91" s="320" t="str">
        <f>+VLOOKUP(A91,bd_lista!$A$3:$C$593,3,FALSE)</f>
        <v>Universidad Nacional Siglo XX</v>
      </c>
      <c r="D91" s="425"/>
      <c r="E91" s="319" t="s">
        <v>1427</v>
      </c>
      <c r="F91" s="315">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315">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315">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315">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315">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315">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315">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315">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315">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315">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315">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315">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315">
        <f t="shared" ca="1" si="4"/>
        <v>0</v>
      </c>
      <c r="S91" s="317">
        <f ca="1">+R90+R91</f>
        <v>0</v>
      </c>
      <c r="T91" s="315">
        <f ca="1">+S91</f>
        <v>0</v>
      </c>
      <c r="U91" s="314">
        <f t="shared" si="5"/>
        <v>2</v>
      </c>
      <c r="V91" s="320" t="str">
        <f>+VLOOKUP(A91,bd_lista!$A$3:$E$593,5,FALSE)</f>
        <v>Universidades Públicas</v>
      </c>
      <c r="W91" s="421"/>
    </row>
    <row r="92" spans="1:23" customFormat="1" ht="15" hidden="1" customHeight="1">
      <c r="A92" s="324">
        <v>145</v>
      </c>
      <c r="B92" s="422">
        <f>+A92</f>
        <v>145</v>
      </c>
      <c r="C92" s="319" t="str">
        <f>+VLOOKUP(A92,bd_lista!$A$3:$C$593,3,FALSE)</f>
        <v>Universidad Autónoma Juan Misael Saracho</v>
      </c>
      <c r="D92" s="424" t="str">
        <f>+C92</f>
        <v>Universidad Autónoma Juan Misael Saracho</v>
      </c>
      <c r="E92" s="319" t="s">
        <v>1426</v>
      </c>
      <c r="F92" s="315">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315">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315">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315">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315">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315">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315">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315">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315">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315">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315">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315">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315">
        <f t="shared" ca="1" si="4"/>
        <v>0</v>
      </c>
      <c r="S92" s="317"/>
      <c r="T92" s="315">
        <f ca="1">+T93</f>
        <v>0</v>
      </c>
      <c r="U92" s="314">
        <f t="shared" si="5"/>
        <v>1</v>
      </c>
      <c r="V92" s="320" t="str">
        <f>+VLOOKUP(A92,bd_lista!$A$3:$E$593,5,FALSE)</f>
        <v>Universidades Públicas</v>
      </c>
      <c r="W92" s="420" t="str">
        <f>+V92</f>
        <v>Universidades Públicas</v>
      </c>
    </row>
    <row r="93" spans="1:23" customFormat="1" ht="15" hidden="1" customHeight="1">
      <c r="A93" s="324">
        <v>145</v>
      </c>
      <c r="B93" s="423"/>
      <c r="C93" s="320" t="str">
        <f>+VLOOKUP(A93,bd_lista!$A$3:$C$593,3,FALSE)</f>
        <v>Universidad Autónoma Juan Misael Saracho</v>
      </c>
      <c r="D93" s="425"/>
      <c r="E93" s="319" t="s">
        <v>1427</v>
      </c>
      <c r="F93" s="315">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315">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315">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315">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315">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315">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315">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315">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315">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315">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315">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315">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315">
        <f t="shared" ca="1" si="4"/>
        <v>0</v>
      </c>
      <c r="S93" s="317">
        <f ca="1">+R92+R93</f>
        <v>0</v>
      </c>
      <c r="T93" s="315">
        <f ca="1">+S93</f>
        <v>0</v>
      </c>
      <c r="U93" s="314">
        <f t="shared" si="5"/>
        <v>2</v>
      </c>
      <c r="V93" s="320" t="str">
        <f>+VLOOKUP(A93,bd_lista!$A$3:$E$593,5,FALSE)</f>
        <v>Universidades Públicas</v>
      </c>
      <c r="W93" s="421"/>
    </row>
    <row r="94" spans="1:23" customFormat="1" ht="15" hidden="1" customHeight="1">
      <c r="A94" s="324">
        <v>146</v>
      </c>
      <c r="B94" s="422">
        <f>+A94</f>
        <v>146</v>
      </c>
      <c r="C94" s="319" t="str">
        <f>+VLOOKUP(A94,bd_lista!$A$3:$C$593,3,FALSE)</f>
        <v>Universidad Autónoma Gabriel René Moreno</v>
      </c>
      <c r="D94" s="424" t="str">
        <f>+C94</f>
        <v>Universidad Autónoma Gabriel René Moreno</v>
      </c>
      <c r="E94" s="319" t="s">
        <v>1426</v>
      </c>
      <c r="F94" s="315">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315">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315">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315">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315">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315">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315">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315">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315">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315">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315">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315">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315">
        <f t="shared" ca="1" si="4"/>
        <v>0</v>
      </c>
      <c r="S94" s="317"/>
      <c r="T94" s="315">
        <f ca="1">+T95</f>
        <v>0</v>
      </c>
      <c r="U94" s="314">
        <f t="shared" si="5"/>
        <v>1</v>
      </c>
      <c r="V94" s="320" t="str">
        <f>+VLOOKUP(A94,bd_lista!$A$3:$E$593,5,FALSE)</f>
        <v>Universidades Públicas</v>
      </c>
      <c r="W94" s="420" t="str">
        <f>+V94</f>
        <v>Universidades Públicas</v>
      </c>
    </row>
    <row r="95" spans="1:23" customFormat="1" ht="15" hidden="1" customHeight="1">
      <c r="A95" s="324">
        <v>146</v>
      </c>
      <c r="B95" s="423"/>
      <c r="C95" s="320" t="str">
        <f>+VLOOKUP(A95,bd_lista!$A$3:$C$593,3,FALSE)</f>
        <v>Universidad Autónoma Gabriel René Moreno</v>
      </c>
      <c r="D95" s="425"/>
      <c r="E95" s="319" t="s">
        <v>1427</v>
      </c>
      <c r="F95" s="315">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315">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315">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0</v>
      </c>
      <c r="I95" s="315">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315">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315">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315">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315">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315">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315">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315">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315">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315">
        <f t="shared" ca="1" si="4"/>
        <v>0</v>
      </c>
      <c r="S95" s="317">
        <f ca="1">+R94+R95</f>
        <v>0</v>
      </c>
      <c r="T95" s="315">
        <f ca="1">+S95</f>
        <v>0</v>
      </c>
      <c r="U95" s="314">
        <f t="shared" si="5"/>
        <v>2</v>
      </c>
      <c r="V95" s="320" t="str">
        <f>+VLOOKUP(A95,bd_lista!$A$3:$E$593,5,FALSE)</f>
        <v>Universidades Públicas</v>
      </c>
      <c r="W95" s="421"/>
    </row>
    <row r="96" spans="1:23" customFormat="1" ht="15" hidden="1" customHeight="1">
      <c r="A96" s="324">
        <v>147</v>
      </c>
      <c r="B96" s="422">
        <f>+A96</f>
        <v>147</v>
      </c>
      <c r="C96" s="319" t="str">
        <f>+VLOOKUP(A96,bd_lista!$A$3:$C$593,3,FALSE)</f>
        <v>Universidad Autónoma del Beni José Ballivián</v>
      </c>
      <c r="D96" s="424" t="str">
        <f>+C96</f>
        <v>Universidad Autónoma del Beni José Ballivián</v>
      </c>
      <c r="E96" s="319" t="s">
        <v>1426</v>
      </c>
      <c r="F96" s="315">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315">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315">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315">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315">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315">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315">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315">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315">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315">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315">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315">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315">
        <f t="shared" ca="1" si="4"/>
        <v>0</v>
      </c>
      <c r="S96" s="317"/>
      <c r="T96" s="315">
        <f ca="1">+T97</f>
        <v>0</v>
      </c>
      <c r="U96" s="314">
        <f t="shared" si="5"/>
        <v>1</v>
      </c>
      <c r="V96" s="320" t="str">
        <f>+VLOOKUP(A96,bd_lista!$A$3:$E$593,5,FALSE)</f>
        <v>Universidades Públicas</v>
      </c>
      <c r="W96" s="420" t="str">
        <f>+V96</f>
        <v>Universidades Públicas</v>
      </c>
    </row>
    <row r="97" spans="1:23" customFormat="1" ht="15" hidden="1" customHeight="1">
      <c r="A97" s="324">
        <v>147</v>
      </c>
      <c r="B97" s="423"/>
      <c r="C97" s="320" t="str">
        <f>+VLOOKUP(A97,bd_lista!$A$3:$C$593,3,FALSE)</f>
        <v>Universidad Autónoma del Beni José Ballivián</v>
      </c>
      <c r="D97" s="425"/>
      <c r="E97" s="319" t="s">
        <v>1427</v>
      </c>
      <c r="F97" s="315">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315">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315">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315">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0</v>
      </c>
      <c r="J97" s="315">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315">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315">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315">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315">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315">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315">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315">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315">
        <f t="shared" ca="1" si="4"/>
        <v>0</v>
      </c>
      <c r="S97" s="317">
        <f ca="1">+R96+R97</f>
        <v>0</v>
      </c>
      <c r="T97" s="315">
        <f ca="1">+S97</f>
        <v>0</v>
      </c>
      <c r="U97" s="314">
        <f t="shared" si="5"/>
        <v>2</v>
      </c>
      <c r="V97" s="320" t="str">
        <f>+VLOOKUP(A97,bd_lista!$A$3:$E$593,5,FALSE)</f>
        <v>Universidades Públicas</v>
      </c>
      <c r="W97" s="421"/>
    </row>
    <row r="98" spans="1:23" customFormat="1" ht="15" hidden="1" customHeight="1">
      <c r="A98" s="324">
        <v>148</v>
      </c>
      <c r="B98" s="422">
        <f>+A98</f>
        <v>148</v>
      </c>
      <c r="C98" s="319" t="str">
        <f>+VLOOKUP(A98,bd_lista!$A$3:$C$593,3,FALSE)</f>
        <v>Universidad Amazónica de Pando</v>
      </c>
      <c r="D98" s="424" t="str">
        <f>+C98</f>
        <v>Universidad Amazónica de Pando</v>
      </c>
      <c r="E98" s="319" t="s">
        <v>1426</v>
      </c>
      <c r="F98" s="315">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315">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315">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315">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315">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315">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315">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315">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315">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315">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315">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315">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315">
        <f t="shared" ca="1" si="4"/>
        <v>0</v>
      </c>
      <c r="S98" s="317"/>
      <c r="T98" s="315">
        <f ca="1">+T99</f>
        <v>0</v>
      </c>
      <c r="U98" s="314">
        <f t="shared" si="5"/>
        <v>1</v>
      </c>
      <c r="V98" s="320" t="str">
        <f>+VLOOKUP(A98,bd_lista!$A$3:$E$593,5,FALSE)</f>
        <v>Universidades Públicas</v>
      </c>
      <c r="W98" s="420" t="str">
        <f>+V98</f>
        <v>Universidades Públicas</v>
      </c>
    </row>
    <row r="99" spans="1:23" customFormat="1" ht="15" hidden="1" customHeight="1">
      <c r="A99" s="324">
        <v>148</v>
      </c>
      <c r="B99" s="423"/>
      <c r="C99" s="320" t="str">
        <f>+VLOOKUP(A99,bd_lista!$A$3:$C$593,3,FALSE)</f>
        <v>Universidad Amazónica de Pando</v>
      </c>
      <c r="D99" s="425"/>
      <c r="E99" s="319" t="s">
        <v>1427</v>
      </c>
      <c r="F99" s="315">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0</v>
      </c>
      <c r="G99" s="315">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0</v>
      </c>
      <c r="H99" s="315">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315">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315">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315">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315">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315">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315">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315">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315">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315">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315">
        <f t="shared" ca="1" si="4"/>
        <v>0</v>
      </c>
      <c r="S99" s="317">
        <f ca="1">+R98+R99</f>
        <v>0</v>
      </c>
      <c r="T99" s="315">
        <f ca="1">+S99</f>
        <v>0</v>
      </c>
      <c r="U99" s="314">
        <f t="shared" si="5"/>
        <v>2</v>
      </c>
      <c r="V99" s="320" t="str">
        <f>+VLOOKUP(A99,bd_lista!$A$3:$E$593,5,FALSE)</f>
        <v>Universidades Públicas</v>
      </c>
      <c r="W99" s="421"/>
    </row>
    <row r="100" spans="1:23" ht="15" customHeight="1">
      <c r="A100" s="324">
        <v>253</v>
      </c>
      <c r="B100" s="422">
        <f>+A100</f>
        <v>253</v>
      </c>
      <c r="C100" s="319" t="str">
        <f>+VLOOKUP(A100,bd_lista!$A$3:$C$593,3,FALSE)</f>
        <v>Entidad Ejecutora de Medio Ambiente y Agua</v>
      </c>
      <c r="D100" s="424" t="str">
        <f>+C100</f>
        <v>Entidad Ejecutora de Medio Ambiente y Agua</v>
      </c>
      <c r="E100" s="340" t="s">
        <v>1426</v>
      </c>
      <c r="F100" s="315">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315">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315">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315">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315">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315">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315">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315">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315">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315">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315">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315">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315">
        <f t="shared" ca="1" si="4"/>
        <v>0</v>
      </c>
      <c r="S100" s="315"/>
      <c r="T100" s="315">
        <f ca="1">+T101</f>
        <v>33354793.030000001</v>
      </c>
      <c r="U100" s="314">
        <f t="shared" si="5"/>
        <v>1</v>
      </c>
      <c r="V100" s="320" t="str">
        <f>+VLOOKUP(A100,bd_lista!$A$3:$E$593,5,FALSE)</f>
        <v>Instituciones Descentralizadas</v>
      </c>
      <c r="W100" s="420" t="str">
        <f>+V100</f>
        <v>Instituciones Descentralizadas</v>
      </c>
    </row>
    <row r="101" spans="1:23" ht="15" customHeight="1">
      <c r="A101" s="324">
        <v>253</v>
      </c>
      <c r="B101" s="423"/>
      <c r="C101" s="320" t="str">
        <f>+VLOOKUP(A101,bd_lista!$A$3:$C$593,3,FALSE)</f>
        <v>Entidad Ejecutora de Medio Ambiente y Agua</v>
      </c>
      <c r="D101" s="425"/>
      <c r="E101" s="320" t="s">
        <v>1427</v>
      </c>
      <c r="F101" s="317">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317">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317">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317">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317">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33354793.030000001</v>
      </c>
      <c r="K101" s="317">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317">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317">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317">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317">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317">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317">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317">
        <f t="shared" ca="1" si="4"/>
        <v>33354793.030000001</v>
      </c>
      <c r="S101" s="317">
        <f ca="1">+R100+R101</f>
        <v>33354793.030000001</v>
      </c>
      <c r="T101" s="317">
        <f ca="1">+S101</f>
        <v>33354793.030000001</v>
      </c>
      <c r="U101" s="316">
        <f t="shared" si="5"/>
        <v>2</v>
      </c>
      <c r="V101" s="320" t="str">
        <f>+VLOOKUP(A101,bd_lista!$A$3:$E$593,5,FALSE)</f>
        <v>Instituciones Descentralizadas</v>
      </c>
      <c r="W101" s="421"/>
    </row>
    <row r="102" spans="1:23" ht="15" customHeight="1">
      <c r="A102" s="326">
        <v>670</v>
      </c>
      <c r="B102" s="422">
        <f>+A102</f>
        <v>670</v>
      </c>
      <c r="C102" s="319" t="str">
        <f>+VLOOKUP(A102,bd_lista!$A$3:$C$593,3,FALSE)</f>
        <v>Órgano Electoral Plurinacional</v>
      </c>
      <c r="D102" s="424" t="str">
        <f>+C102</f>
        <v>Órgano Electoral Plurinacional</v>
      </c>
      <c r="E102" s="340" t="s">
        <v>1426</v>
      </c>
      <c r="F102" s="315">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350.07</v>
      </c>
      <c r="G102" s="315">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315">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315">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315">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315">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315">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315">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315">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315">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315">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315">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315">
        <f t="shared" ca="1" si="4"/>
        <v>350.07</v>
      </c>
      <c r="S102" s="355"/>
      <c r="T102" s="315">
        <f ca="1">+T103</f>
        <v>23926022.129999999</v>
      </c>
      <c r="U102" s="314">
        <f t="shared" si="5"/>
        <v>1</v>
      </c>
      <c r="V102" s="320" t="str">
        <f>+VLOOKUP(A102,bd_lista!$A$3:$E$593,5,FALSE)</f>
        <v>Instituciones Descentralizadas</v>
      </c>
      <c r="W102" s="420" t="str">
        <f>+V102</f>
        <v>Instituciones Descentralizadas</v>
      </c>
    </row>
    <row r="103" spans="1:23" ht="15" customHeight="1">
      <c r="A103" s="324">
        <v>670</v>
      </c>
      <c r="B103" s="423"/>
      <c r="C103" s="320" t="str">
        <f>+VLOOKUP(A103,bd_lista!$A$3:$C$593,3,FALSE)</f>
        <v>Órgano Electoral Plurinacional</v>
      </c>
      <c r="D103" s="425"/>
      <c r="E103" s="320" t="s">
        <v>1427</v>
      </c>
      <c r="F103" s="317">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292420.33999999997</v>
      </c>
      <c r="G103" s="317">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618648.72</v>
      </c>
      <c r="H103" s="317">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317">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317">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23014603</v>
      </c>
      <c r="K103" s="317">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317">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317">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317">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317">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317">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317">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317">
        <f t="shared" ca="1" si="4"/>
        <v>23925672.059999999</v>
      </c>
      <c r="S103" s="354">
        <f ca="1">+R102+R103</f>
        <v>23926022.129999999</v>
      </c>
      <c r="T103" s="317">
        <f ca="1">+S103</f>
        <v>23926022.129999999</v>
      </c>
      <c r="U103" s="316">
        <f t="shared" si="5"/>
        <v>2</v>
      </c>
      <c r="V103" s="320" t="str">
        <f>+VLOOKUP(A103,bd_lista!$A$3:$E$593,5,FALSE)</f>
        <v>Instituciones Descentralizadas</v>
      </c>
      <c r="W103" s="421"/>
    </row>
    <row r="104" spans="1:23" ht="15" customHeight="1">
      <c r="A104" s="326">
        <v>134</v>
      </c>
      <c r="B104" s="422">
        <f>+A104</f>
        <v>134</v>
      </c>
      <c r="C104" s="319" t="str">
        <f>+VLOOKUP(A104,bd_lista!$A$3:$C$593,3,FALSE)</f>
        <v>Consejo Nacional de Vivienda Policial</v>
      </c>
      <c r="D104" s="424" t="str">
        <f>+C104</f>
        <v>Consejo Nacional de Vivienda Policial</v>
      </c>
      <c r="E104" s="340" t="s">
        <v>1426</v>
      </c>
      <c r="F104" s="315">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315">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315">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315">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315">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315">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315">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315">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315">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315">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315">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315">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315">
        <f t="shared" ca="1" si="4"/>
        <v>0</v>
      </c>
      <c r="S104" s="315"/>
      <c r="T104" s="315">
        <f ca="1">+T105</f>
        <v>21352583.839999996</v>
      </c>
      <c r="U104" s="314">
        <f t="shared" si="5"/>
        <v>1</v>
      </c>
      <c r="V104" s="320" t="str">
        <f>+VLOOKUP(A104,bd_lista!$A$3:$E$593,5,FALSE)</f>
        <v>Instituciones Descentralizadas</v>
      </c>
      <c r="W104" s="420" t="str">
        <f>+V104</f>
        <v>Instituciones Descentralizadas</v>
      </c>
    </row>
    <row r="105" spans="1:23" ht="15" customHeight="1">
      <c r="A105" s="324">
        <v>134</v>
      </c>
      <c r="B105" s="423"/>
      <c r="C105" s="320" t="str">
        <f>+VLOOKUP(A105,bd_lista!$A$3:$C$593,3,FALSE)</f>
        <v>Consejo Nacional de Vivienda Policial</v>
      </c>
      <c r="D105" s="425"/>
      <c r="E105" s="320" t="s">
        <v>1427</v>
      </c>
      <c r="F105" s="317">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317">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317">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317">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317">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21352583.839999996</v>
      </c>
      <c r="K105" s="317">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317">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317">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317">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317">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317">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317">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317">
        <f t="shared" ca="1" si="4"/>
        <v>21352583.839999996</v>
      </c>
      <c r="S105" s="317">
        <f ca="1">+R104+R105</f>
        <v>21352583.839999996</v>
      </c>
      <c r="T105" s="317">
        <f ca="1">+S105</f>
        <v>21352583.839999996</v>
      </c>
      <c r="U105" s="316">
        <f t="shared" si="5"/>
        <v>2</v>
      </c>
      <c r="V105" s="320" t="str">
        <f>+VLOOKUP(A105,bd_lista!$A$3:$E$593,5,FALSE)</f>
        <v>Instituciones Descentralizadas</v>
      </c>
      <c r="W105" s="421"/>
    </row>
    <row r="106" spans="1:23" ht="15" customHeight="1">
      <c r="A106" s="326">
        <v>312</v>
      </c>
      <c r="B106" s="422">
        <f>+A106</f>
        <v>312</v>
      </c>
      <c r="C106" s="319" t="str">
        <f>+VLOOKUP(A106,bd_lista!$A$3:$C$593,3,FALSE)</f>
        <v>Autoridad de Fiscalizac. y Control Soc de Bosques y Tierras</v>
      </c>
      <c r="D106" s="424" t="str">
        <f>+C106</f>
        <v>Autoridad de Fiscalizac. y Control Soc de Bosques y Tierras</v>
      </c>
      <c r="E106" s="340" t="s">
        <v>1426</v>
      </c>
      <c r="F106" s="315">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315">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315">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315">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315">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315">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315">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315">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315">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315">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315">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315">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315">
        <f t="shared" ca="1" si="4"/>
        <v>0</v>
      </c>
      <c r="S106" s="315"/>
      <c r="T106" s="315">
        <f ca="1">+T107</f>
        <v>12258689.129999997</v>
      </c>
      <c r="U106" s="314">
        <f t="shared" si="5"/>
        <v>1</v>
      </c>
      <c r="V106" s="320" t="str">
        <f>+VLOOKUP(A106,bd_lista!$A$3:$E$593,5,FALSE)</f>
        <v>Instituciones Descentralizadas</v>
      </c>
      <c r="W106" s="420" t="str">
        <f>+V106</f>
        <v>Instituciones Descentralizadas</v>
      </c>
    </row>
    <row r="107" spans="1:23" ht="15" customHeight="1">
      <c r="A107" s="324">
        <v>312</v>
      </c>
      <c r="B107" s="423"/>
      <c r="C107" s="320" t="str">
        <f>+VLOOKUP(A107,bd_lista!$A$3:$C$593,3,FALSE)</f>
        <v>Autoridad de Fiscalizac. y Control Soc de Bosques y Tierras</v>
      </c>
      <c r="D107" s="425"/>
      <c r="E107" s="320" t="s">
        <v>1427</v>
      </c>
      <c r="F107" s="317">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317">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6678.41</v>
      </c>
      <c r="H107" s="317">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317">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317">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12252010.719999997</v>
      </c>
      <c r="K107" s="317">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317">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317">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317">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317">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317">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317">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317">
        <f t="shared" ca="1" si="4"/>
        <v>12258689.129999997</v>
      </c>
      <c r="S107" s="317">
        <f ca="1">+R106+R107</f>
        <v>12258689.129999997</v>
      </c>
      <c r="T107" s="317">
        <f ca="1">+S107</f>
        <v>12258689.129999997</v>
      </c>
      <c r="U107" s="316">
        <f t="shared" si="5"/>
        <v>2</v>
      </c>
      <c r="V107" s="320" t="str">
        <f>+VLOOKUP(A107,bd_lista!$A$3:$E$593,5,FALSE)</f>
        <v>Instituciones Descentralizadas</v>
      </c>
      <c r="W107" s="421"/>
    </row>
    <row r="108" spans="1:23" ht="15" customHeight="1">
      <c r="A108" s="326">
        <v>293</v>
      </c>
      <c r="B108" s="422">
        <f>+A108</f>
        <v>293</v>
      </c>
      <c r="C108" s="319" t="str">
        <f>+VLOOKUP(A108,bd_lista!$A$3:$C$593,3,FALSE)</f>
        <v>Fundación Cultural del Banco Central de Bolivia</v>
      </c>
      <c r="D108" s="424" t="str">
        <f>+C108</f>
        <v>Fundación Cultural del Banco Central de Bolivia</v>
      </c>
      <c r="E108" s="340" t="s">
        <v>1426</v>
      </c>
      <c r="F108" s="315">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315">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21695</v>
      </c>
      <c r="H108" s="315">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315">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315">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315">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315">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315">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315">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315">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315">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315">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315">
        <f t="shared" ca="1" si="4"/>
        <v>21695</v>
      </c>
      <c r="S108" s="315"/>
      <c r="T108" s="315">
        <f ca="1">+T109</f>
        <v>10228401.92</v>
      </c>
      <c r="U108" s="314">
        <f t="shared" si="5"/>
        <v>1</v>
      </c>
      <c r="V108" s="320" t="str">
        <f>+VLOOKUP(A108,bd_lista!$A$3:$E$593,5,FALSE)</f>
        <v>Instituciones Descentralizadas</v>
      </c>
      <c r="W108" s="420" t="str">
        <f>+V108</f>
        <v>Instituciones Descentralizadas</v>
      </c>
    </row>
    <row r="109" spans="1:23" ht="15" customHeight="1">
      <c r="A109" s="324">
        <v>293</v>
      </c>
      <c r="B109" s="423"/>
      <c r="C109" s="320" t="str">
        <f>+VLOOKUP(A109,bd_lista!$A$3:$C$593,3,FALSE)</f>
        <v>Fundación Cultural del Banco Central de Bolivia</v>
      </c>
      <c r="D109" s="425"/>
      <c r="E109" s="320" t="s">
        <v>1427</v>
      </c>
      <c r="F109" s="317">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317">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10192246.550000001</v>
      </c>
      <c r="H109" s="317">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317">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317">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14460.37</v>
      </c>
      <c r="K109" s="317">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317">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317">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317">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317">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317">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317">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317">
        <f t="shared" ca="1" si="4"/>
        <v>10206706.92</v>
      </c>
      <c r="S109" s="317">
        <f ca="1">+R108+R109</f>
        <v>10228401.92</v>
      </c>
      <c r="T109" s="317">
        <f ca="1">+S109</f>
        <v>10228401.92</v>
      </c>
      <c r="U109" s="316">
        <f t="shared" si="5"/>
        <v>2</v>
      </c>
      <c r="V109" s="320" t="str">
        <f>+VLOOKUP(A109,bd_lista!$A$3:$E$593,5,FALSE)</f>
        <v>Instituciones Descentralizadas</v>
      </c>
      <c r="W109" s="421"/>
    </row>
    <row r="110" spans="1:23" ht="15" customHeight="1">
      <c r="A110" s="326">
        <v>310</v>
      </c>
      <c r="B110" s="422">
        <f>+A110</f>
        <v>310</v>
      </c>
      <c r="C110" s="319" t="str">
        <f>+VLOOKUP(A110,bd_lista!$A$3:$C$593,3,FALSE)</f>
        <v>Autoridad de Regulación y Fiscalización de Telecomunicaciones y Transportes</v>
      </c>
      <c r="D110" s="424" t="str">
        <f>+C110</f>
        <v>Autoridad de Regulación y Fiscalización de Telecomunicaciones y Transportes</v>
      </c>
      <c r="E110" s="340" t="s">
        <v>1426</v>
      </c>
      <c r="F110" s="315">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315">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6710.66</v>
      </c>
      <c r="H110" s="315">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315">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315">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315">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315">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315">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315">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315">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315">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315">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315">
        <f t="shared" ca="1" si="4"/>
        <v>6710.66</v>
      </c>
      <c r="S110" s="315"/>
      <c r="T110" s="315">
        <f ca="1">+T111</f>
        <v>6712773.2999999989</v>
      </c>
      <c r="U110" s="314">
        <f t="shared" si="5"/>
        <v>1</v>
      </c>
      <c r="V110" s="320" t="str">
        <f>+VLOOKUP(A110,bd_lista!$A$3:$E$593,5,FALSE)</f>
        <v>Instituciones Descentralizadas</v>
      </c>
      <c r="W110" s="420" t="str">
        <f>+V110</f>
        <v>Instituciones Descentralizadas</v>
      </c>
    </row>
    <row r="111" spans="1:23" ht="15" customHeight="1">
      <c r="A111" s="324">
        <v>310</v>
      </c>
      <c r="B111" s="423"/>
      <c r="C111" s="320" t="str">
        <f>+VLOOKUP(A111,bd_lista!$A$3:$C$593,3,FALSE)</f>
        <v>Autoridad de Regulación y Fiscalización de Telecomunicaciones y Transportes</v>
      </c>
      <c r="D111" s="425"/>
      <c r="E111" s="320" t="s">
        <v>1427</v>
      </c>
      <c r="F111" s="317">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317">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1432.92</v>
      </c>
      <c r="H111" s="317">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317">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317">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6704629.7199999988</v>
      </c>
      <c r="K111" s="317">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317">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317">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317">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317">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317">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317">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317">
        <f t="shared" ca="1" si="4"/>
        <v>6706062.6399999987</v>
      </c>
      <c r="S111" s="317">
        <f ca="1">+R110+R111</f>
        <v>6712773.2999999989</v>
      </c>
      <c r="T111" s="317">
        <f ca="1">+S111</f>
        <v>6712773.2999999989</v>
      </c>
      <c r="U111" s="316">
        <f t="shared" si="5"/>
        <v>2</v>
      </c>
      <c r="V111" s="320" t="str">
        <f>+VLOOKUP(A111,bd_lista!$A$3:$E$593,5,FALSE)</f>
        <v>Instituciones Descentralizadas</v>
      </c>
      <c r="W111" s="421"/>
    </row>
    <row r="112" spans="1:23" ht="15" customHeight="1">
      <c r="A112" s="326">
        <v>203</v>
      </c>
      <c r="B112" s="422">
        <f>+A112</f>
        <v>203</v>
      </c>
      <c r="C112" s="319" t="str">
        <f>+VLOOKUP(A112,bd_lista!$A$3:$C$593,3,FALSE)</f>
        <v>Autoridad de Supervisión del Sistema Financiero</v>
      </c>
      <c r="D112" s="424" t="str">
        <f>+C112</f>
        <v>Autoridad de Supervisión del Sistema Financiero</v>
      </c>
      <c r="E112" s="340" t="s">
        <v>1426</v>
      </c>
      <c r="F112" s="315">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315">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315">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315">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315">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315">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315">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315">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315">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315">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315">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315">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315">
        <f t="shared" ca="1" si="4"/>
        <v>0</v>
      </c>
      <c r="S112" s="315"/>
      <c r="T112" s="315">
        <f ca="1">+T113</f>
        <v>2590464.87</v>
      </c>
      <c r="U112" s="314">
        <f t="shared" si="5"/>
        <v>1</v>
      </c>
      <c r="V112" s="320" t="str">
        <f>+VLOOKUP(A112,bd_lista!$A$3:$E$593,5,FALSE)</f>
        <v>Instituciones Descentralizadas</v>
      </c>
      <c r="W112" s="420" t="str">
        <f>+V112</f>
        <v>Instituciones Descentralizadas</v>
      </c>
    </row>
    <row r="113" spans="1:23" ht="15" customHeight="1">
      <c r="A113" s="324">
        <v>203</v>
      </c>
      <c r="B113" s="423"/>
      <c r="C113" s="320" t="str">
        <f>+VLOOKUP(A113,bd_lista!$A$3:$C$593,3,FALSE)</f>
        <v>Autoridad de Supervisión del Sistema Financiero</v>
      </c>
      <c r="D113" s="425"/>
      <c r="E113" s="320" t="s">
        <v>1427</v>
      </c>
      <c r="F113" s="317">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317">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3734.13</v>
      </c>
      <c r="H113" s="317">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317">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317">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2586730.7400000002</v>
      </c>
      <c r="K113" s="317">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317">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317">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317">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317">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317">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317">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317">
        <f t="shared" ca="1" si="4"/>
        <v>2590464.87</v>
      </c>
      <c r="S113" s="317">
        <f ca="1">+R112+R113</f>
        <v>2590464.87</v>
      </c>
      <c r="T113" s="317">
        <f ca="1">+S113</f>
        <v>2590464.87</v>
      </c>
      <c r="U113" s="316">
        <f t="shared" si="5"/>
        <v>2</v>
      </c>
      <c r="V113" s="320" t="str">
        <f>+VLOOKUP(A113,bd_lista!$A$3:$E$593,5,FALSE)</f>
        <v>Instituciones Descentralizadas</v>
      </c>
      <c r="W113" s="421"/>
    </row>
    <row r="114" spans="1:23" ht="15" customHeight="1">
      <c r="A114" s="326">
        <v>301</v>
      </c>
      <c r="B114" s="422">
        <f>+A114</f>
        <v>301</v>
      </c>
      <c r="C114" s="319" t="str">
        <f>+VLOOKUP(A114,bd_lista!$A$3:$C$593,3,FALSE)</f>
        <v>Servicio Departamental de Riego - Oruro</v>
      </c>
      <c r="D114" s="424" t="str">
        <f>+C114</f>
        <v>Servicio Departamental de Riego - Oruro</v>
      </c>
      <c r="E114" s="319" t="s">
        <v>1426</v>
      </c>
      <c r="F114" s="315">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315">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315">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315">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315">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315">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315">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315">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315">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315">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315">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315">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315">
        <f t="shared" ca="1" si="4"/>
        <v>0</v>
      </c>
      <c r="S114" s="315"/>
      <c r="T114" s="315">
        <f ca="1">+T115</f>
        <v>1800000</v>
      </c>
      <c r="U114" s="314">
        <f t="shared" si="5"/>
        <v>1</v>
      </c>
      <c r="V114" s="320" t="str">
        <f>+VLOOKUP(A114,bd_lista!$A$3:$E$593,5,FALSE)</f>
        <v>Instituciones Descentralizadas</v>
      </c>
      <c r="W114" s="420" t="str">
        <f>+V114</f>
        <v>Instituciones Descentralizadas</v>
      </c>
    </row>
    <row r="115" spans="1:23" ht="15" customHeight="1">
      <c r="A115" s="324">
        <v>301</v>
      </c>
      <c r="B115" s="423"/>
      <c r="C115" s="320" t="str">
        <f>+VLOOKUP(A115,bd_lista!$A$3:$C$593,3,FALSE)</f>
        <v>Servicio Departamental de Riego - Oruro</v>
      </c>
      <c r="D115" s="425"/>
      <c r="E115" s="320" t="s">
        <v>1427</v>
      </c>
      <c r="F115" s="317">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317">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1800000</v>
      </c>
      <c r="H115" s="317">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317">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317">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317">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317">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317">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317">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317">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317">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317">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317">
        <f t="shared" ca="1" si="4"/>
        <v>1800000</v>
      </c>
      <c r="S115" s="317">
        <f ca="1">+R114+R115</f>
        <v>1800000</v>
      </c>
      <c r="T115" s="317">
        <f ca="1">+S115</f>
        <v>1800000</v>
      </c>
      <c r="U115" s="316">
        <f t="shared" si="5"/>
        <v>2</v>
      </c>
      <c r="V115" s="320" t="str">
        <f>+VLOOKUP(A115,bd_lista!$A$3:$E$593,5,FALSE)</f>
        <v>Instituciones Descentralizadas</v>
      </c>
      <c r="W115" s="421"/>
    </row>
    <row r="116" spans="1:23" customFormat="1" ht="15" customHeight="1">
      <c r="A116" s="326">
        <v>133</v>
      </c>
      <c r="B116" s="422">
        <f>+A116</f>
        <v>133</v>
      </c>
      <c r="C116" s="319" t="str">
        <f>+VLOOKUP(A116,bd_lista!$A$3:$C$593,3,FALSE)</f>
        <v>Lotería Nacional de Beneficencia y Salubridad</v>
      </c>
      <c r="D116" s="424" t="str">
        <f>+C116</f>
        <v>Lotería Nacional de Beneficencia y Salubridad</v>
      </c>
      <c r="E116" s="340" t="s">
        <v>1426</v>
      </c>
      <c r="F116" s="315">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315">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315">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315">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315">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315">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315">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315">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315">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315">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315">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315">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315">
        <f t="shared" ca="1" si="4"/>
        <v>0</v>
      </c>
      <c r="S116" s="315"/>
      <c r="T116" s="315">
        <f ca="1">+T117</f>
        <v>1769628.12</v>
      </c>
      <c r="U116" s="314">
        <f t="shared" si="5"/>
        <v>1</v>
      </c>
      <c r="V116" s="320" t="str">
        <f>+VLOOKUP(A116,bd_lista!$A$3:$E$593,5,FALSE)</f>
        <v>Instituciones Descentralizadas</v>
      </c>
      <c r="W116" s="420" t="str">
        <f>+V116</f>
        <v>Instituciones Descentralizadas</v>
      </c>
    </row>
    <row r="117" spans="1:23" customFormat="1" ht="15" customHeight="1">
      <c r="A117" s="324">
        <v>133</v>
      </c>
      <c r="B117" s="423"/>
      <c r="C117" s="320" t="str">
        <f>+VLOOKUP(A117,bd_lista!$A$3:$C$593,3,FALSE)</f>
        <v>Lotería Nacional de Beneficencia y Salubridad</v>
      </c>
      <c r="D117" s="425"/>
      <c r="E117" s="320" t="s">
        <v>1427</v>
      </c>
      <c r="F117" s="317">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251155</v>
      </c>
      <c r="G117" s="317">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317">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317">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317">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1518473.12</v>
      </c>
      <c r="K117" s="317">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317">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317">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317">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317">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317">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317">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317">
        <f t="shared" ca="1" si="4"/>
        <v>1769628.12</v>
      </c>
      <c r="S117" s="317">
        <f ca="1">+R116+R117</f>
        <v>1769628.12</v>
      </c>
      <c r="T117" s="317">
        <f ca="1">+S117</f>
        <v>1769628.12</v>
      </c>
      <c r="U117" s="316">
        <f t="shared" si="5"/>
        <v>2</v>
      </c>
      <c r="V117" s="320" t="str">
        <f>+VLOOKUP(A117,bd_lista!$A$3:$E$593,5,FALSE)</f>
        <v>Instituciones Descentralizadas</v>
      </c>
      <c r="W117" s="421"/>
    </row>
    <row r="118" spans="1:23" ht="15" customHeight="1">
      <c r="A118" s="324">
        <v>227</v>
      </c>
      <c r="B118" s="422">
        <f>+A118</f>
        <v>227</v>
      </c>
      <c r="C118" s="319" t="str">
        <f>+VLOOKUP(A118,bd_lista!$A$3:$C$593,3,FALSE)</f>
        <v>Zona Franca Comercial e Industrial de Cobija</v>
      </c>
      <c r="D118" s="424" t="str">
        <f>+C118</f>
        <v>Zona Franca Comercial e Industrial de Cobija</v>
      </c>
      <c r="E118" s="340" t="s">
        <v>1426</v>
      </c>
      <c r="F118" s="315">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315">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315">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315">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315">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315">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315">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315">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315">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315">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315">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315">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315">
        <f t="shared" ca="1" si="4"/>
        <v>0</v>
      </c>
      <c r="S118" s="315"/>
      <c r="T118" s="315">
        <f ca="1">+T119</f>
        <v>1509624.52</v>
      </c>
      <c r="U118" s="314">
        <f t="shared" si="5"/>
        <v>1</v>
      </c>
      <c r="V118" s="320" t="str">
        <f>+VLOOKUP(A118,bd_lista!$A$3:$E$593,5,FALSE)</f>
        <v>Instituciones Descentralizadas</v>
      </c>
      <c r="W118" s="420" t="str">
        <f>+V118</f>
        <v>Instituciones Descentralizadas</v>
      </c>
    </row>
    <row r="119" spans="1:23" ht="15" customHeight="1">
      <c r="A119" s="324">
        <v>227</v>
      </c>
      <c r="B119" s="423"/>
      <c r="C119" s="320" t="str">
        <f>+VLOOKUP(A119,bd_lista!$A$3:$C$593,3,FALSE)</f>
        <v>Zona Franca Comercial e Industrial de Cobija</v>
      </c>
      <c r="D119" s="425"/>
      <c r="E119" s="320" t="s">
        <v>1427</v>
      </c>
      <c r="F119" s="317">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317">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317">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317">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317">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1509624.52</v>
      </c>
      <c r="K119" s="317">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317">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317">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317">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317">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317">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317">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317">
        <f t="shared" ca="1" si="4"/>
        <v>1509624.52</v>
      </c>
      <c r="S119" s="317">
        <f ca="1">+R118+R119</f>
        <v>1509624.52</v>
      </c>
      <c r="T119" s="317">
        <f ca="1">+S119</f>
        <v>1509624.52</v>
      </c>
      <c r="U119" s="316">
        <f t="shared" si="5"/>
        <v>2</v>
      </c>
      <c r="V119" s="320" t="str">
        <f>+VLOOKUP(A119,bd_lista!$A$3:$E$593,5,FALSE)</f>
        <v>Instituciones Descentralizadas</v>
      </c>
      <c r="W119" s="421"/>
    </row>
    <row r="120" spans="1:23" ht="15" customHeight="1">
      <c r="A120" s="326">
        <v>222</v>
      </c>
      <c r="B120" s="422">
        <f>+A120</f>
        <v>222</v>
      </c>
      <c r="C120" s="319" t="str">
        <f>+VLOOKUP(A120,bd_lista!$A$3:$C$593,3,FALSE)</f>
        <v>Instituto Nacional de Innovación Agropecuaria y Forestal</v>
      </c>
      <c r="D120" s="424" t="str">
        <f>+C120</f>
        <v>Instituto Nacional de Innovación Agropecuaria y Forestal</v>
      </c>
      <c r="E120" s="340" t="s">
        <v>1426</v>
      </c>
      <c r="F120" s="315">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315">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315">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315">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315">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315">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315">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315">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315">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315">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315">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315">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315">
        <f t="shared" ca="1" si="4"/>
        <v>0</v>
      </c>
      <c r="S120" s="315"/>
      <c r="T120" s="315">
        <f ca="1">+T121</f>
        <v>1000004.9400000001</v>
      </c>
      <c r="U120" s="314">
        <f t="shared" si="5"/>
        <v>1</v>
      </c>
      <c r="V120" s="320" t="str">
        <f>+VLOOKUP(A120,bd_lista!$A$3:$E$593,5,FALSE)</f>
        <v>Instituciones Descentralizadas</v>
      </c>
      <c r="W120" s="420" t="str">
        <f>+V120</f>
        <v>Instituciones Descentralizadas</v>
      </c>
    </row>
    <row r="121" spans="1:23" ht="15" customHeight="1">
      <c r="A121" s="324">
        <v>222</v>
      </c>
      <c r="B121" s="423"/>
      <c r="C121" s="320" t="str">
        <f>+VLOOKUP(A121,bd_lista!$A$3:$C$593,3,FALSE)</f>
        <v>Instituto Nacional de Innovación Agropecuaria y Forestal</v>
      </c>
      <c r="D121" s="425"/>
      <c r="E121" s="320" t="s">
        <v>1427</v>
      </c>
      <c r="F121" s="317">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317">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317">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317">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317">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1000004.9400000001</v>
      </c>
      <c r="K121" s="317">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317">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317">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317">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317">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317">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317">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317">
        <f t="shared" ca="1" si="4"/>
        <v>1000004.9400000001</v>
      </c>
      <c r="S121" s="317">
        <f ca="1">+R120+R121</f>
        <v>1000004.9400000001</v>
      </c>
      <c r="T121" s="317">
        <f ca="1">+S121</f>
        <v>1000004.9400000001</v>
      </c>
      <c r="U121" s="316">
        <f t="shared" si="5"/>
        <v>2</v>
      </c>
      <c r="V121" s="320" t="str">
        <f>+VLOOKUP(A121,bd_lista!$A$3:$E$593,5,FALSE)</f>
        <v>Instituciones Descentralizadas</v>
      </c>
      <c r="W121" s="421"/>
    </row>
    <row r="122" spans="1:23" ht="15" customHeight="1">
      <c r="A122" s="326">
        <v>109</v>
      </c>
      <c r="B122" s="422">
        <f>+A122</f>
        <v>109</v>
      </c>
      <c r="C122" s="319" t="str">
        <f>+VLOOKUP(A122,bd_lista!$A$3:$C$593,3,FALSE)</f>
        <v>Conservatorio Plurinacional de Musica</v>
      </c>
      <c r="D122" s="424" t="str">
        <f>+C122</f>
        <v>Conservatorio Plurinacional de Musica</v>
      </c>
      <c r="E122" s="340" t="s">
        <v>1426</v>
      </c>
      <c r="F122" s="315">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315">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315">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315">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315">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315">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315">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315">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315">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315">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315">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315">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315">
        <f t="shared" ca="1" si="4"/>
        <v>0</v>
      </c>
      <c r="S122" s="315"/>
      <c r="T122" s="315">
        <f ca="1">+T123</f>
        <v>991405</v>
      </c>
      <c r="U122" s="314">
        <f t="shared" si="5"/>
        <v>1</v>
      </c>
      <c r="V122" s="320" t="str">
        <f>+VLOOKUP(A122,bd_lista!$A$3:$E$593,5,FALSE)</f>
        <v>Instituciones Descentralizadas</v>
      </c>
      <c r="W122" s="420" t="str">
        <f>+V122</f>
        <v>Instituciones Descentralizadas</v>
      </c>
    </row>
    <row r="123" spans="1:23" ht="15" customHeight="1">
      <c r="A123" s="324">
        <v>109</v>
      </c>
      <c r="B123" s="423"/>
      <c r="C123" s="320" t="str">
        <f>+VLOOKUP(A123,bd_lista!$A$3:$C$593,3,FALSE)</f>
        <v>Conservatorio Plurinacional de Musica</v>
      </c>
      <c r="D123" s="425"/>
      <c r="E123" s="320" t="s">
        <v>1427</v>
      </c>
      <c r="F123" s="317">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0</v>
      </c>
      <c r="G123" s="317">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317">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317">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317">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991405</v>
      </c>
      <c r="K123" s="317">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317">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317">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317">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317">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317">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317">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317">
        <f t="shared" ca="1" si="4"/>
        <v>991405</v>
      </c>
      <c r="S123" s="317">
        <f ca="1">+R122+R123</f>
        <v>991405</v>
      </c>
      <c r="T123" s="317">
        <f ca="1">+S123</f>
        <v>991405</v>
      </c>
      <c r="U123" s="316">
        <f t="shared" si="5"/>
        <v>2</v>
      </c>
      <c r="V123" s="320" t="str">
        <f>+VLOOKUP(A123,bd_lista!$A$3:$E$593,5,FALSE)</f>
        <v>Instituciones Descentralizadas</v>
      </c>
      <c r="W123" s="421"/>
    </row>
    <row r="124" spans="1:23" customFormat="1" ht="27" hidden="1" customHeight="1">
      <c r="A124" s="326">
        <v>171</v>
      </c>
      <c r="B124" s="422">
        <f>+A124</f>
        <v>171</v>
      </c>
      <c r="C124" s="319" t="str">
        <f>+VLOOKUP(A124,bd_lista!$A$3:$C$593,3,FALSE)</f>
        <v>Centro de Investigación Agrícola Tropical</v>
      </c>
      <c r="D124" s="424" t="str">
        <f>+C124</f>
        <v>Centro de Investigación Agrícola Tropical</v>
      </c>
      <c r="E124" s="319" t="s">
        <v>1426</v>
      </c>
      <c r="F124" s="315">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315">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315">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315">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315">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315">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315">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315">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315">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315">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315">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315">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315">
        <f t="shared" ca="1" si="4"/>
        <v>0</v>
      </c>
      <c r="S124" s="317"/>
      <c r="T124" s="315">
        <f ca="1">+T125</f>
        <v>0</v>
      </c>
      <c r="U124" s="314">
        <f t="shared" si="5"/>
        <v>1</v>
      </c>
      <c r="V124" s="320" t="str">
        <f>+VLOOKUP(A124,bd_lista!$A$3:$E$593,5,FALSE)</f>
        <v>Instituciones Descentralizadas Departamentales</v>
      </c>
      <c r="W124" s="420" t="str">
        <f>+V124</f>
        <v>Instituciones Descentralizadas Departamentales</v>
      </c>
    </row>
    <row r="125" spans="1:23" customFormat="1" ht="27" hidden="1" customHeight="1">
      <c r="A125" s="324">
        <v>171</v>
      </c>
      <c r="B125" s="423"/>
      <c r="C125" s="320" t="str">
        <f>+VLOOKUP(A125,bd_lista!$A$3:$C$593,3,FALSE)</f>
        <v>Centro de Investigación Agrícola Tropical</v>
      </c>
      <c r="D125" s="425"/>
      <c r="E125" s="319" t="s">
        <v>1427</v>
      </c>
      <c r="F125" s="315">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315">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315">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315">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315">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315">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315">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315">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315">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315">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315">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315">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315">
        <f t="shared" ca="1" si="4"/>
        <v>0</v>
      </c>
      <c r="S125" s="317">
        <f ca="1">+R124+R125</f>
        <v>0</v>
      </c>
      <c r="T125" s="315">
        <f ca="1">+S125</f>
        <v>0</v>
      </c>
      <c r="U125" s="314">
        <f t="shared" si="5"/>
        <v>2</v>
      </c>
      <c r="V125" s="320" t="str">
        <f>+VLOOKUP(A125,bd_lista!$A$3:$E$593,5,FALSE)</f>
        <v>Instituciones Descentralizadas Departamentales</v>
      </c>
      <c r="W125" s="421"/>
    </row>
    <row r="126" spans="1:23" ht="15" hidden="1" customHeight="1">
      <c r="A126" s="324">
        <v>342</v>
      </c>
      <c r="B126" s="422">
        <f>+A126</f>
        <v>342</v>
      </c>
      <c r="C126" s="319" t="str">
        <f>+VLOOKUP(A126,bd_lista!$A$3:$C$593,3,FALSE)</f>
        <v>Agencia Estatal de Vivienda</v>
      </c>
      <c r="D126" s="424" t="str">
        <f>+C126</f>
        <v>Agencia Estatal de Vivienda</v>
      </c>
      <c r="E126" s="340" t="s">
        <v>1426</v>
      </c>
      <c r="F126" s="315">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315">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315">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315">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315">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315">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315">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315">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315">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315">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315">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315">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315">
        <f t="shared" ca="1" si="4"/>
        <v>0</v>
      </c>
      <c r="S126" s="315"/>
      <c r="T126" s="315">
        <f ca="1">+T127</f>
        <v>0</v>
      </c>
      <c r="U126" s="314">
        <f t="shared" si="5"/>
        <v>1</v>
      </c>
      <c r="V126" s="320" t="str">
        <f>+VLOOKUP(A126,bd_lista!$A$3:$E$593,5,FALSE)</f>
        <v>Instituciones Descentralizadas</v>
      </c>
      <c r="W126" s="420" t="str">
        <f>+V126</f>
        <v>Instituciones Descentralizadas</v>
      </c>
    </row>
    <row r="127" spans="1:23" ht="15" hidden="1" customHeight="1">
      <c r="A127" s="324">
        <v>342</v>
      </c>
      <c r="B127" s="423"/>
      <c r="C127" s="320" t="str">
        <f>+VLOOKUP(A127,bd_lista!$A$3:$C$593,3,FALSE)</f>
        <v>Agencia Estatal de Vivienda</v>
      </c>
      <c r="D127" s="425"/>
      <c r="E127" s="320" t="s">
        <v>1427</v>
      </c>
      <c r="F127" s="317">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317">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0</v>
      </c>
      <c r="H127" s="317">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317">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317">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317">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317">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317">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317">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317">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317">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317">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317">
        <f t="shared" ca="1" si="4"/>
        <v>0</v>
      </c>
      <c r="S127" s="317">
        <f ca="1">+R126+R127</f>
        <v>0</v>
      </c>
      <c r="T127" s="317">
        <f ca="1">+S127</f>
        <v>0</v>
      </c>
      <c r="U127" s="316">
        <f t="shared" si="5"/>
        <v>2</v>
      </c>
      <c r="V127" s="320" t="str">
        <f>+VLOOKUP(A127,bd_lista!$A$3:$E$593,5,FALSE)</f>
        <v>Instituciones Descentralizadas</v>
      </c>
      <c r="W127" s="421"/>
    </row>
    <row r="128" spans="1:23" ht="15" customHeight="1">
      <c r="A128" s="326">
        <v>163</v>
      </c>
      <c r="B128" s="422">
        <f>+A128</f>
        <v>163</v>
      </c>
      <c r="C128" s="319" t="str">
        <f>+VLOOKUP(A128,bd_lista!$A$3:$C$593,3,FALSE)</f>
        <v>Agencia Nacional de Hidrocarburos</v>
      </c>
      <c r="D128" s="424" t="str">
        <f>+C128</f>
        <v>Agencia Nacional de Hidrocarburos</v>
      </c>
      <c r="E128" s="340" t="s">
        <v>1426</v>
      </c>
      <c r="F128" s="315">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315">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315">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315">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315">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315">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315">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315">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315">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315">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315">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315">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315">
        <f t="shared" ca="1" si="4"/>
        <v>0</v>
      </c>
      <c r="S128" s="315"/>
      <c r="T128" s="315">
        <f ca="1">+T129</f>
        <v>955288.19999999925</v>
      </c>
      <c r="U128" s="314">
        <f t="shared" si="5"/>
        <v>1</v>
      </c>
      <c r="V128" s="320" t="str">
        <f>+VLOOKUP(A128,bd_lista!$A$3:$E$593,5,FALSE)</f>
        <v>Instituciones Descentralizadas</v>
      </c>
      <c r="W128" s="420" t="str">
        <f>+V128</f>
        <v>Instituciones Descentralizadas</v>
      </c>
    </row>
    <row r="129" spans="1:23" ht="15" customHeight="1">
      <c r="A129" s="324">
        <v>163</v>
      </c>
      <c r="B129" s="423"/>
      <c r="C129" s="320" t="str">
        <f>+VLOOKUP(A129,bd_lista!$A$3:$C$593,3,FALSE)</f>
        <v>Agencia Nacional de Hidrocarburos</v>
      </c>
      <c r="D129" s="425"/>
      <c r="E129" s="320" t="s">
        <v>1427</v>
      </c>
      <c r="F129" s="317">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15</v>
      </c>
      <c r="G129" s="317">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15</v>
      </c>
      <c r="H129" s="317">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317">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317">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955258.19999999925</v>
      </c>
      <c r="K129" s="317">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317">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317">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317">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317">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317">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317">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317">
        <f t="shared" ca="1" si="4"/>
        <v>955288.19999999925</v>
      </c>
      <c r="S129" s="317">
        <f ca="1">+R128+R129</f>
        <v>955288.19999999925</v>
      </c>
      <c r="T129" s="317">
        <f ca="1">+S129</f>
        <v>955288.19999999925</v>
      </c>
      <c r="U129" s="316">
        <f t="shared" si="5"/>
        <v>2</v>
      </c>
      <c r="V129" s="320" t="str">
        <f>+VLOOKUP(A129,bd_lista!$A$3:$E$593,5,FALSE)</f>
        <v>Instituciones Descentralizadas</v>
      </c>
      <c r="W129" s="421"/>
    </row>
    <row r="130" spans="1:23" ht="15" customHeight="1">
      <c r="A130" s="326">
        <v>283</v>
      </c>
      <c r="B130" s="422">
        <f>+A130</f>
        <v>283</v>
      </c>
      <c r="C130" s="319" t="str">
        <f>+VLOOKUP(A130,bd_lista!$A$3:$C$593,3,FALSE)</f>
        <v>Aduana Nacional</v>
      </c>
      <c r="D130" s="424" t="str">
        <f>+C130</f>
        <v>Aduana Nacional</v>
      </c>
      <c r="E130" s="340" t="s">
        <v>1426</v>
      </c>
      <c r="F130" s="315">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315">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315">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315">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315">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315">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315">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315">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315">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315">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315">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315">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315">
        <f t="shared" ca="1" si="4"/>
        <v>0</v>
      </c>
      <c r="S130" s="315"/>
      <c r="T130" s="315">
        <f ca="1">+T131</f>
        <v>834617.2</v>
      </c>
      <c r="U130" s="314">
        <f t="shared" si="5"/>
        <v>1</v>
      </c>
      <c r="V130" s="320" t="str">
        <f>+VLOOKUP(A130,bd_lista!$A$3:$E$593,5,FALSE)</f>
        <v>Instituciones Descentralizadas</v>
      </c>
      <c r="W130" s="420" t="str">
        <f>+V130</f>
        <v>Instituciones Descentralizadas</v>
      </c>
    </row>
    <row r="131" spans="1:23" ht="15" customHeight="1">
      <c r="A131" s="324">
        <v>283</v>
      </c>
      <c r="B131" s="423"/>
      <c r="C131" s="320" t="str">
        <f>+VLOOKUP(A131,bd_lista!$A$3:$C$593,3,FALSE)</f>
        <v>Aduana Nacional</v>
      </c>
      <c r="D131" s="425"/>
      <c r="E131" s="320" t="s">
        <v>1427</v>
      </c>
      <c r="F131" s="317">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317">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317">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0</v>
      </c>
      <c r="I131" s="317">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317">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834617.2</v>
      </c>
      <c r="K131" s="317">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317">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317">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317">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317">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317">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317">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317">
        <f t="shared" ca="1" si="4"/>
        <v>834617.2</v>
      </c>
      <c r="S131" s="317">
        <f ca="1">+R130+R131</f>
        <v>834617.2</v>
      </c>
      <c r="T131" s="317">
        <f ca="1">+S131</f>
        <v>834617.2</v>
      </c>
      <c r="U131" s="316">
        <f t="shared" si="5"/>
        <v>2</v>
      </c>
      <c r="V131" s="320" t="str">
        <f>+VLOOKUP(A131,bd_lista!$A$3:$E$593,5,FALSE)</f>
        <v>Instituciones Descentralizadas</v>
      </c>
      <c r="W131" s="421"/>
    </row>
    <row r="132" spans="1:23" ht="15" hidden="1" customHeight="1">
      <c r="A132" s="326">
        <v>271</v>
      </c>
      <c r="B132" s="422">
        <f>+A132</f>
        <v>271</v>
      </c>
      <c r="C132" s="319" t="str">
        <f>+VLOOKUP(A132,bd_lista!$A$3:$C$593,3,FALSE)</f>
        <v>Direc. Dptal. de Educación Santa Cruz</v>
      </c>
      <c r="D132" s="424" t="str">
        <f>+C132</f>
        <v>Direc. Dptal. de Educación Santa Cruz</v>
      </c>
      <c r="E132" s="340" t="s">
        <v>1426</v>
      </c>
      <c r="F132" s="315">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315">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315">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315">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315">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315">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315">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315">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315">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315">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315">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315">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315">
        <f t="shared" ca="1" si="4"/>
        <v>0</v>
      </c>
      <c r="S132" s="315"/>
      <c r="T132" s="315">
        <f ca="1">+T133</f>
        <v>0</v>
      </c>
      <c r="U132" s="314">
        <f t="shared" si="5"/>
        <v>1</v>
      </c>
      <c r="V132" s="320" t="str">
        <f>+VLOOKUP(A132,bd_lista!$A$3:$E$593,5,FALSE)</f>
        <v>Instituciones Descentralizadas</v>
      </c>
      <c r="W132" s="420" t="str">
        <f>+V132</f>
        <v>Instituciones Descentralizadas</v>
      </c>
    </row>
    <row r="133" spans="1:23" ht="15" hidden="1" customHeight="1">
      <c r="A133" s="324">
        <v>271</v>
      </c>
      <c r="B133" s="423"/>
      <c r="C133" s="320" t="str">
        <f>+VLOOKUP(A133,bd_lista!$A$3:$C$593,3,FALSE)</f>
        <v>Direc. Dptal. de Educación Santa Cruz</v>
      </c>
      <c r="D133" s="425"/>
      <c r="E133" s="320" t="s">
        <v>1427</v>
      </c>
      <c r="F133" s="317">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317">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0</v>
      </c>
      <c r="H133" s="317">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317">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317">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317">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317">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317">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317">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317">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317">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317">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317">
        <f t="shared" ca="1" si="4"/>
        <v>0</v>
      </c>
      <c r="S133" s="317">
        <f ca="1">+R132+R133</f>
        <v>0</v>
      </c>
      <c r="T133" s="317">
        <f ca="1">+S133</f>
        <v>0</v>
      </c>
      <c r="U133" s="316">
        <f t="shared" si="5"/>
        <v>2</v>
      </c>
      <c r="V133" s="320" t="str">
        <f>+VLOOKUP(A133,bd_lista!$A$3:$E$593,5,FALSE)</f>
        <v>Instituciones Descentralizadas</v>
      </c>
      <c r="W133" s="421"/>
    </row>
    <row r="134" spans="1:23" ht="15" customHeight="1">
      <c r="A134" s="326">
        <v>192</v>
      </c>
      <c r="B134" s="422">
        <f>+A134</f>
        <v>192</v>
      </c>
      <c r="C134" s="319" t="str">
        <f>+VLOOKUP(A134,bd_lista!$A$3:$C$593,3,FALSE)</f>
        <v>Servicio al Mejoramiento de la Navegación Amazónica</v>
      </c>
      <c r="D134" s="424" t="str">
        <f>+C134</f>
        <v>Servicio al Mejoramiento de la Navegación Amazónica</v>
      </c>
      <c r="E134" s="340" t="s">
        <v>1426</v>
      </c>
      <c r="F134" s="315">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315">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315">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315">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315">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315">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315">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315">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315">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315">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315">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315">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315">
        <f t="shared" ca="1" si="4"/>
        <v>0</v>
      </c>
      <c r="S134" s="315"/>
      <c r="T134" s="315">
        <f ca="1">+T135</f>
        <v>780572</v>
      </c>
      <c r="U134" s="314">
        <f t="shared" si="5"/>
        <v>1</v>
      </c>
      <c r="V134" s="320" t="str">
        <f>+VLOOKUP(A134,bd_lista!$A$3:$E$593,5,FALSE)</f>
        <v>Instituciones Descentralizadas</v>
      </c>
      <c r="W134" s="420" t="str">
        <f>+V134</f>
        <v>Instituciones Descentralizadas</v>
      </c>
    </row>
    <row r="135" spans="1:23" ht="15" customHeight="1">
      <c r="A135" s="324">
        <v>192</v>
      </c>
      <c r="B135" s="423"/>
      <c r="C135" s="320" t="str">
        <f>+VLOOKUP(A135,bd_lista!$A$3:$C$593,3,FALSE)</f>
        <v>Servicio al Mejoramiento de la Navegación Amazónica</v>
      </c>
      <c r="D135" s="425"/>
      <c r="E135" s="320" t="s">
        <v>1427</v>
      </c>
      <c r="F135" s="317">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317">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833</v>
      </c>
      <c r="H135" s="317">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317">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317">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779739</v>
      </c>
      <c r="K135" s="317">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317">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317">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317">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317">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317">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317">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317">
        <f t="shared" ca="1" si="4"/>
        <v>780572</v>
      </c>
      <c r="S135" s="317">
        <f ca="1">+R134+R135</f>
        <v>780572</v>
      </c>
      <c r="T135" s="317">
        <f ca="1">+S135</f>
        <v>780572</v>
      </c>
      <c r="U135" s="316">
        <f t="shared" si="5"/>
        <v>2</v>
      </c>
      <c r="V135" s="320" t="str">
        <f>+VLOOKUP(A135,bd_lista!$A$3:$E$593,5,FALSE)</f>
        <v>Instituciones Descentralizadas</v>
      </c>
      <c r="W135" s="421"/>
    </row>
    <row r="136" spans="1:23" ht="15" hidden="1" customHeight="1">
      <c r="A136" s="326">
        <v>268</v>
      </c>
      <c r="B136" s="422">
        <f>+A136</f>
        <v>268</v>
      </c>
      <c r="C136" s="319" t="str">
        <f>+VLOOKUP(A136,bd_lista!$A$3:$C$593,3,FALSE)</f>
        <v>Direc. Dptal. de Educación Oruro</v>
      </c>
      <c r="D136" s="424" t="str">
        <f>+C136</f>
        <v>Direc. Dptal. de Educación Oruro</v>
      </c>
      <c r="E136" s="340" t="s">
        <v>1426</v>
      </c>
      <c r="F136" s="315">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315">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315">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315">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315">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315">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315">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315">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315">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315">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315">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315">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315">
        <f t="shared" ref="R136:R199" ca="1" si="6">+SUM(F136:Q136)</f>
        <v>0</v>
      </c>
      <c r="S136" s="315"/>
      <c r="T136" s="315">
        <f ca="1">+T137</f>
        <v>0</v>
      </c>
      <c r="U136" s="314">
        <f t="shared" ref="U136:U199" si="7">+IF(E136="Débitos",1,2)</f>
        <v>1</v>
      </c>
      <c r="V136" s="320" t="str">
        <f>+VLOOKUP(A136,bd_lista!$A$3:$E$593,5,FALSE)</f>
        <v>Instituciones Descentralizadas</v>
      </c>
      <c r="W136" s="420" t="str">
        <f>+V136</f>
        <v>Instituciones Descentralizadas</v>
      </c>
    </row>
    <row r="137" spans="1:23" ht="15" hidden="1" customHeight="1">
      <c r="A137" s="324">
        <v>268</v>
      </c>
      <c r="B137" s="423"/>
      <c r="C137" s="320" t="str">
        <f>+VLOOKUP(A137,bd_lista!$A$3:$C$593,3,FALSE)</f>
        <v>Direc. Dptal. de Educación Oruro</v>
      </c>
      <c r="D137" s="425"/>
      <c r="E137" s="320" t="s">
        <v>1427</v>
      </c>
      <c r="F137" s="317">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317">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317">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317">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317">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317">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317">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317">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317">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317">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317">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317">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317">
        <f t="shared" ca="1" si="6"/>
        <v>0</v>
      </c>
      <c r="S137" s="317">
        <f ca="1">+R136+R137</f>
        <v>0</v>
      </c>
      <c r="T137" s="317">
        <f ca="1">+S137</f>
        <v>0</v>
      </c>
      <c r="U137" s="316">
        <f t="shared" si="7"/>
        <v>2</v>
      </c>
      <c r="V137" s="320" t="str">
        <f>+VLOOKUP(A137,bd_lista!$A$3:$E$593,5,FALSE)</f>
        <v>Instituciones Descentralizadas</v>
      </c>
      <c r="W137" s="421"/>
    </row>
    <row r="138" spans="1:23" ht="15" hidden="1" customHeight="1">
      <c r="A138" s="326">
        <v>121</v>
      </c>
      <c r="B138" s="422">
        <f>+A138</f>
        <v>121</v>
      </c>
      <c r="C138" s="319" t="str">
        <f>+VLOOKUP(A138,bd_lista!$A$3:$C$593,3,FALSE)</f>
        <v>Instituto Boliviano de Ciencia y Tecnología Nuclear</v>
      </c>
      <c r="D138" s="424" t="str">
        <f>+C138</f>
        <v>Instituto Boliviano de Ciencia y Tecnología Nuclear</v>
      </c>
      <c r="E138" s="319" t="s">
        <v>1426</v>
      </c>
      <c r="F138" s="315">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315">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315">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315">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315">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315">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315">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315">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315">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315">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315">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315">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315">
        <f t="shared" ca="1" si="6"/>
        <v>0</v>
      </c>
      <c r="S138" s="315"/>
      <c r="T138" s="315">
        <f ca="1">+T139</f>
        <v>0</v>
      </c>
      <c r="U138" s="314">
        <f t="shared" si="7"/>
        <v>1</v>
      </c>
      <c r="V138" s="320" t="str">
        <f>+VLOOKUP(A138,bd_lista!$A$3:$E$593,5,FALSE)</f>
        <v>Instituciones Descentralizadas</v>
      </c>
      <c r="W138" s="420" t="str">
        <f>+V138</f>
        <v>Instituciones Descentralizadas</v>
      </c>
    </row>
    <row r="139" spans="1:23" ht="15" hidden="1" customHeight="1">
      <c r="A139" s="324">
        <v>121</v>
      </c>
      <c r="B139" s="423"/>
      <c r="C139" s="320" t="str">
        <f>+VLOOKUP(A139,bd_lista!$A$3:$C$593,3,FALSE)</f>
        <v>Instituto Boliviano de Ciencia y Tecnología Nuclear</v>
      </c>
      <c r="D139" s="425"/>
      <c r="E139" s="320" t="s">
        <v>1427</v>
      </c>
      <c r="F139" s="317">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0</v>
      </c>
      <c r="G139" s="317">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317">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317">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317">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317">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317">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317">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317">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317">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317">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317">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317">
        <f t="shared" ca="1" si="6"/>
        <v>0</v>
      </c>
      <c r="S139" s="317">
        <f ca="1">+R138+R139</f>
        <v>0</v>
      </c>
      <c r="T139" s="317">
        <f ca="1">+S139</f>
        <v>0</v>
      </c>
      <c r="U139" s="316">
        <f t="shared" si="7"/>
        <v>2</v>
      </c>
      <c r="V139" s="320" t="str">
        <f>+VLOOKUP(A139,bd_lista!$A$3:$E$593,5,FALSE)</f>
        <v>Instituciones Descentralizadas</v>
      </c>
      <c r="W139" s="421"/>
    </row>
    <row r="140" spans="1:23" ht="15" customHeight="1">
      <c r="A140" s="326">
        <v>132</v>
      </c>
      <c r="B140" s="422">
        <f>+A140</f>
        <v>132</v>
      </c>
      <c r="C140" s="319" t="str">
        <f>+VLOOKUP(A140,bd_lista!$A$3:$C$593,3,FALSE)</f>
        <v>Servicio de Desarrollo de las Empresas Púb. Productivas</v>
      </c>
      <c r="D140" s="424" t="str">
        <f>+C140</f>
        <v>Servicio de Desarrollo de las Empresas Púb. Productivas</v>
      </c>
      <c r="E140" s="340" t="s">
        <v>1426</v>
      </c>
      <c r="F140" s="315">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387.92</v>
      </c>
      <c r="G140" s="315">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1681.22</v>
      </c>
      <c r="H140" s="315">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315">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315">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315">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315">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315">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315">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315">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315">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315">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315">
        <f t="shared" ca="1" si="6"/>
        <v>2069.14</v>
      </c>
      <c r="S140" s="315"/>
      <c r="T140" s="315">
        <f ca="1">+T141</f>
        <v>421640.93</v>
      </c>
      <c r="U140" s="314">
        <f t="shared" si="7"/>
        <v>1</v>
      </c>
      <c r="V140" s="320" t="str">
        <f>+VLOOKUP(A140,bd_lista!$A$3:$E$593,5,FALSE)</f>
        <v>Instituciones Descentralizadas</v>
      </c>
      <c r="W140" s="420" t="str">
        <f>+V140</f>
        <v>Instituciones Descentralizadas</v>
      </c>
    </row>
    <row r="141" spans="1:23" ht="15" customHeight="1">
      <c r="A141" s="324">
        <v>132</v>
      </c>
      <c r="B141" s="423"/>
      <c r="C141" s="320" t="str">
        <f>+VLOOKUP(A141,bd_lista!$A$3:$C$593,3,FALSE)</f>
        <v>Servicio de Desarrollo de las Empresas Púb. Productivas</v>
      </c>
      <c r="D141" s="425"/>
      <c r="E141" s="320" t="s">
        <v>1427</v>
      </c>
      <c r="F141" s="317">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13484.31</v>
      </c>
      <c r="G141" s="317">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372110.48</v>
      </c>
      <c r="H141" s="317">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317">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317">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33977</v>
      </c>
      <c r="K141" s="317">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317">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317">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317">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317">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317">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317">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317">
        <f t="shared" ca="1" si="6"/>
        <v>419571.79</v>
      </c>
      <c r="S141" s="317">
        <f ca="1">+R140+R141</f>
        <v>421640.93</v>
      </c>
      <c r="T141" s="317">
        <f ca="1">+S141</f>
        <v>421640.93</v>
      </c>
      <c r="U141" s="316">
        <f t="shared" si="7"/>
        <v>2</v>
      </c>
      <c r="V141" s="320" t="str">
        <f>+VLOOKUP(A141,bd_lista!$A$3:$E$593,5,FALSE)</f>
        <v>Instituciones Descentralizadas</v>
      </c>
      <c r="W141" s="421"/>
    </row>
    <row r="142" spans="1:23" ht="15" customHeight="1">
      <c r="A142" s="326">
        <v>660</v>
      </c>
      <c r="B142" s="422">
        <f>+A142</f>
        <v>660</v>
      </c>
      <c r="C142" s="319" t="str">
        <f>+VLOOKUP(A142,bd_lista!$A$3:$C$593,3,FALSE)</f>
        <v>Órgano Judicial</v>
      </c>
      <c r="D142" s="424" t="str">
        <f>+C142</f>
        <v>Órgano Judicial</v>
      </c>
      <c r="E142" s="340" t="s">
        <v>1426</v>
      </c>
      <c r="F142" s="315">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12167.31</v>
      </c>
      <c r="G142" s="315">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2467.61</v>
      </c>
      <c r="H142" s="315">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315">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315">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315">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315">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315">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315">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315">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315">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315">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315">
        <f t="shared" ca="1" si="6"/>
        <v>14634.92</v>
      </c>
      <c r="S142" s="355"/>
      <c r="T142" s="315">
        <f ca="1">+T143</f>
        <v>336923.84</v>
      </c>
      <c r="U142" s="314">
        <f t="shared" si="7"/>
        <v>1</v>
      </c>
      <c r="V142" s="320" t="str">
        <f>+VLOOKUP(A142,bd_lista!$A$3:$E$593,5,FALSE)</f>
        <v>Instituciones Descentralizadas</v>
      </c>
      <c r="W142" s="420" t="str">
        <f>+V142</f>
        <v>Instituciones Descentralizadas</v>
      </c>
    </row>
    <row r="143" spans="1:23" ht="15" customHeight="1">
      <c r="A143" s="324">
        <v>660</v>
      </c>
      <c r="B143" s="423"/>
      <c r="C143" s="320" t="str">
        <f>+VLOOKUP(A143,bd_lista!$A$3:$C$593,3,FALSE)</f>
        <v>Órgano Judicial</v>
      </c>
      <c r="D143" s="425"/>
      <c r="E143" s="320" t="s">
        <v>1427</v>
      </c>
      <c r="F143" s="317">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12167.31</v>
      </c>
      <c r="G143" s="317">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39912.71</v>
      </c>
      <c r="H143" s="317">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317">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317">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270208.90000000002</v>
      </c>
      <c r="K143" s="317">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317">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317">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317">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317">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317">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317">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317">
        <f t="shared" ca="1" si="6"/>
        <v>322288.92000000004</v>
      </c>
      <c r="S143" s="354">
        <f ca="1">+R142+R143</f>
        <v>336923.84</v>
      </c>
      <c r="T143" s="317">
        <f ca="1">+S143</f>
        <v>336923.84</v>
      </c>
      <c r="U143" s="316">
        <f t="shared" si="7"/>
        <v>2</v>
      </c>
      <c r="V143" s="320" t="str">
        <f>+VLOOKUP(A143,bd_lista!$A$3:$E$593,5,FALSE)</f>
        <v>Instituciones Descentralizadas</v>
      </c>
      <c r="W143" s="421"/>
    </row>
    <row r="144" spans="1:23" ht="15" hidden="1" customHeight="1">
      <c r="A144" s="326">
        <v>267</v>
      </c>
      <c r="B144" s="422">
        <f>+A144</f>
        <v>267</v>
      </c>
      <c r="C144" s="319" t="str">
        <f>+VLOOKUP(A144,bd_lista!$A$3:$C$593,3,FALSE)</f>
        <v>Direc. Dptal. de Educación Cochabamba</v>
      </c>
      <c r="D144" s="424" t="str">
        <f>+C144</f>
        <v>Direc. Dptal. de Educación Cochabamba</v>
      </c>
      <c r="E144" s="340" t="s">
        <v>1426</v>
      </c>
      <c r="F144" s="315">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315">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315">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315">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315">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315">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315">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315">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315">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315">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315">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315">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315">
        <f t="shared" ca="1" si="6"/>
        <v>0</v>
      </c>
      <c r="S144" s="315"/>
      <c r="T144" s="315">
        <f ca="1">+T145</f>
        <v>0</v>
      </c>
      <c r="U144" s="314">
        <f t="shared" si="7"/>
        <v>1</v>
      </c>
      <c r="V144" s="320" t="str">
        <f>+VLOOKUP(A144,bd_lista!$A$3:$E$593,5,FALSE)</f>
        <v>Instituciones Descentralizadas</v>
      </c>
      <c r="W144" s="420" t="str">
        <f>+V144</f>
        <v>Instituciones Descentralizadas</v>
      </c>
    </row>
    <row r="145" spans="1:23" ht="15" hidden="1" customHeight="1">
      <c r="A145" s="324">
        <v>267</v>
      </c>
      <c r="B145" s="423"/>
      <c r="C145" s="320" t="str">
        <f>+VLOOKUP(A145,bd_lista!$A$3:$C$593,3,FALSE)</f>
        <v>Direc. Dptal. de Educación Cochabamba</v>
      </c>
      <c r="D145" s="425"/>
      <c r="E145" s="320" t="s">
        <v>1427</v>
      </c>
      <c r="F145" s="317">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317">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317">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317">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317">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317">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317">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317">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317">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317">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317">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317">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317">
        <f t="shared" ca="1" si="6"/>
        <v>0</v>
      </c>
      <c r="S145" s="317">
        <f ca="1">+R144+R145</f>
        <v>0</v>
      </c>
      <c r="T145" s="317">
        <f ca="1">+S145</f>
        <v>0</v>
      </c>
      <c r="U145" s="316">
        <f t="shared" si="7"/>
        <v>2</v>
      </c>
      <c r="V145" s="320" t="str">
        <f>+VLOOKUP(A145,bd_lista!$A$3:$E$593,5,FALSE)</f>
        <v>Instituciones Descentralizadas</v>
      </c>
      <c r="W145" s="421"/>
    </row>
    <row r="146" spans="1:23" ht="15" customHeight="1">
      <c r="A146" s="326">
        <v>512</v>
      </c>
      <c r="B146" s="422">
        <f>+A146</f>
        <v>512</v>
      </c>
      <c r="C146" s="319" t="str">
        <f>+VLOOKUP(A146,bd_lista!$A$3:$C$593,3,FALSE)</f>
        <v>Adm.de Aeropuertos y Servicios Auxiliares a la Naveg. Aérea</v>
      </c>
      <c r="D146" s="424" t="str">
        <f>+C146</f>
        <v>Adm.de Aeropuertos y Servicios Auxiliares a la Naveg. Aérea</v>
      </c>
      <c r="E146" s="340" t="s">
        <v>1426</v>
      </c>
      <c r="F146" s="315">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94722.92</v>
      </c>
      <c r="G146" s="315">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94772.93</v>
      </c>
      <c r="H146" s="315">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315">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315">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315">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315">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315">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315">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315">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315">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315">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315">
        <f t="shared" ca="1" si="6"/>
        <v>189495.84999999998</v>
      </c>
      <c r="S146" s="355"/>
      <c r="T146" s="315">
        <f ca="1">+T147</f>
        <v>242469.96999999997</v>
      </c>
      <c r="U146" s="314">
        <f t="shared" si="7"/>
        <v>1</v>
      </c>
      <c r="V146" s="320" t="str">
        <f>+VLOOKUP(A146,bd_lista!$A$3:$E$593,5,FALSE)</f>
        <v>Instituciones Descentralizadas</v>
      </c>
      <c r="W146" s="420" t="str">
        <f>+V146</f>
        <v>Instituciones Descentralizadas</v>
      </c>
    </row>
    <row r="147" spans="1:23" ht="15" customHeight="1">
      <c r="A147" s="324">
        <v>512</v>
      </c>
      <c r="B147" s="423"/>
      <c r="C147" s="320" t="str">
        <f>+VLOOKUP(A147,bd_lista!$A$3:$C$593,3,FALSE)</f>
        <v>Adm.de Aeropuertos y Servicios Auxiliares a la Naveg. Aérea</v>
      </c>
      <c r="D147" s="425"/>
      <c r="E147" s="320" t="s">
        <v>1427</v>
      </c>
      <c r="F147" s="317">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739.2</v>
      </c>
      <c r="G147" s="317">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6916.02</v>
      </c>
      <c r="H147" s="317">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317">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317">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45318.9</v>
      </c>
      <c r="K147" s="317">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317">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317">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317">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317">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317">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317">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317">
        <f t="shared" ca="1" si="6"/>
        <v>52974.12</v>
      </c>
      <c r="S147" s="354">
        <f ca="1">+R146+R147</f>
        <v>242469.96999999997</v>
      </c>
      <c r="T147" s="317">
        <f ca="1">+S147</f>
        <v>242469.96999999997</v>
      </c>
      <c r="U147" s="316">
        <f t="shared" si="7"/>
        <v>2</v>
      </c>
      <c r="V147" s="320" t="str">
        <f>+VLOOKUP(A147,bd_lista!$A$3:$E$593,5,FALSE)</f>
        <v>Instituciones Descentralizadas</v>
      </c>
      <c r="W147" s="421"/>
    </row>
    <row r="148" spans="1:23" ht="15" customHeight="1">
      <c r="A148" s="326">
        <v>340</v>
      </c>
      <c r="B148" s="422">
        <f>+A148</f>
        <v>340</v>
      </c>
      <c r="C148" s="319" t="str">
        <f>+VLOOKUP(A148,bd_lista!$A$3:$C$593,3,FALSE)</f>
        <v>Servicio General de Identificación Personal</v>
      </c>
      <c r="D148" s="424" t="str">
        <f>+C148</f>
        <v>Servicio General de Identificación Personal</v>
      </c>
      <c r="E148" s="340" t="s">
        <v>1426</v>
      </c>
      <c r="F148" s="315">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300</v>
      </c>
      <c r="G148" s="315">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50</v>
      </c>
      <c r="H148" s="315">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315">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315">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315">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315">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315">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315">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315">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315">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315">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315">
        <f t="shared" ca="1" si="6"/>
        <v>350</v>
      </c>
      <c r="S148" s="315"/>
      <c r="T148" s="315">
        <f ca="1">+T149</f>
        <v>225233.25999999998</v>
      </c>
      <c r="U148" s="314">
        <f t="shared" si="7"/>
        <v>1</v>
      </c>
      <c r="V148" s="320" t="str">
        <f>+VLOOKUP(A148,bd_lista!$A$3:$E$593,5,FALSE)</f>
        <v>Instituciones Descentralizadas</v>
      </c>
      <c r="W148" s="420" t="str">
        <f>+V148</f>
        <v>Instituciones Descentralizadas</v>
      </c>
    </row>
    <row r="149" spans="1:23" ht="15" customHeight="1">
      <c r="A149" s="324">
        <v>340</v>
      </c>
      <c r="B149" s="423"/>
      <c r="C149" s="320" t="str">
        <f>+VLOOKUP(A149,bd_lista!$A$3:$C$593,3,FALSE)</f>
        <v>Servicio General de Identificación Personal</v>
      </c>
      <c r="D149" s="425"/>
      <c r="E149" s="320" t="s">
        <v>1427</v>
      </c>
      <c r="F149" s="317">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195296.44999999998</v>
      </c>
      <c r="G149" s="317">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29586.81</v>
      </c>
      <c r="H149" s="317">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317">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317">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317">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317">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317">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317">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317">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317">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317">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317">
        <f t="shared" ca="1" si="6"/>
        <v>224883.25999999998</v>
      </c>
      <c r="S149" s="317">
        <f ca="1">+R148+R149</f>
        <v>225233.25999999998</v>
      </c>
      <c r="T149" s="317">
        <f ca="1">+S149</f>
        <v>225233.25999999998</v>
      </c>
      <c r="U149" s="316">
        <f t="shared" si="7"/>
        <v>2</v>
      </c>
      <c r="V149" s="320" t="str">
        <f>+VLOOKUP(A149,bd_lista!$A$3:$E$593,5,FALSE)</f>
        <v>Instituciones Descentralizadas</v>
      </c>
      <c r="W149" s="421"/>
    </row>
    <row r="150" spans="1:23" ht="15" hidden="1" customHeight="1">
      <c r="A150" s="326">
        <v>376</v>
      </c>
      <c r="B150" s="422">
        <f>+A150</f>
        <v>376</v>
      </c>
      <c r="C150" s="319" t="str">
        <f>+VLOOKUP(A150,bd_lista!$A$3:$C$593,3,FALSE)</f>
        <v>Agencia Boliviana de Energía Nuclear</v>
      </c>
      <c r="D150" s="424" t="str">
        <f>+C150</f>
        <v>Agencia Boliviana de Energía Nuclear</v>
      </c>
      <c r="E150" s="340" t="s">
        <v>1426</v>
      </c>
      <c r="F150" s="315">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315">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315">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315">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315">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315">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315">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315">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315">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315">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315">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315">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315">
        <f t="shared" ca="1" si="6"/>
        <v>0</v>
      </c>
      <c r="S150" s="355"/>
      <c r="T150" s="315">
        <f ca="1">+T151</f>
        <v>0</v>
      </c>
      <c r="U150" s="314">
        <f t="shared" si="7"/>
        <v>1</v>
      </c>
      <c r="V150" s="320" t="str">
        <f>+VLOOKUP(A150,bd_lista!$A$3:$E$593,5,FALSE)</f>
        <v>Instituciones Descentralizadas</v>
      </c>
      <c r="W150" s="420" t="str">
        <f>+V150</f>
        <v>Instituciones Descentralizadas</v>
      </c>
    </row>
    <row r="151" spans="1:23" ht="15" hidden="1" customHeight="1">
      <c r="A151" s="324">
        <v>376</v>
      </c>
      <c r="B151" s="423"/>
      <c r="C151" s="320" t="str">
        <f>+VLOOKUP(A151,bd_lista!$A$3:$C$593,3,FALSE)</f>
        <v>Agencia Boliviana de Energía Nuclear</v>
      </c>
      <c r="D151" s="425"/>
      <c r="E151" s="320" t="s">
        <v>1427</v>
      </c>
      <c r="F151" s="317">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317">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317">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317">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317">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317">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317">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317">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317">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317">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317">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317">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317">
        <f t="shared" ca="1" si="6"/>
        <v>0</v>
      </c>
      <c r="S151" s="354">
        <f ca="1">+R150+R151</f>
        <v>0</v>
      </c>
      <c r="T151" s="317">
        <f ca="1">+S151</f>
        <v>0</v>
      </c>
      <c r="U151" s="316">
        <f t="shared" si="7"/>
        <v>2</v>
      </c>
      <c r="V151" s="320" t="str">
        <f>+VLOOKUP(A151,bd_lista!$A$3:$E$593,5,FALSE)</f>
        <v>Instituciones Descentralizadas</v>
      </c>
      <c r="W151" s="421"/>
    </row>
    <row r="152" spans="1:23" ht="15" hidden="1" customHeight="1">
      <c r="A152" s="326">
        <v>150</v>
      </c>
      <c r="B152" s="422">
        <f>+A152</f>
        <v>150</v>
      </c>
      <c r="C152" s="319" t="str">
        <f>+VLOOKUP(A152,bd_lista!$A$3:$C$593,3,FALSE)</f>
        <v>Proyecto Sucre Ciudad Universitaria</v>
      </c>
      <c r="D152" s="424" t="str">
        <f>+C152</f>
        <v>Proyecto Sucre Ciudad Universitaria</v>
      </c>
      <c r="E152" s="340" t="s">
        <v>1426</v>
      </c>
      <c r="F152" s="315">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315">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315">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315">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315">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315">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315">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315">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315">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315">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315">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315">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315">
        <f t="shared" ca="1" si="6"/>
        <v>0</v>
      </c>
      <c r="S152" s="315"/>
      <c r="T152" s="315">
        <f ca="1">+T153</f>
        <v>0</v>
      </c>
      <c r="U152" s="314">
        <f t="shared" si="7"/>
        <v>1</v>
      </c>
      <c r="V152" s="320" t="str">
        <f>+VLOOKUP(A152,bd_lista!$A$3:$E$593,5,FALSE)</f>
        <v>Instituciones Descentralizadas</v>
      </c>
      <c r="W152" s="420" t="str">
        <f>+V152</f>
        <v>Instituciones Descentralizadas</v>
      </c>
    </row>
    <row r="153" spans="1:23" ht="15" hidden="1" customHeight="1">
      <c r="A153" s="324">
        <v>150</v>
      </c>
      <c r="B153" s="423"/>
      <c r="C153" s="320" t="str">
        <f>+VLOOKUP(A153,bd_lista!$A$3:$C$593,3,FALSE)</f>
        <v>Proyecto Sucre Ciudad Universitaria</v>
      </c>
      <c r="D153" s="425"/>
      <c r="E153" s="320" t="s">
        <v>1427</v>
      </c>
      <c r="F153" s="317">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317">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317">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317">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317">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317">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317">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317">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317">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317">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317">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317">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317">
        <f t="shared" ca="1" si="6"/>
        <v>0</v>
      </c>
      <c r="S153" s="317">
        <f ca="1">+R152+R153</f>
        <v>0</v>
      </c>
      <c r="T153" s="317">
        <f ca="1">+S153</f>
        <v>0</v>
      </c>
      <c r="U153" s="316">
        <f t="shared" si="7"/>
        <v>2</v>
      </c>
      <c r="V153" s="320" t="str">
        <f>+VLOOKUP(A153,bd_lista!$A$3:$E$593,5,FALSE)</f>
        <v>Instituciones Descentralizadas</v>
      </c>
      <c r="W153" s="421"/>
    </row>
    <row r="154" spans="1:23" ht="15" hidden="1" customHeight="1">
      <c r="A154" s="326">
        <v>273</v>
      </c>
      <c r="B154" s="422">
        <f>+A154</f>
        <v>273</v>
      </c>
      <c r="C154" s="319" t="str">
        <f>+VLOOKUP(A154,bd_lista!$A$3:$C$593,3,FALSE)</f>
        <v>Direc. Dptal. de Educación Pando</v>
      </c>
      <c r="D154" s="424" t="str">
        <f>+C154</f>
        <v>Direc. Dptal. de Educación Pando</v>
      </c>
      <c r="E154" s="340" t="s">
        <v>1426</v>
      </c>
      <c r="F154" s="315">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315">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315">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315">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315">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315">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315">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315">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315">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315">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315">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315">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315">
        <f t="shared" ca="1" si="6"/>
        <v>0</v>
      </c>
      <c r="S154" s="315"/>
      <c r="T154" s="315">
        <f ca="1">+T155</f>
        <v>0</v>
      </c>
      <c r="U154" s="314">
        <f t="shared" si="7"/>
        <v>1</v>
      </c>
      <c r="V154" s="320" t="str">
        <f>+VLOOKUP(A154,bd_lista!$A$3:$E$593,5,FALSE)</f>
        <v>Instituciones Descentralizadas</v>
      </c>
      <c r="W154" s="420" t="str">
        <f>+V154</f>
        <v>Instituciones Descentralizadas</v>
      </c>
    </row>
    <row r="155" spans="1:23" ht="15" hidden="1" customHeight="1">
      <c r="A155" s="324">
        <v>273</v>
      </c>
      <c r="B155" s="423"/>
      <c r="C155" s="320" t="str">
        <f>+VLOOKUP(A155,bd_lista!$A$3:$C$593,3,FALSE)</f>
        <v>Direc. Dptal. de Educación Pando</v>
      </c>
      <c r="D155" s="425"/>
      <c r="E155" s="320" t="s">
        <v>1427</v>
      </c>
      <c r="F155" s="317">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317">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317">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317">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317">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317">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317">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317">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317">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317">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317">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317">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317">
        <f t="shared" ca="1" si="6"/>
        <v>0</v>
      </c>
      <c r="S155" s="317">
        <f ca="1">+R154+R155</f>
        <v>0</v>
      </c>
      <c r="T155" s="317">
        <f ca="1">+S155</f>
        <v>0</v>
      </c>
      <c r="U155" s="316">
        <f t="shared" si="7"/>
        <v>2</v>
      </c>
      <c r="V155" s="320" t="str">
        <f>+VLOOKUP(A155,bd_lista!$A$3:$E$593,5,FALSE)</f>
        <v>Instituciones Descentralizadas</v>
      </c>
      <c r="W155" s="421"/>
    </row>
    <row r="156" spans="1:23" ht="15" customHeight="1">
      <c r="A156" s="326">
        <v>129</v>
      </c>
      <c r="B156" s="422">
        <f>+A156</f>
        <v>129</v>
      </c>
      <c r="C156" s="319" t="str">
        <f>+VLOOKUP(A156,bd_lista!$A$3:$C$593,3,FALSE)</f>
        <v>Escuela de Gestión Pública Plurinacional</v>
      </c>
      <c r="D156" s="424" t="str">
        <f>+C156</f>
        <v>Escuela de Gestión Pública Plurinacional</v>
      </c>
      <c r="E156" s="340" t="s">
        <v>1426</v>
      </c>
      <c r="F156" s="315">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315">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315">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315">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315">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315">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315">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315">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315">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315">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315">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315">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315">
        <f t="shared" ca="1" si="6"/>
        <v>0</v>
      </c>
      <c r="S156" s="315"/>
      <c r="T156" s="315">
        <f ca="1">+T157</f>
        <v>212040</v>
      </c>
      <c r="U156" s="314">
        <f t="shared" si="7"/>
        <v>1</v>
      </c>
      <c r="V156" s="320" t="str">
        <f>+VLOOKUP(A156,bd_lista!$A$3:$E$593,5,FALSE)</f>
        <v>Instituciones Descentralizadas</v>
      </c>
      <c r="W156" s="420" t="str">
        <f>+V156</f>
        <v>Instituciones Descentralizadas</v>
      </c>
    </row>
    <row r="157" spans="1:23" ht="15" customHeight="1">
      <c r="A157" s="324">
        <v>129</v>
      </c>
      <c r="B157" s="423"/>
      <c r="C157" s="320" t="str">
        <f>+VLOOKUP(A157,bd_lista!$A$3:$C$593,3,FALSE)</f>
        <v>Escuela de Gestión Pública Plurinacional</v>
      </c>
      <c r="D157" s="425"/>
      <c r="E157" s="320" t="s">
        <v>1427</v>
      </c>
      <c r="F157" s="317">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317">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317">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317">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317">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212040</v>
      </c>
      <c r="K157" s="317">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317">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317">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317">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317">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317">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317">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317">
        <f t="shared" ca="1" si="6"/>
        <v>212040</v>
      </c>
      <c r="S157" s="317">
        <f ca="1">+R156+R157</f>
        <v>212040</v>
      </c>
      <c r="T157" s="317">
        <f ca="1">+S157</f>
        <v>212040</v>
      </c>
      <c r="U157" s="316">
        <f t="shared" si="7"/>
        <v>2</v>
      </c>
      <c r="V157" s="320" t="str">
        <f>+VLOOKUP(A157,bd_lista!$A$3:$E$593,5,FALSE)</f>
        <v>Instituciones Descentralizadas</v>
      </c>
      <c r="W157" s="421"/>
    </row>
    <row r="158" spans="1:23" ht="15" customHeight="1">
      <c r="A158" s="326">
        <v>117</v>
      </c>
      <c r="B158" s="422">
        <f>+A158</f>
        <v>117</v>
      </c>
      <c r="C158" s="319" t="str">
        <f>+VLOOKUP(A158,bd_lista!$A$3:$C$593,3,FALSE)</f>
        <v>Dirección General de Aeronáutica Civil</v>
      </c>
      <c r="D158" s="424" t="str">
        <f>+C158</f>
        <v>Dirección General de Aeronáutica Civil</v>
      </c>
      <c r="E158" s="340" t="s">
        <v>1426</v>
      </c>
      <c r="F158" s="315">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315">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1500</v>
      </c>
      <c r="H158" s="315">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315">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315">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315">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315">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315">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315">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315">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315">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315">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315">
        <f t="shared" ca="1" si="6"/>
        <v>1500</v>
      </c>
      <c r="S158" s="315"/>
      <c r="T158" s="315">
        <f ca="1">+T159</f>
        <v>197931.31000000006</v>
      </c>
      <c r="U158" s="314">
        <f t="shared" si="7"/>
        <v>1</v>
      </c>
      <c r="V158" s="320" t="str">
        <f>+VLOOKUP(A158,bd_lista!$A$3:$E$593,5,FALSE)</f>
        <v>Instituciones Descentralizadas</v>
      </c>
      <c r="W158" s="420" t="str">
        <f>+V158</f>
        <v>Instituciones Descentralizadas</v>
      </c>
    </row>
    <row r="159" spans="1:23" ht="15" customHeight="1">
      <c r="A159" s="324">
        <v>117</v>
      </c>
      <c r="B159" s="423"/>
      <c r="C159" s="320" t="str">
        <f>+VLOOKUP(A159,bd_lista!$A$3:$C$593,3,FALSE)</f>
        <v>Dirección General de Aeronáutica Civil</v>
      </c>
      <c r="D159" s="425"/>
      <c r="E159" s="320" t="s">
        <v>1427</v>
      </c>
      <c r="F159" s="317">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317">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317">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317">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317">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196431.31000000006</v>
      </c>
      <c r="K159" s="317">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317">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317">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317">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317">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317">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317">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317">
        <f t="shared" ca="1" si="6"/>
        <v>196431.31000000006</v>
      </c>
      <c r="S159" s="317">
        <f ca="1">+R158+R159</f>
        <v>197931.31000000006</v>
      </c>
      <c r="T159" s="317">
        <f ca="1">+S159</f>
        <v>197931.31000000006</v>
      </c>
      <c r="U159" s="316">
        <f t="shared" si="7"/>
        <v>2</v>
      </c>
      <c r="V159" s="320" t="str">
        <f>+VLOOKUP(A159,bd_lista!$A$3:$E$593,5,FALSE)</f>
        <v>Instituciones Descentralizadas</v>
      </c>
      <c r="W159" s="421"/>
    </row>
    <row r="160" spans="1:23" customFormat="1" ht="15" hidden="1" customHeight="1">
      <c r="A160" s="326">
        <v>302</v>
      </c>
      <c r="B160" s="422">
        <f>+A160</f>
        <v>302</v>
      </c>
      <c r="C160" s="319" t="str">
        <f>+VLOOKUP(A160,bd_lista!$A$3:$C$593,3,FALSE)</f>
        <v>Servicio Departamental de Riego - Potosí</v>
      </c>
      <c r="D160" s="424" t="str">
        <f>+C160</f>
        <v>Servicio Departamental de Riego - Potosí</v>
      </c>
      <c r="E160" s="340" t="s">
        <v>1426</v>
      </c>
      <c r="F160" s="315">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315">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315">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315">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315">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315">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315">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315">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315">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315">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315">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315">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315">
        <f t="shared" ca="1" si="6"/>
        <v>0</v>
      </c>
      <c r="S160" s="315"/>
      <c r="T160" s="315">
        <f ca="1">+T161</f>
        <v>0</v>
      </c>
      <c r="U160" s="314">
        <f t="shared" si="7"/>
        <v>1</v>
      </c>
      <c r="V160" s="320" t="str">
        <f>+VLOOKUP(A160,bd_lista!$A$3:$E$593,5,FALSE)</f>
        <v>Instituciones Descentralizadas</v>
      </c>
      <c r="W160" s="420" t="str">
        <f>+V160</f>
        <v>Instituciones Descentralizadas</v>
      </c>
    </row>
    <row r="161" spans="1:23" customFormat="1" ht="15" hidden="1" customHeight="1">
      <c r="A161" s="324">
        <v>302</v>
      </c>
      <c r="B161" s="423"/>
      <c r="C161" s="320" t="str">
        <f>+VLOOKUP(A161,bd_lista!$A$3:$C$593,3,FALSE)</f>
        <v>Servicio Departamental de Riego - Potosí</v>
      </c>
      <c r="D161" s="425"/>
      <c r="E161" s="320" t="s">
        <v>1427</v>
      </c>
      <c r="F161" s="317">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317">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317">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317">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317">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317">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317">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317">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317">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317">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31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31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317">
        <f t="shared" ca="1" si="6"/>
        <v>0</v>
      </c>
      <c r="S161" s="317">
        <f ca="1">+R160+R161</f>
        <v>0</v>
      </c>
      <c r="T161" s="317">
        <f ca="1">+S161</f>
        <v>0</v>
      </c>
      <c r="U161" s="316">
        <f t="shared" si="7"/>
        <v>2</v>
      </c>
      <c r="V161" s="320" t="str">
        <f>+VLOOKUP(A161,bd_lista!$A$3:$E$593,5,FALSE)</f>
        <v>Instituciones Descentralizadas</v>
      </c>
      <c r="W161" s="421"/>
    </row>
    <row r="162" spans="1:23" ht="15" customHeight="1">
      <c r="A162" s="324">
        <v>224</v>
      </c>
      <c r="B162" s="422">
        <f>+A162</f>
        <v>224</v>
      </c>
      <c r="C162" s="319" t="str">
        <f>+VLOOKUP(A162,bd_lista!$A$3:$C$593,3,FALSE)</f>
        <v>Insumos Bolivia</v>
      </c>
      <c r="D162" s="424" t="str">
        <f>+C162</f>
        <v>Insumos Bolivia</v>
      </c>
      <c r="E162" s="340" t="s">
        <v>1426</v>
      </c>
      <c r="F162" s="315">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513.79999999999995</v>
      </c>
      <c r="G162" s="315">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315">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315">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315">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315">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315">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315">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315">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315">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315">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315">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315">
        <f t="shared" ca="1" si="6"/>
        <v>513.79999999999995</v>
      </c>
      <c r="S162" s="315"/>
      <c r="T162" s="315">
        <f ca="1">+T163</f>
        <v>186508.03</v>
      </c>
      <c r="U162" s="314">
        <f t="shared" si="7"/>
        <v>1</v>
      </c>
      <c r="V162" s="320" t="str">
        <f>+VLOOKUP(A162,bd_lista!$A$3:$E$593,5,FALSE)</f>
        <v>Instituciones Descentralizadas</v>
      </c>
      <c r="W162" s="420" t="str">
        <f>+V162</f>
        <v>Instituciones Descentralizadas</v>
      </c>
    </row>
    <row r="163" spans="1:23" ht="15" customHeight="1">
      <c r="A163" s="324">
        <v>224</v>
      </c>
      <c r="B163" s="423"/>
      <c r="C163" s="320" t="str">
        <f>+VLOOKUP(A163,bd_lista!$A$3:$C$593,3,FALSE)</f>
        <v>Insumos Bolivia</v>
      </c>
      <c r="D163" s="425"/>
      <c r="E163" s="320" t="s">
        <v>1427</v>
      </c>
      <c r="F163" s="317">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182640.5</v>
      </c>
      <c r="G163" s="317">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3353.73</v>
      </c>
      <c r="H163" s="317">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317">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317">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317">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317">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317">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317">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317">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317">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317">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317">
        <f t="shared" ca="1" si="6"/>
        <v>185994.23</v>
      </c>
      <c r="S163" s="317">
        <f ca="1">+R162+R163</f>
        <v>186508.03</v>
      </c>
      <c r="T163" s="317">
        <f ca="1">+S163</f>
        <v>186508.03</v>
      </c>
      <c r="U163" s="316">
        <f t="shared" si="7"/>
        <v>2</v>
      </c>
      <c r="V163" s="320" t="str">
        <f>+VLOOKUP(A163,bd_lista!$A$3:$E$593,5,FALSE)</f>
        <v>Instituciones Descentralizadas</v>
      </c>
      <c r="W163" s="421"/>
    </row>
    <row r="164" spans="1:23" ht="15" customHeight="1">
      <c r="A164" s="326">
        <v>212</v>
      </c>
      <c r="B164" s="422">
        <f>+A164</f>
        <v>212</v>
      </c>
      <c r="C164" s="319" t="str">
        <f>+VLOOKUP(A164,bd_lista!$A$3:$C$593,3,FALSE)</f>
        <v>Instituto Nacional de Reforma Agraria</v>
      </c>
      <c r="D164" s="424" t="str">
        <f>+C164</f>
        <v>Instituto Nacional de Reforma Agraria</v>
      </c>
      <c r="E164" s="340" t="s">
        <v>1426</v>
      </c>
      <c r="F164" s="315">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315">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315">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315">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315">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315">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315">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315">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315">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315">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315">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315">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315">
        <f t="shared" ca="1" si="6"/>
        <v>0</v>
      </c>
      <c r="S164" s="315"/>
      <c r="T164" s="315">
        <f ca="1">+T165</f>
        <v>177478.01</v>
      </c>
      <c r="U164" s="314">
        <f t="shared" si="7"/>
        <v>1</v>
      </c>
      <c r="V164" s="320" t="str">
        <f>+VLOOKUP(A164,bd_lista!$A$3:$E$593,5,FALSE)</f>
        <v>Instituciones Descentralizadas</v>
      </c>
      <c r="W164" s="420" t="str">
        <f>+V164</f>
        <v>Instituciones Descentralizadas</v>
      </c>
    </row>
    <row r="165" spans="1:23" ht="15" customHeight="1">
      <c r="A165" s="324">
        <v>212</v>
      </c>
      <c r="B165" s="423"/>
      <c r="C165" s="320" t="str">
        <f>+VLOOKUP(A165,bd_lista!$A$3:$C$593,3,FALSE)</f>
        <v>Instituto Nacional de Reforma Agraria</v>
      </c>
      <c r="D165" s="425"/>
      <c r="E165" s="320" t="s">
        <v>1427</v>
      </c>
      <c r="F165" s="317">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80958</v>
      </c>
      <c r="G165" s="317">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96520.01</v>
      </c>
      <c r="H165" s="317">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317">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317">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317">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317">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317">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317">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317">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317">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317">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317">
        <f t="shared" ca="1" si="6"/>
        <v>177478.01</v>
      </c>
      <c r="S165" s="317">
        <f ca="1">+R164+R165</f>
        <v>177478.01</v>
      </c>
      <c r="T165" s="317">
        <f ca="1">+S165</f>
        <v>177478.01</v>
      </c>
      <c r="U165" s="316">
        <f t="shared" si="7"/>
        <v>2</v>
      </c>
      <c r="V165" s="320" t="str">
        <f>+VLOOKUP(A165,bd_lista!$A$3:$E$593,5,FALSE)</f>
        <v>Instituciones Descentralizadas</v>
      </c>
      <c r="W165" s="421"/>
    </row>
    <row r="166" spans="1:23" ht="15" customHeight="1">
      <c r="A166" s="326">
        <v>249</v>
      </c>
      <c r="B166" s="422">
        <f>+A166</f>
        <v>249</v>
      </c>
      <c r="C166" s="319" t="str">
        <f>+VLOOKUP(A166,bd_lista!$A$3:$C$593,3,FALSE)</f>
        <v>Central de Abastecimiento y Suministros de Salud</v>
      </c>
      <c r="D166" s="424" t="str">
        <f>+C166</f>
        <v>Central de Abastecimiento y Suministros de Salud</v>
      </c>
      <c r="E166" s="340" t="s">
        <v>1426</v>
      </c>
      <c r="F166" s="315">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315">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1229.6399999999999</v>
      </c>
      <c r="H166" s="315">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315">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315">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315">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315">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315">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315">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315">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315">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315">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315">
        <f t="shared" ca="1" si="6"/>
        <v>1229.6399999999999</v>
      </c>
      <c r="S166" s="315"/>
      <c r="T166" s="315">
        <f ca="1">+T167</f>
        <v>136662.09000000003</v>
      </c>
      <c r="U166" s="314">
        <f t="shared" si="7"/>
        <v>1</v>
      </c>
      <c r="V166" s="320" t="str">
        <f>+VLOOKUP(A166,bd_lista!$A$3:$E$593,5,FALSE)</f>
        <v>Instituciones Descentralizadas</v>
      </c>
      <c r="W166" s="420" t="str">
        <f>+V166</f>
        <v>Instituciones Descentralizadas</v>
      </c>
    </row>
    <row r="167" spans="1:23" ht="15" customHeight="1">
      <c r="A167" s="324">
        <v>249</v>
      </c>
      <c r="B167" s="423"/>
      <c r="C167" s="320" t="str">
        <f>+VLOOKUP(A167,bd_lista!$A$3:$C$593,3,FALSE)</f>
        <v>Central de Abastecimiento y Suministros de Salud</v>
      </c>
      <c r="D167" s="425"/>
      <c r="E167" s="320" t="s">
        <v>1427</v>
      </c>
      <c r="F167" s="317">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135432.45000000001</v>
      </c>
      <c r="G167" s="317">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317">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317">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317">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317">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317">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317">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317">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317">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317">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317">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317">
        <f t="shared" ca="1" si="6"/>
        <v>135432.45000000001</v>
      </c>
      <c r="S167" s="317">
        <f ca="1">+R166+R167</f>
        <v>136662.09000000003</v>
      </c>
      <c r="T167" s="317">
        <f ca="1">+S167</f>
        <v>136662.09000000003</v>
      </c>
      <c r="U167" s="316">
        <f t="shared" si="7"/>
        <v>2</v>
      </c>
      <c r="V167" s="320" t="str">
        <f>+VLOOKUP(A167,bd_lista!$A$3:$E$593,5,FALSE)</f>
        <v>Instituciones Descentralizadas</v>
      </c>
      <c r="W167" s="421"/>
    </row>
    <row r="168" spans="1:23" ht="15" hidden="1" customHeight="1">
      <c r="A168" s="326">
        <v>272</v>
      </c>
      <c r="B168" s="422">
        <f>+A168</f>
        <v>272</v>
      </c>
      <c r="C168" s="319" t="str">
        <f>+VLOOKUP(A168,bd_lista!$A$3:$C$593,3,FALSE)</f>
        <v>Direc. Dptal. de Educación Beni</v>
      </c>
      <c r="D168" s="424" t="str">
        <f>+C168</f>
        <v>Direc. Dptal. de Educación Beni</v>
      </c>
      <c r="E168" s="340" t="s">
        <v>1426</v>
      </c>
      <c r="F168" s="315">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315">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315">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315">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315">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315">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315">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315">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315">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315">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315">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315">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315">
        <f t="shared" ca="1" si="6"/>
        <v>0</v>
      </c>
      <c r="S168" s="315"/>
      <c r="T168" s="315">
        <f ca="1">+T169</f>
        <v>0</v>
      </c>
      <c r="U168" s="314">
        <f t="shared" si="7"/>
        <v>1</v>
      </c>
      <c r="V168" s="320" t="str">
        <f>+VLOOKUP(A168,bd_lista!$A$3:$E$593,5,FALSE)</f>
        <v>Instituciones Descentralizadas</v>
      </c>
      <c r="W168" s="420" t="str">
        <f>+V168</f>
        <v>Instituciones Descentralizadas</v>
      </c>
    </row>
    <row r="169" spans="1:23" ht="15" hidden="1" customHeight="1">
      <c r="A169" s="324">
        <v>272</v>
      </c>
      <c r="B169" s="423"/>
      <c r="C169" s="320" t="str">
        <f>+VLOOKUP(A169,bd_lista!$A$3:$C$593,3,FALSE)</f>
        <v>Direc. Dptal. de Educación Beni</v>
      </c>
      <c r="D169" s="425"/>
      <c r="E169" s="320" t="s">
        <v>1427</v>
      </c>
      <c r="F169" s="317">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317">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317">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317">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317">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317">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317">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317">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317">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317">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317">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317">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317">
        <f t="shared" ca="1" si="6"/>
        <v>0</v>
      </c>
      <c r="S169" s="317">
        <f ca="1">+R168+R169</f>
        <v>0</v>
      </c>
      <c r="T169" s="317">
        <f ca="1">+S169</f>
        <v>0</v>
      </c>
      <c r="U169" s="316">
        <f t="shared" si="7"/>
        <v>2</v>
      </c>
      <c r="V169" s="320" t="str">
        <f>+VLOOKUP(A169,bd_lista!$A$3:$E$593,5,FALSE)</f>
        <v>Instituciones Descentralizadas</v>
      </c>
      <c r="W169" s="421"/>
    </row>
    <row r="170" spans="1:23" ht="15" customHeight="1">
      <c r="A170" s="326">
        <v>254</v>
      </c>
      <c r="B170" s="422">
        <f>+A170</f>
        <v>254</v>
      </c>
      <c r="C170" s="319" t="str">
        <f>+VLOOKUP(A170,bd_lista!$A$3:$C$593,3,FALSE)</f>
        <v>Instituto del Seguro Agrario</v>
      </c>
      <c r="D170" s="424" t="str">
        <f>+C170</f>
        <v>Instituto del Seguro Agrario</v>
      </c>
      <c r="E170" s="340" t="s">
        <v>1426</v>
      </c>
      <c r="F170" s="315">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315">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315">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315">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315">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315">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315">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315">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315">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315">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315">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315">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315">
        <f t="shared" ca="1" si="6"/>
        <v>0</v>
      </c>
      <c r="S170" s="315"/>
      <c r="T170" s="315">
        <f ca="1">+T171</f>
        <v>102459</v>
      </c>
      <c r="U170" s="314">
        <f t="shared" si="7"/>
        <v>1</v>
      </c>
      <c r="V170" s="320" t="str">
        <f>+VLOOKUP(A170,bd_lista!$A$3:$E$593,5,FALSE)</f>
        <v>Instituciones Descentralizadas</v>
      </c>
      <c r="W170" s="420" t="str">
        <f>+V170</f>
        <v>Instituciones Descentralizadas</v>
      </c>
    </row>
    <row r="171" spans="1:23" ht="15" customHeight="1">
      <c r="A171" s="324">
        <v>254</v>
      </c>
      <c r="B171" s="423"/>
      <c r="C171" s="320" t="str">
        <f>+VLOOKUP(A171,bd_lista!$A$3:$C$593,3,FALSE)</f>
        <v>Instituto del Seguro Agrario</v>
      </c>
      <c r="D171" s="425"/>
      <c r="E171" s="320" t="s">
        <v>1427</v>
      </c>
      <c r="F171" s="317">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317">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102459</v>
      </c>
      <c r="H171" s="317">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317">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317">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317">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317">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317">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317">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317">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317">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317">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317">
        <f t="shared" ca="1" si="6"/>
        <v>102459</v>
      </c>
      <c r="S171" s="317">
        <f ca="1">+R170+R171</f>
        <v>102459</v>
      </c>
      <c r="T171" s="317">
        <f ca="1">+S171</f>
        <v>102459</v>
      </c>
      <c r="U171" s="316">
        <f t="shared" si="7"/>
        <v>2</v>
      </c>
      <c r="V171" s="320" t="str">
        <f>+VLOOKUP(A171,bd_lista!$A$3:$E$593,5,FALSE)</f>
        <v>Instituciones Descentralizadas</v>
      </c>
      <c r="W171" s="421"/>
    </row>
    <row r="172" spans="1:23" customFormat="1" ht="15" hidden="1" customHeight="1">
      <c r="A172" s="326">
        <v>210</v>
      </c>
      <c r="B172" s="422">
        <f>+A172</f>
        <v>210</v>
      </c>
      <c r="C172" s="319" t="str">
        <f>+VLOOKUP(A172,bd_lista!$A$3:$C$593,3,FALSE)</f>
        <v>Unidad de Análisis de Políticas Sociales y Económicas</v>
      </c>
      <c r="D172" s="424" t="str">
        <f>+C172</f>
        <v>Unidad de Análisis de Políticas Sociales y Económicas</v>
      </c>
      <c r="E172" s="340" t="s">
        <v>1426</v>
      </c>
      <c r="F172" s="315">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315">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315">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315">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315">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315">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315">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315">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315">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315">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315">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315">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315">
        <f t="shared" ca="1" si="6"/>
        <v>0</v>
      </c>
      <c r="S172" s="315"/>
      <c r="T172" s="315">
        <f ca="1">+T173</f>
        <v>0</v>
      </c>
      <c r="U172" s="314">
        <f t="shared" si="7"/>
        <v>1</v>
      </c>
      <c r="V172" s="320" t="str">
        <f>+VLOOKUP(A172,bd_lista!$A$3:$E$593,5,FALSE)</f>
        <v>Instituciones Descentralizadas</v>
      </c>
      <c r="W172" s="420" t="str">
        <f>+V172</f>
        <v>Instituciones Descentralizadas</v>
      </c>
    </row>
    <row r="173" spans="1:23" customFormat="1" ht="15" hidden="1" customHeight="1">
      <c r="A173" s="324">
        <v>210</v>
      </c>
      <c r="B173" s="423"/>
      <c r="C173" s="320" t="str">
        <f>+VLOOKUP(A173,bd_lista!$A$3:$C$593,3,FALSE)</f>
        <v>Unidad de Análisis de Políticas Sociales y Económicas</v>
      </c>
      <c r="D173" s="425"/>
      <c r="E173" s="320" t="s">
        <v>1427</v>
      </c>
      <c r="F173" s="317">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317">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317">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317">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317">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317">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317">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317">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317">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317">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315">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315">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317">
        <f t="shared" ca="1" si="6"/>
        <v>0</v>
      </c>
      <c r="S173" s="317">
        <f ca="1">+R172+R173</f>
        <v>0</v>
      </c>
      <c r="T173" s="317">
        <f ca="1">+S173</f>
        <v>0</v>
      </c>
      <c r="U173" s="316">
        <f t="shared" si="7"/>
        <v>2</v>
      </c>
      <c r="V173" s="320" t="str">
        <f>+VLOOKUP(A173,bd_lista!$A$3:$E$593,5,FALSE)</f>
        <v>Instituciones Descentralizadas</v>
      </c>
      <c r="W173" s="421"/>
    </row>
    <row r="174" spans="1:23" ht="15" customHeight="1">
      <c r="A174" s="324">
        <v>119</v>
      </c>
      <c r="B174" s="422">
        <f>+A174</f>
        <v>119</v>
      </c>
      <c r="C174" s="319" t="str">
        <f>+VLOOKUP(A174,bd_lista!$A$3:$C$593,3,FALSE)</f>
        <v>Agencia para el Des. de la Soc. de la Información en Bolivia</v>
      </c>
      <c r="D174" s="424" t="str">
        <f>+C174</f>
        <v>Agencia para el Des. de la Soc. de la Información en Bolivia</v>
      </c>
      <c r="E174" s="340" t="s">
        <v>1426</v>
      </c>
      <c r="F174" s="315">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700</v>
      </c>
      <c r="G174" s="315">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750</v>
      </c>
      <c r="H174" s="315">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315">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315">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315">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315">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315">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315">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315">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315">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315">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315">
        <f t="shared" ca="1" si="6"/>
        <v>1450</v>
      </c>
      <c r="S174" s="315"/>
      <c r="T174" s="315">
        <f ca="1">+T175</f>
        <v>47175.46</v>
      </c>
      <c r="U174" s="314">
        <f t="shared" si="7"/>
        <v>1</v>
      </c>
      <c r="V174" s="320" t="str">
        <f>+VLOOKUP(A174,bd_lista!$A$3:$E$593,5,FALSE)</f>
        <v>Instituciones Descentralizadas</v>
      </c>
      <c r="W174" s="420" t="str">
        <f>+V174</f>
        <v>Instituciones Descentralizadas</v>
      </c>
    </row>
    <row r="175" spans="1:23" ht="15" customHeight="1">
      <c r="A175" s="324">
        <v>119</v>
      </c>
      <c r="B175" s="423"/>
      <c r="C175" s="320" t="str">
        <f>+VLOOKUP(A175,bd_lista!$A$3:$C$593,3,FALSE)</f>
        <v>Agencia para el Des. de la Soc. de la Información en Bolivia</v>
      </c>
      <c r="D175" s="425"/>
      <c r="E175" s="320" t="s">
        <v>1427</v>
      </c>
      <c r="F175" s="317">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10820.460000000001</v>
      </c>
      <c r="G175" s="317">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34905</v>
      </c>
      <c r="H175" s="317">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317">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317">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317">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317">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317">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317">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317">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317">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317">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317">
        <f t="shared" ca="1" si="6"/>
        <v>45725.46</v>
      </c>
      <c r="S175" s="317">
        <f ca="1">+R174+R175</f>
        <v>47175.46</v>
      </c>
      <c r="T175" s="317">
        <f ca="1">+S175</f>
        <v>47175.46</v>
      </c>
      <c r="U175" s="316">
        <f t="shared" si="7"/>
        <v>2</v>
      </c>
      <c r="V175" s="320" t="str">
        <f>+VLOOKUP(A175,bd_lista!$A$3:$E$593,5,FALSE)</f>
        <v>Instituciones Descentralizadas</v>
      </c>
      <c r="W175" s="421"/>
    </row>
    <row r="176" spans="1:23" ht="15" customHeight="1">
      <c r="A176" s="326">
        <v>650</v>
      </c>
      <c r="B176" s="422">
        <f>+A176</f>
        <v>650</v>
      </c>
      <c r="C176" s="319" t="str">
        <f>+VLOOKUP(A176,bd_lista!$A$3:$C$593,3,FALSE)</f>
        <v>Asamblea Legislativa Plurinacional</v>
      </c>
      <c r="D176" s="424" t="str">
        <f>+C176</f>
        <v>Asamblea Legislativa Plurinacional</v>
      </c>
      <c r="E176" s="340" t="s">
        <v>1426</v>
      </c>
      <c r="F176" s="315">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315">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315">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315">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315">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315">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315">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315">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315">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315">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315">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315">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315">
        <f t="shared" ca="1" si="6"/>
        <v>0</v>
      </c>
      <c r="S176" s="355"/>
      <c r="T176" s="315">
        <f ca="1">+T177</f>
        <v>43391.33</v>
      </c>
      <c r="U176" s="314">
        <f t="shared" si="7"/>
        <v>1</v>
      </c>
      <c r="V176" s="320" t="str">
        <f>+VLOOKUP(A176,bd_lista!$A$3:$E$593,5,FALSE)</f>
        <v>Instituciones Descentralizadas</v>
      </c>
      <c r="W176" s="420" t="str">
        <f>+V176</f>
        <v>Instituciones Descentralizadas</v>
      </c>
    </row>
    <row r="177" spans="1:23" ht="15" customHeight="1">
      <c r="A177" s="324">
        <v>650</v>
      </c>
      <c r="B177" s="423"/>
      <c r="C177" s="320" t="str">
        <f>+VLOOKUP(A177,bd_lista!$A$3:$C$593,3,FALSE)</f>
        <v>Asamblea Legislativa Plurinacional</v>
      </c>
      <c r="D177" s="425"/>
      <c r="E177" s="320" t="s">
        <v>1427</v>
      </c>
      <c r="F177" s="317">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317">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43391.33</v>
      </c>
      <c r="H177" s="317">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317">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317">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317">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317">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317">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317">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317">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317">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317">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317">
        <f t="shared" ca="1" si="6"/>
        <v>43391.33</v>
      </c>
      <c r="S177" s="354">
        <f ca="1">+R176+R177</f>
        <v>43391.33</v>
      </c>
      <c r="T177" s="317">
        <f ca="1">+S177</f>
        <v>43391.33</v>
      </c>
      <c r="U177" s="316">
        <f t="shared" si="7"/>
        <v>2</v>
      </c>
      <c r="V177" s="320" t="str">
        <f>+VLOOKUP(A177,bd_lista!$A$3:$E$593,5,FALSE)</f>
        <v>Instituciones Descentralizadas</v>
      </c>
      <c r="W177" s="421"/>
    </row>
    <row r="178" spans="1:23" ht="15" customHeight="1">
      <c r="A178" s="326">
        <v>234</v>
      </c>
      <c r="B178" s="422">
        <f>+A178</f>
        <v>234</v>
      </c>
      <c r="C178" s="319" t="str">
        <f>+VLOOKUP(A178,bd_lista!$A$3:$C$593,3,FALSE)</f>
        <v xml:space="preserve">Servicio Geológico Minero </v>
      </c>
      <c r="D178" s="424" t="str">
        <f>+C178</f>
        <v xml:space="preserve">Servicio Geológico Minero </v>
      </c>
      <c r="E178" s="340" t="s">
        <v>1426</v>
      </c>
      <c r="F178" s="315">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315">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315">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315">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315">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315">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315">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315">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315">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315">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315">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315">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315">
        <f t="shared" ca="1" si="6"/>
        <v>0</v>
      </c>
      <c r="S178" s="315"/>
      <c r="T178" s="315">
        <f ca="1">+T179</f>
        <v>43362</v>
      </c>
      <c r="U178" s="314">
        <f t="shared" si="7"/>
        <v>1</v>
      </c>
      <c r="V178" s="320" t="str">
        <f>+VLOOKUP(A178,bd_lista!$A$3:$E$593,5,FALSE)</f>
        <v>Instituciones Descentralizadas</v>
      </c>
      <c r="W178" s="420" t="str">
        <f>+V178</f>
        <v>Instituciones Descentralizadas</v>
      </c>
    </row>
    <row r="179" spans="1:23" ht="15" customHeight="1">
      <c r="A179" s="324">
        <v>234</v>
      </c>
      <c r="B179" s="423"/>
      <c r="C179" s="320" t="str">
        <f>+VLOOKUP(A179,bd_lista!$A$3:$C$593,3,FALSE)</f>
        <v xml:space="preserve">Servicio Geológico Minero </v>
      </c>
      <c r="D179" s="425"/>
      <c r="E179" s="320" t="s">
        <v>1427</v>
      </c>
      <c r="F179" s="317">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317">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317">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317">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317">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43362</v>
      </c>
      <c r="K179" s="317">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317">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317">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317">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317">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317">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317">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317">
        <f t="shared" ca="1" si="6"/>
        <v>43362</v>
      </c>
      <c r="S179" s="317">
        <f ca="1">+R178+R179</f>
        <v>43362</v>
      </c>
      <c r="T179" s="317">
        <f ca="1">+S179</f>
        <v>43362</v>
      </c>
      <c r="U179" s="316">
        <f t="shared" si="7"/>
        <v>2</v>
      </c>
      <c r="V179" s="320" t="str">
        <f>+VLOOKUP(A179,bd_lista!$A$3:$E$593,5,FALSE)</f>
        <v>Instituciones Descentralizadas</v>
      </c>
      <c r="W179" s="421"/>
    </row>
    <row r="180" spans="1:23" ht="15" hidden="1" customHeight="1">
      <c r="A180" s="326">
        <v>244</v>
      </c>
      <c r="B180" s="422">
        <f>+A180</f>
        <v>244</v>
      </c>
      <c r="C180" s="319" t="str">
        <f>+VLOOKUP(A180,bd_lista!$A$3:$C$593,3,FALSE)</f>
        <v>Servicio Nacional de Aerofotogrametría</v>
      </c>
      <c r="D180" s="424" t="str">
        <f>+C180</f>
        <v>Servicio Nacional de Aerofotogrametría</v>
      </c>
      <c r="E180" s="319" t="s">
        <v>1426</v>
      </c>
      <c r="F180" s="315">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315">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315">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315">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315">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315">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315">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315">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315">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315">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315">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315">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315">
        <f t="shared" ca="1" si="6"/>
        <v>0</v>
      </c>
      <c r="S180" s="315"/>
      <c r="T180" s="315">
        <f ca="1">+T181</f>
        <v>0</v>
      </c>
      <c r="U180" s="314">
        <f t="shared" si="7"/>
        <v>1</v>
      </c>
      <c r="V180" s="320" t="str">
        <f>+VLOOKUP(A180,bd_lista!$A$3:$E$593,5,FALSE)</f>
        <v>Instituciones Descentralizadas</v>
      </c>
      <c r="W180" s="420" t="str">
        <f>+V180</f>
        <v>Instituciones Descentralizadas</v>
      </c>
    </row>
    <row r="181" spans="1:23" ht="15" hidden="1" customHeight="1">
      <c r="A181" s="324">
        <v>244</v>
      </c>
      <c r="B181" s="423"/>
      <c r="C181" s="320" t="str">
        <f>+VLOOKUP(A181,bd_lista!$A$3:$C$593,3,FALSE)</f>
        <v>Servicio Nacional de Aerofotogrametría</v>
      </c>
      <c r="D181" s="425"/>
      <c r="E181" s="320" t="s">
        <v>1427</v>
      </c>
      <c r="F181" s="317">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317">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317">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317">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317">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317">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317">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317">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317">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317">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317">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317">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317">
        <f t="shared" ca="1" si="6"/>
        <v>0</v>
      </c>
      <c r="S181" s="317">
        <f ca="1">+R180+R181</f>
        <v>0</v>
      </c>
      <c r="T181" s="317">
        <f ca="1">+S181</f>
        <v>0</v>
      </c>
      <c r="U181" s="316">
        <f t="shared" si="7"/>
        <v>2</v>
      </c>
      <c r="V181" s="320" t="str">
        <f>+VLOOKUP(A181,bd_lista!$A$3:$E$593,5,FALSE)</f>
        <v>Instituciones Descentralizadas</v>
      </c>
      <c r="W181" s="421"/>
    </row>
    <row r="182" spans="1:23" ht="15" customHeight="1">
      <c r="A182" s="326">
        <v>157</v>
      </c>
      <c r="B182" s="422">
        <f>+A182</f>
        <v>157</v>
      </c>
      <c r="C182" s="319" t="str">
        <f>+VLOOKUP(A182,bd_lista!$A$3:$C$593,3,FALSE)</f>
        <v>Servicio para la Prevención de la Tortura</v>
      </c>
      <c r="D182" s="424" t="str">
        <f>+C182</f>
        <v>Servicio para la Prevención de la Tortura</v>
      </c>
      <c r="E182" s="319" t="s">
        <v>1426</v>
      </c>
      <c r="F182" s="315">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315">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315">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315">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315">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315">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315">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315">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315">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315">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315">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315">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315">
        <f t="shared" ca="1" si="6"/>
        <v>0</v>
      </c>
      <c r="S182" s="315"/>
      <c r="T182" s="315">
        <f ca="1">+T183</f>
        <v>29612.33</v>
      </c>
      <c r="U182" s="314">
        <f t="shared" si="7"/>
        <v>1</v>
      </c>
      <c r="V182" s="320" t="str">
        <f>+VLOOKUP(A182,bd_lista!$A$3:$E$593,5,FALSE)</f>
        <v>Instituciones Descentralizadas</v>
      </c>
      <c r="W182" s="420" t="str">
        <f>+V182</f>
        <v>Instituciones Descentralizadas</v>
      </c>
    </row>
    <row r="183" spans="1:23" ht="15" customHeight="1">
      <c r="A183" s="324">
        <v>157</v>
      </c>
      <c r="B183" s="423"/>
      <c r="C183" s="320" t="str">
        <f>+VLOOKUP(A183,bd_lista!$A$3:$C$593,3,FALSE)</f>
        <v>Servicio para la Prevención de la Tortura</v>
      </c>
      <c r="D183" s="425"/>
      <c r="E183" s="320" t="s">
        <v>1427</v>
      </c>
      <c r="F183" s="317">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29612.33</v>
      </c>
      <c r="G183" s="317">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317">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317">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317">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317">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317">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317">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317">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317">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317">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317">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317">
        <f t="shared" ca="1" si="6"/>
        <v>29612.33</v>
      </c>
      <c r="S183" s="317">
        <f ca="1">+R182+R183</f>
        <v>29612.33</v>
      </c>
      <c r="T183" s="317">
        <f ca="1">+S183</f>
        <v>29612.33</v>
      </c>
      <c r="U183" s="316">
        <f t="shared" si="7"/>
        <v>2</v>
      </c>
      <c r="V183" s="320" t="str">
        <f>+VLOOKUP(A183,bd_lista!$A$3:$E$593,5,FALSE)</f>
        <v>Instituciones Descentralizadas</v>
      </c>
      <c r="W183" s="421"/>
    </row>
    <row r="184" spans="1:23" ht="15" hidden="1" customHeight="1">
      <c r="A184" s="326">
        <v>206</v>
      </c>
      <c r="B184" s="422">
        <f>+A184</f>
        <v>206</v>
      </c>
      <c r="C184" s="319" t="str">
        <f>+VLOOKUP(A184,bd_lista!$A$3:$C$593,3,FALSE)</f>
        <v>Instituto Nacional de Estadística</v>
      </c>
      <c r="D184" s="424" t="str">
        <f>+C184</f>
        <v>Instituto Nacional de Estadística</v>
      </c>
      <c r="E184" s="340" t="s">
        <v>1426</v>
      </c>
      <c r="F184" s="315">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315">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315">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315">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315">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315">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315">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315">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315">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315">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315">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315">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315">
        <f t="shared" ca="1" si="6"/>
        <v>0</v>
      </c>
      <c r="S184" s="315"/>
      <c r="T184" s="315">
        <f ca="1">+T185</f>
        <v>0</v>
      </c>
      <c r="U184" s="314">
        <f t="shared" si="7"/>
        <v>1</v>
      </c>
      <c r="V184" s="320" t="str">
        <f>+VLOOKUP(A184,bd_lista!$A$3:$E$593,5,FALSE)</f>
        <v>Instituciones Descentralizadas</v>
      </c>
      <c r="W184" s="420" t="str">
        <f>+V184</f>
        <v>Instituciones Descentralizadas</v>
      </c>
    </row>
    <row r="185" spans="1:23" ht="15" hidden="1" customHeight="1">
      <c r="A185" s="324">
        <v>206</v>
      </c>
      <c r="B185" s="423"/>
      <c r="C185" s="320" t="str">
        <f>+VLOOKUP(A185,bd_lista!$A$3:$C$593,3,FALSE)</f>
        <v>Instituto Nacional de Estadística</v>
      </c>
      <c r="D185" s="425"/>
      <c r="E185" s="320" t="s">
        <v>1427</v>
      </c>
      <c r="F185" s="317">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317">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317">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317">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317">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317">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317">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317">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317">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317">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317">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317">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317">
        <f t="shared" ca="1" si="6"/>
        <v>0</v>
      </c>
      <c r="S185" s="317">
        <f ca="1">+R184+R185</f>
        <v>0</v>
      </c>
      <c r="T185" s="317">
        <f ca="1">+S185</f>
        <v>0</v>
      </c>
      <c r="U185" s="316">
        <f t="shared" si="7"/>
        <v>2</v>
      </c>
      <c r="V185" s="320" t="str">
        <f>+VLOOKUP(A185,bd_lista!$A$3:$E$593,5,FALSE)</f>
        <v>Instituciones Descentralizadas</v>
      </c>
      <c r="W185" s="421"/>
    </row>
    <row r="186" spans="1:23" customFormat="1" ht="15" customHeight="1">
      <c r="A186" s="326">
        <v>313</v>
      </c>
      <c r="B186" s="422">
        <f>+A186</f>
        <v>313</v>
      </c>
      <c r="C186" s="319" t="str">
        <f>+VLOOKUP(A186,bd_lista!$A$3:$C$593,3,FALSE)</f>
        <v>Autoridad de Fiscalización y Control de Pensiones y Seguros - APS</v>
      </c>
      <c r="D186" s="424" t="str">
        <f>+C186</f>
        <v>Autoridad de Fiscalización y Control de Pensiones y Seguros - APS</v>
      </c>
      <c r="E186" s="340" t="s">
        <v>1426</v>
      </c>
      <c r="F186" s="315">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315">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315">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315">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315">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315">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315">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315">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315">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315">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315">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315">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315">
        <f t="shared" ca="1" si="6"/>
        <v>0</v>
      </c>
      <c r="S186" s="315"/>
      <c r="T186" s="315">
        <f ca="1">+T187</f>
        <v>28720.620000000003</v>
      </c>
      <c r="U186" s="314">
        <f t="shared" si="7"/>
        <v>1</v>
      </c>
      <c r="V186" s="320" t="str">
        <f>+VLOOKUP(A186,bd_lista!$A$3:$E$593,5,FALSE)</f>
        <v>Instituciones Descentralizadas</v>
      </c>
      <c r="W186" s="420" t="str">
        <f>+V186</f>
        <v>Instituciones Descentralizadas</v>
      </c>
    </row>
    <row r="187" spans="1:23" customFormat="1" ht="15" customHeight="1">
      <c r="A187" s="324">
        <v>313</v>
      </c>
      <c r="B187" s="423"/>
      <c r="C187" s="320" t="str">
        <f>+VLOOKUP(A187,bd_lista!$A$3:$C$593,3,FALSE)</f>
        <v>Autoridad de Fiscalización y Control de Pensiones y Seguros - APS</v>
      </c>
      <c r="D187" s="425"/>
      <c r="E187" s="320" t="s">
        <v>1427</v>
      </c>
      <c r="F187" s="317">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14029.43</v>
      </c>
      <c r="G187" s="317">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14691.19</v>
      </c>
      <c r="H187" s="317">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317">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317">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317">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317">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317">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317">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317">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317">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315">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317">
        <f t="shared" ca="1" si="6"/>
        <v>28720.620000000003</v>
      </c>
      <c r="S187" s="317">
        <f ca="1">+R186+R187</f>
        <v>28720.620000000003</v>
      </c>
      <c r="T187" s="317">
        <f ca="1">+S187</f>
        <v>28720.620000000003</v>
      </c>
      <c r="U187" s="316">
        <f t="shared" si="7"/>
        <v>2</v>
      </c>
      <c r="V187" s="320" t="str">
        <f>+VLOOKUP(A187,bd_lista!$A$3:$E$593,5,FALSE)</f>
        <v>Instituciones Descentralizadas</v>
      </c>
      <c r="W187" s="421"/>
    </row>
    <row r="188" spans="1:23" customFormat="1" ht="15" hidden="1" customHeight="1">
      <c r="A188" s="324">
        <v>149</v>
      </c>
      <c r="B188" s="422">
        <f>+A188</f>
        <v>149</v>
      </c>
      <c r="C188" s="319" t="str">
        <f>+VLOOKUP(A188,bd_lista!$A$3:$C$593,3,FALSE)</f>
        <v>Consejo Nacional del Cine</v>
      </c>
      <c r="D188" s="424" t="str">
        <f>+C188</f>
        <v>Consejo Nacional del Cine</v>
      </c>
      <c r="E188" s="340" t="s">
        <v>1426</v>
      </c>
      <c r="F188" s="315">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315">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315">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315">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315">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315">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315">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315">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315">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315">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315">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315">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315">
        <f t="shared" ca="1" si="6"/>
        <v>0</v>
      </c>
      <c r="S188" s="315"/>
      <c r="T188" s="315">
        <f ca="1">+T189</f>
        <v>0</v>
      </c>
      <c r="U188" s="314">
        <f t="shared" si="7"/>
        <v>1</v>
      </c>
      <c r="V188" s="320" t="str">
        <f>+VLOOKUP(A188,bd_lista!$A$3:$E$593,5,FALSE)</f>
        <v>Instituciones Descentralizadas</v>
      </c>
      <c r="W188" s="420" t="str">
        <f>+V188</f>
        <v>Instituciones Descentralizadas</v>
      </c>
    </row>
    <row r="189" spans="1:23" customFormat="1" ht="15" hidden="1" customHeight="1">
      <c r="A189" s="324">
        <v>149</v>
      </c>
      <c r="B189" s="423"/>
      <c r="C189" s="320" t="str">
        <f>+VLOOKUP(A189,bd_lista!$A$3:$C$593,3,FALSE)</f>
        <v>Consejo Nacional del Cine</v>
      </c>
      <c r="D189" s="425"/>
      <c r="E189" s="320" t="s">
        <v>1427</v>
      </c>
      <c r="F189" s="317">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317">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317">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317">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317">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317">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317">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317">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317">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317">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317">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315">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317">
        <f t="shared" ca="1" si="6"/>
        <v>0</v>
      </c>
      <c r="S189" s="317">
        <f ca="1">+R188+R189</f>
        <v>0</v>
      </c>
      <c r="T189" s="317">
        <f ca="1">+S189</f>
        <v>0</v>
      </c>
      <c r="U189" s="316">
        <f t="shared" si="7"/>
        <v>2</v>
      </c>
      <c r="V189" s="320" t="str">
        <f>+VLOOKUP(A189,bd_lista!$A$3:$E$593,5,FALSE)</f>
        <v>Instituciones Descentralizadas</v>
      </c>
      <c r="W189" s="421"/>
    </row>
    <row r="190" spans="1:23" customFormat="1" ht="15" customHeight="1">
      <c r="A190" s="324">
        <v>266</v>
      </c>
      <c r="B190" s="422">
        <f>+A190</f>
        <v>266</v>
      </c>
      <c r="C190" s="319" t="str">
        <f>+VLOOKUP(A190,bd_lista!$A$3:$C$593,3,FALSE)</f>
        <v>Direc. Dptal. de Educación La Paz</v>
      </c>
      <c r="D190" s="424" t="str">
        <f>+C190</f>
        <v>Direc. Dptal. de Educación La Paz</v>
      </c>
      <c r="E190" s="340" t="s">
        <v>1426</v>
      </c>
      <c r="F190" s="315">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315">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315">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315">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315">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315">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315">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315">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315">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315">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315">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362">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315">
        <f t="shared" ca="1" si="6"/>
        <v>0</v>
      </c>
      <c r="S190" s="315"/>
      <c r="T190" s="315">
        <f ca="1">+T191</f>
        <v>23661.55</v>
      </c>
      <c r="U190" s="314">
        <f t="shared" si="7"/>
        <v>1</v>
      </c>
      <c r="V190" s="320" t="str">
        <f>+VLOOKUP(A190,bd_lista!$A$3:$E$593,5,FALSE)</f>
        <v>Instituciones Descentralizadas</v>
      </c>
      <c r="W190" s="420" t="str">
        <f>+V190</f>
        <v>Instituciones Descentralizadas</v>
      </c>
    </row>
    <row r="191" spans="1:23" customFormat="1" ht="15" customHeight="1">
      <c r="A191" s="324">
        <v>266</v>
      </c>
      <c r="B191" s="423"/>
      <c r="C191" s="320" t="str">
        <f>+VLOOKUP(A191,bd_lista!$A$3:$C$593,3,FALSE)</f>
        <v>Direc. Dptal. de Educación La Paz</v>
      </c>
      <c r="D191" s="425"/>
      <c r="E191" s="320" t="s">
        <v>1427</v>
      </c>
      <c r="F191" s="317">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14146</v>
      </c>
      <c r="G191" s="317">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9515.5499999999993</v>
      </c>
      <c r="H191" s="317">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317">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317">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317">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317">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317">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317">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317">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317">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315">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317">
        <f t="shared" ca="1" si="6"/>
        <v>23661.55</v>
      </c>
      <c r="S191" s="317">
        <f ca="1">+R190+R191</f>
        <v>23661.55</v>
      </c>
      <c r="T191" s="317">
        <f ca="1">+S191</f>
        <v>23661.55</v>
      </c>
      <c r="U191" s="316">
        <f t="shared" si="7"/>
        <v>2</v>
      </c>
      <c r="V191" s="320" t="str">
        <f>+VLOOKUP(A191,bd_lista!$A$3:$E$593,5,FALSE)</f>
        <v>Instituciones Descentralizadas</v>
      </c>
      <c r="W191" s="421"/>
    </row>
    <row r="192" spans="1:23" ht="15" customHeight="1">
      <c r="A192" s="324">
        <v>169</v>
      </c>
      <c r="B192" s="422">
        <f>+A192</f>
        <v>169</v>
      </c>
      <c r="C192" s="319" t="str">
        <f>+VLOOKUP(A192,bd_lista!$A$3:$C$593,3,FALSE)</f>
        <v>Autoridad General de Impugnación Tributaria</v>
      </c>
      <c r="D192" s="424" t="str">
        <f>+C192</f>
        <v>Autoridad General de Impugnación Tributaria</v>
      </c>
      <c r="E192" s="340" t="s">
        <v>1426</v>
      </c>
      <c r="F192" s="315">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315">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315">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315">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315">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315">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315">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315">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315">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315">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315">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362">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315">
        <f t="shared" ca="1" si="6"/>
        <v>0</v>
      </c>
      <c r="S192" s="315"/>
      <c r="T192" s="315">
        <f ca="1">+T193</f>
        <v>19502.740000000002</v>
      </c>
      <c r="U192" s="314">
        <f t="shared" si="7"/>
        <v>1</v>
      </c>
      <c r="V192" s="320" t="str">
        <f>+VLOOKUP(A192,bd_lista!$A$3:$E$593,5,FALSE)</f>
        <v>Instituciones Descentralizadas</v>
      </c>
      <c r="W192" s="420" t="str">
        <f>+V192</f>
        <v>Instituciones Descentralizadas</v>
      </c>
    </row>
    <row r="193" spans="1:23" ht="15" customHeight="1">
      <c r="A193" s="324">
        <v>169</v>
      </c>
      <c r="B193" s="423"/>
      <c r="C193" s="320" t="str">
        <f>+VLOOKUP(A193,bd_lista!$A$3:$C$593,3,FALSE)</f>
        <v>Autoridad General de Impugnación Tributaria</v>
      </c>
      <c r="D193" s="425"/>
      <c r="E193" s="320" t="s">
        <v>1427</v>
      </c>
      <c r="F193" s="317">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317">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19502.740000000002</v>
      </c>
      <c r="H193" s="317">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317">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317">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317">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317">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317">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317">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317">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317">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317">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317">
        <f t="shared" ca="1" si="6"/>
        <v>19502.740000000002</v>
      </c>
      <c r="S193" s="317">
        <f ca="1">+R192+R193</f>
        <v>19502.740000000002</v>
      </c>
      <c r="T193" s="317">
        <f ca="1">+S193</f>
        <v>19502.740000000002</v>
      </c>
      <c r="U193" s="316">
        <f t="shared" si="7"/>
        <v>2</v>
      </c>
      <c r="V193" s="320" t="str">
        <f>+VLOOKUP(A193,bd_lista!$A$3:$E$593,5,FALSE)</f>
        <v>Instituciones Descentralizadas</v>
      </c>
      <c r="W193" s="421"/>
    </row>
    <row r="194" spans="1:23" ht="15" hidden="1" customHeight="1">
      <c r="A194" s="326">
        <v>680</v>
      </c>
      <c r="B194" s="422">
        <f>+A194</f>
        <v>680</v>
      </c>
      <c r="C194" s="319" t="str">
        <f>+VLOOKUP(A194,bd_lista!$A$3:$C$593,3,FALSE)</f>
        <v>Contraloria General del Estado</v>
      </c>
      <c r="D194" s="424" t="str">
        <f>+C194</f>
        <v>Contraloria General del Estado</v>
      </c>
      <c r="E194" s="340" t="s">
        <v>1426</v>
      </c>
      <c r="F194" s="315">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315">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315">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315">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315">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315">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315">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315">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315">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315">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315">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315">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315">
        <f t="shared" ca="1" si="6"/>
        <v>0</v>
      </c>
      <c r="S194" s="355"/>
      <c r="T194" s="315">
        <f ca="1">+T195</f>
        <v>0</v>
      </c>
      <c r="U194" s="314">
        <f t="shared" si="7"/>
        <v>1</v>
      </c>
      <c r="V194" s="320" t="str">
        <f>+VLOOKUP(A194,bd_lista!$A$3:$E$593,5,FALSE)</f>
        <v>Instituciones Descentralizadas</v>
      </c>
      <c r="W194" s="420" t="str">
        <f>+V194</f>
        <v>Instituciones Descentralizadas</v>
      </c>
    </row>
    <row r="195" spans="1:23" ht="15" hidden="1" customHeight="1">
      <c r="A195" s="324">
        <v>680</v>
      </c>
      <c r="B195" s="423"/>
      <c r="C195" s="320" t="str">
        <f>+VLOOKUP(A195,bd_lista!$A$3:$C$593,3,FALSE)</f>
        <v>Contraloria General del Estado</v>
      </c>
      <c r="D195" s="425"/>
      <c r="E195" s="320" t="s">
        <v>1427</v>
      </c>
      <c r="F195" s="317">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317">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317">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317">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317">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317">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317">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317">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317">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317">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317">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317">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317">
        <f t="shared" ca="1" si="6"/>
        <v>0</v>
      </c>
      <c r="S195" s="354">
        <f ca="1">+R194+R195</f>
        <v>0</v>
      </c>
      <c r="T195" s="317">
        <f ca="1">+S195</f>
        <v>0</v>
      </c>
      <c r="U195" s="316">
        <f t="shared" si="7"/>
        <v>2</v>
      </c>
      <c r="V195" s="320" t="str">
        <f>+VLOOKUP(A195,bd_lista!$A$3:$E$593,5,FALSE)</f>
        <v>Instituciones Descentralizadas</v>
      </c>
      <c r="W195" s="421"/>
    </row>
    <row r="196" spans="1:23" ht="15" customHeight="1">
      <c r="A196" s="326">
        <v>290</v>
      </c>
      <c r="B196" s="422">
        <f>+A196</f>
        <v>290</v>
      </c>
      <c r="C196" s="319" t="str">
        <f>+VLOOKUP(A196,bd_lista!$A$3:$C$593,3,FALSE)</f>
        <v>Servicio de Impuestos Nacionales</v>
      </c>
      <c r="D196" s="424" t="str">
        <f>+C196</f>
        <v>Servicio de Impuestos Nacionales</v>
      </c>
      <c r="E196" s="340" t="s">
        <v>1426</v>
      </c>
      <c r="F196" s="315">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315">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16742.71</v>
      </c>
      <c r="H196" s="315">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315">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315">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315">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315">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315">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315">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315">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315">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315">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315">
        <f t="shared" ca="1" si="6"/>
        <v>16742.71</v>
      </c>
      <c r="S196" s="315"/>
      <c r="T196" s="315">
        <f ca="1">+T197</f>
        <v>17055.78</v>
      </c>
      <c r="U196" s="314">
        <f t="shared" si="7"/>
        <v>1</v>
      </c>
      <c r="V196" s="320" t="str">
        <f>+VLOOKUP(A196,bd_lista!$A$3:$E$593,5,FALSE)</f>
        <v>Instituciones Descentralizadas</v>
      </c>
      <c r="W196" s="420" t="str">
        <f>+V196</f>
        <v>Instituciones Descentralizadas</v>
      </c>
    </row>
    <row r="197" spans="1:23" ht="15" customHeight="1">
      <c r="A197" s="324">
        <v>290</v>
      </c>
      <c r="B197" s="423"/>
      <c r="C197" s="320" t="str">
        <f>+VLOOKUP(A197,bd_lista!$A$3:$C$593,3,FALSE)</f>
        <v>Servicio de Impuestos Nacionales</v>
      </c>
      <c r="D197" s="425"/>
      <c r="E197" s="320" t="s">
        <v>1427</v>
      </c>
      <c r="F197" s="317">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317">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313.07</v>
      </c>
      <c r="H197" s="317">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317">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317">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317">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317">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317">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317">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317">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317">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317">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317">
        <f t="shared" ca="1" si="6"/>
        <v>313.07</v>
      </c>
      <c r="S197" s="317">
        <f ca="1">+R196+R197</f>
        <v>17055.78</v>
      </c>
      <c r="T197" s="317">
        <f ca="1">+S197</f>
        <v>17055.78</v>
      </c>
      <c r="U197" s="316">
        <f t="shared" si="7"/>
        <v>2</v>
      </c>
      <c r="V197" s="320" t="str">
        <f>+VLOOKUP(A197,bd_lista!$A$3:$E$593,5,FALSE)</f>
        <v>Instituciones Descentralizadas</v>
      </c>
      <c r="W197" s="421"/>
    </row>
    <row r="198" spans="1:23" ht="15" hidden="1" customHeight="1">
      <c r="A198" s="326">
        <v>324</v>
      </c>
      <c r="B198" s="422">
        <f>+A198</f>
        <v>324</v>
      </c>
      <c r="C198" s="319" t="str">
        <f>+VLOOKUP(A198,bd_lista!$A$3:$C$593,3,FALSE)</f>
        <v>Escuela Boliviana Intercultural de Música</v>
      </c>
      <c r="D198" s="424" t="str">
        <f>+C198</f>
        <v>Escuela Boliviana Intercultural de Música</v>
      </c>
      <c r="E198" s="340" t="s">
        <v>1426</v>
      </c>
      <c r="F198" s="315">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315">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315">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315">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315">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315">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315">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315">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315">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315">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315">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315">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315">
        <f t="shared" ca="1" si="6"/>
        <v>0</v>
      </c>
      <c r="S198" s="315"/>
      <c r="T198" s="315">
        <f ca="1">+T199</f>
        <v>0</v>
      </c>
      <c r="U198" s="314">
        <f t="shared" si="7"/>
        <v>1</v>
      </c>
      <c r="V198" s="320" t="str">
        <f>+VLOOKUP(A198,bd_lista!$A$3:$E$593,5,FALSE)</f>
        <v>Instituciones Descentralizadas</v>
      </c>
      <c r="W198" s="420" t="str">
        <f>+V198</f>
        <v>Instituciones Descentralizadas</v>
      </c>
    </row>
    <row r="199" spans="1:23" ht="15" hidden="1" customHeight="1">
      <c r="A199" s="324">
        <v>324</v>
      </c>
      <c r="B199" s="423"/>
      <c r="C199" s="320" t="str">
        <f>+VLOOKUP(A199,bd_lista!$A$3:$C$593,3,FALSE)</f>
        <v>Escuela Boliviana Intercultural de Música</v>
      </c>
      <c r="D199" s="425"/>
      <c r="E199" s="320" t="s">
        <v>1427</v>
      </c>
      <c r="F199" s="317">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317">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317">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317">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317">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317">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317">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317">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317">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317">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317">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317">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317">
        <f t="shared" ca="1" si="6"/>
        <v>0</v>
      </c>
      <c r="S199" s="317">
        <f ca="1">+R198+R199</f>
        <v>0</v>
      </c>
      <c r="T199" s="317">
        <f ca="1">+S199</f>
        <v>0</v>
      </c>
      <c r="U199" s="316">
        <f t="shared" si="7"/>
        <v>2</v>
      </c>
      <c r="V199" s="320" t="str">
        <f>+VLOOKUP(A199,bd_lista!$A$3:$E$593,5,FALSE)</f>
        <v>Instituciones Descentralizadas</v>
      </c>
      <c r="W199" s="421"/>
    </row>
    <row r="200" spans="1:23" customFormat="1" ht="15" hidden="1" customHeight="1">
      <c r="A200" s="326">
        <v>303</v>
      </c>
      <c r="B200" s="422">
        <f>+A200</f>
        <v>303</v>
      </c>
      <c r="C200" s="319" t="str">
        <f>+VLOOKUP(A200,bd_lista!$A$3:$C$593,3,FALSE)</f>
        <v>Servicio Departamental de Riego - Tarija</v>
      </c>
      <c r="D200" s="424" t="str">
        <f>+C200</f>
        <v>Servicio Departamental de Riego - Tarija</v>
      </c>
      <c r="E200" s="340" t="s">
        <v>1426</v>
      </c>
      <c r="F200" s="315">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315">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315">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315">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315">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315">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315">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315">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315">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315">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315">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315">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315">
        <f t="shared" ref="R200:R263" ca="1" si="8">+SUM(F200:Q200)</f>
        <v>0</v>
      </c>
      <c r="S200" s="315"/>
      <c r="T200" s="315">
        <f ca="1">+T201</f>
        <v>0</v>
      </c>
      <c r="U200" s="314">
        <f t="shared" ref="U200:U263" si="9">+IF(E200="Débitos",1,2)</f>
        <v>1</v>
      </c>
      <c r="V200" s="320" t="str">
        <f>+VLOOKUP(A200,bd_lista!$A$3:$E$593,5,FALSE)</f>
        <v>Instituciones Descentralizadas</v>
      </c>
      <c r="W200" s="420" t="str">
        <f>+V200</f>
        <v>Instituciones Descentralizadas</v>
      </c>
    </row>
    <row r="201" spans="1:23" customFormat="1" ht="15" hidden="1" customHeight="1">
      <c r="A201" s="324">
        <v>303</v>
      </c>
      <c r="B201" s="423"/>
      <c r="C201" s="320" t="str">
        <f>+VLOOKUP(A201,bd_lista!$A$3:$C$593,3,FALSE)</f>
        <v>Servicio Departamental de Riego - Tarija</v>
      </c>
      <c r="D201" s="425"/>
      <c r="E201" s="320" t="s">
        <v>1427</v>
      </c>
      <c r="F201" s="317">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317">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317">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317">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317">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317">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317">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317">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317">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317">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315">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315">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317">
        <f t="shared" ca="1" si="8"/>
        <v>0</v>
      </c>
      <c r="S201" s="317">
        <f ca="1">+R200+R201</f>
        <v>0</v>
      </c>
      <c r="T201" s="317">
        <f ca="1">+S201</f>
        <v>0</v>
      </c>
      <c r="U201" s="316">
        <f t="shared" si="9"/>
        <v>2</v>
      </c>
      <c r="V201" s="320" t="str">
        <f>+VLOOKUP(A201,bd_lista!$A$3:$E$593,5,FALSE)</f>
        <v>Instituciones Descentralizadas</v>
      </c>
      <c r="W201" s="421"/>
    </row>
    <row r="202" spans="1:23" ht="15" customHeight="1">
      <c r="A202" s="324">
        <v>385</v>
      </c>
      <c r="B202" s="422">
        <f>+A202</f>
        <v>385</v>
      </c>
      <c r="C202" s="319" t="str">
        <f>+VLOOKUP(A202,bd_lista!$A$3:$C$593,3,FALSE)</f>
        <v>Autoridad de Supervisión de la Seguridad Social de Corto Plazo</v>
      </c>
      <c r="D202" s="424" t="str">
        <f>+C202</f>
        <v>Autoridad de Supervisión de la Seguridad Social de Corto Plazo</v>
      </c>
      <c r="E202" s="340" t="s">
        <v>1426</v>
      </c>
      <c r="F202" s="315">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315">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315">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315">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315">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315">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315">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315">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315">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315">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315">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315">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315">
        <f t="shared" ca="1" si="8"/>
        <v>0</v>
      </c>
      <c r="S202" s="355"/>
      <c r="T202" s="315">
        <f ca="1">+T203</f>
        <v>10477.64</v>
      </c>
      <c r="U202" s="314">
        <f t="shared" si="9"/>
        <v>1</v>
      </c>
      <c r="V202" s="320" t="str">
        <f>+VLOOKUP(A202,bd_lista!$A$3:$E$593,5,FALSE)</f>
        <v>Instituciones Descentralizadas</v>
      </c>
      <c r="W202" s="420" t="str">
        <f>+V202</f>
        <v>Instituciones Descentralizadas</v>
      </c>
    </row>
    <row r="203" spans="1:23" ht="15" customHeight="1">
      <c r="A203" s="324">
        <v>385</v>
      </c>
      <c r="B203" s="423"/>
      <c r="C203" s="320" t="str">
        <f>+VLOOKUP(A203,bd_lista!$A$3:$C$593,3,FALSE)</f>
        <v>Autoridad de Supervisión de la Seguridad Social de Corto Plazo</v>
      </c>
      <c r="D203" s="425"/>
      <c r="E203" s="320" t="s">
        <v>1427</v>
      </c>
      <c r="F203" s="317">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317">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10477.64</v>
      </c>
      <c r="H203" s="317">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317">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317">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317">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317">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317">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317">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317">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317">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317">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317">
        <f t="shared" ca="1" si="8"/>
        <v>10477.64</v>
      </c>
      <c r="S203" s="354">
        <f ca="1">+R202+R203</f>
        <v>10477.64</v>
      </c>
      <c r="T203" s="317">
        <f ca="1">+S203</f>
        <v>10477.64</v>
      </c>
      <c r="U203" s="316">
        <f t="shared" si="9"/>
        <v>2</v>
      </c>
      <c r="V203" s="320" t="str">
        <f>+VLOOKUP(A203,bd_lista!$A$3:$E$593,5,FALSE)</f>
        <v>Instituciones Descentralizadas</v>
      </c>
      <c r="W203" s="421"/>
    </row>
    <row r="204" spans="1:23" ht="15" hidden="1" customHeight="1">
      <c r="A204" s="326">
        <v>155</v>
      </c>
      <c r="B204" s="422">
        <f>+A204</f>
        <v>155</v>
      </c>
      <c r="C204" s="319" t="str">
        <f>+VLOOKUP(A204,bd_lista!$A$3:$C$593,3,FALSE)</f>
        <v>Dirección del Notariado Plurinacional</v>
      </c>
      <c r="D204" s="424" t="str">
        <f>+C204</f>
        <v>Dirección del Notariado Plurinacional</v>
      </c>
      <c r="E204" s="340" t="s">
        <v>1426</v>
      </c>
      <c r="F204" s="315">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315">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315">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315">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315">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315">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315">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315">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315">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315">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315">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315">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315">
        <f t="shared" ca="1" si="8"/>
        <v>0</v>
      </c>
      <c r="S204" s="315"/>
      <c r="T204" s="315">
        <f ca="1">+T205</f>
        <v>0</v>
      </c>
      <c r="U204" s="314">
        <f t="shared" si="9"/>
        <v>1</v>
      </c>
      <c r="V204" s="320" t="str">
        <f>+VLOOKUP(A204,bd_lista!$A$3:$E$593,5,FALSE)</f>
        <v>Instituciones Descentralizadas</v>
      </c>
      <c r="W204" s="420" t="str">
        <f>+V204</f>
        <v>Instituciones Descentralizadas</v>
      </c>
    </row>
    <row r="205" spans="1:23" ht="15" hidden="1" customHeight="1">
      <c r="A205" s="324">
        <v>155</v>
      </c>
      <c r="B205" s="423"/>
      <c r="C205" s="320" t="str">
        <f>+VLOOKUP(A205,bd_lista!$A$3:$C$593,3,FALSE)</f>
        <v>Dirección del Notariado Plurinacional</v>
      </c>
      <c r="D205" s="425"/>
      <c r="E205" s="320" t="s">
        <v>1427</v>
      </c>
      <c r="F205" s="317">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0</v>
      </c>
      <c r="G205" s="317">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317">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317">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317">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317">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317">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317">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317">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317">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317">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317">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317">
        <f t="shared" ca="1" si="8"/>
        <v>0</v>
      </c>
      <c r="S205" s="317">
        <f ca="1">+R204+R205</f>
        <v>0</v>
      </c>
      <c r="T205" s="317">
        <f ca="1">+S205</f>
        <v>0</v>
      </c>
      <c r="U205" s="316">
        <f t="shared" si="9"/>
        <v>2</v>
      </c>
      <c r="V205" s="320" t="str">
        <f>+VLOOKUP(A205,bd_lista!$A$3:$E$593,5,FALSE)</f>
        <v>Instituciones Descentralizadas</v>
      </c>
      <c r="W205" s="421"/>
    </row>
    <row r="206" spans="1:23" ht="15" customHeight="1">
      <c r="A206" s="326">
        <v>383</v>
      </c>
      <c r="B206" s="422">
        <f>+A206</f>
        <v>383</v>
      </c>
      <c r="C206" s="319" t="str">
        <f>+VLOOKUP(A206,bd_lista!$A$3:$C$593,3,FALSE)</f>
        <v>Agencia Boliviana de Correos "Correos de Bolivia"</v>
      </c>
      <c r="D206" s="424" t="str">
        <f>+C206</f>
        <v>Agencia Boliviana de Correos "Correos de Bolivia"</v>
      </c>
      <c r="E206" s="340" t="s">
        <v>1426</v>
      </c>
      <c r="F206" s="315">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315">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50</v>
      </c>
      <c r="H206" s="315">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315">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315">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315">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315">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315">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315">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315">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315">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315">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315">
        <f t="shared" ca="1" si="8"/>
        <v>50</v>
      </c>
      <c r="S206" s="355"/>
      <c r="T206" s="315">
        <f ca="1">+T207</f>
        <v>9918.2100000000009</v>
      </c>
      <c r="U206" s="314">
        <f t="shared" si="9"/>
        <v>1</v>
      </c>
      <c r="V206" s="320" t="str">
        <f>+VLOOKUP(A206,bd_lista!$A$3:$E$593,5,FALSE)</f>
        <v>Instituciones Descentralizadas</v>
      </c>
      <c r="W206" s="420" t="str">
        <f>+V206</f>
        <v>Instituciones Descentralizadas</v>
      </c>
    </row>
    <row r="207" spans="1:23" ht="15" customHeight="1">
      <c r="A207" s="324">
        <v>383</v>
      </c>
      <c r="B207" s="423"/>
      <c r="C207" s="320" t="str">
        <f>+VLOOKUP(A207,bd_lista!$A$3:$C$593,3,FALSE)</f>
        <v>Agencia Boliviana de Correos "Correos de Bolivia"</v>
      </c>
      <c r="D207" s="425"/>
      <c r="E207" s="320" t="s">
        <v>1427</v>
      </c>
      <c r="F207" s="317">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1947.98</v>
      </c>
      <c r="G207" s="317">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7920.2300000000005</v>
      </c>
      <c r="H207" s="317">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317">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317">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317">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317">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317">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317">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317">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317">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317">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317">
        <f t="shared" ca="1" si="8"/>
        <v>9868.2100000000009</v>
      </c>
      <c r="S207" s="354">
        <f ca="1">+R206+R207</f>
        <v>9918.2100000000009</v>
      </c>
      <c r="T207" s="317">
        <f ca="1">+S207</f>
        <v>9918.2100000000009</v>
      </c>
      <c r="U207" s="316">
        <f t="shared" si="9"/>
        <v>2</v>
      </c>
      <c r="V207" s="320" t="str">
        <f>+VLOOKUP(A207,bd_lista!$A$3:$E$593,5,FALSE)</f>
        <v>Instituciones Descentralizadas</v>
      </c>
      <c r="W207" s="421"/>
    </row>
    <row r="208" spans="1:23" ht="15" customHeight="1">
      <c r="A208" s="326">
        <v>223</v>
      </c>
      <c r="B208" s="422">
        <f>+A208</f>
        <v>223</v>
      </c>
      <c r="C208" s="319" t="str">
        <f>+VLOOKUP(A208,bd_lista!$A$3:$C$593,3,FALSE)</f>
        <v>Fondo Nacional de Desarrollo Forestal</v>
      </c>
      <c r="D208" s="424" t="str">
        <f>+C208</f>
        <v>Fondo Nacional de Desarrollo Forestal</v>
      </c>
      <c r="E208" s="340" t="s">
        <v>1426</v>
      </c>
      <c r="F208" s="315">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315">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315">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315">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315">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315">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315">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315">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315">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315">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315">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315">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315">
        <f t="shared" ca="1" si="8"/>
        <v>0</v>
      </c>
      <c r="S208" s="315"/>
      <c r="T208" s="315">
        <f ca="1">+T209</f>
        <v>8356.66</v>
      </c>
      <c r="U208" s="314">
        <f t="shared" si="9"/>
        <v>1</v>
      </c>
      <c r="V208" s="320" t="str">
        <f>+VLOOKUP(A208,bd_lista!$A$3:$E$593,5,FALSE)</f>
        <v>Instituciones Descentralizadas</v>
      </c>
      <c r="W208" s="420" t="str">
        <f>+V208</f>
        <v>Instituciones Descentralizadas</v>
      </c>
    </row>
    <row r="209" spans="1:23" ht="15" customHeight="1">
      <c r="A209" s="324">
        <v>223</v>
      </c>
      <c r="B209" s="423"/>
      <c r="C209" s="320" t="str">
        <f>+VLOOKUP(A209,bd_lista!$A$3:$C$593,3,FALSE)</f>
        <v>Fondo Nacional de Desarrollo Forestal</v>
      </c>
      <c r="D209" s="425"/>
      <c r="E209" s="320" t="s">
        <v>1427</v>
      </c>
      <c r="F209" s="317">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317">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317">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317">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317">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8356.66</v>
      </c>
      <c r="K209" s="317">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317">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317">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317">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317">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317">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317">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317">
        <f t="shared" ca="1" si="8"/>
        <v>8356.66</v>
      </c>
      <c r="S209" s="317">
        <f ca="1">+R208+R209</f>
        <v>8356.66</v>
      </c>
      <c r="T209" s="317">
        <f ca="1">+S209</f>
        <v>8356.66</v>
      </c>
      <c r="U209" s="316">
        <f t="shared" si="9"/>
        <v>2</v>
      </c>
      <c r="V209" s="320" t="str">
        <f>+VLOOKUP(A209,bd_lista!$A$3:$E$593,5,FALSE)</f>
        <v>Instituciones Descentralizadas</v>
      </c>
      <c r="W209" s="421"/>
    </row>
    <row r="210" spans="1:23" customFormat="1" ht="27" hidden="1" customHeight="1">
      <c r="A210" s="326">
        <v>294</v>
      </c>
      <c r="B210" s="422">
        <f>+A210</f>
        <v>294</v>
      </c>
      <c r="C210" s="319" t="str">
        <f>+VLOOKUP(A210,bd_lista!$A$3:$C$593,3,FALSE)</f>
        <v>Univ. Indígena Bol. Comun. Intercultl Prod. Tupak Katari</v>
      </c>
      <c r="D210" s="424" t="str">
        <f>+C210</f>
        <v>Univ. Indígena Bol. Comun. Intercultl Prod. Tupak Katari</v>
      </c>
      <c r="E210" s="319" t="s">
        <v>1426</v>
      </c>
      <c r="F210" s="315">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315">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315">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315">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315">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315">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315">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315">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315">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315">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315">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315">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315">
        <f t="shared" ca="1" si="8"/>
        <v>0</v>
      </c>
      <c r="S210" s="317"/>
      <c r="T210" s="315">
        <f ca="1">+T211</f>
        <v>0</v>
      </c>
      <c r="U210" s="314">
        <f t="shared" si="9"/>
        <v>1</v>
      </c>
      <c r="V210" s="320" t="str">
        <f>+VLOOKUP(A210,bd_lista!$A$3:$E$593,5,FALSE)</f>
        <v>Universidades Públicas</v>
      </c>
      <c r="W210" s="420" t="str">
        <f>+V210</f>
        <v>Universidades Públicas</v>
      </c>
    </row>
    <row r="211" spans="1:23" customFormat="1" ht="15" hidden="1" customHeight="1">
      <c r="A211" s="324">
        <v>294</v>
      </c>
      <c r="B211" s="423"/>
      <c r="C211" s="320" t="str">
        <f>+VLOOKUP(A211,bd_lista!$A$3:$C$593,3,FALSE)</f>
        <v>Univ. Indígena Bol. Comun. Intercultl Prod. Tupak Katari</v>
      </c>
      <c r="D211" s="425"/>
      <c r="E211" s="319" t="s">
        <v>1427</v>
      </c>
      <c r="F211" s="315">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315">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315">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315">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315">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315">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315">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315">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315">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315">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315">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315">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315">
        <f t="shared" ca="1" si="8"/>
        <v>0</v>
      </c>
      <c r="S211" s="317">
        <f ca="1">+R210+R211</f>
        <v>0</v>
      </c>
      <c r="T211" s="315">
        <f ca="1">+S211</f>
        <v>0</v>
      </c>
      <c r="U211" s="314">
        <f t="shared" si="9"/>
        <v>2</v>
      </c>
      <c r="V211" s="320" t="str">
        <f>+VLOOKUP(A211,bd_lista!$A$3:$E$593,5,FALSE)</f>
        <v>Universidades Públicas</v>
      </c>
      <c r="W211" s="421"/>
    </row>
    <row r="212" spans="1:23" customFormat="1" ht="27" hidden="1" customHeight="1">
      <c r="A212" s="324">
        <v>295</v>
      </c>
      <c r="B212" s="422">
        <f>+A212</f>
        <v>295</v>
      </c>
      <c r="C212" s="319" t="str">
        <f>+VLOOKUP(A212,bd_lista!$A$3:$C$593,3,FALSE)</f>
        <v>Univ. Indígena Bol. Comun. Intercult Prod. Casimiro Huanca</v>
      </c>
      <c r="D212" s="424" t="str">
        <f>+C212</f>
        <v>Univ. Indígena Bol. Comun. Intercult Prod. Casimiro Huanca</v>
      </c>
      <c r="E212" s="319" t="s">
        <v>1426</v>
      </c>
      <c r="F212" s="315">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315">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315">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315">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315">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315">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315">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315">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315">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315">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315">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315">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315">
        <f t="shared" ca="1" si="8"/>
        <v>0</v>
      </c>
      <c r="S212" s="317"/>
      <c r="T212" s="315">
        <f ca="1">+T213</f>
        <v>0</v>
      </c>
      <c r="U212" s="314">
        <f t="shared" si="9"/>
        <v>1</v>
      </c>
      <c r="V212" s="320" t="str">
        <f>+VLOOKUP(A212,bd_lista!$A$3:$E$593,5,FALSE)</f>
        <v>Universidades Públicas</v>
      </c>
      <c r="W212" s="420" t="str">
        <f>+V212</f>
        <v>Universidades Públicas</v>
      </c>
    </row>
    <row r="213" spans="1:23" customFormat="1" ht="15" hidden="1" customHeight="1">
      <c r="A213" s="324">
        <v>295</v>
      </c>
      <c r="B213" s="423"/>
      <c r="C213" s="320" t="str">
        <f>+VLOOKUP(A213,bd_lista!$A$3:$C$593,3,FALSE)</f>
        <v>Univ. Indígena Bol. Comun. Intercult Prod. Casimiro Huanca</v>
      </c>
      <c r="D213" s="425"/>
      <c r="E213" s="319" t="s">
        <v>1427</v>
      </c>
      <c r="F213" s="315">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315">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315">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31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31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31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31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31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31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31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31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31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315">
        <f t="shared" ca="1" si="8"/>
        <v>0</v>
      </c>
      <c r="S213" s="317">
        <f ca="1">+R212+R213</f>
        <v>0</v>
      </c>
      <c r="T213" s="315">
        <f ca="1">+S213</f>
        <v>0</v>
      </c>
      <c r="U213" s="314">
        <f t="shared" si="9"/>
        <v>2</v>
      </c>
      <c r="V213" s="320" t="str">
        <f>+VLOOKUP(A213,bd_lista!$A$3:$E$593,5,FALSE)</f>
        <v>Universidades Públicas</v>
      </c>
      <c r="W213" s="421"/>
    </row>
    <row r="214" spans="1:23" customFormat="1" ht="27" hidden="1" customHeight="1">
      <c r="A214" s="324">
        <v>296</v>
      </c>
      <c r="B214" s="422">
        <f>+A214</f>
        <v>296</v>
      </c>
      <c r="C214" s="319" t="str">
        <f>+VLOOKUP(A214,bd_lista!$A$3:$C$593,3,FALSE)</f>
        <v>Univ. Indígena Bol. Comun. Intercult Prod. Apiaguaiki Tupa</v>
      </c>
      <c r="D214" s="424" t="str">
        <f>+C214</f>
        <v>Univ. Indígena Bol. Comun. Intercult Prod. Apiaguaiki Tupa</v>
      </c>
      <c r="E214" s="319" t="s">
        <v>1426</v>
      </c>
      <c r="F214" s="315">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315">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315">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315">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315">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315">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315">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315">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315">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315">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315">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315">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315">
        <f t="shared" ca="1" si="8"/>
        <v>0</v>
      </c>
      <c r="S214" s="317"/>
      <c r="T214" s="315">
        <f ca="1">+T215</f>
        <v>0</v>
      </c>
      <c r="U214" s="314">
        <f t="shared" si="9"/>
        <v>1</v>
      </c>
      <c r="V214" s="320" t="str">
        <f>+VLOOKUP(A214,bd_lista!$A$3:$E$593,5,FALSE)</f>
        <v>Universidades Públicas</v>
      </c>
      <c r="W214" s="420" t="str">
        <f>+V214</f>
        <v>Universidades Públicas</v>
      </c>
    </row>
    <row r="215" spans="1:23" customFormat="1" ht="15" hidden="1" customHeight="1">
      <c r="A215" s="324">
        <v>296</v>
      </c>
      <c r="B215" s="423"/>
      <c r="C215" s="320" t="str">
        <f>+VLOOKUP(A215,bd_lista!$A$3:$C$593,3,FALSE)</f>
        <v>Univ. Indígena Bol. Comun. Intercult Prod. Apiaguaiki Tupa</v>
      </c>
      <c r="D215" s="425"/>
      <c r="E215" s="319" t="s">
        <v>1427</v>
      </c>
      <c r="F215" s="31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31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31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31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31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31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31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31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31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31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31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31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315">
        <f t="shared" ca="1" si="8"/>
        <v>0</v>
      </c>
      <c r="S215" s="317">
        <f ca="1">+R214+R215</f>
        <v>0</v>
      </c>
      <c r="T215" s="315">
        <f ca="1">+S215</f>
        <v>0</v>
      </c>
      <c r="U215" s="314">
        <f t="shared" si="9"/>
        <v>2</v>
      </c>
      <c r="V215" s="320" t="str">
        <f>+VLOOKUP(A215,bd_lista!$A$3:$E$593,5,FALSE)</f>
        <v>Universidades Públicas</v>
      </c>
      <c r="W215" s="421"/>
    </row>
    <row r="216" spans="1:23" ht="15" customHeight="1">
      <c r="A216" s="324">
        <v>347</v>
      </c>
      <c r="B216" s="422">
        <f>+A216</f>
        <v>347</v>
      </c>
      <c r="C216" s="319" t="str">
        <f>+VLOOKUP(A216,bd_lista!$A$3:$C$593,3,FALSE)</f>
        <v>Autoridad de Fiscalización y Control de Cooperativas</v>
      </c>
      <c r="D216" s="424" t="str">
        <f>+C216</f>
        <v>Autoridad de Fiscalización y Control de Cooperativas</v>
      </c>
      <c r="E216" s="340" t="s">
        <v>1426</v>
      </c>
      <c r="F216" s="315">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315">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315">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315">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315">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315">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315">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315">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315">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315">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315">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315">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315">
        <f t="shared" ca="1" si="8"/>
        <v>0</v>
      </c>
      <c r="S216" s="315"/>
      <c r="T216" s="315">
        <f ca="1">+T217</f>
        <v>7146.3</v>
      </c>
      <c r="U216" s="314">
        <f t="shared" si="9"/>
        <v>1</v>
      </c>
      <c r="V216" s="320" t="str">
        <f>+VLOOKUP(A216,bd_lista!$A$3:$E$593,5,FALSE)</f>
        <v>Instituciones Descentralizadas</v>
      </c>
      <c r="W216" s="420" t="str">
        <f>+V216</f>
        <v>Instituciones Descentralizadas</v>
      </c>
    </row>
    <row r="217" spans="1:23" ht="15" customHeight="1">
      <c r="A217" s="324">
        <v>347</v>
      </c>
      <c r="B217" s="423"/>
      <c r="C217" s="320" t="str">
        <f>+VLOOKUP(A217,bd_lista!$A$3:$C$593,3,FALSE)</f>
        <v>Autoridad de Fiscalización y Control de Cooperativas</v>
      </c>
      <c r="D217" s="425"/>
      <c r="E217" s="320" t="s">
        <v>1427</v>
      </c>
      <c r="F217" s="317">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317">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3054.3</v>
      </c>
      <c r="H217" s="317">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317">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317">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4092</v>
      </c>
      <c r="K217" s="317">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317">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317">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317">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317">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317">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317">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317">
        <f t="shared" ca="1" si="8"/>
        <v>7146.3</v>
      </c>
      <c r="S217" s="317">
        <f ca="1">+R216+R217</f>
        <v>7146.3</v>
      </c>
      <c r="T217" s="317">
        <f ca="1">+S217</f>
        <v>7146.3</v>
      </c>
      <c r="U217" s="316">
        <f t="shared" si="9"/>
        <v>2</v>
      </c>
      <c r="V217" s="320" t="str">
        <f>+VLOOKUP(A217,bd_lista!$A$3:$E$593,5,FALSE)</f>
        <v>Instituciones Descentralizadas</v>
      </c>
      <c r="W217" s="421"/>
    </row>
    <row r="218" spans="1:23" ht="15" customHeight="1">
      <c r="A218" s="326">
        <v>201</v>
      </c>
      <c r="B218" s="422">
        <f>+A218</f>
        <v>201</v>
      </c>
      <c r="C218" s="319" t="str">
        <f>+VLOOKUP(A218,bd_lista!$A$3:$C$593,3,FALSE)</f>
        <v>Agencia para el Des. de las Macroreg. y Zonas Fronterizas</v>
      </c>
      <c r="D218" s="424" t="str">
        <f>+C218</f>
        <v>Agencia para el Des. de las Macroreg. y Zonas Fronterizas</v>
      </c>
      <c r="E218" s="319" t="s">
        <v>1426</v>
      </c>
      <c r="F218" s="315">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315">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315">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315">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315">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315">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315">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315">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315">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315">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315">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315">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315">
        <f t="shared" ca="1" si="8"/>
        <v>0</v>
      </c>
      <c r="S218" s="315"/>
      <c r="T218" s="315">
        <f ca="1">+T219</f>
        <v>5533.12</v>
      </c>
      <c r="U218" s="314">
        <f t="shared" si="9"/>
        <v>1</v>
      </c>
      <c r="V218" s="320" t="str">
        <f>+VLOOKUP(A218,bd_lista!$A$3:$E$593,5,FALSE)</f>
        <v>Instituciones Descentralizadas</v>
      </c>
      <c r="W218" s="420" t="str">
        <f>+V218</f>
        <v>Instituciones Descentralizadas</v>
      </c>
    </row>
    <row r="219" spans="1:23" ht="15" customHeight="1">
      <c r="A219" s="324">
        <v>201</v>
      </c>
      <c r="B219" s="423"/>
      <c r="C219" s="320" t="str">
        <f>+VLOOKUP(A219,bd_lista!$A$3:$C$593,3,FALSE)</f>
        <v>Agencia para el Des. de las Macroreg. y Zonas Fronterizas</v>
      </c>
      <c r="D219" s="425"/>
      <c r="E219" s="320" t="s">
        <v>1427</v>
      </c>
      <c r="F219" s="317">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317">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5533.12</v>
      </c>
      <c r="H219" s="317">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317">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317">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317">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317">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317">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317">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317">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317">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317">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317">
        <f t="shared" ca="1" si="8"/>
        <v>5533.12</v>
      </c>
      <c r="S219" s="317">
        <f ca="1">+R218+R219</f>
        <v>5533.12</v>
      </c>
      <c r="T219" s="317">
        <f ca="1">+S219</f>
        <v>5533.12</v>
      </c>
      <c r="U219" s="316">
        <f t="shared" si="9"/>
        <v>2</v>
      </c>
      <c r="V219" s="320" t="str">
        <f>+VLOOKUP(A219,bd_lista!$A$3:$E$593,5,FALSE)</f>
        <v>Instituciones Descentralizadas</v>
      </c>
      <c r="W219" s="421"/>
    </row>
    <row r="220" spans="1:23" ht="15" customHeight="1">
      <c r="A220" s="326">
        <v>661</v>
      </c>
      <c r="B220" s="422">
        <f>+A220</f>
        <v>661</v>
      </c>
      <c r="C220" s="319" t="str">
        <f>+VLOOKUP(A220,bd_lista!$A$3:$C$593,3,FALSE)</f>
        <v>Tribunal Constitucional Plurinacional</v>
      </c>
      <c r="D220" s="424" t="str">
        <f>+C220</f>
        <v>Tribunal Constitucional Plurinacional</v>
      </c>
      <c r="E220" s="340" t="s">
        <v>1426</v>
      </c>
      <c r="F220" s="315">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315">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315">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315">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315">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315">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315">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315">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315">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315">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315">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315">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315">
        <f t="shared" ca="1" si="8"/>
        <v>0</v>
      </c>
      <c r="S220" s="355"/>
      <c r="T220" s="315">
        <f ca="1">+T221</f>
        <v>5048</v>
      </c>
      <c r="U220" s="314">
        <f t="shared" si="9"/>
        <v>1</v>
      </c>
      <c r="V220" s="320" t="str">
        <f>+VLOOKUP(A220,bd_lista!$A$3:$E$593,5,FALSE)</f>
        <v>Instituciones Descentralizadas</v>
      </c>
      <c r="W220" s="420" t="str">
        <f>+V220</f>
        <v>Instituciones Descentralizadas</v>
      </c>
    </row>
    <row r="221" spans="1:23" ht="15" customHeight="1">
      <c r="A221" s="324">
        <v>661</v>
      </c>
      <c r="B221" s="423"/>
      <c r="C221" s="320" t="str">
        <f>+VLOOKUP(A221,bd_lista!$A$3:$C$593,3,FALSE)</f>
        <v>Tribunal Constitucional Plurinacional</v>
      </c>
      <c r="D221" s="425"/>
      <c r="E221" s="320" t="s">
        <v>1427</v>
      </c>
      <c r="F221" s="317">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317">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317">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317">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317">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5048</v>
      </c>
      <c r="K221" s="317">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317">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317">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317">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317">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317">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317">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317">
        <f t="shared" ca="1" si="8"/>
        <v>5048</v>
      </c>
      <c r="S221" s="354">
        <f ca="1">+R220+R221</f>
        <v>5048</v>
      </c>
      <c r="T221" s="317">
        <f ca="1">+S221</f>
        <v>5048</v>
      </c>
      <c r="U221" s="316">
        <f t="shared" si="9"/>
        <v>2</v>
      </c>
      <c r="V221" s="320" t="str">
        <f>+VLOOKUP(A221,bd_lista!$A$3:$E$593,5,FALSE)</f>
        <v>Instituciones Descentralizadas</v>
      </c>
      <c r="W221" s="421"/>
    </row>
    <row r="222" spans="1:23" ht="15" hidden="1" customHeight="1">
      <c r="A222" s="326">
        <v>309</v>
      </c>
      <c r="B222" s="422">
        <f>+A222</f>
        <v>309</v>
      </c>
      <c r="C222" s="319" t="str">
        <f>+VLOOKUP(A222,bd_lista!$A$3:$C$593,3,FALSE)</f>
        <v>Autoridad de Fiscalización del Juego</v>
      </c>
      <c r="D222" s="424" t="str">
        <f>+C222</f>
        <v>Autoridad de Fiscalización del Juego</v>
      </c>
      <c r="E222" s="340" t="s">
        <v>1426</v>
      </c>
      <c r="F222" s="315">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315">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315">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315">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315">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315">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315">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315">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315">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315">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315">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315">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315">
        <f t="shared" ca="1" si="8"/>
        <v>0</v>
      </c>
      <c r="S222" s="315"/>
      <c r="T222" s="315">
        <f ca="1">+T223</f>
        <v>0</v>
      </c>
      <c r="U222" s="314">
        <f t="shared" si="9"/>
        <v>1</v>
      </c>
      <c r="V222" s="320" t="str">
        <f>+VLOOKUP(A222,bd_lista!$A$3:$E$593,5,FALSE)</f>
        <v>Instituciones Descentralizadas</v>
      </c>
      <c r="W222" s="420" t="str">
        <f>+V222</f>
        <v>Instituciones Descentralizadas</v>
      </c>
    </row>
    <row r="223" spans="1:23" ht="15" hidden="1" customHeight="1">
      <c r="A223" s="324">
        <v>309</v>
      </c>
      <c r="B223" s="423"/>
      <c r="C223" s="320" t="str">
        <f>+VLOOKUP(A223,bd_lista!$A$3:$C$593,3,FALSE)</f>
        <v>Autoridad de Fiscalización del Juego</v>
      </c>
      <c r="D223" s="425"/>
      <c r="E223" s="320" t="s">
        <v>1427</v>
      </c>
      <c r="F223" s="317">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317">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317">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317">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317">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317">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317">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317">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317">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317">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317">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317">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317">
        <f t="shared" ca="1" si="8"/>
        <v>0</v>
      </c>
      <c r="S223" s="317">
        <f ca="1">+R222+R223</f>
        <v>0</v>
      </c>
      <c r="T223" s="317">
        <f ca="1">+S223</f>
        <v>0</v>
      </c>
      <c r="U223" s="316">
        <f t="shared" si="9"/>
        <v>2</v>
      </c>
      <c r="V223" s="320" t="str">
        <f>+VLOOKUP(A223,bd_lista!$A$3:$E$593,5,FALSE)</f>
        <v>Instituciones Descentralizadas</v>
      </c>
      <c r="W223" s="421"/>
    </row>
    <row r="224" spans="1:23" ht="15" customHeight="1">
      <c r="A224" s="326">
        <v>344</v>
      </c>
      <c r="B224" s="422">
        <f>+A224</f>
        <v>344</v>
      </c>
      <c r="C224" s="319" t="str">
        <f>+VLOOKUP(A224,bd_lista!$A$3:$C$593,3,FALSE)</f>
        <v>Instituto Plurinacional de Estudio de Lenguas y Culturas</v>
      </c>
      <c r="D224" s="424" t="str">
        <f>+C224</f>
        <v>Instituto Plurinacional de Estudio de Lenguas y Culturas</v>
      </c>
      <c r="E224" s="340" t="s">
        <v>1426</v>
      </c>
      <c r="F224" s="315">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315">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315">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315">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315">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315">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315">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315">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315">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315">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315">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315">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315">
        <f t="shared" ca="1" si="8"/>
        <v>0</v>
      </c>
      <c r="S224" s="315"/>
      <c r="T224" s="315">
        <f ca="1">+T225</f>
        <v>4641.7</v>
      </c>
      <c r="U224" s="314">
        <f t="shared" si="9"/>
        <v>1</v>
      </c>
      <c r="V224" s="320" t="str">
        <f>+VLOOKUP(A224,bd_lista!$A$3:$E$593,5,FALSE)</f>
        <v>Instituciones Descentralizadas</v>
      </c>
      <c r="W224" s="420" t="str">
        <f>+V224</f>
        <v>Instituciones Descentralizadas</v>
      </c>
    </row>
    <row r="225" spans="1:23" ht="15" customHeight="1">
      <c r="A225" s="324">
        <v>344</v>
      </c>
      <c r="B225" s="423"/>
      <c r="C225" s="320" t="str">
        <f>+VLOOKUP(A225,bd_lista!$A$3:$C$593,3,FALSE)</f>
        <v>Instituto Plurinacional de Estudio de Lenguas y Culturas</v>
      </c>
      <c r="D225" s="425"/>
      <c r="E225" s="320" t="s">
        <v>1427</v>
      </c>
      <c r="F225" s="317">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4641.7</v>
      </c>
      <c r="G225" s="317">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317">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317">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317">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317">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317">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317">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317">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317">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317">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317">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317">
        <f t="shared" ca="1" si="8"/>
        <v>4641.7</v>
      </c>
      <c r="S225" s="317">
        <f ca="1">+R224+R225</f>
        <v>4641.7</v>
      </c>
      <c r="T225" s="317">
        <f ca="1">+S225</f>
        <v>4641.7</v>
      </c>
      <c r="U225" s="316">
        <f t="shared" si="9"/>
        <v>2</v>
      </c>
      <c r="V225" s="320" t="str">
        <f>+VLOOKUP(A225,bd_lista!$A$3:$E$593,5,FALSE)</f>
        <v>Instituciones Descentralizadas</v>
      </c>
      <c r="W225" s="421"/>
    </row>
    <row r="226" spans="1:23" ht="15" hidden="1" customHeight="1">
      <c r="A226" s="326">
        <v>682</v>
      </c>
      <c r="B226" s="422">
        <f>+A226</f>
        <v>682</v>
      </c>
      <c r="C226" s="319" t="str">
        <f>+VLOOKUP(A226,bd_lista!$A$3:$C$593,3,FALSE)</f>
        <v>Defensoria del Pueblo</v>
      </c>
      <c r="D226" s="424" t="str">
        <f>+C226</f>
        <v>Defensoria del Pueblo</v>
      </c>
      <c r="E226" s="340" t="s">
        <v>1426</v>
      </c>
      <c r="F226" s="315">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315">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315">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315">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315">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315">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315">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315">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315">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315">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315">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315">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315">
        <f t="shared" ca="1" si="8"/>
        <v>0</v>
      </c>
      <c r="S226" s="355"/>
      <c r="T226" s="315">
        <f ca="1">+T227</f>
        <v>0</v>
      </c>
      <c r="U226" s="314">
        <f t="shared" si="9"/>
        <v>1</v>
      </c>
      <c r="V226" s="320" t="str">
        <f>+VLOOKUP(A226,bd_lista!$A$3:$E$593,5,FALSE)</f>
        <v>Instituciones Descentralizadas</v>
      </c>
      <c r="W226" s="420" t="str">
        <f>+V226</f>
        <v>Instituciones Descentralizadas</v>
      </c>
    </row>
    <row r="227" spans="1:23" ht="15" hidden="1" customHeight="1">
      <c r="A227" s="324">
        <v>682</v>
      </c>
      <c r="B227" s="423"/>
      <c r="C227" s="320" t="str">
        <f>+VLOOKUP(A227,bd_lista!$A$3:$C$593,3,FALSE)</f>
        <v>Defensoria del Pueblo</v>
      </c>
      <c r="D227" s="425"/>
      <c r="E227" s="320" t="s">
        <v>1427</v>
      </c>
      <c r="F227" s="317">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317">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317">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317">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317">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317">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317">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317">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317">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317">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317">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317">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317">
        <f t="shared" ca="1" si="8"/>
        <v>0</v>
      </c>
      <c r="S227" s="354">
        <f ca="1">+R226+R227</f>
        <v>0</v>
      </c>
      <c r="T227" s="317">
        <f ca="1">+S227</f>
        <v>0</v>
      </c>
      <c r="U227" s="316">
        <f t="shared" si="9"/>
        <v>2</v>
      </c>
      <c r="V227" s="320" t="str">
        <f>+VLOOKUP(A227,bd_lista!$A$3:$E$593,5,FALSE)</f>
        <v>Instituciones Descentralizadas</v>
      </c>
      <c r="W227" s="421"/>
    </row>
    <row r="228" spans="1:23" ht="15" customHeight="1">
      <c r="A228" s="326">
        <v>190</v>
      </c>
      <c r="B228" s="422">
        <f>+A228</f>
        <v>190</v>
      </c>
      <c r="C228" s="319" t="str">
        <f>+VLOOKUP(A228,bd_lista!$A$3:$C$593,3,FALSE)</f>
        <v>Autoridad Jurisdiccional Administrativa Minera</v>
      </c>
      <c r="D228" s="424" t="str">
        <f>+C228</f>
        <v>Autoridad Jurisdiccional Administrativa Minera</v>
      </c>
      <c r="E228" s="340" t="s">
        <v>1426</v>
      </c>
      <c r="F228" s="315">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315">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315">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315">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315">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315">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315">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315">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315">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315">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315">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315">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315">
        <f t="shared" ca="1" si="8"/>
        <v>0</v>
      </c>
      <c r="S228" s="315"/>
      <c r="T228" s="315">
        <f ca="1">+T229</f>
        <v>3586.98</v>
      </c>
      <c r="U228" s="314">
        <f t="shared" si="9"/>
        <v>1</v>
      </c>
      <c r="V228" s="320" t="str">
        <f>+VLOOKUP(A228,bd_lista!$A$3:$E$593,5,FALSE)</f>
        <v>Instituciones Descentralizadas</v>
      </c>
      <c r="W228" s="420" t="str">
        <f>+V228</f>
        <v>Instituciones Descentralizadas</v>
      </c>
    </row>
    <row r="229" spans="1:23" ht="15" customHeight="1">
      <c r="A229" s="324">
        <v>190</v>
      </c>
      <c r="B229" s="423"/>
      <c r="C229" s="320" t="str">
        <f>+VLOOKUP(A229,bd_lista!$A$3:$C$593,3,FALSE)</f>
        <v>Autoridad Jurisdiccional Administrativa Minera</v>
      </c>
      <c r="D229" s="425"/>
      <c r="E229" s="320" t="s">
        <v>1427</v>
      </c>
      <c r="F229" s="317">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3586.98</v>
      </c>
      <c r="G229" s="317">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317">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317">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317">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317">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317">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317">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317">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317">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317">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317">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317">
        <f t="shared" ca="1" si="8"/>
        <v>3586.98</v>
      </c>
      <c r="S229" s="317">
        <f ca="1">+R228+R229</f>
        <v>3586.98</v>
      </c>
      <c r="T229" s="317">
        <f ca="1">+S229</f>
        <v>3586.98</v>
      </c>
      <c r="U229" s="316">
        <f t="shared" si="9"/>
        <v>2</v>
      </c>
      <c r="V229" s="320" t="str">
        <f>+VLOOKUP(A229,bd_lista!$A$3:$E$593,5,FALSE)</f>
        <v>Instituciones Descentralizadas</v>
      </c>
      <c r="W229" s="421"/>
    </row>
    <row r="230" spans="1:23" ht="15" customHeight="1">
      <c r="A230" s="326">
        <v>311</v>
      </c>
      <c r="B230" s="422">
        <f>+A230</f>
        <v>311</v>
      </c>
      <c r="C230" s="319" t="str">
        <f>+VLOOKUP(A230,bd_lista!$A$3:$C$593,3,FALSE)</f>
        <v>Autoridad de Fisc y Ctrol Soc de Agua Potable Saneam.Básico</v>
      </c>
      <c r="D230" s="424" t="str">
        <f>+C230</f>
        <v>Autoridad de Fisc y Ctrol Soc de Agua Potable Saneam.Básico</v>
      </c>
      <c r="E230" s="319" t="s">
        <v>1426</v>
      </c>
      <c r="F230" s="315">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315">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315">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315">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315">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315">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315">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315">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315">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315">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315">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315">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315">
        <f t="shared" ca="1" si="8"/>
        <v>0</v>
      </c>
      <c r="S230" s="315"/>
      <c r="T230" s="315">
        <f ca="1">+T231</f>
        <v>2565.1400000000003</v>
      </c>
      <c r="U230" s="314">
        <f t="shared" si="9"/>
        <v>1</v>
      </c>
      <c r="V230" s="320" t="str">
        <f>+VLOOKUP(A230,bd_lista!$A$3:$E$593,5,FALSE)</f>
        <v>Instituciones Descentralizadas</v>
      </c>
      <c r="W230" s="420" t="str">
        <f>+V230</f>
        <v>Instituciones Descentralizadas</v>
      </c>
    </row>
    <row r="231" spans="1:23" ht="15" customHeight="1">
      <c r="A231" s="324">
        <v>311</v>
      </c>
      <c r="B231" s="423"/>
      <c r="C231" s="320" t="str">
        <f>+VLOOKUP(A231,bd_lista!$A$3:$C$593,3,FALSE)</f>
        <v>Autoridad de Fisc y Ctrol Soc de Agua Potable Saneam.Básico</v>
      </c>
      <c r="D231" s="425"/>
      <c r="E231" s="320" t="s">
        <v>1427</v>
      </c>
      <c r="F231" s="317">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364.28000000000003</v>
      </c>
      <c r="G231" s="317">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2200.86</v>
      </c>
      <c r="H231" s="317">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317">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317">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317">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317">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317">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317">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317">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317">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317">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317">
        <f t="shared" ca="1" si="8"/>
        <v>2565.1400000000003</v>
      </c>
      <c r="S231" s="317">
        <f ca="1">+R230+R231</f>
        <v>2565.1400000000003</v>
      </c>
      <c r="T231" s="317">
        <f ca="1">+S231</f>
        <v>2565.1400000000003</v>
      </c>
      <c r="U231" s="316">
        <f t="shared" si="9"/>
        <v>2</v>
      </c>
      <c r="V231" s="320" t="str">
        <f>+VLOOKUP(A231,bd_lista!$A$3:$E$593,5,FALSE)</f>
        <v>Instituciones Descentralizadas</v>
      </c>
      <c r="W231" s="421"/>
    </row>
    <row r="232" spans="1:23" customFormat="1" ht="15" customHeight="1">
      <c r="A232" s="326">
        <v>226</v>
      </c>
      <c r="B232" s="422">
        <f>+A232</f>
        <v>226</v>
      </c>
      <c r="C232" s="319" t="str">
        <f>+VLOOKUP(A232,bd_lista!$A$3:$C$593,3,FALSE)</f>
        <v>Servicio Estatal de Autonomías</v>
      </c>
      <c r="D232" s="424" t="str">
        <f>+C232</f>
        <v>Servicio Estatal de Autonomías</v>
      </c>
      <c r="E232" s="319" t="s">
        <v>1426</v>
      </c>
      <c r="F232" s="315">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315">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315">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315">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315">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315">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315">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315">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315">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315">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315">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315">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315">
        <f t="shared" ca="1" si="8"/>
        <v>0</v>
      </c>
      <c r="S232" s="315"/>
      <c r="T232" s="315">
        <f ca="1">+T233</f>
        <v>1620.81</v>
      </c>
      <c r="U232" s="314">
        <f t="shared" si="9"/>
        <v>1</v>
      </c>
      <c r="V232" s="320" t="str">
        <f>+VLOOKUP(A232,bd_lista!$A$3:$E$593,5,FALSE)</f>
        <v>Instituciones Descentralizadas</v>
      </c>
      <c r="W232" s="420" t="str">
        <f>+V232</f>
        <v>Instituciones Descentralizadas</v>
      </c>
    </row>
    <row r="233" spans="1:23" customFormat="1" ht="15" customHeight="1">
      <c r="A233" s="324">
        <v>226</v>
      </c>
      <c r="B233" s="423"/>
      <c r="C233" s="320" t="str">
        <f>+VLOOKUP(A233,bd_lista!$A$3:$C$593,3,FALSE)</f>
        <v>Servicio Estatal de Autonomías</v>
      </c>
      <c r="D233" s="425"/>
      <c r="E233" s="320" t="s">
        <v>1427</v>
      </c>
      <c r="F233" s="317">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1620.81</v>
      </c>
      <c r="G233" s="317">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317">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317">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317">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317">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317">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317">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317">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317">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317">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317">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317">
        <f t="shared" ca="1" si="8"/>
        <v>1620.81</v>
      </c>
      <c r="S233" s="317">
        <f ca="1">+R232+R233</f>
        <v>1620.81</v>
      </c>
      <c r="T233" s="317">
        <f ca="1">+S233</f>
        <v>1620.81</v>
      </c>
      <c r="U233" s="316">
        <f t="shared" si="9"/>
        <v>2</v>
      </c>
      <c r="V233" s="320" t="str">
        <f>+VLOOKUP(A233,bd_lista!$A$3:$E$593,5,FALSE)</f>
        <v>Instituciones Descentralizadas</v>
      </c>
      <c r="W233" s="421"/>
    </row>
    <row r="234" spans="1:23" ht="16.5" hidden="1" customHeight="1">
      <c r="A234" s="324">
        <v>683</v>
      </c>
      <c r="B234" s="422">
        <f>+A234</f>
        <v>683</v>
      </c>
      <c r="C234" s="319" t="str">
        <f>+VLOOKUP(A234,bd_lista!$A$3:$C$593,3,FALSE)</f>
        <v>Procuraduria General del Estado</v>
      </c>
      <c r="D234" s="424" t="str">
        <f>+C234</f>
        <v>Procuraduria General del Estado</v>
      </c>
      <c r="E234" s="340" t="s">
        <v>1426</v>
      </c>
      <c r="F234" s="315">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315">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315">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315">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315">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315">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315">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315">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315">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315">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315">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315">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315">
        <f t="shared" ca="1" si="8"/>
        <v>0</v>
      </c>
      <c r="S234" s="355"/>
      <c r="T234" s="315">
        <f ca="1">+T235</f>
        <v>0</v>
      </c>
      <c r="U234" s="314">
        <f t="shared" si="9"/>
        <v>1</v>
      </c>
      <c r="V234" s="320" t="str">
        <f>+VLOOKUP(A234,bd_lista!$A$3:$E$593,5,FALSE)</f>
        <v>Instituciones Descentralizadas</v>
      </c>
      <c r="W234" s="420" t="str">
        <f>+V234</f>
        <v>Instituciones Descentralizadas</v>
      </c>
    </row>
    <row r="235" spans="1:23" ht="15" hidden="1" customHeight="1">
      <c r="A235" s="324">
        <v>683</v>
      </c>
      <c r="B235" s="423"/>
      <c r="C235" s="320" t="str">
        <f>+VLOOKUP(A235,bd_lista!$A$3:$C$593,3,FALSE)</f>
        <v>Procuraduria General del Estado</v>
      </c>
      <c r="D235" s="425"/>
      <c r="E235" s="320" t="s">
        <v>1427</v>
      </c>
      <c r="F235" s="317">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317">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317">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317">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317">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317">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317">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317">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317">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317">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317">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317">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317">
        <f t="shared" ca="1" si="8"/>
        <v>0</v>
      </c>
      <c r="S235" s="354">
        <f ca="1">+R234+R235</f>
        <v>0</v>
      </c>
      <c r="T235" s="317">
        <f ca="1">+S235</f>
        <v>0</v>
      </c>
      <c r="U235" s="316">
        <f t="shared" si="9"/>
        <v>2</v>
      </c>
      <c r="V235" s="320" t="str">
        <f>+VLOOKUP(A235,bd_lista!$A$3:$E$593,5,FALSE)</f>
        <v>Instituciones Descentralizadas</v>
      </c>
      <c r="W235" s="421"/>
    </row>
    <row r="236" spans="1:23" ht="15" hidden="1" customHeight="1">
      <c r="A236" s="326">
        <v>374</v>
      </c>
      <c r="B236" s="422">
        <f>+A236</f>
        <v>374</v>
      </c>
      <c r="C236" s="319" t="str">
        <f>+VLOOKUP(A236,bd_lista!$A$3:$C$593,3,FALSE)</f>
        <v>Agencia de Gobierno Electrónico y Tecnologías de Información y Comunicación</v>
      </c>
      <c r="D236" s="424" t="str">
        <f>+C236</f>
        <v>Agencia de Gobierno Electrónico y Tecnologías de Información y Comunicación</v>
      </c>
      <c r="E236" s="340" t="s">
        <v>1426</v>
      </c>
      <c r="F236" s="315">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315">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315">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315">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315">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315">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315">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315">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315">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315">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315">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315">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315">
        <f t="shared" ca="1" si="8"/>
        <v>0</v>
      </c>
      <c r="S236" s="350"/>
      <c r="T236" s="315">
        <f ca="1">+T237</f>
        <v>0</v>
      </c>
      <c r="U236" s="314">
        <f t="shared" si="9"/>
        <v>1</v>
      </c>
      <c r="V236" s="320" t="str">
        <f>+VLOOKUP(A236,bd_lista!$A$3:$E$593,5,FALSE)</f>
        <v>Instituciones Descentralizadas</v>
      </c>
      <c r="W236" s="420" t="str">
        <f>+V236</f>
        <v>Instituciones Descentralizadas</v>
      </c>
    </row>
    <row r="237" spans="1:23" ht="15" hidden="1" customHeight="1">
      <c r="A237" s="324">
        <v>374</v>
      </c>
      <c r="B237" s="423"/>
      <c r="C237" s="320" t="str">
        <f>+VLOOKUP(A237,bd_lista!$A$3:$C$593,3,FALSE)</f>
        <v>Agencia de Gobierno Electrónico y Tecnologías de Información y Comunicación</v>
      </c>
      <c r="D237" s="425"/>
      <c r="E237" s="320" t="s">
        <v>1427</v>
      </c>
      <c r="F237" s="317">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317">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317">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317">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317">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317">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317">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317">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317">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317">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317">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317">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317">
        <f t="shared" ca="1" si="8"/>
        <v>0</v>
      </c>
      <c r="S237" s="354">
        <f ca="1">+R236+R237</f>
        <v>0</v>
      </c>
      <c r="T237" s="317">
        <f ca="1">+S237</f>
        <v>0</v>
      </c>
      <c r="U237" s="316">
        <f t="shared" si="9"/>
        <v>2</v>
      </c>
      <c r="V237" s="320" t="str">
        <f>+VLOOKUP(A237,bd_lista!$A$3:$E$593,5,FALSE)</f>
        <v>Instituciones Descentralizadas</v>
      </c>
      <c r="W237" s="421"/>
    </row>
    <row r="238" spans="1:23" ht="15" hidden="1" customHeight="1">
      <c r="A238" s="326">
        <v>292</v>
      </c>
      <c r="B238" s="422">
        <f>+A238</f>
        <v>292</v>
      </c>
      <c r="C238" s="319" t="str">
        <f>+VLOOKUP(A238,bd_lista!$A$3:$C$593,3,FALSE)</f>
        <v>Vías Bolivia</v>
      </c>
      <c r="D238" s="424" t="str">
        <f>+C238</f>
        <v>Vías Bolivia</v>
      </c>
      <c r="E238" s="340" t="s">
        <v>1426</v>
      </c>
      <c r="F238" s="315">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315">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315">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315">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315">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315">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315">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315">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315">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315">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315">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315">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315">
        <f t="shared" ca="1" si="8"/>
        <v>0</v>
      </c>
      <c r="S238" s="315"/>
      <c r="T238" s="315">
        <f ca="1">+T239</f>
        <v>0</v>
      </c>
      <c r="U238" s="314">
        <f t="shared" si="9"/>
        <v>1</v>
      </c>
      <c r="V238" s="320" t="str">
        <f>+VLOOKUP(A238,bd_lista!$A$3:$E$593,5,FALSE)</f>
        <v>Instituciones Descentralizadas</v>
      </c>
      <c r="W238" s="420" t="str">
        <f>+V238</f>
        <v>Instituciones Descentralizadas</v>
      </c>
    </row>
    <row r="239" spans="1:23" ht="15" hidden="1" customHeight="1">
      <c r="A239" s="324">
        <v>292</v>
      </c>
      <c r="B239" s="423"/>
      <c r="C239" s="320" t="str">
        <f>+VLOOKUP(A239,bd_lista!$A$3:$C$593,3,FALSE)</f>
        <v>Vías Bolivia</v>
      </c>
      <c r="D239" s="425"/>
      <c r="E239" s="320" t="s">
        <v>1427</v>
      </c>
      <c r="F239" s="317">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317">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317">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317">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317">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317">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317">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317">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317">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317">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317">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317">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317">
        <f t="shared" ca="1" si="8"/>
        <v>0</v>
      </c>
      <c r="S239" s="317">
        <f ca="1">+R238+R239</f>
        <v>0</v>
      </c>
      <c r="T239" s="317">
        <f ca="1">+S239</f>
        <v>0</v>
      </c>
      <c r="U239" s="316">
        <f t="shared" si="9"/>
        <v>2</v>
      </c>
      <c r="V239" s="320" t="str">
        <f>+VLOOKUP(A239,bd_lista!$A$3:$E$593,5,FALSE)</f>
        <v>Instituciones Descentralizadas</v>
      </c>
      <c r="W239" s="421"/>
    </row>
    <row r="240" spans="1:23" customFormat="1" ht="15" customHeight="1">
      <c r="A240" s="326">
        <v>269</v>
      </c>
      <c r="B240" s="422">
        <f>+A240</f>
        <v>269</v>
      </c>
      <c r="C240" s="319" t="str">
        <f>+VLOOKUP(A240,bd_lista!$A$3:$C$593,3,FALSE)</f>
        <v>Direc. Dptal. de Educación Potosí</v>
      </c>
      <c r="D240" s="424" t="str">
        <f>+C240</f>
        <v>Direc. Dptal. de Educación Potosí</v>
      </c>
      <c r="E240" s="340" t="s">
        <v>1426</v>
      </c>
      <c r="F240" s="315">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315">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315">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315">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315">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315">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315">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315">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315">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315">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315">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315">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315">
        <f t="shared" ca="1" si="8"/>
        <v>0</v>
      </c>
      <c r="S240" s="315"/>
      <c r="T240" s="315">
        <f ca="1">+T241</f>
        <v>1170.0899999999999</v>
      </c>
      <c r="U240" s="314">
        <f t="shared" si="9"/>
        <v>1</v>
      </c>
      <c r="V240" s="320" t="str">
        <f>+VLOOKUP(A240,bd_lista!$A$3:$E$593,5,FALSE)</f>
        <v>Instituciones Descentralizadas</v>
      </c>
      <c r="W240" s="420" t="str">
        <f>+V240</f>
        <v>Instituciones Descentralizadas</v>
      </c>
    </row>
    <row r="241" spans="1:23" customFormat="1" ht="15" customHeight="1">
      <c r="A241" s="324">
        <v>269</v>
      </c>
      <c r="B241" s="423"/>
      <c r="C241" s="320" t="str">
        <f>+VLOOKUP(A241,bd_lista!$A$3:$C$593,3,FALSE)</f>
        <v>Direc. Dptal. de Educación Potosí</v>
      </c>
      <c r="D241" s="425"/>
      <c r="E241" s="320" t="s">
        <v>1427</v>
      </c>
      <c r="F241" s="317">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317">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317">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317">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317">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1170.0899999999999</v>
      </c>
      <c r="K241" s="317">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317">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317">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317">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317">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317">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315">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317">
        <f t="shared" ca="1" si="8"/>
        <v>1170.0899999999999</v>
      </c>
      <c r="S241" s="317">
        <f ca="1">+R240+R241</f>
        <v>1170.0899999999999</v>
      </c>
      <c r="T241" s="317">
        <f ca="1">+S241</f>
        <v>1170.0899999999999</v>
      </c>
      <c r="U241" s="316">
        <f t="shared" si="9"/>
        <v>2</v>
      </c>
      <c r="V241" s="320" t="str">
        <f>+VLOOKUP(A241,bd_lista!$A$3:$E$593,5,FALSE)</f>
        <v>Instituciones Descentralizadas</v>
      </c>
      <c r="W241" s="421"/>
    </row>
    <row r="242" spans="1:23" ht="15" hidden="1" customHeight="1">
      <c r="A242" s="324">
        <v>270</v>
      </c>
      <c r="B242" s="422">
        <f>+A242</f>
        <v>270</v>
      </c>
      <c r="C242" s="319" t="str">
        <f>+VLOOKUP(A242,bd_lista!$A$3:$C$593,3,FALSE)</f>
        <v>Direc. Dptal. de Educación Tarija</v>
      </c>
      <c r="D242" s="424" t="str">
        <f>+C242</f>
        <v>Direc. Dptal. de Educación Tarija</v>
      </c>
      <c r="E242" s="340" t="s">
        <v>1426</v>
      </c>
      <c r="F242" s="315">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315">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315">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315">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315">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315">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315">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315">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315">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315">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315">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315">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315">
        <f t="shared" ca="1" si="8"/>
        <v>0</v>
      </c>
      <c r="S242" s="315"/>
      <c r="T242" s="315">
        <f ca="1">+T243</f>
        <v>0</v>
      </c>
      <c r="U242" s="314">
        <f t="shared" si="9"/>
        <v>1</v>
      </c>
      <c r="V242" s="320" t="str">
        <f>+VLOOKUP(A242,bd_lista!$A$3:$E$593,5,FALSE)</f>
        <v>Instituciones Descentralizadas</v>
      </c>
      <c r="W242" s="420" t="str">
        <f>+V242</f>
        <v>Instituciones Descentralizadas</v>
      </c>
    </row>
    <row r="243" spans="1:23" ht="15" hidden="1" customHeight="1">
      <c r="A243" s="324">
        <v>270</v>
      </c>
      <c r="B243" s="423"/>
      <c r="C243" s="320" t="str">
        <f>+VLOOKUP(A243,bd_lista!$A$3:$C$593,3,FALSE)</f>
        <v>Direc. Dptal. de Educación Tarija</v>
      </c>
      <c r="D243" s="425"/>
      <c r="E243" s="320" t="s">
        <v>1427</v>
      </c>
      <c r="F243" s="317">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317">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317">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317">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317">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317">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317">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317">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317">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317">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317">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317">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317">
        <f t="shared" ca="1" si="8"/>
        <v>0</v>
      </c>
      <c r="S243" s="317">
        <f ca="1">+R242+R243</f>
        <v>0</v>
      </c>
      <c r="T243" s="317">
        <f ca="1">+S243</f>
        <v>0</v>
      </c>
      <c r="U243" s="316">
        <f t="shared" si="9"/>
        <v>2</v>
      </c>
      <c r="V243" s="320" t="str">
        <f>+VLOOKUP(A243,bd_lista!$A$3:$E$593,5,FALSE)</f>
        <v>Instituciones Descentralizadas</v>
      </c>
      <c r="W243" s="421"/>
    </row>
    <row r="244" spans="1:23" ht="15" customHeight="1">
      <c r="A244" s="326">
        <v>378</v>
      </c>
      <c r="B244" s="422">
        <f>+A244</f>
        <v>378</v>
      </c>
      <c r="C244" s="319" t="str">
        <f>+VLOOKUP(A244,bd_lista!$A$3:$C$593,3,FALSE)</f>
        <v>Servicio Nacional Textil</v>
      </c>
      <c r="D244" s="424" t="str">
        <f>+C244</f>
        <v>Servicio Nacional Textil</v>
      </c>
      <c r="E244" s="340" t="s">
        <v>1426</v>
      </c>
      <c r="F244" s="315">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315">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315">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315">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315">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315">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315">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315">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315">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315">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315">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362">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315">
        <f t="shared" ca="1" si="8"/>
        <v>0</v>
      </c>
      <c r="S244" s="355"/>
      <c r="T244" s="315">
        <f ca="1">+T245</f>
        <v>1049</v>
      </c>
      <c r="U244" s="314">
        <f t="shared" si="9"/>
        <v>1</v>
      </c>
      <c r="V244" s="320" t="str">
        <f>+VLOOKUP(A244,bd_lista!$A$3:$E$593,5,FALSE)</f>
        <v>Instituciones Descentralizadas</v>
      </c>
      <c r="W244" s="420" t="str">
        <f>+V244</f>
        <v>Instituciones Descentralizadas</v>
      </c>
    </row>
    <row r="245" spans="1:23" ht="15" customHeight="1">
      <c r="A245" s="324">
        <v>378</v>
      </c>
      <c r="B245" s="423"/>
      <c r="C245" s="320" t="str">
        <f>+VLOOKUP(A245,bd_lista!$A$3:$C$593,3,FALSE)</f>
        <v>Servicio Nacional Textil</v>
      </c>
      <c r="D245" s="425"/>
      <c r="E245" s="320" t="s">
        <v>1427</v>
      </c>
      <c r="F245" s="317">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249</v>
      </c>
      <c r="G245" s="317">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800</v>
      </c>
      <c r="H245" s="317">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317">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317">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317">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317">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317">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317">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317">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317">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317">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317">
        <f t="shared" ca="1" si="8"/>
        <v>1049</v>
      </c>
      <c r="S245" s="354">
        <f ca="1">+R244+R245</f>
        <v>1049</v>
      </c>
      <c r="T245" s="317">
        <f ca="1">+S245</f>
        <v>1049</v>
      </c>
      <c r="U245" s="316">
        <f t="shared" si="9"/>
        <v>2</v>
      </c>
      <c r="V245" s="320" t="str">
        <f>+VLOOKUP(A245,bd_lista!$A$3:$E$593,5,FALSE)</f>
        <v>Instituciones Descentralizadas</v>
      </c>
      <c r="W245" s="421"/>
    </row>
    <row r="246" spans="1:23" customFormat="1" ht="15" hidden="1" customHeight="1">
      <c r="A246" s="326">
        <v>245</v>
      </c>
      <c r="B246" s="422">
        <f>+A246</f>
        <v>245</v>
      </c>
      <c r="C246" s="319" t="str">
        <f>+VLOOKUP(A246,bd_lista!$A$3:$C$593,3,FALSE)</f>
        <v>Servicio Geodésico de Mapas</v>
      </c>
      <c r="D246" s="424" t="str">
        <f>+C246</f>
        <v>Servicio Geodésico de Mapas</v>
      </c>
      <c r="E246" s="340" t="s">
        <v>1426</v>
      </c>
      <c r="F246" s="315">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315">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315">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315">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315">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315">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315">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315">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315">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315">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315">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315">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315">
        <f t="shared" ca="1" si="8"/>
        <v>0</v>
      </c>
      <c r="S246" s="315"/>
      <c r="T246" s="315">
        <f ca="1">+T247</f>
        <v>0</v>
      </c>
      <c r="U246" s="314">
        <f t="shared" si="9"/>
        <v>1</v>
      </c>
      <c r="V246" s="320" t="str">
        <f>+VLOOKUP(A246,bd_lista!$A$3:$E$593,5,FALSE)</f>
        <v>Instituciones Descentralizadas</v>
      </c>
      <c r="W246" s="420" t="str">
        <f>+V246</f>
        <v>Instituciones Descentralizadas</v>
      </c>
    </row>
    <row r="247" spans="1:23" customFormat="1" ht="15" hidden="1" customHeight="1">
      <c r="A247" s="324">
        <v>245</v>
      </c>
      <c r="B247" s="423"/>
      <c r="C247" s="320" t="str">
        <f>+VLOOKUP(A247,bd_lista!$A$3:$C$593,3,FALSE)</f>
        <v>Servicio Geodésico de Mapas</v>
      </c>
      <c r="D247" s="425"/>
      <c r="E247" s="320" t="s">
        <v>1427</v>
      </c>
      <c r="F247" s="317">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317">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317">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317">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317">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317">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317">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317">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317">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317">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317">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315">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317">
        <f t="shared" ca="1" si="8"/>
        <v>0</v>
      </c>
      <c r="S247" s="317">
        <f ca="1">+R246+R247</f>
        <v>0</v>
      </c>
      <c r="T247" s="317">
        <f ca="1">+S247</f>
        <v>0</v>
      </c>
      <c r="U247" s="316">
        <f t="shared" si="9"/>
        <v>2</v>
      </c>
      <c r="V247" s="320" t="str">
        <f>+VLOOKUP(A247,bd_lista!$A$3:$E$593,5,FALSE)</f>
        <v>Instituciones Descentralizadas</v>
      </c>
      <c r="W247" s="421"/>
    </row>
    <row r="248" spans="1:23" ht="15" hidden="1" customHeight="1">
      <c r="A248" s="324">
        <v>251</v>
      </c>
      <c r="B248" s="422">
        <f>+A248</f>
        <v>251</v>
      </c>
      <c r="C248" s="319" t="str">
        <f>+VLOOKUP(A248,bd_lista!$A$3:$C$593,3,FALSE)</f>
        <v>Instituto Nacional de Salud Ocupacional</v>
      </c>
      <c r="D248" s="424" t="str">
        <f>+C248</f>
        <v>Instituto Nacional de Salud Ocupacional</v>
      </c>
      <c r="E248" s="319" t="s">
        <v>1426</v>
      </c>
      <c r="F248" s="315">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315">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315">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315">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315">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315">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315">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315">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315">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315">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315">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315">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315">
        <f t="shared" ca="1" si="8"/>
        <v>0</v>
      </c>
      <c r="S248" s="315"/>
      <c r="T248" s="315">
        <f ca="1">+T249</f>
        <v>0</v>
      </c>
      <c r="U248" s="314">
        <f t="shared" si="9"/>
        <v>1</v>
      </c>
      <c r="V248" s="320" t="str">
        <f>+VLOOKUP(A248,bd_lista!$A$3:$E$593,5,FALSE)</f>
        <v>Instituciones Descentralizadas</v>
      </c>
      <c r="W248" s="420" t="str">
        <f>+V248</f>
        <v>Instituciones Descentralizadas</v>
      </c>
    </row>
    <row r="249" spans="1:23" ht="15" hidden="1" customHeight="1">
      <c r="A249" s="324">
        <v>251</v>
      </c>
      <c r="B249" s="423"/>
      <c r="C249" s="320" t="str">
        <f>+VLOOKUP(A249,bd_lista!$A$3:$C$593,3,FALSE)</f>
        <v>Instituto Nacional de Salud Ocupacional</v>
      </c>
      <c r="D249" s="425"/>
      <c r="E249" s="320" t="s">
        <v>1427</v>
      </c>
      <c r="F249" s="317">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317">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317">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317">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317">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317">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317">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317">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317">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317">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317">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317">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317">
        <f t="shared" ca="1" si="8"/>
        <v>0</v>
      </c>
      <c r="S249" s="317">
        <f ca="1">+R248+R249</f>
        <v>0</v>
      </c>
      <c r="T249" s="317">
        <f ca="1">+S249</f>
        <v>0</v>
      </c>
      <c r="U249" s="316">
        <f t="shared" si="9"/>
        <v>2</v>
      </c>
      <c r="V249" s="320" t="str">
        <f>+VLOOKUP(A249,bd_lista!$A$3:$E$593,5,FALSE)</f>
        <v>Instituciones Descentralizadas</v>
      </c>
      <c r="W249" s="421"/>
    </row>
    <row r="250" spans="1:23" ht="15" hidden="1" customHeight="1">
      <c r="A250" s="326">
        <v>379</v>
      </c>
      <c r="B250" s="422">
        <f>+A250</f>
        <v>379</v>
      </c>
      <c r="C250" s="319" t="str">
        <f>+VLOOKUP(A250,bd_lista!$A$3:$C$593,3,FALSE)</f>
        <v xml:space="preserve">Escuela Boliviana Intercultural de Danza </v>
      </c>
      <c r="D250" s="424" t="str">
        <f>+C250</f>
        <v xml:space="preserve">Escuela Boliviana Intercultural de Danza </v>
      </c>
      <c r="E250" s="340" t="s">
        <v>1426</v>
      </c>
      <c r="F250" s="315">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315">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315">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315">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315">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315">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315">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315">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315">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315">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315">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315">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315">
        <f t="shared" ca="1" si="8"/>
        <v>0</v>
      </c>
      <c r="S250" s="355"/>
      <c r="T250" s="315">
        <f ca="1">+T251</f>
        <v>0</v>
      </c>
      <c r="U250" s="314">
        <f t="shared" si="9"/>
        <v>1</v>
      </c>
      <c r="V250" s="320" t="str">
        <f>+VLOOKUP(A250,bd_lista!$A$3:$E$593,5,FALSE)</f>
        <v>Instituciones Descentralizadas</v>
      </c>
      <c r="W250" s="420" t="str">
        <f>+V250</f>
        <v>Instituciones Descentralizadas</v>
      </c>
    </row>
    <row r="251" spans="1:23" ht="15" hidden="1" customHeight="1">
      <c r="A251" s="324">
        <v>379</v>
      </c>
      <c r="B251" s="423"/>
      <c r="C251" s="320" t="str">
        <f>+VLOOKUP(A251,bd_lista!$A$3:$C$593,3,FALSE)</f>
        <v xml:space="preserve">Escuela Boliviana Intercultural de Danza </v>
      </c>
      <c r="D251" s="425"/>
      <c r="E251" s="320" t="s">
        <v>1427</v>
      </c>
      <c r="F251" s="317">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317">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317">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317">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317">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317">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317">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317">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317">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317">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317">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317">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317">
        <f t="shared" ca="1" si="8"/>
        <v>0</v>
      </c>
      <c r="S251" s="354">
        <f ca="1">+R250+R251</f>
        <v>0</v>
      </c>
      <c r="T251" s="317">
        <f ca="1">+S251</f>
        <v>0</v>
      </c>
      <c r="U251" s="316">
        <f t="shared" si="9"/>
        <v>2</v>
      </c>
      <c r="V251" s="320" t="str">
        <f>+VLOOKUP(A251,bd_lista!$A$3:$E$593,5,FALSE)</f>
        <v>Instituciones Descentralizadas</v>
      </c>
      <c r="W251" s="421"/>
    </row>
    <row r="252" spans="1:23" customFormat="1" ht="15" customHeight="1">
      <c r="A252" s="326">
        <v>382</v>
      </c>
      <c r="B252" s="422">
        <f>+A252</f>
        <v>382</v>
      </c>
      <c r="C252" s="319" t="str">
        <f>+VLOOKUP(A252,bd_lista!$A$3:$C$593,3,FALSE)</f>
        <v>Agencia de Infraestructura en Salud y Equipamiento Médico</v>
      </c>
      <c r="D252" s="424" t="str">
        <f>+C252</f>
        <v>Agencia de Infraestructura en Salud y Equipamiento Médico</v>
      </c>
      <c r="E252" s="340" t="s">
        <v>1426</v>
      </c>
      <c r="F252" s="315">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315">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315">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315">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315">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315">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315">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315">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315">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315">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315">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315">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315">
        <f t="shared" ca="1" si="8"/>
        <v>0</v>
      </c>
      <c r="S252" s="355"/>
      <c r="T252" s="315">
        <f ca="1">+T253</f>
        <v>594.73</v>
      </c>
      <c r="U252" s="314">
        <f t="shared" si="9"/>
        <v>1</v>
      </c>
      <c r="V252" s="320" t="str">
        <f>+VLOOKUP(A252,bd_lista!$A$3:$E$593,5,FALSE)</f>
        <v>Instituciones Descentralizadas</v>
      </c>
      <c r="W252" s="420" t="str">
        <f>+V252</f>
        <v>Instituciones Descentralizadas</v>
      </c>
    </row>
    <row r="253" spans="1:23" customFormat="1" ht="15" customHeight="1">
      <c r="A253" s="324">
        <v>382</v>
      </c>
      <c r="B253" s="423"/>
      <c r="C253" s="320" t="str">
        <f>+VLOOKUP(A253,bd_lista!$A$3:$C$593,3,FALSE)</f>
        <v>Agencia de Infraestructura en Salud y Equipamiento Médico</v>
      </c>
      <c r="D253" s="425"/>
      <c r="E253" s="320" t="s">
        <v>1427</v>
      </c>
      <c r="F253" s="317">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594.73</v>
      </c>
      <c r="G253" s="317">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317">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317">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317">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317">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317">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317">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317">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317">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317">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317">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317">
        <f t="shared" ca="1" si="8"/>
        <v>594.73</v>
      </c>
      <c r="S253" s="354">
        <f ca="1">+R252+R253</f>
        <v>594.73</v>
      </c>
      <c r="T253" s="317">
        <f ca="1">+S253</f>
        <v>594.73</v>
      </c>
      <c r="U253" s="316">
        <f t="shared" si="9"/>
        <v>2</v>
      </c>
      <c r="V253" s="320" t="str">
        <f>+VLOOKUP(A253,bd_lista!$A$3:$E$593,5,FALSE)</f>
        <v>Instituciones Descentralizadas</v>
      </c>
      <c r="W253" s="421"/>
    </row>
    <row r="254" spans="1:23" ht="15" hidden="1" customHeight="1">
      <c r="A254" s="324">
        <v>288</v>
      </c>
      <c r="B254" s="422">
        <f>+A254</f>
        <v>288</v>
      </c>
      <c r="C254" s="319" t="str">
        <f>+VLOOKUP(A254,bd_lista!$A$3:$C$593,3,FALSE)</f>
        <v>Servicio Nacional de Riego</v>
      </c>
      <c r="D254" s="424" t="str">
        <f>+C254</f>
        <v>Servicio Nacional de Riego</v>
      </c>
      <c r="E254" s="340" t="s">
        <v>1426</v>
      </c>
      <c r="F254" s="315">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315">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315">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315">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315">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315">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315">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315">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315">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315">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315">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315">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315">
        <f t="shared" ca="1" si="8"/>
        <v>0</v>
      </c>
      <c r="S254" s="315"/>
      <c r="T254" s="315">
        <f ca="1">+T255</f>
        <v>0</v>
      </c>
      <c r="U254" s="314">
        <f t="shared" si="9"/>
        <v>1</v>
      </c>
      <c r="V254" s="320" t="str">
        <f>+VLOOKUP(A254,bd_lista!$A$3:$E$593,5,FALSE)</f>
        <v>Instituciones Descentralizadas</v>
      </c>
      <c r="W254" s="420" t="str">
        <f>+V254</f>
        <v>Instituciones Descentralizadas</v>
      </c>
    </row>
    <row r="255" spans="1:23" ht="15" hidden="1" customHeight="1">
      <c r="A255" s="324">
        <v>288</v>
      </c>
      <c r="B255" s="423"/>
      <c r="C255" s="320" t="str">
        <f>+VLOOKUP(A255,bd_lista!$A$3:$C$593,3,FALSE)</f>
        <v>Servicio Nacional de Riego</v>
      </c>
      <c r="D255" s="425"/>
      <c r="E255" s="320" t="s">
        <v>1427</v>
      </c>
      <c r="F255" s="317">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317">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317">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317">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317">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317">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317">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317">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317">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317">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317">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317">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317">
        <f t="shared" ca="1" si="8"/>
        <v>0</v>
      </c>
      <c r="S255" s="317">
        <f ca="1">+R254+R255</f>
        <v>0</v>
      </c>
      <c r="T255" s="317">
        <f ca="1">+S255</f>
        <v>0</v>
      </c>
      <c r="U255" s="316">
        <f t="shared" si="9"/>
        <v>2</v>
      </c>
      <c r="V255" s="320" t="str">
        <f>+VLOOKUP(A255,bd_lista!$A$3:$E$593,5,FALSE)</f>
        <v>Instituciones Descentralizadas</v>
      </c>
      <c r="W255" s="421"/>
    </row>
    <row r="256" spans="1:23" ht="15" hidden="1" customHeight="1">
      <c r="A256" s="326">
        <v>371</v>
      </c>
      <c r="B256" s="422">
        <f>+A256</f>
        <v>371</v>
      </c>
      <c r="C256" s="319" t="str">
        <f>+VLOOKUP(A256,bd_lista!$A$3:$C$593,3,FALSE)</f>
        <v>Centro Internacional de la Quinua</v>
      </c>
      <c r="D256" s="424" t="str">
        <f>+C256</f>
        <v>Centro Internacional de la Quinua</v>
      </c>
      <c r="E256" s="319" t="s">
        <v>1426</v>
      </c>
      <c r="F256" s="315">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315">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315">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315">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315">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315">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315">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315">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315">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315">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315">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315">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315">
        <f t="shared" ca="1" si="8"/>
        <v>0</v>
      </c>
      <c r="S256" s="315"/>
      <c r="T256" s="315">
        <f ca="1">+T257</f>
        <v>0</v>
      </c>
      <c r="U256" s="314">
        <f t="shared" si="9"/>
        <v>1</v>
      </c>
      <c r="V256" s="320" t="str">
        <f>+VLOOKUP(A256,bd_lista!$A$3:$E$593,5,FALSE)</f>
        <v>Instituciones Descentralizadas</v>
      </c>
      <c r="W256" s="420" t="str">
        <f>+V256</f>
        <v>Instituciones Descentralizadas</v>
      </c>
    </row>
    <row r="257" spans="1:23" ht="15" hidden="1" customHeight="1">
      <c r="A257" s="324">
        <v>371</v>
      </c>
      <c r="B257" s="423"/>
      <c r="C257" s="320" t="str">
        <f>+VLOOKUP(A257,bd_lista!$A$3:$C$593,3,FALSE)</f>
        <v>Centro Internacional de la Quinua</v>
      </c>
      <c r="D257" s="425"/>
      <c r="E257" s="320" t="s">
        <v>1427</v>
      </c>
      <c r="F257" s="317">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317">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317">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317">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317">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317">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317">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317">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317">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317">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317">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317">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317">
        <f t="shared" ca="1" si="8"/>
        <v>0</v>
      </c>
      <c r="S257" s="317">
        <f ca="1">+R256+R257</f>
        <v>0</v>
      </c>
      <c r="T257" s="317">
        <f ca="1">+S257</f>
        <v>0</v>
      </c>
      <c r="U257" s="316">
        <f t="shared" si="9"/>
        <v>2</v>
      </c>
      <c r="V257" s="320" t="str">
        <f>+VLOOKUP(A257,bd_lista!$A$3:$E$593,5,FALSE)</f>
        <v>Instituciones Descentralizadas</v>
      </c>
      <c r="W257" s="421"/>
    </row>
    <row r="258" spans="1:23" ht="15" hidden="1" customHeight="1">
      <c r="A258" s="326">
        <v>108</v>
      </c>
      <c r="B258" s="422">
        <f>+A258</f>
        <v>108</v>
      </c>
      <c r="C258" s="319" t="str">
        <f>+VLOOKUP(A258,bd_lista!$A$3:$C$593,3,FALSE)</f>
        <v>Orquesta Sinfónica Nacional</v>
      </c>
      <c r="D258" s="424" t="str">
        <f>+C258</f>
        <v>Orquesta Sinfónica Nacional</v>
      </c>
      <c r="E258" s="340" t="s">
        <v>1426</v>
      </c>
      <c r="F258" s="315">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315">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315">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315">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315">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315">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315">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315">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315">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315">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315">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315">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315">
        <f t="shared" ca="1" si="8"/>
        <v>0</v>
      </c>
      <c r="S258" s="315"/>
      <c r="T258" s="315">
        <f ca="1">+T259</f>
        <v>0</v>
      </c>
      <c r="U258" s="314">
        <f t="shared" si="9"/>
        <v>1</v>
      </c>
      <c r="V258" s="320" t="str">
        <f>+VLOOKUP(A258,bd_lista!$A$3:$E$593,5,FALSE)</f>
        <v>Instituciones Descentralizadas</v>
      </c>
      <c r="W258" s="420" t="str">
        <f>+V258</f>
        <v>Instituciones Descentralizadas</v>
      </c>
    </row>
    <row r="259" spans="1:23" ht="15" hidden="1" customHeight="1">
      <c r="A259" s="324">
        <v>108</v>
      </c>
      <c r="B259" s="423"/>
      <c r="C259" s="320" t="str">
        <f>+VLOOKUP(A259,bd_lista!$A$3:$C$593,3,FALSE)</f>
        <v>Orquesta Sinfónica Nacional</v>
      </c>
      <c r="D259" s="425"/>
      <c r="E259" s="320" t="s">
        <v>1427</v>
      </c>
      <c r="F259" s="317">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317">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317">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317">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317">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317">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317">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317">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317">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317">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317">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317">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317">
        <f t="shared" ca="1" si="8"/>
        <v>0</v>
      </c>
      <c r="S259" s="317">
        <f ca="1">+R258+R259</f>
        <v>0</v>
      </c>
      <c r="T259" s="317">
        <f ca="1">+S259</f>
        <v>0</v>
      </c>
      <c r="U259" s="316">
        <f t="shared" si="9"/>
        <v>2</v>
      </c>
      <c r="V259" s="320" t="str">
        <f>+VLOOKUP(A259,bd_lista!$A$3:$E$593,5,FALSE)</f>
        <v>Instituciones Descentralizadas</v>
      </c>
      <c r="W259" s="421"/>
    </row>
    <row r="260" spans="1:23" ht="15" customHeight="1">
      <c r="A260" s="326">
        <v>315</v>
      </c>
      <c r="B260" s="422">
        <f>+A260</f>
        <v>315</v>
      </c>
      <c r="C260" s="319" t="str">
        <f>+VLOOKUP(A260,bd_lista!$A$3:$C$593,3,FALSE)</f>
        <v>Autoridad de Fiscalización de Empresas</v>
      </c>
      <c r="D260" s="424" t="str">
        <f>+C260</f>
        <v>Autoridad de Fiscalización de Empresas</v>
      </c>
      <c r="E260" s="340" t="s">
        <v>1426</v>
      </c>
      <c r="F260" s="315">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315">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315">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315">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315">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315">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315">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315">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315">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315">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315">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315">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315">
        <f t="shared" ca="1" si="8"/>
        <v>0</v>
      </c>
      <c r="S260" s="315"/>
      <c r="T260" s="315">
        <f ca="1">+T261</f>
        <v>412</v>
      </c>
      <c r="U260" s="314">
        <f t="shared" si="9"/>
        <v>1</v>
      </c>
      <c r="V260" s="320" t="str">
        <f>+VLOOKUP(A260,bd_lista!$A$3:$E$593,5,FALSE)</f>
        <v>Instituciones Descentralizadas</v>
      </c>
      <c r="W260" s="420" t="str">
        <f>+V260</f>
        <v>Instituciones Descentralizadas</v>
      </c>
    </row>
    <row r="261" spans="1:23" ht="15" customHeight="1">
      <c r="A261" s="324">
        <v>315</v>
      </c>
      <c r="B261" s="423"/>
      <c r="C261" s="320" t="str">
        <f>+VLOOKUP(A261,bd_lista!$A$3:$C$593,3,FALSE)</f>
        <v>Autoridad de Fiscalización de Empresas</v>
      </c>
      <c r="D261" s="425"/>
      <c r="E261" s="320" t="s">
        <v>1427</v>
      </c>
      <c r="F261" s="317">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317">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412</v>
      </c>
      <c r="H261" s="317">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317">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317">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317">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317">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317">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317">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317">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317">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317">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317">
        <f t="shared" ca="1" si="8"/>
        <v>412</v>
      </c>
      <c r="S261" s="317">
        <f ca="1">+R260+R261</f>
        <v>412</v>
      </c>
      <c r="T261" s="317">
        <f ca="1">+S261</f>
        <v>412</v>
      </c>
      <c r="U261" s="316">
        <f t="shared" si="9"/>
        <v>2</v>
      </c>
      <c r="V261" s="320" t="str">
        <f>+VLOOKUP(A261,bd_lista!$A$3:$E$593,5,FALSE)</f>
        <v>Instituciones Descentralizadas</v>
      </c>
      <c r="W261" s="421"/>
    </row>
    <row r="262" spans="1:23" ht="15" hidden="1" customHeight="1">
      <c r="A262" s="326">
        <v>156</v>
      </c>
      <c r="B262" s="422">
        <f>+A262</f>
        <v>156</v>
      </c>
      <c r="C262" s="319" t="str">
        <f>+VLOOKUP(A262,bd_lista!$A$3:$C$593,3,FALSE)</f>
        <v>Servicio Plurinacional de Asistencia a la Víctima</v>
      </c>
      <c r="D262" s="424" t="str">
        <f>+C262</f>
        <v>Servicio Plurinacional de Asistencia a la Víctima</v>
      </c>
      <c r="E262" s="340" t="s">
        <v>1426</v>
      </c>
      <c r="F262" s="315">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315">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315">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315">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315">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315">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315">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315">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315">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315">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315">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315">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315">
        <f t="shared" ca="1" si="8"/>
        <v>0</v>
      </c>
      <c r="S262" s="315"/>
      <c r="T262" s="315">
        <f ca="1">+T263</f>
        <v>0</v>
      </c>
      <c r="U262" s="314">
        <f t="shared" si="9"/>
        <v>1</v>
      </c>
      <c r="V262" s="320" t="str">
        <f>+VLOOKUP(A262,bd_lista!$A$3:$E$593,5,FALSE)</f>
        <v>Instituciones Descentralizadas</v>
      </c>
      <c r="W262" s="420" t="str">
        <f>+V262</f>
        <v>Instituciones Descentralizadas</v>
      </c>
    </row>
    <row r="263" spans="1:23" ht="15" hidden="1" customHeight="1">
      <c r="A263" s="324">
        <v>156</v>
      </c>
      <c r="B263" s="423"/>
      <c r="C263" s="320" t="str">
        <f>+VLOOKUP(A263,bd_lista!$A$3:$C$593,3,FALSE)</f>
        <v>Servicio Plurinacional de Asistencia a la Víctima</v>
      </c>
      <c r="D263" s="425"/>
      <c r="E263" s="320" t="s">
        <v>1427</v>
      </c>
      <c r="F263" s="317">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317">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317">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317">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317">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317">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317">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317">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317">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317">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317">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317">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317">
        <f t="shared" ca="1" si="8"/>
        <v>0</v>
      </c>
      <c r="S263" s="317">
        <f ca="1">+R262+R263</f>
        <v>0</v>
      </c>
      <c r="T263" s="317">
        <f ca="1">+S263</f>
        <v>0</v>
      </c>
      <c r="U263" s="316">
        <f t="shared" si="9"/>
        <v>2</v>
      </c>
      <c r="V263" s="320" t="str">
        <f>+VLOOKUP(A263,bd_lista!$A$3:$E$593,5,FALSE)</f>
        <v>Instituciones Descentralizadas</v>
      </c>
      <c r="W263" s="421"/>
    </row>
    <row r="264" spans="1:23" customFormat="1" ht="15" hidden="1" customHeight="1">
      <c r="A264" s="326">
        <v>152</v>
      </c>
      <c r="B264" s="422">
        <f>+A264</f>
        <v>152</v>
      </c>
      <c r="C264" s="319" t="str">
        <f>+VLOOKUP(A264,bd_lista!$A$3:$C$593,3,FALSE)</f>
        <v>Servicio Plurinacional de Defensa Pública</v>
      </c>
      <c r="D264" s="424" t="str">
        <f>+C264</f>
        <v>Servicio Plurinacional de Defensa Pública</v>
      </c>
      <c r="E264" s="340" t="s">
        <v>1426</v>
      </c>
      <c r="F264" s="315">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315">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315">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315">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315">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315">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315">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315">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315">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315">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315">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315">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315">
        <f t="shared" ref="R264:R327" ca="1" si="10">+SUM(F264:Q264)</f>
        <v>0</v>
      </c>
      <c r="S264" s="315"/>
      <c r="T264" s="315">
        <f ca="1">+T265</f>
        <v>0</v>
      </c>
      <c r="U264" s="314">
        <f t="shared" ref="U264:U327" si="11">+IF(E264="Débitos",1,2)</f>
        <v>1</v>
      </c>
      <c r="V264" s="320" t="str">
        <f>+VLOOKUP(A264,bd_lista!$A$3:$E$593,5,FALSE)</f>
        <v>Instituciones Descentralizadas</v>
      </c>
      <c r="W264" s="420" t="str">
        <f>+V264</f>
        <v>Instituciones Descentralizadas</v>
      </c>
    </row>
    <row r="265" spans="1:23" customFormat="1" ht="15" hidden="1" customHeight="1">
      <c r="A265" s="324">
        <v>152</v>
      </c>
      <c r="B265" s="423"/>
      <c r="C265" s="320" t="str">
        <f>+VLOOKUP(A265,bd_lista!$A$3:$C$593,3,FALSE)</f>
        <v>Servicio Plurinacional de Defensa Pública</v>
      </c>
      <c r="D265" s="425"/>
      <c r="E265" s="320" t="s">
        <v>1427</v>
      </c>
      <c r="F265" s="317">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317">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317">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317">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317">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317">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317">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317">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317">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317">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317">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315">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317">
        <f t="shared" ca="1" si="10"/>
        <v>0</v>
      </c>
      <c r="S265" s="317">
        <f ca="1">+R264+R265</f>
        <v>0</v>
      </c>
      <c r="T265" s="317">
        <f ca="1">+S265</f>
        <v>0</v>
      </c>
      <c r="U265" s="316">
        <f t="shared" si="11"/>
        <v>2</v>
      </c>
      <c r="V265" s="320" t="str">
        <f>+VLOOKUP(A265,bd_lista!$A$3:$E$593,5,FALSE)</f>
        <v>Instituciones Descentralizadas</v>
      </c>
      <c r="W265" s="421"/>
    </row>
    <row r="266" spans="1:23" ht="15" hidden="1" customHeight="1">
      <c r="A266" s="324">
        <v>265</v>
      </c>
      <c r="B266" s="422">
        <f>+A266</f>
        <v>265</v>
      </c>
      <c r="C266" s="319" t="str">
        <f>+VLOOKUP(A266,bd_lista!$A$3:$C$593,3,FALSE)</f>
        <v>Direc. Dptal. de Educación  Chuquisaca</v>
      </c>
      <c r="D266" s="424" t="str">
        <f>+C266</f>
        <v>Direc. Dptal. de Educación  Chuquisaca</v>
      </c>
      <c r="E266" s="319" t="s">
        <v>1426</v>
      </c>
      <c r="F266" s="315">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315">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315">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315">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315">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315">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315">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315">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315">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315">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315">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315">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315">
        <f t="shared" ca="1" si="10"/>
        <v>0</v>
      </c>
      <c r="S266" s="315"/>
      <c r="T266" s="315">
        <f ca="1">+T267</f>
        <v>0</v>
      </c>
      <c r="U266" s="314">
        <f t="shared" si="11"/>
        <v>1</v>
      </c>
      <c r="V266" s="320" t="str">
        <f>+VLOOKUP(A266,bd_lista!$A$3:$E$593,5,FALSE)</f>
        <v>Instituciones Descentralizadas</v>
      </c>
      <c r="W266" s="420" t="str">
        <f>+V266</f>
        <v>Instituciones Descentralizadas</v>
      </c>
    </row>
    <row r="267" spans="1:23" ht="15" hidden="1" customHeight="1">
      <c r="A267" s="324">
        <v>265</v>
      </c>
      <c r="B267" s="423"/>
      <c r="C267" s="320" t="str">
        <f>+VLOOKUP(A267,bd_lista!$A$3:$C$593,3,FALSE)</f>
        <v>Direc. Dptal. de Educación  Chuquisaca</v>
      </c>
      <c r="D267" s="425"/>
      <c r="E267" s="320" t="s">
        <v>1427</v>
      </c>
      <c r="F267" s="317">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317">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317">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317">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317">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317">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317">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317">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317">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317">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317">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317">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317">
        <f t="shared" ca="1" si="10"/>
        <v>0</v>
      </c>
      <c r="S267" s="317">
        <f ca="1">+R266+R267</f>
        <v>0</v>
      </c>
      <c r="T267" s="317">
        <f ca="1">+S267</f>
        <v>0</v>
      </c>
      <c r="U267" s="316">
        <f t="shared" si="11"/>
        <v>2</v>
      </c>
      <c r="V267" s="320" t="str">
        <f>+VLOOKUP(A267,bd_lista!$A$3:$E$593,5,FALSE)</f>
        <v>Instituciones Descentralizadas</v>
      </c>
      <c r="W267" s="421"/>
    </row>
    <row r="268" spans="1:23" customFormat="1" ht="15" hidden="1" customHeight="1">
      <c r="A268" s="326">
        <v>343</v>
      </c>
      <c r="B268" s="422">
        <f>+A268</f>
        <v>343</v>
      </c>
      <c r="C268" s="319" t="str">
        <f>+VLOOKUP(A268,bd_lista!$A$3:$C$593,3,FALSE)</f>
        <v>Escuela de Jueces del Estado</v>
      </c>
      <c r="D268" s="424" t="str">
        <f>+C268</f>
        <v>Escuela de Jueces del Estado</v>
      </c>
      <c r="E268" s="340" t="s">
        <v>1426</v>
      </c>
      <c r="F268" s="315">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315">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315">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315">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315">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315">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315">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315">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315">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315">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315">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315">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315">
        <f t="shared" ca="1" si="10"/>
        <v>0</v>
      </c>
      <c r="S268" s="315"/>
      <c r="T268" s="315">
        <f ca="1">+T269</f>
        <v>0</v>
      </c>
      <c r="U268" s="314">
        <f t="shared" si="11"/>
        <v>1</v>
      </c>
      <c r="V268" s="320" t="str">
        <f>+VLOOKUP(A268,bd_lista!$A$3:$E$593,5,FALSE)</f>
        <v>Instituciones Descentralizadas</v>
      </c>
      <c r="W268" s="420" t="str">
        <f>+V268</f>
        <v>Instituciones Descentralizadas</v>
      </c>
    </row>
    <row r="269" spans="1:23" customFormat="1" ht="15" hidden="1" customHeight="1">
      <c r="A269" s="324">
        <v>343</v>
      </c>
      <c r="B269" s="423"/>
      <c r="C269" s="320" t="str">
        <f>+VLOOKUP(A269,bd_lista!$A$3:$C$593,3,FALSE)</f>
        <v>Escuela de Jueces del Estado</v>
      </c>
      <c r="D269" s="425"/>
      <c r="E269" s="320" t="s">
        <v>1427</v>
      </c>
      <c r="F269" s="317">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317">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317">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317">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317">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317">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317">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317">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317">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317">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315">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315">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317">
        <f t="shared" ca="1" si="10"/>
        <v>0</v>
      </c>
      <c r="S269" s="317">
        <f ca="1">+R268+R269</f>
        <v>0</v>
      </c>
      <c r="T269" s="317">
        <f ca="1">+S269</f>
        <v>0</v>
      </c>
      <c r="U269" s="316">
        <f t="shared" si="11"/>
        <v>2</v>
      </c>
      <c r="V269" s="320" t="str">
        <f>+VLOOKUP(A269,bd_lista!$A$3:$E$593,5,FALSE)</f>
        <v>Instituciones Descentralizadas</v>
      </c>
      <c r="W269" s="421"/>
    </row>
    <row r="270" spans="1:23" customFormat="1" ht="15" hidden="1" customHeight="1">
      <c r="A270" s="324">
        <v>111</v>
      </c>
      <c r="B270" s="422">
        <f>+A270</f>
        <v>111</v>
      </c>
      <c r="C270" s="319" t="str">
        <f>+VLOOKUP(A270,bd_lista!$A$3:$C$593,3,FALSE)</f>
        <v>Instituto Boliviano de la Ceguera</v>
      </c>
      <c r="D270" s="424" t="str">
        <f>+C270</f>
        <v>Instituto Boliviano de la Ceguera</v>
      </c>
      <c r="E270" s="319" t="s">
        <v>1426</v>
      </c>
      <c r="F270" s="315">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315">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315">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315">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315">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315">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315">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315">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315">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315">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315">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315">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315">
        <f t="shared" ca="1" si="10"/>
        <v>0</v>
      </c>
      <c r="S270" s="315"/>
      <c r="T270" s="315">
        <f ca="1">+T271</f>
        <v>0</v>
      </c>
      <c r="U270" s="314">
        <f t="shared" si="11"/>
        <v>1</v>
      </c>
      <c r="V270" s="320" t="str">
        <f>+VLOOKUP(A270,bd_lista!$A$3:$E$593,5,FALSE)</f>
        <v>Instituciones Descentralizadas</v>
      </c>
      <c r="W270" s="420" t="str">
        <f>+V270</f>
        <v>Instituciones Descentralizadas</v>
      </c>
    </row>
    <row r="271" spans="1:23" customFormat="1" ht="15" hidden="1" customHeight="1">
      <c r="A271" s="324">
        <v>111</v>
      </c>
      <c r="B271" s="423"/>
      <c r="C271" s="320" t="str">
        <f>+VLOOKUP(A271,bd_lista!$A$3:$C$593,3,FALSE)</f>
        <v>Instituto Boliviano de la Ceguera</v>
      </c>
      <c r="D271" s="425"/>
      <c r="E271" s="319" t="s">
        <v>1427</v>
      </c>
      <c r="F271" s="315">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315">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315">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315">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315">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315">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315">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315">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315">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315">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315">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315">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315">
        <f t="shared" ca="1" si="10"/>
        <v>0</v>
      </c>
      <c r="S271" s="315">
        <f ca="1">+R270+R271</f>
        <v>0</v>
      </c>
      <c r="T271" s="315">
        <f ca="1">+S271</f>
        <v>0</v>
      </c>
      <c r="U271" s="314">
        <f t="shared" si="11"/>
        <v>2</v>
      </c>
      <c r="V271" s="320" t="str">
        <f>+VLOOKUP(A271,bd_lista!$A$3:$E$593,5,FALSE)</f>
        <v>Instituciones Descentralizadas</v>
      </c>
      <c r="W271" s="421"/>
    </row>
    <row r="272" spans="1:23" customFormat="1" ht="15" hidden="1" customHeight="1">
      <c r="A272" s="324">
        <v>112</v>
      </c>
      <c r="B272" s="422">
        <f>+A272</f>
        <v>112</v>
      </c>
      <c r="C272" s="319" t="str">
        <f>+VLOOKUP(A272,bd_lista!$A$3:$C$593,3,FALSE)</f>
        <v>Comité Nacional de la Persona con Discapacidad</v>
      </c>
      <c r="D272" s="424" t="str">
        <f>+C272</f>
        <v>Comité Nacional de la Persona con Discapacidad</v>
      </c>
      <c r="E272" s="319" t="s">
        <v>1426</v>
      </c>
      <c r="F272" s="315">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315">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315">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315">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315">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315">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315">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315">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315">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315">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315">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315">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315">
        <f t="shared" ca="1" si="10"/>
        <v>0</v>
      </c>
      <c r="S272" s="315"/>
      <c r="T272" s="315">
        <f ca="1">+T273</f>
        <v>0</v>
      </c>
      <c r="U272" s="314">
        <f t="shared" si="11"/>
        <v>1</v>
      </c>
      <c r="V272" s="320" t="str">
        <f>+VLOOKUP(A272,bd_lista!$A$3:$E$593,5,FALSE)</f>
        <v>Instituciones Descentralizadas</v>
      </c>
      <c r="W272" s="420" t="str">
        <f>+V272</f>
        <v>Instituciones Descentralizadas</v>
      </c>
    </row>
    <row r="273" spans="1:23" customFormat="1" ht="15" hidden="1" customHeight="1">
      <c r="A273" s="324">
        <v>112</v>
      </c>
      <c r="B273" s="423"/>
      <c r="C273" s="320" t="str">
        <f>+VLOOKUP(A273,bd_lista!$A$3:$C$593,3,FALSE)</f>
        <v>Comité Nacional de la Persona con Discapacidad</v>
      </c>
      <c r="D273" s="425"/>
      <c r="E273" s="319" t="s">
        <v>1427</v>
      </c>
      <c r="F273" s="315">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315">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315">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315">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315">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315">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315">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315">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315">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315">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315">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315">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315">
        <f t="shared" ca="1" si="10"/>
        <v>0</v>
      </c>
      <c r="S273" s="315">
        <f ca="1">+R272+R273</f>
        <v>0</v>
      </c>
      <c r="T273" s="315">
        <f ca="1">+S273</f>
        <v>0</v>
      </c>
      <c r="U273" s="314">
        <f t="shared" si="11"/>
        <v>2</v>
      </c>
      <c r="V273" s="320" t="str">
        <f>+VLOOKUP(A273,bd_lista!$A$3:$E$593,5,FALSE)</f>
        <v>Instituciones Descentralizadas</v>
      </c>
      <c r="W273" s="421"/>
    </row>
    <row r="274" spans="1:23" hidden="1">
      <c r="A274" s="324">
        <v>681</v>
      </c>
      <c r="B274" s="422">
        <f>+A274</f>
        <v>681</v>
      </c>
      <c r="C274" s="319" t="str">
        <f>+VLOOKUP(A274,bd_lista!$A$3:$C$593,3,FALSE)</f>
        <v>Ministerio Público</v>
      </c>
      <c r="D274" s="424" t="str">
        <f>+C274</f>
        <v>Ministerio Público</v>
      </c>
      <c r="E274" s="340" t="s">
        <v>1426</v>
      </c>
      <c r="F274" s="315">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315">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315">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315">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315">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315">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315">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315">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315">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315">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315">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315">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315">
        <f t="shared" ca="1" si="10"/>
        <v>0</v>
      </c>
      <c r="S274" s="355"/>
      <c r="T274" s="315">
        <f ca="1">+T275</f>
        <v>0</v>
      </c>
      <c r="U274" s="314">
        <f t="shared" si="11"/>
        <v>1</v>
      </c>
      <c r="V274" s="320" t="str">
        <f>+VLOOKUP(A274,bd_lista!$A$3:$E$593,5,FALSE)</f>
        <v>Instituciones Descentralizadas</v>
      </c>
      <c r="W274" s="420" t="str">
        <f>+V274</f>
        <v>Instituciones Descentralizadas</v>
      </c>
    </row>
    <row r="275" spans="1:23" ht="15" hidden="1" customHeight="1">
      <c r="A275" s="324">
        <v>681</v>
      </c>
      <c r="B275" s="423"/>
      <c r="C275" s="320" t="str">
        <f>+VLOOKUP(A275,bd_lista!$A$3:$C$593,3,FALSE)</f>
        <v>Ministerio Público</v>
      </c>
      <c r="D275" s="425"/>
      <c r="E275" s="320" t="s">
        <v>1427</v>
      </c>
      <c r="F275" s="317">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317">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317">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317">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317">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317">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317">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317">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317">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317">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317">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317">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317">
        <f t="shared" ca="1" si="10"/>
        <v>0</v>
      </c>
      <c r="S275" s="354">
        <f ca="1">+R274+R275</f>
        <v>0</v>
      </c>
      <c r="T275" s="317">
        <f ca="1">+S275</f>
        <v>0</v>
      </c>
      <c r="U275" s="316">
        <f t="shared" si="11"/>
        <v>2</v>
      </c>
      <c r="V275" s="320" t="str">
        <f>+VLOOKUP(A275,bd_lista!$A$3:$E$593,5,FALSE)</f>
        <v>Instituciones Descentralizadas</v>
      </c>
      <c r="W275" s="421"/>
    </row>
    <row r="276" spans="1:23" customFormat="1" ht="15" hidden="1" customHeight="1">
      <c r="A276" s="326">
        <v>124</v>
      </c>
      <c r="B276" s="422">
        <f>+A276</f>
        <v>124</v>
      </c>
      <c r="C276" s="319" t="str">
        <f>+VLOOKUP(A276,bd_lista!$A$3:$C$593,3,FALSE)</f>
        <v>Academia Nacional de Ciencias</v>
      </c>
      <c r="D276" s="424" t="str">
        <f>+C276</f>
        <v>Academia Nacional de Ciencias</v>
      </c>
      <c r="E276" s="319" t="s">
        <v>1426</v>
      </c>
      <c r="F276" s="315">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315">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315">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315">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315">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315">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315">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315">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315">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315">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315">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315">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315">
        <f t="shared" ca="1" si="10"/>
        <v>0</v>
      </c>
      <c r="S276" s="315"/>
      <c r="T276" s="315">
        <f ca="1">+T277</f>
        <v>0</v>
      </c>
      <c r="U276" s="314">
        <f t="shared" si="11"/>
        <v>1</v>
      </c>
      <c r="V276" s="320" t="str">
        <f>+VLOOKUP(A276,bd_lista!$A$3:$E$593,5,FALSE)</f>
        <v>Instituciones Descentralizadas</v>
      </c>
      <c r="W276" s="420" t="str">
        <f>+V276</f>
        <v>Instituciones Descentralizadas</v>
      </c>
    </row>
    <row r="277" spans="1:23" customFormat="1" ht="15" hidden="1" customHeight="1">
      <c r="A277" s="324">
        <v>124</v>
      </c>
      <c r="B277" s="423"/>
      <c r="C277" s="320" t="str">
        <f>+VLOOKUP(A277,bd_lista!$A$3:$C$593,3,FALSE)</f>
        <v>Academia Nacional de Ciencias</v>
      </c>
      <c r="D277" s="425"/>
      <c r="E277" s="319" t="s">
        <v>1427</v>
      </c>
      <c r="F277" s="315">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315">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315">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315">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315">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315">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315">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315">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315">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315">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315">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315">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315">
        <f t="shared" ca="1" si="10"/>
        <v>0</v>
      </c>
      <c r="S277" s="315">
        <f ca="1">+R276+R277</f>
        <v>0</v>
      </c>
      <c r="T277" s="315">
        <f ca="1">+S277</f>
        <v>0</v>
      </c>
      <c r="U277" s="314">
        <f t="shared" si="11"/>
        <v>2</v>
      </c>
      <c r="V277" s="320" t="str">
        <f>+VLOOKUP(A277,bd_lista!$A$3:$E$593,5,FALSE)</f>
        <v>Instituciones Descentralizadas</v>
      </c>
      <c r="W277" s="421"/>
    </row>
    <row r="278" spans="1:23" customFormat="1" ht="15" hidden="1" customHeight="1">
      <c r="A278" s="324">
        <v>137</v>
      </c>
      <c r="B278" s="422">
        <f>+A278</f>
        <v>137</v>
      </c>
      <c r="C278" s="319" t="str">
        <f>+VLOOKUP(A278,bd_lista!$A$3:$C$593,3,FALSE)</f>
        <v>Comité Ejecutivo de la Universidad Boliviana</v>
      </c>
      <c r="D278" s="424" t="str">
        <f>+C278</f>
        <v>Comité Ejecutivo de la Universidad Boliviana</v>
      </c>
      <c r="E278" s="319" t="s">
        <v>1426</v>
      </c>
      <c r="F278" s="315">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315">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315">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315">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315">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315">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315">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315">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315">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315">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315">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315">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315">
        <f t="shared" ca="1" si="10"/>
        <v>0</v>
      </c>
      <c r="S278" s="315"/>
      <c r="T278" s="315">
        <f ca="1">+T279</f>
        <v>0</v>
      </c>
      <c r="U278" s="314">
        <f t="shared" si="11"/>
        <v>1</v>
      </c>
      <c r="V278" s="320" t="str">
        <f>+VLOOKUP(A278,bd_lista!$A$3:$E$593,5,FALSE)</f>
        <v>Instituciones Descentralizadas</v>
      </c>
      <c r="W278" s="420" t="str">
        <f>+V278</f>
        <v>Instituciones Descentralizadas</v>
      </c>
    </row>
    <row r="279" spans="1:23" customFormat="1" ht="15" hidden="1" customHeight="1">
      <c r="A279" s="324">
        <v>137</v>
      </c>
      <c r="B279" s="423"/>
      <c r="C279" s="320" t="str">
        <f>+VLOOKUP(A279,bd_lista!$A$3:$C$593,3,FALSE)</f>
        <v>Comité Ejecutivo de la Universidad Boliviana</v>
      </c>
      <c r="D279" s="425"/>
      <c r="E279" s="319" t="s">
        <v>1427</v>
      </c>
      <c r="F279" s="315">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315">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315">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315">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315">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315">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315">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315">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315">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315">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315">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315">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315">
        <f t="shared" ca="1" si="10"/>
        <v>0</v>
      </c>
      <c r="S279" s="315">
        <f ca="1">+R278+R279</f>
        <v>0</v>
      </c>
      <c r="T279" s="315">
        <f ca="1">+S279</f>
        <v>0</v>
      </c>
      <c r="U279" s="314">
        <f t="shared" si="11"/>
        <v>2</v>
      </c>
      <c r="V279" s="320" t="str">
        <f>+VLOOKUP(A279,bd_lista!$A$3:$E$593,5,FALSE)</f>
        <v>Instituciones Descentralizadas</v>
      </c>
      <c r="W279" s="421"/>
    </row>
    <row r="280" spans="1:23" customFormat="1" ht="27" hidden="1" customHeight="1">
      <c r="A280" s="324">
        <v>154</v>
      </c>
      <c r="B280" s="422">
        <f>+A280</f>
        <v>154</v>
      </c>
      <c r="C280" s="319" t="str">
        <f>+VLOOKUP(A280,bd_lista!$A$3:$C$593,3,FALSE)</f>
        <v>Museo Nacional de Historia Natural</v>
      </c>
      <c r="D280" s="424" t="str">
        <f>+C280</f>
        <v>Museo Nacional de Historia Natural</v>
      </c>
      <c r="E280" s="319" t="s">
        <v>1426</v>
      </c>
      <c r="F280" s="315">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315">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315">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315">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315">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315">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315">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315">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315">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315">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315">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315">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315">
        <f t="shared" ca="1" si="10"/>
        <v>0</v>
      </c>
      <c r="S280" s="315"/>
      <c r="T280" s="315">
        <f ca="1">+T281</f>
        <v>0</v>
      </c>
      <c r="U280" s="314">
        <f t="shared" si="11"/>
        <v>1</v>
      </c>
      <c r="V280" s="320" t="str">
        <f>+VLOOKUP(A280,bd_lista!$A$3:$E$593,5,FALSE)</f>
        <v>Instituciones Descentralizadas</v>
      </c>
      <c r="W280" s="420" t="str">
        <f>+V280</f>
        <v>Instituciones Descentralizadas</v>
      </c>
    </row>
    <row r="281" spans="1:23" customFormat="1" ht="15" hidden="1" customHeight="1">
      <c r="A281" s="324">
        <v>154</v>
      </c>
      <c r="B281" s="423"/>
      <c r="C281" s="320" t="str">
        <f>+VLOOKUP(A281,bd_lista!$A$3:$C$593,3,FALSE)</f>
        <v>Museo Nacional de Historia Natural</v>
      </c>
      <c r="D281" s="425"/>
      <c r="E281" s="319" t="s">
        <v>1427</v>
      </c>
      <c r="F281" s="31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31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31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31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31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31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31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31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31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31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31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31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315">
        <f t="shared" ca="1" si="10"/>
        <v>0</v>
      </c>
      <c r="S281" s="315">
        <f ca="1">+R280+R281</f>
        <v>0</v>
      </c>
      <c r="T281" s="315">
        <f ca="1">+S281</f>
        <v>0</v>
      </c>
      <c r="U281" s="314">
        <f t="shared" si="11"/>
        <v>2</v>
      </c>
      <c r="V281" s="320" t="str">
        <f>+VLOOKUP(A281,bd_lista!$A$3:$E$593,5,FALSE)</f>
        <v>Instituciones Descentralizadas</v>
      </c>
      <c r="W281" s="421"/>
    </row>
    <row r="282" spans="1:23" customFormat="1" ht="15" customHeight="1">
      <c r="A282" s="324">
        <v>387</v>
      </c>
      <c r="B282" s="422">
        <f>+A282</f>
        <v>387</v>
      </c>
      <c r="C282" s="319" t="str">
        <f>+VLOOKUP(A282,bd_lista!$A$3:$C$593,3,FALSE)</f>
        <v>Agencia del Desarrollo del Cine y Audiovisual Bolivianos</v>
      </c>
      <c r="D282" s="424" t="str">
        <f>+C282</f>
        <v>Agencia del Desarrollo del Cine y Audiovisual Bolivianos</v>
      </c>
      <c r="E282" s="340" t="s">
        <v>1426</v>
      </c>
      <c r="F282" s="315">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315">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315">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315">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315">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315">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315">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315">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315">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315">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315">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315">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315">
        <f t="shared" ca="1" si="10"/>
        <v>0</v>
      </c>
      <c r="S282" s="355"/>
      <c r="T282" s="315">
        <f ca="1">+T283</f>
        <v>350</v>
      </c>
      <c r="U282" s="314">
        <f t="shared" si="11"/>
        <v>1</v>
      </c>
      <c r="V282" s="320" t="str">
        <f>+VLOOKUP(A282,bd_lista!$A$3:$E$593,5,FALSE)</f>
        <v>Instituciones Descentralizadas</v>
      </c>
      <c r="W282" s="420" t="str">
        <f>+V282</f>
        <v>Instituciones Descentralizadas</v>
      </c>
    </row>
    <row r="283" spans="1:23" customFormat="1" ht="15" customHeight="1">
      <c r="A283" s="324">
        <v>387</v>
      </c>
      <c r="B283" s="423"/>
      <c r="C283" s="320" t="str">
        <f>+VLOOKUP(A283,bd_lista!$A$3:$C$593,3,FALSE)</f>
        <v>Agencia del Desarrollo del Cine y Audiovisual Bolivianos</v>
      </c>
      <c r="D283" s="425"/>
      <c r="E283" s="320" t="s">
        <v>1427</v>
      </c>
      <c r="F283" s="317">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317">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144</v>
      </c>
      <c r="H283" s="317">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317">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317">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206</v>
      </c>
      <c r="K283" s="317">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317">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317">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317">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317">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317">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317">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317">
        <f t="shared" ca="1" si="10"/>
        <v>350</v>
      </c>
      <c r="S283" s="355">
        <f ca="1">+R282+R283</f>
        <v>350</v>
      </c>
      <c r="T283" s="317">
        <f ca="1">+S283</f>
        <v>350</v>
      </c>
      <c r="U283" s="316">
        <f t="shared" si="11"/>
        <v>2</v>
      </c>
      <c r="V283" s="320" t="str">
        <f>+VLOOKUP(A283,bd_lista!$A$3:$E$593,5,FALSE)</f>
        <v>Instituciones Descentralizadas</v>
      </c>
      <c r="W283" s="421"/>
    </row>
    <row r="284" spans="1:23" customFormat="1" ht="27" hidden="1" customHeight="1">
      <c r="A284" s="324">
        <v>159</v>
      </c>
      <c r="B284" s="422">
        <f>+A284</f>
        <v>159</v>
      </c>
      <c r="C284" s="319" t="str">
        <f>+VLOOKUP(A284,bd_lista!$A$3:$C$593,3,FALSE)</f>
        <v>OficinaTécnica para el Fortalecimiento de la Empresa Pública</v>
      </c>
      <c r="D284" s="424" t="str">
        <f>+C284</f>
        <v>OficinaTécnica para el Fortalecimiento de la Empresa Pública</v>
      </c>
      <c r="E284" s="319" t="s">
        <v>1426</v>
      </c>
      <c r="F284" s="315">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315">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315">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315">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315">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315">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315">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315">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315">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315">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315">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315">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315">
        <f t="shared" ca="1" si="10"/>
        <v>0</v>
      </c>
      <c r="S284" s="315"/>
      <c r="T284" s="315">
        <f ca="1">+T285</f>
        <v>0</v>
      </c>
      <c r="U284" s="314">
        <f t="shared" si="11"/>
        <v>1</v>
      </c>
      <c r="V284" s="320" t="str">
        <f>+VLOOKUP(A284,bd_lista!$A$3:$E$593,5,FALSE)</f>
        <v>Instituciones Descentralizadas</v>
      </c>
      <c r="W284" s="420" t="str">
        <f>+V284</f>
        <v>Instituciones Descentralizadas</v>
      </c>
    </row>
    <row r="285" spans="1:23" customFormat="1" ht="15" hidden="1" customHeight="1">
      <c r="A285" s="324">
        <v>159</v>
      </c>
      <c r="B285" s="423"/>
      <c r="C285" s="320" t="str">
        <f>+VLOOKUP(A285,bd_lista!$A$3:$C$593,3,FALSE)</f>
        <v>OficinaTécnica para el Fortalecimiento de la Empresa Pública</v>
      </c>
      <c r="D285" s="425"/>
      <c r="E285" s="319" t="s">
        <v>1427</v>
      </c>
      <c r="F285" s="31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31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31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31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31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31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31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31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31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31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31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31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315">
        <f t="shared" ca="1" si="10"/>
        <v>0</v>
      </c>
      <c r="S285" s="315">
        <f ca="1">+R284+R285</f>
        <v>0</v>
      </c>
      <c r="T285" s="315">
        <f ca="1">+S285</f>
        <v>0</v>
      </c>
      <c r="U285" s="314">
        <f t="shared" si="11"/>
        <v>2</v>
      </c>
      <c r="V285" s="320" t="str">
        <f>+VLOOKUP(A285,bd_lista!$A$3:$E$593,5,FALSE)</f>
        <v>Instituciones Descentralizadas</v>
      </c>
      <c r="W285" s="421"/>
    </row>
    <row r="286" spans="1:23" customFormat="1" ht="15" hidden="1" customHeight="1">
      <c r="A286" s="324">
        <v>411</v>
      </c>
      <c r="B286" s="422">
        <f>+A286</f>
        <v>411</v>
      </c>
      <c r="C286" s="319" t="str">
        <f>+VLOOKUP(A286,bd_lista!$A$3:$C$593,3,FALSE)</f>
        <v>Corporación del Seguro Social Militar</v>
      </c>
      <c r="D286" s="424" t="str">
        <f>+C286</f>
        <v>Corporación del Seguro Social Militar</v>
      </c>
      <c r="E286" s="319" t="s">
        <v>1426</v>
      </c>
      <c r="F286" s="315">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315">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315">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315">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315">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315">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315">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315">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315">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315">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315">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315">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315">
        <f t="shared" ca="1" si="10"/>
        <v>0</v>
      </c>
      <c r="S286" s="323"/>
      <c r="T286" s="315">
        <f ca="1">+T287</f>
        <v>0</v>
      </c>
      <c r="U286" s="314">
        <f t="shared" si="11"/>
        <v>1</v>
      </c>
      <c r="V286" s="320" t="str">
        <f>+VLOOKUP(A286,bd_lista!$A$3:$E$593,5,FALSE)</f>
        <v>Instituciones de Seguridad Social</v>
      </c>
      <c r="W286" s="420" t="str">
        <f>+V286</f>
        <v>Instituciones de Seguridad Social</v>
      </c>
    </row>
    <row r="287" spans="1:23" customFormat="1" ht="15" hidden="1" customHeight="1">
      <c r="A287" s="324">
        <v>411</v>
      </c>
      <c r="B287" s="423"/>
      <c r="C287" s="320" t="str">
        <f>+VLOOKUP(A287,bd_lista!$A$3:$C$593,3,FALSE)</f>
        <v>Corporación del Seguro Social Militar</v>
      </c>
      <c r="D287" s="425"/>
      <c r="E287" s="319" t="s">
        <v>1427</v>
      </c>
      <c r="F287" s="315">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315">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315">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315">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315">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315">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315">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315">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315">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315">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315">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315">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315">
        <f t="shared" ca="1" si="10"/>
        <v>0</v>
      </c>
      <c r="S287" s="323">
        <f ca="1">+R286+R287</f>
        <v>0</v>
      </c>
      <c r="T287" s="315">
        <f ca="1">+S287</f>
        <v>0</v>
      </c>
      <c r="U287" s="314">
        <f t="shared" si="11"/>
        <v>2</v>
      </c>
      <c r="V287" s="320" t="str">
        <f>+VLOOKUP(A287,bd_lista!$A$3:$E$593,5,FALSE)</f>
        <v>Instituciones de Seguridad Social</v>
      </c>
      <c r="W287" s="421"/>
    </row>
    <row r="288" spans="1:23" customFormat="1" ht="15" customHeight="1">
      <c r="A288" s="324">
        <v>348</v>
      </c>
      <c r="B288" s="422">
        <f>+A288</f>
        <v>348</v>
      </c>
      <c r="C288" s="319" t="str">
        <f>+VLOOKUP(A288,bd_lista!$A$3:$C$593,3,FALSE)</f>
        <v>Autoridad Plurinacional de la Madre Tierra</v>
      </c>
      <c r="D288" s="424" t="str">
        <f>+C288</f>
        <v>Autoridad Plurinacional de la Madre Tierra</v>
      </c>
      <c r="E288" s="340" t="s">
        <v>1426</v>
      </c>
      <c r="F288" s="315">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362">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315">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315">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315">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315">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315">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315">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315">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315">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315">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315">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362">
        <f t="shared" ca="1" si="10"/>
        <v>0</v>
      </c>
      <c r="S288" s="362"/>
      <c r="T288" s="315">
        <f ca="1">+T289</f>
        <v>315.35000000000002</v>
      </c>
      <c r="U288" s="314">
        <f t="shared" si="11"/>
        <v>1</v>
      </c>
      <c r="V288" s="320" t="str">
        <f>+VLOOKUP(A288,bd_lista!$A$3:$E$593,5,FALSE)</f>
        <v>Instituciones Descentralizadas</v>
      </c>
      <c r="W288" s="420" t="str">
        <f>+V288</f>
        <v>Instituciones Descentralizadas</v>
      </c>
    </row>
    <row r="289" spans="1:23" customFormat="1" ht="15" customHeight="1">
      <c r="A289" s="324">
        <v>348</v>
      </c>
      <c r="B289" s="423"/>
      <c r="C289" s="320" t="str">
        <f>+VLOOKUP(A289,bd_lista!$A$3:$C$593,3,FALSE)</f>
        <v>Autoridad Plurinacional de la Madre Tierra</v>
      </c>
      <c r="D289" s="425"/>
      <c r="E289" s="320" t="s">
        <v>1427</v>
      </c>
      <c r="F289" s="317">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317">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315.35000000000002</v>
      </c>
      <c r="H289" s="317">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317">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317">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317">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317">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317">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317">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317">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317">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317">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317">
        <f t="shared" ca="1" si="10"/>
        <v>315.35000000000002</v>
      </c>
      <c r="S289" s="317">
        <f ca="1">+R288+R289</f>
        <v>315.35000000000002</v>
      </c>
      <c r="T289" s="315">
        <f ca="1">+S289</f>
        <v>315.35000000000002</v>
      </c>
      <c r="U289" s="350">
        <f t="shared" si="11"/>
        <v>2</v>
      </c>
      <c r="V289" s="320" t="str">
        <f>+VLOOKUP(A289,bd_lista!$A$3:$E$593,5,FALSE)</f>
        <v>Instituciones Descentralizadas</v>
      </c>
      <c r="W289" s="421"/>
    </row>
    <row r="290" spans="1:23" customFormat="1" ht="15" hidden="1" customHeight="1">
      <c r="A290" s="324">
        <v>418</v>
      </c>
      <c r="B290" s="422">
        <f>+A290</f>
        <v>418</v>
      </c>
      <c r="C290" s="319" t="str">
        <f>+VLOOKUP(A290,bd_lista!$A$3:$C$593,3,FALSE)</f>
        <v>Caja Petrolera de Salud</v>
      </c>
      <c r="D290" s="424" t="str">
        <f>+C290</f>
        <v>Caja Petrolera de Salud</v>
      </c>
      <c r="E290" s="319" t="s">
        <v>1426</v>
      </c>
      <c r="F290" s="315">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315">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315">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315">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315">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315">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315">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315">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315">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315">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315">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315">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315">
        <f t="shared" ca="1" si="10"/>
        <v>0</v>
      </c>
      <c r="S290" s="323"/>
      <c r="T290" s="315">
        <f ca="1">+T291</f>
        <v>0</v>
      </c>
      <c r="U290" s="314">
        <f t="shared" si="11"/>
        <v>1</v>
      </c>
      <c r="V290" s="320" t="str">
        <f>+VLOOKUP(A290,bd_lista!$A$3:$E$593,5,FALSE)</f>
        <v>Instituciones de Seguridad Social</v>
      </c>
      <c r="W290" s="420" t="str">
        <f>+V290</f>
        <v>Instituciones de Seguridad Social</v>
      </c>
    </row>
    <row r="291" spans="1:23" customFormat="1" ht="15" hidden="1" customHeight="1">
      <c r="A291" s="324">
        <v>418</v>
      </c>
      <c r="B291" s="423"/>
      <c r="C291" s="320" t="str">
        <f>+VLOOKUP(A291,bd_lista!$A$3:$C$593,3,FALSE)</f>
        <v>Caja Petrolera de Salud</v>
      </c>
      <c r="D291" s="425"/>
      <c r="E291" s="319" t="s">
        <v>1427</v>
      </c>
      <c r="F291" s="315">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315">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315">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315">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315">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315">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315">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315">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315">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315">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315">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315">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315">
        <f t="shared" ca="1" si="10"/>
        <v>0</v>
      </c>
      <c r="S291" s="323">
        <f ca="1">+R290+R291</f>
        <v>0</v>
      </c>
      <c r="T291" s="315">
        <f ca="1">+S291</f>
        <v>0</v>
      </c>
      <c r="U291" s="314">
        <f t="shared" si="11"/>
        <v>2</v>
      </c>
      <c r="V291" s="320" t="str">
        <f>+VLOOKUP(A291,bd_lista!$A$3:$E$593,5,FALSE)</f>
        <v>Instituciones de Seguridad Social</v>
      </c>
      <c r="W291" s="421"/>
    </row>
    <row r="292" spans="1:23" customFormat="1" ht="15" hidden="1" customHeight="1">
      <c r="A292" s="324">
        <v>422</v>
      </c>
      <c r="B292" s="422">
        <f>+A292</f>
        <v>422</v>
      </c>
      <c r="C292" s="319" t="str">
        <f>+VLOOKUP(A292,bd_lista!$A$3:$C$593,3,FALSE)</f>
        <v>Caja Bancaria Estatal de Salud</v>
      </c>
      <c r="D292" s="424" t="str">
        <f>+C292</f>
        <v>Caja Bancaria Estatal de Salud</v>
      </c>
      <c r="E292" s="319" t="s">
        <v>1426</v>
      </c>
      <c r="F292" s="315">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315">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315">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315">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315">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315">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315">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315">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315">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315">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315">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315">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315">
        <f t="shared" ca="1" si="10"/>
        <v>0</v>
      </c>
      <c r="S292" s="323"/>
      <c r="T292" s="315">
        <f ca="1">+T293</f>
        <v>0</v>
      </c>
      <c r="U292" s="314">
        <f t="shared" si="11"/>
        <v>1</v>
      </c>
      <c r="V292" s="320" t="str">
        <f>+VLOOKUP(A292,bd_lista!$A$3:$E$593,5,FALSE)</f>
        <v>Instituciones de Seguridad Social</v>
      </c>
      <c r="W292" s="420" t="str">
        <f>+V292</f>
        <v>Instituciones de Seguridad Social</v>
      </c>
    </row>
    <row r="293" spans="1:23" customFormat="1" ht="15" hidden="1" customHeight="1">
      <c r="A293" s="324">
        <v>422</v>
      </c>
      <c r="B293" s="423"/>
      <c r="C293" s="320" t="str">
        <f>+VLOOKUP(A293,bd_lista!$A$3:$C$593,3,FALSE)</f>
        <v>Caja Bancaria Estatal de Salud</v>
      </c>
      <c r="D293" s="425"/>
      <c r="E293" s="319" t="s">
        <v>1427</v>
      </c>
      <c r="F293" s="315">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315">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315">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31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31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31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31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31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31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31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31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31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315">
        <f t="shared" ca="1" si="10"/>
        <v>0</v>
      </c>
      <c r="S293" s="323">
        <f ca="1">+R292+R293</f>
        <v>0</v>
      </c>
      <c r="T293" s="315">
        <f ca="1">+S293</f>
        <v>0</v>
      </c>
      <c r="U293" s="314">
        <f t="shared" si="11"/>
        <v>2</v>
      </c>
      <c r="V293" s="320" t="str">
        <f>+VLOOKUP(A293,bd_lista!$A$3:$E$593,5,FALSE)</f>
        <v>Instituciones de Seguridad Social</v>
      </c>
      <c r="W293" s="421"/>
    </row>
    <row r="294" spans="1:23" customFormat="1" ht="27" hidden="1" customHeight="1">
      <c r="A294" s="324">
        <v>423</v>
      </c>
      <c r="B294" s="422">
        <f>+A294</f>
        <v>423</v>
      </c>
      <c r="C294" s="319" t="str">
        <f>+VLOOKUP(A294,bd_lista!$A$3:$C$593,3,FALSE)</f>
        <v>Caja de Salud del Servicio Nal. de Caminos y Ramas Anexas</v>
      </c>
      <c r="D294" s="424" t="str">
        <f>+C294</f>
        <v>Caja de Salud del Servicio Nal. de Caminos y Ramas Anexas</v>
      </c>
      <c r="E294" s="319" t="s">
        <v>1426</v>
      </c>
      <c r="F294" s="315">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315">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315">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315">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315">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315">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315">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315">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315">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315">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315">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315">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315">
        <f t="shared" ca="1" si="10"/>
        <v>0</v>
      </c>
      <c r="S294" s="323"/>
      <c r="T294" s="315">
        <f ca="1">+T295</f>
        <v>0</v>
      </c>
      <c r="U294" s="314">
        <f t="shared" si="11"/>
        <v>1</v>
      </c>
      <c r="V294" s="320" t="str">
        <f>+VLOOKUP(A294,bd_lista!$A$3:$E$593,5,FALSE)</f>
        <v>Instituciones de Seguridad Social</v>
      </c>
      <c r="W294" s="420" t="str">
        <f>+V294</f>
        <v>Instituciones de Seguridad Social</v>
      </c>
    </row>
    <row r="295" spans="1:23" customFormat="1" ht="15" hidden="1" customHeight="1">
      <c r="A295" s="324">
        <v>423</v>
      </c>
      <c r="B295" s="423"/>
      <c r="C295" s="320" t="str">
        <f>+VLOOKUP(A295,bd_lista!$A$3:$C$593,3,FALSE)</f>
        <v>Caja de Salud del Servicio Nal. de Caminos y Ramas Anexas</v>
      </c>
      <c r="D295" s="425"/>
      <c r="E295" s="319" t="s">
        <v>1427</v>
      </c>
      <c r="F295" s="315">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315">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315">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315">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315">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315">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315">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315">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315">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315">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315">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315">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315">
        <f t="shared" ca="1" si="10"/>
        <v>0</v>
      </c>
      <c r="S295" s="323">
        <f ca="1">+R294+R295</f>
        <v>0</v>
      </c>
      <c r="T295" s="315">
        <f ca="1">+S295</f>
        <v>0</v>
      </c>
      <c r="U295" s="314">
        <f t="shared" si="11"/>
        <v>2</v>
      </c>
      <c r="V295" s="320" t="str">
        <f>+VLOOKUP(A295,bd_lista!$A$3:$E$593,5,FALSE)</f>
        <v>Instituciones de Seguridad Social</v>
      </c>
      <c r="W295" s="421"/>
    </row>
    <row r="296" spans="1:23" customFormat="1" ht="15" hidden="1" customHeight="1">
      <c r="A296" s="324">
        <v>424</v>
      </c>
      <c r="B296" s="422">
        <f>+A296</f>
        <v>424</v>
      </c>
      <c r="C296" s="319" t="str">
        <f>+VLOOKUP(A296,bd_lista!$A$3:$C$593,3,FALSE)</f>
        <v>Caja de Salud CORDES</v>
      </c>
      <c r="D296" s="424" t="str">
        <f>+C296</f>
        <v>Caja de Salud CORDES</v>
      </c>
      <c r="E296" s="319" t="s">
        <v>1426</v>
      </c>
      <c r="F296" s="315">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315">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315">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315">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315">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315">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315">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315">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315">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315">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315">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315">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315">
        <f t="shared" ca="1" si="10"/>
        <v>0</v>
      </c>
      <c r="S296" s="323"/>
      <c r="T296" s="315">
        <f ca="1">+T297</f>
        <v>0</v>
      </c>
      <c r="U296" s="314">
        <f t="shared" si="11"/>
        <v>1</v>
      </c>
      <c r="V296" s="320" t="str">
        <f>+VLOOKUP(A296,bd_lista!$A$3:$E$593,5,FALSE)</f>
        <v>Instituciones de Seguridad Social</v>
      </c>
      <c r="W296" s="420" t="str">
        <f>+V296</f>
        <v>Instituciones de Seguridad Social</v>
      </c>
    </row>
    <row r="297" spans="1:23" customFormat="1" ht="15" hidden="1" customHeight="1">
      <c r="A297" s="324">
        <v>424</v>
      </c>
      <c r="B297" s="423"/>
      <c r="C297" s="320" t="str">
        <f>+VLOOKUP(A297,bd_lista!$A$3:$C$593,3,FALSE)</f>
        <v>Caja de Salud CORDES</v>
      </c>
      <c r="D297" s="425"/>
      <c r="E297" s="319" t="s">
        <v>1427</v>
      </c>
      <c r="F297" s="315">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315">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315">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315">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315">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315">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315">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315">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315">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315">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315">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315">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315">
        <f t="shared" ca="1" si="10"/>
        <v>0</v>
      </c>
      <c r="S297" s="323">
        <f ca="1">+R296+R297</f>
        <v>0</v>
      </c>
      <c r="T297" s="315">
        <f ca="1">+S297</f>
        <v>0</v>
      </c>
      <c r="U297" s="314">
        <f t="shared" si="11"/>
        <v>2</v>
      </c>
      <c r="V297" s="320" t="str">
        <f>+VLOOKUP(A297,bd_lista!$A$3:$E$593,5,FALSE)</f>
        <v>Instituciones de Seguridad Social</v>
      </c>
      <c r="W297" s="421"/>
    </row>
    <row r="298" spans="1:23" customFormat="1" ht="15" hidden="1" customHeight="1">
      <c r="A298" s="324">
        <v>425</v>
      </c>
      <c r="B298" s="422">
        <f>+A298</f>
        <v>425</v>
      </c>
      <c r="C298" s="319" t="str">
        <f>+VLOOKUP(A298,bd_lista!$A$3:$C$593,3,FALSE)</f>
        <v>Seguro Social Universitario de Cochabamba</v>
      </c>
      <c r="D298" s="424" t="str">
        <f>+C298</f>
        <v>Seguro Social Universitario de Cochabamba</v>
      </c>
      <c r="E298" s="319" t="s">
        <v>1426</v>
      </c>
      <c r="F298" s="315">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315">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315">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315">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315">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315">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315">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315">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315">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315">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315">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315">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315">
        <f t="shared" ca="1" si="10"/>
        <v>0</v>
      </c>
      <c r="S298" s="323"/>
      <c r="T298" s="315">
        <f ca="1">+T299</f>
        <v>0</v>
      </c>
      <c r="U298" s="314">
        <f t="shared" si="11"/>
        <v>1</v>
      </c>
      <c r="V298" s="320" t="str">
        <f>+VLOOKUP(A298,bd_lista!$A$3:$E$593,5,FALSE)</f>
        <v>Instituciones de Seguridad Social</v>
      </c>
      <c r="W298" s="420" t="str">
        <f>+V298</f>
        <v>Instituciones de Seguridad Social</v>
      </c>
    </row>
    <row r="299" spans="1:23" customFormat="1" ht="15" hidden="1" customHeight="1">
      <c r="A299" s="324">
        <v>425</v>
      </c>
      <c r="B299" s="423"/>
      <c r="C299" s="320" t="str">
        <f>+VLOOKUP(A299,bd_lista!$A$3:$C$593,3,FALSE)</f>
        <v>Seguro Social Universitario de Cochabamba</v>
      </c>
      <c r="D299" s="425"/>
      <c r="E299" s="319" t="s">
        <v>1427</v>
      </c>
      <c r="F299" s="315">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315">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315">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315">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315">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315">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315">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315">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315">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315">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315">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315">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315">
        <f t="shared" ca="1" si="10"/>
        <v>0</v>
      </c>
      <c r="S299" s="323">
        <f ca="1">+R298+R299</f>
        <v>0</v>
      </c>
      <c r="T299" s="315">
        <f ca="1">+S299</f>
        <v>0</v>
      </c>
      <c r="U299" s="314">
        <f t="shared" si="11"/>
        <v>2</v>
      </c>
      <c r="V299" s="320" t="str">
        <f>+VLOOKUP(A299,bd_lista!$A$3:$E$593,5,FALSE)</f>
        <v>Instituciones de Seguridad Social</v>
      </c>
      <c r="W299" s="421"/>
    </row>
    <row r="300" spans="1:23" customFormat="1" ht="15" hidden="1" customHeight="1">
      <c r="A300" s="324">
        <v>426</v>
      </c>
      <c r="B300" s="422">
        <f>+A300</f>
        <v>426</v>
      </c>
      <c r="C300" s="319" t="str">
        <f>+VLOOKUP(A300,bd_lista!$A$3:$C$593,3,FALSE)</f>
        <v>Seguro Social Universitario de Oruro</v>
      </c>
      <c r="D300" s="424" t="str">
        <f>+C300</f>
        <v>Seguro Social Universitario de Oruro</v>
      </c>
      <c r="E300" s="319" t="s">
        <v>1426</v>
      </c>
      <c r="F300" s="315">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315">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315">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315">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315">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315">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315">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315">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315">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315">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315">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315">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315">
        <f t="shared" ca="1" si="10"/>
        <v>0</v>
      </c>
      <c r="S300" s="323"/>
      <c r="T300" s="315">
        <f ca="1">+T301</f>
        <v>0</v>
      </c>
      <c r="U300" s="314">
        <f t="shared" si="11"/>
        <v>1</v>
      </c>
      <c r="V300" s="320" t="str">
        <f>+VLOOKUP(A300,bd_lista!$A$3:$E$593,5,FALSE)</f>
        <v>Instituciones de Seguridad Social</v>
      </c>
      <c r="W300" s="420" t="str">
        <f>+V300</f>
        <v>Instituciones de Seguridad Social</v>
      </c>
    </row>
    <row r="301" spans="1:23" customFormat="1" ht="15" hidden="1" customHeight="1">
      <c r="A301" s="324">
        <v>426</v>
      </c>
      <c r="B301" s="423"/>
      <c r="C301" s="320" t="str">
        <f>+VLOOKUP(A301,bd_lista!$A$3:$C$593,3,FALSE)</f>
        <v>Seguro Social Universitario de Oruro</v>
      </c>
      <c r="D301" s="425"/>
      <c r="E301" s="319" t="s">
        <v>1427</v>
      </c>
      <c r="F301" s="31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31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31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31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31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31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31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31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31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31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31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31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315">
        <f t="shared" ca="1" si="10"/>
        <v>0</v>
      </c>
      <c r="S301" s="323">
        <f ca="1">+R300+R301</f>
        <v>0</v>
      </c>
      <c r="T301" s="315">
        <f ca="1">+S301</f>
        <v>0</v>
      </c>
      <c r="U301" s="314">
        <f t="shared" si="11"/>
        <v>2</v>
      </c>
      <c r="V301" s="320" t="str">
        <f>+VLOOKUP(A301,bd_lista!$A$3:$E$593,5,FALSE)</f>
        <v>Instituciones de Seguridad Social</v>
      </c>
      <c r="W301" s="421"/>
    </row>
    <row r="302" spans="1:23" customFormat="1" ht="15" hidden="1" customHeight="1">
      <c r="A302" s="324">
        <v>427</v>
      </c>
      <c r="B302" s="422">
        <f>+A302</f>
        <v>427</v>
      </c>
      <c r="C302" s="319" t="str">
        <f>+VLOOKUP(A302,bd_lista!$A$3:$C$593,3,FALSE)</f>
        <v>Seguro Social Universitario de Santa Cruz</v>
      </c>
      <c r="D302" s="424" t="str">
        <f>+C302</f>
        <v>Seguro Social Universitario de Santa Cruz</v>
      </c>
      <c r="E302" s="319" t="s">
        <v>1426</v>
      </c>
      <c r="F302" s="315">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315">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315">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315">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315">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315">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315">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315">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315">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315">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315">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315">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315">
        <f t="shared" ca="1" si="10"/>
        <v>0</v>
      </c>
      <c r="S302" s="323"/>
      <c r="T302" s="315">
        <f ca="1">+T303</f>
        <v>0</v>
      </c>
      <c r="U302" s="314">
        <f t="shared" si="11"/>
        <v>1</v>
      </c>
      <c r="V302" s="320" t="str">
        <f>+VLOOKUP(A302,bd_lista!$A$3:$E$593,5,FALSE)</f>
        <v>Instituciones de Seguridad Social</v>
      </c>
      <c r="W302" s="420" t="str">
        <f>+V302</f>
        <v>Instituciones de Seguridad Social</v>
      </c>
    </row>
    <row r="303" spans="1:23" customFormat="1" ht="15" hidden="1" customHeight="1">
      <c r="A303" s="324">
        <v>427</v>
      </c>
      <c r="B303" s="423"/>
      <c r="C303" s="320" t="str">
        <f>+VLOOKUP(A303,bd_lista!$A$3:$C$593,3,FALSE)</f>
        <v>Seguro Social Universitario de Santa Cruz</v>
      </c>
      <c r="D303" s="425"/>
      <c r="E303" s="319" t="s">
        <v>1427</v>
      </c>
      <c r="F303" s="315">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315">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315">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315">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315">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315">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315">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315">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315">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315">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315">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315">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315">
        <f t="shared" ca="1" si="10"/>
        <v>0</v>
      </c>
      <c r="S303" s="323">
        <f ca="1">+R302+R303</f>
        <v>0</v>
      </c>
      <c r="T303" s="315">
        <f ca="1">+S303</f>
        <v>0</v>
      </c>
      <c r="U303" s="314">
        <f t="shared" si="11"/>
        <v>2</v>
      </c>
      <c r="V303" s="320" t="str">
        <f>+VLOOKUP(A303,bd_lista!$A$3:$E$593,5,FALSE)</f>
        <v>Instituciones de Seguridad Social</v>
      </c>
      <c r="W303" s="421"/>
    </row>
    <row r="304" spans="1:23" customFormat="1" ht="15" hidden="1" customHeight="1">
      <c r="A304" s="324">
        <v>428</v>
      </c>
      <c r="B304" s="422">
        <f>+A304</f>
        <v>428</v>
      </c>
      <c r="C304" s="319" t="str">
        <f>+VLOOKUP(A304,bd_lista!$A$3:$C$593,3,FALSE)</f>
        <v>Seguro Social Universitario de Sucre</v>
      </c>
      <c r="D304" s="424" t="str">
        <f>+C304</f>
        <v>Seguro Social Universitario de Sucre</v>
      </c>
      <c r="E304" s="319" t="s">
        <v>1426</v>
      </c>
      <c r="F304" s="315">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315">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315">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315">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315">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315">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315">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315">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315">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315">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315">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315">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315">
        <f t="shared" ca="1" si="10"/>
        <v>0</v>
      </c>
      <c r="S304" s="323"/>
      <c r="T304" s="315">
        <f ca="1">+T305</f>
        <v>0</v>
      </c>
      <c r="U304" s="314">
        <f t="shared" si="11"/>
        <v>1</v>
      </c>
      <c r="V304" s="320" t="str">
        <f>+VLOOKUP(A304,bd_lista!$A$3:$E$593,5,FALSE)</f>
        <v>Instituciones de Seguridad Social</v>
      </c>
      <c r="W304" s="420" t="str">
        <f>+V304</f>
        <v>Instituciones de Seguridad Social</v>
      </c>
    </row>
    <row r="305" spans="1:23" customFormat="1" ht="15" hidden="1" customHeight="1">
      <c r="A305" s="324">
        <v>428</v>
      </c>
      <c r="B305" s="423"/>
      <c r="C305" s="320" t="str">
        <f>+VLOOKUP(A305,bd_lista!$A$3:$C$593,3,FALSE)</f>
        <v>Seguro Social Universitario de Sucre</v>
      </c>
      <c r="D305" s="425"/>
      <c r="E305" s="319" t="s">
        <v>1427</v>
      </c>
      <c r="F305" s="315">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315">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315">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31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31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31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31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31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31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31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31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31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315">
        <f t="shared" ca="1" si="10"/>
        <v>0</v>
      </c>
      <c r="S305" s="323">
        <f ca="1">+R304+R305</f>
        <v>0</v>
      </c>
      <c r="T305" s="315">
        <f ca="1">+S305</f>
        <v>0</v>
      </c>
      <c r="U305" s="314">
        <f t="shared" si="11"/>
        <v>2</v>
      </c>
      <c r="V305" s="320" t="str">
        <f>+VLOOKUP(A305,bd_lista!$A$3:$E$593,5,FALSE)</f>
        <v>Instituciones de Seguridad Social</v>
      </c>
      <c r="W305" s="421"/>
    </row>
    <row r="306" spans="1:23" customFormat="1" ht="15" hidden="1" customHeight="1">
      <c r="A306" s="324">
        <v>429</v>
      </c>
      <c r="B306" s="422">
        <f>+A306</f>
        <v>429</v>
      </c>
      <c r="C306" s="319" t="str">
        <f>+VLOOKUP(A306,bd_lista!$A$3:$C$593,3,FALSE)</f>
        <v>Seguro Social Universitario de La Paz</v>
      </c>
      <c r="D306" s="424" t="str">
        <f>+C306</f>
        <v>Seguro Social Universitario de La Paz</v>
      </c>
      <c r="E306" s="319" t="s">
        <v>1426</v>
      </c>
      <c r="F306" s="315">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315">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315">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315">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315">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315">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315">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315">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315">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315">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315">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315">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315">
        <f t="shared" ca="1" si="10"/>
        <v>0</v>
      </c>
      <c r="S306" s="323"/>
      <c r="T306" s="315">
        <f ca="1">+T307</f>
        <v>0</v>
      </c>
      <c r="U306" s="314">
        <f t="shared" si="11"/>
        <v>1</v>
      </c>
      <c r="V306" s="320" t="str">
        <f>+VLOOKUP(A306,bd_lista!$A$3:$E$593,5,FALSE)</f>
        <v>Instituciones de Seguridad Social</v>
      </c>
      <c r="W306" s="420" t="str">
        <f>+V306</f>
        <v>Instituciones de Seguridad Social</v>
      </c>
    </row>
    <row r="307" spans="1:23" customFormat="1" ht="15" hidden="1" customHeight="1">
      <c r="A307" s="324">
        <v>429</v>
      </c>
      <c r="B307" s="423"/>
      <c r="C307" s="320" t="str">
        <f>+VLOOKUP(A307,bd_lista!$A$3:$C$593,3,FALSE)</f>
        <v>Seguro Social Universitario de La Paz</v>
      </c>
      <c r="D307" s="425"/>
      <c r="E307" s="319" t="s">
        <v>1427</v>
      </c>
      <c r="F307" s="315">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315">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315">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315">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315">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315">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315">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315">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315">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315">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315">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315">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315">
        <f t="shared" ca="1" si="10"/>
        <v>0</v>
      </c>
      <c r="S307" s="323">
        <f ca="1">+R306+R307</f>
        <v>0</v>
      </c>
      <c r="T307" s="315">
        <f ca="1">+S307</f>
        <v>0</v>
      </c>
      <c r="U307" s="314">
        <f t="shared" si="11"/>
        <v>2</v>
      </c>
      <c r="V307" s="320" t="str">
        <f>+VLOOKUP(A307,bd_lista!$A$3:$E$593,5,FALSE)</f>
        <v>Instituciones de Seguridad Social</v>
      </c>
      <c r="W307" s="421"/>
    </row>
    <row r="308" spans="1:23" customFormat="1" ht="15" hidden="1" customHeight="1">
      <c r="A308" s="324">
        <v>432</v>
      </c>
      <c r="B308" s="422">
        <f>+A308</f>
        <v>432</v>
      </c>
      <c r="C308" s="319" t="str">
        <f>+VLOOKUP(A308,bd_lista!$A$3:$C$593,3,FALSE)</f>
        <v>Seguro Social Universitario de Tarija</v>
      </c>
      <c r="D308" s="424" t="str">
        <f>+C308</f>
        <v>Seguro Social Universitario de Tarija</v>
      </c>
      <c r="E308" s="319" t="s">
        <v>1426</v>
      </c>
      <c r="F308" s="315">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315">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315">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315">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315">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315">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315">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315">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315">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315">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315">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315">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315">
        <f t="shared" ca="1" si="10"/>
        <v>0</v>
      </c>
      <c r="S308" s="323"/>
      <c r="T308" s="315">
        <f ca="1">+T309</f>
        <v>0</v>
      </c>
      <c r="U308" s="314">
        <f t="shared" si="11"/>
        <v>1</v>
      </c>
      <c r="V308" s="320" t="str">
        <f>+VLOOKUP(A308,bd_lista!$A$3:$E$593,5,FALSE)</f>
        <v>Instituciones de Seguridad Social</v>
      </c>
      <c r="W308" s="420" t="str">
        <f>+V308</f>
        <v>Instituciones de Seguridad Social</v>
      </c>
    </row>
    <row r="309" spans="1:23" customFormat="1" ht="15" hidden="1" customHeight="1">
      <c r="A309" s="324">
        <v>432</v>
      </c>
      <c r="B309" s="423"/>
      <c r="C309" s="320" t="str">
        <f>+VLOOKUP(A309,bd_lista!$A$3:$C$593,3,FALSE)</f>
        <v>Seguro Social Universitario de Tarija</v>
      </c>
      <c r="D309" s="425"/>
      <c r="E309" s="319" t="s">
        <v>1427</v>
      </c>
      <c r="F309" s="315">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315">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315">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315">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315">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315">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315">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315">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315">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315">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315">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315">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315">
        <f t="shared" ca="1" si="10"/>
        <v>0</v>
      </c>
      <c r="S309" s="323">
        <f ca="1">+R308+R309</f>
        <v>0</v>
      </c>
      <c r="T309" s="315">
        <f ca="1">+S309</f>
        <v>0</v>
      </c>
      <c r="U309" s="314">
        <f t="shared" si="11"/>
        <v>2</v>
      </c>
      <c r="V309" s="320" t="str">
        <f>+VLOOKUP(A309,bd_lista!$A$3:$E$593,5,FALSE)</f>
        <v>Instituciones de Seguridad Social</v>
      </c>
      <c r="W309" s="421"/>
    </row>
    <row r="310" spans="1:23" customFormat="1" ht="15" hidden="1" customHeight="1">
      <c r="A310" s="324">
        <v>433</v>
      </c>
      <c r="B310" s="422">
        <f>+A310</f>
        <v>433</v>
      </c>
      <c r="C310" s="319" t="str">
        <f>+VLOOKUP(A310,bd_lista!$A$3:$C$593,3,FALSE)</f>
        <v>Seguro Social Universitario de Potosí</v>
      </c>
      <c r="D310" s="424" t="str">
        <f>+C310</f>
        <v>Seguro Social Universitario de Potosí</v>
      </c>
      <c r="E310" s="319" t="s">
        <v>1426</v>
      </c>
      <c r="F310" s="315">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315">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315">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315">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315">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315">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315">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315">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315">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315">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315">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315">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315">
        <f t="shared" ca="1" si="10"/>
        <v>0</v>
      </c>
      <c r="S310" s="323"/>
      <c r="T310" s="315">
        <f ca="1">+T311</f>
        <v>0</v>
      </c>
      <c r="U310" s="314">
        <f t="shared" si="11"/>
        <v>1</v>
      </c>
      <c r="V310" s="320" t="str">
        <f>+VLOOKUP(A310,bd_lista!$A$3:$E$593,5,FALSE)</f>
        <v>Instituciones de Seguridad Social</v>
      </c>
      <c r="W310" s="420" t="str">
        <f>+V310</f>
        <v>Instituciones de Seguridad Social</v>
      </c>
    </row>
    <row r="311" spans="1:23" customFormat="1" ht="15" hidden="1" customHeight="1">
      <c r="A311" s="324">
        <v>433</v>
      </c>
      <c r="B311" s="423"/>
      <c r="C311" s="320" t="str">
        <f>+VLOOKUP(A311,bd_lista!$A$3:$C$593,3,FALSE)</f>
        <v>Seguro Social Universitario de Potosí</v>
      </c>
      <c r="D311" s="425"/>
      <c r="E311" s="319" t="s">
        <v>1427</v>
      </c>
      <c r="F311" s="315">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315">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315">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315">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315">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315">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315">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315">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315">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315">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315">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315">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315">
        <f t="shared" ca="1" si="10"/>
        <v>0</v>
      </c>
      <c r="S311" s="323">
        <f ca="1">+R310+R311</f>
        <v>0</v>
      </c>
      <c r="T311" s="315">
        <f ca="1">+S311</f>
        <v>0</v>
      </c>
      <c r="U311" s="314">
        <f t="shared" si="11"/>
        <v>2</v>
      </c>
      <c r="V311" s="320" t="str">
        <f>+VLOOKUP(A311,bd_lista!$A$3:$E$593,5,FALSE)</f>
        <v>Instituciones de Seguridad Social</v>
      </c>
      <c r="W311" s="421"/>
    </row>
    <row r="312" spans="1:23" customFormat="1" ht="15" hidden="1" customHeight="1">
      <c r="A312" s="324">
        <v>434</v>
      </c>
      <c r="B312" s="422">
        <f>+A312</f>
        <v>434</v>
      </c>
      <c r="C312" s="319" t="str">
        <f>+VLOOKUP(A312,bd_lista!$A$3:$C$593,3,FALSE)</f>
        <v>Seguro Social Universitario de Beni</v>
      </c>
      <c r="D312" s="424" t="str">
        <f>+C312</f>
        <v>Seguro Social Universitario de Beni</v>
      </c>
      <c r="E312" s="319" t="s">
        <v>1426</v>
      </c>
      <c r="F312" s="315">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315">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315">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315">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315">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315">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315">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315">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315">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315">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315">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315">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315">
        <f t="shared" ca="1" si="10"/>
        <v>0</v>
      </c>
      <c r="S312" s="323"/>
      <c r="T312" s="315">
        <f ca="1">+T313</f>
        <v>0</v>
      </c>
      <c r="U312" s="314">
        <f t="shared" si="11"/>
        <v>1</v>
      </c>
      <c r="V312" s="320" t="str">
        <f>+VLOOKUP(A312,bd_lista!$A$3:$E$593,5,FALSE)</f>
        <v>Instituciones de Seguridad Social</v>
      </c>
      <c r="W312" s="420" t="str">
        <f>+V312</f>
        <v>Instituciones de Seguridad Social</v>
      </c>
    </row>
    <row r="313" spans="1:23" customFormat="1" ht="15" hidden="1" customHeight="1">
      <c r="A313" s="324">
        <v>434</v>
      </c>
      <c r="B313" s="423"/>
      <c r="C313" s="320" t="str">
        <f>+VLOOKUP(A313,bd_lista!$A$3:$C$593,3,FALSE)</f>
        <v>Seguro Social Universitario de Beni</v>
      </c>
      <c r="D313" s="425"/>
      <c r="E313" s="319" t="s">
        <v>1427</v>
      </c>
      <c r="F313" s="315">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315">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315">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31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31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31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31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31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31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31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31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31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315">
        <f t="shared" ca="1" si="10"/>
        <v>0</v>
      </c>
      <c r="S313" s="323">
        <f ca="1">+R312+R313</f>
        <v>0</v>
      </c>
      <c r="T313" s="315">
        <f ca="1">+S313</f>
        <v>0</v>
      </c>
      <c r="U313" s="314">
        <f t="shared" si="11"/>
        <v>2</v>
      </c>
      <c r="V313" s="320" t="str">
        <f>+VLOOKUP(A313,bd_lista!$A$3:$E$593,5,FALSE)</f>
        <v>Instituciones de Seguridad Social</v>
      </c>
      <c r="W313" s="421"/>
    </row>
    <row r="314" spans="1:23" customFormat="1" ht="15" hidden="1" customHeight="1">
      <c r="A314" s="324">
        <v>435</v>
      </c>
      <c r="B314" s="422">
        <f>+A314</f>
        <v>435</v>
      </c>
      <c r="C314" s="319" t="str">
        <f>+VLOOKUP(A314,bd_lista!$A$3:$C$593,3,FALSE)</f>
        <v>Seguro Integral de Salud</v>
      </c>
      <c r="D314" s="424" t="str">
        <f>+C314</f>
        <v>Seguro Integral de Salud</v>
      </c>
      <c r="E314" s="319" t="s">
        <v>1426</v>
      </c>
      <c r="F314" s="315">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315">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315">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315">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315">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315">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315">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315">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315">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315">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315">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315">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315">
        <f t="shared" ca="1" si="10"/>
        <v>0</v>
      </c>
      <c r="S314" s="323"/>
      <c r="T314" s="315">
        <f ca="1">+T315</f>
        <v>0</v>
      </c>
      <c r="U314" s="314">
        <f t="shared" si="11"/>
        <v>1</v>
      </c>
      <c r="V314" s="320" t="str">
        <f>+VLOOKUP(A314,bd_lista!$A$3:$E$593,5,FALSE)</f>
        <v>Instituciones de Seguridad Social</v>
      </c>
      <c r="W314" s="420" t="str">
        <f>+V314</f>
        <v>Instituciones de Seguridad Social</v>
      </c>
    </row>
    <row r="315" spans="1:23" customFormat="1" ht="15" hidden="1" customHeight="1">
      <c r="A315" s="324">
        <v>435</v>
      </c>
      <c r="B315" s="423"/>
      <c r="C315" s="320" t="str">
        <f>+VLOOKUP(A315,bd_lista!$A$3:$C$593,3,FALSE)</f>
        <v>Seguro Integral de Salud</v>
      </c>
      <c r="D315" s="425"/>
      <c r="E315" s="319" t="s">
        <v>1427</v>
      </c>
      <c r="F315" s="315">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315">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315">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315">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315">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315">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315">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315">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315">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315">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315">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315">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315">
        <f t="shared" ca="1" si="10"/>
        <v>0</v>
      </c>
      <c r="S315" s="323">
        <f ca="1">+R314+R315</f>
        <v>0</v>
      </c>
      <c r="T315" s="315">
        <f ca="1">+S315</f>
        <v>0</v>
      </c>
      <c r="U315" s="314">
        <f t="shared" si="11"/>
        <v>2</v>
      </c>
      <c r="V315" s="320" t="str">
        <f>+VLOOKUP(A315,bd_lista!$A$3:$E$593,5,FALSE)</f>
        <v>Instituciones de Seguridad Social</v>
      </c>
      <c r="W315" s="421"/>
    </row>
    <row r="316" spans="1:23" customFormat="1" ht="27" hidden="1" customHeight="1">
      <c r="A316" s="324">
        <v>170</v>
      </c>
      <c r="B316" s="422">
        <f>+A316</f>
        <v>170</v>
      </c>
      <c r="C316" s="319" t="str">
        <f>+VLOOKUP(A316,bd_lista!$A$3:$C$593,3,FALSE)</f>
        <v>Escuela Militar de Ingeniería</v>
      </c>
      <c r="D316" s="424" t="str">
        <f>+C316</f>
        <v>Escuela Militar de Ingeniería</v>
      </c>
      <c r="E316" s="319" t="s">
        <v>1426</v>
      </c>
      <c r="F316" s="315">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315">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315">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315">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315">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315">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315">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315">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315">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315">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315">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315">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315">
        <f t="shared" ca="1" si="10"/>
        <v>0</v>
      </c>
      <c r="S316" s="315"/>
      <c r="T316" s="315">
        <f ca="1">+T317</f>
        <v>0</v>
      </c>
      <c r="U316" s="314">
        <f t="shared" si="11"/>
        <v>1</v>
      </c>
      <c r="V316" s="320" t="str">
        <f>+VLOOKUP(A316,bd_lista!$A$3:$E$593,5,FALSE)</f>
        <v>Instituciones Descentralizadas</v>
      </c>
      <c r="W316" s="420" t="str">
        <f>+V316</f>
        <v>Instituciones Descentralizadas</v>
      </c>
    </row>
    <row r="317" spans="1:23" customFormat="1" ht="15" hidden="1" customHeight="1">
      <c r="A317" s="324">
        <v>170</v>
      </c>
      <c r="B317" s="423"/>
      <c r="C317" s="320" t="str">
        <f>+VLOOKUP(A317,bd_lista!$A$3:$C$593,3,FALSE)</f>
        <v>Escuela Militar de Ingeniería</v>
      </c>
      <c r="D317" s="425"/>
      <c r="E317" s="319" t="s">
        <v>1427</v>
      </c>
      <c r="F317" s="315">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315">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315">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315">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315">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315">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315">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315">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315">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315">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315">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315">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315">
        <f t="shared" ca="1" si="10"/>
        <v>0</v>
      </c>
      <c r="S317" s="315">
        <f ca="1">+R316+R317</f>
        <v>0</v>
      </c>
      <c r="T317" s="315">
        <f ca="1">+S317</f>
        <v>0</v>
      </c>
      <c r="U317" s="314">
        <f t="shared" si="11"/>
        <v>2</v>
      </c>
      <c r="V317" s="320" t="str">
        <f>+VLOOKUP(A317,bd_lista!$A$3:$E$593,5,FALSE)</f>
        <v>Instituciones Descentralizadas</v>
      </c>
      <c r="W317" s="421"/>
    </row>
    <row r="318" spans="1:23" customFormat="1" ht="15" hidden="1" customHeight="1">
      <c r="A318" s="324">
        <v>200</v>
      </c>
      <c r="B318" s="422">
        <f>+A318</f>
        <v>200</v>
      </c>
      <c r="C318" s="319" t="str">
        <f>+VLOOKUP(A318,bd_lista!$A$3:$C$593,3,FALSE)</f>
        <v>Registro Único para la Administración Tributaria Municipal</v>
      </c>
      <c r="D318" s="424" t="str">
        <f>+C318</f>
        <v>Registro Único para la Administración Tributaria Municipal</v>
      </c>
      <c r="E318" s="319" t="s">
        <v>1426</v>
      </c>
      <c r="F318" s="315">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315">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315">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315">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315">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315">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315">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315">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315">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315">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315">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315">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315">
        <f t="shared" ca="1" si="10"/>
        <v>0</v>
      </c>
      <c r="S318" s="315"/>
      <c r="T318" s="315">
        <f ca="1">+T319</f>
        <v>0</v>
      </c>
      <c r="U318" s="314">
        <f t="shared" si="11"/>
        <v>1</v>
      </c>
      <c r="V318" s="320" t="str">
        <f>+VLOOKUP(A318,bd_lista!$A$3:$E$593,5,FALSE)</f>
        <v>Instituciones Descentralizadas</v>
      </c>
      <c r="W318" s="420" t="str">
        <f>+V318</f>
        <v>Instituciones Descentralizadas</v>
      </c>
    </row>
    <row r="319" spans="1:23" customFormat="1" ht="15" hidden="1" customHeight="1">
      <c r="A319" s="324">
        <v>200</v>
      </c>
      <c r="B319" s="423"/>
      <c r="C319" s="320" t="str">
        <f>+VLOOKUP(A319,bd_lista!$A$3:$C$593,3,FALSE)</f>
        <v>Registro Único para la Administración Tributaria Municipal</v>
      </c>
      <c r="D319" s="425"/>
      <c r="E319" s="319" t="s">
        <v>1427</v>
      </c>
      <c r="F319" s="315">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315">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315">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315">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315">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315">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315">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315">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315">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315">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315">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315">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315">
        <f t="shared" ca="1" si="10"/>
        <v>0</v>
      </c>
      <c r="S319" s="315">
        <f ca="1">+R318+R319</f>
        <v>0</v>
      </c>
      <c r="T319" s="315">
        <f ca="1">+S319</f>
        <v>0</v>
      </c>
      <c r="U319" s="314">
        <f t="shared" si="11"/>
        <v>2</v>
      </c>
      <c r="V319" s="320" t="str">
        <f>+VLOOKUP(A319,bd_lista!$A$3:$E$593,5,FALSE)</f>
        <v>Instituciones Descentralizadas</v>
      </c>
      <c r="W319" s="421"/>
    </row>
    <row r="320" spans="1:23" ht="15" hidden="1" customHeight="1">
      <c r="A320" s="324">
        <v>197</v>
      </c>
      <c r="B320" s="422">
        <f>+A320</f>
        <v>197</v>
      </c>
      <c r="C320" s="319" t="str">
        <f>+VLOOKUP(A320,bd_lista!$A$3:$C$593,3,FALSE)</f>
        <v>Dirección Estratégica de Reivindicacion Marítima, Silala y Recursos Hídricos Internacionales</v>
      </c>
      <c r="D320" s="424" t="str">
        <f>+C320</f>
        <v>Dirección Estratégica de Reivindicacion Marítima, Silala y Recursos Hídricos Internacionales</v>
      </c>
      <c r="E320" s="340" t="s">
        <v>1426</v>
      </c>
      <c r="F320" s="362">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315">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315">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315">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315">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315">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315">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315">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315">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315">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315">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315">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362">
        <f t="shared" ca="1" si="10"/>
        <v>0</v>
      </c>
      <c r="S320" s="362"/>
      <c r="T320" s="315">
        <f ca="1">+T321</f>
        <v>0</v>
      </c>
      <c r="U320" s="314">
        <f t="shared" si="11"/>
        <v>1</v>
      </c>
      <c r="V320" s="320" t="str">
        <f>+VLOOKUP(A320,bd_lista!$A$3:$E$593,5,FALSE)</f>
        <v>Instituciones Descentralizadas</v>
      </c>
      <c r="W320" s="420" t="str">
        <f>+V320</f>
        <v>Instituciones Descentralizadas</v>
      </c>
    </row>
    <row r="321" spans="1:23" ht="15" hidden="1" customHeight="1">
      <c r="A321" s="324">
        <v>197</v>
      </c>
      <c r="B321" s="423"/>
      <c r="C321" s="320" t="str">
        <f>+VLOOKUP(A321,bd_lista!$A$3:$C$593,3,FALSE)</f>
        <v>Dirección Estratégica de Reivindicacion Marítima, Silala y Recursos Hídricos Internacionales</v>
      </c>
      <c r="D321" s="425"/>
      <c r="E321" s="320" t="s">
        <v>1427</v>
      </c>
      <c r="F321" s="317">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0</v>
      </c>
      <c r="G321" s="317">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0</v>
      </c>
      <c r="H321" s="317">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0</v>
      </c>
      <c r="I321" s="317">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317">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317">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317">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317">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317">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317">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317">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317">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317">
        <f t="shared" ca="1" si="10"/>
        <v>0</v>
      </c>
      <c r="S321" s="317">
        <f ca="1">+R320+R321</f>
        <v>0</v>
      </c>
      <c r="T321" s="317">
        <f ca="1">+S321</f>
        <v>0</v>
      </c>
      <c r="U321" s="316">
        <f t="shared" si="11"/>
        <v>2</v>
      </c>
      <c r="V321" s="320" t="str">
        <f>+VLOOKUP(A321,bd_lista!$A$3:$E$593,5,FALSE)</f>
        <v>Instituciones Descentralizadas</v>
      </c>
      <c r="W321" s="421"/>
    </row>
    <row r="322" spans="1:23" customFormat="1" ht="15" hidden="1" customHeight="1">
      <c r="A322" s="326">
        <v>213</v>
      </c>
      <c r="B322" s="422">
        <f>+A322</f>
        <v>213</v>
      </c>
      <c r="C322" s="319" t="str">
        <f>+VLOOKUP(A322,bd_lista!$A$3:$C$593,3,FALSE)</f>
        <v>Servicio Nacional de Meteorología e Hidrología</v>
      </c>
      <c r="D322" s="424" t="str">
        <f>+C322</f>
        <v>Servicio Nacional de Meteorología e Hidrología</v>
      </c>
      <c r="E322" s="319" t="s">
        <v>1426</v>
      </c>
      <c r="F322" s="315">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315">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315">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315">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315">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315">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315">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315">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315">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315">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315">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315">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315">
        <f t="shared" ca="1" si="10"/>
        <v>0</v>
      </c>
      <c r="S322" s="315"/>
      <c r="T322" s="315">
        <f ca="1">+T323</f>
        <v>0</v>
      </c>
      <c r="U322" s="314">
        <f t="shared" si="11"/>
        <v>1</v>
      </c>
      <c r="V322" s="320" t="str">
        <f>+VLOOKUP(A322,bd_lista!$A$3:$E$593,5,FALSE)</f>
        <v>Instituciones Descentralizadas</v>
      </c>
      <c r="W322" s="420" t="str">
        <f>+V322</f>
        <v>Instituciones Descentralizadas</v>
      </c>
    </row>
    <row r="323" spans="1:23" customFormat="1" ht="15" hidden="1" customHeight="1">
      <c r="A323" s="324">
        <v>213</v>
      </c>
      <c r="B323" s="423"/>
      <c r="C323" s="320" t="str">
        <f>+VLOOKUP(A323,bd_lista!$A$3:$C$593,3,FALSE)</f>
        <v>Servicio Nacional de Meteorología e Hidrología</v>
      </c>
      <c r="D323" s="425"/>
      <c r="E323" s="319" t="s">
        <v>1427</v>
      </c>
      <c r="F323" s="31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31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v>
      </c>
      <c r="H323" s="31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0</v>
      </c>
      <c r="I323" s="31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31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31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31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31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31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31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31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31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315">
        <f t="shared" ca="1" si="10"/>
        <v>0</v>
      </c>
      <c r="S323" s="315">
        <f ca="1">+R322+R323</f>
        <v>0</v>
      </c>
      <c r="T323" s="315">
        <f ca="1">+S323</f>
        <v>0</v>
      </c>
      <c r="U323" s="314">
        <f t="shared" si="11"/>
        <v>2</v>
      </c>
      <c r="V323" s="320" t="str">
        <f>+VLOOKUP(A323,bd_lista!$A$3:$E$593,5,FALSE)</f>
        <v>Instituciones Descentralizadas</v>
      </c>
      <c r="W323" s="421"/>
    </row>
    <row r="324" spans="1:23" ht="15" hidden="1" customHeight="1">
      <c r="A324" s="324">
        <v>346</v>
      </c>
      <c r="B324" s="422">
        <f>+A324</f>
        <v>346</v>
      </c>
      <c r="C324" s="319" t="str">
        <f>+VLOOKUP(A324,bd_lista!$A$3:$C$593,3,FALSE)</f>
        <v>Unidad de Investigaciones Financieras</v>
      </c>
      <c r="D324" s="424" t="str">
        <f>+C324</f>
        <v>Unidad de Investigaciones Financieras</v>
      </c>
      <c r="E324" s="340" t="s">
        <v>1426</v>
      </c>
      <c r="F324" s="315">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315">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315">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315">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315">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315">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315">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315">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315">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315">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315">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315">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315">
        <f t="shared" ca="1" si="10"/>
        <v>0</v>
      </c>
      <c r="S324" s="315"/>
      <c r="T324" s="315">
        <f ca="1">+T325</f>
        <v>0</v>
      </c>
      <c r="U324" s="314">
        <f t="shared" si="11"/>
        <v>1</v>
      </c>
      <c r="V324" s="320" t="str">
        <f>+VLOOKUP(A324,bd_lista!$A$3:$E$593,5,FALSE)</f>
        <v>Instituciones Descentralizadas</v>
      </c>
      <c r="W324" s="420" t="str">
        <f>+V324</f>
        <v>Instituciones Descentralizadas</v>
      </c>
    </row>
    <row r="325" spans="1:23" ht="15" hidden="1" customHeight="1">
      <c r="A325" s="324">
        <v>346</v>
      </c>
      <c r="B325" s="423"/>
      <c r="C325" s="320" t="str">
        <f>+VLOOKUP(A325,bd_lista!$A$3:$C$593,3,FALSE)</f>
        <v>Unidad de Investigaciones Financieras</v>
      </c>
      <c r="D325" s="425"/>
      <c r="E325" s="320" t="s">
        <v>1427</v>
      </c>
      <c r="F325" s="317">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317">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317">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317">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317">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317">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317">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317">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317">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317">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317">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317">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317">
        <f t="shared" ca="1" si="10"/>
        <v>0</v>
      </c>
      <c r="S325" s="317">
        <f ca="1">+R324+R325</f>
        <v>0</v>
      </c>
      <c r="T325" s="317">
        <f ca="1">+S325</f>
        <v>0</v>
      </c>
      <c r="U325" s="316">
        <f t="shared" si="11"/>
        <v>2</v>
      </c>
      <c r="V325" s="320" t="str">
        <f>+VLOOKUP(A325,bd_lista!$A$3:$E$593,5,FALSE)</f>
        <v>Instituciones Descentralizadas</v>
      </c>
      <c r="W325" s="421"/>
    </row>
    <row r="326" spans="1:23" customFormat="1" ht="15" hidden="1" customHeight="1">
      <c r="A326" s="326">
        <v>243</v>
      </c>
      <c r="B326" s="422">
        <f>+A326</f>
        <v>243</v>
      </c>
      <c r="C326" s="319" t="str">
        <f>+VLOOKUP(A326,bd_lista!$A$3:$C$593,3,FALSE)</f>
        <v>Servicio Nacional de Hidrografía Naval</v>
      </c>
      <c r="D326" s="424" t="str">
        <f>+C326</f>
        <v>Servicio Nacional de Hidrografía Naval</v>
      </c>
      <c r="E326" s="319" t="s">
        <v>1426</v>
      </c>
      <c r="F326" s="315">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315">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315">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315">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315">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315">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315">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315">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315">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315">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315">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315">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315">
        <f t="shared" ca="1" si="10"/>
        <v>0</v>
      </c>
      <c r="S326" s="315"/>
      <c r="T326" s="315">
        <f ca="1">+T327</f>
        <v>0</v>
      </c>
      <c r="U326" s="314">
        <f t="shared" si="11"/>
        <v>1</v>
      </c>
      <c r="V326" s="320" t="str">
        <f>+VLOOKUP(A326,bd_lista!$A$3:$E$593,5,FALSE)</f>
        <v>Instituciones Descentralizadas</v>
      </c>
      <c r="W326" s="420" t="str">
        <f>+V326</f>
        <v>Instituciones Descentralizadas</v>
      </c>
    </row>
    <row r="327" spans="1:23" customFormat="1" ht="15" hidden="1" customHeight="1">
      <c r="A327" s="324">
        <v>243</v>
      </c>
      <c r="B327" s="423"/>
      <c r="C327" s="320" t="str">
        <f>+VLOOKUP(A327,bd_lista!$A$3:$C$593,3,FALSE)</f>
        <v>Servicio Nacional de Hidrografía Naval</v>
      </c>
      <c r="D327" s="425"/>
      <c r="E327" s="319" t="s">
        <v>1427</v>
      </c>
      <c r="F327" s="315">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315">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315">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315">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315">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315">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315">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315">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315">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315">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315">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315">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315">
        <f t="shared" ca="1" si="10"/>
        <v>0</v>
      </c>
      <c r="S327" s="315">
        <f ca="1">+R326+R327</f>
        <v>0</v>
      </c>
      <c r="T327" s="315">
        <f ca="1">+S327</f>
        <v>0</v>
      </c>
      <c r="U327" s="314">
        <f t="shared" si="11"/>
        <v>2</v>
      </c>
      <c r="V327" s="320" t="str">
        <f>+VLOOKUP(A327,bd_lista!$A$3:$E$593,5,FALSE)</f>
        <v>Instituciones Descentralizadas</v>
      </c>
      <c r="W327" s="421"/>
    </row>
    <row r="328" spans="1:23" ht="15" hidden="1" customHeight="1">
      <c r="A328" s="324">
        <v>225</v>
      </c>
      <c r="B328" s="422">
        <f>+A328</f>
        <v>225</v>
      </c>
      <c r="C328" s="319" t="str">
        <f>+VLOOKUP(A328,bd_lista!$A$3:$C$593,3,FALSE)</f>
        <v>Serv. Nal. para la Sostenibilidad en Saneamiento Básico</v>
      </c>
      <c r="D328" s="424" t="str">
        <f>+C328</f>
        <v>Serv. Nal. para la Sostenibilidad en Saneamiento Básico</v>
      </c>
      <c r="E328" s="340" t="s">
        <v>1426</v>
      </c>
      <c r="F328" s="315">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315">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315">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315">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315">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315">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315">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315">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315">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315">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315">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315">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315">
        <f t="shared" ref="R328:R391" ca="1" si="12">+SUM(F328:Q328)</f>
        <v>0</v>
      </c>
      <c r="S328" s="315"/>
      <c r="T328" s="315">
        <f ca="1">+T329</f>
        <v>0</v>
      </c>
      <c r="U328" s="314">
        <f t="shared" ref="U328:U391" si="13">+IF(E328="Débitos",1,2)</f>
        <v>1</v>
      </c>
      <c r="V328" s="320" t="str">
        <f>+VLOOKUP(A328,bd_lista!$A$3:$E$593,5,FALSE)</f>
        <v>Instituciones Descentralizadas</v>
      </c>
      <c r="W328" s="420" t="str">
        <f>+V328</f>
        <v>Instituciones Descentralizadas</v>
      </c>
    </row>
    <row r="329" spans="1:23" ht="15" hidden="1" customHeight="1">
      <c r="A329" s="324">
        <v>225</v>
      </c>
      <c r="B329" s="423"/>
      <c r="C329" s="320" t="str">
        <f>+VLOOKUP(A329,bd_lista!$A$3:$C$593,3,FALSE)</f>
        <v>Serv. Nal. para la Sostenibilidad en Saneamiento Básico</v>
      </c>
      <c r="D329" s="425"/>
      <c r="E329" s="320" t="s">
        <v>1427</v>
      </c>
      <c r="F329" s="317">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317">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317">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317">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317">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317">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317">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317">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317">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317">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317">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317">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317">
        <f t="shared" ca="1" si="12"/>
        <v>0</v>
      </c>
      <c r="S329" s="317">
        <f ca="1">+R328+R329</f>
        <v>0</v>
      </c>
      <c r="T329" s="317">
        <f ca="1">+S329</f>
        <v>0</v>
      </c>
      <c r="U329" s="316">
        <f t="shared" si="13"/>
        <v>2</v>
      </c>
      <c r="V329" s="320" t="str">
        <f>+VLOOKUP(A329,bd_lista!$A$3:$E$593,5,FALSE)</f>
        <v>Instituciones Descentralizadas</v>
      </c>
      <c r="W329" s="421"/>
    </row>
    <row r="330" spans="1:23" ht="15" customHeight="1">
      <c r="A330" s="326">
        <v>373</v>
      </c>
      <c r="B330" s="422">
        <f>+A330</f>
        <v>373</v>
      </c>
      <c r="C330" s="319" t="str">
        <f>+VLOOKUP(A330,bd_lista!$A$3:$C$593,3,FALSE)</f>
        <v>Fondo de Desarrollo Indigena</v>
      </c>
      <c r="D330" s="424" t="str">
        <f>+C330</f>
        <v>Fondo de Desarrollo Indigena</v>
      </c>
      <c r="E330" s="340" t="s">
        <v>1426</v>
      </c>
      <c r="F330" s="362">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315">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315">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315">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315">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315">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315">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315">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315">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315">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315">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315">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315">
        <f t="shared" ca="1" si="12"/>
        <v>0</v>
      </c>
      <c r="S330" s="315"/>
      <c r="T330" s="362">
        <f ca="1">+T331</f>
        <v>270</v>
      </c>
      <c r="U330" s="384">
        <f t="shared" si="13"/>
        <v>1</v>
      </c>
      <c r="V330" s="320" t="str">
        <f>+VLOOKUP(A330,bd_lista!$A$3:$E$593,5,FALSE)</f>
        <v>Instituciones Descentralizadas</v>
      </c>
      <c r="W330" s="420" t="str">
        <f>+V330</f>
        <v>Instituciones Descentralizadas</v>
      </c>
    </row>
    <row r="331" spans="1:23" ht="15" customHeight="1">
      <c r="A331" s="324">
        <v>373</v>
      </c>
      <c r="B331" s="423"/>
      <c r="C331" s="320" t="str">
        <f>+VLOOKUP(A331,bd_lista!$A$3:$C$593,3,FALSE)</f>
        <v>Fondo de Desarrollo Indigena</v>
      </c>
      <c r="D331" s="425"/>
      <c r="E331" s="320" t="s">
        <v>1427</v>
      </c>
      <c r="F331" s="317">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317">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317">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317">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317">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270</v>
      </c>
      <c r="K331" s="317">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317">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317">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317">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317">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317">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317">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317">
        <f t="shared" ca="1" si="12"/>
        <v>270</v>
      </c>
      <c r="S331" s="317">
        <f ca="1">+R330+R331</f>
        <v>270</v>
      </c>
      <c r="T331" s="317">
        <f ca="1">+S331</f>
        <v>270</v>
      </c>
      <c r="U331" s="316">
        <f t="shared" si="13"/>
        <v>2</v>
      </c>
      <c r="V331" s="320" t="str">
        <f>+VLOOKUP(A331,bd_lista!$A$3:$E$593,5,FALSE)</f>
        <v>Instituciones Descentralizadas</v>
      </c>
      <c r="W331" s="421"/>
    </row>
    <row r="332" spans="1:23" ht="27" hidden="1" customHeight="1">
      <c r="A332" s="326">
        <v>299</v>
      </c>
      <c r="B332" s="422">
        <f>+A332</f>
        <v>299</v>
      </c>
      <c r="C332" s="319" t="str">
        <f>+VLOOKUP(A332,bd_lista!$A$3:$C$593,3,FALSE)</f>
        <v>Servicio Departamental de Riego - La Paz</v>
      </c>
      <c r="D332" s="424" t="str">
        <f>+C332</f>
        <v>Servicio Departamental de Riego - La Paz</v>
      </c>
      <c r="E332" s="340" t="s">
        <v>1426</v>
      </c>
      <c r="F332" s="315">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315">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315">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315">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315">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315">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315">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315">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315">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315">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315">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315">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315">
        <f t="shared" ca="1" si="12"/>
        <v>0</v>
      </c>
      <c r="S332" s="315"/>
      <c r="T332" s="315">
        <f ca="1">+T333</f>
        <v>0</v>
      </c>
      <c r="U332" s="314">
        <f t="shared" si="13"/>
        <v>1</v>
      </c>
      <c r="V332" s="320" t="str">
        <f>+VLOOKUP(A332,bd_lista!$A$3:$E$593,5,FALSE)</f>
        <v>Instituciones Descentralizadas</v>
      </c>
      <c r="W332" s="420" t="str">
        <f>+V332</f>
        <v>Instituciones Descentralizadas</v>
      </c>
    </row>
    <row r="333" spans="1:23" ht="15" hidden="1" customHeight="1">
      <c r="A333" s="324">
        <v>299</v>
      </c>
      <c r="B333" s="423"/>
      <c r="C333" s="320" t="str">
        <f>+VLOOKUP(A333,bd_lista!$A$3:$C$593,3,FALSE)</f>
        <v>Servicio Departamental de Riego - La Paz</v>
      </c>
      <c r="D333" s="425"/>
      <c r="E333" s="320" t="s">
        <v>1427</v>
      </c>
      <c r="F333" s="317">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0</v>
      </c>
      <c r="G333" s="317">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v>
      </c>
      <c r="H333" s="317">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0</v>
      </c>
      <c r="I333" s="317">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0</v>
      </c>
      <c r="J333" s="317">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317">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317">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317">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317">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317">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317">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317">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317">
        <f t="shared" ca="1" si="12"/>
        <v>0</v>
      </c>
      <c r="S333" s="317">
        <f ca="1">+R332+R333</f>
        <v>0</v>
      </c>
      <c r="T333" s="317">
        <f ca="1">+S333</f>
        <v>0</v>
      </c>
      <c r="U333" s="316">
        <f t="shared" si="13"/>
        <v>2</v>
      </c>
      <c r="V333" s="320" t="str">
        <f>+VLOOKUP(A333,bd_lista!$A$3:$E$593,5,FALSE)</f>
        <v>Instituciones Descentralizadas</v>
      </c>
      <c r="W333" s="421"/>
    </row>
    <row r="334" spans="1:23" customFormat="1" ht="15" hidden="1" customHeight="1">
      <c r="A334" s="326">
        <v>281</v>
      </c>
      <c r="B334" s="422">
        <f>+A334</f>
        <v>281</v>
      </c>
      <c r="C334" s="319" t="str">
        <f>+VLOOKUP(A334,bd_lista!$A$3:$C$593,3,FALSE)</f>
        <v>Oficina Técnica Nacional de los Ríos Pilcomayo y Bermejo</v>
      </c>
      <c r="D334" s="424" t="str">
        <f>+C334</f>
        <v>Oficina Técnica Nacional de los Ríos Pilcomayo y Bermejo</v>
      </c>
      <c r="E334" s="319" t="s">
        <v>1426</v>
      </c>
      <c r="F334" s="315">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315">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315">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315">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315">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315">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315">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315">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315">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315">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315">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315">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315">
        <f t="shared" ca="1" si="12"/>
        <v>0</v>
      </c>
      <c r="S334" s="315"/>
      <c r="T334" s="315">
        <f ca="1">+T335</f>
        <v>0</v>
      </c>
      <c r="U334" s="314">
        <f t="shared" si="13"/>
        <v>1</v>
      </c>
      <c r="V334" s="320" t="str">
        <f>+VLOOKUP(A334,bd_lista!$A$3:$E$593,5,FALSE)</f>
        <v>Instituciones Descentralizadas</v>
      </c>
      <c r="W334" s="420" t="str">
        <f>+V334</f>
        <v>Instituciones Descentralizadas</v>
      </c>
    </row>
    <row r="335" spans="1:23" customFormat="1" ht="15" hidden="1" customHeight="1">
      <c r="A335" s="324">
        <v>281</v>
      </c>
      <c r="B335" s="423"/>
      <c r="C335" s="320" t="str">
        <f>+VLOOKUP(A335,bd_lista!$A$3:$C$593,3,FALSE)</f>
        <v>Oficina Técnica Nacional de los Ríos Pilcomayo y Bermejo</v>
      </c>
      <c r="D335" s="425"/>
      <c r="E335" s="319" t="s">
        <v>1427</v>
      </c>
      <c r="F335" s="315">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315">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315">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0</v>
      </c>
      <c r="I335" s="315">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315">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315">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315">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315">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315">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315">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315">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315">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315">
        <f t="shared" ca="1" si="12"/>
        <v>0</v>
      </c>
      <c r="S335" s="315">
        <f ca="1">+R334+R335</f>
        <v>0</v>
      </c>
      <c r="T335" s="315">
        <f ca="1">+S335</f>
        <v>0</v>
      </c>
      <c r="U335" s="314">
        <f t="shared" si="13"/>
        <v>2</v>
      </c>
      <c r="V335" s="320" t="str">
        <f>+VLOOKUP(A335,bd_lista!$A$3:$E$593,5,FALSE)</f>
        <v>Instituciones Descentralizadas</v>
      </c>
      <c r="W335" s="421"/>
    </row>
    <row r="336" spans="1:23" customFormat="1" ht="15" hidden="1" customHeight="1">
      <c r="A336" s="324">
        <v>298</v>
      </c>
      <c r="B336" s="422">
        <f>+A336</f>
        <v>298</v>
      </c>
      <c r="C336" s="319" t="str">
        <f>+VLOOKUP(A336,bd_lista!$A$3:$C$593,3,FALSE)</f>
        <v>Servicio Departamental de Riego - Chuquisaca</v>
      </c>
      <c r="D336" s="424" t="str">
        <f>+C336</f>
        <v>Servicio Departamental de Riego - Chuquisaca</v>
      </c>
      <c r="E336" s="319" t="s">
        <v>1426</v>
      </c>
      <c r="F336" s="315">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315">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315">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315">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315">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315">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315">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315">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315">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315">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315">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315">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315">
        <f t="shared" ca="1" si="12"/>
        <v>0</v>
      </c>
      <c r="S336" s="315"/>
      <c r="T336" s="315">
        <f ca="1">+T337</f>
        <v>0</v>
      </c>
      <c r="U336" s="314">
        <f t="shared" si="13"/>
        <v>1</v>
      </c>
      <c r="V336" s="320" t="str">
        <f>+VLOOKUP(A336,bd_lista!$A$3:$E$593,5,FALSE)</f>
        <v>Instituciones Descentralizadas</v>
      </c>
      <c r="W336" s="420" t="str">
        <f>+V336</f>
        <v>Instituciones Descentralizadas</v>
      </c>
    </row>
    <row r="337" spans="1:23" customFormat="1" ht="15" hidden="1" customHeight="1">
      <c r="A337" s="324">
        <v>298</v>
      </c>
      <c r="B337" s="423"/>
      <c r="C337" s="320" t="str">
        <f>+VLOOKUP(A337,bd_lista!$A$3:$C$593,3,FALSE)</f>
        <v>Servicio Departamental de Riego - Chuquisaca</v>
      </c>
      <c r="D337" s="425"/>
      <c r="E337" s="319" t="s">
        <v>1427</v>
      </c>
      <c r="F337" s="315">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315">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315">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315">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315">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315">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315">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315">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315">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315">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315">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315">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315">
        <f t="shared" ca="1" si="12"/>
        <v>0</v>
      </c>
      <c r="S337" s="315">
        <f ca="1">+R336+R337</f>
        <v>0</v>
      </c>
      <c r="T337" s="315">
        <f ca="1">+S337</f>
        <v>0</v>
      </c>
      <c r="U337" s="314">
        <f t="shared" si="13"/>
        <v>2</v>
      </c>
      <c r="V337" s="320" t="str">
        <f>+VLOOKUP(A337,bd_lista!$A$3:$E$593,5,FALSE)</f>
        <v>Instituciones Descentralizadas</v>
      </c>
      <c r="W337" s="421"/>
    </row>
    <row r="338" spans="1:23" customFormat="1" ht="15" hidden="1" customHeight="1">
      <c r="A338" s="324">
        <v>300</v>
      </c>
      <c r="B338" s="422">
        <f>+A338</f>
        <v>300</v>
      </c>
      <c r="C338" s="319" t="str">
        <f>+VLOOKUP(A338,bd_lista!$A$3:$C$593,3,FALSE)</f>
        <v>Servicio Departamental de Riego - Cochabamba</v>
      </c>
      <c r="D338" s="424" t="str">
        <f>+C338</f>
        <v>Servicio Departamental de Riego - Cochabamba</v>
      </c>
      <c r="E338" s="319" t="s">
        <v>1426</v>
      </c>
      <c r="F338" s="315">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315">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315">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315">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315">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315">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315">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315">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315">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315">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315">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315">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315">
        <f t="shared" ca="1" si="12"/>
        <v>0</v>
      </c>
      <c r="S338" s="315"/>
      <c r="T338" s="315">
        <f ca="1">+T339</f>
        <v>0</v>
      </c>
      <c r="U338" s="314">
        <f t="shared" si="13"/>
        <v>1</v>
      </c>
      <c r="V338" s="320" t="str">
        <f>+VLOOKUP(A338,bd_lista!$A$3:$E$593,5,FALSE)</f>
        <v>Instituciones Descentralizadas</v>
      </c>
      <c r="W338" s="420" t="str">
        <f>+V338</f>
        <v>Instituciones Descentralizadas</v>
      </c>
    </row>
    <row r="339" spans="1:23" customFormat="1" ht="15" hidden="1" customHeight="1">
      <c r="A339" s="324">
        <v>300</v>
      </c>
      <c r="B339" s="423"/>
      <c r="C339" s="320" t="str">
        <f>+VLOOKUP(A339,bd_lista!$A$3:$C$593,3,FALSE)</f>
        <v>Servicio Departamental de Riego - Cochabamba</v>
      </c>
      <c r="D339" s="425"/>
      <c r="E339" s="319" t="s">
        <v>1427</v>
      </c>
      <c r="F339" s="315">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315">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315">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315">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315">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315">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315">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315">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315">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315">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315">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315">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315">
        <f t="shared" ca="1" si="12"/>
        <v>0</v>
      </c>
      <c r="S339" s="315">
        <f ca="1">+R338+R339</f>
        <v>0</v>
      </c>
      <c r="T339" s="315">
        <f ca="1">+S339</f>
        <v>0</v>
      </c>
      <c r="U339" s="314">
        <f t="shared" si="13"/>
        <v>2</v>
      </c>
      <c r="V339" s="320" t="str">
        <f>+VLOOKUP(A339,bd_lista!$A$3:$E$593,5,FALSE)</f>
        <v>Instituciones Descentralizadas</v>
      </c>
      <c r="W339" s="421"/>
    </row>
    <row r="340" spans="1:23" customFormat="1" ht="15" customHeight="1">
      <c r="A340" s="324">
        <v>153</v>
      </c>
      <c r="B340" s="422">
        <f>+A340</f>
        <v>153</v>
      </c>
      <c r="C340" s="319" t="str">
        <f>+VLOOKUP(A340,bd_lista!$A$3:$C$593,3,FALSE)</f>
        <v>Observatorio Plurinacional de la Calidad  Educativa</v>
      </c>
      <c r="D340" s="424" t="str">
        <f>+C340</f>
        <v>Observatorio Plurinacional de la Calidad  Educativa</v>
      </c>
      <c r="E340" s="340" t="s">
        <v>1426</v>
      </c>
      <c r="F340" s="315">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315">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315">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315">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315">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315">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315">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315">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315">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315">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315">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315">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315">
        <f t="shared" ca="1" si="12"/>
        <v>0</v>
      </c>
      <c r="S340" s="315"/>
      <c r="T340" s="315">
        <f ca="1">+T341</f>
        <v>60.35</v>
      </c>
      <c r="U340" s="314">
        <f t="shared" si="13"/>
        <v>1</v>
      </c>
      <c r="V340" s="320" t="str">
        <f>+VLOOKUP(A340,bd_lista!$A$3:$E$593,5,FALSE)</f>
        <v>Instituciones Descentralizadas</v>
      </c>
      <c r="W340" s="420" t="str">
        <f>+V340</f>
        <v>Instituciones Descentralizadas</v>
      </c>
    </row>
    <row r="341" spans="1:23" customFormat="1" ht="15" customHeight="1">
      <c r="A341" s="324">
        <v>153</v>
      </c>
      <c r="B341" s="423"/>
      <c r="C341" s="320" t="str">
        <f>+VLOOKUP(A341,bd_lista!$A$3:$C$593,3,FALSE)</f>
        <v>Observatorio Plurinacional de la Calidad  Educativa</v>
      </c>
      <c r="D341" s="425"/>
      <c r="E341" s="320" t="s">
        <v>1427</v>
      </c>
      <c r="F341" s="317">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18</v>
      </c>
      <c r="G341" s="317">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42.35</v>
      </c>
      <c r="H341" s="317">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317">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317">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317">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317">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317">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317">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317">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317">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317">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317">
        <f t="shared" ca="1" si="12"/>
        <v>60.35</v>
      </c>
      <c r="S341" s="317">
        <f ca="1">+R340+R341</f>
        <v>60.35</v>
      </c>
      <c r="T341" s="317">
        <f ca="1">+S341</f>
        <v>60.35</v>
      </c>
      <c r="U341" s="350">
        <f t="shared" si="13"/>
        <v>2</v>
      </c>
      <c r="V341" s="320" t="str">
        <f>+VLOOKUP(A341,bd_lista!$A$3:$E$593,5,FALSE)</f>
        <v>Instituciones Descentralizadas</v>
      </c>
      <c r="W341" s="421"/>
    </row>
    <row r="342" spans="1:23" customFormat="1" ht="15" customHeight="1">
      <c r="A342" s="324">
        <v>221</v>
      </c>
      <c r="B342" s="422">
        <f>+A342</f>
        <v>221</v>
      </c>
      <c r="C342" s="319" t="str">
        <f>+VLOOKUP(A342,bd_lista!$A$3:$C$593,3,FALSE)</f>
        <v>Serv. Nal. de Reg. y Control de la Comer. de Minerales y Metales</v>
      </c>
      <c r="D342" s="424" t="str">
        <f>+C342</f>
        <v>Serv. Nal. de Reg. y Control de la Comer. de Minerales y Metales</v>
      </c>
      <c r="E342" s="340" t="s">
        <v>1426</v>
      </c>
      <c r="F342" s="315">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315">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315">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315">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315">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315">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315">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315">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315">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315">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315">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315">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315">
        <f t="shared" ca="1" si="12"/>
        <v>0</v>
      </c>
      <c r="S342" s="315"/>
      <c r="T342" s="315">
        <f ca="1">+T343</f>
        <v>40.17</v>
      </c>
      <c r="U342" s="384">
        <f t="shared" si="13"/>
        <v>1</v>
      </c>
      <c r="V342" s="320" t="str">
        <f>+VLOOKUP(A342,bd_lista!$A$3:$E$593,5,FALSE)</f>
        <v>Instituciones Descentralizadas</v>
      </c>
      <c r="W342" s="420" t="str">
        <f>+V342</f>
        <v>Instituciones Descentralizadas</v>
      </c>
    </row>
    <row r="343" spans="1:23" customFormat="1" ht="15" customHeight="1">
      <c r="A343" s="324">
        <v>221</v>
      </c>
      <c r="B343" s="423"/>
      <c r="C343" s="320" t="str">
        <f>+VLOOKUP(A343,bd_lista!$A$3:$C$593,3,FALSE)</f>
        <v>Serv. Nal. de Reg. y Control de la Comer. de Minerales y Metales</v>
      </c>
      <c r="D343" s="425"/>
      <c r="E343" s="340" t="s">
        <v>1427</v>
      </c>
      <c r="F343" s="317">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40.17</v>
      </c>
      <c r="G343" s="315">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317">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317">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317">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317">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317">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317">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317">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317">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317">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317">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317">
        <f t="shared" ca="1" si="12"/>
        <v>40.17</v>
      </c>
      <c r="S343" s="315">
        <f ca="1">+R342+R343</f>
        <v>40.17</v>
      </c>
      <c r="T343" s="317">
        <f ca="1">+S343</f>
        <v>40.17</v>
      </c>
      <c r="U343" s="316">
        <f t="shared" si="13"/>
        <v>2</v>
      </c>
      <c r="V343" s="320" t="str">
        <f>+VLOOKUP(A343,bd_lista!$A$3:$E$593,5,FALSE)</f>
        <v>Instituciones Descentralizadas</v>
      </c>
      <c r="W343" s="421"/>
    </row>
    <row r="344" spans="1:23" customFormat="1" ht="15" hidden="1" customHeight="1">
      <c r="A344" s="324">
        <v>345</v>
      </c>
      <c r="B344" s="422">
        <f>+A344</f>
        <v>345</v>
      </c>
      <c r="C344" s="319" t="str">
        <f>+VLOOKUP(A344,bd_lista!$A$3:$C$593,3,FALSE)</f>
        <v>Mutual de Servicios al Policía</v>
      </c>
      <c r="D344" s="424" t="str">
        <f>+C344</f>
        <v>Mutual de Servicios al Policía</v>
      </c>
      <c r="E344" s="319" t="s">
        <v>1426</v>
      </c>
      <c r="F344" s="315">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315">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315">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315">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315">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315">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315">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315">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315">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315">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315">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315">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315">
        <f t="shared" ca="1" si="12"/>
        <v>0</v>
      </c>
      <c r="S344" s="315"/>
      <c r="T344" s="315">
        <f ca="1">+T345</f>
        <v>0</v>
      </c>
      <c r="U344" s="314">
        <f t="shared" si="13"/>
        <v>1</v>
      </c>
      <c r="V344" s="320" t="str">
        <f>+VLOOKUP(A344,bd_lista!$A$3:$E$593,5,FALSE)</f>
        <v>Instituciones Descentralizadas</v>
      </c>
      <c r="W344" s="420" t="str">
        <f>+V344</f>
        <v>Instituciones Descentralizadas</v>
      </c>
    </row>
    <row r="345" spans="1:23" customFormat="1" ht="15" hidden="1" customHeight="1">
      <c r="A345" s="324">
        <v>345</v>
      </c>
      <c r="B345" s="423"/>
      <c r="C345" s="320" t="str">
        <f>+VLOOKUP(A345,bd_lista!$A$3:$C$593,3,FALSE)</f>
        <v>Mutual de Servicios al Policía</v>
      </c>
      <c r="D345" s="425"/>
      <c r="E345" s="319" t="s">
        <v>1427</v>
      </c>
      <c r="F345" s="315">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315">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315">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315">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315">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315">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315">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315">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315">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315">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315">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315">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315">
        <f t="shared" ca="1" si="12"/>
        <v>0</v>
      </c>
      <c r="S345" s="315">
        <f ca="1">+R344+R345</f>
        <v>0</v>
      </c>
      <c r="T345" s="315">
        <f ca="1">+S345</f>
        <v>0</v>
      </c>
      <c r="U345" s="314">
        <f t="shared" si="13"/>
        <v>2</v>
      </c>
      <c r="V345" s="320" t="str">
        <f>+VLOOKUP(A345,bd_lista!$A$3:$E$593,5,FALSE)</f>
        <v>Instituciones Descentralizadas</v>
      </c>
      <c r="W345" s="421"/>
    </row>
    <row r="346" spans="1:23" customFormat="1" ht="27" hidden="1" customHeight="1">
      <c r="A346" s="324">
        <v>349</v>
      </c>
      <c r="B346" s="422">
        <f>+A346</f>
        <v>349</v>
      </c>
      <c r="C346" s="319" t="str">
        <f>+VLOOKUP(A346,bd_lista!$A$3:$C$593,3,FALSE)</f>
        <v>Centro de Inv.Arqueológicas,Antropológicas y Adm.de Tiwanaku</v>
      </c>
      <c r="D346" s="424" t="str">
        <f>+C346</f>
        <v>Centro de Inv.Arqueológicas,Antropológicas y Adm.de Tiwanaku</v>
      </c>
      <c r="E346" s="319" t="s">
        <v>1426</v>
      </c>
      <c r="F346" s="315">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315">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315">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315">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315">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315">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315">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315">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315">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315">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315">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315">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315">
        <f t="shared" ca="1" si="12"/>
        <v>0</v>
      </c>
      <c r="S346" s="315"/>
      <c r="T346" s="315">
        <f ca="1">+T347</f>
        <v>0</v>
      </c>
      <c r="U346" s="314">
        <f t="shared" si="13"/>
        <v>1</v>
      </c>
      <c r="V346" s="320" t="str">
        <f>+VLOOKUP(A346,bd_lista!$A$3:$E$593,5,FALSE)</f>
        <v>Instituciones Descentralizadas</v>
      </c>
      <c r="W346" s="420" t="str">
        <f>+V346</f>
        <v>Instituciones Descentralizadas</v>
      </c>
    </row>
    <row r="347" spans="1:23" customFormat="1" ht="15" hidden="1" customHeight="1">
      <c r="A347" s="324">
        <v>349</v>
      </c>
      <c r="B347" s="423"/>
      <c r="C347" s="320" t="str">
        <f>+VLOOKUP(A347,bd_lista!$A$3:$C$593,3,FALSE)</f>
        <v>Centro de Inv.Arqueológicas,Antropológicas y Adm.de Tiwanaku</v>
      </c>
      <c r="D347" s="425"/>
      <c r="E347" s="319" t="s">
        <v>1427</v>
      </c>
      <c r="F347" s="315">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315">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315">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315">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315">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315">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315">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315">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315">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315">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315">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315">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315">
        <f t="shared" ca="1" si="12"/>
        <v>0</v>
      </c>
      <c r="S347" s="315">
        <f ca="1">+R346+R347</f>
        <v>0</v>
      </c>
      <c r="T347" s="315">
        <f ca="1">+S347</f>
        <v>0</v>
      </c>
      <c r="U347" s="314">
        <f t="shared" si="13"/>
        <v>2</v>
      </c>
      <c r="V347" s="320" t="str">
        <f>+VLOOKUP(A347,bd_lista!$A$3:$E$593,5,FALSE)</f>
        <v>Instituciones Descentralizadas</v>
      </c>
      <c r="W347" s="421"/>
    </row>
    <row r="348" spans="1:23" ht="15" customHeight="1">
      <c r="A348" s="324">
        <v>314</v>
      </c>
      <c r="B348" s="422">
        <f>+A348</f>
        <v>314</v>
      </c>
      <c r="C348" s="319" t="str">
        <f>+VLOOKUP(A348,bd_lista!$A$3:$C$593,3,FALSE)</f>
        <v xml:space="preserve">Autoridad de Fiscalización de Electricidad y Tecnología Nuclear </v>
      </c>
      <c r="D348" s="424" t="str">
        <f>+C348</f>
        <v xml:space="preserve">Autoridad de Fiscalización de Electricidad y Tecnología Nuclear </v>
      </c>
      <c r="E348" s="365" t="s">
        <v>1426</v>
      </c>
      <c r="F348" s="315">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362">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315">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315">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315">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315">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315">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315">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315">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315">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315">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315">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362">
        <f t="shared" ca="1" si="12"/>
        <v>0</v>
      </c>
      <c r="S348" s="362"/>
      <c r="T348" s="315">
        <f ca="1">+T349</f>
        <v>26.6</v>
      </c>
      <c r="U348" s="314">
        <f t="shared" si="13"/>
        <v>1</v>
      </c>
      <c r="V348" s="320" t="str">
        <f>+VLOOKUP(A348,bd_lista!$A$3:$E$593,5,FALSE)</f>
        <v>Instituciones Descentralizadas</v>
      </c>
      <c r="W348" s="420" t="str">
        <f>+V348</f>
        <v>Instituciones Descentralizadas</v>
      </c>
    </row>
    <row r="349" spans="1:23" ht="15" customHeight="1">
      <c r="A349" s="324">
        <v>314</v>
      </c>
      <c r="B349" s="423"/>
      <c r="C349" s="320" t="str">
        <f>+VLOOKUP(A349,bd_lista!$A$3:$C$593,3,FALSE)</f>
        <v xml:space="preserve">Autoridad de Fiscalización de Electricidad y Tecnología Nuclear </v>
      </c>
      <c r="D349" s="425"/>
      <c r="E349" s="320" t="s">
        <v>1427</v>
      </c>
      <c r="F349" s="317">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317">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26.6</v>
      </c>
      <c r="H349" s="317">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317">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317">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317">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317">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317">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317">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317">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317">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317">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317">
        <f t="shared" ca="1" si="12"/>
        <v>26.6</v>
      </c>
      <c r="S349" s="317">
        <f ca="1">+R348+R349</f>
        <v>26.6</v>
      </c>
      <c r="T349" s="317">
        <f ca="1">+S349</f>
        <v>26.6</v>
      </c>
      <c r="U349" s="316">
        <f t="shared" si="13"/>
        <v>2</v>
      </c>
      <c r="V349" s="320" t="str">
        <f>+VLOOKUP(A349,bd_lista!$A$3:$E$593,5,FALSE)</f>
        <v>Instituciones Descentralizadas</v>
      </c>
      <c r="W349" s="421"/>
    </row>
    <row r="350" spans="1:23" customFormat="1" ht="15" hidden="1" customHeight="1">
      <c r="A350" s="326">
        <v>384</v>
      </c>
      <c r="B350" s="422">
        <f>+A350</f>
        <v>384</v>
      </c>
      <c r="C350" s="319" t="str">
        <f>+VLOOKUP(A350,bd_lista!$A$3:$C$593,3,FALSE)</f>
        <v>Comisión de la Verdad</v>
      </c>
      <c r="D350" s="424" t="str">
        <f>+C350</f>
        <v>Comisión de la Verdad</v>
      </c>
      <c r="E350" s="319" t="s">
        <v>1426</v>
      </c>
      <c r="F350" s="315">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315">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315">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315">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315">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315">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315">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315">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315">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315">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315">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315">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315">
        <f t="shared" ca="1" si="12"/>
        <v>0</v>
      </c>
      <c r="S350" s="323"/>
      <c r="T350" s="315">
        <f ca="1">+T351</f>
        <v>0</v>
      </c>
      <c r="U350" s="314">
        <f t="shared" si="13"/>
        <v>1</v>
      </c>
      <c r="V350" s="320" t="str">
        <f>+VLOOKUP(A350,bd_lista!$A$3:$E$593,5,FALSE)</f>
        <v>Instituciones Descentralizadas</v>
      </c>
      <c r="W350" s="420" t="str">
        <f>+V350</f>
        <v>Instituciones Descentralizadas</v>
      </c>
    </row>
    <row r="351" spans="1:23" customFormat="1" ht="15" hidden="1" customHeight="1">
      <c r="A351" s="324">
        <v>384</v>
      </c>
      <c r="B351" s="423"/>
      <c r="C351" s="320" t="str">
        <f>+VLOOKUP(A351,bd_lista!$A$3:$C$593,3,FALSE)</f>
        <v>Comisión de la Verdad</v>
      </c>
      <c r="D351" s="425"/>
      <c r="E351" s="319" t="s">
        <v>1427</v>
      </c>
      <c r="F351" s="315">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315">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315">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315">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315">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315">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315">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315">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315">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315">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315">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315">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315">
        <f t="shared" ca="1" si="12"/>
        <v>0</v>
      </c>
      <c r="S351" s="323">
        <f ca="1">+R350+R351</f>
        <v>0</v>
      </c>
      <c r="T351" s="315">
        <f ca="1">+S351</f>
        <v>0</v>
      </c>
      <c r="U351" s="314">
        <f t="shared" si="13"/>
        <v>2</v>
      </c>
      <c r="V351" s="320" t="str">
        <f>+VLOOKUP(A351,bd_lista!$A$3:$E$593,5,FALSE)</f>
        <v>Instituciones Descentralizadas</v>
      </c>
      <c r="W351" s="421"/>
    </row>
    <row r="352" spans="1:23" customFormat="1" ht="27" hidden="1" customHeight="1">
      <c r="A352" s="324">
        <v>386</v>
      </c>
      <c r="B352" s="422">
        <f>+A352</f>
        <v>386</v>
      </c>
      <c r="C352" s="319" t="str">
        <f>+VLOOKUP(A352,bd_lista!$A$3:$C$593,3,FALSE)</f>
        <v>Servicio Plurinacional de la Mujer y de la Despatriarcalización Ana María Romero</v>
      </c>
      <c r="D352" s="424" t="str">
        <f>+C352</f>
        <v>Servicio Plurinacional de la Mujer y de la Despatriarcalización Ana María Romero</v>
      </c>
      <c r="E352" s="319" t="s">
        <v>1426</v>
      </c>
      <c r="F352" s="315">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315">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315">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315">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315">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315">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315">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315">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315">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315">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315">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315">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315">
        <f t="shared" ca="1" si="12"/>
        <v>0</v>
      </c>
      <c r="S352" s="323"/>
      <c r="T352" s="315">
        <f ca="1">+T353</f>
        <v>0</v>
      </c>
      <c r="U352" s="314">
        <f t="shared" si="13"/>
        <v>1</v>
      </c>
      <c r="V352" s="320" t="str">
        <f>+VLOOKUP(A352,bd_lista!$A$3:$E$593,5,FALSE)</f>
        <v>Instituciones Descentralizadas</v>
      </c>
      <c r="W352" s="420" t="str">
        <f>+V352</f>
        <v>Instituciones Descentralizadas</v>
      </c>
    </row>
    <row r="353" spans="1:23" customFormat="1" ht="15" hidden="1" customHeight="1">
      <c r="A353" s="324">
        <v>386</v>
      </c>
      <c r="B353" s="423"/>
      <c r="C353" s="320" t="str">
        <f>+VLOOKUP(A353,bd_lista!$A$3:$C$593,3,FALSE)</f>
        <v>Servicio Plurinacional de la Mujer y de la Despatriarcalización Ana María Romero</v>
      </c>
      <c r="D353" s="425"/>
      <c r="E353" s="319" t="s">
        <v>1427</v>
      </c>
      <c r="F353" s="31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31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31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31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31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31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31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31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31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31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31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31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315">
        <f t="shared" ca="1" si="12"/>
        <v>0</v>
      </c>
      <c r="S353" s="323">
        <f ca="1">+R352+R353</f>
        <v>0</v>
      </c>
      <c r="T353" s="315">
        <f ca="1">+S353</f>
        <v>0</v>
      </c>
      <c r="U353" s="314">
        <f t="shared" si="13"/>
        <v>2</v>
      </c>
      <c r="V353" s="320" t="str">
        <f>+VLOOKUP(A353,bd_lista!$A$3:$E$593,5,FALSE)</f>
        <v>Instituciones Descentralizadas</v>
      </c>
      <c r="W353" s="421"/>
    </row>
    <row r="354" spans="1:23" customFormat="1" ht="15" customHeight="1">
      <c r="A354" s="324">
        <v>862</v>
      </c>
      <c r="B354" s="422">
        <f>+A354</f>
        <v>862</v>
      </c>
      <c r="C354" s="319" t="str">
        <f>+VLOOKUP(A354,bd_lista!$A$3:$C$593,3,FALSE)</f>
        <v>Fondo Nacional de Desarrollo Regional</v>
      </c>
      <c r="D354" s="424" t="str">
        <f>+C354</f>
        <v>Fondo Nacional de Desarrollo Regional</v>
      </c>
      <c r="E354" s="351" t="s">
        <v>1426</v>
      </c>
      <c r="F354" s="315">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309122.25</v>
      </c>
      <c r="G354" s="315">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430401.88</v>
      </c>
      <c r="H354" s="315">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315">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315">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315">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315">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315">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315">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315">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315">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315">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315">
        <f t="shared" ca="1" si="12"/>
        <v>739524.13</v>
      </c>
      <c r="S354" s="347"/>
      <c r="T354" s="315">
        <f ca="1">+T355</f>
        <v>46595338.619999997</v>
      </c>
      <c r="U354" s="314">
        <f t="shared" si="13"/>
        <v>1</v>
      </c>
      <c r="V354" s="320" t="str">
        <f>+VLOOKUP(A354,bd_lista!$A$3:$E$593,5,FALSE)</f>
        <v>Instituciones Financieras no Bancarias</v>
      </c>
      <c r="W354" s="420" t="str">
        <f>+V354</f>
        <v>Instituciones Financieras no Bancarias</v>
      </c>
    </row>
    <row r="355" spans="1:23" customFormat="1" ht="15" customHeight="1">
      <c r="A355" s="324">
        <v>862</v>
      </c>
      <c r="B355" s="423"/>
      <c r="C355" s="320" t="str">
        <f>+VLOOKUP(A355,bd_lista!$A$3:$C$593,3,FALSE)</f>
        <v>Fondo Nacional de Desarrollo Regional</v>
      </c>
      <c r="D355" s="425"/>
      <c r="E355" s="349" t="s">
        <v>1427</v>
      </c>
      <c r="F355" s="317">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45854211.879999995</v>
      </c>
      <c r="G355" s="317">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1602.6100000000001</v>
      </c>
      <c r="H355" s="317">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317">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317">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317">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317">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317">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317">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317">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317">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315">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317">
        <f t="shared" ca="1" si="12"/>
        <v>45855814.489999995</v>
      </c>
      <c r="S355" s="317">
        <f ca="1">+R354+R355</f>
        <v>46595338.619999997</v>
      </c>
      <c r="T355" s="317">
        <f ca="1">+S355</f>
        <v>46595338.619999997</v>
      </c>
      <c r="U355" s="316">
        <f t="shared" si="13"/>
        <v>2</v>
      </c>
      <c r="V355" s="320" t="str">
        <f>+VLOOKUP(A355,bd_lista!$A$3:$E$593,5,FALSE)</f>
        <v>Instituciones Financieras no Bancarias</v>
      </c>
      <c r="W355" s="421"/>
    </row>
    <row r="356" spans="1:23" ht="15" customHeight="1">
      <c r="A356" s="324">
        <v>130</v>
      </c>
      <c r="B356" s="422">
        <f>+A356</f>
        <v>130</v>
      </c>
      <c r="C356" s="319" t="str">
        <f>+VLOOKUP(A356,bd_lista!$A$3:$C$593,3,FALSE)</f>
        <v>Fondo de Financiamiento para la Minería</v>
      </c>
      <c r="D356" s="424" t="str">
        <f>+C356</f>
        <v>Fondo de Financiamiento para la Minería</v>
      </c>
      <c r="E356" s="319" t="s">
        <v>1426</v>
      </c>
      <c r="F356" s="315">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315">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315">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315">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315">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315">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315">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315">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315">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315">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315">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362">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315">
        <f t="shared" ca="1" si="12"/>
        <v>0</v>
      </c>
      <c r="S356" s="315"/>
      <c r="T356" s="315">
        <f ca="1">+T357</f>
        <v>571229.43000000005</v>
      </c>
      <c r="U356" s="314">
        <f t="shared" si="13"/>
        <v>1</v>
      </c>
      <c r="V356" s="320" t="str">
        <f>+VLOOKUP(A356,bd_lista!$A$3:$E$593,5,FALSE)</f>
        <v>Instituciones Financieras no Bancarias</v>
      </c>
      <c r="W356" s="420" t="str">
        <f>+V356</f>
        <v>Instituciones Financieras no Bancarias</v>
      </c>
    </row>
    <row r="357" spans="1:23" ht="15" customHeight="1">
      <c r="A357" s="324">
        <v>130</v>
      </c>
      <c r="B357" s="423"/>
      <c r="C357" s="320" t="str">
        <f>+VLOOKUP(A357,bd_lista!$A$3:$C$593,3,FALSE)</f>
        <v>Fondo de Financiamiento para la Minería</v>
      </c>
      <c r="D357" s="425"/>
      <c r="E357" s="320" t="s">
        <v>1427</v>
      </c>
      <c r="F357" s="317">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317">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317">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317">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317">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571229.43000000005</v>
      </c>
      <c r="K357" s="317">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317">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317">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317">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317">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317">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317">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317">
        <f t="shared" ca="1" si="12"/>
        <v>571229.43000000005</v>
      </c>
      <c r="S357" s="317">
        <f ca="1">+R356+R357</f>
        <v>571229.43000000005</v>
      </c>
      <c r="T357" s="317">
        <f ca="1">+S357</f>
        <v>571229.43000000005</v>
      </c>
      <c r="U357" s="316">
        <f t="shared" si="13"/>
        <v>2</v>
      </c>
      <c r="V357" s="320" t="str">
        <f>+VLOOKUP(A357,bd_lista!$A$3:$E$593,5,FALSE)</f>
        <v>Instituciones Financieras no Bancarias</v>
      </c>
      <c r="W357" s="421"/>
    </row>
    <row r="358" spans="1:23" ht="15" customHeight="1">
      <c r="A358" s="326">
        <v>867</v>
      </c>
      <c r="B358" s="422">
        <f>+A358</f>
        <v>867</v>
      </c>
      <c r="C358" s="319" t="str">
        <f>+VLOOKUP(A358,bd_lista!$A$3:$C$593,3,FALSE)</f>
        <v>Fondo Rotatorio de Fomento Productivo Regional</v>
      </c>
      <c r="D358" s="424" t="str">
        <f>+C358</f>
        <v>Fondo Rotatorio de Fomento Productivo Regional</v>
      </c>
      <c r="E358" s="348" t="s">
        <v>1426</v>
      </c>
      <c r="F358" s="315">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315">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315">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315">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315">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315">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315">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315">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315">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315">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315">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315">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315">
        <f t="shared" ca="1" si="12"/>
        <v>0</v>
      </c>
      <c r="S358" s="355"/>
      <c r="T358" s="315">
        <f ca="1">+T359</f>
        <v>2036732.54</v>
      </c>
      <c r="U358" s="314">
        <f t="shared" si="13"/>
        <v>1</v>
      </c>
      <c r="V358" s="320" t="str">
        <f>+VLOOKUP(A358,bd_lista!$A$3:$E$593,5,FALSE)</f>
        <v>Instituciones Financieras no Bancarias Regionales</v>
      </c>
      <c r="W358" s="420" t="str">
        <f>+V358</f>
        <v>Instituciones Financieras no Bancarias Regionales</v>
      </c>
    </row>
    <row r="359" spans="1:23" ht="15" customHeight="1">
      <c r="A359" s="324">
        <v>867</v>
      </c>
      <c r="B359" s="423"/>
      <c r="C359" s="320" t="str">
        <f>+VLOOKUP(A359,bd_lista!$A$3:$C$593,3,FALSE)</f>
        <v>Fondo Rotatorio de Fomento Productivo Regional</v>
      </c>
      <c r="D359" s="425"/>
      <c r="E359" s="349" t="s">
        <v>1427</v>
      </c>
      <c r="F359" s="317">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317">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317">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317">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317">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2036732.54</v>
      </c>
      <c r="K359" s="317">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317">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317">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317">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317">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317">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317">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317">
        <f t="shared" ca="1" si="12"/>
        <v>2036732.54</v>
      </c>
      <c r="S359" s="354">
        <f ca="1">+R358+R359</f>
        <v>2036732.54</v>
      </c>
      <c r="T359" s="317">
        <f ca="1">+S359</f>
        <v>2036732.54</v>
      </c>
      <c r="U359" s="316">
        <f t="shared" si="13"/>
        <v>2</v>
      </c>
      <c r="V359" s="320" t="str">
        <f>+VLOOKUP(A359,bd_lista!$A$3:$E$593,5,FALSE)</f>
        <v>Instituciones Financieras no Bancarias Regionales</v>
      </c>
      <c r="W359" s="421"/>
    </row>
    <row r="360" spans="1:23" ht="15" customHeight="1">
      <c r="A360" s="382" t="s">
        <v>554</v>
      </c>
      <c r="B360" s="422" t="s">
        <v>554</v>
      </c>
      <c r="C360" s="319" t="str">
        <f>+VLOOKUP(A360,bd_lista!$A$3:$C$593,3,FALSE)</f>
        <v>Dirección General de Crédito Público</v>
      </c>
      <c r="D360" s="424" t="str">
        <f>+C360</f>
        <v>Dirección General de Crédito Público</v>
      </c>
      <c r="E360" s="340" t="s">
        <v>1426</v>
      </c>
      <c r="F360" s="315">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401277215.5</v>
      </c>
      <c r="G360" s="315">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66077642.040000007</v>
      </c>
      <c r="H360" s="315">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315">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315">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315">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315">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315">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315">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315">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315">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315">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315">
        <f t="shared" ca="1" si="12"/>
        <v>467354857.54000002</v>
      </c>
      <c r="S360" s="315"/>
      <c r="T360" s="315">
        <f ca="1">+T361</f>
        <v>2016852732.0999999</v>
      </c>
      <c r="U360" s="314">
        <f t="shared" si="13"/>
        <v>1</v>
      </c>
      <c r="V360" s="320" t="str">
        <f>+VLOOKUP(A360,bd_lista!$A$3:$E$593,5,FALSE)</f>
        <v>Órgano Ejecutivo</v>
      </c>
      <c r="W360" s="420" t="str">
        <f>+V360</f>
        <v>Órgano Ejecutivo</v>
      </c>
    </row>
    <row r="361" spans="1:23" ht="15" customHeight="1">
      <c r="A361" s="383" t="s">
        <v>554</v>
      </c>
      <c r="B361" s="423"/>
      <c r="C361" s="320" t="str">
        <f>+VLOOKUP(A361,bd_lista!$A$3:$C$593,3,FALSE)</f>
        <v>Dirección General de Crédito Público</v>
      </c>
      <c r="D361" s="425"/>
      <c r="E361" s="320" t="s">
        <v>1427</v>
      </c>
      <c r="F361" s="317">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1542681708.45</v>
      </c>
      <c r="G361" s="317">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6816166.1099999994</v>
      </c>
      <c r="H361" s="317">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317">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317">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317">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317">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317">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317">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317">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317">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317">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317">
        <f t="shared" ca="1" si="12"/>
        <v>1549497874.5599999</v>
      </c>
      <c r="S361" s="317">
        <f ca="1">+R360+R361</f>
        <v>2016852732.0999999</v>
      </c>
      <c r="T361" s="317">
        <f ca="1">+S361</f>
        <v>2016852732.0999999</v>
      </c>
      <c r="U361" s="316">
        <f t="shared" si="13"/>
        <v>2</v>
      </c>
      <c r="V361" s="320" t="str">
        <f>+VLOOKUP(A361,bd_lista!$A$3:$E$593,5,FALSE)</f>
        <v>Órgano Ejecutivo</v>
      </c>
      <c r="W361" s="421"/>
    </row>
    <row r="362" spans="1:23" ht="15" customHeight="1">
      <c r="A362" s="382" t="s">
        <v>553</v>
      </c>
      <c r="B362" s="422" t="s">
        <v>553</v>
      </c>
      <c r="C362" s="319" t="str">
        <f>+VLOOKUP(A362,bd_lista!$A$3:$C$593,3,FALSE)</f>
        <v>Dirección General de Programación y Operaciones del Tesoro</v>
      </c>
      <c r="D362" s="424" t="str">
        <f>+C362</f>
        <v>Dirección General de Programación y Operaciones del Tesoro</v>
      </c>
      <c r="E362" s="340" t="s">
        <v>1426</v>
      </c>
      <c r="F362" s="315">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18524676.580000002</v>
      </c>
      <c r="G362" s="315">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203.79</v>
      </c>
      <c r="H362" s="315">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315">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315">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315">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315">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315">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315">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315">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315">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315">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315">
        <f t="shared" ca="1" si="12"/>
        <v>18524880.370000001</v>
      </c>
      <c r="S362" s="315"/>
      <c r="T362" s="315">
        <f ca="1">+T363</f>
        <v>89801531.929999962</v>
      </c>
      <c r="U362" s="314">
        <f t="shared" si="13"/>
        <v>1</v>
      </c>
      <c r="V362" s="320" t="str">
        <f>+VLOOKUP(A362,bd_lista!$A$3:$E$593,5,FALSE)</f>
        <v>Órgano Ejecutivo</v>
      </c>
      <c r="W362" s="420" t="str">
        <f>+V362</f>
        <v>Órgano Ejecutivo</v>
      </c>
    </row>
    <row r="363" spans="1:23" ht="15" customHeight="1">
      <c r="A363" s="383" t="s">
        <v>553</v>
      </c>
      <c r="B363" s="423"/>
      <c r="C363" s="320" t="str">
        <f>+VLOOKUP(A363,bd_lista!$A$3:$C$593,3,FALSE)</f>
        <v>Dirección General de Programación y Operaciones del Tesoro</v>
      </c>
      <c r="D363" s="425"/>
      <c r="E363" s="320" t="s">
        <v>1427</v>
      </c>
      <c r="F363" s="317">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7119514.2999999989</v>
      </c>
      <c r="G363" s="317">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30093980.309999999</v>
      </c>
      <c r="H363" s="317">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317">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317">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34063156.949999958</v>
      </c>
      <c r="K363" s="317">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317">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317">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317">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317">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317">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317">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317">
        <f t="shared" ca="1" si="12"/>
        <v>71276651.559999958</v>
      </c>
      <c r="S363" s="317">
        <f ca="1">+R362+R363</f>
        <v>89801531.929999962</v>
      </c>
      <c r="T363" s="317">
        <f ca="1">+S363</f>
        <v>89801531.929999962</v>
      </c>
      <c r="U363" s="316">
        <f t="shared" si="13"/>
        <v>2</v>
      </c>
      <c r="V363" s="320" t="str">
        <f>+VLOOKUP(A363,bd_lista!$A$3:$E$593,5,FALSE)</f>
        <v>Órgano Ejecutivo</v>
      </c>
      <c r="W363" s="421"/>
    </row>
    <row r="364" spans="1:23" ht="15" customHeight="1">
      <c r="A364" s="326">
        <v>20</v>
      </c>
      <c r="B364" s="422">
        <f>+A364</f>
        <v>20</v>
      </c>
      <c r="C364" s="319" t="str">
        <f>+VLOOKUP(A364,bd_lista!$A$3:$C$593,3,FALSE)</f>
        <v>Ministerio de Defensa</v>
      </c>
      <c r="D364" s="424" t="str">
        <f>+C364</f>
        <v>Ministerio de Defensa</v>
      </c>
      <c r="E364" s="340" t="s">
        <v>1426</v>
      </c>
      <c r="F364" s="315">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508.65999999999997</v>
      </c>
      <c r="G364" s="315">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315">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315">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315">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315">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315">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315">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315">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315">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315">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315">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315">
        <f t="shared" ca="1" si="12"/>
        <v>508.65999999999997</v>
      </c>
      <c r="S364" s="315"/>
      <c r="T364" s="315">
        <f ca="1">+T365</f>
        <v>50794993.829999998</v>
      </c>
      <c r="U364" s="314">
        <f t="shared" si="13"/>
        <v>1</v>
      </c>
      <c r="V364" s="320" t="str">
        <f>+VLOOKUP(A364,bd_lista!$A$3:$E$593,5,FALSE)</f>
        <v>Órgano Ejecutivo</v>
      </c>
      <c r="W364" s="420" t="str">
        <f>+V364</f>
        <v>Órgano Ejecutivo</v>
      </c>
    </row>
    <row r="365" spans="1:23" ht="15" customHeight="1">
      <c r="A365" s="324">
        <v>20</v>
      </c>
      <c r="B365" s="423"/>
      <c r="C365" s="320" t="str">
        <f>+VLOOKUP(A365,bd_lista!$A$3:$C$593,3,FALSE)</f>
        <v>Ministerio de Defensa</v>
      </c>
      <c r="D365" s="425"/>
      <c r="E365" s="320" t="s">
        <v>1427</v>
      </c>
      <c r="F365" s="317">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1450486.34</v>
      </c>
      <c r="G365" s="317">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38767793.359999999</v>
      </c>
      <c r="H365" s="317">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317">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317">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10576205.469999999</v>
      </c>
      <c r="K365" s="317">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317">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317">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317">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317">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317">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317">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317">
        <f t="shared" ca="1" si="12"/>
        <v>50794485.170000002</v>
      </c>
      <c r="S365" s="317">
        <f ca="1">+R364+R365</f>
        <v>50794993.829999998</v>
      </c>
      <c r="T365" s="317">
        <f ca="1">+S365</f>
        <v>50794993.829999998</v>
      </c>
      <c r="U365" s="316">
        <f t="shared" si="13"/>
        <v>2</v>
      </c>
      <c r="V365" s="320" t="str">
        <f>+VLOOKUP(A365,bd_lista!$A$3:$E$593,5,FALSE)</f>
        <v>Órgano Ejecutivo</v>
      </c>
      <c r="W365" s="421"/>
    </row>
    <row r="366" spans="1:23" ht="15" customHeight="1">
      <c r="A366" s="326">
        <v>86</v>
      </c>
      <c r="B366" s="422">
        <f>+A366</f>
        <v>86</v>
      </c>
      <c r="C366" s="319" t="str">
        <f>+VLOOKUP(A366,bd_lista!$A$3:$C$593,3,FALSE)</f>
        <v>Ministerio de Medio Ambiente y Agua</v>
      </c>
      <c r="D366" s="424" t="str">
        <f>+C366</f>
        <v>Ministerio de Medio Ambiente y Agua</v>
      </c>
      <c r="E366" s="340" t="s">
        <v>1426</v>
      </c>
      <c r="F366" s="315">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350.07</v>
      </c>
      <c r="G366" s="315">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315">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315">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315">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315">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315">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315">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315">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315">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315">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315">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315">
        <f t="shared" ca="1" si="12"/>
        <v>350.07</v>
      </c>
      <c r="S366" s="315"/>
      <c r="T366" s="315">
        <f ca="1">+T367</f>
        <v>12360115.720000003</v>
      </c>
      <c r="U366" s="314">
        <f t="shared" si="13"/>
        <v>1</v>
      </c>
      <c r="V366" s="320" t="str">
        <f>+VLOOKUP(A366,bd_lista!$A$3:$E$593,5,FALSE)</f>
        <v>Órgano Ejecutivo</v>
      </c>
      <c r="W366" s="420" t="str">
        <f>+V366</f>
        <v>Órgano Ejecutivo</v>
      </c>
    </row>
    <row r="367" spans="1:23" ht="15" customHeight="1">
      <c r="A367" s="324">
        <v>86</v>
      </c>
      <c r="B367" s="423"/>
      <c r="C367" s="320" t="str">
        <f>+VLOOKUP(A367,bd_lista!$A$3:$C$593,3,FALSE)</f>
        <v>Ministerio de Medio Ambiente y Agua</v>
      </c>
      <c r="D367" s="425"/>
      <c r="E367" s="320" t="s">
        <v>1427</v>
      </c>
      <c r="F367" s="317">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12186311.190000001</v>
      </c>
      <c r="G367" s="317">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173454.46</v>
      </c>
      <c r="H367" s="317">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317">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317">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317">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317">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317">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317">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317">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317">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317">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317">
        <f t="shared" ca="1" si="12"/>
        <v>12359765.650000002</v>
      </c>
      <c r="S367" s="317">
        <f ca="1">+R366+R367</f>
        <v>12360115.720000003</v>
      </c>
      <c r="T367" s="317">
        <f ca="1">+S367</f>
        <v>12360115.720000003</v>
      </c>
      <c r="U367" s="316">
        <f t="shared" si="13"/>
        <v>2</v>
      </c>
      <c r="V367" s="320" t="str">
        <f>+VLOOKUP(A367,bd_lista!$A$3:$E$593,5,FALSE)</f>
        <v>Órgano Ejecutivo</v>
      </c>
      <c r="W367" s="421"/>
    </row>
    <row r="368" spans="1:23" ht="15" customHeight="1">
      <c r="A368" s="326">
        <v>41</v>
      </c>
      <c r="B368" s="422">
        <f>+A368</f>
        <v>41</v>
      </c>
      <c r="C368" s="319" t="str">
        <f>+VLOOKUP(A368,bd_lista!$A$3:$C$593,3,FALSE)</f>
        <v>Ministerio de Desarrollo Productivo y Economía Plural</v>
      </c>
      <c r="D368" s="424" t="str">
        <f>+C368</f>
        <v>Ministerio de Desarrollo Productivo y Economía Plural</v>
      </c>
      <c r="E368" s="340" t="s">
        <v>1426</v>
      </c>
      <c r="F368" s="315">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315">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761.80000000000007</v>
      </c>
      <c r="H368" s="315">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315">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315">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315">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315">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315">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315">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315">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315">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315">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315">
        <f t="shared" ca="1" si="12"/>
        <v>761.80000000000007</v>
      </c>
      <c r="S368" s="315"/>
      <c r="T368" s="315">
        <f ca="1">+T369</f>
        <v>11587872.73</v>
      </c>
      <c r="U368" s="314">
        <f t="shared" si="13"/>
        <v>1</v>
      </c>
      <c r="V368" s="320" t="str">
        <f>+VLOOKUP(A368,bd_lista!$A$3:$E$593,5,FALSE)</f>
        <v>Órgano Ejecutivo</v>
      </c>
      <c r="W368" s="420" t="str">
        <f>+V368</f>
        <v>Órgano Ejecutivo</v>
      </c>
    </row>
    <row r="369" spans="1:23" ht="15" customHeight="1">
      <c r="A369" s="324">
        <v>41</v>
      </c>
      <c r="B369" s="423"/>
      <c r="C369" s="320" t="str">
        <f>+VLOOKUP(A369,bd_lista!$A$3:$C$593,3,FALSE)</f>
        <v>Ministerio de Desarrollo Productivo y Economía Plural</v>
      </c>
      <c r="D369" s="425"/>
      <c r="E369" s="320" t="s">
        <v>1427</v>
      </c>
      <c r="F369" s="317">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6525426.75</v>
      </c>
      <c r="G369" s="317">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5061684.18</v>
      </c>
      <c r="H369" s="317">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317">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317">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317">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317">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317">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317">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317">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317">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317">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317">
        <f t="shared" ca="1" si="12"/>
        <v>11587110.93</v>
      </c>
      <c r="S369" s="317">
        <f ca="1">+R368+R369</f>
        <v>11587872.73</v>
      </c>
      <c r="T369" s="317">
        <f ca="1">+S369</f>
        <v>11587872.73</v>
      </c>
      <c r="U369" s="316">
        <f t="shared" si="13"/>
        <v>2</v>
      </c>
      <c r="V369" s="320" t="str">
        <f>+VLOOKUP(A369,bd_lista!$A$3:$E$593,5,FALSE)</f>
        <v>Órgano Ejecutivo</v>
      </c>
      <c r="W369" s="421"/>
    </row>
    <row r="370" spans="1:23" ht="15" customHeight="1">
      <c r="A370" s="382" t="s">
        <v>556</v>
      </c>
      <c r="B370" s="422" t="s">
        <v>556</v>
      </c>
      <c r="C370" s="319" t="str">
        <f>+VLOOKUP(A370,bd_lista!$A$3:$C$593,3,FALSE)</f>
        <v>Dirección General de Administración y Finanzas Territoriales</v>
      </c>
      <c r="D370" s="424" t="str">
        <f>+C370</f>
        <v>Dirección General de Administración y Finanzas Territoriales</v>
      </c>
      <c r="E370" s="340" t="s">
        <v>1426</v>
      </c>
      <c r="F370" s="315">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315">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546383.5</v>
      </c>
      <c r="H370" s="315">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315">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315">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315">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315">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315">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315">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315">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315">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315">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315">
        <f t="shared" ca="1" si="12"/>
        <v>546383.5</v>
      </c>
      <c r="S370" s="315"/>
      <c r="T370" s="315">
        <f ca="1">+T371</f>
        <v>7963279.8900000006</v>
      </c>
      <c r="U370" s="314">
        <f t="shared" si="13"/>
        <v>1</v>
      </c>
      <c r="V370" s="320" t="str">
        <f>+VLOOKUP(A370,bd_lista!$A$3:$E$593,5,FALSE)</f>
        <v>Órgano Ejecutivo</v>
      </c>
      <c r="W370" s="420" t="str">
        <f>+V370</f>
        <v>Órgano Ejecutivo</v>
      </c>
    </row>
    <row r="371" spans="1:23" ht="15" customHeight="1">
      <c r="A371" s="383" t="s">
        <v>556</v>
      </c>
      <c r="B371" s="423"/>
      <c r="C371" s="320" t="str">
        <f>+VLOOKUP(A371,bd_lista!$A$3:$C$593,3,FALSE)</f>
        <v>Dirección General de Administración y Finanzas Territoriales</v>
      </c>
      <c r="D371" s="425"/>
      <c r="E371" s="320" t="s">
        <v>1427</v>
      </c>
      <c r="F371" s="317">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7214109.3200000003</v>
      </c>
      <c r="G371" s="317">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202787.06999999998</v>
      </c>
      <c r="H371" s="317">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317">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317">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317">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317">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317">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317">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317">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317">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317">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317">
        <f t="shared" ca="1" si="12"/>
        <v>7416896.3900000006</v>
      </c>
      <c r="S371" s="317">
        <f ca="1">+R370+R371</f>
        <v>7963279.8900000006</v>
      </c>
      <c r="T371" s="317">
        <f ca="1">+S371</f>
        <v>7963279.8900000006</v>
      </c>
      <c r="U371" s="316">
        <f t="shared" si="13"/>
        <v>2</v>
      </c>
      <c r="V371" s="320" t="str">
        <f>+VLOOKUP(A371,bd_lista!$A$3:$E$593,5,FALSE)</f>
        <v>Órgano Ejecutivo</v>
      </c>
      <c r="W371" s="421"/>
    </row>
    <row r="372" spans="1:23" ht="15" customHeight="1">
      <c r="A372" s="326">
        <v>10</v>
      </c>
      <c r="B372" s="422">
        <f>+A372</f>
        <v>10</v>
      </c>
      <c r="C372" s="319" t="str">
        <f>+VLOOKUP(A372,bd_lista!$A$3:$C$593,3,FALSE)</f>
        <v>Ministerio de Relaciones Exteriores</v>
      </c>
      <c r="D372" s="424" t="str">
        <f>+C372</f>
        <v>Ministerio de Relaciones Exteriores</v>
      </c>
      <c r="E372" s="340" t="s">
        <v>1426</v>
      </c>
      <c r="F372" s="315">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315">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2000.05</v>
      </c>
      <c r="H372" s="315">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315">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315">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315">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315">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315">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315">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315">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315">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315">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315">
        <f t="shared" ca="1" si="12"/>
        <v>2000.05</v>
      </c>
      <c r="S372" s="315"/>
      <c r="T372" s="315">
        <f ca="1">+T373</f>
        <v>2897243.5599999996</v>
      </c>
      <c r="U372" s="314">
        <f t="shared" si="13"/>
        <v>1</v>
      </c>
      <c r="V372" s="320" t="str">
        <f>+VLOOKUP(A372,bd_lista!$A$3:$E$593,5,FALSE)</f>
        <v>Órgano Ejecutivo</v>
      </c>
      <c r="W372" s="420" t="str">
        <f>+V372</f>
        <v>Órgano Ejecutivo</v>
      </c>
    </row>
    <row r="373" spans="1:23" ht="15" customHeight="1">
      <c r="A373" s="324">
        <v>10</v>
      </c>
      <c r="B373" s="423"/>
      <c r="C373" s="320" t="str">
        <f>+VLOOKUP(A373,bd_lista!$A$3:$C$593,3,FALSE)</f>
        <v>Ministerio de Relaciones Exteriores</v>
      </c>
      <c r="D373" s="425"/>
      <c r="E373" s="320" t="s">
        <v>1427</v>
      </c>
      <c r="F373" s="317">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7844</v>
      </c>
      <c r="G373" s="317">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2887399.51</v>
      </c>
      <c r="H373" s="317">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317">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317">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317">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317">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317">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317">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317">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317">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317">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317">
        <f t="shared" ca="1" si="12"/>
        <v>2895243.51</v>
      </c>
      <c r="S373" s="317">
        <f ca="1">+R372+R373</f>
        <v>2897243.5599999996</v>
      </c>
      <c r="T373" s="317">
        <f ca="1">+S373</f>
        <v>2897243.5599999996</v>
      </c>
      <c r="U373" s="316">
        <f t="shared" si="13"/>
        <v>2</v>
      </c>
      <c r="V373" s="320" t="str">
        <f>+VLOOKUP(A373,bd_lista!$A$3:$E$593,5,FALSE)</f>
        <v>Órgano Ejecutivo</v>
      </c>
      <c r="W373" s="421"/>
    </row>
    <row r="374" spans="1:23" ht="15" customHeight="1">
      <c r="A374" s="326">
        <v>46</v>
      </c>
      <c r="B374" s="422">
        <f>+A374</f>
        <v>46</v>
      </c>
      <c r="C374" s="319" t="str">
        <f>+VLOOKUP(A374,bd_lista!$A$3:$C$593,3,FALSE)</f>
        <v>Ministerio de Salud</v>
      </c>
      <c r="D374" s="424" t="str">
        <f>+C374</f>
        <v>Ministerio de Salud</v>
      </c>
      <c r="E374" s="340" t="s">
        <v>1426</v>
      </c>
      <c r="F374" s="315">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315">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315">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315">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315">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315">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315">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315">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315">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315">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315">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315">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315">
        <f t="shared" ca="1" si="12"/>
        <v>0</v>
      </c>
      <c r="S374" s="315"/>
      <c r="T374" s="315">
        <f ca="1">+T375</f>
        <v>2136931.4300000002</v>
      </c>
      <c r="U374" s="314">
        <f t="shared" si="13"/>
        <v>1</v>
      </c>
      <c r="V374" s="320" t="str">
        <f>+VLOOKUP(A374,bd_lista!$A$3:$E$593,5,FALSE)</f>
        <v>Órgano Ejecutivo</v>
      </c>
      <c r="W374" s="420" t="str">
        <f>+V374</f>
        <v>Órgano Ejecutivo</v>
      </c>
    </row>
    <row r="375" spans="1:23" ht="15" customHeight="1">
      <c r="A375" s="324">
        <v>46</v>
      </c>
      <c r="B375" s="423"/>
      <c r="C375" s="320" t="str">
        <f>+VLOOKUP(A375,bd_lista!$A$3:$C$593,3,FALSE)</f>
        <v>Ministerio de Salud</v>
      </c>
      <c r="D375" s="425"/>
      <c r="E375" s="320" t="s">
        <v>1427</v>
      </c>
      <c r="F375" s="317">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731355.03</v>
      </c>
      <c r="G375" s="317">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823522.32000000007</v>
      </c>
      <c r="H375" s="317">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317">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317">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582054.07999999996</v>
      </c>
      <c r="K375" s="317">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317">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317">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317">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317">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317">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317">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317">
        <f t="shared" ca="1" si="12"/>
        <v>2136931.4300000002</v>
      </c>
      <c r="S375" s="317">
        <f ca="1">+R374+R375</f>
        <v>2136931.4300000002</v>
      </c>
      <c r="T375" s="317">
        <f ca="1">+S375</f>
        <v>2136931.4300000002</v>
      </c>
      <c r="U375" s="316">
        <f t="shared" si="13"/>
        <v>2</v>
      </c>
      <c r="V375" s="320" t="str">
        <f>+VLOOKUP(A375,bd_lista!$A$3:$E$593,5,FALSE)</f>
        <v>Órgano Ejecutivo</v>
      </c>
      <c r="W375" s="421"/>
    </row>
    <row r="376" spans="1:23" ht="15" customHeight="1">
      <c r="A376" s="326">
        <v>35</v>
      </c>
      <c r="B376" s="422">
        <f>+A376</f>
        <v>35</v>
      </c>
      <c r="C376" s="319" t="str">
        <f>+VLOOKUP(A376,bd_lista!$A$3:$C$593,3,FALSE)</f>
        <v>Ministerio de Economía y Finanzas Públicas</v>
      </c>
      <c r="D376" s="424" t="str">
        <f>+C376</f>
        <v>Ministerio de Economía y Finanzas Públicas</v>
      </c>
      <c r="E376" s="340" t="s">
        <v>1426</v>
      </c>
      <c r="F376" s="315">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315">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315">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315">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315">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315">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315">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315">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315">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315">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315">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315">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315">
        <f t="shared" ca="1" si="12"/>
        <v>0</v>
      </c>
      <c r="S376" s="315"/>
      <c r="T376" s="315">
        <f ca="1">+T377</f>
        <v>1202661.23</v>
      </c>
      <c r="U376" s="314">
        <f t="shared" si="13"/>
        <v>1</v>
      </c>
      <c r="V376" s="320" t="str">
        <f>+VLOOKUP(A376,bd_lista!$A$3:$E$593,5,FALSE)</f>
        <v>Órgano Ejecutivo</v>
      </c>
      <c r="W376" s="420" t="str">
        <f>+V376</f>
        <v>Órgano Ejecutivo</v>
      </c>
    </row>
    <row r="377" spans="1:23" ht="15" customHeight="1">
      <c r="A377" s="324">
        <v>35</v>
      </c>
      <c r="B377" s="423"/>
      <c r="C377" s="320" t="str">
        <f>+VLOOKUP(A377,bd_lista!$A$3:$C$593,3,FALSE)</f>
        <v>Ministerio de Economía y Finanzas Públicas</v>
      </c>
      <c r="D377" s="425"/>
      <c r="E377" s="320" t="s">
        <v>1427</v>
      </c>
      <c r="F377" s="317">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936302.60000000009</v>
      </c>
      <c r="G377" s="317">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266358.63</v>
      </c>
      <c r="H377" s="317">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317">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317">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317">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317">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317">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317">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317">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317">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317">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317">
        <f t="shared" ca="1" si="12"/>
        <v>1202661.23</v>
      </c>
      <c r="S377" s="317">
        <f ca="1">+R376+R377</f>
        <v>1202661.23</v>
      </c>
      <c r="T377" s="317">
        <f ca="1">+S377</f>
        <v>1202661.23</v>
      </c>
      <c r="U377" s="316">
        <f t="shared" si="13"/>
        <v>2</v>
      </c>
      <c r="V377" s="320" t="str">
        <f>+VLOOKUP(A377,bd_lista!$A$3:$E$593,5,FALSE)</f>
        <v>Órgano Ejecutivo</v>
      </c>
      <c r="W377" s="421"/>
    </row>
    <row r="378" spans="1:23" customFormat="1" ht="27" hidden="1" customHeight="1">
      <c r="A378" s="326">
        <v>634</v>
      </c>
      <c r="B378" s="422">
        <f>+A378</f>
        <v>634</v>
      </c>
      <c r="C378" s="319" t="str">
        <f>+VLOOKUP(A378,bd_lista!$A$3:$C$593,3,FALSE)</f>
        <v>Empresa Púb. Deptal. Hotel Terminal-Terminal de Buses Oruro</v>
      </c>
      <c r="D378" s="424" t="str">
        <f>+C378</f>
        <v>Empresa Púb. Deptal. Hotel Terminal-Terminal de Buses Oruro</v>
      </c>
      <c r="E378" s="319" t="s">
        <v>1426</v>
      </c>
      <c r="F378" s="315">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315">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315">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315">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315">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315">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315">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315">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315">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315">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315">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315">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315">
        <f t="shared" ca="1" si="12"/>
        <v>0</v>
      </c>
      <c r="S378" s="323"/>
      <c r="T378" s="315">
        <f ca="1">+T379</f>
        <v>0</v>
      </c>
      <c r="U378" s="314">
        <f t="shared" si="13"/>
        <v>1</v>
      </c>
      <c r="V378" s="320" t="str">
        <f>+VLOOKUP(A378,bd_lista!$A$3:$E$593,5,FALSE)</f>
        <v>Empresas Departamentales</v>
      </c>
      <c r="W378" s="420" t="str">
        <f>+V378</f>
        <v>Empresas Departamentales</v>
      </c>
    </row>
    <row r="379" spans="1:23" customFormat="1" ht="15" hidden="1" customHeight="1">
      <c r="A379" s="324">
        <v>634</v>
      </c>
      <c r="B379" s="423"/>
      <c r="C379" s="320" t="str">
        <f>+VLOOKUP(A379,bd_lista!$A$3:$C$593,3,FALSE)</f>
        <v>Empresa Púb. Deptal. Hotel Terminal-Terminal de Buses Oruro</v>
      </c>
      <c r="D379" s="425"/>
      <c r="E379" s="319" t="s">
        <v>1427</v>
      </c>
      <c r="F379" s="315">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315">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315">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315">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315">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315">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315">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315">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315">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315">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315">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315">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315">
        <f t="shared" ca="1" si="12"/>
        <v>0</v>
      </c>
      <c r="S379" s="347">
        <f ca="1">+R378+R379</f>
        <v>0</v>
      </c>
      <c r="T379" s="315">
        <f ca="1">+S379</f>
        <v>0</v>
      </c>
      <c r="U379" s="314">
        <f t="shared" si="13"/>
        <v>2</v>
      </c>
      <c r="V379" s="320" t="str">
        <f>+VLOOKUP(A379,bd_lista!$A$3:$E$593,5,FALSE)</f>
        <v>Empresas Departamentales</v>
      </c>
      <c r="W379" s="421"/>
    </row>
    <row r="380" spans="1:23" ht="15" customHeight="1">
      <c r="A380" s="324">
        <v>15</v>
      </c>
      <c r="B380" s="422">
        <f>+A380</f>
        <v>15</v>
      </c>
      <c r="C380" s="319" t="str">
        <f>+VLOOKUP(A380,bd_lista!$A$3:$C$593,3,FALSE)</f>
        <v>Ministerio de Gobierno</v>
      </c>
      <c r="D380" s="424" t="str">
        <f>+C380</f>
        <v>Ministerio de Gobierno</v>
      </c>
      <c r="E380" s="340" t="s">
        <v>1426</v>
      </c>
      <c r="F380" s="315">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315">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315">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315">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315">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315">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315">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315">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315">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315">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315">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315">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315">
        <f t="shared" ca="1" si="12"/>
        <v>0</v>
      </c>
      <c r="S380" s="315"/>
      <c r="T380" s="315">
        <f ca="1">+T381</f>
        <v>1063888.1200000001</v>
      </c>
      <c r="U380" s="314">
        <f t="shared" si="13"/>
        <v>1</v>
      </c>
      <c r="V380" s="320" t="str">
        <f>+VLOOKUP(A380,bd_lista!$A$3:$E$593,5,FALSE)</f>
        <v>Órgano Ejecutivo</v>
      </c>
      <c r="W380" s="420" t="str">
        <f>+V380</f>
        <v>Órgano Ejecutivo</v>
      </c>
    </row>
    <row r="381" spans="1:23" ht="15" customHeight="1">
      <c r="A381" s="324">
        <v>15</v>
      </c>
      <c r="B381" s="423"/>
      <c r="C381" s="320" t="str">
        <f>+VLOOKUP(A381,bd_lista!$A$3:$C$593,3,FALSE)</f>
        <v>Ministerio de Gobierno</v>
      </c>
      <c r="D381" s="425"/>
      <c r="E381" s="320" t="s">
        <v>1427</v>
      </c>
      <c r="F381" s="317">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393984.48000000004</v>
      </c>
      <c r="G381" s="317">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669903.64</v>
      </c>
      <c r="H381" s="317">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317">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317">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317">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317">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317">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317">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317">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317">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317">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317">
        <f t="shared" ca="1" si="12"/>
        <v>1063888.1200000001</v>
      </c>
      <c r="S381" s="317">
        <f ca="1">+R380+R381</f>
        <v>1063888.1200000001</v>
      </c>
      <c r="T381" s="317">
        <f ca="1">+S381</f>
        <v>1063888.1200000001</v>
      </c>
      <c r="U381" s="316">
        <f t="shared" si="13"/>
        <v>2</v>
      </c>
      <c r="V381" s="320" t="str">
        <f>+VLOOKUP(A381,bd_lista!$A$3:$E$593,5,FALSE)</f>
        <v>Órgano Ejecutivo</v>
      </c>
      <c r="W381" s="421"/>
    </row>
    <row r="382" spans="1:23" ht="15" customHeight="1">
      <c r="A382" s="326">
        <v>16</v>
      </c>
      <c r="B382" s="422">
        <f>+A382</f>
        <v>16</v>
      </c>
      <c r="C382" s="319" t="str">
        <f>+VLOOKUP(A382,bd_lista!$A$3:$C$593,3,FALSE)</f>
        <v>Ministerio de Educación</v>
      </c>
      <c r="D382" s="424" t="str">
        <f>+C382</f>
        <v>Ministerio de Educación</v>
      </c>
      <c r="E382" s="340" t="s">
        <v>1426</v>
      </c>
      <c r="F382" s="315">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315">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315">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315">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315">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315">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315">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315">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315">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315">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315">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315">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315">
        <f t="shared" ca="1" si="12"/>
        <v>0</v>
      </c>
      <c r="S382" s="315"/>
      <c r="T382" s="315">
        <f ca="1">+T383</f>
        <v>849702.65000000014</v>
      </c>
      <c r="U382" s="314">
        <f t="shared" si="13"/>
        <v>1</v>
      </c>
      <c r="V382" s="320" t="str">
        <f>+VLOOKUP(A382,bd_lista!$A$3:$E$593,5,FALSE)</f>
        <v>Órgano Ejecutivo</v>
      </c>
      <c r="W382" s="420" t="str">
        <f>+V382</f>
        <v>Órgano Ejecutivo</v>
      </c>
    </row>
    <row r="383" spans="1:23" ht="15" customHeight="1">
      <c r="A383" s="324">
        <v>16</v>
      </c>
      <c r="B383" s="423"/>
      <c r="C383" s="320" t="str">
        <f>+VLOOKUP(A383,bd_lista!$A$3:$C$593,3,FALSE)</f>
        <v>Ministerio de Educación</v>
      </c>
      <c r="D383" s="425"/>
      <c r="E383" s="320" t="s">
        <v>1427</v>
      </c>
      <c r="F383" s="317">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11560.4</v>
      </c>
      <c r="G383" s="317">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684185.38</v>
      </c>
      <c r="H383" s="317">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317">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317">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153956.87000000011</v>
      </c>
      <c r="K383" s="317">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317">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317">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317">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317">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317">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317">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317">
        <f t="shared" ca="1" si="12"/>
        <v>849702.65000000014</v>
      </c>
      <c r="S383" s="317">
        <f ca="1">+R382+R383</f>
        <v>849702.65000000014</v>
      </c>
      <c r="T383" s="317">
        <f ca="1">+S383</f>
        <v>849702.65000000014</v>
      </c>
      <c r="U383" s="316">
        <f t="shared" si="13"/>
        <v>2</v>
      </c>
      <c r="V383" s="320" t="str">
        <f>+VLOOKUP(A383,bd_lista!$A$3:$E$593,5,FALSE)</f>
        <v>Órgano Ejecutivo</v>
      </c>
      <c r="W383" s="421"/>
    </row>
    <row r="384" spans="1:23" ht="15" customHeight="1">
      <c r="A384" s="326">
        <v>47</v>
      </c>
      <c r="B384" s="422">
        <f>+A384</f>
        <v>47</v>
      </c>
      <c r="C384" s="319" t="str">
        <f>+VLOOKUP(A384,bd_lista!$A$3:$C$593,3,FALSE)</f>
        <v>Ministerio de Desarrollo Rural y Tierras</v>
      </c>
      <c r="D384" s="424" t="str">
        <f>+C384</f>
        <v>Ministerio de Desarrollo Rural y Tierras</v>
      </c>
      <c r="E384" s="340" t="s">
        <v>1426</v>
      </c>
      <c r="F384" s="315">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315">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315">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315">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315">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315">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315">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315">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315">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315">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315">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315">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315">
        <f t="shared" ca="1" si="12"/>
        <v>0</v>
      </c>
      <c r="S384" s="315"/>
      <c r="T384" s="315">
        <f ca="1">+T385</f>
        <v>848530.96</v>
      </c>
      <c r="U384" s="314">
        <f t="shared" si="13"/>
        <v>1</v>
      </c>
      <c r="V384" s="320" t="str">
        <f>+VLOOKUP(A384,bd_lista!$A$3:$E$593,5,FALSE)</f>
        <v>Órgano Ejecutivo</v>
      </c>
      <c r="W384" s="420" t="str">
        <f>+V384</f>
        <v>Órgano Ejecutivo</v>
      </c>
    </row>
    <row r="385" spans="1:23" ht="15" customHeight="1">
      <c r="A385" s="324">
        <v>47</v>
      </c>
      <c r="B385" s="423"/>
      <c r="C385" s="320" t="str">
        <f>+VLOOKUP(A385,bd_lista!$A$3:$C$593,3,FALSE)</f>
        <v>Ministerio de Desarrollo Rural y Tierras</v>
      </c>
      <c r="D385" s="425"/>
      <c r="E385" s="320" t="s">
        <v>1427</v>
      </c>
      <c r="F385" s="317">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1745</v>
      </c>
      <c r="G385" s="317">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733671.91</v>
      </c>
      <c r="H385" s="317">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317">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317">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113114.04999999999</v>
      </c>
      <c r="K385" s="317">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317">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317">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317">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317">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317">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317">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317">
        <f t="shared" ca="1" si="12"/>
        <v>848530.96</v>
      </c>
      <c r="S385" s="317">
        <f ca="1">+R384+R385</f>
        <v>848530.96</v>
      </c>
      <c r="T385" s="317">
        <f ca="1">+S385</f>
        <v>848530.96</v>
      </c>
      <c r="U385" s="316">
        <f t="shared" si="13"/>
        <v>2</v>
      </c>
      <c r="V385" s="320" t="str">
        <f>+VLOOKUP(A385,bd_lista!$A$3:$E$593,5,FALSE)</f>
        <v>Órgano Ejecutivo</v>
      </c>
      <c r="W385" s="421"/>
    </row>
    <row r="386" spans="1:23" ht="15" customHeight="1">
      <c r="A386" s="326">
        <v>48</v>
      </c>
      <c r="B386" s="422">
        <f>+A386</f>
        <v>48</v>
      </c>
      <c r="C386" s="319" t="str">
        <f>+VLOOKUP(A386,bd_lista!$A$3:$C$593,3,FALSE)</f>
        <v>Ministerio de Deportes</v>
      </c>
      <c r="D386" s="424" t="str">
        <f>+C386</f>
        <v>Ministerio de Deportes</v>
      </c>
      <c r="E386" s="340" t="s">
        <v>1426</v>
      </c>
      <c r="F386" s="315">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315">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315">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315">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315">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315">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315">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315">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315">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315">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315">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315">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315">
        <f t="shared" ca="1" si="12"/>
        <v>0</v>
      </c>
      <c r="S386" s="315"/>
      <c r="T386" s="315">
        <f ca="1">+T387</f>
        <v>704605.23</v>
      </c>
      <c r="U386" s="314">
        <f t="shared" si="13"/>
        <v>1</v>
      </c>
      <c r="V386" s="320" t="str">
        <f>+VLOOKUP(A386,bd_lista!$A$3:$E$593,5,FALSE)</f>
        <v>Órgano Ejecutivo</v>
      </c>
      <c r="W386" s="420" t="str">
        <f>+V386</f>
        <v>Órgano Ejecutivo</v>
      </c>
    </row>
    <row r="387" spans="1:23" ht="15" customHeight="1">
      <c r="A387" s="324">
        <v>48</v>
      </c>
      <c r="B387" s="423"/>
      <c r="C387" s="320" t="str">
        <f>+VLOOKUP(A387,bd_lista!$A$3:$C$593,3,FALSE)</f>
        <v>Ministerio de Deportes</v>
      </c>
      <c r="D387" s="425"/>
      <c r="E387" s="320" t="s">
        <v>1427</v>
      </c>
      <c r="F387" s="317">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51468.89</v>
      </c>
      <c r="G387" s="317">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6020.34</v>
      </c>
      <c r="H387" s="317">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317">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317">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647116</v>
      </c>
      <c r="K387" s="317">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317">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317">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317">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317">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317">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317">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317">
        <f t="shared" ca="1" si="12"/>
        <v>704605.23</v>
      </c>
      <c r="S387" s="317">
        <f ca="1">+R386+R387</f>
        <v>704605.23</v>
      </c>
      <c r="T387" s="317">
        <f ca="1">+S387</f>
        <v>704605.23</v>
      </c>
      <c r="U387" s="316">
        <f t="shared" si="13"/>
        <v>2</v>
      </c>
      <c r="V387" s="320" t="str">
        <f>+VLOOKUP(A387,bd_lista!$A$3:$E$593,5,FALSE)</f>
        <v>Órgano Ejecutivo</v>
      </c>
      <c r="W387" s="421"/>
    </row>
    <row r="388" spans="1:23" ht="15" customHeight="1">
      <c r="A388" s="326">
        <v>76</v>
      </c>
      <c r="B388" s="422">
        <f>+A388</f>
        <v>76</v>
      </c>
      <c r="C388" s="319" t="str">
        <f>+VLOOKUP(A388,bd_lista!$A$3:$C$593,3,FALSE)</f>
        <v>Ministerio de Minería y Metalurgia</v>
      </c>
      <c r="D388" s="424" t="str">
        <f>+C388</f>
        <v>Ministerio de Minería y Metalurgia</v>
      </c>
      <c r="E388" s="340" t="s">
        <v>1426</v>
      </c>
      <c r="F388" s="315">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315">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315">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315">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315">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315">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315">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315">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315">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315">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315">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315">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315">
        <f t="shared" ca="1" si="12"/>
        <v>0</v>
      </c>
      <c r="S388" s="315"/>
      <c r="T388" s="315">
        <f ca="1">+T389</f>
        <v>186290.04</v>
      </c>
      <c r="U388" s="314">
        <f t="shared" si="13"/>
        <v>1</v>
      </c>
      <c r="V388" s="320" t="str">
        <f>+VLOOKUP(A388,bd_lista!$A$3:$E$593,5,FALSE)</f>
        <v>Órgano Ejecutivo</v>
      </c>
      <c r="W388" s="420" t="str">
        <f>+V388</f>
        <v>Órgano Ejecutivo</v>
      </c>
    </row>
    <row r="389" spans="1:23" ht="15" customHeight="1">
      <c r="A389" s="324">
        <v>76</v>
      </c>
      <c r="B389" s="423"/>
      <c r="C389" s="320" t="str">
        <f>+VLOOKUP(A389,bd_lista!$A$3:$C$593,3,FALSE)</f>
        <v>Ministerio de Minería y Metalurgia</v>
      </c>
      <c r="D389" s="425"/>
      <c r="E389" s="320" t="s">
        <v>1427</v>
      </c>
      <c r="F389" s="317">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182063.31</v>
      </c>
      <c r="G389" s="317">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3309.8900000000003</v>
      </c>
      <c r="H389" s="317">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317">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317">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916.84</v>
      </c>
      <c r="K389" s="317">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317">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317">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317">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317">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317">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317">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317">
        <f t="shared" ca="1" si="12"/>
        <v>186290.04</v>
      </c>
      <c r="S389" s="317">
        <f ca="1">+R388+R389</f>
        <v>186290.04</v>
      </c>
      <c r="T389" s="317">
        <f ca="1">+S389</f>
        <v>186290.04</v>
      </c>
      <c r="U389" s="316">
        <f t="shared" si="13"/>
        <v>2</v>
      </c>
      <c r="V389" s="320" t="str">
        <f>+VLOOKUP(A389,bd_lista!$A$3:$E$593,5,FALSE)</f>
        <v>Órgano Ejecutivo</v>
      </c>
      <c r="W389" s="421"/>
    </row>
    <row r="390" spans="1:23" ht="15" customHeight="1">
      <c r="A390" s="326">
        <v>66</v>
      </c>
      <c r="B390" s="422">
        <f>+A390</f>
        <v>66</v>
      </c>
      <c r="C390" s="319" t="str">
        <f>+VLOOKUP(A390,bd_lista!$A$3:$C$593,3,FALSE)</f>
        <v>Ministerio de Planificación del Desarrollo</v>
      </c>
      <c r="D390" s="424" t="str">
        <f>+C390</f>
        <v>Ministerio de Planificación del Desarrollo</v>
      </c>
      <c r="E390" s="340" t="s">
        <v>1426</v>
      </c>
      <c r="F390" s="315">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315">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315">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315">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315">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315">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315">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315">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315">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315">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315">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315">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315">
        <f t="shared" ca="1" si="12"/>
        <v>0</v>
      </c>
      <c r="S390" s="315"/>
      <c r="T390" s="315">
        <f ca="1">+T391</f>
        <v>77892.62</v>
      </c>
      <c r="U390" s="314">
        <f t="shared" si="13"/>
        <v>1</v>
      </c>
      <c r="V390" s="320" t="str">
        <f>+VLOOKUP(A390,bd_lista!$A$3:$E$593,5,FALSE)</f>
        <v>Órgano Ejecutivo</v>
      </c>
      <c r="W390" s="420" t="str">
        <f>+V390</f>
        <v>Órgano Ejecutivo</v>
      </c>
    </row>
    <row r="391" spans="1:23" ht="15" customHeight="1">
      <c r="A391" s="324">
        <v>66</v>
      </c>
      <c r="B391" s="423"/>
      <c r="C391" s="320" t="str">
        <f>+VLOOKUP(A391,bd_lista!$A$3:$C$593,3,FALSE)</f>
        <v>Ministerio de Planificación del Desarrollo</v>
      </c>
      <c r="D391" s="425"/>
      <c r="E391" s="320" t="s">
        <v>1427</v>
      </c>
      <c r="F391" s="317">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25595.439999999995</v>
      </c>
      <c r="G391" s="317">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40983.43</v>
      </c>
      <c r="H391" s="317">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317">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317">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11313.75</v>
      </c>
      <c r="K391" s="317">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317">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317">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317">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317">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317">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317">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317">
        <f t="shared" ca="1" si="12"/>
        <v>77892.62</v>
      </c>
      <c r="S391" s="317">
        <f ca="1">+R390+R391</f>
        <v>77892.62</v>
      </c>
      <c r="T391" s="317">
        <f ca="1">+S391</f>
        <v>77892.62</v>
      </c>
      <c r="U391" s="316">
        <f t="shared" si="13"/>
        <v>2</v>
      </c>
      <c r="V391" s="320" t="str">
        <f>+VLOOKUP(A391,bd_lista!$A$3:$E$593,5,FALSE)</f>
        <v>Órgano Ejecutivo</v>
      </c>
      <c r="W391" s="421"/>
    </row>
    <row r="392" spans="1:23" ht="15" customHeight="1">
      <c r="A392" s="326">
        <v>25</v>
      </c>
      <c r="B392" s="422">
        <f>+A392</f>
        <v>25</v>
      </c>
      <c r="C392" s="319" t="str">
        <f>+VLOOKUP(A392,bd_lista!$A$3:$C$593,3,FALSE)</f>
        <v>Ministerio de la Presidencia</v>
      </c>
      <c r="D392" s="424" t="str">
        <f>+C392</f>
        <v>Ministerio de la Presidencia</v>
      </c>
      <c r="E392" s="340" t="s">
        <v>1426</v>
      </c>
      <c r="F392" s="315">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315">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315">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315">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315">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315">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315">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315">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315">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315">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315">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315">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315">
        <f t="shared" ref="R392:R435" ca="1" si="14">+SUM(F392:Q392)</f>
        <v>0</v>
      </c>
      <c r="S392" s="315"/>
      <c r="T392" s="315">
        <f ca="1">+T393</f>
        <v>25803.7</v>
      </c>
      <c r="U392" s="314">
        <f t="shared" ref="U392:U435" si="15">+IF(E392="Débitos",1,2)</f>
        <v>1</v>
      </c>
      <c r="V392" s="320" t="str">
        <f>+VLOOKUP(A392,bd_lista!$A$3:$E$593,5,FALSE)</f>
        <v>Órgano Ejecutivo</v>
      </c>
      <c r="W392" s="420" t="str">
        <f>+V392</f>
        <v>Órgano Ejecutivo</v>
      </c>
    </row>
    <row r="393" spans="1:23" ht="15" customHeight="1">
      <c r="A393" s="324">
        <v>25</v>
      </c>
      <c r="B393" s="423"/>
      <c r="C393" s="320" t="str">
        <f>+VLOOKUP(A393,bd_lista!$A$3:$C$593,3,FALSE)</f>
        <v>Ministerio de la Presidencia</v>
      </c>
      <c r="D393" s="425"/>
      <c r="E393" s="320" t="s">
        <v>1427</v>
      </c>
      <c r="F393" s="317">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23231.79</v>
      </c>
      <c r="G393" s="317">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596.91</v>
      </c>
      <c r="H393" s="317">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317">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317">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1975</v>
      </c>
      <c r="K393" s="317">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317">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317">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317">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317">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317">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317">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317">
        <f t="shared" ca="1" si="14"/>
        <v>25803.7</v>
      </c>
      <c r="S393" s="317">
        <f ca="1">+R392+R393</f>
        <v>25803.7</v>
      </c>
      <c r="T393" s="317">
        <f ca="1">+S393</f>
        <v>25803.7</v>
      </c>
      <c r="U393" s="316">
        <f t="shared" si="15"/>
        <v>2</v>
      </c>
      <c r="V393" s="320" t="str">
        <f>+VLOOKUP(A393,bd_lista!$A$3:$E$593,5,FALSE)</f>
        <v>Órgano Ejecutivo</v>
      </c>
      <c r="W393" s="421"/>
    </row>
    <row r="394" spans="1:23" ht="15" hidden="1" customHeight="1">
      <c r="A394" s="326">
        <v>78</v>
      </c>
      <c r="B394" s="422">
        <f>+A394</f>
        <v>78</v>
      </c>
      <c r="C394" s="319" t="str">
        <f>+VLOOKUP(A394,bd_lista!$A$3:$C$593,3,FALSE)</f>
        <v>Ministerio de Hidrocarburos</v>
      </c>
      <c r="D394" s="424" t="str">
        <f>+C394</f>
        <v>Ministerio de Hidrocarburos</v>
      </c>
      <c r="E394" s="340" t="s">
        <v>1426</v>
      </c>
      <c r="F394" s="315">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315">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315">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315">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315">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315">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315">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315">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315">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315">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315">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315">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315">
        <f t="shared" ca="1" si="14"/>
        <v>0</v>
      </c>
      <c r="S394" s="315"/>
      <c r="T394" s="315">
        <f ca="1">+T395</f>
        <v>0</v>
      </c>
      <c r="U394" s="314">
        <f t="shared" si="15"/>
        <v>1</v>
      </c>
      <c r="V394" s="320" t="str">
        <f>+VLOOKUP(A394,bd_lista!$A$3:$E$593,5,FALSE)</f>
        <v>Órgano Ejecutivo</v>
      </c>
      <c r="W394" s="420" t="str">
        <f>+V394</f>
        <v>Órgano Ejecutivo</v>
      </c>
    </row>
    <row r="395" spans="1:23" ht="15" hidden="1" customHeight="1">
      <c r="A395" s="324">
        <v>78</v>
      </c>
      <c r="B395" s="423"/>
      <c r="C395" s="320" t="str">
        <f>+VLOOKUP(A395,bd_lista!$A$3:$C$593,3,FALSE)</f>
        <v>Ministerio de Hidrocarburos</v>
      </c>
      <c r="D395" s="425"/>
      <c r="E395" s="320" t="s">
        <v>1427</v>
      </c>
      <c r="F395" s="317">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317">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317">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317">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317">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317">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317">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317">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317">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317">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317">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317">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317">
        <f t="shared" ca="1" si="14"/>
        <v>0</v>
      </c>
      <c r="S395" s="317">
        <f ca="1">+R394+R395</f>
        <v>0</v>
      </c>
      <c r="T395" s="317">
        <f ca="1">+S395</f>
        <v>0</v>
      </c>
      <c r="U395" s="316">
        <f t="shared" si="15"/>
        <v>2</v>
      </c>
      <c r="V395" s="320" t="str">
        <f>+VLOOKUP(A395,bd_lista!$A$3:$E$593,5,FALSE)</f>
        <v>Órgano Ejecutivo</v>
      </c>
      <c r="W395" s="421"/>
    </row>
    <row r="396" spans="1:23" ht="15" customHeight="1">
      <c r="A396" s="326">
        <v>87</v>
      </c>
      <c r="B396" s="422">
        <f>+A396</f>
        <v>87</v>
      </c>
      <c r="C396" s="319" t="str">
        <f>+VLOOKUP(A396,bd_lista!$A$3:$C$593,3,FALSE)</f>
        <v>Ministerio de Comunicación</v>
      </c>
      <c r="D396" s="424" t="str">
        <f>+C396</f>
        <v>Ministerio de Comunicación</v>
      </c>
      <c r="E396" s="340" t="s">
        <v>1426</v>
      </c>
      <c r="F396" s="315">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315">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315">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315">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315">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315">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315">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315">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315">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315">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315">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315">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315">
        <f t="shared" ca="1" si="14"/>
        <v>0</v>
      </c>
      <c r="S396" s="315"/>
      <c r="T396" s="315">
        <f ca="1">+T397</f>
        <v>16327.75</v>
      </c>
      <c r="U396" s="314">
        <f t="shared" si="15"/>
        <v>1</v>
      </c>
      <c r="V396" s="320" t="str">
        <f>+VLOOKUP(A396,bd_lista!$A$3:$E$593,5,FALSE)</f>
        <v>Órgano Ejecutivo</v>
      </c>
      <c r="W396" s="420" t="str">
        <f>+V396</f>
        <v>Órgano Ejecutivo</v>
      </c>
    </row>
    <row r="397" spans="1:23" ht="15" customHeight="1">
      <c r="A397" s="324">
        <v>87</v>
      </c>
      <c r="B397" s="423"/>
      <c r="C397" s="320" t="str">
        <f>+VLOOKUP(A397,bd_lista!$A$3:$C$593,3,FALSE)</f>
        <v>Ministerio de Comunicación</v>
      </c>
      <c r="D397" s="425"/>
      <c r="E397" s="320" t="s">
        <v>1427</v>
      </c>
      <c r="F397" s="317">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317">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16327.75</v>
      </c>
      <c r="H397" s="317">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317">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317">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317">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317">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317">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317">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317">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317">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317">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317">
        <f t="shared" ca="1" si="14"/>
        <v>16327.75</v>
      </c>
      <c r="S397" s="317">
        <f ca="1">+R396+R397</f>
        <v>16327.75</v>
      </c>
      <c r="T397" s="317">
        <f ca="1">+S397</f>
        <v>16327.75</v>
      </c>
      <c r="U397" s="316">
        <f t="shared" si="15"/>
        <v>2</v>
      </c>
      <c r="V397" s="320" t="str">
        <f>+VLOOKUP(A397,bd_lista!$A$3:$E$593,5,FALSE)</f>
        <v>Órgano Ejecutivo</v>
      </c>
      <c r="W397" s="421"/>
    </row>
    <row r="398" spans="1:23" customFormat="1" ht="27" hidden="1" customHeight="1">
      <c r="A398" s="326">
        <v>761</v>
      </c>
      <c r="B398" s="422">
        <f>+A398</f>
        <v>761</v>
      </c>
      <c r="C398" s="319" t="str">
        <f>+VLOOKUP(A398,bd_lista!$A$3:$C$593,3,FALSE)</f>
        <v>Servicio Autónomo Municipal de Agua Potable y Alcantarillado</v>
      </c>
      <c r="D398" s="424" t="str">
        <f>+C398</f>
        <v>Servicio Autónomo Municipal de Agua Potable y Alcantarillado</v>
      </c>
      <c r="E398" s="348" t="s">
        <v>1426</v>
      </c>
      <c r="F398" s="315">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315">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315">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315">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315">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315">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315">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315">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315">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315">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315">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315">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315">
        <f t="shared" ca="1" si="14"/>
        <v>0</v>
      </c>
      <c r="S398" s="347"/>
      <c r="T398" s="315">
        <f ca="1">+T399</f>
        <v>0</v>
      </c>
      <c r="U398" s="314">
        <f t="shared" si="15"/>
        <v>1</v>
      </c>
      <c r="V398" s="320" t="str">
        <f>+VLOOKUP(A398,bd_lista!$A$3:$E$593,5,FALSE)</f>
        <v>Empresas Municipales</v>
      </c>
      <c r="W398" s="420" t="str">
        <f>+V398</f>
        <v>Empresas Municipales</v>
      </c>
    </row>
    <row r="399" spans="1:23" customFormat="1" ht="27" hidden="1" customHeight="1">
      <c r="A399" s="324">
        <v>761</v>
      </c>
      <c r="B399" s="423"/>
      <c r="C399" s="320" t="str">
        <f>+VLOOKUP(A399,bd_lista!$A$3:$C$593,3,FALSE)</f>
        <v>Servicio Autónomo Municipal de Agua Potable y Alcantarillado</v>
      </c>
      <c r="D399" s="425"/>
      <c r="E399" s="349" t="s">
        <v>1427</v>
      </c>
      <c r="F399" s="315">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315">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315">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315">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315">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315">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315">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315">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315">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315">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315">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315">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315">
        <f t="shared" ca="1" si="14"/>
        <v>0</v>
      </c>
      <c r="S399" s="347">
        <f ca="1">+R398+R399</f>
        <v>0</v>
      </c>
      <c r="T399" s="315">
        <f ca="1">+S399</f>
        <v>0</v>
      </c>
      <c r="U399" s="314">
        <f t="shared" si="15"/>
        <v>2</v>
      </c>
      <c r="V399" s="320" t="str">
        <f>+VLOOKUP(A399,bd_lista!$A$3:$E$593,5,FALSE)</f>
        <v>Empresas Municipales</v>
      </c>
      <c r="W399" s="421"/>
    </row>
    <row r="400" spans="1:23" customFormat="1" ht="15" hidden="1" customHeight="1">
      <c r="A400" s="324">
        <v>781</v>
      </c>
      <c r="B400" s="422">
        <f>+A400</f>
        <v>781</v>
      </c>
      <c r="C400" s="319" t="str">
        <f>+VLOOKUP(A400,bd_lista!$A$3:$C$593,3,FALSE)</f>
        <v>Servicio Municipal de Agua Potable y Alcantarillado</v>
      </c>
      <c r="D400" s="424" t="str">
        <f>+C400</f>
        <v>Servicio Municipal de Agua Potable y Alcantarillado</v>
      </c>
      <c r="E400" s="348" t="s">
        <v>1426</v>
      </c>
      <c r="F400" s="315">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315">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315">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315">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315">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315">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315">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315">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315">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315">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315">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315">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315">
        <f t="shared" ca="1" si="14"/>
        <v>0</v>
      </c>
      <c r="S400" s="347"/>
      <c r="T400" s="315">
        <f ca="1">+T401</f>
        <v>0</v>
      </c>
      <c r="U400" s="314">
        <f t="shared" si="15"/>
        <v>1</v>
      </c>
      <c r="V400" s="320" t="str">
        <f>+VLOOKUP(A400,bd_lista!$A$3:$E$593,5,FALSE)</f>
        <v>Empresas Municipales</v>
      </c>
      <c r="W400" s="420" t="str">
        <f>+V400</f>
        <v>Empresas Municipales</v>
      </c>
    </row>
    <row r="401" spans="1:23" customFormat="1" ht="15" hidden="1" customHeight="1">
      <c r="A401" s="324">
        <v>781</v>
      </c>
      <c r="B401" s="423"/>
      <c r="C401" s="320" t="str">
        <f>+VLOOKUP(A401,bd_lista!$A$3:$C$593,3,FALSE)</f>
        <v>Servicio Municipal de Agua Potable y Alcantarillado</v>
      </c>
      <c r="D401" s="425"/>
      <c r="E401" s="349" t="s">
        <v>1427</v>
      </c>
      <c r="F401" s="315">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315">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315">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315">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315">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315">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315">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315">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315">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315">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315">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315">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315">
        <f t="shared" ca="1" si="14"/>
        <v>0</v>
      </c>
      <c r="S401" s="347">
        <f ca="1">+R400+R401</f>
        <v>0</v>
      </c>
      <c r="T401" s="315">
        <f ca="1">+S401</f>
        <v>0</v>
      </c>
      <c r="U401" s="314">
        <f t="shared" si="15"/>
        <v>2</v>
      </c>
      <c r="V401" s="320" t="str">
        <f>+VLOOKUP(A401,bd_lista!$A$3:$E$593,5,FALSE)</f>
        <v>Empresas Municipales</v>
      </c>
      <c r="W401" s="421"/>
    </row>
    <row r="402" spans="1:23" customFormat="1" ht="27" hidden="1" customHeight="1">
      <c r="A402" s="324">
        <v>802</v>
      </c>
      <c r="B402" s="422">
        <f>+A402</f>
        <v>802</v>
      </c>
      <c r="C402" s="319" t="str">
        <f>+VLOOKUP(A402,bd_lista!$A$3:$C$593,3,FALSE)</f>
        <v>Empresa Local de Agua Potable y Alcantarillado Sucre</v>
      </c>
      <c r="D402" s="424" t="str">
        <f>+C402</f>
        <v>Empresa Local de Agua Potable y Alcantarillado Sucre</v>
      </c>
      <c r="E402" s="348" t="s">
        <v>1426</v>
      </c>
      <c r="F402" s="315">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315">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315">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315">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315">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315">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315">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315">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315">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315">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315">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315">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315">
        <f t="shared" ca="1" si="14"/>
        <v>0</v>
      </c>
      <c r="S402" s="347"/>
      <c r="T402" s="315">
        <f ca="1">+T403</f>
        <v>0</v>
      </c>
      <c r="U402" s="314">
        <f t="shared" si="15"/>
        <v>1</v>
      </c>
      <c r="V402" s="320" t="str">
        <f>+VLOOKUP(A402,bd_lista!$A$3:$E$593,5,FALSE)</f>
        <v>Empresas Municipales</v>
      </c>
      <c r="W402" s="420" t="str">
        <f>+V402</f>
        <v>Empresas Municipales</v>
      </c>
    </row>
    <row r="403" spans="1:23" customFormat="1" ht="27" hidden="1" customHeight="1">
      <c r="A403" s="324">
        <v>802</v>
      </c>
      <c r="B403" s="423"/>
      <c r="C403" s="320" t="str">
        <f>+VLOOKUP(A403,bd_lista!$A$3:$C$593,3,FALSE)</f>
        <v>Empresa Local de Agua Potable y Alcantarillado Sucre</v>
      </c>
      <c r="D403" s="425"/>
      <c r="E403" s="349" t="s">
        <v>1427</v>
      </c>
      <c r="F403" s="315">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315">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315">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315">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315">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315">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315">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315">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315">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315">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315">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315">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315">
        <f t="shared" ca="1" si="14"/>
        <v>0</v>
      </c>
      <c r="S403" s="347">
        <f ca="1">+R402+R403</f>
        <v>0</v>
      </c>
      <c r="T403" s="315">
        <f ca="1">+S403</f>
        <v>0</v>
      </c>
      <c r="U403" s="314">
        <f t="shared" si="15"/>
        <v>2</v>
      </c>
      <c r="V403" s="320" t="str">
        <f>+VLOOKUP(A403,bd_lista!$A$3:$E$593,5,FALSE)</f>
        <v>Empresas Municipales</v>
      </c>
      <c r="W403" s="421"/>
    </row>
    <row r="404" spans="1:23" customFormat="1" ht="27" hidden="1" customHeight="1">
      <c r="A404" s="324">
        <v>821</v>
      </c>
      <c r="B404" s="422">
        <f>+A404</f>
        <v>821</v>
      </c>
      <c r="C404" s="319" t="str">
        <f>+VLOOKUP(A404,bd_lista!$A$3:$C$593,3,FALSE)</f>
        <v>Administración Autónoma para Obras Sanitarias - Potosí</v>
      </c>
      <c r="D404" s="424" t="str">
        <f>+C404</f>
        <v>Administración Autónoma para Obras Sanitarias - Potosí</v>
      </c>
      <c r="E404" s="348" t="s">
        <v>1426</v>
      </c>
      <c r="F404" s="315">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315">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315">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315">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315">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315">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315">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315">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315">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315">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315">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315">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315">
        <f t="shared" ca="1" si="14"/>
        <v>0</v>
      </c>
      <c r="S404" s="347"/>
      <c r="T404" s="315">
        <f ca="1">+T405</f>
        <v>0</v>
      </c>
      <c r="U404" s="314">
        <f t="shared" si="15"/>
        <v>1</v>
      </c>
      <c r="V404" s="320" t="str">
        <f>+VLOOKUP(A404,bd_lista!$A$3:$E$593,5,FALSE)</f>
        <v>Empresas Municipales</v>
      </c>
      <c r="W404" s="420" t="str">
        <f>+V404</f>
        <v>Empresas Municipales</v>
      </c>
    </row>
    <row r="405" spans="1:23" customFormat="1" ht="27" hidden="1" customHeight="1">
      <c r="A405" s="324">
        <v>821</v>
      </c>
      <c r="B405" s="423"/>
      <c r="C405" s="320" t="str">
        <f>+VLOOKUP(A405,bd_lista!$A$3:$C$593,3,FALSE)</f>
        <v>Administración Autónoma para Obras Sanitarias - Potosí</v>
      </c>
      <c r="D405" s="425"/>
      <c r="E405" s="349" t="s">
        <v>1427</v>
      </c>
      <c r="F405" s="315">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315">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315">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315">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315">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315">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315">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315">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315">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315">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315">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315">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315">
        <f t="shared" ca="1" si="14"/>
        <v>0</v>
      </c>
      <c r="S405" s="347">
        <f ca="1">+R404+R405</f>
        <v>0</v>
      </c>
      <c r="T405" s="315">
        <f ca="1">+S405</f>
        <v>0</v>
      </c>
      <c r="U405" s="314">
        <f t="shared" si="15"/>
        <v>2</v>
      </c>
      <c r="V405" s="320" t="str">
        <f>+VLOOKUP(A405,bd_lista!$A$3:$E$593,5,FALSE)</f>
        <v>Empresas Municipales</v>
      </c>
      <c r="W405" s="421"/>
    </row>
    <row r="406" spans="1:23" customFormat="1" ht="15" hidden="1" customHeight="1">
      <c r="A406" s="324">
        <v>831</v>
      </c>
      <c r="B406" s="422">
        <f>+A406</f>
        <v>831</v>
      </c>
      <c r="C406" s="319" t="str">
        <f>+VLOOKUP(A406,bd_lista!$A$3:$C$593,3,FALSE)</f>
        <v>Servicio Local de Acueductos y Alcantarillado - Oruro</v>
      </c>
      <c r="D406" s="424" t="str">
        <f>+C406</f>
        <v>Servicio Local de Acueductos y Alcantarillado - Oruro</v>
      </c>
      <c r="E406" s="348" t="s">
        <v>1426</v>
      </c>
      <c r="F406" s="315">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315">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315">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315">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315">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315">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315">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315">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315">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315">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315">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315">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315">
        <f t="shared" ca="1" si="14"/>
        <v>0</v>
      </c>
      <c r="S406" s="347"/>
      <c r="T406" s="315">
        <f ca="1">+T407</f>
        <v>0</v>
      </c>
      <c r="U406" s="314">
        <f t="shared" si="15"/>
        <v>1</v>
      </c>
      <c r="V406" s="320" t="str">
        <f>+VLOOKUP(A406,bd_lista!$A$3:$E$593,5,FALSE)</f>
        <v>Empresas Municipales</v>
      </c>
      <c r="W406" s="420" t="str">
        <f>+V406</f>
        <v>Empresas Municipales</v>
      </c>
    </row>
    <row r="407" spans="1:23" customFormat="1" ht="15" hidden="1" customHeight="1">
      <c r="A407" s="324">
        <v>831</v>
      </c>
      <c r="B407" s="423"/>
      <c r="C407" s="320" t="str">
        <f>+VLOOKUP(A407,bd_lista!$A$3:$C$593,3,FALSE)</f>
        <v>Servicio Local de Acueductos y Alcantarillado - Oruro</v>
      </c>
      <c r="D407" s="425"/>
      <c r="E407" s="349" t="s">
        <v>1427</v>
      </c>
      <c r="F407" s="315">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315">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315">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315">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315">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315">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315">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315">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315">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315">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315">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315">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315">
        <f t="shared" ca="1" si="14"/>
        <v>0</v>
      </c>
      <c r="S407" s="347">
        <f ca="1">+R406+R407</f>
        <v>0</v>
      </c>
      <c r="T407" s="315">
        <f ca="1">+S407</f>
        <v>0</v>
      </c>
      <c r="U407" s="314">
        <f t="shared" si="15"/>
        <v>2</v>
      </c>
      <c r="V407" s="320" t="str">
        <f>+VLOOKUP(A407,bd_lista!$A$3:$E$593,5,FALSE)</f>
        <v>Empresas Municipales</v>
      </c>
      <c r="W407" s="421"/>
    </row>
    <row r="408" spans="1:23" customFormat="1">
      <c r="A408" s="324">
        <v>81</v>
      </c>
      <c r="B408" s="422">
        <f>+A408</f>
        <v>81</v>
      </c>
      <c r="C408" s="319" t="str">
        <f>+VLOOKUP(A408,bd_lista!$A$3:$C$593,3,FALSE)</f>
        <v>Ministerio de Obras Públicas, Servicios y Vivienda</v>
      </c>
      <c r="D408" s="424" t="str">
        <f>+C408</f>
        <v>Ministerio de Obras Públicas, Servicios y Vivienda</v>
      </c>
      <c r="E408" s="340" t="s">
        <v>1426</v>
      </c>
      <c r="F408" s="315">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315">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315">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315">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315">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315">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315">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315">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315">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315">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315">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315">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315">
        <f t="shared" ca="1" si="14"/>
        <v>0</v>
      </c>
      <c r="S408" s="315"/>
      <c r="T408" s="315">
        <f ca="1">+T409</f>
        <v>10839.189999999942</v>
      </c>
      <c r="U408" s="314">
        <f t="shared" si="15"/>
        <v>1</v>
      </c>
      <c r="V408" s="320" t="str">
        <f>+VLOOKUP(A408,bd_lista!$A$3:$E$593,5,FALSE)</f>
        <v>Órgano Ejecutivo</v>
      </c>
      <c r="W408" s="420" t="str">
        <f>+V408</f>
        <v>Órgano Ejecutivo</v>
      </c>
    </row>
    <row r="409" spans="1:23" customFormat="1">
      <c r="A409" s="324">
        <v>81</v>
      </c>
      <c r="B409" s="423"/>
      <c r="C409" s="320" t="str">
        <f>+VLOOKUP(A409,bd_lista!$A$3:$C$593,3,FALSE)</f>
        <v>Ministerio de Obras Públicas, Servicios y Vivienda</v>
      </c>
      <c r="D409" s="425"/>
      <c r="E409" s="320" t="s">
        <v>1427</v>
      </c>
      <c r="F409" s="317">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4709.3100000000004</v>
      </c>
      <c r="G409" s="317">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2079.88</v>
      </c>
      <c r="H409" s="317">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317">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317">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4049.9999999999418</v>
      </c>
      <c r="K409" s="317">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317">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317">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317">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317">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317">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317">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317">
        <f t="shared" ca="1" si="14"/>
        <v>10839.189999999942</v>
      </c>
      <c r="S409" s="315">
        <f ca="1">+R408+R409</f>
        <v>10839.189999999942</v>
      </c>
      <c r="T409" s="315">
        <f ca="1">+S409</f>
        <v>10839.189999999942</v>
      </c>
      <c r="U409" s="350">
        <f t="shared" si="15"/>
        <v>2</v>
      </c>
      <c r="V409" s="320" t="str">
        <f>+VLOOKUP(A409,bd_lista!$A$3:$E$593,5,FALSE)</f>
        <v>Órgano Ejecutivo</v>
      </c>
      <c r="W409" s="421"/>
    </row>
    <row r="410" spans="1:23" customFormat="1" ht="27" hidden="1" customHeight="1">
      <c r="A410" s="324">
        <v>865</v>
      </c>
      <c r="B410" s="422">
        <f>+A410</f>
        <v>865</v>
      </c>
      <c r="C410" s="319" t="str">
        <f>+VLOOKUP(A410,bd_lista!$A$3:$C$593,3,FALSE)</f>
        <v>Fondo de Desarrollo del Sist.Fin. y Apoyo al Sec.Productivo</v>
      </c>
      <c r="D410" s="424" t="str">
        <f>+C410</f>
        <v>Fondo de Desarrollo del Sist.Fin. y Apoyo al Sec.Productivo</v>
      </c>
      <c r="E410" s="348" t="s">
        <v>1426</v>
      </c>
      <c r="F410" s="315">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315">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315">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315">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315">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315">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315">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315">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315">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315">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315">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315">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315">
        <f t="shared" ca="1" si="14"/>
        <v>0</v>
      </c>
      <c r="S410" s="347"/>
      <c r="T410" s="315">
        <f ca="1">+T411</f>
        <v>0</v>
      </c>
      <c r="U410" s="314">
        <f t="shared" si="15"/>
        <v>1</v>
      </c>
      <c r="V410" s="320" t="str">
        <f>+VLOOKUP(A410,bd_lista!$A$3:$E$593,5,FALSE)</f>
        <v>Instituciones Financieras no Bancarias</v>
      </c>
      <c r="W410" s="420" t="str">
        <f>+V410</f>
        <v>Instituciones Financieras no Bancarias</v>
      </c>
    </row>
    <row r="411" spans="1:23" customFormat="1" ht="27" hidden="1" customHeight="1">
      <c r="A411" s="324">
        <v>865</v>
      </c>
      <c r="B411" s="423"/>
      <c r="C411" s="320" t="str">
        <f>+VLOOKUP(A411,bd_lista!$A$3:$C$593,3,FALSE)</f>
        <v>Fondo de Desarrollo del Sist.Fin. y Apoyo al Sec.Productivo</v>
      </c>
      <c r="D411" s="425"/>
      <c r="E411" s="349" t="s">
        <v>1427</v>
      </c>
      <c r="F411" s="315">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315">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315">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315">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315">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315">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315">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315">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315">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315">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315">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315">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315">
        <f t="shared" ca="1" si="14"/>
        <v>0</v>
      </c>
      <c r="S411" s="347">
        <f ca="1">+R410+R411</f>
        <v>0</v>
      </c>
      <c r="T411" s="315">
        <f ca="1">+S411</f>
        <v>0</v>
      </c>
      <c r="U411" s="314">
        <f t="shared" si="15"/>
        <v>2</v>
      </c>
      <c r="V411" s="320" t="str">
        <f>+VLOOKUP(A411,bd_lista!$A$3:$E$593,5,FALSE)</f>
        <v>Instituciones Financieras no Bancarias</v>
      </c>
      <c r="W411" s="421"/>
    </row>
    <row r="412" spans="1:23" ht="15" customHeight="1">
      <c r="A412" s="324">
        <v>52</v>
      </c>
      <c r="B412" s="422">
        <f>+A412</f>
        <v>52</v>
      </c>
      <c r="C412" s="319" t="str">
        <f>+VLOOKUP(A412,bd_lista!$A$3:$C$593,3,FALSE)</f>
        <v>Ministerio de Culturas y Turismo</v>
      </c>
      <c r="D412" s="424" t="str">
        <f>+C412</f>
        <v>Ministerio de Culturas y Turismo</v>
      </c>
      <c r="E412" s="340" t="s">
        <v>1426</v>
      </c>
      <c r="F412" s="315">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315">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315">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315">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315">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315">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315">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315">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315">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315">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315">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315">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315">
        <f t="shared" ca="1" si="14"/>
        <v>0</v>
      </c>
      <c r="S412" s="362"/>
      <c r="T412" s="362">
        <f ca="1">+T413</f>
        <v>5216</v>
      </c>
      <c r="U412" s="384">
        <f t="shared" si="15"/>
        <v>1</v>
      </c>
      <c r="V412" s="320" t="str">
        <f>+VLOOKUP(A412,bd_lista!$A$3:$E$593,5,FALSE)</f>
        <v>Órgano Ejecutivo</v>
      </c>
      <c r="W412" s="420" t="str">
        <f>+V412</f>
        <v>Órgano Ejecutivo</v>
      </c>
    </row>
    <row r="413" spans="1:23" ht="15" customHeight="1">
      <c r="A413" s="324">
        <v>52</v>
      </c>
      <c r="B413" s="423"/>
      <c r="C413" s="320" t="str">
        <f>+VLOOKUP(A413,bd_lista!$A$3:$C$593,3,FALSE)</f>
        <v>Ministerio de Culturas y Turismo</v>
      </c>
      <c r="D413" s="425"/>
      <c r="E413" s="320" t="s">
        <v>1427</v>
      </c>
      <c r="F413" s="317">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2152</v>
      </c>
      <c r="G413" s="317">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1119</v>
      </c>
      <c r="H413" s="317">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317">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317">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1945</v>
      </c>
      <c r="K413" s="317">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317">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317">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317">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317">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317">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317">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317">
        <f t="shared" ca="1" si="14"/>
        <v>5216</v>
      </c>
      <c r="S413" s="317">
        <f ca="1">+R412+R413</f>
        <v>5216</v>
      </c>
      <c r="T413" s="317">
        <f ca="1">+S413</f>
        <v>5216</v>
      </c>
      <c r="U413" s="316">
        <f t="shared" si="15"/>
        <v>2</v>
      </c>
      <c r="V413" s="320" t="str">
        <f>+VLOOKUP(A413,bd_lista!$A$3:$E$593,5,FALSE)</f>
        <v>Órgano Ejecutivo</v>
      </c>
      <c r="W413" s="421"/>
    </row>
    <row r="414" spans="1:23" ht="15" customHeight="1">
      <c r="A414" s="326">
        <v>70</v>
      </c>
      <c r="B414" s="422">
        <f>+A414</f>
        <v>70</v>
      </c>
      <c r="C414" s="319" t="str">
        <f>+VLOOKUP(A414,bd_lista!$A$3:$C$593,3,FALSE)</f>
        <v>Ministerio de Trabajo, Empleo y Previsión Social</v>
      </c>
      <c r="D414" s="424" t="str">
        <f>+C414</f>
        <v>Ministerio de Trabajo, Empleo y Previsión Social</v>
      </c>
      <c r="E414" s="340" t="s">
        <v>1426</v>
      </c>
      <c r="F414" s="315">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315">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315">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315">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315">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315">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315">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315">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315">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315">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315">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315">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315">
        <f t="shared" ca="1" si="14"/>
        <v>0</v>
      </c>
      <c r="S414" s="315"/>
      <c r="T414" s="315">
        <f ca="1">+T415</f>
        <v>1044</v>
      </c>
      <c r="U414" s="314">
        <f t="shared" si="15"/>
        <v>1</v>
      </c>
      <c r="V414" s="320" t="str">
        <f>+VLOOKUP(A414,bd_lista!$A$3:$E$593,5,FALSE)</f>
        <v>Órgano Ejecutivo</v>
      </c>
      <c r="W414" s="420" t="str">
        <f>+V414</f>
        <v>Órgano Ejecutivo</v>
      </c>
    </row>
    <row r="415" spans="1:23" ht="15" customHeight="1">
      <c r="A415" s="326">
        <v>70</v>
      </c>
      <c r="B415" s="423"/>
      <c r="C415" s="320" t="str">
        <f>+VLOOKUP(A415,bd_lista!$A$3:$C$593,3,FALSE)</f>
        <v>Ministerio de Trabajo, Empleo y Previsión Social</v>
      </c>
      <c r="D415" s="425"/>
      <c r="E415" s="320" t="s">
        <v>1427</v>
      </c>
      <c r="F415" s="317">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20</v>
      </c>
      <c r="G415" s="317">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1024</v>
      </c>
      <c r="H415" s="317">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317">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317">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317">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317">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317">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317">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317">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317">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317">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317">
        <f t="shared" ca="1" si="14"/>
        <v>1044</v>
      </c>
      <c r="S415" s="317">
        <f ca="1">+R414+R415</f>
        <v>1044</v>
      </c>
      <c r="T415" s="317">
        <f ca="1">+S415</f>
        <v>1044</v>
      </c>
      <c r="U415" s="316">
        <f t="shared" si="15"/>
        <v>2</v>
      </c>
      <c r="V415" s="320" t="str">
        <f>+VLOOKUP(A415,bd_lista!$A$3:$E$593,5,FALSE)</f>
        <v>Órgano Ejecutivo</v>
      </c>
      <c r="W415" s="421"/>
    </row>
    <row r="416" spans="1:23" ht="15" customHeight="1">
      <c r="A416" s="326">
        <v>6</v>
      </c>
      <c r="B416" s="422">
        <f>+A416</f>
        <v>6</v>
      </c>
      <c r="C416" s="319" t="str">
        <f>+VLOOKUP(A416,bd_lista!$A$3:$C$593,3,FALSE)</f>
        <v>Vicepresidencia del Estado Plurinacional</v>
      </c>
      <c r="D416" s="424" t="str">
        <f>+C416</f>
        <v>Vicepresidencia del Estado Plurinacional</v>
      </c>
      <c r="E416" s="340" t="s">
        <v>1426</v>
      </c>
      <c r="F416" s="315">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315">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315">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315">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315">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315">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315">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315">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315">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315">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315">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315">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315">
        <f t="shared" ca="1" si="14"/>
        <v>0</v>
      </c>
      <c r="S416" s="315"/>
      <c r="T416" s="315">
        <f ca="1">+T417</f>
        <v>769.53</v>
      </c>
      <c r="U416" s="314">
        <f t="shared" si="15"/>
        <v>1</v>
      </c>
      <c r="V416" s="320" t="str">
        <f>+VLOOKUP(A416,bd_lista!$A$3:$E$593,5,FALSE)</f>
        <v>Órgano Ejecutivo</v>
      </c>
      <c r="W416" s="420" t="str">
        <f>+V416</f>
        <v>Órgano Ejecutivo</v>
      </c>
    </row>
    <row r="417" spans="1:23" ht="15" customHeight="1">
      <c r="A417" s="326">
        <v>6</v>
      </c>
      <c r="B417" s="423"/>
      <c r="C417" s="320" t="str">
        <f>+VLOOKUP(A417,bd_lista!$A$3:$C$593,3,FALSE)</f>
        <v>Vicepresidencia del Estado Plurinacional</v>
      </c>
      <c r="D417" s="425"/>
      <c r="E417" s="320" t="s">
        <v>1427</v>
      </c>
      <c r="F417" s="317">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317">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769.53</v>
      </c>
      <c r="H417" s="317">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317">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317">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317">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317">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317">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317">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317">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317">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317">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317">
        <f t="shared" ca="1" si="14"/>
        <v>769.53</v>
      </c>
      <c r="S417" s="317">
        <f ca="1">+R416+R417</f>
        <v>769.53</v>
      </c>
      <c r="T417" s="317">
        <f ca="1">+S417</f>
        <v>769.53</v>
      </c>
      <c r="U417" s="316">
        <f t="shared" si="15"/>
        <v>2</v>
      </c>
      <c r="V417" s="320" t="str">
        <f>+VLOOKUP(A417,bd_lista!$A$3:$E$593,5,FALSE)</f>
        <v>Órgano Ejecutivo</v>
      </c>
      <c r="W417" s="421"/>
    </row>
    <row r="418" spans="1:23" ht="15" customHeight="1">
      <c r="A418" s="326">
        <v>30</v>
      </c>
      <c r="B418" s="422">
        <f>+A418</f>
        <v>30</v>
      </c>
      <c r="C418" s="319" t="str">
        <f>+VLOOKUP(A418,bd_lista!$A$3:$C$593,3,FALSE)</f>
        <v>Ministerio de Justicia y Transparencia Institucional</v>
      </c>
      <c r="D418" s="424" t="str">
        <f>+C418</f>
        <v>Ministerio de Justicia y Transparencia Institucional</v>
      </c>
      <c r="E418" s="340" t="s">
        <v>1426</v>
      </c>
      <c r="F418" s="315">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315">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315">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315">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315">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315">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315">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315">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315">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315">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315">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315">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315">
        <f t="shared" ca="1" si="14"/>
        <v>0</v>
      </c>
      <c r="S418" s="315"/>
      <c r="T418" s="315">
        <f ca="1">+T419</f>
        <v>483.56</v>
      </c>
      <c r="U418" s="314">
        <f t="shared" si="15"/>
        <v>1</v>
      </c>
      <c r="V418" s="320" t="str">
        <f>+VLOOKUP(A418,bd_lista!$A$3:$E$593,5,FALSE)</f>
        <v>Órgano Ejecutivo</v>
      </c>
      <c r="W418" s="420" t="str">
        <f>+V418</f>
        <v>Órgano Ejecutivo</v>
      </c>
    </row>
    <row r="419" spans="1:23" ht="15" customHeight="1">
      <c r="A419" s="326">
        <v>30</v>
      </c>
      <c r="B419" s="423"/>
      <c r="C419" s="320" t="str">
        <f>+VLOOKUP(A419,bd_lista!$A$3:$C$593,3,FALSE)</f>
        <v>Ministerio de Justicia y Transparencia Institucional</v>
      </c>
      <c r="D419" s="425"/>
      <c r="E419" s="320" t="s">
        <v>1427</v>
      </c>
      <c r="F419" s="317">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479.58</v>
      </c>
      <c r="G419" s="317">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3.98</v>
      </c>
      <c r="H419" s="317">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317">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317">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317">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317">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317">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317">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317">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317">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317">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317">
        <f t="shared" ca="1" si="14"/>
        <v>483.56</v>
      </c>
      <c r="S419" s="317">
        <f ca="1">+R418+R419</f>
        <v>483.56</v>
      </c>
      <c r="T419" s="317">
        <f ca="1">+S419</f>
        <v>483.56</v>
      </c>
      <c r="U419" s="316">
        <f t="shared" si="15"/>
        <v>2</v>
      </c>
      <c r="V419" s="320" t="str">
        <f>+VLOOKUP(A419,bd_lista!$A$3:$E$593,5,FALSE)</f>
        <v>Órgano Ejecutivo</v>
      </c>
      <c r="W419" s="421"/>
    </row>
    <row r="420" spans="1:23" ht="15" customHeight="1">
      <c r="A420" s="382" t="s">
        <v>551</v>
      </c>
      <c r="B420" s="422" t="s">
        <v>551</v>
      </c>
      <c r="C420" s="319" t="str">
        <f>+VLOOKUP(A420,bd_lista!$A$3:$C$593,3,FALSE)</f>
        <v>Dirección General de Programación y Operaciones del Tesoro</v>
      </c>
      <c r="D420" s="424" t="str">
        <f>+C420</f>
        <v>Dirección General de Programación y Operaciones del Tesoro</v>
      </c>
      <c r="E420" s="340" t="s">
        <v>1426</v>
      </c>
      <c r="F420" s="315">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315">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313.07</v>
      </c>
      <c r="H420" s="315">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315">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315">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315">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315">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315">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315">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315">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315">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315">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315">
        <f t="shared" ca="1" si="14"/>
        <v>313.07</v>
      </c>
      <c r="S420" s="315"/>
      <c r="T420" s="315">
        <f ca="1">+T421</f>
        <v>313.07</v>
      </c>
      <c r="U420" s="314">
        <f t="shared" si="15"/>
        <v>1</v>
      </c>
      <c r="V420" s="320" t="str">
        <f>+VLOOKUP(A420,bd_lista!$A$3:$E$593,5,FALSE)</f>
        <v>Órgano Ejecutivo</v>
      </c>
      <c r="W420" s="420" t="str">
        <f>+V420</f>
        <v>Órgano Ejecutivo</v>
      </c>
    </row>
    <row r="421" spans="1:23" ht="15" customHeight="1">
      <c r="A421" s="382" t="s">
        <v>551</v>
      </c>
      <c r="B421" s="423"/>
      <c r="C421" s="320" t="str">
        <f>+VLOOKUP(A421,bd_lista!$A$3:$C$593,3,FALSE)</f>
        <v>Dirección General de Programación y Operaciones del Tesoro</v>
      </c>
      <c r="D421" s="425"/>
      <c r="E421" s="320" t="s">
        <v>1427</v>
      </c>
      <c r="F421" s="317">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317">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317">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317">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317">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317">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317">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317">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317">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317">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317">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317">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317">
        <f t="shared" ca="1" si="14"/>
        <v>0</v>
      </c>
      <c r="S421" s="317">
        <f ca="1">+R420+R421</f>
        <v>313.07</v>
      </c>
      <c r="T421" s="317">
        <f ca="1">+S421</f>
        <v>313.07</v>
      </c>
      <c r="U421" s="316">
        <f t="shared" si="15"/>
        <v>2</v>
      </c>
      <c r="V421" s="320" t="str">
        <f>+VLOOKUP(A421,bd_lista!$A$3:$E$593,5,FALSE)</f>
        <v>Órgano Ejecutivo</v>
      </c>
      <c r="W421" s="421"/>
    </row>
    <row r="422" spans="1:23" customFormat="1" ht="27" hidden="1" customHeight="1">
      <c r="A422" s="326">
        <v>901</v>
      </c>
      <c r="B422" s="422">
        <f>+A422</f>
        <v>901</v>
      </c>
      <c r="C422" s="319" t="str">
        <f>+VLOOKUP(A422,bd_lista!$A$3:$C$593,3,FALSE)</f>
        <v>Gobierno Autónomo Departamental de Chuquisaca</v>
      </c>
      <c r="D422" s="424" t="str">
        <f>+C422</f>
        <v>Gobierno Autónomo Departamental de Chuquisaca</v>
      </c>
      <c r="E422" s="348" t="s">
        <v>1426</v>
      </c>
      <c r="F422" s="315">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315">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315">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315">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315">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315">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315">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315">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315">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315">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315">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315">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315">
        <f t="shared" ca="1" si="14"/>
        <v>0</v>
      </c>
      <c r="S422" s="347"/>
      <c r="T422" s="315">
        <f ca="1">+T423</f>
        <v>0</v>
      </c>
      <c r="U422" s="314">
        <f t="shared" si="15"/>
        <v>1</v>
      </c>
      <c r="V422" s="320" t="str">
        <f>+VLOOKUP(A422,bd_lista!$A$3:$E$593,5,FALSE)</f>
        <v>Gobiernos Autónomos Departamentales</v>
      </c>
      <c r="W422" s="342" t="str">
        <f>+V422</f>
        <v>Gobiernos Autónomos Departamentales</v>
      </c>
    </row>
    <row r="423" spans="1:23" customFormat="1" ht="27" hidden="1" customHeight="1">
      <c r="A423" s="324">
        <v>901</v>
      </c>
      <c r="B423" s="423"/>
      <c r="C423" s="319" t="str">
        <f>+VLOOKUP(A423,bd_lista!$A$3:$C$593,3,FALSE)</f>
        <v>Gobierno Autónomo Departamental de Chuquisaca</v>
      </c>
      <c r="D423" s="425"/>
      <c r="E423" s="349" t="s">
        <v>1427</v>
      </c>
      <c r="F423" s="315">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315">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315">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315">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315">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315">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315">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315">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315">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315">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315">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315">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315">
        <f t="shared" ca="1" si="14"/>
        <v>0</v>
      </c>
      <c r="S423" s="347">
        <f ca="1">+R422+R423</f>
        <v>0</v>
      </c>
      <c r="T423" s="315">
        <f ca="1">+S423</f>
        <v>0</v>
      </c>
      <c r="U423" s="314">
        <f t="shared" si="15"/>
        <v>2</v>
      </c>
      <c r="V423" s="320" t="str">
        <f>+VLOOKUP(A423,bd_lista!$A$3:$E$593,5,FALSE)</f>
        <v>Gobiernos Autónomos Departamentales</v>
      </c>
      <c r="W423" s="321"/>
    </row>
    <row r="424" spans="1:23" customFormat="1" hidden="1">
      <c r="A424" s="324">
        <v>85</v>
      </c>
      <c r="B424" s="422">
        <f>+A424</f>
        <v>85</v>
      </c>
      <c r="C424" s="319" t="str">
        <f>+VLOOKUP(A424,bd_lista!$A$3:$C$593,3,FALSE)</f>
        <v>Ministerio de Energias</v>
      </c>
      <c r="D424" s="424" t="str">
        <f>+C424</f>
        <v>Ministerio de Energias</v>
      </c>
      <c r="E424" s="340" t="s">
        <v>1426</v>
      </c>
      <c r="F424" s="315">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315">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315">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315">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315">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315">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315">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315">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315">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315">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315">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315">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315">
        <f t="shared" ca="1" si="14"/>
        <v>0</v>
      </c>
      <c r="S424" s="315"/>
      <c r="T424" s="315">
        <f ca="1">+T425</f>
        <v>0</v>
      </c>
      <c r="U424" s="314">
        <f t="shared" si="15"/>
        <v>1</v>
      </c>
      <c r="V424" s="320" t="str">
        <f>+VLOOKUP(A424,bd_lista!$A$3:$E$593,5,FALSE)</f>
        <v>Órgano Ejecutivo</v>
      </c>
      <c r="W424" s="342" t="str">
        <f>+V424</f>
        <v>Órgano Ejecutivo</v>
      </c>
    </row>
    <row r="425" spans="1:23" customFormat="1" hidden="1">
      <c r="A425" s="324">
        <v>85</v>
      </c>
      <c r="B425" s="423"/>
      <c r="C425" s="320" t="str">
        <f>+VLOOKUP(A425,bd_lista!$A$3:$C$593,3,FALSE)</f>
        <v>Ministerio de Energias</v>
      </c>
      <c r="D425" s="425"/>
      <c r="E425" s="320" t="s">
        <v>1427</v>
      </c>
      <c r="F425" s="317">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317">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317">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317">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317">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317">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317">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317">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317">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317">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317">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317">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317">
        <f t="shared" ca="1" si="14"/>
        <v>0</v>
      </c>
      <c r="S425" s="317">
        <f ca="1">+R424+R425</f>
        <v>0</v>
      </c>
      <c r="T425" s="317">
        <f ca="1">+S425</f>
        <v>0</v>
      </c>
      <c r="U425" s="316">
        <f t="shared" si="15"/>
        <v>2</v>
      </c>
      <c r="V425" s="320" t="str">
        <f>+VLOOKUP(A425,bd_lista!$A$3:$E$593,5,FALSE)</f>
        <v>Órgano Ejecutivo</v>
      </c>
      <c r="W425" s="321"/>
    </row>
    <row r="426" spans="1:23" customFormat="1" ht="27" hidden="1" customHeight="1">
      <c r="A426" s="324">
        <v>903</v>
      </c>
      <c r="B426" s="422">
        <f>+A426</f>
        <v>903</v>
      </c>
      <c r="C426" s="319" t="str">
        <f>+VLOOKUP(A426,bd_lista!$A$3:$C$593,3,FALSE)</f>
        <v>Gobierno Autónomo Departamental de Cochabamba</v>
      </c>
      <c r="D426" s="424" t="str">
        <f>+C426</f>
        <v>Gobierno Autónomo Departamental de Cochabamba</v>
      </c>
      <c r="E426" s="348" t="s">
        <v>1426</v>
      </c>
      <c r="F426" s="315">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315">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315">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315">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315">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315">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315">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315">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315">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315">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315">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315">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315">
        <f t="shared" ca="1" si="14"/>
        <v>0</v>
      </c>
      <c r="S426" s="347"/>
      <c r="T426" s="315">
        <f ca="1">+T427</f>
        <v>0</v>
      </c>
      <c r="U426" s="314">
        <f t="shared" si="15"/>
        <v>1</v>
      </c>
      <c r="V426" s="320" t="str">
        <f>+VLOOKUP(A426,bd_lista!$A$3:$E$593,5,FALSE)</f>
        <v>Gobiernos Autónomos Departamentales</v>
      </c>
      <c r="W426" s="342" t="str">
        <f>+V426</f>
        <v>Gobiernos Autónomos Departamentales</v>
      </c>
    </row>
    <row r="427" spans="1:23" customFormat="1" ht="27" hidden="1" customHeight="1">
      <c r="A427" s="324">
        <v>903</v>
      </c>
      <c r="B427" s="423"/>
      <c r="C427" s="319" t="str">
        <f>+VLOOKUP(A427,bd_lista!$A$3:$C$593,3,FALSE)</f>
        <v>Gobierno Autónomo Departamental de Cochabamba</v>
      </c>
      <c r="D427" s="425"/>
      <c r="E427" s="349" t="s">
        <v>1427</v>
      </c>
      <c r="F427" s="315">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315">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315">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315">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315">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315">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315">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315">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315">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315">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315">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315">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315">
        <f t="shared" ca="1" si="14"/>
        <v>0</v>
      </c>
      <c r="S427" s="347">
        <f ca="1">+R426+R427</f>
        <v>0</v>
      </c>
      <c r="T427" s="315">
        <f ca="1">+S427</f>
        <v>0</v>
      </c>
      <c r="U427" s="314">
        <f t="shared" si="15"/>
        <v>2</v>
      </c>
      <c r="V427" s="320" t="str">
        <f>+VLOOKUP(A427,bd_lista!$A$3:$E$593,5,FALSE)</f>
        <v>Gobiernos Autónomos Departamentales</v>
      </c>
      <c r="W427" s="321"/>
    </row>
    <row r="428" spans="1:23" customFormat="1" ht="27" hidden="1" customHeight="1">
      <c r="A428" s="324">
        <v>904</v>
      </c>
      <c r="B428" s="422">
        <f>+A428</f>
        <v>904</v>
      </c>
      <c r="C428" s="319" t="str">
        <f>+VLOOKUP(A428,bd_lista!$A$3:$C$593,3,FALSE)</f>
        <v>Gobierno Autónomo Departamental de Oruro</v>
      </c>
      <c r="D428" s="424" t="str">
        <f>+C428</f>
        <v>Gobierno Autónomo Departamental de Oruro</v>
      </c>
      <c r="E428" s="348" t="s">
        <v>1426</v>
      </c>
      <c r="F428" s="315">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315">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315">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315">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315">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315">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315">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315">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315">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315">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315">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315">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315">
        <f t="shared" ca="1" si="14"/>
        <v>0</v>
      </c>
      <c r="S428" s="347"/>
      <c r="T428" s="315">
        <f ca="1">+T429</f>
        <v>0</v>
      </c>
      <c r="U428" s="314">
        <f t="shared" si="15"/>
        <v>1</v>
      </c>
      <c r="V428" s="320" t="str">
        <f>+VLOOKUP(A428,bd_lista!$A$3:$E$593,5,FALSE)</f>
        <v>Gobiernos Autónomos Departamentales</v>
      </c>
      <c r="W428" s="342" t="str">
        <f>+V428</f>
        <v>Gobiernos Autónomos Departamentales</v>
      </c>
    </row>
    <row r="429" spans="1:23" customFormat="1" ht="27" hidden="1" customHeight="1">
      <c r="A429" s="324">
        <v>904</v>
      </c>
      <c r="B429" s="423"/>
      <c r="C429" s="319" t="str">
        <f>+VLOOKUP(A429,bd_lista!$A$3:$C$593,3,FALSE)</f>
        <v>Gobierno Autónomo Departamental de Oruro</v>
      </c>
      <c r="D429" s="425"/>
      <c r="E429" s="349" t="s">
        <v>1427</v>
      </c>
      <c r="F429" s="315">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315">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315">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315">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315">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315">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315">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315">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315">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315">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315">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315">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315">
        <f t="shared" ca="1" si="14"/>
        <v>0</v>
      </c>
      <c r="S429" s="347">
        <f ca="1">+R428+R429</f>
        <v>0</v>
      </c>
      <c r="T429" s="315">
        <f ca="1">+S429</f>
        <v>0</v>
      </c>
      <c r="U429" s="314">
        <f t="shared" si="15"/>
        <v>2</v>
      </c>
      <c r="V429" s="320" t="str">
        <f>+VLOOKUP(A429,bd_lista!$A$3:$E$593,5,FALSE)</f>
        <v>Gobiernos Autónomos Departamentales</v>
      </c>
      <c r="W429" s="321"/>
    </row>
    <row r="430" spans="1:23" customFormat="1" ht="27" hidden="1" customHeight="1">
      <c r="A430" s="324">
        <v>905</v>
      </c>
      <c r="B430" s="422">
        <f>+A430</f>
        <v>905</v>
      </c>
      <c r="C430" s="319" t="str">
        <f>+VLOOKUP(A430,bd_lista!$A$3:$C$593,3,FALSE)</f>
        <v>Gobierno Autónomo Departamental de Potosí</v>
      </c>
      <c r="D430" s="424" t="str">
        <f>+C430</f>
        <v>Gobierno Autónomo Departamental de Potosí</v>
      </c>
      <c r="E430" s="348" t="s">
        <v>1426</v>
      </c>
      <c r="F430" s="315">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315">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315">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315">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315">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315">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315">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315">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315">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315">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315">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315">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315">
        <f t="shared" ca="1" si="14"/>
        <v>0</v>
      </c>
      <c r="S430" s="347"/>
      <c r="T430" s="315">
        <f ca="1">+T431</f>
        <v>0</v>
      </c>
      <c r="U430" s="314">
        <f t="shared" si="15"/>
        <v>1</v>
      </c>
      <c r="V430" s="320" t="str">
        <f>+VLOOKUP(A430,bd_lista!$A$3:$E$593,5,FALSE)</f>
        <v>Gobiernos Autónomos Departamentales</v>
      </c>
      <c r="W430" s="342" t="str">
        <f>+V430</f>
        <v>Gobiernos Autónomos Departamentales</v>
      </c>
    </row>
    <row r="431" spans="1:23" customFormat="1" ht="27" hidden="1" customHeight="1">
      <c r="A431" s="324">
        <v>905</v>
      </c>
      <c r="B431" s="423"/>
      <c r="C431" s="319" t="str">
        <f>+VLOOKUP(A431,bd_lista!$A$3:$C$593,3,FALSE)</f>
        <v>Gobierno Autónomo Departamental de Potosí</v>
      </c>
      <c r="D431" s="425"/>
      <c r="E431" s="349" t="s">
        <v>1427</v>
      </c>
      <c r="F431" s="315">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315">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315">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315">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315">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315">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315">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315">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315">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315">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315">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315">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315">
        <f t="shared" ca="1" si="14"/>
        <v>0</v>
      </c>
      <c r="S431" s="347">
        <f ca="1">+R430+R431</f>
        <v>0</v>
      </c>
      <c r="T431" s="315">
        <f ca="1">+S431</f>
        <v>0</v>
      </c>
      <c r="U431" s="314">
        <f t="shared" si="15"/>
        <v>2</v>
      </c>
      <c r="V431" s="320" t="str">
        <f>+VLOOKUP(A431,bd_lista!$A$3:$E$593,5,FALSE)</f>
        <v>Gobiernos Autónomos Departamentales</v>
      </c>
      <c r="W431" s="321"/>
    </row>
    <row r="432" spans="1:23" customFormat="1" ht="27" hidden="1" customHeight="1">
      <c r="A432" s="324">
        <v>906</v>
      </c>
      <c r="B432" s="422">
        <f>+A432</f>
        <v>906</v>
      </c>
      <c r="C432" s="319" t="str">
        <f>+VLOOKUP(A432,bd_lista!$A$3:$C$593,3,FALSE)</f>
        <v>Gobierno Autónomo Departamental de Tarija</v>
      </c>
      <c r="D432" s="424" t="str">
        <f>+C432</f>
        <v>Gobierno Autónomo Departamental de Tarija</v>
      </c>
      <c r="E432" s="348" t="s">
        <v>1426</v>
      </c>
      <c r="F432" s="315">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315">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315">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315">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315">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315">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315">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315">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315">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315">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315">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315">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315">
        <f t="shared" ca="1" si="14"/>
        <v>0</v>
      </c>
      <c r="S432" s="347"/>
      <c r="T432" s="315">
        <f ca="1">+T433</f>
        <v>0</v>
      </c>
      <c r="U432" s="314">
        <f t="shared" si="15"/>
        <v>1</v>
      </c>
      <c r="V432" s="320" t="str">
        <f>+VLOOKUP(A432,bd_lista!$A$3:$E$593,5,FALSE)</f>
        <v>Gobiernos Autónomos Departamentales</v>
      </c>
      <c r="W432" s="342" t="str">
        <f>+V432</f>
        <v>Gobiernos Autónomos Departamentales</v>
      </c>
    </row>
    <row r="433" spans="1:23" customFormat="1" ht="27" hidden="1" customHeight="1">
      <c r="A433" s="324">
        <v>906</v>
      </c>
      <c r="B433" s="423"/>
      <c r="C433" s="319" t="str">
        <f>+VLOOKUP(A433,bd_lista!$A$3:$C$593,3,FALSE)</f>
        <v>Gobierno Autónomo Departamental de Tarija</v>
      </c>
      <c r="D433" s="425"/>
      <c r="E433" s="349" t="s">
        <v>1427</v>
      </c>
      <c r="F433" s="315">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315">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315">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315">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315">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315">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315">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315">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315">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315">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315">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315">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315">
        <f t="shared" ca="1" si="14"/>
        <v>0</v>
      </c>
      <c r="S433" s="347">
        <f ca="1">+R432+R433</f>
        <v>0</v>
      </c>
      <c r="T433" s="315">
        <f ca="1">+S433</f>
        <v>0</v>
      </c>
      <c r="U433" s="314">
        <f t="shared" si="15"/>
        <v>2</v>
      </c>
      <c r="V433" s="320" t="str">
        <f>+VLOOKUP(A433,bd_lista!$A$3:$E$593,5,FALSE)</f>
        <v>Gobiernos Autónomos Departamentales</v>
      </c>
      <c r="W433" s="321"/>
    </row>
    <row r="434" spans="1:23" customFormat="1" hidden="1">
      <c r="A434" s="324">
        <v>141</v>
      </c>
      <c r="B434" s="422">
        <f>+A434</f>
        <v>141</v>
      </c>
      <c r="C434" s="319" t="str">
        <f>+VLOOKUP(A434,bd_lista!$A$3:$C$593,3,FALSE)</f>
        <v>Universidad Mayor de San Simón</v>
      </c>
      <c r="D434" s="424" t="str">
        <f>+C434</f>
        <v>Universidad Mayor de San Simón</v>
      </c>
      <c r="E434" s="319" t="s">
        <v>1426</v>
      </c>
      <c r="F434" s="315">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315">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315">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315">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315">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315">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315">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315">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315">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315">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315">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315">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315">
        <f t="shared" ca="1" si="14"/>
        <v>0</v>
      </c>
      <c r="S434" s="315"/>
      <c r="T434" s="315">
        <f ca="1">+T435</f>
        <v>4146</v>
      </c>
      <c r="U434" s="314">
        <f t="shared" si="15"/>
        <v>1</v>
      </c>
      <c r="V434" s="320" t="str">
        <f>+VLOOKUP(A434,bd_lista!$A$3:$E$593,5,FALSE)</f>
        <v>Universidades Públicas</v>
      </c>
      <c r="W434" s="342" t="str">
        <f>+V434</f>
        <v>Universidades Públicas</v>
      </c>
    </row>
    <row r="435" spans="1:23" customFormat="1" hidden="1">
      <c r="A435" s="324">
        <v>141</v>
      </c>
      <c r="B435" s="423"/>
      <c r="C435" s="320" t="str">
        <f>+VLOOKUP(A435,bd_lista!$A$3:$C$593,3,FALSE)</f>
        <v>Universidad Mayor de San Simón</v>
      </c>
      <c r="D435" s="425"/>
      <c r="E435" s="320" t="s">
        <v>1427</v>
      </c>
      <c r="F435" s="315">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315">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4146</v>
      </c>
      <c r="H435" s="315">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315">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315">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315">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315">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315">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315">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315">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315">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315">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317">
        <f t="shared" ca="1" si="14"/>
        <v>4146</v>
      </c>
      <c r="S435" s="317">
        <f ca="1">+R434+R435</f>
        <v>4146</v>
      </c>
      <c r="T435" s="317">
        <f ca="1">+S435</f>
        <v>4146</v>
      </c>
      <c r="U435" s="316">
        <f t="shared" si="15"/>
        <v>2</v>
      </c>
      <c r="V435" s="320" t="str">
        <f>+VLOOKUP(A435,bd_lista!$A$3:$E$593,5,FALSE)</f>
        <v>Universidades Públicas</v>
      </c>
      <c r="W435" s="321"/>
    </row>
    <row r="436" spans="1:23" customFormat="1" ht="27" hidden="1" customHeight="1">
      <c r="A436" s="324">
        <v>908</v>
      </c>
      <c r="B436" s="344">
        <f>+A436</f>
        <v>908</v>
      </c>
      <c r="C436" s="319" t="str">
        <f>+VLOOKUP(A436,bd_lista!$A$3:$C$593,3,FALSE)</f>
        <v>Gobierno Autónomo Departamental del Beni</v>
      </c>
      <c r="D436" s="319" t="str">
        <f>+C436</f>
        <v>Gobierno Autónomo Departamental del Beni</v>
      </c>
      <c r="E436" s="348" t="s">
        <v>1426</v>
      </c>
      <c r="F436" s="315">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315">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315">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315">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315">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315">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315">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315">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315">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315">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315">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315">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315">
        <f t="shared" ref="R436:R461" ca="1" si="16">+SUM(F436:Q436)</f>
        <v>0</v>
      </c>
      <c r="S436" s="347"/>
      <c r="T436" s="315">
        <f ca="1">+T437</f>
        <v>0</v>
      </c>
      <c r="U436" s="314">
        <f t="shared" ref="U436:U461" si="17">+IF(E436="Débitos",1,2)</f>
        <v>1</v>
      </c>
      <c r="V436" s="320" t="str">
        <f>+VLOOKUP(A436,bd_lista!$A$3:$E$593,5,FALSE)</f>
        <v>Gobiernos Autónomos Departamentales</v>
      </c>
      <c r="W436" s="342" t="str">
        <f>+V436</f>
        <v>Gobiernos Autónomos Departamentales</v>
      </c>
    </row>
    <row r="437" spans="1:23" customFormat="1" ht="27" hidden="1" customHeight="1">
      <c r="A437" s="324">
        <v>908</v>
      </c>
      <c r="B437" s="344"/>
      <c r="C437" s="319" t="str">
        <f>+VLOOKUP(A437,bd_lista!$A$3:$C$593,3,FALSE)</f>
        <v>Gobierno Autónomo Departamental del Beni</v>
      </c>
      <c r="D437" s="319"/>
      <c r="E437" s="349" t="s">
        <v>1427</v>
      </c>
      <c r="F437" s="315">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315">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315">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315">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315">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315">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315">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315">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315">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315">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315">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315">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315">
        <f t="shared" ca="1" si="16"/>
        <v>0</v>
      </c>
      <c r="S437" s="347">
        <f ca="1">+R436+R437</f>
        <v>0</v>
      </c>
      <c r="T437" s="315">
        <f ca="1">+S437</f>
        <v>0</v>
      </c>
      <c r="U437" s="314">
        <f t="shared" si="17"/>
        <v>2</v>
      </c>
      <c r="V437" s="320" t="str">
        <f>+VLOOKUP(A437,bd_lista!$A$3:$E$593,5,FALSE)</f>
        <v>Gobiernos Autónomos Departamentales</v>
      </c>
      <c r="W437" s="321"/>
    </row>
    <row r="438" spans="1:23" customFormat="1" ht="27" hidden="1" customHeight="1">
      <c r="A438" s="324">
        <v>909</v>
      </c>
      <c r="B438" s="344">
        <f>+A438</f>
        <v>909</v>
      </c>
      <c r="C438" s="319" t="str">
        <f>+VLOOKUP(A438,bd_lista!$A$3:$C$593,3,FALSE)</f>
        <v>Gobierno Autónomo Departamental de Pando</v>
      </c>
      <c r="D438" s="319" t="str">
        <f>+C438</f>
        <v>Gobierno Autónomo Departamental de Pando</v>
      </c>
      <c r="E438" s="348" t="s">
        <v>1426</v>
      </c>
      <c r="F438" s="315">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315">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315">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315">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315">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315">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315">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315">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315">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315">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315">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315">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315">
        <f t="shared" ca="1" si="16"/>
        <v>0</v>
      </c>
      <c r="S438" s="347"/>
      <c r="T438" s="315">
        <f ca="1">+T439</f>
        <v>0</v>
      </c>
      <c r="U438" s="314">
        <f t="shared" si="17"/>
        <v>1</v>
      </c>
      <c r="V438" s="320" t="str">
        <f>+VLOOKUP(A438,bd_lista!$A$3:$E$593,5,FALSE)</f>
        <v>Gobiernos Autónomos Departamentales</v>
      </c>
      <c r="W438" s="342" t="str">
        <f>+V438</f>
        <v>Gobiernos Autónomos Departamentales</v>
      </c>
    </row>
    <row r="439" spans="1:23" customFormat="1" ht="27" hidden="1" customHeight="1">
      <c r="A439" s="324">
        <v>909</v>
      </c>
      <c r="B439" s="344"/>
      <c r="C439" s="319" t="str">
        <f>+VLOOKUP(A439,bd_lista!$A$3:$C$593,3,FALSE)</f>
        <v>Gobierno Autónomo Departamental de Pando</v>
      </c>
      <c r="D439" s="319"/>
      <c r="E439" s="349" t="s">
        <v>1427</v>
      </c>
      <c r="F439" s="315">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315">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315">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315">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315">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315">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315">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315">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315">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315">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315">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315">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315">
        <f t="shared" ca="1" si="16"/>
        <v>0</v>
      </c>
      <c r="S439" s="347">
        <f ca="1">+R438+R439</f>
        <v>0</v>
      </c>
      <c r="T439" s="315">
        <f ca="1">+S439</f>
        <v>0</v>
      </c>
      <c r="U439" s="314">
        <f t="shared" si="17"/>
        <v>2</v>
      </c>
      <c r="V439" s="320" t="str">
        <f>+VLOOKUP(A439,bd_lista!$A$3:$E$593,5,FALSE)</f>
        <v>Gobiernos Autónomos Departamentales</v>
      </c>
      <c r="W439" s="321"/>
    </row>
    <row r="440" spans="1:23" customFormat="1" ht="27" hidden="1" customHeight="1">
      <c r="A440" s="324">
        <v>951</v>
      </c>
      <c r="B440" s="344">
        <f>+A440</f>
        <v>951</v>
      </c>
      <c r="C440" s="319" t="str">
        <f>+VLOOKUP(A440,bd_lista!$A$3:$C$593,3,FALSE)</f>
        <v>Banco Central de Bolivia</v>
      </c>
      <c r="D440" s="319" t="str">
        <f>+C440</f>
        <v>Banco Central de Bolivia</v>
      </c>
      <c r="E440" s="348" t="s">
        <v>1426</v>
      </c>
      <c r="F440" s="315">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315">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315">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315">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315">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315">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315">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315">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315">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315">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315">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315">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315">
        <f t="shared" ca="1" si="16"/>
        <v>0</v>
      </c>
      <c r="S440" s="347"/>
      <c r="T440" s="315">
        <f ca="1">+T441</f>
        <v>0</v>
      </c>
      <c r="U440" s="314">
        <f t="shared" si="17"/>
        <v>1</v>
      </c>
      <c r="V440" s="320" t="str">
        <f>+VLOOKUP(A440,bd_lista!$A$3:$E$593,5,FALSE)</f>
        <v>INSTITUCIONES FINANCIERAS BANCARIAS</v>
      </c>
      <c r="W440" s="342" t="str">
        <f>+V440</f>
        <v>INSTITUCIONES FINANCIERAS BANCARIAS</v>
      </c>
    </row>
    <row r="441" spans="1:23" customFormat="1" ht="27" hidden="1" customHeight="1">
      <c r="A441" s="324">
        <v>951</v>
      </c>
      <c r="B441" s="344"/>
      <c r="C441" s="319" t="str">
        <f>+VLOOKUP(A441,bd_lista!$A$3:$C$593,3,FALSE)</f>
        <v>Banco Central de Bolivia</v>
      </c>
      <c r="D441" s="319"/>
      <c r="E441" s="349" t="s">
        <v>1427</v>
      </c>
      <c r="F441" s="315">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315">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315">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315">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315">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315">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315">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315">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315">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315">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315">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315">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315">
        <f t="shared" ca="1" si="16"/>
        <v>0</v>
      </c>
      <c r="S441" s="347">
        <f ca="1">+R440+R441</f>
        <v>0</v>
      </c>
      <c r="T441" s="315">
        <f ca="1">+S441</f>
        <v>0</v>
      </c>
      <c r="U441" s="314">
        <f t="shared" si="17"/>
        <v>2</v>
      </c>
      <c r="V441" s="320" t="str">
        <f>+VLOOKUP(A441,bd_lista!$A$3:$E$593,5,FALSE)</f>
        <v>INSTITUCIONES FINANCIERAS BANCARIAS</v>
      </c>
      <c r="W441" s="321"/>
    </row>
    <row r="442" spans="1:23" customFormat="1" ht="15" hidden="1" customHeight="1">
      <c r="A442" s="324">
        <v>999</v>
      </c>
      <c r="B442" s="344">
        <f>+A442</f>
        <v>999</v>
      </c>
      <c r="C442" s="319" t="str">
        <f>+VLOOKUP(A442,bd_lista!$A$3:$C$593,3,FALSE)</f>
        <v>Sector Privado</v>
      </c>
      <c r="D442" s="319" t="str">
        <f>+C442</f>
        <v>Sector Privado</v>
      </c>
      <c r="E442" s="348" t="s">
        <v>1426</v>
      </c>
      <c r="F442" s="315">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315">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315">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315">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315">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315">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315">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315">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315">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315">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315">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315">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315">
        <f t="shared" ca="1" si="16"/>
        <v>0</v>
      </c>
      <c r="S442" s="347"/>
      <c r="T442" s="315">
        <f ca="1">+T443</f>
        <v>0</v>
      </c>
      <c r="U442" s="314">
        <f t="shared" si="17"/>
        <v>1</v>
      </c>
      <c r="V442" s="320" t="str">
        <f>+VLOOKUP(A442,bd_lista!$A$3:$E$593,5,FALSE)</f>
        <v>Sin Nivel</v>
      </c>
      <c r="W442" s="342" t="str">
        <f>+V442</f>
        <v>Sin Nivel</v>
      </c>
    </row>
    <row r="443" spans="1:23" customFormat="1" ht="15" hidden="1" customHeight="1">
      <c r="A443" s="324">
        <v>999</v>
      </c>
      <c r="B443" s="344"/>
      <c r="C443" s="319" t="str">
        <f>+VLOOKUP(A443,bd_lista!$A$3:$C$593,3,FALSE)</f>
        <v>Sector Privado</v>
      </c>
      <c r="D443" s="319"/>
      <c r="E443" s="349" t="s">
        <v>1427</v>
      </c>
      <c r="F443" s="315">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315">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315">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315">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315">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315">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315">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315">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315">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315">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315">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315">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315">
        <f t="shared" ca="1" si="16"/>
        <v>0</v>
      </c>
      <c r="S443" s="347">
        <f ca="1">+R442+R443</f>
        <v>0</v>
      </c>
      <c r="T443" s="315">
        <f ca="1">+S443</f>
        <v>0</v>
      </c>
      <c r="U443" s="314">
        <f t="shared" si="17"/>
        <v>2</v>
      </c>
      <c r="V443" s="320" t="str">
        <f>+VLOOKUP(A443,bd_lista!$A$3:$E$593,5,FALSE)</f>
        <v>Sin Nivel</v>
      </c>
      <c r="W443" s="321"/>
    </row>
    <row r="444" spans="1:23" customFormat="1" ht="15" hidden="1" customHeight="1">
      <c r="A444" s="324">
        <v>1101</v>
      </c>
      <c r="B444" s="344">
        <f>+A444</f>
        <v>1101</v>
      </c>
      <c r="C444" s="319" t="str">
        <f>+VLOOKUP(A444,bd_lista!$A$3:$C$593,3,FALSE)</f>
        <v>Gobierno Autónomo Municipal de Sucre</v>
      </c>
      <c r="D444" s="319" t="str">
        <f>+C444</f>
        <v>Gobierno Autónomo Municipal de Sucre</v>
      </c>
      <c r="E444" s="348" t="s">
        <v>1426</v>
      </c>
      <c r="F444" s="315">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315">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315">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315">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315">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315">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315">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315">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315">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315">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315">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315">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315">
        <f t="shared" ca="1" si="16"/>
        <v>0</v>
      </c>
      <c r="S444" s="347"/>
      <c r="T444" s="315">
        <f ca="1">+T445</f>
        <v>0</v>
      </c>
      <c r="U444" s="314">
        <f t="shared" si="17"/>
        <v>1</v>
      </c>
      <c r="V444" s="320" t="str">
        <f>+VLOOKUP(A444,bd_lista!$A$3:$E$593,5,FALSE)</f>
        <v>Gobiernos Autonomos Municipales</v>
      </c>
      <c r="W444" s="342" t="str">
        <f>+V444</f>
        <v>Gobiernos Autonomos Municipales</v>
      </c>
    </row>
    <row r="445" spans="1:23" customFormat="1" ht="15" hidden="1" customHeight="1">
      <c r="A445" s="324">
        <v>1101</v>
      </c>
      <c r="B445" s="344"/>
      <c r="C445" s="319" t="str">
        <f>+VLOOKUP(A445,bd_lista!$A$3:$C$593,3,FALSE)</f>
        <v>Gobierno Autónomo Municipal de Sucre</v>
      </c>
      <c r="D445" s="319"/>
      <c r="E445" s="349" t="s">
        <v>1427</v>
      </c>
      <c r="F445" s="315">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315">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315">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315">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315">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315">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315">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315">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315">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315">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315">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315">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315">
        <f t="shared" ca="1" si="16"/>
        <v>0</v>
      </c>
      <c r="S445" s="347">
        <f ca="1">+R444+R445</f>
        <v>0</v>
      </c>
      <c r="T445" s="315">
        <f ca="1">+S445</f>
        <v>0</v>
      </c>
      <c r="U445" s="314">
        <f t="shared" si="17"/>
        <v>2</v>
      </c>
      <c r="V445" s="320" t="str">
        <f>+VLOOKUP(A445,bd_lista!$A$3:$E$593,5,FALSE)</f>
        <v>Gobiernos Autonomos Municipales</v>
      </c>
      <c r="W445" s="321"/>
    </row>
    <row r="446" spans="1:23" customFormat="1" ht="15" hidden="1" customHeight="1">
      <c r="A446" s="324">
        <v>1102</v>
      </c>
      <c r="B446" s="344">
        <f>+A446</f>
        <v>1102</v>
      </c>
      <c r="C446" s="319" t="str">
        <f>+VLOOKUP(A446,bd_lista!$A$3:$C$593,3,FALSE)</f>
        <v>Gobierno Autónomo Municipal de Yotala</v>
      </c>
      <c r="D446" s="319" t="str">
        <f>+C446</f>
        <v>Gobierno Autónomo Municipal de Yotala</v>
      </c>
      <c r="E446" s="348" t="s">
        <v>1426</v>
      </c>
      <c r="F446" s="315">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315">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315">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315">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315">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315">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315">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315">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315">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315">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315">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315">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315">
        <f t="shared" ca="1" si="16"/>
        <v>0</v>
      </c>
      <c r="S446" s="347"/>
      <c r="T446" s="315">
        <f ca="1">+T447</f>
        <v>0</v>
      </c>
      <c r="U446" s="314">
        <f t="shared" si="17"/>
        <v>1</v>
      </c>
      <c r="V446" s="320" t="str">
        <f>+VLOOKUP(A446,bd_lista!$A$3:$E$593,5,FALSE)</f>
        <v>Gobiernos Autonomos Municipales</v>
      </c>
      <c r="W446" s="342" t="str">
        <f>+V446</f>
        <v>Gobiernos Autonomos Municipales</v>
      </c>
    </row>
    <row r="447" spans="1:23" customFormat="1" ht="15" hidden="1" customHeight="1">
      <c r="A447" s="324">
        <v>1102</v>
      </c>
      <c r="B447" s="344"/>
      <c r="C447" s="319" t="str">
        <f>+VLOOKUP(A447,bd_lista!$A$3:$C$593,3,FALSE)</f>
        <v>Gobierno Autónomo Municipal de Yotala</v>
      </c>
      <c r="D447" s="319"/>
      <c r="E447" s="349" t="s">
        <v>1427</v>
      </c>
      <c r="F447" s="315">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315">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315">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315">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315">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315">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315">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315">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315">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315">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315">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315">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315">
        <f t="shared" ca="1" si="16"/>
        <v>0</v>
      </c>
      <c r="S447" s="347">
        <f ca="1">+R446+R447</f>
        <v>0</v>
      </c>
      <c r="T447" s="315">
        <f ca="1">+S447</f>
        <v>0</v>
      </c>
      <c r="U447" s="314">
        <f t="shared" si="17"/>
        <v>2</v>
      </c>
      <c r="V447" s="320" t="str">
        <f>+VLOOKUP(A447,bd_lista!$A$3:$E$593,5,FALSE)</f>
        <v>Gobiernos Autonomos Municipales</v>
      </c>
      <c r="W447" s="321"/>
    </row>
    <row r="448" spans="1:23" customFormat="1" ht="15" hidden="1" customHeight="1">
      <c r="A448" s="324">
        <v>1103</v>
      </c>
      <c r="B448" s="344">
        <f>+A448</f>
        <v>1103</v>
      </c>
      <c r="C448" s="319" t="str">
        <f>+VLOOKUP(A448,bd_lista!$A$3:$C$593,3,FALSE)</f>
        <v>Gobierno Autónomo Municipal de Poroma</v>
      </c>
      <c r="D448" s="319" t="str">
        <f>+C448</f>
        <v>Gobierno Autónomo Municipal de Poroma</v>
      </c>
      <c r="E448" s="348" t="s">
        <v>1426</v>
      </c>
      <c r="F448" s="315">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315">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315">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315">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315">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315">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315">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315">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315">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315">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315">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315">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315">
        <f t="shared" ca="1" si="16"/>
        <v>0</v>
      </c>
      <c r="S448" s="347"/>
      <c r="T448" s="315">
        <f ca="1">+T449</f>
        <v>0</v>
      </c>
      <c r="U448" s="314">
        <f t="shared" si="17"/>
        <v>1</v>
      </c>
      <c r="V448" s="320" t="str">
        <f>+VLOOKUP(A448,bd_lista!$A$3:$E$593,5,FALSE)</f>
        <v>Gobiernos Autonomos Municipales</v>
      </c>
      <c r="W448" s="342" t="str">
        <f>+V448</f>
        <v>Gobiernos Autonomos Municipales</v>
      </c>
    </row>
    <row r="449" spans="1:23" customFormat="1" ht="15" hidden="1" customHeight="1">
      <c r="A449" s="324">
        <v>1103</v>
      </c>
      <c r="B449" s="344"/>
      <c r="C449" s="319" t="str">
        <f>+VLOOKUP(A449,bd_lista!$A$3:$C$593,3,FALSE)</f>
        <v>Gobierno Autónomo Municipal de Poroma</v>
      </c>
      <c r="D449" s="319"/>
      <c r="E449" s="349" t="s">
        <v>1427</v>
      </c>
      <c r="F449" s="315">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315">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315">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315">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315">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315">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315">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315">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315">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315">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315">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315">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315">
        <f t="shared" ca="1" si="16"/>
        <v>0</v>
      </c>
      <c r="S449" s="347">
        <f ca="1">+R448+R449</f>
        <v>0</v>
      </c>
      <c r="T449" s="315">
        <f ca="1">+S449</f>
        <v>0</v>
      </c>
      <c r="U449" s="314">
        <f t="shared" si="17"/>
        <v>2</v>
      </c>
      <c r="V449" s="320" t="str">
        <f>+VLOOKUP(A449,bd_lista!$A$3:$E$593,5,FALSE)</f>
        <v>Gobiernos Autonomos Municipales</v>
      </c>
      <c r="W449" s="321"/>
    </row>
    <row r="450" spans="1:23" customFormat="1" ht="15" hidden="1" customHeight="1">
      <c r="A450" s="324">
        <v>1104</v>
      </c>
      <c r="B450" s="344">
        <f>+A450</f>
        <v>1104</v>
      </c>
      <c r="C450" s="319" t="str">
        <f>+VLOOKUP(A450,bd_lista!$A$3:$C$593,3,FALSE)</f>
        <v>Gobierno Autónomo Municipal de Villa Azurduy</v>
      </c>
      <c r="D450" s="319" t="str">
        <f>+C450</f>
        <v>Gobierno Autónomo Municipal de Villa Azurduy</v>
      </c>
      <c r="E450" s="348" t="s">
        <v>1426</v>
      </c>
      <c r="F450" s="315">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315">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315">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315">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315">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315">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315">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315">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315">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315">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315">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315">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315">
        <f t="shared" ca="1" si="16"/>
        <v>0</v>
      </c>
      <c r="S450" s="347"/>
      <c r="T450" s="315">
        <f ca="1">+T451</f>
        <v>0</v>
      </c>
      <c r="U450" s="314">
        <f t="shared" si="17"/>
        <v>1</v>
      </c>
      <c r="V450" s="320" t="str">
        <f>+VLOOKUP(A450,bd_lista!$A$3:$E$593,5,FALSE)</f>
        <v>Gobiernos Autonomos Municipales</v>
      </c>
      <c r="W450" s="342" t="str">
        <f>+V450</f>
        <v>Gobiernos Autonomos Municipales</v>
      </c>
    </row>
    <row r="451" spans="1:23" customFormat="1" ht="15" hidden="1" customHeight="1">
      <c r="A451" s="324">
        <v>1104</v>
      </c>
      <c r="B451" s="344"/>
      <c r="C451" s="319" t="str">
        <f>+VLOOKUP(A451,bd_lista!$A$3:$C$593,3,FALSE)</f>
        <v>Gobierno Autónomo Municipal de Villa Azurduy</v>
      </c>
      <c r="D451" s="319"/>
      <c r="E451" s="349" t="s">
        <v>1427</v>
      </c>
      <c r="F451" s="315">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315">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315">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315">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315">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315">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315">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315">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315">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315">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315">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315">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315">
        <f t="shared" ca="1" si="16"/>
        <v>0</v>
      </c>
      <c r="S451" s="347">
        <f ca="1">+R450+R451</f>
        <v>0</v>
      </c>
      <c r="T451" s="315">
        <f ca="1">+S451</f>
        <v>0</v>
      </c>
      <c r="U451" s="314">
        <f t="shared" si="17"/>
        <v>2</v>
      </c>
      <c r="V451" s="320" t="str">
        <f>+VLOOKUP(A451,bd_lista!$A$3:$E$593,5,FALSE)</f>
        <v>Gobiernos Autonomos Municipales</v>
      </c>
      <c r="W451" s="321"/>
    </row>
    <row r="452" spans="1:23" customFormat="1" ht="27" hidden="1" customHeight="1">
      <c r="A452" s="324">
        <v>1105</v>
      </c>
      <c r="B452" s="344">
        <f>+A452</f>
        <v>1105</v>
      </c>
      <c r="C452" s="319" t="str">
        <f>+VLOOKUP(A452,bd_lista!$A$3:$C$593,3,FALSE)</f>
        <v>Gobierno Autónomo Municipal de Tarvita (Villa Orías)</v>
      </c>
      <c r="D452" s="319" t="str">
        <f>+C452</f>
        <v>Gobierno Autónomo Municipal de Tarvita (Villa Orías)</v>
      </c>
      <c r="E452" s="348" t="s">
        <v>1426</v>
      </c>
      <c r="F452" s="315">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315">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315">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315">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315">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315">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315">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315">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315">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315">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315">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315">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315">
        <f t="shared" ca="1" si="16"/>
        <v>0</v>
      </c>
      <c r="S452" s="347"/>
      <c r="T452" s="315">
        <f ca="1">+T453</f>
        <v>0</v>
      </c>
      <c r="U452" s="314">
        <f t="shared" si="17"/>
        <v>1</v>
      </c>
      <c r="V452" s="320" t="str">
        <f>+VLOOKUP(A452,bd_lista!$A$3:$E$593,5,FALSE)</f>
        <v>Gobiernos Autonomos Municipales</v>
      </c>
      <c r="W452" s="342" t="str">
        <f>+V452</f>
        <v>Gobiernos Autonomos Municipales</v>
      </c>
    </row>
    <row r="453" spans="1:23" customFormat="1" ht="27" hidden="1" customHeight="1">
      <c r="A453" s="324">
        <v>1105</v>
      </c>
      <c r="B453" s="344"/>
      <c r="C453" s="319" t="str">
        <f>+VLOOKUP(A453,bd_lista!$A$3:$C$593,3,FALSE)</f>
        <v>Gobierno Autónomo Municipal de Tarvita (Villa Orías)</v>
      </c>
      <c r="D453" s="319"/>
      <c r="E453" s="349" t="s">
        <v>1427</v>
      </c>
      <c r="F453" s="315">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315">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315">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315">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315">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315">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315">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315">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315">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315">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315">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315">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315">
        <f t="shared" ca="1" si="16"/>
        <v>0</v>
      </c>
      <c r="S453" s="347">
        <f ca="1">+R452+R453</f>
        <v>0</v>
      </c>
      <c r="T453" s="315">
        <f ca="1">+S453</f>
        <v>0</v>
      </c>
      <c r="U453" s="314">
        <f t="shared" si="17"/>
        <v>2</v>
      </c>
      <c r="V453" s="320" t="str">
        <f>+VLOOKUP(A453,bd_lista!$A$3:$E$593,5,FALSE)</f>
        <v>Gobiernos Autonomos Municipales</v>
      </c>
      <c r="W453" s="321"/>
    </row>
    <row r="454" spans="1:23" customFormat="1" ht="27" hidden="1" customHeight="1">
      <c r="A454" s="324">
        <v>1106</v>
      </c>
      <c r="B454" s="344">
        <f>+A454</f>
        <v>1106</v>
      </c>
      <c r="C454" s="319" t="str">
        <f>+VLOOKUP(A454,bd_lista!$A$3:$C$593,3,FALSE)</f>
        <v>Gobierno Autónomo Municipal de Villa Zudañez (Tacopaya)</v>
      </c>
      <c r="D454" s="319" t="str">
        <f>+C454</f>
        <v>Gobierno Autónomo Municipal de Villa Zudañez (Tacopaya)</v>
      </c>
      <c r="E454" s="348" t="s">
        <v>1426</v>
      </c>
      <c r="F454" s="315">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315">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315">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315">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315">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315">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315">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315">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315">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315">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315">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315">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315">
        <f t="shared" ca="1" si="16"/>
        <v>0</v>
      </c>
      <c r="S454" s="347"/>
      <c r="T454" s="315">
        <f ca="1">+T455</f>
        <v>0</v>
      </c>
      <c r="U454" s="314">
        <f t="shared" si="17"/>
        <v>1</v>
      </c>
      <c r="V454" s="320" t="str">
        <f>+VLOOKUP(A454,bd_lista!$A$3:$E$593,5,FALSE)</f>
        <v>Gobiernos Autonomos Municipales</v>
      </c>
      <c r="W454" s="342" t="str">
        <f>+V454</f>
        <v>Gobiernos Autonomos Municipales</v>
      </c>
    </row>
    <row r="455" spans="1:23" customFormat="1" ht="27" hidden="1" customHeight="1">
      <c r="A455" s="324">
        <v>1106</v>
      </c>
      <c r="B455" s="344"/>
      <c r="C455" s="319" t="str">
        <f>+VLOOKUP(A455,bd_lista!$A$3:$C$593,3,FALSE)</f>
        <v>Gobierno Autónomo Municipal de Villa Zudañez (Tacopaya)</v>
      </c>
      <c r="D455" s="319"/>
      <c r="E455" s="349" t="s">
        <v>1427</v>
      </c>
      <c r="F455" s="315">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315">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315">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315">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315">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315">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315">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315">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315">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315">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315">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315">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315">
        <f t="shared" ca="1" si="16"/>
        <v>0</v>
      </c>
      <c r="S455" s="347">
        <f ca="1">+R454+R455</f>
        <v>0</v>
      </c>
      <c r="T455" s="315">
        <f ca="1">+S455</f>
        <v>0</v>
      </c>
      <c r="U455" s="314">
        <f t="shared" si="17"/>
        <v>2</v>
      </c>
      <c r="V455" s="320" t="str">
        <f>+VLOOKUP(A455,bd_lista!$A$3:$E$593,5,FALSE)</f>
        <v>Gobiernos Autonomos Municipales</v>
      </c>
      <c r="W455" s="321"/>
    </row>
    <row r="456" spans="1:23" customFormat="1" ht="15" hidden="1" customHeight="1">
      <c r="A456" s="324">
        <v>1107</v>
      </c>
      <c r="B456" s="344">
        <f>+A456</f>
        <v>1107</v>
      </c>
      <c r="C456" s="319" t="str">
        <f>+VLOOKUP(A456,bd_lista!$A$3:$C$593,3,FALSE)</f>
        <v>Gobierno Autónomo Municipal de Presto</v>
      </c>
      <c r="D456" s="319" t="str">
        <f>+C456</f>
        <v>Gobierno Autónomo Municipal de Presto</v>
      </c>
      <c r="E456" s="348" t="s">
        <v>1426</v>
      </c>
      <c r="F456" s="315">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315">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315">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315">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315">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315">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315">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315">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315">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315">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315">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315">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315">
        <f t="shared" ca="1" si="16"/>
        <v>0</v>
      </c>
      <c r="S456" s="347"/>
      <c r="T456" s="315">
        <f ca="1">+T457</f>
        <v>0</v>
      </c>
      <c r="U456" s="314">
        <f t="shared" si="17"/>
        <v>1</v>
      </c>
      <c r="V456" s="320" t="str">
        <f>+VLOOKUP(A456,bd_lista!$A$3:$E$593,5,FALSE)</f>
        <v>Gobiernos Autonomos Municipales</v>
      </c>
      <c r="W456" s="342" t="str">
        <f>+V456</f>
        <v>Gobiernos Autonomos Municipales</v>
      </c>
    </row>
    <row r="457" spans="1:23" customFormat="1" ht="15" hidden="1" customHeight="1">
      <c r="A457" s="324">
        <v>1107</v>
      </c>
      <c r="B457" s="344"/>
      <c r="C457" s="319" t="str">
        <f>+VLOOKUP(A457,bd_lista!$A$3:$C$593,3,FALSE)</f>
        <v>Gobierno Autónomo Municipal de Presto</v>
      </c>
      <c r="D457" s="319"/>
      <c r="E457" s="349" t="s">
        <v>1427</v>
      </c>
      <c r="F457" s="315">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315">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315">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315">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315">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315">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315">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315">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315">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315">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315">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315">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315">
        <f t="shared" ca="1" si="16"/>
        <v>0</v>
      </c>
      <c r="S457" s="347">
        <f ca="1">+R456+R457</f>
        <v>0</v>
      </c>
      <c r="T457" s="315">
        <f ca="1">+S457</f>
        <v>0</v>
      </c>
      <c r="U457" s="314">
        <f t="shared" si="17"/>
        <v>2</v>
      </c>
      <c r="V457" s="320" t="str">
        <f>+VLOOKUP(A457,bd_lista!$A$3:$E$593,5,FALSE)</f>
        <v>Gobiernos Autonomos Municipales</v>
      </c>
      <c r="W457" s="321"/>
    </row>
    <row r="458" spans="1:23" customFormat="1" ht="15" hidden="1" customHeight="1">
      <c r="A458" s="324">
        <v>1108</v>
      </c>
      <c r="B458" s="344">
        <f>+A458</f>
        <v>1108</v>
      </c>
      <c r="C458" s="319" t="str">
        <f>+VLOOKUP(A458,bd_lista!$A$3:$C$593,3,FALSE)</f>
        <v>Gobierno Autónomo Municipal de Villa Mojocoya</v>
      </c>
      <c r="D458" s="319" t="str">
        <f>+C458</f>
        <v>Gobierno Autónomo Municipal de Villa Mojocoya</v>
      </c>
      <c r="E458" s="348" t="s">
        <v>1426</v>
      </c>
      <c r="F458" s="315">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315">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315">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315">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315">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315">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315">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315">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315">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315">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315">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315">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315">
        <f t="shared" ca="1" si="16"/>
        <v>0</v>
      </c>
      <c r="S458" s="347"/>
      <c r="T458" s="315">
        <f ca="1">+T459</f>
        <v>0</v>
      </c>
      <c r="U458" s="314">
        <f t="shared" si="17"/>
        <v>1</v>
      </c>
      <c r="V458" s="320" t="str">
        <f>+VLOOKUP(A458,bd_lista!$A$3:$E$593,5,FALSE)</f>
        <v>Gobiernos Autonomos Municipales</v>
      </c>
      <c r="W458" s="342" t="str">
        <f>+V458</f>
        <v>Gobiernos Autonomos Municipales</v>
      </c>
    </row>
    <row r="459" spans="1:23" customFormat="1" ht="15" hidden="1" customHeight="1">
      <c r="A459" s="324">
        <v>1108</v>
      </c>
      <c r="B459" s="344"/>
      <c r="C459" s="319" t="str">
        <f>+VLOOKUP(A459,bd_lista!$A$3:$C$593,3,FALSE)</f>
        <v>Gobierno Autónomo Municipal de Villa Mojocoya</v>
      </c>
      <c r="D459" s="319"/>
      <c r="E459" s="349" t="s">
        <v>1427</v>
      </c>
      <c r="F459" s="315">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315">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315">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315">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315">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315">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315">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315">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315">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315">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315">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315">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315">
        <f t="shared" ca="1" si="16"/>
        <v>0</v>
      </c>
      <c r="S459" s="347">
        <f ca="1">+R458+R459</f>
        <v>0</v>
      </c>
      <c r="T459" s="315">
        <f ca="1">+S459</f>
        <v>0</v>
      </c>
      <c r="U459" s="314">
        <f t="shared" si="17"/>
        <v>2</v>
      </c>
      <c r="V459" s="320" t="str">
        <f>+VLOOKUP(A459,bd_lista!$A$3:$E$593,5,FALSE)</f>
        <v>Gobiernos Autonomos Municipales</v>
      </c>
      <c r="W459" s="321"/>
    </row>
    <row r="460" spans="1:23" customFormat="1" ht="15" hidden="1" customHeight="1">
      <c r="A460" s="324">
        <v>1109</v>
      </c>
      <c r="B460" s="344">
        <f>+A460</f>
        <v>1109</v>
      </c>
      <c r="C460" s="319" t="str">
        <f>+VLOOKUP(A460,bd_lista!$A$3:$C$593,3,FALSE)</f>
        <v>Gobierno Autónomo Municipal de Icla</v>
      </c>
      <c r="D460" s="319" t="str">
        <f>+C460</f>
        <v>Gobierno Autónomo Municipal de Icla</v>
      </c>
      <c r="E460" s="348" t="s">
        <v>1426</v>
      </c>
      <c r="F460" s="315">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315">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315">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315">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315">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315">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315">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315">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315">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315">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315">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315">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315">
        <f t="shared" ca="1" si="16"/>
        <v>0</v>
      </c>
      <c r="S460" s="347"/>
      <c r="T460" s="315">
        <f ca="1">+T461</f>
        <v>0</v>
      </c>
      <c r="U460" s="314">
        <f t="shared" si="17"/>
        <v>1</v>
      </c>
      <c r="V460" s="320" t="str">
        <f>+VLOOKUP(A460,bd_lista!$A$3:$E$593,5,FALSE)</f>
        <v>Gobiernos Autonomos Municipales</v>
      </c>
      <c r="W460" s="342" t="str">
        <f>+V460</f>
        <v>Gobiernos Autonomos Municipales</v>
      </c>
    </row>
    <row r="461" spans="1:23" customFormat="1" ht="15" hidden="1" customHeight="1">
      <c r="A461" s="324">
        <v>1109</v>
      </c>
      <c r="B461" s="344"/>
      <c r="C461" s="319" t="str">
        <f>+VLOOKUP(A461,bd_lista!$A$3:$C$593,3,FALSE)</f>
        <v>Gobierno Autónomo Municipal de Icla</v>
      </c>
      <c r="D461" s="319"/>
      <c r="E461" s="349" t="s">
        <v>1427</v>
      </c>
      <c r="F461" s="315">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315">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315">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315">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315">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315">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315">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315">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315">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315">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315">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315">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315">
        <f t="shared" ca="1" si="16"/>
        <v>0</v>
      </c>
      <c r="S461" s="347">
        <f ca="1">+R460+R461</f>
        <v>0</v>
      </c>
      <c r="T461" s="315">
        <f ca="1">+S461</f>
        <v>0</v>
      </c>
      <c r="U461" s="314">
        <f t="shared" si="17"/>
        <v>2</v>
      </c>
      <c r="V461" s="320" t="str">
        <f>+VLOOKUP(A461,bd_lista!$A$3:$E$593,5,FALSE)</f>
        <v>Gobiernos Autonomos Municipales</v>
      </c>
      <c r="W461" s="321"/>
    </row>
    <row r="462" spans="1:23" customFormat="1" ht="15" hidden="1" customHeight="1">
      <c r="A462" s="324">
        <v>1110</v>
      </c>
      <c r="B462" s="344">
        <f>+A462</f>
        <v>1110</v>
      </c>
      <c r="C462" s="319" t="str">
        <f>+VLOOKUP(A462,bd_lista!$A$3:$C$593,3,FALSE)</f>
        <v>Gobierno Autónomo Municipal de Padilla</v>
      </c>
      <c r="D462" s="319" t="str">
        <f>+C462</f>
        <v>Gobierno Autónomo Municipal de Padilla</v>
      </c>
      <c r="E462" s="348" t="s">
        <v>1426</v>
      </c>
      <c r="F462" s="315">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315">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315">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315">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315">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315">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315">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315">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315">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315">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315">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315">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315">
        <f t="shared" ref="R462:R525" ca="1" si="18">+SUM(F462:Q462)</f>
        <v>0</v>
      </c>
      <c r="S462" s="347"/>
      <c r="T462" s="315">
        <f ca="1">+T463</f>
        <v>0</v>
      </c>
      <c r="U462" s="314">
        <f t="shared" ref="U462:U525" si="19">+IF(E462="Débitos",1,2)</f>
        <v>1</v>
      </c>
      <c r="V462" s="320" t="str">
        <f>+VLOOKUP(A462,bd_lista!$A$3:$E$593,5,FALSE)</f>
        <v>Gobiernos Autonomos Municipales</v>
      </c>
      <c r="W462" s="342" t="str">
        <f>+V462</f>
        <v>Gobiernos Autonomos Municipales</v>
      </c>
    </row>
    <row r="463" spans="1:23" customFormat="1" ht="15" hidden="1" customHeight="1">
      <c r="A463" s="324">
        <v>1110</v>
      </c>
      <c r="B463" s="344"/>
      <c r="C463" s="319" t="str">
        <f>+VLOOKUP(A463,bd_lista!$A$3:$C$593,3,FALSE)</f>
        <v>Gobierno Autónomo Municipal de Padilla</v>
      </c>
      <c r="D463" s="319"/>
      <c r="E463" s="349" t="s">
        <v>1427</v>
      </c>
      <c r="F463" s="315">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315">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315">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315">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315">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315">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315">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315">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315">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315">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315">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315">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315">
        <f t="shared" ca="1" si="18"/>
        <v>0</v>
      </c>
      <c r="S463" s="347">
        <f ca="1">+R462+R463</f>
        <v>0</v>
      </c>
      <c r="T463" s="315">
        <f ca="1">+S463</f>
        <v>0</v>
      </c>
      <c r="U463" s="314">
        <f t="shared" si="19"/>
        <v>2</v>
      </c>
      <c r="V463" s="320" t="str">
        <f>+VLOOKUP(A463,bd_lista!$A$3:$E$593,5,FALSE)</f>
        <v>Gobiernos Autonomos Municipales</v>
      </c>
      <c r="W463" s="321"/>
    </row>
    <row r="464" spans="1:23" customFormat="1" ht="15" hidden="1" customHeight="1">
      <c r="A464" s="324">
        <v>1111</v>
      </c>
      <c r="B464" s="344">
        <f>+A464</f>
        <v>1111</v>
      </c>
      <c r="C464" s="319" t="str">
        <f>+VLOOKUP(A464,bd_lista!$A$3:$C$593,3,FALSE)</f>
        <v>Gobierno Autónomo Municipal de Tomina</v>
      </c>
      <c r="D464" s="319" t="str">
        <f>+C464</f>
        <v>Gobierno Autónomo Municipal de Tomina</v>
      </c>
      <c r="E464" s="348" t="s">
        <v>1426</v>
      </c>
      <c r="F464" s="315">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315">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315">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315">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315">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315">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315">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315">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315">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315">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315">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315">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315">
        <f t="shared" ca="1" si="18"/>
        <v>0</v>
      </c>
      <c r="S464" s="347"/>
      <c r="T464" s="315">
        <f ca="1">+T465</f>
        <v>0</v>
      </c>
      <c r="U464" s="314">
        <f t="shared" si="19"/>
        <v>1</v>
      </c>
      <c r="V464" s="320" t="str">
        <f>+VLOOKUP(A464,bd_lista!$A$3:$E$593,5,FALSE)</f>
        <v>Gobiernos Autonomos Municipales</v>
      </c>
      <c r="W464" s="342" t="str">
        <f>+V464</f>
        <v>Gobiernos Autonomos Municipales</v>
      </c>
    </row>
    <row r="465" spans="1:23" customFormat="1" ht="15" hidden="1" customHeight="1">
      <c r="A465" s="324">
        <v>1111</v>
      </c>
      <c r="B465" s="344"/>
      <c r="C465" s="319" t="str">
        <f>+VLOOKUP(A465,bd_lista!$A$3:$C$593,3,FALSE)</f>
        <v>Gobierno Autónomo Municipal de Tomina</v>
      </c>
      <c r="D465" s="319"/>
      <c r="E465" s="349" t="s">
        <v>1427</v>
      </c>
      <c r="F465" s="315">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315">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315">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315">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315">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315">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315">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315">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315">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315">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315">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315">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315">
        <f t="shared" ca="1" si="18"/>
        <v>0</v>
      </c>
      <c r="S465" s="347">
        <f ca="1">+R464+R465</f>
        <v>0</v>
      </c>
      <c r="T465" s="315">
        <f ca="1">+S465</f>
        <v>0</v>
      </c>
      <c r="U465" s="314">
        <f t="shared" si="19"/>
        <v>2</v>
      </c>
      <c r="V465" s="320" t="str">
        <f>+VLOOKUP(A465,bd_lista!$A$3:$E$593,5,FALSE)</f>
        <v>Gobiernos Autonomos Municipales</v>
      </c>
      <c r="W465" s="321"/>
    </row>
    <row r="466" spans="1:23" customFormat="1" ht="15" hidden="1" customHeight="1">
      <c r="A466" s="324">
        <v>1112</v>
      </c>
      <c r="B466" s="344">
        <f>+A466</f>
        <v>1112</v>
      </c>
      <c r="C466" s="319" t="str">
        <f>+VLOOKUP(A466,bd_lista!$A$3:$C$593,3,FALSE)</f>
        <v>Gobierno Autónomo Municipal de Sopachuy</v>
      </c>
      <c r="D466" s="319" t="str">
        <f>+C466</f>
        <v>Gobierno Autónomo Municipal de Sopachuy</v>
      </c>
      <c r="E466" s="348" t="s">
        <v>1426</v>
      </c>
      <c r="F466" s="315">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315">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315">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315">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315">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315">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315">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315">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315">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315">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315">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315">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315">
        <f t="shared" ca="1" si="18"/>
        <v>0</v>
      </c>
      <c r="S466" s="347"/>
      <c r="T466" s="315">
        <f ca="1">+T467</f>
        <v>0</v>
      </c>
      <c r="U466" s="314">
        <f t="shared" si="19"/>
        <v>1</v>
      </c>
      <c r="V466" s="320" t="str">
        <f>+VLOOKUP(A466,bd_lista!$A$3:$E$593,5,FALSE)</f>
        <v>Gobiernos Autonomos Municipales</v>
      </c>
      <c r="W466" s="342" t="str">
        <f>+V466</f>
        <v>Gobiernos Autonomos Municipales</v>
      </c>
    </row>
    <row r="467" spans="1:23" customFormat="1" ht="15" hidden="1" customHeight="1">
      <c r="A467" s="324">
        <v>1112</v>
      </c>
      <c r="B467" s="344"/>
      <c r="C467" s="319" t="str">
        <f>+VLOOKUP(A467,bd_lista!$A$3:$C$593,3,FALSE)</f>
        <v>Gobierno Autónomo Municipal de Sopachuy</v>
      </c>
      <c r="D467" s="319"/>
      <c r="E467" s="349" t="s">
        <v>1427</v>
      </c>
      <c r="F467" s="315">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315">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315">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315">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315">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315">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315">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315">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315">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315">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315">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315">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315">
        <f t="shared" ca="1" si="18"/>
        <v>0</v>
      </c>
      <c r="S467" s="347">
        <f ca="1">+R466+R467</f>
        <v>0</v>
      </c>
      <c r="T467" s="315">
        <f ca="1">+S467</f>
        <v>0</v>
      </c>
      <c r="U467" s="314">
        <f t="shared" si="19"/>
        <v>2</v>
      </c>
      <c r="V467" s="320" t="str">
        <f>+VLOOKUP(A467,bd_lista!$A$3:$E$593,5,FALSE)</f>
        <v>Gobiernos Autonomos Municipales</v>
      </c>
      <c r="W467" s="321"/>
    </row>
    <row r="468" spans="1:23" customFormat="1" ht="15" hidden="1" customHeight="1">
      <c r="A468" s="324">
        <v>1113</v>
      </c>
      <c r="B468" s="344">
        <f>+A468</f>
        <v>1113</v>
      </c>
      <c r="C468" s="319" t="str">
        <f>+VLOOKUP(A468,bd_lista!$A$3:$C$593,3,FALSE)</f>
        <v>Gobierno Autónomo Municipal de Villa Alcalá</v>
      </c>
      <c r="D468" s="319" t="str">
        <f>+C468</f>
        <v>Gobierno Autónomo Municipal de Villa Alcalá</v>
      </c>
      <c r="E468" s="348" t="s">
        <v>1426</v>
      </c>
      <c r="F468" s="315">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315">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315">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315">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315">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315">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315">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315">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315">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315">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315">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315">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315">
        <f t="shared" ca="1" si="18"/>
        <v>0</v>
      </c>
      <c r="S468" s="347"/>
      <c r="T468" s="315">
        <f ca="1">+T469</f>
        <v>0</v>
      </c>
      <c r="U468" s="314">
        <f t="shared" si="19"/>
        <v>1</v>
      </c>
      <c r="V468" s="320" t="str">
        <f>+VLOOKUP(A468,bd_lista!$A$3:$E$593,5,FALSE)</f>
        <v>Gobiernos Autonomos Municipales</v>
      </c>
      <c r="W468" s="342" t="str">
        <f>+V468</f>
        <v>Gobiernos Autonomos Municipales</v>
      </c>
    </row>
    <row r="469" spans="1:23" customFormat="1" ht="15" hidden="1" customHeight="1">
      <c r="A469" s="324">
        <v>1113</v>
      </c>
      <c r="B469" s="344"/>
      <c r="C469" s="319" t="str">
        <f>+VLOOKUP(A469,bd_lista!$A$3:$C$593,3,FALSE)</f>
        <v>Gobierno Autónomo Municipal de Villa Alcalá</v>
      </c>
      <c r="D469" s="319"/>
      <c r="E469" s="349" t="s">
        <v>1427</v>
      </c>
      <c r="F469" s="315">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315">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315">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315">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315">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315">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315">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315">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315">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315">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315">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315">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315">
        <f t="shared" ca="1" si="18"/>
        <v>0</v>
      </c>
      <c r="S469" s="347">
        <f ca="1">+R468+R469</f>
        <v>0</v>
      </c>
      <c r="T469" s="315">
        <f ca="1">+S469</f>
        <v>0</v>
      </c>
      <c r="U469" s="314">
        <f t="shared" si="19"/>
        <v>2</v>
      </c>
      <c r="V469" s="320" t="str">
        <f>+VLOOKUP(A469,bd_lista!$A$3:$E$593,5,FALSE)</f>
        <v>Gobiernos Autonomos Municipales</v>
      </c>
      <c r="W469" s="321"/>
    </row>
    <row r="470" spans="1:23" customFormat="1" ht="15" hidden="1" customHeight="1">
      <c r="A470" s="324">
        <v>1114</v>
      </c>
      <c r="B470" s="344">
        <f>+A470</f>
        <v>1114</v>
      </c>
      <c r="C470" s="319" t="str">
        <f>+VLOOKUP(A470,bd_lista!$A$3:$C$593,3,FALSE)</f>
        <v>Gobierno Autónomo Municipal de el Villar</v>
      </c>
      <c r="D470" s="319" t="str">
        <f>+C470</f>
        <v>Gobierno Autónomo Municipal de el Villar</v>
      </c>
      <c r="E470" s="348" t="s">
        <v>1426</v>
      </c>
      <c r="F470" s="315">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315">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315">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315">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315">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315">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315">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315">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315">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315">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315">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315">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315">
        <f t="shared" ca="1" si="18"/>
        <v>0</v>
      </c>
      <c r="S470" s="347"/>
      <c r="T470" s="315">
        <f ca="1">+T471</f>
        <v>0</v>
      </c>
      <c r="U470" s="314">
        <f t="shared" si="19"/>
        <v>1</v>
      </c>
      <c r="V470" s="320" t="str">
        <f>+VLOOKUP(A470,bd_lista!$A$3:$E$593,5,FALSE)</f>
        <v>Gobiernos Autonomos Municipales</v>
      </c>
      <c r="W470" s="342" t="str">
        <f>+V470</f>
        <v>Gobiernos Autonomos Municipales</v>
      </c>
    </row>
    <row r="471" spans="1:23" customFormat="1" ht="15" hidden="1" customHeight="1">
      <c r="A471" s="324">
        <v>1114</v>
      </c>
      <c r="B471" s="344"/>
      <c r="C471" s="319" t="str">
        <f>+VLOOKUP(A471,bd_lista!$A$3:$C$593,3,FALSE)</f>
        <v>Gobierno Autónomo Municipal de el Villar</v>
      </c>
      <c r="D471" s="319"/>
      <c r="E471" s="349" t="s">
        <v>1427</v>
      </c>
      <c r="F471" s="315">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315">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315">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315">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315">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315">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315">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315">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315">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315">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315">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315">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315">
        <f t="shared" ca="1" si="18"/>
        <v>0</v>
      </c>
      <c r="S471" s="347">
        <f ca="1">+R470+R471</f>
        <v>0</v>
      </c>
      <c r="T471" s="315">
        <f ca="1">+S471</f>
        <v>0</v>
      </c>
      <c r="U471" s="314">
        <f t="shared" si="19"/>
        <v>2</v>
      </c>
      <c r="V471" s="320" t="str">
        <f>+VLOOKUP(A471,bd_lista!$A$3:$E$593,5,FALSE)</f>
        <v>Gobiernos Autonomos Municipales</v>
      </c>
      <c r="W471" s="321"/>
    </row>
    <row r="472" spans="1:23" customFormat="1" ht="15" hidden="1" customHeight="1">
      <c r="A472" s="324">
        <v>1115</v>
      </c>
      <c r="B472" s="344">
        <f>+A472</f>
        <v>1115</v>
      </c>
      <c r="C472" s="319" t="str">
        <f>+VLOOKUP(A472,bd_lista!$A$3:$C$593,3,FALSE)</f>
        <v>Gobierno Autónomo Municipal de Monteagudo</v>
      </c>
      <c r="D472" s="319" t="str">
        <f>+C472</f>
        <v>Gobierno Autónomo Municipal de Monteagudo</v>
      </c>
      <c r="E472" s="348" t="s">
        <v>1426</v>
      </c>
      <c r="F472" s="315">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315">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315">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315">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315">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315">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315">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315">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315">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315">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315">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315">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315">
        <f t="shared" ca="1" si="18"/>
        <v>0</v>
      </c>
      <c r="S472" s="347"/>
      <c r="T472" s="315">
        <f ca="1">+T473</f>
        <v>0</v>
      </c>
      <c r="U472" s="314">
        <f t="shared" si="19"/>
        <v>1</v>
      </c>
      <c r="V472" s="320" t="str">
        <f>+VLOOKUP(A472,bd_lista!$A$3:$E$593,5,FALSE)</f>
        <v>Gobiernos Autonomos Municipales</v>
      </c>
      <c r="W472" s="342" t="str">
        <f>+V472</f>
        <v>Gobiernos Autonomos Municipales</v>
      </c>
    </row>
    <row r="473" spans="1:23" customFormat="1" ht="15" hidden="1" customHeight="1">
      <c r="A473" s="324">
        <v>1115</v>
      </c>
      <c r="B473" s="344"/>
      <c r="C473" s="319" t="str">
        <f>+VLOOKUP(A473,bd_lista!$A$3:$C$593,3,FALSE)</f>
        <v>Gobierno Autónomo Municipal de Monteagudo</v>
      </c>
      <c r="D473" s="319"/>
      <c r="E473" s="349" t="s">
        <v>1427</v>
      </c>
      <c r="F473" s="315">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315">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315">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315">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315">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315">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315">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315">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315">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315">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315">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315">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315">
        <f t="shared" ca="1" si="18"/>
        <v>0</v>
      </c>
      <c r="S473" s="347">
        <f ca="1">+R472+R473</f>
        <v>0</v>
      </c>
      <c r="T473" s="315">
        <f ca="1">+S473</f>
        <v>0</v>
      </c>
      <c r="U473" s="314">
        <f t="shared" si="19"/>
        <v>2</v>
      </c>
      <c r="V473" s="320" t="str">
        <f>+VLOOKUP(A473,bd_lista!$A$3:$E$593,5,FALSE)</f>
        <v>Gobiernos Autonomos Municipales</v>
      </c>
      <c r="W473" s="321"/>
    </row>
    <row r="474" spans="1:23" customFormat="1" ht="27" hidden="1" customHeight="1">
      <c r="A474" s="324">
        <v>1116</v>
      </c>
      <c r="B474" s="344">
        <f>+A474</f>
        <v>1116</v>
      </c>
      <c r="C474" s="319" t="str">
        <f>+VLOOKUP(A474,bd_lista!$A$3:$C$593,3,FALSE)</f>
        <v>Gobierno Autónomo Municipal de San Pablo de Huacareta</v>
      </c>
      <c r="D474" s="319" t="str">
        <f>+C474</f>
        <v>Gobierno Autónomo Municipal de San Pablo de Huacareta</v>
      </c>
      <c r="E474" s="348" t="s">
        <v>1426</v>
      </c>
      <c r="F474" s="315">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315">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315">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315">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315">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315">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315">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315">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315">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315">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315">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315">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315">
        <f t="shared" ca="1" si="18"/>
        <v>0</v>
      </c>
      <c r="S474" s="347"/>
      <c r="T474" s="315">
        <f ca="1">+T475</f>
        <v>0</v>
      </c>
      <c r="U474" s="314">
        <f t="shared" si="19"/>
        <v>1</v>
      </c>
      <c r="V474" s="320" t="str">
        <f>+VLOOKUP(A474,bd_lista!$A$3:$E$593,5,FALSE)</f>
        <v>Gobiernos Autonomos Municipales</v>
      </c>
      <c r="W474" s="342" t="str">
        <f>+V474</f>
        <v>Gobiernos Autonomos Municipales</v>
      </c>
    </row>
    <row r="475" spans="1:23" customFormat="1" ht="27" hidden="1" customHeight="1">
      <c r="A475" s="324">
        <v>1116</v>
      </c>
      <c r="B475" s="344"/>
      <c r="C475" s="319" t="str">
        <f>+VLOOKUP(A475,bd_lista!$A$3:$C$593,3,FALSE)</f>
        <v>Gobierno Autónomo Municipal de San Pablo de Huacareta</v>
      </c>
      <c r="D475" s="319"/>
      <c r="E475" s="349" t="s">
        <v>1427</v>
      </c>
      <c r="F475" s="315">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315">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315">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315">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315">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315">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315">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315">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315">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315">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315">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315">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315">
        <f t="shared" ca="1" si="18"/>
        <v>0</v>
      </c>
      <c r="S475" s="347">
        <f ca="1">+R474+R475</f>
        <v>0</v>
      </c>
      <c r="T475" s="315">
        <f ca="1">+S475</f>
        <v>0</v>
      </c>
      <c r="U475" s="314">
        <f t="shared" si="19"/>
        <v>2</v>
      </c>
      <c r="V475" s="320" t="str">
        <f>+VLOOKUP(A475,bd_lista!$A$3:$E$593,5,FALSE)</f>
        <v>Gobiernos Autonomos Municipales</v>
      </c>
      <c r="W475" s="321"/>
    </row>
    <row r="476" spans="1:23" customFormat="1" ht="15" hidden="1" customHeight="1">
      <c r="A476" s="324">
        <v>1117</v>
      </c>
      <c r="B476" s="344">
        <f>+A476</f>
        <v>1117</v>
      </c>
      <c r="C476" s="319" t="str">
        <f>+VLOOKUP(A476,bd_lista!$A$3:$C$593,3,FALSE)</f>
        <v>Gobierno Autónomo Municipal de Tarabuco</v>
      </c>
      <c r="D476" s="319" t="str">
        <f>+C476</f>
        <v>Gobierno Autónomo Municipal de Tarabuco</v>
      </c>
      <c r="E476" s="348" t="s">
        <v>1426</v>
      </c>
      <c r="F476" s="315">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315">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315">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315">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315">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315">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315">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315">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315">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315">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315">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315">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315">
        <f t="shared" ca="1" si="18"/>
        <v>0</v>
      </c>
      <c r="S476" s="347"/>
      <c r="T476" s="315">
        <f ca="1">+T477</f>
        <v>0</v>
      </c>
      <c r="U476" s="314">
        <f t="shared" si="19"/>
        <v>1</v>
      </c>
      <c r="V476" s="320" t="str">
        <f>+VLOOKUP(A476,bd_lista!$A$3:$E$593,5,FALSE)</f>
        <v>Gobiernos Autonomos Municipales</v>
      </c>
      <c r="W476" s="342" t="str">
        <f>+V476</f>
        <v>Gobiernos Autonomos Municipales</v>
      </c>
    </row>
    <row r="477" spans="1:23" customFormat="1" ht="15" hidden="1" customHeight="1">
      <c r="A477" s="324">
        <v>1117</v>
      </c>
      <c r="B477" s="344"/>
      <c r="C477" s="319" t="str">
        <f>+VLOOKUP(A477,bd_lista!$A$3:$C$593,3,FALSE)</f>
        <v>Gobierno Autónomo Municipal de Tarabuco</v>
      </c>
      <c r="D477" s="319"/>
      <c r="E477" s="349" t="s">
        <v>1427</v>
      </c>
      <c r="F477" s="315">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315">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315">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315">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315">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315">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315">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315">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315">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315">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315">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315">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315">
        <f t="shared" ca="1" si="18"/>
        <v>0</v>
      </c>
      <c r="S477" s="347">
        <f ca="1">+R476+R477</f>
        <v>0</v>
      </c>
      <c r="T477" s="315">
        <f ca="1">+S477</f>
        <v>0</v>
      </c>
      <c r="U477" s="314">
        <f t="shared" si="19"/>
        <v>2</v>
      </c>
      <c r="V477" s="320" t="str">
        <f>+VLOOKUP(A477,bd_lista!$A$3:$E$593,5,FALSE)</f>
        <v>Gobiernos Autonomos Municipales</v>
      </c>
      <c r="W477" s="321"/>
    </row>
    <row r="478" spans="1:23" customFormat="1" ht="15" hidden="1" customHeight="1">
      <c r="A478" s="324">
        <v>1118</v>
      </c>
      <c r="B478" s="344">
        <f>+A478</f>
        <v>1118</v>
      </c>
      <c r="C478" s="319" t="str">
        <f>+VLOOKUP(A478,bd_lista!$A$3:$C$593,3,FALSE)</f>
        <v>Gobierno Autónomo Municipal de Yamparáez</v>
      </c>
      <c r="D478" s="319" t="str">
        <f>+C478</f>
        <v>Gobierno Autónomo Municipal de Yamparáez</v>
      </c>
      <c r="E478" s="348" t="s">
        <v>1426</v>
      </c>
      <c r="F478" s="315">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315">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315">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315">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315">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315">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315">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315">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315">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315">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315">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315">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315">
        <f t="shared" ca="1" si="18"/>
        <v>0</v>
      </c>
      <c r="S478" s="347"/>
      <c r="T478" s="315">
        <f ca="1">+T479</f>
        <v>0</v>
      </c>
      <c r="U478" s="314">
        <f t="shared" si="19"/>
        <v>1</v>
      </c>
      <c r="V478" s="320" t="str">
        <f>+VLOOKUP(A478,bd_lista!$A$3:$E$593,5,FALSE)</f>
        <v>Gobiernos Autonomos Municipales</v>
      </c>
      <c r="W478" s="342" t="str">
        <f>+V478</f>
        <v>Gobiernos Autonomos Municipales</v>
      </c>
    </row>
    <row r="479" spans="1:23" customFormat="1" ht="15" hidden="1" customHeight="1">
      <c r="A479" s="324">
        <v>1118</v>
      </c>
      <c r="B479" s="344"/>
      <c r="C479" s="319" t="str">
        <f>+VLOOKUP(A479,bd_lista!$A$3:$C$593,3,FALSE)</f>
        <v>Gobierno Autónomo Municipal de Yamparáez</v>
      </c>
      <c r="D479" s="319"/>
      <c r="E479" s="349" t="s">
        <v>1427</v>
      </c>
      <c r="F479" s="315">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315">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315">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315">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315">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315">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315">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315">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315">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315">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315">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315">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315">
        <f t="shared" ca="1" si="18"/>
        <v>0</v>
      </c>
      <c r="S479" s="347">
        <f ca="1">+R478+R479</f>
        <v>0</v>
      </c>
      <c r="T479" s="315">
        <f ca="1">+S479</f>
        <v>0</v>
      </c>
      <c r="U479" s="314">
        <f t="shared" si="19"/>
        <v>2</v>
      </c>
      <c r="V479" s="320" t="str">
        <f>+VLOOKUP(A479,bd_lista!$A$3:$E$593,5,FALSE)</f>
        <v>Gobiernos Autonomos Municipales</v>
      </c>
      <c r="W479" s="321"/>
    </row>
    <row r="480" spans="1:23" customFormat="1" ht="15" hidden="1" customHeight="1">
      <c r="A480" s="324">
        <v>1119</v>
      </c>
      <c r="B480" s="344">
        <f>+A480</f>
        <v>1119</v>
      </c>
      <c r="C480" s="319" t="str">
        <f>+VLOOKUP(A480,bd_lista!$A$3:$C$593,3,FALSE)</f>
        <v>Gobierno Autónomo Municipal de Camargo</v>
      </c>
      <c r="D480" s="319" t="str">
        <f>+C480</f>
        <v>Gobierno Autónomo Municipal de Camargo</v>
      </c>
      <c r="E480" s="348" t="s">
        <v>1426</v>
      </c>
      <c r="F480" s="315">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315">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315">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315">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315">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315">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315">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315">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315">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315">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315">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315">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315">
        <f t="shared" ca="1" si="18"/>
        <v>0</v>
      </c>
      <c r="S480" s="347"/>
      <c r="T480" s="315">
        <f ca="1">+T481</f>
        <v>0</v>
      </c>
      <c r="U480" s="314">
        <f t="shared" si="19"/>
        <v>1</v>
      </c>
      <c r="V480" s="320" t="str">
        <f>+VLOOKUP(A480,bd_lista!$A$3:$E$593,5,FALSE)</f>
        <v>Gobiernos Autonomos Municipales</v>
      </c>
      <c r="W480" s="342" t="str">
        <f>+V480</f>
        <v>Gobiernos Autonomos Municipales</v>
      </c>
    </row>
    <row r="481" spans="1:23" customFormat="1" ht="15" hidden="1" customHeight="1">
      <c r="A481" s="324">
        <v>1119</v>
      </c>
      <c r="B481" s="344"/>
      <c r="C481" s="319" t="str">
        <f>+VLOOKUP(A481,bd_lista!$A$3:$C$593,3,FALSE)</f>
        <v>Gobierno Autónomo Municipal de Camargo</v>
      </c>
      <c r="D481" s="319"/>
      <c r="E481" s="349" t="s">
        <v>1427</v>
      </c>
      <c r="F481" s="315">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315">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315">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315">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315">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315">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315">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315">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315">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315">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315">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315">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315">
        <f t="shared" ca="1" si="18"/>
        <v>0</v>
      </c>
      <c r="S481" s="347">
        <f ca="1">+R480+R481</f>
        <v>0</v>
      </c>
      <c r="T481" s="315">
        <f ca="1">+S481</f>
        <v>0</v>
      </c>
      <c r="U481" s="314">
        <f t="shared" si="19"/>
        <v>2</v>
      </c>
      <c r="V481" s="320" t="str">
        <f>+VLOOKUP(A481,bd_lista!$A$3:$E$593,5,FALSE)</f>
        <v>Gobiernos Autonomos Municipales</v>
      </c>
      <c r="W481" s="321"/>
    </row>
    <row r="482" spans="1:23" customFormat="1" ht="15" hidden="1" customHeight="1">
      <c r="A482" s="324">
        <v>1120</v>
      </c>
      <c r="B482" s="344">
        <f>+A482</f>
        <v>1120</v>
      </c>
      <c r="C482" s="319" t="str">
        <f>+VLOOKUP(A482,bd_lista!$A$3:$C$593,3,FALSE)</f>
        <v>Gobierno Autónomo Municipal de San Lucas</v>
      </c>
      <c r="D482" s="319" t="str">
        <f>+C482</f>
        <v>Gobierno Autónomo Municipal de San Lucas</v>
      </c>
      <c r="E482" s="348" t="s">
        <v>1426</v>
      </c>
      <c r="F482" s="315">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315">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315">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315">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315">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315">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315">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315">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315">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315">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315">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315">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315">
        <f t="shared" ca="1" si="18"/>
        <v>0</v>
      </c>
      <c r="S482" s="347"/>
      <c r="T482" s="315">
        <f ca="1">+T483</f>
        <v>0</v>
      </c>
      <c r="U482" s="314">
        <f t="shared" si="19"/>
        <v>1</v>
      </c>
      <c r="V482" s="320" t="str">
        <f>+VLOOKUP(A482,bd_lista!$A$3:$E$593,5,FALSE)</f>
        <v>Gobiernos Autonomos Municipales</v>
      </c>
      <c r="W482" s="342" t="str">
        <f>+V482</f>
        <v>Gobiernos Autonomos Municipales</v>
      </c>
    </row>
    <row r="483" spans="1:23" customFormat="1" ht="15" hidden="1" customHeight="1">
      <c r="A483" s="324">
        <v>1120</v>
      </c>
      <c r="B483" s="344"/>
      <c r="C483" s="319" t="str">
        <f>+VLOOKUP(A483,bd_lista!$A$3:$C$593,3,FALSE)</f>
        <v>Gobierno Autónomo Municipal de San Lucas</v>
      </c>
      <c r="D483" s="319"/>
      <c r="E483" s="349" t="s">
        <v>1427</v>
      </c>
      <c r="F483" s="315">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315">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315">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315">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315">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315">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315">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315">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315">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315">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315">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315">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315">
        <f t="shared" ca="1" si="18"/>
        <v>0</v>
      </c>
      <c r="S483" s="347">
        <f ca="1">+R482+R483</f>
        <v>0</v>
      </c>
      <c r="T483" s="315">
        <f ca="1">+S483</f>
        <v>0</v>
      </c>
      <c r="U483" s="314">
        <f t="shared" si="19"/>
        <v>2</v>
      </c>
      <c r="V483" s="320" t="str">
        <f>+VLOOKUP(A483,bd_lista!$A$3:$E$593,5,FALSE)</f>
        <v>Gobiernos Autonomos Municipales</v>
      </c>
      <c r="W483" s="321"/>
    </row>
    <row r="484" spans="1:23" customFormat="1" ht="15" hidden="1" customHeight="1">
      <c r="A484" s="324">
        <v>1121</v>
      </c>
      <c r="B484" s="344">
        <f>+A484</f>
        <v>1121</v>
      </c>
      <c r="C484" s="319" t="str">
        <f>+VLOOKUP(A484,bd_lista!$A$3:$C$593,3,FALSE)</f>
        <v>Gobierno Autónomo Municipal de Incahuasi</v>
      </c>
      <c r="D484" s="319" t="str">
        <f>+C484</f>
        <v>Gobierno Autónomo Municipal de Incahuasi</v>
      </c>
      <c r="E484" s="348" t="s">
        <v>1426</v>
      </c>
      <c r="F484" s="315">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315">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315">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315">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315">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315">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315">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315">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315">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315">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315">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315">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315">
        <f t="shared" ca="1" si="18"/>
        <v>0</v>
      </c>
      <c r="S484" s="347"/>
      <c r="T484" s="315">
        <f ca="1">+T485</f>
        <v>0</v>
      </c>
      <c r="U484" s="314">
        <f t="shared" si="19"/>
        <v>1</v>
      </c>
      <c r="V484" s="320" t="str">
        <f>+VLOOKUP(A484,bd_lista!$A$3:$E$593,5,FALSE)</f>
        <v>Gobiernos Autonomos Municipales</v>
      </c>
      <c r="W484" s="342" t="str">
        <f>+V484</f>
        <v>Gobiernos Autonomos Municipales</v>
      </c>
    </row>
    <row r="485" spans="1:23" customFormat="1" ht="15" hidden="1" customHeight="1">
      <c r="A485" s="324">
        <v>1121</v>
      </c>
      <c r="B485" s="344"/>
      <c r="C485" s="319" t="str">
        <f>+VLOOKUP(A485,bd_lista!$A$3:$C$593,3,FALSE)</f>
        <v>Gobierno Autónomo Municipal de Incahuasi</v>
      </c>
      <c r="D485" s="319"/>
      <c r="E485" s="349" t="s">
        <v>1427</v>
      </c>
      <c r="F485" s="315">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315">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315">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315">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315">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315">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315">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315">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315">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315">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315">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315">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315">
        <f t="shared" ca="1" si="18"/>
        <v>0</v>
      </c>
      <c r="S485" s="347">
        <f ca="1">+R484+R485</f>
        <v>0</v>
      </c>
      <c r="T485" s="315">
        <f ca="1">+S485</f>
        <v>0</v>
      </c>
      <c r="U485" s="314">
        <f t="shared" si="19"/>
        <v>2</v>
      </c>
      <c r="V485" s="320" t="str">
        <f>+VLOOKUP(A485,bd_lista!$A$3:$E$593,5,FALSE)</f>
        <v>Gobiernos Autonomos Municipales</v>
      </c>
      <c r="W485" s="321"/>
    </row>
    <row r="486" spans="1:23" customFormat="1" ht="15" hidden="1" customHeight="1">
      <c r="A486" s="324">
        <v>1122</v>
      </c>
      <c r="B486" s="344">
        <f>+A486</f>
        <v>1122</v>
      </c>
      <c r="C486" s="319" t="str">
        <f>+VLOOKUP(A486,bd_lista!$A$3:$C$593,3,FALSE)</f>
        <v>Gobierno Autónomo Municipal de Villa Serrano</v>
      </c>
      <c r="D486" s="319" t="str">
        <f>+C486</f>
        <v>Gobierno Autónomo Municipal de Villa Serrano</v>
      </c>
      <c r="E486" s="348" t="s">
        <v>1426</v>
      </c>
      <c r="F486" s="315">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315">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315">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315">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315">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315">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315">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315">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315">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315">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315">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315">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315">
        <f t="shared" ca="1" si="18"/>
        <v>0</v>
      </c>
      <c r="S486" s="347"/>
      <c r="T486" s="315">
        <f ca="1">+T487</f>
        <v>0</v>
      </c>
      <c r="U486" s="314">
        <f t="shared" si="19"/>
        <v>1</v>
      </c>
      <c r="V486" s="320" t="str">
        <f>+VLOOKUP(A486,bd_lista!$A$3:$E$593,5,FALSE)</f>
        <v>Gobiernos Autonomos Municipales</v>
      </c>
      <c r="W486" s="342" t="str">
        <f>+V486</f>
        <v>Gobiernos Autonomos Municipales</v>
      </c>
    </row>
    <row r="487" spans="1:23" customFormat="1" ht="15" hidden="1" customHeight="1">
      <c r="A487" s="324">
        <v>1122</v>
      </c>
      <c r="B487" s="344"/>
      <c r="C487" s="319" t="str">
        <f>+VLOOKUP(A487,bd_lista!$A$3:$C$593,3,FALSE)</f>
        <v>Gobierno Autónomo Municipal de Villa Serrano</v>
      </c>
      <c r="D487" s="319"/>
      <c r="E487" s="349" t="s">
        <v>1427</v>
      </c>
      <c r="F487" s="315">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315">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315">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315">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315">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315">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315">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315">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315">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315">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315">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315">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315">
        <f t="shared" ca="1" si="18"/>
        <v>0</v>
      </c>
      <c r="S487" s="347">
        <f ca="1">+R486+R487</f>
        <v>0</v>
      </c>
      <c r="T487" s="315">
        <f ca="1">+S487</f>
        <v>0</v>
      </c>
      <c r="U487" s="314">
        <f t="shared" si="19"/>
        <v>2</v>
      </c>
      <c r="V487" s="320" t="str">
        <f>+VLOOKUP(A487,bd_lista!$A$3:$E$593,5,FALSE)</f>
        <v>Gobiernos Autonomos Municipales</v>
      </c>
      <c r="W487" s="321"/>
    </row>
    <row r="488" spans="1:23" customFormat="1" ht="27" hidden="1" customHeight="1">
      <c r="A488" s="324">
        <v>1123</v>
      </c>
      <c r="B488" s="344">
        <f>+A488</f>
        <v>1123</v>
      </c>
      <c r="C488" s="319" t="str">
        <f>+VLOOKUP(A488,bd_lista!$A$3:$C$593,3,FALSE)</f>
        <v>Gobierno Autónomo Municipal de Camataqui (Villa Abecia)</v>
      </c>
      <c r="D488" s="319" t="str">
        <f>+C488</f>
        <v>Gobierno Autónomo Municipal de Camataqui (Villa Abecia)</v>
      </c>
      <c r="E488" s="348" t="s">
        <v>1426</v>
      </c>
      <c r="F488" s="315">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315">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315">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315">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315">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315">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315">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315">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315">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315">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315">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315">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315">
        <f t="shared" ca="1" si="18"/>
        <v>0</v>
      </c>
      <c r="S488" s="347"/>
      <c r="T488" s="315">
        <f ca="1">+T489</f>
        <v>0</v>
      </c>
      <c r="U488" s="314">
        <f t="shared" si="19"/>
        <v>1</v>
      </c>
      <c r="V488" s="320" t="str">
        <f>+VLOOKUP(A488,bd_lista!$A$3:$E$593,5,FALSE)</f>
        <v>Gobiernos Autonomos Municipales</v>
      </c>
      <c r="W488" s="342" t="str">
        <f>+V488</f>
        <v>Gobiernos Autonomos Municipales</v>
      </c>
    </row>
    <row r="489" spans="1:23" customFormat="1" ht="27" hidden="1" customHeight="1">
      <c r="A489" s="324">
        <v>1123</v>
      </c>
      <c r="B489" s="344"/>
      <c r="C489" s="319" t="str">
        <f>+VLOOKUP(A489,bd_lista!$A$3:$C$593,3,FALSE)</f>
        <v>Gobierno Autónomo Municipal de Camataqui (Villa Abecia)</v>
      </c>
      <c r="D489" s="319"/>
      <c r="E489" s="349" t="s">
        <v>1427</v>
      </c>
      <c r="F489" s="315">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315">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315">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315">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315">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315">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315">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315">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315">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315">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315">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315">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315">
        <f t="shared" ca="1" si="18"/>
        <v>0</v>
      </c>
      <c r="S489" s="347">
        <f ca="1">+R488+R489</f>
        <v>0</v>
      </c>
      <c r="T489" s="315">
        <f ca="1">+S489</f>
        <v>0</v>
      </c>
      <c r="U489" s="314">
        <f t="shared" si="19"/>
        <v>2</v>
      </c>
      <c r="V489" s="320" t="str">
        <f>+VLOOKUP(A489,bd_lista!$A$3:$E$593,5,FALSE)</f>
        <v>Gobiernos Autonomos Municipales</v>
      </c>
      <c r="W489" s="321"/>
    </row>
    <row r="490" spans="1:23" customFormat="1" ht="15" hidden="1" customHeight="1">
      <c r="A490" s="324">
        <v>1124</v>
      </c>
      <c r="B490" s="344">
        <f>+A490</f>
        <v>1124</v>
      </c>
      <c r="C490" s="319" t="str">
        <f>+VLOOKUP(A490,bd_lista!$A$3:$C$593,3,FALSE)</f>
        <v>Gobierno Autónomo Municipal de Culpina</v>
      </c>
      <c r="D490" s="319" t="str">
        <f>+C490</f>
        <v>Gobierno Autónomo Municipal de Culpina</v>
      </c>
      <c r="E490" s="348" t="s">
        <v>1426</v>
      </c>
      <c r="F490" s="315">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315">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315">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315">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315">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315">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315">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315">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315">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315">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315">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315">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315">
        <f t="shared" ca="1" si="18"/>
        <v>0</v>
      </c>
      <c r="S490" s="347"/>
      <c r="T490" s="315">
        <f ca="1">+T491</f>
        <v>0</v>
      </c>
      <c r="U490" s="314">
        <f t="shared" si="19"/>
        <v>1</v>
      </c>
      <c r="V490" s="320" t="str">
        <f>+VLOOKUP(A490,bd_lista!$A$3:$E$593,5,FALSE)</f>
        <v>Gobiernos Autonomos Municipales</v>
      </c>
      <c r="W490" s="342" t="str">
        <f>+V490</f>
        <v>Gobiernos Autonomos Municipales</v>
      </c>
    </row>
    <row r="491" spans="1:23" customFormat="1" ht="15" hidden="1" customHeight="1">
      <c r="A491" s="324">
        <v>1124</v>
      </c>
      <c r="B491" s="344"/>
      <c r="C491" s="319" t="str">
        <f>+VLOOKUP(A491,bd_lista!$A$3:$C$593,3,FALSE)</f>
        <v>Gobierno Autónomo Municipal de Culpina</v>
      </c>
      <c r="D491" s="319"/>
      <c r="E491" s="349" t="s">
        <v>1427</v>
      </c>
      <c r="F491" s="315">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315">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315">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315">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315">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315">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315">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315">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315">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315">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315">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315">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315">
        <f t="shared" ca="1" si="18"/>
        <v>0</v>
      </c>
      <c r="S491" s="347">
        <f ca="1">+R490+R491</f>
        <v>0</v>
      </c>
      <c r="T491" s="315">
        <f ca="1">+S491</f>
        <v>0</v>
      </c>
      <c r="U491" s="314">
        <f t="shared" si="19"/>
        <v>2</v>
      </c>
      <c r="V491" s="320" t="str">
        <f>+VLOOKUP(A491,bd_lista!$A$3:$E$593,5,FALSE)</f>
        <v>Gobiernos Autonomos Municipales</v>
      </c>
      <c r="W491" s="321"/>
    </row>
    <row r="492" spans="1:23" customFormat="1" ht="15" hidden="1" customHeight="1">
      <c r="A492" s="324">
        <v>1125</v>
      </c>
      <c r="B492" s="344">
        <f>+A492</f>
        <v>1125</v>
      </c>
      <c r="C492" s="319" t="str">
        <f>+VLOOKUP(A492,bd_lista!$A$3:$C$593,3,FALSE)</f>
        <v>Gobierno Autónomo Municipal de Las Carreras</v>
      </c>
      <c r="D492" s="319" t="str">
        <f>+C492</f>
        <v>Gobierno Autónomo Municipal de Las Carreras</v>
      </c>
      <c r="E492" s="348" t="s">
        <v>1426</v>
      </c>
      <c r="F492" s="315">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315">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315">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315">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315">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315">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315">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315">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315">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315">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315">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315">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315">
        <f t="shared" ca="1" si="18"/>
        <v>0</v>
      </c>
      <c r="S492" s="347"/>
      <c r="T492" s="315">
        <f ca="1">+T493</f>
        <v>0</v>
      </c>
      <c r="U492" s="314">
        <f t="shared" si="19"/>
        <v>1</v>
      </c>
      <c r="V492" s="320" t="str">
        <f>+VLOOKUP(A492,bd_lista!$A$3:$E$593,5,FALSE)</f>
        <v>Gobiernos Autonomos Municipales</v>
      </c>
      <c r="W492" s="342" t="str">
        <f>+V492</f>
        <v>Gobiernos Autonomos Municipales</v>
      </c>
    </row>
    <row r="493" spans="1:23" customFormat="1" ht="15" hidden="1" customHeight="1">
      <c r="A493" s="324">
        <v>1125</v>
      </c>
      <c r="B493" s="344"/>
      <c r="C493" s="319" t="str">
        <f>+VLOOKUP(A493,bd_lista!$A$3:$C$593,3,FALSE)</f>
        <v>Gobierno Autónomo Municipal de Las Carreras</v>
      </c>
      <c r="D493" s="319"/>
      <c r="E493" s="349" t="s">
        <v>1427</v>
      </c>
      <c r="F493" s="315">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315">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315">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315">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315">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315">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315">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315">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315">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315">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315">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315">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315">
        <f t="shared" ca="1" si="18"/>
        <v>0</v>
      </c>
      <c r="S493" s="347">
        <f ca="1">+R492+R493</f>
        <v>0</v>
      </c>
      <c r="T493" s="315">
        <f ca="1">+S493</f>
        <v>0</v>
      </c>
      <c r="U493" s="314">
        <f t="shared" si="19"/>
        <v>2</v>
      </c>
      <c r="V493" s="320" t="str">
        <f>+VLOOKUP(A493,bd_lista!$A$3:$E$593,5,FALSE)</f>
        <v>Gobiernos Autonomos Municipales</v>
      </c>
      <c r="W493" s="321"/>
    </row>
    <row r="494" spans="1:23" customFormat="1" ht="27" hidden="1" customHeight="1">
      <c r="A494" s="324">
        <v>1126</v>
      </c>
      <c r="B494" s="344">
        <f>+A494</f>
        <v>1126</v>
      </c>
      <c r="C494" s="319" t="str">
        <f>+VLOOKUP(A494,bd_lista!$A$3:$C$593,3,FALSE)</f>
        <v>Gobierno Autónomo Municipal de Villa Vaca Guzmán</v>
      </c>
      <c r="D494" s="319" t="str">
        <f>+C494</f>
        <v>Gobierno Autónomo Municipal de Villa Vaca Guzmán</v>
      </c>
      <c r="E494" s="348" t="s">
        <v>1426</v>
      </c>
      <c r="F494" s="315">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315">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315">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315">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315">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315">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315">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315">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315">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315">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315">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315">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315">
        <f t="shared" ca="1" si="18"/>
        <v>0</v>
      </c>
      <c r="S494" s="347"/>
      <c r="T494" s="315">
        <f ca="1">+T495</f>
        <v>0</v>
      </c>
      <c r="U494" s="314">
        <f t="shared" si="19"/>
        <v>1</v>
      </c>
      <c r="V494" s="320" t="str">
        <f>+VLOOKUP(A494,bd_lista!$A$3:$E$593,5,FALSE)</f>
        <v>Gobiernos Autonomos Municipales</v>
      </c>
      <c r="W494" s="342" t="str">
        <f>+V494</f>
        <v>Gobiernos Autonomos Municipales</v>
      </c>
    </row>
    <row r="495" spans="1:23" customFormat="1" ht="27" hidden="1" customHeight="1">
      <c r="A495" s="324">
        <v>1126</v>
      </c>
      <c r="B495" s="344"/>
      <c r="C495" s="319" t="str">
        <f>+VLOOKUP(A495,bd_lista!$A$3:$C$593,3,FALSE)</f>
        <v>Gobierno Autónomo Municipal de Villa Vaca Guzmán</v>
      </c>
      <c r="D495" s="319"/>
      <c r="E495" s="349" t="s">
        <v>1427</v>
      </c>
      <c r="F495" s="315">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315">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315">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315">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315">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315">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315">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315">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315">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315">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315">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315">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315">
        <f t="shared" ca="1" si="18"/>
        <v>0</v>
      </c>
      <c r="S495" s="347">
        <f ca="1">+R494+R495</f>
        <v>0</v>
      </c>
      <c r="T495" s="315">
        <f ca="1">+S495</f>
        <v>0</v>
      </c>
      <c r="U495" s="314">
        <f t="shared" si="19"/>
        <v>2</v>
      </c>
      <c r="V495" s="320" t="str">
        <f>+VLOOKUP(A495,bd_lista!$A$3:$E$593,5,FALSE)</f>
        <v>Gobiernos Autonomos Municipales</v>
      </c>
      <c r="W495" s="321"/>
    </row>
    <row r="496" spans="1:23" customFormat="1" ht="15" hidden="1" customHeight="1">
      <c r="A496" s="324">
        <v>1127</v>
      </c>
      <c r="B496" s="344">
        <f>+A496</f>
        <v>1127</v>
      </c>
      <c r="C496" s="319" t="str">
        <f>+VLOOKUP(A496,bd_lista!$A$3:$C$593,3,FALSE)</f>
        <v>Gobierno Autónomo Municipal de Villa de Huacaya</v>
      </c>
      <c r="D496" s="319" t="str">
        <f>+C496</f>
        <v>Gobierno Autónomo Municipal de Villa de Huacaya</v>
      </c>
      <c r="E496" s="348" t="s">
        <v>1426</v>
      </c>
      <c r="F496" s="315">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315">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315">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315">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315">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315">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315">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315">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315">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315">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315">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315">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315">
        <f t="shared" ca="1" si="18"/>
        <v>0</v>
      </c>
      <c r="S496" s="347"/>
      <c r="T496" s="315">
        <f ca="1">+T497</f>
        <v>0</v>
      </c>
      <c r="U496" s="314">
        <f t="shared" si="19"/>
        <v>1</v>
      </c>
      <c r="V496" s="320" t="str">
        <f>+VLOOKUP(A496,bd_lista!$A$3:$E$593,5,FALSE)</f>
        <v>Gobiernos Autonomos Municipales</v>
      </c>
      <c r="W496" s="342" t="str">
        <f>+V496</f>
        <v>Gobiernos Autonomos Municipales</v>
      </c>
    </row>
    <row r="497" spans="1:23" customFormat="1" ht="15" hidden="1" customHeight="1">
      <c r="A497" s="324">
        <v>1127</v>
      </c>
      <c r="B497" s="344"/>
      <c r="C497" s="319" t="str">
        <f>+VLOOKUP(A497,bd_lista!$A$3:$C$593,3,FALSE)</f>
        <v>Gobierno Autónomo Municipal de Villa de Huacaya</v>
      </c>
      <c r="D497" s="319"/>
      <c r="E497" s="349" t="s">
        <v>1427</v>
      </c>
      <c r="F497" s="315">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315">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315">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315">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315">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315">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315">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315">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315">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315">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315">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315">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315">
        <f t="shared" ca="1" si="18"/>
        <v>0</v>
      </c>
      <c r="S497" s="347">
        <f ca="1">+R496+R497</f>
        <v>0</v>
      </c>
      <c r="T497" s="315">
        <f ca="1">+S497</f>
        <v>0</v>
      </c>
      <c r="U497" s="314">
        <f t="shared" si="19"/>
        <v>2</v>
      </c>
      <c r="V497" s="320" t="str">
        <f>+VLOOKUP(A497,bd_lista!$A$3:$E$593,5,FALSE)</f>
        <v>Gobiernos Autonomos Municipales</v>
      </c>
      <c r="W497" s="321"/>
    </row>
    <row r="498" spans="1:23" customFormat="1" ht="15" hidden="1" customHeight="1">
      <c r="A498" s="324">
        <v>1128</v>
      </c>
      <c r="B498" s="344">
        <f>+A498</f>
        <v>1128</v>
      </c>
      <c r="C498" s="319" t="str">
        <f>+VLOOKUP(A498,bd_lista!$A$3:$C$593,3,FALSE)</f>
        <v>Gobierno Autónomo Municipal de Machareti</v>
      </c>
      <c r="D498" s="319" t="str">
        <f>+C498</f>
        <v>Gobierno Autónomo Municipal de Machareti</v>
      </c>
      <c r="E498" s="348" t="s">
        <v>1426</v>
      </c>
      <c r="F498" s="315">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315">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315">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315">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315">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315">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315">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315">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315">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315">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315">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315">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315">
        <f t="shared" ca="1" si="18"/>
        <v>0</v>
      </c>
      <c r="S498" s="347"/>
      <c r="T498" s="315">
        <f ca="1">+T499</f>
        <v>0</v>
      </c>
      <c r="U498" s="314">
        <f t="shared" si="19"/>
        <v>1</v>
      </c>
      <c r="V498" s="320" t="str">
        <f>+VLOOKUP(A498,bd_lista!$A$3:$E$593,5,FALSE)</f>
        <v>Gobiernos Autonomos Municipales</v>
      </c>
      <c r="W498" s="342" t="str">
        <f>+V498</f>
        <v>Gobiernos Autonomos Municipales</v>
      </c>
    </row>
    <row r="499" spans="1:23" customFormat="1" ht="15" hidden="1" customHeight="1">
      <c r="A499" s="324">
        <v>1128</v>
      </c>
      <c r="B499" s="344"/>
      <c r="C499" s="319" t="str">
        <f>+VLOOKUP(A499,bd_lista!$A$3:$C$593,3,FALSE)</f>
        <v>Gobierno Autónomo Municipal de Machareti</v>
      </c>
      <c r="D499" s="319"/>
      <c r="E499" s="349" t="s">
        <v>1427</v>
      </c>
      <c r="F499" s="315">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315">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315">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315">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315">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315">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315">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315">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315">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315">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315">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315">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315">
        <f t="shared" ca="1" si="18"/>
        <v>0</v>
      </c>
      <c r="S499" s="347">
        <f ca="1">+R498+R499</f>
        <v>0</v>
      </c>
      <c r="T499" s="315">
        <f ca="1">+S499</f>
        <v>0</v>
      </c>
      <c r="U499" s="314">
        <f t="shared" si="19"/>
        <v>2</v>
      </c>
      <c r="V499" s="320" t="str">
        <f>+VLOOKUP(A499,bd_lista!$A$3:$E$593,5,FALSE)</f>
        <v>Gobiernos Autonomos Municipales</v>
      </c>
      <c r="W499" s="321"/>
    </row>
    <row r="500" spans="1:23" customFormat="1" ht="15" hidden="1" customHeight="1">
      <c r="A500" s="324">
        <v>1129</v>
      </c>
      <c r="B500" s="344">
        <f>+A500</f>
        <v>1129</v>
      </c>
      <c r="C500" s="319" t="str">
        <f>+VLOOKUP(A500,bd_lista!$A$3:$C$593,3,FALSE)</f>
        <v>Gobierno Autónomo Municipal de Villa Charcas</v>
      </c>
      <c r="D500" s="319" t="str">
        <f>+C500</f>
        <v>Gobierno Autónomo Municipal de Villa Charcas</v>
      </c>
      <c r="E500" s="348" t="s">
        <v>1426</v>
      </c>
      <c r="F500" s="315">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315">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315">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315">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315">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315">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315">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315">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315">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315">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315">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315">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315">
        <f t="shared" ca="1" si="18"/>
        <v>0</v>
      </c>
      <c r="S500" s="347"/>
      <c r="T500" s="315">
        <f ca="1">+T501</f>
        <v>0</v>
      </c>
      <c r="U500" s="314">
        <f t="shared" si="19"/>
        <v>1</v>
      </c>
      <c r="V500" s="320" t="str">
        <f>+VLOOKUP(A500,bd_lista!$A$3:$E$593,5,FALSE)</f>
        <v>Gobiernos Autonomos Municipales</v>
      </c>
      <c r="W500" s="342" t="str">
        <f>+V500</f>
        <v>Gobiernos Autonomos Municipales</v>
      </c>
    </row>
    <row r="501" spans="1:23" customFormat="1" ht="15" hidden="1" customHeight="1">
      <c r="A501" s="324">
        <v>1129</v>
      </c>
      <c r="B501" s="344"/>
      <c r="C501" s="319" t="str">
        <f>+VLOOKUP(A501,bd_lista!$A$3:$C$593,3,FALSE)</f>
        <v>Gobierno Autónomo Municipal de Villa Charcas</v>
      </c>
      <c r="D501" s="319"/>
      <c r="E501" s="349" t="s">
        <v>1427</v>
      </c>
      <c r="F501" s="315">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315">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315">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315">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315">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315">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315">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315">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315">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315">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315">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315">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315">
        <f t="shared" ca="1" si="18"/>
        <v>0</v>
      </c>
      <c r="S501" s="347">
        <f ca="1">+R500+R501</f>
        <v>0</v>
      </c>
      <c r="T501" s="315">
        <f ca="1">+S501</f>
        <v>0</v>
      </c>
      <c r="U501" s="314">
        <f t="shared" si="19"/>
        <v>2</v>
      </c>
      <c r="V501" s="320" t="str">
        <f>+VLOOKUP(A501,bd_lista!$A$3:$E$593,5,FALSE)</f>
        <v>Gobiernos Autonomos Municipales</v>
      </c>
      <c r="W501" s="321"/>
    </row>
    <row r="502" spans="1:23" customFormat="1" ht="15" hidden="1" customHeight="1">
      <c r="A502" s="324">
        <v>1201</v>
      </c>
      <c r="B502" s="344">
        <f>+A502</f>
        <v>1201</v>
      </c>
      <c r="C502" s="319" t="str">
        <f>+VLOOKUP(A502,bd_lista!$A$3:$C$593,3,FALSE)</f>
        <v>Gobierno Autónomo Municipal de La Paz</v>
      </c>
      <c r="D502" s="319" t="str">
        <f>+C502</f>
        <v>Gobierno Autónomo Municipal de La Paz</v>
      </c>
      <c r="E502" s="348" t="s">
        <v>1426</v>
      </c>
      <c r="F502" s="315">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315">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315">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315">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315">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315">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315">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315">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315">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315">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315">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315">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315">
        <f t="shared" ca="1" si="18"/>
        <v>0</v>
      </c>
      <c r="S502" s="347"/>
      <c r="T502" s="315">
        <f ca="1">+T503</f>
        <v>0</v>
      </c>
      <c r="U502" s="314">
        <f t="shared" si="19"/>
        <v>1</v>
      </c>
      <c r="V502" s="320" t="str">
        <f>+VLOOKUP(A502,bd_lista!$A$3:$E$593,5,FALSE)</f>
        <v>Gobiernos Autonomos Municipales</v>
      </c>
      <c r="W502" s="342" t="str">
        <f>+V502</f>
        <v>Gobiernos Autonomos Municipales</v>
      </c>
    </row>
    <row r="503" spans="1:23" customFormat="1" ht="15" hidden="1" customHeight="1">
      <c r="A503" s="324">
        <v>1201</v>
      </c>
      <c r="B503" s="344"/>
      <c r="C503" s="319" t="str">
        <f>+VLOOKUP(A503,bd_lista!$A$3:$C$593,3,FALSE)</f>
        <v>Gobierno Autónomo Municipal de La Paz</v>
      </c>
      <c r="D503" s="319"/>
      <c r="E503" s="349" t="s">
        <v>1427</v>
      </c>
      <c r="F503" s="315">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315">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315">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315">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315">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315">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315">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315">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315">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315">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315">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315">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315">
        <f t="shared" ca="1" si="18"/>
        <v>0</v>
      </c>
      <c r="S503" s="347">
        <f ca="1">+R502+R503</f>
        <v>0</v>
      </c>
      <c r="T503" s="315">
        <f ca="1">+S503</f>
        <v>0</v>
      </c>
      <c r="U503" s="314">
        <f t="shared" si="19"/>
        <v>2</v>
      </c>
      <c r="V503" s="320" t="str">
        <f>+VLOOKUP(A503,bd_lista!$A$3:$E$593,5,FALSE)</f>
        <v>Gobiernos Autonomos Municipales</v>
      </c>
      <c r="W503" s="321"/>
    </row>
    <row r="504" spans="1:23" customFormat="1" ht="15" hidden="1" customHeight="1">
      <c r="A504" s="324">
        <v>1202</v>
      </c>
      <c r="B504" s="344">
        <f>+A504</f>
        <v>1202</v>
      </c>
      <c r="C504" s="319" t="str">
        <f>+VLOOKUP(A504,bd_lista!$A$3:$C$593,3,FALSE)</f>
        <v>Gobierno Autónomo Municipal de Palca</v>
      </c>
      <c r="D504" s="319" t="str">
        <f>+C504</f>
        <v>Gobierno Autónomo Municipal de Palca</v>
      </c>
      <c r="E504" s="348" t="s">
        <v>1426</v>
      </c>
      <c r="F504" s="315">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315">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315">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315">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315">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315">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315">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315">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315">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315">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315">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315">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315">
        <f t="shared" ca="1" si="18"/>
        <v>0</v>
      </c>
      <c r="S504" s="347"/>
      <c r="T504" s="315">
        <f ca="1">+T505</f>
        <v>0</v>
      </c>
      <c r="U504" s="314">
        <f t="shared" si="19"/>
        <v>1</v>
      </c>
      <c r="V504" s="320" t="str">
        <f>+VLOOKUP(A504,bd_lista!$A$3:$E$593,5,FALSE)</f>
        <v>Gobiernos Autonomos Municipales</v>
      </c>
      <c r="W504" s="342" t="str">
        <f>+V504</f>
        <v>Gobiernos Autonomos Municipales</v>
      </c>
    </row>
    <row r="505" spans="1:23" customFormat="1" ht="15" hidden="1" customHeight="1">
      <c r="A505" s="324">
        <v>1202</v>
      </c>
      <c r="B505" s="344"/>
      <c r="C505" s="319" t="str">
        <f>+VLOOKUP(A505,bd_lista!$A$3:$C$593,3,FALSE)</f>
        <v>Gobierno Autónomo Municipal de Palca</v>
      </c>
      <c r="D505" s="319"/>
      <c r="E505" s="349" t="s">
        <v>1427</v>
      </c>
      <c r="F505" s="315">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315">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315">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315">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315">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315">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315">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315">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315">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315">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315">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315">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315">
        <f t="shared" ca="1" si="18"/>
        <v>0</v>
      </c>
      <c r="S505" s="347">
        <f ca="1">+R504+R505</f>
        <v>0</v>
      </c>
      <c r="T505" s="315">
        <f ca="1">+S505</f>
        <v>0</v>
      </c>
      <c r="U505" s="314">
        <f t="shared" si="19"/>
        <v>2</v>
      </c>
      <c r="V505" s="320" t="str">
        <f>+VLOOKUP(A505,bd_lista!$A$3:$E$593,5,FALSE)</f>
        <v>Gobiernos Autonomos Municipales</v>
      </c>
      <c r="W505" s="321"/>
    </row>
    <row r="506" spans="1:23" customFormat="1" ht="15" hidden="1" customHeight="1">
      <c r="A506" s="324">
        <v>1203</v>
      </c>
      <c r="B506" s="344">
        <f>+A506</f>
        <v>1203</v>
      </c>
      <c r="C506" s="319" t="str">
        <f>+VLOOKUP(A506,bd_lista!$A$3:$C$593,3,FALSE)</f>
        <v>Gobierno Autónomo Municipal de Mecapaca</v>
      </c>
      <c r="D506" s="319" t="str">
        <f>+C506</f>
        <v>Gobierno Autónomo Municipal de Mecapaca</v>
      </c>
      <c r="E506" s="348" t="s">
        <v>1426</v>
      </c>
      <c r="F506" s="315">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315">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315">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315">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315">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315">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315">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315">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315">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315">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315">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315">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315">
        <f t="shared" ca="1" si="18"/>
        <v>0</v>
      </c>
      <c r="S506" s="347"/>
      <c r="T506" s="315">
        <f ca="1">+T507</f>
        <v>0</v>
      </c>
      <c r="U506" s="314">
        <f t="shared" si="19"/>
        <v>1</v>
      </c>
      <c r="V506" s="320" t="str">
        <f>+VLOOKUP(A506,bd_lista!$A$3:$E$593,5,FALSE)</f>
        <v>Gobiernos Autonomos Municipales</v>
      </c>
      <c r="W506" s="342" t="str">
        <f>+V506</f>
        <v>Gobiernos Autonomos Municipales</v>
      </c>
    </row>
    <row r="507" spans="1:23" customFormat="1" ht="15" hidden="1" customHeight="1">
      <c r="A507" s="324">
        <v>1203</v>
      </c>
      <c r="B507" s="344"/>
      <c r="C507" s="319" t="str">
        <f>+VLOOKUP(A507,bd_lista!$A$3:$C$593,3,FALSE)</f>
        <v>Gobierno Autónomo Municipal de Mecapaca</v>
      </c>
      <c r="D507" s="319"/>
      <c r="E507" s="349" t="s">
        <v>1427</v>
      </c>
      <c r="F507" s="315">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315">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315">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315">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315">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315">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315">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315">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315">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315">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315">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315">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315">
        <f t="shared" ca="1" si="18"/>
        <v>0</v>
      </c>
      <c r="S507" s="347">
        <f ca="1">+R506+R507</f>
        <v>0</v>
      </c>
      <c r="T507" s="315">
        <f ca="1">+S507</f>
        <v>0</v>
      </c>
      <c r="U507" s="314">
        <f t="shared" si="19"/>
        <v>2</v>
      </c>
      <c r="V507" s="320" t="str">
        <f>+VLOOKUP(A507,bd_lista!$A$3:$E$593,5,FALSE)</f>
        <v>Gobiernos Autonomos Municipales</v>
      </c>
      <c r="W507" s="321"/>
    </row>
    <row r="508" spans="1:23" customFormat="1" ht="15" hidden="1" customHeight="1">
      <c r="A508" s="324">
        <v>1204</v>
      </c>
      <c r="B508" s="344">
        <f>+A508</f>
        <v>1204</v>
      </c>
      <c r="C508" s="319" t="str">
        <f>+VLOOKUP(A508,bd_lista!$A$3:$C$593,3,FALSE)</f>
        <v>Gobierno Autónomo Municipal de Achocalla</v>
      </c>
      <c r="D508" s="319" t="str">
        <f>+C508</f>
        <v>Gobierno Autónomo Municipal de Achocalla</v>
      </c>
      <c r="E508" s="348" t="s">
        <v>1426</v>
      </c>
      <c r="F508" s="315">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315">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315">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315">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315">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315">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315">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315">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315">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315">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315">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315">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315">
        <f t="shared" ca="1" si="18"/>
        <v>0</v>
      </c>
      <c r="S508" s="347"/>
      <c r="T508" s="315">
        <f ca="1">+T509</f>
        <v>0</v>
      </c>
      <c r="U508" s="314">
        <f t="shared" si="19"/>
        <v>1</v>
      </c>
      <c r="V508" s="320" t="str">
        <f>+VLOOKUP(A508,bd_lista!$A$3:$E$593,5,FALSE)</f>
        <v>Gobiernos Autonomos Municipales</v>
      </c>
      <c r="W508" s="342" t="str">
        <f>+V508</f>
        <v>Gobiernos Autonomos Municipales</v>
      </c>
    </row>
    <row r="509" spans="1:23" customFormat="1" ht="15" hidden="1" customHeight="1">
      <c r="A509" s="324">
        <v>1204</v>
      </c>
      <c r="B509" s="344"/>
      <c r="C509" s="319" t="str">
        <f>+VLOOKUP(A509,bd_lista!$A$3:$C$593,3,FALSE)</f>
        <v>Gobierno Autónomo Municipal de Achocalla</v>
      </c>
      <c r="D509" s="319"/>
      <c r="E509" s="349" t="s">
        <v>1427</v>
      </c>
      <c r="F509" s="315">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315">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315">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315">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315">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315">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315">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315">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315">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315">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315">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315">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315">
        <f t="shared" ca="1" si="18"/>
        <v>0</v>
      </c>
      <c r="S509" s="347">
        <f ca="1">+R508+R509</f>
        <v>0</v>
      </c>
      <c r="T509" s="315">
        <f ca="1">+S509</f>
        <v>0</v>
      </c>
      <c r="U509" s="314">
        <f t="shared" si="19"/>
        <v>2</v>
      </c>
      <c r="V509" s="320" t="str">
        <f>+VLOOKUP(A509,bd_lista!$A$3:$E$593,5,FALSE)</f>
        <v>Gobiernos Autonomos Municipales</v>
      </c>
      <c r="W509" s="321"/>
    </row>
    <row r="510" spans="1:23" customFormat="1" ht="15" hidden="1" customHeight="1">
      <c r="A510" s="324">
        <v>1205</v>
      </c>
      <c r="B510" s="344">
        <f>+A510</f>
        <v>1205</v>
      </c>
      <c r="C510" s="319" t="str">
        <f>+VLOOKUP(A510,bd_lista!$A$3:$C$593,3,FALSE)</f>
        <v>Gobierno Autónomo Municipal de El Alto de La Paz</v>
      </c>
      <c r="D510" s="319" t="str">
        <f>+C510</f>
        <v>Gobierno Autónomo Municipal de El Alto de La Paz</v>
      </c>
      <c r="E510" s="348" t="s">
        <v>1426</v>
      </c>
      <c r="F510" s="315">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315">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315">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315">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315">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315">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315">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315">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315">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315">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315">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315">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315">
        <f t="shared" ca="1" si="18"/>
        <v>0</v>
      </c>
      <c r="S510" s="347"/>
      <c r="T510" s="315">
        <f ca="1">+T511</f>
        <v>0</v>
      </c>
      <c r="U510" s="314">
        <f t="shared" si="19"/>
        <v>1</v>
      </c>
      <c r="V510" s="320" t="str">
        <f>+VLOOKUP(A510,bd_lista!$A$3:$E$593,5,FALSE)</f>
        <v>Gobiernos Autonomos Municipales</v>
      </c>
      <c r="W510" s="342" t="str">
        <f>+V510</f>
        <v>Gobiernos Autonomos Municipales</v>
      </c>
    </row>
    <row r="511" spans="1:23" customFormat="1" ht="15" hidden="1" customHeight="1">
      <c r="A511" s="324">
        <v>1205</v>
      </c>
      <c r="B511" s="344"/>
      <c r="C511" s="319" t="str">
        <f>+VLOOKUP(A511,bd_lista!$A$3:$C$593,3,FALSE)</f>
        <v>Gobierno Autónomo Municipal de El Alto de La Paz</v>
      </c>
      <c r="D511" s="319"/>
      <c r="E511" s="349" t="s">
        <v>1427</v>
      </c>
      <c r="F511" s="315">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315">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315">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315">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315">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315">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315">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315">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315">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315">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315">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315">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315">
        <f t="shared" ca="1" si="18"/>
        <v>0</v>
      </c>
      <c r="S511" s="347">
        <f ca="1">+R510+R511</f>
        <v>0</v>
      </c>
      <c r="T511" s="315">
        <f ca="1">+S511</f>
        <v>0</v>
      </c>
      <c r="U511" s="314">
        <f t="shared" si="19"/>
        <v>2</v>
      </c>
      <c r="V511" s="320" t="str">
        <f>+VLOOKUP(A511,bd_lista!$A$3:$E$593,5,FALSE)</f>
        <v>Gobiernos Autonomos Municipales</v>
      </c>
      <c r="W511" s="321"/>
    </row>
    <row r="512" spans="1:23" customFormat="1" ht="15" hidden="1" customHeight="1">
      <c r="A512" s="324">
        <v>1206</v>
      </c>
      <c r="B512" s="344">
        <f>+A512</f>
        <v>1206</v>
      </c>
      <c r="C512" s="319" t="str">
        <f>+VLOOKUP(A512,bd_lista!$A$3:$C$593,3,FALSE)</f>
        <v>Gobierno Autónomo Municipal de Viacha</v>
      </c>
      <c r="D512" s="319" t="str">
        <f>+C512</f>
        <v>Gobierno Autónomo Municipal de Viacha</v>
      </c>
      <c r="E512" s="348" t="s">
        <v>1426</v>
      </c>
      <c r="F512" s="315">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315">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315">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315">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315">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315">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315">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315">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315">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315">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315">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315">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315">
        <f t="shared" ca="1" si="18"/>
        <v>0</v>
      </c>
      <c r="S512" s="347"/>
      <c r="T512" s="315">
        <f ca="1">+T513</f>
        <v>0</v>
      </c>
      <c r="U512" s="314">
        <f t="shared" si="19"/>
        <v>1</v>
      </c>
      <c r="V512" s="320" t="str">
        <f>+VLOOKUP(A512,bd_lista!$A$3:$E$593,5,FALSE)</f>
        <v>Gobiernos Autonomos Municipales</v>
      </c>
      <c r="W512" s="342" t="str">
        <f>+V512</f>
        <v>Gobiernos Autonomos Municipales</v>
      </c>
    </row>
    <row r="513" spans="1:23" customFormat="1" ht="15" hidden="1" customHeight="1">
      <c r="A513" s="324">
        <v>1206</v>
      </c>
      <c r="B513" s="344"/>
      <c r="C513" s="319" t="str">
        <f>+VLOOKUP(A513,bd_lista!$A$3:$C$593,3,FALSE)</f>
        <v>Gobierno Autónomo Municipal de Viacha</v>
      </c>
      <c r="D513" s="319"/>
      <c r="E513" s="349" t="s">
        <v>1427</v>
      </c>
      <c r="F513" s="315">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315">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315">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315">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315">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315">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315">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315">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315">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315">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315">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315">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315">
        <f t="shared" ca="1" si="18"/>
        <v>0</v>
      </c>
      <c r="S513" s="347">
        <f ca="1">+R512+R513</f>
        <v>0</v>
      </c>
      <c r="T513" s="315">
        <f ca="1">+S513</f>
        <v>0</v>
      </c>
      <c r="U513" s="314">
        <f t="shared" si="19"/>
        <v>2</v>
      </c>
      <c r="V513" s="320" t="str">
        <f>+VLOOKUP(A513,bd_lista!$A$3:$E$593,5,FALSE)</f>
        <v>Gobiernos Autonomos Municipales</v>
      </c>
      <c r="W513" s="321"/>
    </row>
    <row r="514" spans="1:23" customFormat="1" ht="15" hidden="1" customHeight="1">
      <c r="A514" s="324">
        <v>1207</v>
      </c>
      <c r="B514" s="344">
        <f>+A514</f>
        <v>1207</v>
      </c>
      <c r="C514" s="319" t="str">
        <f>+VLOOKUP(A514,bd_lista!$A$3:$C$593,3,FALSE)</f>
        <v>Gobierno Autónomo Municipal de Guaqui</v>
      </c>
      <c r="D514" s="319" t="str">
        <f>+C514</f>
        <v>Gobierno Autónomo Municipal de Guaqui</v>
      </c>
      <c r="E514" s="348" t="s">
        <v>1426</v>
      </c>
      <c r="F514" s="315">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315">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315">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315">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315">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315">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315">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315">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315">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315">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315">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315">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315">
        <f t="shared" ca="1" si="18"/>
        <v>0</v>
      </c>
      <c r="S514" s="347"/>
      <c r="T514" s="315">
        <f ca="1">+T515</f>
        <v>0</v>
      </c>
      <c r="U514" s="314">
        <f t="shared" si="19"/>
        <v>1</v>
      </c>
      <c r="V514" s="320" t="str">
        <f>+VLOOKUP(A514,bd_lista!$A$3:$E$593,5,FALSE)</f>
        <v>Gobiernos Autonomos Municipales</v>
      </c>
      <c r="W514" s="342" t="str">
        <f>+V514</f>
        <v>Gobiernos Autonomos Municipales</v>
      </c>
    </row>
    <row r="515" spans="1:23" customFormat="1" ht="15" hidden="1" customHeight="1">
      <c r="A515" s="324">
        <v>1207</v>
      </c>
      <c r="B515" s="344"/>
      <c r="C515" s="319" t="str">
        <f>+VLOOKUP(A515,bd_lista!$A$3:$C$593,3,FALSE)</f>
        <v>Gobierno Autónomo Municipal de Guaqui</v>
      </c>
      <c r="D515" s="319"/>
      <c r="E515" s="349" t="s">
        <v>1427</v>
      </c>
      <c r="F515" s="315">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315">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315">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315">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315">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315">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315">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315">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315">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315">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315">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315">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315">
        <f t="shared" ca="1" si="18"/>
        <v>0</v>
      </c>
      <c r="S515" s="347">
        <f ca="1">+R514+R515</f>
        <v>0</v>
      </c>
      <c r="T515" s="315">
        <f ca="1">+S515</f>
        <v>0</v>
      </c>
      <c r="U515" s="314">
        <f t="shared" si="19"/>
        <v>2</v>
      </c>
      <c r="V515" s="320" t="str">
        <f>+VLOOKUP(A515,bd_lista!$A$3:$E$593,5,FALSE)</f>
        <v>Gobiernos Autonomos Municipales</v>
      </c>
      <c r="W515" s="321"/>
    </row>
    <row r="516" spans="1:23" customFormat="1" ht="15" hidden="1" customHeight="1">
      <c r="A516" s="324">
        <v>1208</v>
      </c>
      <c r="B516" s="344">
        <f>+A516</f>
        <v>1208</v>
      </c>
      <c r="C516" s="319" t="str">
        <f>+VLOOKUP(A516,bd_lista!$A$3:$C$593,3,FALSE)</f>
        <v>Gobierno Autónomo Municipal de Tiahuanacu</v>
      </c>
      <c r="D516" s="319" t="str">
        <f>+C516</f>
        <v>Gobierno Autónomo Municipal de Tiahuanacu</v>
      </c>
      <c r="E516" s="348" t="s">
        <v>1426</v>
      </c>
      <c r="F516" s="315">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315">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315">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315">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315">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315">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315">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315">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315">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315">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315">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315">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315">
        <f t="shared" ca="1" si="18"/>
        <v>0</v>
      </c>
      <c r="S516" s="347"/>
      <c r="T516" s="315">
        <f ca="1">+T517</f>
        <v>0</v>
      </c>
      <c r="U516" s="314">
        <f t="shared" si="19"/>
        <v>1</v>
      </c>
      <c r="V516" s="320" t="str">
        <f>+VLOOKUP(A516,bd_lista!$A$3:$E$593,5,FALSE)</f>
        <v>Gobiernos Autonomos Municipales</v>
      </c>
      <c r="W516" s="342" t="str">
        <f>+V516</f>
        <v>Gobiernos Autonomos Municipales</v>
      </c>
    </row>
    <row r="517" spans="1:23" customFormat="1" ht="15" hidden="1" customHeight="1">
      <c r="A517" s="324">
        <v>1208</v>
      </c>
      <c r="B517" s="344"/>
      <c r="C517" s="319" t="str">
        <f>+VLOOKUP(A517,bd_lista!$A$3:$C$593,3,FALSE)</f>
        <v>Gobierno Autónomo Municipal de Tiahuanacu</v>
      </c>
      <c r="D517" s="319"/>
      <c r="E517" s="349" t="s">
        <v>1427</v>
      </c>
      <c r="F517" s="315">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315">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315">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315">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315">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315">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315">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315">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315">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315">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315">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315">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315">
        <f t="shared" ca="1" si="18"/>
        <v>0</v>
      </c>
      <c r="S517" s="347">
        <f ca="1">+R516+R517</f>
        <v>0</v>
      </c>
      <c r="T517" s="315">
        <f ca="1">+S517</f>
        <v>0</v>
      </c>
      <c r="U517" s="314">
        <f t="shared" si="19"/>
        <v>2</v>
      </c>
      <c r="V517" s="320" t="str">
        <f>+VLOOKUP(A517,bd_lista!$A$3:$E$593,5,FALSE)</f>
        <v>Gobiernos Autonomos Municipales</v>
      </c>
      <c r="W517" s="321"/>
    </row>
    <row r="518" spans="1:23" customFormat="1" ht="15" hidden="1" customHeight="1">
      <c r="A518" s="324">
        <v>1209</v>
      </c>
      <c r="B518" s="344">
        <f>+A518</f>
        <v>1209</v>
      </c>
      <c r="C518" s="319" t="str">
        <f>+VLOOKUP(A518,bd_lista!$A$3:$C$593,3,FALSE)</f>
        <v>Gobierno Autónomo Municipal de Desaguadero</v>
      </c>
      <c r="D518" s="319" t="str">
        <f>+C518</f>
        <v>Gobierno Autónomo Municipal de Desaguadero</v>
      </c>
      <c r="E518" s="348" t="s">
        <v>1426</v>
      </c>
      <c r="F518" s="315">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315">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315">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315">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315">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315">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315">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315">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315">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315">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315">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315">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315">
        <f t="shared" ca="1" si="18"/>
        <v>0</v>
      </c>
      <c r="S518" s="347"/>
      <c r="T518" s="315">
        <f ca="1">+T519</f>
        <v>0</v>
      </c>
      <c r="U518" s="314">
        <f t="shared" si="19"/>
        <v>1</v>
      </c>
      <c r="V518" s="320" t="str">
        <f>+VLOOKUP(A518,bd_lista!$A$3:$E$593,5,FALSE)</f>
        <v>Gobiernos Autonomos Municipales</v>
      </c>
      <c r="W518" s="342" t="str">
        <f>+V518</f>
        <v>Gobiernos Autonomos Municipales</v>
      </c>
    </row>
    <row r="519" spans="1:23" customFormat="1" ht="15" hidden="1" customHeight="1">
      <c r="A519" s="324">
        <v>1209</v>
      </c>
      <c r="B519" s="344"/>
      <c r="C519" s="319" t="str">
        <f>+VLOOKUP(A519,bd_lista!$A$3:$C$593,3,FALSE)</f>
        <v>Gobierno Autónomo Municipal de Desaguadero</v>
      </c>
      <c r="D519" s="319"/>
      <c r="E519" s="349" t="s">
        <v>1427</v>
      </c>
      <c r="F519" s="315">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315">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315">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315">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315">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315">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315">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315">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315">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315">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315">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315">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315">
        <f t="shared" ca="1" si="18"/>
        <v>0</v>
      </c>
      <c r="S519" s="347">
        <f ca="1">+R518+R519</f>
        <v>0</v>
      </c>
      <c r="T519" s="315">
        <f ca="1">+S519</f>
        <v>0</v>
      </c>
      <c r="U519" s="314">
        <f t="shared" si="19"/>
        <v>2</v>
      </c>
      <c r="V519" s="320" t="str">
        <f>+VLOOKUP(A519,bd_lista!$A$3:$E$593,5,FALSE)</f>
        <v>Gobiernos Autonomos Municipales</v>
      </c>
      <c r="W519" s="321"/>
    </row>
    <row r="520" spans="1:23" customFormat="1" ht="15" hidden="1" customHeight="1">
      <c r="A520" s="324">
        <v>1210</v>
      </c>
      <c r="B520" s="344">
        <f>+A520</f>
        <v>1210</v>
      </c>
      <c r="C520" s="319" t="str">
        <f>+VLOOKUP(A520,bd_lista!$A$3:$C$593,3,FALSE)</f>
        <v>Gobierno Autónomo Municipal de Caranavi</v>
      </c>
      <c r="D520" s="319" t="str">
        <f>+C520</f>
        <v>Gobierno Autónomo Municipal de Caranavi</v>
      </c>
      <c r="E520" s="348" t="s">
        <v>1426</v>
      </c>
      <c r="F520" s="315">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315">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315">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315">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315">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315">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315">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315">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315">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315">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315">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315">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315">
        <f t="shared" ca="1" si="18"/>
        <v>0</v>
      </c>
      <c r="S520" s="347"/>
      <c r="T520" s="315">
        <f ca="1">+T521</f>
        <v>0</v>
      </c>
      <c r="U520" s="314">
        <f t="shared" si="19"/>
        <v>1</v>
      </c>
      <c r="V520" s="320" t="str">
        <f>+VLOOKUP(A520,bd_lista!$A$3:$E$593,5,FALSE)</f>
        <v>Gobiernos Autonomos Municipales</v>
      </c>
      <c r="W520" s="342" t="str">
        <f>+V520</f>
        <v>Gobiernos Autonomos Municipales</v>
      </c>
    </row>
    <row r="521" spans="1:23" customFormat="1" ht="15" hidden="1" customHeight="1">
      <c r="A521" s="324">
        <v>1210</v>
      </c>
      <c r="B521" s="344"/>
      <c r="C521" s="319" t="str">
        <f>+VLOOKUP(A521,bd_lista!$A$3:$C$593,3,FALSE)</f>
        <v>Gobierno Autónomo Municipal de Caranavi</v>
      </c>
      <c r="D521" s="319"/>
      <c r="E521" s="349" t="s">
        <v>1427</v>
      </c>
      <c r="F521" s="315">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315">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315">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315">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315">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315">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315">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315">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315">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315">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315">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315">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315">
        <f t="shared" ca="1" si="18"/>
        <v>0</v>
      </c>
      <c r="S521" s="347">
        <f ca="1">+R520+R521</f>
        <v>0</v>
      </c>
      <c r="T521" s="315">
        <f ca="1">+S521</f>
        <v>0</v>
      </c>
      <c r="U521" s="314">
        <f t="shared" si="19"/>
        <v>2</v>
      </c>
      <c r="V521" s="320" t="str">
        <f>+VLOOKUP(A521,bd_lista!$A$3:$E$593,5,FALSE)</f>
        <v>Gobiernos Autonomos Municipales</v>
      </c>
      <c r="W521" s="321"/>
    </row>
    <row r="522" spans="1:23" customFormat="1" ht="27" hidden="1" customHeight="1">
      <c r="A522" s="324">
        <v>1211</v>
      </c>
      <c r="B522" s="344">
        <f>+A522</f>
        <v>1211</v>
      </c>
      <c r="C522" s="319" t="str">
        <f>+VLOOKUP(A522,bd_lista!$A$3:$C$593,3,FALSE)</f>
        <v>Gobierno Autónomo Municipal de Sica Sica (Villa Aroma)</v>
      </c>
      <c r="D522" s="319" t="str">
        <f>+C522</f>
        <v>Gobierno Autónomo Municipal de Sica Sica (Villa Aroma)</v>
      </c>
      <c r="E522" s="348" t="s">
        <v>1426</v>
      </c>
      <c r="F522" s="315">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315">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315">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315">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315">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315">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315">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315">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315">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315">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315">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315">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315">
        <f t="shared" ca="1" si="18"/>
        <v>0</v>
      </c>
      <c r="S522" s="347"/>
      <c r="T522" s="315">
        <f ca="1">+T523</f>
        <v>0</v>
      </c>
      <c r="U522" s="314">
        <f t="shared" si="19"/>
        <v>1</v>
      </c>
      <c r="V522" s="320" t="str">
        <f>+VLOOKUP(A522,bd_lista!$A$3:$E$593,5,FALSE)</f>
        <v>Gobiernos Autonomos Municipales</v>
      </c>
      <c r="W522" s="342" t="str">
        <f>+V522</f>
        <v>Gobiernos Autonomos Municipales</v>
      </c>
    </row>
    <row r="523" spans="1:23" customFormat="1" ht="27" hidden="1" customHeight="1">
      <c r="A523" s="324">
        <v>1211</v>
      </c>
      <c r="B523" s="344"/>
      <c r="C523" s="319" t="str">
        <f>+VLOOKUP(A523,bd_lista!$A$3:$C$593,3,FALSE)</f>
        <v>Gobierno Autónomo Municipal de Sica Sica (Villa Aroma)</v>
      </c>
      <c r="D523" s="319"/>
      <c r="E523" s="349" t="s">
        <v>1427</v>
      </c>
      <c r="F523" s="315">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315">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315">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315">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315">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315">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315">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315">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315">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315">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315">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315">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315">
        <f t="shared" ca="1" si="18"/>
        <v>0</v>
      </c>
      <c r="S523" s="347">
        <f ca="1">+R522+R523</f>
        <v>0</v>
      </c>
      <c r="T523" s="315">
        <f ca="1">+S523</f>
        <v>0</v>
      </c>
      <c r="U523" s="314">
        <f t="shared" si="19"/>
        <v>2</v>
      </c>
      <c r="V523" s="320" t="str">
        <f>+VLOOKUP(A523,bd_lista!$A$3:$E$593,5,FALSE)</f>
        <v>Gobiernos Autonomos Municipales</v>
      </c>
      <c r="W523" s="321"/>
    </row>
    <row r="524" spans="1:23" customFormat="1" ht="15" hidden="1" customHeight="1">
      <c r="A524" s="324">
        <v>1212</v>
      </c>
      <c r="B524" s="344">
        <f>+A524</f>
        <v>1212</v>
      </c>
      <c r="C524" s="319" t="str">
        <f>+VLOOKUP(A524,bd_lista!$A$3:$C$593,3,FALSE)</f>
        <v>Gobierno Autónomo Municipal de Umala</v>
      </c>
      <c r="D524" s="319" t="str">
        <f>+C524</f>
        <v>Gobierno Autónomo Municipal de Umala</v>
      </c>
      <c r="E524" s="348" t="s">
        <v>1426</v>
      </c>
      <c r="F524" s="315">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315">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315">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315">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315">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315">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315">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315">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315">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315">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315">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315">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315">
        <f t="shared" ca="1" si="18"/>
        <v>0</v>
      </c>
      <c r="S524" s="347"/>
      <c r="T524" s="315">
        <f ca="1">+T525</f>
        <v>0</v>
      </c>
      <c r="U524" s="314">
        <f t="shared" si="19"/>
        <v>1</v>
      </c>
      <c r="V524" s="320" t="str">
        <f>+VLOOKUP(A524,bd_lista!$A$3:$E$593,5,FALSE)</f>
        <v>Gobiernos Autonomos Municipales</v>
      </c>
      <c r="W524" s="342" t="str">
        <f>+V524</f>
        <v>Gobiernos Autonomos Municipales</v>
      </c>
    </row>
    <row r="525" spans="1:23" customFormat="1" ht="15" hidden="1" customHeight="1">
      <c r="A525" s="324">
        <v>1212</v>
      </c>
      <c r="B525" s="344"/>
      <c r="C525" s="319" t="str">
        <f>+VLOOKUP(A525,bd_lista!$A$3:$C$593,3,FALSE)</f>
        <v>Gobierno Autónomo Municipal de Umala</v>
      </c>
      <c r="D525" s="319"/>
      <c r="E525" s="349" t="s">
        <v>1427</v>
      </c>
      <c r="F525" s="315">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315">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315">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315">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315">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315">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315">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315">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315">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315">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315">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315">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315">
        <f t="shared" ca="1" si="18"/>
        <v>0</v>
      </c>
      <c r="S525" s="347">
        <f ca="1">+R524+R525</f>
        <v>0</v>
      </c>
      <c r="T525" s="315">
        <f ca="1">+S525</f>
        <v>0</v>
      </c>
      <c r="U525" s="314">
        <f t="shared" si="19"/>
        <v>2</v>
      </c>
      <c r="V525" s="320" t="str">
        <f>+VLOOKUP(A525,bd_lista!$A$3:$E$593,5,FALSE)</f>
        <v>Gobiernos Autonomos Municipales</v>
      </c>
      <c r="W525" s="321"/>
    </row>
    <row r="526" spans="1:23" customFormat="1" ht="15" hidden="1" customHeight="1">
      <c r="A526" s="324">
        <v>1213</v>
      </c>
      <c r="B526" s="344">
        <f>+A526</f>
        <v>1213</v>
      </c>
      <c r="C526" s="319" t="str">
        <f>+VLOOKUP(A526,bd_lista!$A$3:$C$593,3,FALSE)</f>
        <v>Gobierno Autónomo Municipal de Ayo Ayo</v>
      </c>
      <c r="D526" s="319" t="str">
        <f>+C526</f>
        <v>Gobierno Autónomo Municipal de Ayo Ayo</v>
      </c>
      <c r="E526" s="348" t="s">
        <v>1426</v>
      </c>
      <c r="F526" s="315">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315">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315">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315">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315">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315">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315">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315">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315">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315">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315">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315">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315">
        <f t="shared" ref="R526:R589" ca="1" si="20">+SUM(F526:Q526)</f>
        <v>0</v>
      </c>
      <c r="S526" s="347"/>
      <c r="T526" s="315">
        <f ca="1">+T527</f>
        <v>0</v>
      </c>
      <c r="U526" s="314">
        <f t="shared" ref="U526:U589" si="21">+IF(E526="Débitos",1,2)</f>
        <v>1</v>
      </c>
      <c r="V526" s="320" t="str">
        <f>+VLOOKUP(A526,bd_lista!$A$3:$E$593,5,FALSE)</f>
        <v>Gobiernos Autonomos Municipales</v>
      </c>
      <c r="W526" s="342" t="str">
        <f>+V526</f>
        <v>Gobiernos Autonomos Municipales</v>
      </c>
    </row>
    <row r="527" spans="1:23" customFormat="1" ht="15" hidden="1" customHeight="1">
      <c r="A527" s="324">
        <v>1213</v>
      </c>
      <c r="B527" s="344"/>
      <c r="C527" s="319" t="str">
        <f>+VLOOKUP(A527,bd_lista!$A$3:$C$593,3,FALSE)</f>
        <v>Gobierno Autónomo Municipal de Ayo Ayo</v>
      </c>
      <c r="D527" s="319"/>
      <c r="E527" s="349" t="s">
        <v>1427</v>
      </c>
      <c r="F527" s="315">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315">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315">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315">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315">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315">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315">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315">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315">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315">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315">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315">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315">
        <f t="shared" ca="1" si="20"/>
        <v>0</v>
      </c>
      <c r="S527" s="347">
        <f ca="1">+R526+R527</f>
        <v>0</v>
      </c>
      <c r="T527" s="315">
        <f ca="1">+S527</f>
        <v>0</v>
      </c>
      <c r="U527" s="314">
        <f t="shared" si="21"/>
        <v>2</v>
      </c>
      <c r="V527" s="320" t="str">
        <f>+VLOOKUP(A527,bd_lista!$A$3:$E$593,5,FALSE)</f>
        <v>Gobiernos Autonomos Municipales</v>
      </c>
      <c r="W527" s="321"/>
    </row>
    <row r="528" spans="1:23" customFormat="1" ht="15" hidden="1" customHeight="1">
      <c r="A528" s="324">
        <v>1214</v>
      </c>
      <c r="B528" s="344">
        <f>+A528</f>
        <v>1214</v>
      </c>
      <c r="C528" s="319" t="str">
        <f>+VLOOKUP(A528,bd_lista!$A$3:$C$593,3,FALSE)</f>
        <v>Gobierno Autónomo Municipal de Calamarca</v>
      </c>
      <c r="D528" s="319" t="str">
        <f>+C528</f>
        <v>Gobierno Autónomo Municipal de Calamarca</v>
      </c>
      <c r="E528" s="348" t="s">
        <v>1426</v>
      </c>
      <c r="F528" s="315">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315">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315">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315">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315">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315">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315">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315">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315">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315">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315">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315">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315">
        <f t="shared" ca="1" si="20"/>
        <v>0</v>
      </c>
      <c r="S528" s="347"/>
      <c r="T528" s="315">
        <f ca="1">+T529</f>
        <v>0</v>
      </c>
      <c r="U528" s="314">
        <f t="shared" si="21"/>
        <v>1</v>
      </c>
      <c r="V528" s="320" t="str">
        <f>+VLOOKUP(A528,bd_lista!$A$3:$E$593,5,FALSE)</f>
        <v>Gobiernos Autonomos Municipales</v>
      </c>
      <c r="W528" s="342" t="str">
        <f>+V528</f>
        <v>Gobiernos Autonomos Municipales</v>
      </c>
    </row>
    <row r="529" spans="1:23" customFormat="1" ht="15" hidden="1" customHeight="1">
      <c r="A529" s="324">
        <v>1214</v>
      </c>
      <c r="B529" s="344"/>
      <c r="C529" s="319" t="str">
        <f>+VLOOKUP(A529,bd_lista!$A$3:$C$593,3,FALSE)</f>
        <v>Gobierno Autónomo Municipal de Calamarca</v>
      </c>
      <c r="D529" s="319"/>
      <c r="E529" s="349" t="s">
        <v>1427</v>
      </c>
      <c r="F529" s="315">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315">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315">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315">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315">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315">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315">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315">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315">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315">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315">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315">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315">
        <f t="shared" ca="1" si="20"/>
        <v>0</v>
      </c>
      <c r="S529" s="347">
        <f ca="1">+R528+R529</f>
        <v>0</v>
      </c>
      <c r="T529" s="315">
        <f ca="1">+S529</f>
        <v>0</v>
      </c>
      <c r="U529" s="314">
        <f t="shared" si="21"/>
        <v>2</v>
      </c>
      <c r="V529" s="320" t="str">
        <f>+VLOOKUP(A529,bd_lista!$A$3:$E$593,5,FALSE)</f>
        <v>Gobiernos Autonomos Municipales</v>
      </c>
      <c r="W529" s="321"/>
    </row>
    <row r="530" spans="1:23" customFormat="1" ht="15" hidden="1" customHeight="1">
      <c r="A530" s="324">
        <v>1215</v>
      </c>
      <c r="B530" s="344">
        <f>+A530</f>
        <v>1215</v>
      </c>
      <c r="C530" s="319" t="str">
        <f>+VLOOKUP(A530,bd_lista!$A$3:$C$593,3,FALSE)</f>
        <v>Gobierno Autónomo Municipal de Patacamaya</v>
      </c>
      <c r="D530" s="319" t="str">
        <f>+C530</f>
        <v>Gobierno Autónomo Municipal de Patacamaya</v>
      </c>
      <c r="E530" s="348" t="s">
        <v>1426</v>
      </c>
      <c r="F530" s="315">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315">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315">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315">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315">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315">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315">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315">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315">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315">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315">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315">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315">
        <f t="shared" ca="1" si="20"/>
        <v>0</v>
      </c>
      <c r="S530" s="347"/>
      <c r="T530" s="315">
        <f ca="1">+T531</f>
        <v>0</v>
      </c>
      <c r="U530" s="314">
        <f t="shared" si="21"/>
        <v>1</v>
      </c>
      <c r="V530" s="320" t="str">
        <f>+VLOOKUP(A530,bd_lista!$A$3:$E$593,5,FALSE)</f>
        <v>Gobiernos Autonomos Municipales</v>
      </c>
      <c r="W530" s="342" t="str">
        <f>+V530</f>
        <v>Gobiernos Autonomos Municipales</v>
      </c>
    </row>
    <row r="531" spans="1:23" customFormat="1" ht="15" hidden="1" customHeight="1">
      <c r="A531" s="324">
        <v>1215</v>
      </c>
      <c r="B531" s="344"/>
      <c r="C531" s="319" t="str">
        <f>+VLOOKUP(A531,bd_lista!$A$3:$C$593,3,FALSE)</f>
        <v>Gobierno Autónomo Municipal de Patacamaya</v>
      </c>
      <c r="D531" s="319"/>
      <c r="E531" s="349" t="s">
        <v>1427</v>
      </c>
      <c r="F531" s="315">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315">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315">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315">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315">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315">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315">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315">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315">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315">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315">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315">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315">
        <f t="shared" ca="1" si="20"/>
        <v>0</v>
      </c>
      <c r="S531" s="347">
        <f ca="1">+R530+R531</f>
        <v>0</v>
      </c>
      <c r="T531" s="315">
        <f ca="1">+S531</f>
        <v>0</v>
      </c>
      <c r="U531" s="314">
        <f t="shared" si="21"/>
        <v>2</v>
      </c>
      <c r="V531" s="320" t="str">
        <f>+VLOOKUP(A531,bd_lista!$A$3:$E$593,5,FALSE)</f>
        <v>Gobiernos Autonomos Municipales</v>
      </c>
      <c r="W531" s="321"/>
    </row>
    <row r="532" spans="1:23" customFormat="1" ht="15" hidden="1" customHeight="1">
      <c r="A532" s="324">
        <v>1216</v>
      </c>
      <c r="B532" s="344">
        <f>+A532</f>
        <v>1216</v>
      </c>
      <c r="C532" s="319" t="str">
        <f>+VLOOKUP(A532,bd_lista!$A$3:$C$593,3,FALSE)</f>
        <v>Gobierno Autónomo Municipal de Colquencha</v>
      </c>
      <c r="D532" s="319" t="str">
        <f>+C532</f>
        <v>Gobierno Autónomo Municipal de Colquencha</v>
      </c>
      <c r="E532" s="348" t="s">
        <v>1426</v>
      </c>
      <c r="F532" s="315">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315">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315">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315">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315">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315">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315">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315">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315">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315">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315">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315">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315">
        <f t="shared" ca="1" si="20"/>
        <v>0</v>
      </c>
      <c r="S532" s="347"/>
      <c r="T532" s="315">
        <f ca="1">+T533</f>
        <v>0</v>
      </c>
      <c r="U532" s="314">
        <f t="shared" si="21"/>
        <v>1</v>
      </c>
      <c r="V532" s="320" t="str">
        <f>+VLOOKUP(A532,bd_lista!$A$3:$E$593,5,FALSE)</f>
        <v>Gobiernos Autonomos Municipales</v>
      </c>
      <c r="W532" s="342" t="str">
        <f>+V532</f>
        <v>Gobiernos Autonomos Municipales</v>
      </c>
    </row>
    <row r="533" spans="1:23" customFormat="1" ht="15" hidden="1" customHeight="1">
      <c r="A533" s="324">
        <v>1216</v>
      </c>
      <c r="B533" s="344"/>
      <c r="C533" s="319" t="str">
        <f>+VLOOKUP(A533,bd_lista!$A$3:$C$593,3,FALSE)</f>
        <v>Gobierno Autónomo Municipal de Colquencha</v>
      </c>
      <c r="D533" s="319"/>
      <c r="E533" s="349" t="s">
        <v>1427</v>
      </c>
      <c r="F533" s="315">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315">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315">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315">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315">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315">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315">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315">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315">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315">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315">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315">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315">
        <f t="shared" ca="1" si="20"/>
        <v>0</v>
      </c>
      <c r="S533" s="347">
        <f ca="1">+R532+R533</f>
        <v>0</v>
      </c>
      <c r="T533" s="315">
        <f ca="1">+S533</f>
        <v>0</v>
      </c>
      <c r="U533" s="314">
        <f t="shared" si="21"/>
        <v>2</v>
      </c>
      <c r="V533" s="320" t="str">
        <f>+VLOOKUP(A533,bd_lista!$A$3:$E$593,5,FALSE)</f>
        <v>Gobiernos Autonomos Municipales</v>
      </c>
      <c r="W533" s="321"/>
    </row>
    <row r="534" spans="1:23" customFormat="1" ht="15" hidden="1" customHeight="1">
      <c r="A534" s="324">
        <v>1217</v>
      </c>
      <c r="B534" s="344">
        <f>+A534</f>
        <v>1217</v>
      </c>
      <c r="C534" s="319" t="str">
        <f>+VLOOKUP(A534,bd_lista!$A$3:$C$593,3,FALSE)</f>
        <v>Gobierno Autónomo Municipal de Collana</v>
      </c>
      <c r="D534" s="319" t="str">
        <f>+C534</f>
        <v>Gobierno Autónomo Municipal de Collana</v>
      </c>
      <c r="E534" s="348" t="s">
        <v>1426</v>
      </c>
      <c r="F534" s="315">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315">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315">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315">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315">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315">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315">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315">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315">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315">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315">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315">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315">
        <f t="shared" ca="1" si="20"/>
        <v>0</v>
      </c>
      <c r="S534" s="347"/>
      <c r="T534" s="315">
        <f ca="1">+T535</f>
        <v>0</v>
      </c>
      <c r="U534" s="314">
        <f t="shared" si="21"/>
        <v>1</v>
      </c>
      <c r="V534" s="320" t="str">
        <f>+VLOOKUP(A534,bd_lista!$A$3:$E$593,5,FALSE)</f>
        <v>Gobiernos Autonomos Municipales</v>
      </c>
      <c r="W534" s="342" t="str">
        <f>+V534</f>
        <v>Gobiernos Autonomos Municipales</v>
      </c>
    </row>
    <row r="535" spans="1:23" customFormat="1" ht="15" hidden="1" customHeight="1">
      <c r="A535" s="324">
        <v>1217</v>
      </c>
      <c r="B535" s="344"/>
      <c r="C535" s="319" t="str">
        <f>+VLOOKUP(A535,bd_lista!$A$3:$C$593,3,FALSE)</f>
        <v>Gobierno Autónomo Municipal de Collana</v>
      </c>
      <c r="D535" s="319"/>
      <c r="E535" s="349" t="s">
        <v>1427</v>
      </c>
      <c r="F535" s="315">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315">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315">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315">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315">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315">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315">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315">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315">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315">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315">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315">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315">
        <f t="shared" ca="1" si="20"/>
        <v>0</v>
      </c>
      <c r="S535" s="347">
        <f ca="1">+R534+R535</f>
        <v>0</v>
      </c>
      <c r="T535" s="315">
        <f ca="1">+S535</f>
        <v>0</v>
      </c>
      <c r="U535" s="314">
        <f t="shared" si="21"/>
        <v>2</v>
      </c>
      <c r="V535" s="320" t="str">
        <f>+VLOOKUP(A535,bd_lista!$A$3:$E$593,5,FALSE)</f>
        <v>Gobiernos Autonomos Municipales</v>
      </c>
      <c r="W535" s="321"/>
    </row>
    <row r="536" spans="1:23" customFormat="1" ht="15" hidden="1" customHeight="1">
      <c r="A536" s="324">
        <v>1218</v>
      </c>
      <c r="B536" s="344">
        <f>+A536</f>
        <v>1218</v>
      </c>
      <c r="C536" s="319" t="str">
        <f>+VLOOKUP(A536,bd_lista!$A$3:$C$593,3,FALSE)</f>
        <v>Gobierno Autónomo Municipal de Inquisivi</v>
      </c>
      <c r="D536" s="319" t="str">
        <f>+C536</f>
        <v>Gobierno Autónomo Municipal de Inquisivi</v>
      </c>
      <c r="E536" s="348" t="s">
        <v>1426</v>
      </c>
      <c r="F536" s="315">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315">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315">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315">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315">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315">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315">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315">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315">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315">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315">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315">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315">
        <f t="shared" ca="1" si="20"/>
        <v>0</v>
      </c>
      <c r="S536" s="347"/>
      <c r="T536" s="315">
        <f ca="1">+T537</f>
        <v>0</v>
      </c>
      <c r="U536" s="314">
        <f t="shared" si="21"/>
        <v>1</v>
      </c>
      <c r="V536" s="320" t="str">
        <f>+VLOOKUP(A536,bd_lista!$A$3:$E$593,5,FALSE)</f>
        <v>Gobiernos Autonomos Municipales</v>
      </c>
      <c r="W536" s="342" t="str">
        <f>+V536</f>
        <v>Gobiernos Autonomos Municipales</v>
      </c>
    </row>
    <row r="537" spans="1:23" customFormat="1" ht="15" hidden="1" customHeight="1">
      <c r="A537" s="324">
        <v>1218</v>
      </c>
      <c r="B537" s="344"/>
      <c r="C537" s="319" t="str">
        <f>+VLOOKUP(A537,bd_lista!$A$3:$C$593,3,FALSE)</f>
        <v>Gobierno Autónomo Municipal de Inquisivi</v>
      </c>
      <c r="D537" s="319"/>
      <c r="E537" s="349" t="s">
        <v>1427</v>
      </c>
      <c r="F537" s="315">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315">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315">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315">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315">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315">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315">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315">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315">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315">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315">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315">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315">
        <f t="shared" ca="1" si="20"/>
        <v>0</v>
      </c>
      <c r="S537" s="347">
        <f ca="1">+R536+R537</f>
        <v>0</v>
      </c>
      <c r="T537" s="315">
        <f ca="1">+S537</f>
        <v>0</v>
      </c>
      <c r="U537" s="314">
        <f t="shared" si="21"/>
        <v>2</v>
      </c>
      <c r="V537" s="320" t="str">
        <f>+VLOOKUP(A537,bd_lista!$A$3:$E$593,5,FALSE)</f>
        <v>Gobiernos Autonomos Municipales</v>
      </c>
      <c r="W537" s="321"/>
    </row>
    <row r="538" spans="1:23" customFormat="1" ht="15" hidden="1" customHeight="1">
      <c r="A538" s="324">
        <v>1219</v>
      </c>
      <c r="B538" s="344">
        <f>+A538</f>
        <v>1219</v>
      </c>
      <c r="C538" s="319" t="str">
        <f>+VLOOKUP(A538,bd_lista!$A$3:$C$593,3,FALSE)</f>
        <v>Gobierno Autónomo Municipal de Quime</v>
      </c>
      <c r="D538" s="319" t="str">
        <f>+C538</f>
        <v>Gobierno Autónomo Municipal de Quime</v>
      </c>
      <c r="E538" s="348" t="s">
        <v>1426</v>
      </c>
      <c r="F538" s="315">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315">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315">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315">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315">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315">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315">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315">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315">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315">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315">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315">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315">
        <f t="shared" ca="1" si="20"/>
        <v>0</v>
      </c>
      <c r="S538" s="347"/>
      <c r="T538" s="315">
        <f ca="1">+T539</f>
        <v>0</v>
      </c>
      <c r="U538" s="314">
        <f t="shared" si="21"/>
        <v>1</v>
      </c>
      <c r="V538" s="320" t="str">
        <f>+VLOOKUP(A538,bd_lista!$A$3:$E$593,5,FALSE)</f>
        <v>Gobiernos Autonomos Municipales</v>
      </c>
      <c r="W538" s="342" t="str">
        <f>+V538</f>
        <v>Gobiernos Autonomos Municipales</v>
      </c>
    </row>
    <row r="539" spans="1:23" customFormat="1" ht="15" hidden="1" customHeight="1">
      <c r="A539" s="324">
        <v>1219</v>
      </c>
      <c r="B539" s="344"/>
      <c r="C539" s="319" t="str">
        <f>+VLOOKUP(A539,bd_lista!$A$3:$C$593,3,FALSE)</f>
        <v>Gobierno Autónomo Municipal de Quime</v>
      </c>
      <c r="D539" s="319"/>
      <c r="E539" s="349" t="s">
        <v>1427</v>
      </c>
      <c r="F539" s="315">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315">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315">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315">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315">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315">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315">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315">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315">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315">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315">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315">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315">
        <f t="shared" ca="1" si="20"/>
        <v>0</v>
      </c>
      <c r="S539" s="347">
        <f ca="1">+R538+R539</f>
        <v>0</v>
      </c>
      <c r="T539" s="315">
        <f ca="1">+S539</f>
        <v>0</v>
      </c>
      <c r="U539" s="314">
        <f t="shared" si="21"/>
        <v>2</v>
      </c>
      <c r="V539" s="320" t="str">
        <f>+VLOOKUP(A539,bd_lista!$A$3:$E$593,5,FALSE)</f>
        <v>Gobiernos Autonomos Municipales</v>
      </c>
      <c r="W539" s="321"/>
    </row>
    <row r="540" spans="1:23" customFormat="1" ht="15" hidden="1" customHeight="1">
      <c r="A540" s="324">
        <v>1220</v>
      </c>
      <c r="B540" s="344">
        <f>+A540</f>
        <v>1220</v>
      </c>
      <c r="C540" s="319" t="str">
        <f>+VLOOKUP(A540,bd_lista!$A$3:$C$593,3,FALSE)</f>
        <v>Gobierno Autónomo Municipal de Cajuata</v>
      </c>
      <c r="D540" s="319" t="str">
        <f>+C540</f>
        <v>Gobierno Autónomo Municipal de Cajuata</v>
      </c>
      <c r="E540" s="348" t="s">
        <v>1426</v>
      </c>
      <c r="F540" s="315">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315">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315">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315">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315">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315">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315">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315">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315">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315">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315">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315">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315">
        <f t="shared" ca="1" si="20"/>
        <v>0</v>
      </c>
      <c r="S540" s="347"/>
      <c r="T540" s="315">
        <f ca="1">+T541</f>
        <v>0</v>
      </c>
      <c r="U540" s="314">
        <f t="shared" si="21"/>
        <v>1</v>
      </c>
      <c r="V540" s="320" t="str">
        <f>+VLOOKUP(A540,bd_lista!$A$3:$E$593,5,FALSE)</f>
        <v>Gobiernos Autonomos Municipales</v>
      </c>
      <c r="W540" s="342" t="str">
        <f>+V540</f>
        <v>Gobiernos Autonomos Municipales</v>
      </c>
    </row>
    <row r="541" spans="1:23" customFormat="1" ht="15" hidden="1" customHeight="1">
      <c r="A541" s="324">
        <v>1220</v>
      </c>
      <c r="B541" s="344"/>
      <c r="C541" s="319" t="str">
        <f>+VLOOKUP(A541,bd_lista!$A$3:$C$593,3,FALSE)</f>
        <v>Gobierno Autónomo Municipal de Cajuata</v>
      </c>
      <c r="D541" s="319"/>
      <c r="E541" s="349" t="s">
        <v>1427</v>
      </c>
      <c r="F541" s="315">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315">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315">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315">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315">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315">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315">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315">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315">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315">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315">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315">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315">
        <f t="shared" ca="1" si="20"/>
        <v>0</v>
      </c>
      <c r="S541" s="347">
        <f ca="1">+R540+R541</f>
        <v>0</v>
      </c>
      <c r="T541" s="315">
        <f ca="1">+S541</f>
        <v>0</v>
      </c>
      <c r="U541" s="314">
        <f t="shared" si="21"/>
        <v>2</v>
      </c>
      <c r="V541" s="320" t="str">
        <f>+VLOOKUP(A541,bd_lista!$A$3:$E$593,5,FALSE)</f>
        <v>Gobiernos Autonomos Municipales</v>
      </c>
      <c r="W541" s="321"/>
    </row>
    <row r="542" spans="1:23" customFormat="1" ht="15" hidden="1" customHeight="1">
      <c r="A542" s="324">
        <v>1221</v>
      </c>
      <c r="B542" s="344">
        <f>+A542</f>
        <v>1221</v>
      </c>
      <c r="C542" s="319" t="str">
        <f>+VLOOKUP(A542,bd_lista!$A$3:$C$593,3,FALSE)</f>
        <v>Gobierno Autónomo Municipal de Colquiri</v>
      </c>
      <c r="D542" s="319" t="str">
        <f>+C542</f>
        <v>Gobierno Autónomo Municipal de Colquiri</v>
      </c>
      <c r="E542" s="348" t="s">
        <v>1426</v>
      </c>
      <c r="F542" s="315">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315">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315">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315">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315">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315">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315">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315">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315">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315">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315">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315">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315">
        <f t="shared" ca="1" si="20"/>
        <v>0</v>
      </c>
      <c r="S542" s="347"/>
      <c r="T542" s="315">
        <f ca="1">+T543</f>
        <v>0</v>
      </c>
      <c r="U542" s="314">
        <f t="shared" si="21"/>
        <v>1</v>
      </c>
      <c r="V542" s="320" t="str">
        <f>+VLOOKUP(A542,bd_lista!$A$3:$E$593,5,FALSE)</f>
        <v>Gobiernos Autonomos Municipales</v>
      </c>
      <c r="W542" s="342" t="str">
        <f>+V542</f>
        <v>Gobiernos Autonomos Municipales</v>
      </c>
    </row>
    <row r="543" spans="1:23" customFormat="1" ht="15" hidden="1" customHeight="1">
      <c r="A543" s="324">
        <v>1221</v>
      </c>
      <c r="B543" s="344"/>
      <c r="C543" s="319" t="str">
        <f>+VLOOKUP(A543,bd_lista!$A$3:$C$593,3,FALSE)</f>
        <v>Gobierno Autónomo Municipal de Colquiri</v>
      </c>
      <c r="D543" s="319"/>
      <c r="E543" s="349" t="s">
        <v>1427</v>
      </c>
      <c r="F543" s="315">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315">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315">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315">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315">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315">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315">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315">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315">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315">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315">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315">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315">
        <f t="shared" ca="1" si="20"/>
        <v>0</v>
      </c>
      <c r="S543" s="347">
        <f ca="1">+R542+R543</f>
        <v>0</v>
      </c>
      <c r="T543" s="315">
        <f ca="1">+S543</f>
        <v>0</v>
      </c>
      <c r="U543" s="314">
        <f t="shared" si="21"/>
        <v>2</v>
      </c>
      <c r="V543" s="320" t="str">
        <f>+VLOOKUP(A543,bd_lista!$A$3:$E$593,5,FALSE)</f>
        <v>Gobiernos Autonomos Municipales</v>
      </c>
      <c r="W543" s="321"/>
    </row>
    <row r="544" spans="1:23" customFormat="1" ht="15" hidden="1" customHeight="1">
      <c r="A544" s="324">
        <v>1222</v>
      </c>
      <c r="B544" s="344">
        <f>+A544</f>
        <v>1222</v>
      </c>
      <c r="C544" s="319" t="str">
        <f>+VLOOKUP(A544,bd_lista!$A$3:$C$593,3,FALSE)</f>
        <v>Gobierno Autónomo Municipal de Ichoca</v>
      </c>
      <c r="D544" s="319" t="str">
        <f>+C544</f>
        <v>Gobierno Autónomo Municipal de Ichoca</v>
      </c>
      <c r="E544" s="348" t="s">
        <v>1426</v>
      </c>
      <c r="F544" s="315">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315">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315">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315">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315">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315">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315">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315">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315">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315">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315">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315">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315">
        <f t="shared" ca="1" si="20"/>
        <v>0</v>
      </c>
      <c r="S544" s="347"/>
      <c r="T544" s="315">
        <f ca="1">+T545</f>
        <v>0</v>
      </c>
      <c r="U544" s="314">
        <f t="shared" si="21"/>
        <v>1</v>
      </c>
      <c r="V544" s="320" t="str">
        <f>+VLOOKUP(A544,bd_lista!$A$3:$E$593,5,FALSE)</f>
        <v>Gobiernos Autonomos Municipales</v>
      </c>
      <c r="W544" s="342" t="str">
        <f>+V544</f>
        <v>Gobiernos Autonomos Municipales</v>
      </c>
    </row>
    <row r="545" spans="1:23" customFormat="1" ht="15" hidden="1" customHeight="1">
      <c r="A545" s="324">
        <v>1222</v>
      </c>
      <c r="B545" s="344"/>
      <c r="C545" s="319" t="str">
        <f>+VLOOKUP(A545,bd_lista!$A$3:$C$593,3,FALSE)</f>
        <v>Gobierno Autónomo Municipal de Ichoca</v>
      </c>
      <c r="D545" s="319"/>
      <c r="E545" s="349" t="s">
        <v>1427</v>
      </c>
      <c r="F545" s="315">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315">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315">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315">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315">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315">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315">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315">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315">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315">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315">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315">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315">
        <f t="shared" ca="1" si="20"/>
        <v>0</v>
      </c>
      <c r="S545" s="347">
        <f ca="1">+R544+R545</f>
        <v>0</v>
      </c>
      <c r="T545" s="315">
        <f ca="1">+S545</f>
        <v>0</v>
      </c>
      <c r="U545" s="314">
        <f t="shared" si="21"/>
        <v>2</v>
      </c>
      <c r="V545" s="320" t="str">
        <f>+VLOOKUP(A545,bd_lista!$A$3:$E$593,5,FALSE)</f>
        <v>Gobiernos Autonomos Municipales</v>
      </c>
      <c r="W545" s="321"/>
    </row>
    <row r="546" spans="1:23" customFormat="1" ht="27" hidden="1" customHeight="1">
      <c r="A546" s="324">
        <v>1223</v>
      </c>
      <c r="B546" s="344">
        <f>+A546</f>
        <v>1223</v>
      </c>
      <c r="C546" s="319" t="str">
        <f>+VLOOKUP(A546,bd_lista!$A$3:$C$593,3,FALSE)</f>
        <v>Gobierno Autónomo Municipal de Villa Libertad Licoma</v>
      </c>
      <c r="D546" s="319" t="str">
        <f>+C546</f>
        <v>Gobierno Autónomo Municipal de Villa Libertad Licoma</v>
      </c>
      <c r="E546" s="348" t="s">
        <v>1426</v>
      </c>
      <c r="F546" s="315">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315">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315">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315">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315">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315">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315">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315">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315">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315">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315">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315">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315">
        <f t="shared" ca="1" si="20"/>
        <v>0</v>
      </c>
      <c r="S546" s="347"/>
      <c r="T546" s="315">
        <f ca="1">+T547</f>
        <v>0</v>
      </c>
      <c r="U546" s="314">
        <f t="shared" si="21"/>
        <v>1</v>
      </c>
      <c r="V546" s="320" t="str">
        <f>+VLOOKUP(A546,bd_lista!$A$3:$E$593,5,FALSE)</f>
        <v>Gobiernos Autonomos Municipales</v>
      </c>
      <c r="W546" s="342" t="str">
        <f>+V546</f>
        <v>Gobiernos Autonomos Municipales</v>
      </c>
    </row>
    <row r="547" spans="1:23" customFormat="1" ht="27" hidden="1" customHeight="1">
      <c r="A547" s="324">
        <v>1223</v>
      </c>
      <c r="B547" s="344"/>
      <c r="C547" s="319" t="str">
        <f>+VLOOKUP(A547,bd_lista!$A$3:$C$593,3,FALSE)</f>
        <v>Gobierno Autónomo Municipal de Villa Libertad Licoma</v>
      </c>
      <c r="D547" s="319"/>
      <c r="E547" s="349" t="s">
        <v>1427</v>
      </c>
      <c r="F547" s="315">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315">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315">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315">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315">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315">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315">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315">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315">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315">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315">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315">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315">
        <f t="shared" ca="1" si="20"/>
        <v>0</v>
      </c>
      <c r="S547" s="347">
        <f ca="1">+R546+R547</f>
        <v>0</v>
      </c>
      <c r="T547" s="315">
        <f ca="1">+S547</f>
        <v>0</v>
      </c>
      <c r="U547" s="314">
        <f t="shared" si="21"/>
        <v>2</v>
      </c>
      <c r="V547" s="320" t="str">
        <f>+VLOOKUP(A547,bd_lista!$A$3:$E$593,5,FALSE)</f>
        <v>Gobiernos Autonomos Municipales</v>
      </c>
      <c r="W547" s="321"/>
    </row>
    <row r="548" spans="1:23" customFormat="1" ht="15" hidden="1" customHeight="1">
      <c r="A548" s="324">
        <v>1224</v>
      </c>
      <c r="B548" s="344">
        <f>+A548</f>
        <v>1224</v>
      </c>
      <c r="C548" s="319" t="str">
        <f>+VLOOKUP(A548,bd_lista!$A$3:$C$593,3,FALSE)</f>
        <v>Gobierno Autónomo Municipal de Achacachi</v>
      </c>
      <c r="D548" s="319" t="str">
        <f>+C548</f>
        <v>Gobierno Autónomo Municipal de Achacachi</v>
      </c>
      <c r="E548" s="348" t="s">
        <v>1426</v>
      </c>
      <c r="F548" s="315">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315">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315">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315">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315">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315">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315">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315">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315">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315">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315">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315">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315">
        <f t="shared" ca="1" si="20"/>
        <v>0</v>
      </c>
      <c r="S548" s="347"/>
      <c r="T548" s="315">
        <f ca="1">+T549</f>
        <v>0</v>
      </c>
      <c r="U548" s="314">
        <f t="shared" si="21"/>
        <v>1</v>
      </c>
      <c r="V548" s="320" t="str">
        <f>+VLOOKUP(A548,bd_lista!$A$3:$E$593,5,FALSE)</f>
        <v>Gobiernos Autonomos Municipales</v>
      </c>
      <c r="W548" s="342" t="str">
        <f>+V548</f>
        <v>Gobiernos Autonomos Municipales</v>
      </c>
    </row>
    <row r="549" spans="1:23" customFormat="1" ht="15" hidden="1" customHeight="1">
      <c r="A549" s="324">
        <v>1224</v>
      </c>
      <c r="B549" s="344"/>
      <c r="C549" s="319" t="str">
        <f>+VLOOKUP(A549,bd_lista!$A$3:$C$593,3,FALSE)</f>
        <v>Gobierno Autónomo Municipal de Achacachi</v>
      </c>
      <c r="D549" s="319"/>
      <c r="E549" s="349" t="s">
        <v>1427</v>
      </c>
      <c r="F549" s="315">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315">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315">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315">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315">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315">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315">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315">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315">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315">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315">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315">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315">
        <f t="shared" ca="1" si="20"/>
        <v>0</v>
      </c>
      <c r="S549" s="347">
        <f ca="1">+R548+R549</f>
        <v>0</v>
      </c>
      <c r="T549" s="315">
        <f ca="1">+S549</f>
        <v>0</v>
      </c>
      <c r="U549" s="314">
        <f t="shared" si="21"/>
        <v>2</v>
      </c>
      <c r="V549" s="320" t="str">
        <f>+VLOOKUP(A549,bd_lista!$A$3:$E$593,5,FALSE)</f>
        <v>Gobiernos Autonomos Municipales</v>
      </c>
      <c r="W549" s="321"/>
    </row>
    <row r="550" spans="1:23" customFormat="1" ht="15" hidden="1" customHeight="1">
      <c r="A550" s="324">
        <v>1225</v>
      </c>
      <c r="B550" s="344">
        <f>+A550</f>
        <v>1225</v>
      </c>
      <c r="C550" s="319" t="str">
        <f>+VLOOKUP(A550,bd_lista!$A$3:$C$593,3,FALSE)</f>
        <v>Gobierno Autónomo Municipal de Ancoraimes</v>
      </c>
      <c r="D550" s="319" t="str">
        <f>+C550</f>
        <v>Gobierno Autónomo Municipal de Ancoraimes</v>
      </c>
      <c r="E550" s="348" t="s">
        <v>1426</v>
      </c>
      <c r="F550" s="315">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315">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315">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315">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315">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315">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315">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315">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315">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315">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315">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315">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315">
        <f t="shared" ca="1" si="20"/>
        <v>0</v>
      </c>
      <c r="S550" s="347"/>
      <c r="T550" s="315">
        <f ca="1">+T551</f>
        <v>0</v>
      </c>
      <c r="U550" s="314">
        <f t="shared" si="21"/>
        <v>1</v>
      </c>
      <c r="V550" s="320" t="str">
        <f>+VLOOKUP(A550,bd_lista!$A$3:$E$593,5,FALSE)</f>
        <v>Gobiernos Autonomos Municipales</v>
      </c>
      <c r="W550" s="342" t="str">
        <f>+V550</f>
        <v>Gobiernos Autonomos Municipales</v>
      </c>
    </row>
    <row r="551" spans="1:23" customFormat="1" ht="15" hidden="1" customHeight="1">
      <c r="A551" s="324">
        <v>1225</v>
      </c>
      <c r="B551" s="344"/>
      <c r="C551" s="319" t="str">
        <f>+VLOOKUP(A551,bd_lista!$A$3:$C$593,3,FALSE)</f>
        <v>Gobierno Autónomo Municipal de Ancoraimes</v>
      </c>
      <c r="D551" s="319"/>
      <c r="E551" s="349" t="s">
        <v>1427</v>
      </c>
      <c r="F551" s="315">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315">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315">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315">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315">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315">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315">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315">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315">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315">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315">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315">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315">
        <f t="shared" ca="1" si="20"/>
        <v>0</v>
      </c>
      <c r="S551" s="347">
        <f ca="1">+R550+R551</f>
        <v>0</v>
      </c>
      <c r="T551" s="315">
        <f ca="1">+S551</f>
        <v>0</v>
      </c>
      <c r="U551" s="314">
        <f t="shared" si="21"/>
        <v>2</v>
      </c>
      <c r="V551" s="320" t="str">
        <f>+VLOOKUP(A551,bd_lista!$A$3:$E$593,5,FALSE)</f>
        <v>Gobiernos Autonomos Municipales</v>
      </c>
      <c r="W551" s="321"/>
    </row>
    <row r="552" spans="1:23" customFormat="1" ht="15" hidden="1" customHeight="1">
      <c r="A552" s="324">
        <v>1226</v>
      </c>
      <c r="B552" s="344">
        <f>+A552</f>
        <v>1226</v>
      </c>
      <c r="C552" s="319" t="str">
        <f>+VLOOKUP(A552,bd_lista!$A$3:$C$593,3,FALSE)</f>
        <v>Gobierno Autónomo Municipal de Sorata</v>
      </c>
      <c r="D552" s="319" t="str">
        <f>+C552</f>
        <v>Gobierno Autónomo Municipal de Sorata</v>
      </c>
      <c r="E552" s="348" t="s">
        <v>1426</v>
      </c>
      <c r="F552" s="315">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315">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315">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315">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315">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315">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315">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315">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315">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315">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315">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315">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315">
        <f t="shared" ca="1" si="20"/>
        <v>0</v>
      </c>
      <c r="S552" s="347"/>
      <c r="T552" s="315">
        <f ca="1">+T553</f>
        <v>0</v>
      </c>
      <c r="U552" s="314">
        <f t="shared" si="21"/>
        <v>1</v>
      </c>
      <c r="V552" s="320" t="str">
        <f>+VLOOKUP(A552,bd_lista!$A$3:$E$593,5,FALSE)</f>
        <v>Gobiernos Autonomos Municipales</v>
      </c>
      <c r="W552" s="342" t="str">
        <f>+V552</f>
        <v>Gobiernos Autonomos Municipales</v>
      </c>
    </row>
    <row r="553" spans="1:23" customFormat="1" ht="15" hidden="1" customHeight="1">
      <c r="A553" s="324">
        <v>1226</v>
      </c>
      <c r="B553" s="344"/>
      <c r="C553" s="319" t="str">
        <f>+VLOOKUP(A553,bd_lista!$A$3:$C$593,3,FALSE)</f>
        <v>Gobierno Autónomo Municipal de Sorata</v>
      </c>
      <c r="D553" s="319"/>
      <c r="E553" s="349" t="s">
        <v>1427</v>
      </c>
      <c r="F553" s="315">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315">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315">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315">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315">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315">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315">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315">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315">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315">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315">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315">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315">
        <f t="shared" ca="1" si="20"/>
        <v>0</v>
      </c>
      <c r="S553" s="347">
        <f ca="1">+R552+R553</f>
        <v>0</v>
      </c>
      <c r="T553" s="315">
        <f ca="1">+S553</f>
        <v>0</v>
      </c>
      <c r="U553" s="314">
        <f t="shared" si="21"/>
        <v>2</v>
      </c>
      <c r="V553" s="320" t="str">
        <f>+VLOOKUP(A553,bd_lista!$A$3:$E$593,5,FALSE)</f>
        <v>Gobiernos Autonomos Municipales</v>
      </c>
      <c r="W553" s="321"/>
    </row>
    <row r="554" spans="1:23" customFormat="1" ht="15" hidden="1" customHeight="1">
      <c r="A554" s="324">
        <v>1227</v>
      </c>
      <c r="B554" s="344">
        <f>+A554</f>
        <v>1227</v>
      </c>
      <c r="C554" s="319" t="str">
        <f>+VLOOKUP(A554,bd_lista!$A$3:$C$593,3,FALSE)</f>
        <v>Gobierno Autónomo Municipal de Guanay</v>
      </c>
      <c r="D554" s="319" t="str">
        <f>+C554</f>
        <v>Gobierno Autónomo Municipal de Guanay</v>
      </c>
      <c r="E554" s="348" t="s">
        <v>1426</v>
      </c>
      <c r="F554" s="315">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315">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315">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315">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315">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315">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315">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315">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315">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315">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315">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315">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315">
        <f t="shared" ca="1" si="20"/>
        <v>0</v>
      </c>
      <c r="S554" s="347"/>
      <c r="T554" s="315">
        <f ca="1">+T555</f>
        <v>0</v>
      </c>
      <c r="U554" s="314">
        <f t="shared" si="21"/>
        <v>1</v>
      </c>
      <c r="V554" s="320" t="str">
        <f>+VLOOKUP(A554,bd_lista!$A$3:$E$593,5,FALSE)</f>
        <v>Gobiernos Autonomos Municipales</v>
      </c>
      <c r="W554" s="342" t="str">
        <f>+V554</f>
        <v>Gobiernos Autonomos Municipales</v>
      </c>
    </row>
    <row r="555" spans="1:23" customFormat="1" ht="15" hidden="1" customHeight="1">
      <c r="A555" s="324">
        <v>1227</v>
      </c>
      <c r="B555" s="344"/>
      <c r="C555" s="319" t="str">
        <f>+VLOOKUP(A555,bd_lista!$A$3:$C$593,3,FALSE)</f>
        <v>Gobierno Autónomo Municipal de Guanay</v>
      </c>
      <c r="D555" s="319"/>
      <c r="E555" s="349" t="s">
        <v>1427</v>
      </c>
      <c r="F555" s="315">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315">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315">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315">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315">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315">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315">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315">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315">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315">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315">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315">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315">
        <f t="shared" ca="1" si="20"/>
        <v>0</v>
      </c>
      <c r="S555" s="347">
        <f ca="1">+R554+R555</f>
        <v>0</v>
      </c>
      <c r="T555" s="315">
        <f ca="1">+S555</f>
        <v>0</v>
      </c>
      <c r="U555" s="314">
        <f t="shared" si="21"/>
        <v>2</v>
      </c>
      <c r="V555" s="320" t="str">
        <f>+VLOOKUP(A555,bd_lista!$A$3:$E$593,5,FALSE)</f>
        <v>Gobiernos Autonomos Municipales</v>
      </c>
      <c r="W555" s="321"/>
    </row>
    <row r="556" spans="1:23" customFormat="1" ht="15" hidden="1" customHeight="1">
      <c r="A556" s="324">
        <v>1228</v>
      </c>
      <c r="B556" s="344">
        <f>+A556</f>
        <v>1228</v>
      </c>
      <c r="C556" s="319" t="str">
        <f>+VLOOKUP(A556,bd_lista!$A$3:$C$593,3,FALSE)</f>
        <v>Gobierno Autónomo Municipal de Tacacoma</v>
      </c>
      <c r="D556" s="319" t="str">
        <f>+C556</f>
        <v>Gobierno Autónomo Municipal de Tacacoma</v>
      </c>
      <c r="E556" s="348" t="s">
        <v>1426</v>
      </c>
      <c r="F556" s="315">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315">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315">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315">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315">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315">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315">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315">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315">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315">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315">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315">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315">
        <f t="shared" ca="1" si="20"/>
        <v>0</v>
      </c>
      <c r="S556" s="347"/>
      <c r="T556" s="315">
        <f ca="1">+T557</f>
        <v>0</v>
      </c>
      <c r="U556" s="314">
        <f t="shared" si="21"/>
        <v>1</v>
      </c>
      <c r="V556" s="320" t="str">
        <f>+VLOOKUP(A556,bd_lista!$A$3:$E$593,5,FALSE)</f>
        <v>Gobiernos Autonomos Municipales</v>
      </c>
      <c r="W556" s="342" t="str">
        <f>+V556</f>
        <v>Gobiernos Autonomos Municipales</v>
      </c>
    </row>
    <row r="557" spans="1:23" customFormat="1" ht="15" hidden="1" customHeight="1">
      <c r="A557" s="324">
        <v>1228</v>
      </c>
      <c r="B557" s="344"/>
      <c r="C557" s="319" t="str">
        <f>+VLOOKUP(A557,bd_lista!$A$3:$C$593,3,FALSE)</f>
        <v>Gobierno Autónomo Municipal de Tacacoma</v>
      </c>
      <c r="D557" s="319"/>
      <c r="E557" s="349" t="s">
        <v>1427</v>
      </c>
      <c r="F557" s="315">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315">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315">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315">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315">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315">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315">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315">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315">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315">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315">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315">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315">
        <f t="shared" ca="1" si="20"/>
        <v>0</v>
      </c>
      <c r="S557" s="347">
        <f ca="1">+R556+R557</f>
        <v>0</v>
      </c>
      <c r="T557" s="315">
        <f ca="1">+S557</f>
        <v>0</v>
      </c>
      <c r="U557" s="314">
        <f t="shared" si="21"/>
        <v>2</v>
      </c>
      <c r="V557" s="320" t="str">
        <f>+VLOOKUP(A557,bd_lista!$A$3:$E$593,5,FALSE)</f>
        <v>Gobiernos Autonomos Municipales</v>
      </c>
      <c r="W557" s="321"/>
    </row>
    <row r="558" spans="1:23" customFormat="1" ht="15" hidden="1" customHeight="1">
      <c r="A558" s="324">
        <v>1229</v>
      </c>
      <c r="B558" s="344">
        <f>+A558</f>
        <v>1229</v>
      </c>
      <c r="C558" s="319" t="str">
        <f>+VLOOKUP(A558,bd_lista!$A$3:$C$593,3,FALSE)</f>
        <v>Gobierno Autónomo Municipal de Tipuani</v>
      </c>
      <c r="D558" s="319" t="str">
        <f>+C558</f>
        <v>Gobierno Autónomo Municipal de Tipuani</v>
      </c>
      <c r="E558" s="348" t="s">
        <v>1426</v>
      </c>
      <c r="F558" s="315">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315">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315">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315">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315">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315">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315">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315">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315">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315">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315">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315">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315">
        <f t="shared" ca="1" si="20"/>
        <v>0</v>
      </c>
      <c r="S558" s="347"/>
      <c r="T558" s="315">
        <f ca="1">+T559</f>
        <v>0</v>
      </c>
      <c r="U558" s="314">
        <f t="shared" si="21"/>
        <v>1</v>
      </c>
      <c r="V558" s="320" t="str">
        <f>+VLOOKUP(A558,bd_lista!$A$3:$E$593,5,FALSE)</f>
        <v>Gobiernos Autonomos Municipales</v>
      </c>
      <c r="W558" s="342" t="str">
        <f>+V558</f>
        <v>Gobiernos Autonomos Municipales</v>
      </c>
    </row>
    <row r="559" spans="1:23" customFormat="1" ht="15" hidden="1" customHeight="1">
      <c r="A559" s="324">
        <v>1229</v>
      </c>
      <c r="B559" s="344"/>
      <c r="C559" s="319" t="str">
        <f>+VLOOKUP(A559,bd_lista!$A$3:$C$593,3,FALSE)</f>
        <v>Gobierno Autónomo Municipal de Tipuani</v>
      </c>
      <c r="D559" s="319"/>
      <c r="E559" s="349" t="s">
        <v>1427</v>
      </c>
      <c r="F559" s="315">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315">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315">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315">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315">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315">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315">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315">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315">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315">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315">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315">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315">
        <f t="shared" ca="1" si="20"/>
        <v>0</v>
      </c>
      <c r="S559" s="347">
        <f ca="1">+R558+R559</f>
        <v>0</v>
      </c>
      <c r="T559" s="315">
        <f ca="1">+S559</f>
        <v>0</v>
      </c>
      <c r="U559" s="314">
        <f t="shared" si="21"/>
        <v>2</v>
      </c>
      <c r="V559" s="320" t="str">
        <f>+VLOOKUP(A559,bd_lista!$A$3:$E$593,5,FALSE)</f>
        <v>Gobiernos Autonomos Municipales</v>
      </c>
      <c r="W559" s="321"/>
    </row>
    <row r="560" spans="1:23" customFormat="1" ht="15" hidden="1" customHeight="1">
      <c r="A560" s="324">
        <v>1230</v>
      </c>
      <c r="B560" s="344">
        <f>+A560</f>
        <v>1230</v>
      </c>
      <c r="C560" s="319" t="str">
        <f>+VLOOKUP(A560,bd_lista!$A$3:$C$593,3,FALSE)</f>
        <v>Gobierno Autónomo Municipal de Quiabaya</v>
      </c>
      <c r="D560" s="319" t="str">
        <f>+C560</f>
        <v>Gobierno Autónomo Municipal de Quiabaya</v>
      </c>
      <c r="E560" s="348" t="s">
        <v>1426</v>
      </c>
      <c r="F560" s="315">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315">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315">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315">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315">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315">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315">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315">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315">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315">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315">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315">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315">
        <f t="shared" ca="1" si="20"/>
        <v>0</v>
      </c>
      <c r="S560" s="347"/>
      <c r="T560" s="315">
        <f ca="1">+T561</f>
        <v>0</v>
      </c>
      <c r="U560" s="314">
        <f t="shared" si="21"/>
        <v>1</v>
      </c>
      <c r="V560" s="320" t="str">
        <f>+VLOOKUP(A560,bd_lista!$A$3:$E$593,5,FALSE)</f>
        <v>Gobiernos Autonomos Municipales</v>
      </c>
      <c r="W560" s="342" t="str">
        <f>+V560</f>
        <v>Gobiernos Autonomos Municipales</v>
      </c>
    </row>
    <row r="561" spans="1:23" customFormat="1" ht="15" hidden="1" customHeight="1">
      <c r="A561" s="324">
        <v>1230</v>
      </c>
      <c r="B561" s="344"/>
      <c r="C561" s="319" t="str">
        <f>+VLOOKUP(A561,bd_lista!$A$3:$C$593,3,FALSE)</f>
        <v>Gobierno Autónomo Municipal de Quiabaya</v>
      </c>
      <c r="D561" s="319"/>
      <c r="E561" s="349" t="s">
        <v>1427</v>
      </c>
      <c r="F561" s="315">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315">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315">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315">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315">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315">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315">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315">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315">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315">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315">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315">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315">
        <f t="shared" ca="1" si="20"/>
        <v>0</v>
      </c>
      <c r="S561" s="347">
        <f ca="1">+R560+R561</f>
        <v>0</v>
      </c>
      <c r="T561" s="315">
        <f ca="1">+S561</f>
        <v>0</v>
      </c>
      <c r="U561" s="314">
        <f t="shared" si="21"/>
        <v>2</v>
      </c>
      <c r="V561" s="320" t="str">
        <f>+VLOOKUP(A561,bd_lista!$A$3:$E$593,5,FALSE)</f>
        <v>Gobiernos Autonomos Municipales</v>
      </c>
      <c r="W561" s="321"/>
    </row>
    <row r="562" spans="1:23" customFormat="1" ht="15" hidden="1" customHeight="1">
      <c r="A562" s="324">
        <v>1231</v>
      </c>
      <c r="B562" s="344">
        <f>+A562</f>
        <v>1231</v>
      </c>
      <c r="C562" s="319" t="str">
        <f>+VLOOKUP(A562,bd_lista!$A$3:$C$593,3,FALSE)</f>
        <v>Gobierno Autónomo Municipal de Combaya</v>
      </c>
      <c r="D562" s="319" t="str">
        <f>+C562</f>
        <v>Gobierno Autónomo Municipal de Combaya</v>
      </c>
      <c r="E562" s="348" t="s">
        <v>1426</v>
      </c>
      <c r="F562" s="315">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315">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315">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315">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315">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315">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315">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315">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315">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315">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315">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315">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315">
        <f t="shared" ca="1" si="20"/>
        <v>0</v>
      </c>
      <c r="S562" s="347"/>
      <c r="T562" s="315">
        <f ca="1">+T563</f>
        <v>0</v>
      </c>
      <c r="U562" s="314">
        <f t="shared" si="21"/>
        <v>1</v>
      </c>
      <c r="V562" s="320" t="str">
        <f>+VLOOKUP(A562,bd_lista!$A$3:$E$593,5,FALSE)</f>
        <v>Gobiernos Autonomos Municipales</v>
      </c>
      <c r="W562" s="342" t="str">
        <f>+V562</f>
        <v>Gobiernos Autonomos Municipales</v>
      </c>
    </row>
    <row r="563" spans="1:23" customFormat="1" ht="15" hidden="1" customHeight="1">
      <c r="A563" s="324">
        <v>1231</v>
      </c>
      <c r="B563" s="344"/>
      <c r="C563" s="319" t="str">
        <f>+VLOOKUP(A563,bd_lista!$A$3:$C$593,3,FALSE)</f>
        <v>Gobierno Autónomo Municipal de Combaya</v>
      </c>
      <c r="D563" s="319"/>
      <c r="E563" s="349" t="s">
        <v>1427</v>
      </c>
      <c r="F563" s="315">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315">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315">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315">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315">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315">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315">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315">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315">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315">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315">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315">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315">
        <f t="shared" ca="1" si="20"/>
        <v>0</v>
      </c>
      <c r="S563" s="347">
        <f ca="1">+R562+R563</f>
        <v>0</v>
      </c>
      <c r="T563" s="315">
        <f ca="1">+S563</f>
        <v>0</v>
      </c>
      <c r="U563" s="314">
        <f t="shared" si="21"/>
        <v>2</v>
      </c>
      <c r="V563" s="320" t="str">
        <f>+VLOOKUP(A563,bd_lista!$A$3:$E$593,5,FALSE)</f>
        <v>Gobiernos Autonomos Municipales</v>
      </c>
      <c r="W563" s="321"/>
    </row>
    <row r="564" spans="1:23" customFormat="1" ht="15" hidden="1" customHeight="1">
      <c r="A564" s="324">
        <v>1232</v>
      </c>
      <c r="B564" s="344">
        <f>+A564</f>
        <v>1232</v>
      </c>
      <c r="C564" s="319" t="str">
        <f>+VLOOKUP(A564,bd_lista!$A$3:$C$593,3,FALSE)</f>
        <v>Gobierno Autónomo Municipal de Copacabana</v>
      </c>
      <c r="D564" s="319" t="str">
        <f>+C564</f>
        <v>Gobierno Autónomo Municipal de Copacabana</v>
      </c>
      <c r="E564" s="348" t="s">
        <v>1426</v>
      </c>
      <c r="F564" s="315">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315">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315">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315">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315">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315">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315">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315">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315">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315">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315">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315">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315">
        <f t="shared" ca="1" si="20"/>
        <v>0</v>
      </c>
      <c r="S564" s="347"/>
      <c r="T564" s="315">
        <f ca="1">+T565</f>
        <v>0</v>
      </c>
      <c r="U564" s="314">
        <f t="shared" si="21"/>
        <v>1</v>
      </c>
      <c r="V564" s="320" t="str">
        <f>+VLOOKUP(A564,bd_lista!$A$3:$E$593,5,FALSE)</f>
        <v>Gobiernos Autonomos Municipales</v>
      </c>
      <c r="W564" s="342" t="str">
        <f>+V564</f>
        <v>Gobiernos Autonomos Municipales</v>
      </c>
    </row>
    <row r="565" spans="1:23" customFormat="1" ht="15" hidden="1" customHeight="1">
      <c r="A565" s="324">
        <v>1232</v>
      </c>
      <c r="B565" s="344"/>
      <c r="C565" s="319" t="str">
        <f>+VLOOKUP(A565,bd_lista!$A$3:$C$593,3,FALSE)</f>
        <v>Gobierno Autónomo Municipal de Copacabana</v>
      </c>
      <c r="D565" s="319"/>
      <c r="E565" s="349" t="s">
        <v>1427</v>
      </c>
      <c r="F565" s="315">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315">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315">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315">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315">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315">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315">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315">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315">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315">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315">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315">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315">
        <f t="shared" ca="1" si="20"/>
        <v>0</v>
      </c>
      <c r="S565" s="347">
        <f ca="1">+R564+R565</f>
        <v>0</v>
      </c>
      <c r="T565" s="315">
        <f ca="1">+S565</f>
        <v>0</v>
      </c>
      <c r="U565" s="314">
        <f t="shared" si="21"/>
        <v>2</v>
      </c>
      <c r="V565" s="320" t="str">
        <f>+VLOOKUP(A565,bd_lista!$A$3:$E$593,5,FALSE)</f>
        <v>Gobiernos Autonomos Municipales</v>
      </c>
      <c r="W565" s="321"/>
    </row>
    <row r="566" spans="1:23" customFormat="1" ht="27" hidden="1" customHeight="1">
      <c r="A566" s="324">
        <v>1233</v>
      </c>
      <c r="B566" s="344">
        <f>+A566</f>
        <v>1233</v>
      </c>
      <c r="C566" s="319" t="str">
        <f>+VLOOKUP(A566,bd_lista!$A$3:$C$593,3,FALSE)</f>
        <v>Gobierno Autónomo Municipal de San Pedro de Tiquina</v>
      </c>
      <c r="D566" s="319" t="str">
        <f>+C566</f>
        <v>Gobierno Autónomo Municipal de San Pedro de Tiquina</v>
      </c>
      <c r="E566" s="348" t="s">
        <v>1426</v>
      </c>
      <c r="F566" s="315">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315">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315">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315">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315">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315">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315">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315">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315">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315">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315">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315">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315">
        <f t="shared" ca="1" si="20"/>
        <v>0</v>
      </c>
      <c r="S566" s="347"/>
      <c r="T566" s="315">
        <f ca="1">+T567</f>
        <v>0</v>
      </c>
      <c r="U566" s="314">
        <f t="shared" si="21"/>
        <v>1</v>
      </c>
      <c r="V566" s="320" t="str">
        <f>+VLOOKUP(A566,bd_lista!$A$3:$E$593,5,FALSE)</f>
        <v>Gobiernos Autonomos Municipales</v>
      </c>
      <c r="W566" s="342" t="str">
        <f>+V566</f>
        <v>Gobiernos Autonomos Municipales</v>
      </c>
    </row>
    <row r="567" spans="1:23" customFormat="1" ht="27" hidden="1" customHeight="1">
      <c r="A567" s="324">
        <v>1233</v>
      </c>
      <c r="B567" s="344"/>
      <c r="C567" s="319" t="str">
        <f>+VLOOKUP(A567,bd_lista!$A$3:$C$593,3,FALSE)</f>
        <v>Gobierno Autónomo Municipal de San Pedro de Tiquina</v>
      </c>
      <c r="D567" s="319"/>
      <c r="E567" s="349" t="s">
        <v>1427</v>
      </c>
      <c r="F567" s="315">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315">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315">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315">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315">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315">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315">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315">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315">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315">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315">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315">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315">
        <f t="shared" ca="1" si="20"/>
        <v>0</v>
      </c>
      <c r="S567" s="347">
        <f ca="1">+R566+R567</f>
        <v>0</v>
      </c>
      <c r="T567" s="315">
        <f ca="1">+S567</f>
        <v>0</v>
      </c>
      <c r="U567" s="314">
        <f t="shared" si="21"/>
        <v>2</v>
      </c>
      <c r="V567" s="320" t="str">
        <f>+VLOOKUP(A567,bd_lista!$A$3:$E$593,5,FALSE)</f>
        <v>Gobiernos Autonomos Municipales</v>
      </c>
      <c r="W567" s="321"/>
    </row>
    <row r="568" spans="1:23" customFormat="1" ht="15" hidden="1" customHeight="1">
      <c r="A568" s="324">
        <v>1234</v>
      </c>
      <c r="B568" s="344">
        <f>+A568</f>
        <v>1234</v>
      </c>
      <c r="C568" s="319" t="str">
        <f>+VLOOKUP(A568,bd_lista!$A$3:$C$593,3,FALSE)</f>
        <v>Gobierno Autónomo Municipal de Tito Yupanqui</v>
      </c>
      <c r="D568" s="319" t="str">
        <f>+C568</f>
        <v>Gobierno Autónomo Municipal de Tito Yupanqui</v>
      </c>
      <c r="E568" s="348" t="s">
        <v>1426</v>
      </c>
      <c r="F568" s="315">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315">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315">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315">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315">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315">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315">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315">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315">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315">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315">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315">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315">
        <f t="shared" ca="1" si="20"/>
        <v>0</v>
      </c>
      <c r="S568" s="347"/>
      <c r="T568" s="315">
        <f ca="1">+T569</f>
        <v>0</v>
      </c>
      <c r="U568" s="314">
        <f t="shared" si="21"/>
        <v>1</v>
      </c>
      <c r="V568" s="320" t="str">
        <f>+VLOOKUP(A568,bd_lista!$A$3:$E$593,5,FALSE)</f>
        <v>Gobiernos Autonomos Municipales</v>
      </c>
      <c r="W568" s="342" t="str">
        <f>+V568</f>
        <v>Gobiernos Autonomos Municipales</v>
      </c>
    </row>
    <row r="569" spans="1:23" customFormat="1" ht="15" hidden="1" customHeight="1">
      <c r="A569" s="324">
        <v>1234</v>
      </c>
      <c r="B569" s="344"/>
      <c r="C569" s="319" t="str">
        <f>+VLOOKUP(A569,bd_lista!$A$3:$C$593,3,FALSE)</f>
        <v>Gobierno Autónomo Municipal de Tito Yupanqui</v>
      </c>
      <c r="D569" s="319"/>
      <c r="E569" s="349" t="s">
        <v>1427</v>
      </c>
      <c r="F569" s="315">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315">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315">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315">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315">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315">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315">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315">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315">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315">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315">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315">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315">
        <f t="shared" ca="1" si="20"/>
        <v>0</v>
      </c>
      <c r="S569" s="347">
        <f ca="1">+R568+R569</f>
        <v>0</v>
      </c>
      <c r="T569" s="315">
        <f ca="1">+S569</f>
        <v>0</v>
      </c>
      <c r="U569" s="314">
        <f t="shared" si="21"/>
        <v>2</v>
      </c>
      <c r="V569" s="320" t="str">
        <f>+VLOOKUP(A569,bd_lista!$A$3:$E$593,5,FALSE)</f>
        <v>Gobiernos Autonomos Municipales</v>
      </c>
      <c r="W569" s="321"/>
    </row>
    <row r="570" spans="1:23" customFormat="1" ht="15" hidden="1" customHeight="1">
      <c r="A570" s="324">
        <v>1235</v>
      </c>
      <c r="B570" s="344">
        <f>+A570</f>
        <v>1235</v>
      </c>
      <c r="C570" s="319" t="str">
        <f>+VLOOKUP(A570,bd_lista!$A$3:$C$593,3,FALSE)</f>
        <v>Gobierno Autónomo Municipal de Chuma</v>
      </c>
      <c r="D570" s="319" t="str">
        <f>+C570</f>
        <v>Gobierno Autónomo Municipal de Chuma</v>
      </c>
      <c r="E570" s="348" t="s">
        <v>1426</v>
      </c>
      <c r="F570" s="315">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315">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315">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315">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315">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315">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315">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315">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315">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315">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315">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315">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315">
        <f t="shared" ca="1" si="20"/>
        <v>0</v>
      </c>
      <c r="S570" s="347"/>
      <c r="T570" s="315">
        <f ca="1">+T571</f>
        <v>0</v>
      </c>
      <c r="U570" s="314">
        <f t="shared" si="21"/>
        <v>1</v>
      </c>
      <c r="V570" s="320" t="str">
        <f>+VLOOKUP(A570,bd_lista!$A$3:$E$593,5,FALSE)</f>
        <v>Gobiernos Autonomos Municipales</v>
      </c>
      <c r="W570" s="342" t="str">
        <f>+V570</f>
        <v>Gobiernos Autonomos Municipales</v>
      </c>
    </row>
    <row r="571" spans="1:23" customFormat="1" ht="15" hidden="1" customHeight="1">
      <c r="A571" s="324">
        <v>1235</v>
      </c>
      <c r="B571" s="344"/>
      <c r="C571" s="319" t="str">
        <f>+VLOOKUP(A571,bd_lista!$A$3:$C$593,3,FALSE)</f>
        <v>Gobierno Autónomo Municipal de Chuma</v>
      </c>
      <c r="D571" s="319"/>
      <c r="E571" s="349" t="s">
        <v>1427</v>
      </c>
      <c r="F571" s="315">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315">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315">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315">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315">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315">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315">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315">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315">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315">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315">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315">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315">
        <f t="shared" ca="1" si="20"/>
        <v>0</v>
      </c>
      <c r="S571" s="347">
        <f ca="1">+R570+R571</f>
        <v>0</v>
      </c>
      <c r="T571" s="315">
        <f ca="1">+S571</f>
        <v>0</v>
      </c>
      <c r="U571" s="314">
        <f t="shared" si="21"/>
        <v>2</v>
      </c>
      <c r="V571" s="320" t="str">
        <f>+VLOOKUP(A571,bd_lista!$A$3:$E$593,5,FALSE)</f>
        <v>Gobiernos Autonomos Municipales</v>
      </c>
      <c r="W571" s="321"/>
    </row>
    <row r="572" spans="1:23" customFormat="1" ht="15" hidden="1" customHeight="1">
      <c r="A572" s="324">
        <v>1236</v>
      </c>
      <c r="B572" s="344">
        <f>+A572</f>
        <v>1236</v>
      </c>
      <c r="C572" s="319" t="str">
        <f>+VLOOKUP(A572,bd_lista!$A$3:$C$593,3,FALSE)</f>
        <v>Gobierno Autónomo Municipal de Ayata</v>
      </c>
      <c r="D572" s="319" t="str">
        <f>+C572</f>
        <v>Gobierno Autónomo Municipal de Ayata</v>
      </c>
      <c r="E572" s="348" t="s">
        <v>1426</v>
      </c>
      <c r="F572" s="315">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315">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315">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315">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315">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315">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315">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315">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315">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315">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315">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315">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315">
        <f t="shared" ca="1" si="20"/>
        <v>0</v>
      </c>
      <c r="S572" s="347"/>
      <c r="T572" s="315">
        <f ca="1">+T573</f>
        <v>0</v>
      </c>
      <c r="U572" s="314">
        <f t="shared" si="21"/>
        <v>1</v>
      </c>
      <c r="V572" s="320" t="str">
        <f>+VLOOKUP(A572,bd_lista!$A$3:$E$593,5,FALSE)</f>
        <v>Gobiernos Autonomos Municipales</v>
      </c>
      <c r="W572" s="342" t="str">
        <f>+V572</f>
        <v>Gobiernos Autonomos Municipales</v>
      </c>
    </row>
    <row r="573" spans="1:23" customFormat="1" ht="15" hidden="1" customHeight="1">
      <c r="A573" s="324">
        <v>1236</v>
      </c>
      <c r="B573" s="344"/>
      <c r="C573" s="319" t="str">
        <f>+VLOOKUP(A573,bd_lista!$A$3:$C$593,3,FALSE)</f>
        <v>Gobierno Autónomo Municipal de Ayata</v>
      </c>
      <c r="D573" s="319"/>
      <c r="E573" s="349" t="s">
        <v>1427</v>
      </c>
      <c r="F573" s="315">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315">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315">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315">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315">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315">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315">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315">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315">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315">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315">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315">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315">
        <f t="shared" ca="1" si="20"/>
        <v>0</v>
      </c>
      <c r="S573" s="347">
        <f ca="1">+R572+R573</f>
        <v>0</v>
      </c>
      <c r="T573" s="315">
        <f ca="1">+S573</f>
        <v>0</v>
      </c>
      <c r="U573" s="314">
        <f t="shared" si="21"/>
        <v>2</v>
      </c>
      <c r="V573" s="320" t="str">
        <f>+VLOOKUP(A573,bd_lista!$A$3:$E$593,5,FALSE)</f>
        <v>Gobiernos Autonomos Municipales</v>
      </c>
      <c r="W573" s="321"/>
    </row>
    <row r="574" spans="1:23" customFormat="1" ht="15" hidden="1" customHeight="1">
      <c r="A574" s="324">
        <v>1237</v>
      </c>
      <c r="B574" s="344">
        <f>+A574</f>
        <v>1237</v>
      </c>
      <c r="C574" s="319" t="str">
        <f>+VLOOKUP(A574,bd_lista!$A$3:$C$593,3,FALSE)</f>
        <v>Gobierno Autónomo Municipal de Aucapata</v>
      </c>
      <c r="D574" s="319" t="str">
        <f>+C574</f>
        <v>Gobierno Autónomo Municipal de Aucapata</v>
      </c>
      <c r="E574" s="348" t="s">
        <v>1426</v>
      </c>
      <c r="F574" s="315">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315">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315">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315">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315">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315">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315">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315">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315">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315">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315">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315">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315">
        <f t="shared" ca="1" si="20"/>
        <v>0</v>
      </c>
      <c r="S574" s="347"/>
      <c r="T574" s="315">
        <f ca="1">+T575</f>
        <v>0</v>
      </c>
      <c r="U574" s="314">
        <f t="shared" si="21"/>
        <v>1</v>
      </c>
      <c r="V574" s="320" t="str">
        <f>+VLOOKUP(A574,bd_lista!$A$3:$E$593,5,FALSE)</f>
        <v>Gobiernos Autonomos Municipales</v>
      </c>
      <c r="W574" s="342" t="str">
        <f>+V574</f>
        <v>Gobiernos Autonomos Municipales</v>
      </c>
    </row>
    <row r="575" spans="1:23" customFormat="1" ht="15" hidden="1" customHeight="1">
      <c r="A575" s="324">
        <v>1237</v>
      </c>
      <c r="B575" s="344"/>
      <c r="C575" s="319" t="str">
        <f>+VLOOKUP(A575,bd_lista!$A$3:$C$593,3,FALSE)</f>
        <v>Gobierno Autónomo Municipal de Aucapata</v>
      </c>
      <c r="D575" s="319"/>
      <c r="E575" s="349" t="s">
        <v>1427</v>
      </c>
      <c r="F575" s="315">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315">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315">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315">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315">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315">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315">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315">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315">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315">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315">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315">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315">
        <f t="shared" ca="1" si="20"/>
        <v>0</v>
      </c>
      <c r="S575" s="347">
        <f ca="1">+R574+R575</f>
        <v>0</v>
      </c>
      <c r="T575" s="315">
        <f ca="1">+S575</f>
        <v>0</v>
      </c>
      <c r="U575" s="314">
        <f t="shared" si="21"/>
        <v>2</v>
      </c>
      <c r="V575" s="320" t="str">
        <f>+VLOOKUP(A575,bd_lista!$A$3:$E$593,5,FALSE)</f>
        <v>Gobiernos Autonomos Municipales</v>
      </c>
      <c r="W575" s="321"/>
    </row>
    <row r="576" spans="1:23" customFormat="1" ht="15" hidden="1" customHeight="1">
      <c r="A576" s="324">
        <v>1238</v>
      </c>
      <c r="B576" s="344">
        <f>+A576</f>
        <v>1238</v>
      </c>
      <c r="C576" s="319" t="str">
        <f>+VLOOKUP(A576,bd_lista!$A$3:$C$593,3,FALSE)</f>
        <v>Gobierno Autónomo Municipal de Corocoro</v>
      </c>
      <c r="D576" s="319" t="str">
        <f>+C576</f>
        <v>Gobierno Autónomo Municipal de Corocoro</v>
      </c>
      <c r="E576" s="348" t="s">
        <v>1426</v>
      </c>
      <c r="F576" s="315">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315">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315">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315">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315">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315">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315">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315">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315">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315">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315">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315">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315">
        <f t="shared" ca="1" si="20"/>
        <v>0</v>
      </c>
      <c r="S576" s="347"/>
      <c r="T576" s="315">
        <f ca="1">+T577</f>
        <v>0</v>
      </c>
      <c r="U576" s="314">
        <f t="shared" si="21"/>
        <v>1</v>
      </c>
      <c r="V576" s="320" t="str">
        <f>+VLOOKUP(A576,bd_lista!$A$3:$E$593,5,FALSE)</f>
        <v>Gobiernos Autonomos Municipales</v>
      </c>
      <c r="W576" s="342" t="str">
        <f>+V576</f>
        <v>Gobiernos Autonomos Municipales</v>
      </c>
    </row>
    <row r="577" spans="1:23" customFormat="1" ht="15" hidden="1" customHeight="1">
      <c r="A577" s="324">
        <v>1238</v>
      </c>
      <c r="B577" s="344"/>
      <c r="C577" s="319" t="str">
        <f>+VLOOKUP(A577,bd_lista!$A$3:$C$593,3,FALSE)</f>
        <v>Gobierno Autónomo Municipal de Corocoro</v>
      </c>
      <c r="D577" s="319"/>
      <c r="E577" s="349" t="s">
        <v>1427</v>
      </c>
      <c r="F577" s="315">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315">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315">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315">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315">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315">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315">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315">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315">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315">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315">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315">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315">
        <f t="shared" ca="1" si="20"/>
        <v>0</v>
      </c>
      <c r="S577" s="347">
        <f ca="1">+R576+R577</f>
        <v>0</v>
      </c>
      <c r="T577" s="315">
        <f ca="1">+S577</f>
        <v>0</v>
      </c>
      <c r="U577" s="314">
        <f t="shared" si="21"/>
        <v>2</v>
      </c>
      <c r="V577" s="320" t="str">
        <f>+VLOOKUP(A577,bd_lista!$A$3:$E$593,5,FALSE)</f>
        <v>Gobiernos Autonomos Municipales</v>
      </c>
      <c r="W577" s="321"/>
    </row>
    <row r="578" spans="1:23" customFormat="1" ht="15" hidden="1" customHeight="1">
      <c r="A578" s="324">
        <v>1239</v>
      </c>
      <c r="B578" s="344">
        <f>+A578</f>
        <v>1239</v>
      </c>
      <c r="C578" s="319" t="str">
        <f>+VLOOKUP(A578,bd_lista!$A$3:$C$593,3,FALSE)</f>
        <v>Gobierno Autónomo Municipal de Caquiaviri</v>
      </c>
      <c r="D578" s="319" t="str">
        <f>+C578</f>
        <v>Gobierno Autónomo Municipal de Caquiaviri</v>
      </c>
      <c r="E578" s="348" t="s">
        <v>1426</v>
      </c>
      <c r="F578" s="315">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315">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315">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315">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315">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315">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315">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315">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315">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315">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315">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315">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315">
        <f t="shared" ca="1" si="20"/>
        <v>0</v>
      </c>
      <c r="S578" s="323"/>
      <c r="T578" s="315">
        <f ca="1">+T579</f>
        <v>0</v>
      </c>
      <c r="U578" s="314">
        <f t="shared" si="21"/>
        <v>1</v>
      </c>
      <c r="V578" s="320" t="str">
        <f>+VLOOKUP(A578,bd_lista!$A$3:$E$593,5,FALSE)</f>
        <v>Gobiernos Autonomos Municipales</v>
      </c>
      <c r="W578" s="342" t="str">
        <f>+V578</f>
        <v>Gobiernos Autonomos Municipales</v>
      </c>
    </row>
    <row r="579" spans="1:23" customFormat="1" ht="15" hidden="1" customHeight="1">
      <c r="A579" s="324">
        <v>1239</v>
      </c>
      <c r="B579" s="344"/>
      <c r="C579" s="319" t="str">
        <f>+VLOOKUP(A579,bd_lista!$A$3:$C$593,3,FALSE)</f>
        <v>Gobierno Autónomo Municipal de Caquiaviri</v>
      </c>
      <c r="D579" s="319"/>
      <c r="E579" s="349" t="s">
        <v>1427</v>
      </c>
      <c r="F579" s="315">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315">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315">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315">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315">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315">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315">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315">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315">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315">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315">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315">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315">
        <f t="shared" ca="1" si="20"/>
        <v>0</v>
      </c>
      <c r="S579" s="323">
        <f ca="1">+R578+R579</f>
        <v>0</v>
      </c>
      <c r="T579" s="315">
        <f ca="1">+S579</f>
        <v>0</v>
      </c>
      <c r="U579" s="314">
        <f t="shared" si="21"/>
        <v>2</v>
      </c>
      <c r="V579" s="320" t="str">
        <f>+VLOOKUP(A579,bd_lista!$A$3:$E$593,5,FALSE)</f>
        <v>Gobiernos Autonomos Municipales</v>
      </c>
      <c r="W579" s="321"/>
    </row>
    <row r="580" spans="1:23" customFormat="1" ht="15" hidden="1" customHeight="1">
      <c r="A580" s="324">
        <v>1240</v>
      </c>
      <c r="B580" s="344">
        <f>+A580</f>
        <v>1240</v>
      </c>
      <c r="C580" s="319" t="str">
        <f>+VLOOKUP(A580,bd_lista!$A$3:$C$593,3,FALSE)</f>
        <v>Gobierno Autónomo Municipal de Calacoto</v>
      </c>
      <c r="D580" s="319" t="str">
        <f>+C580</f>
        <v>Gobierno Autónomo Municipal de Calacoto</v>
      </c>
      <c r="E580" s="348" t="s">
        <v>1426</v>
      </c>
      <c r="F580" s="315">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315">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315">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315">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315">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315">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315">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315">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315">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315">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315">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315">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315">
        <f t="shared" ca="1" si="20"/>
        <v>0</v>
      </c>
      <c r="S580" s="323"/>
      <c r="T580" s="315">
        <f ca="1">+T581</f>
        <v>0</v>
      </c>
      <c r="U580" s="314">
        <f t="shared" si="21"/>
        <v>1</v>
      </c>
      <c r="V580" s="320" t="str">
        <f>+VLOOKUP(A580,bd_lista!$A$3:$E$593,5,FALSE)</f>
        <v>Gobiernos Autonomos Municipales</v>
      </c>
      <c r="W580" s="342" t="str">
        <f>+V580</f>
        <v>Gobiernos Autonomos Municipales</v>
      </c>
    </row>
    <row r="581" spans="1:23" customFormat="1" ht="15" hidden="1" customHeight="1">
      <c r="A581" s="324">
        <v>1240</v>
      </c>
      <c r="B581" s="344"/>
      <c r="C581" s="319" t="str">
        <f>+VLOOKUP(A581,bd_lista!$A$3:$C$593,3,FALSE)</f>
        <v>Gobierno Autónomo Municipal de Calacoto</v>
      </c>
      <c r="D581" s="319"/>
      <c r="E581" s="349" t="s">
        <v>1427</v>
      </c>
      <c r="F581" s="315">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315">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315">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315">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315">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315">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315">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315">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315">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315">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315">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315">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315">
        <f t="shared" ca="1" si="20"/>
        <v>0</v>
      </c>
      <c r="S581" s="323">
        <f ca="1">+R580+R581</f>
        <v>0</v>
      </c>
      <c r="T581" s="315">
        <f ca="1">+S581</f>
        <v>0</v>
      </c>
      <c r="U581" s="314">
        <f t="shared" si="21"/>
        <v>2</v>
      </c>
      <c r="V581" s="320" t="str">
        <f>+VLOOKUP(A581,bd_lista!$A$3:$E$593,5,FALSE)</f>
        <v>Gobiernos Autonomos Municipales</v>
      </c>
      <c r="W581" s="321"/>
    </row>
    <row r="582" spans="1:23" customFormat="1" ht="15" hidden="1" customHeight="1">
      <c r="A582" s="324">
        <v>1241</v>
      </c>
      <c r="B582" s="344">
        <f>+A582</f>
        <v>1241</v>
      </c>
      <c r="C582" s="319" t="str">
        <f>+VLOOKUP(A582,bd_lista!$A$3:$C$593,3,FALSE)</f>
        <v>Gobierno Autónomo Municipal de Comanche</v>
      </c>
      <c r="D582" s="319" t="str">
        <f>+C582</f>
        <v>Gobierno Autónomo Municipal de Comanche</v>
      </c>
      <c r="E582" s="348" t="s">
        <v>1426</v>
      </c>
      <c r="F582" s="315">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315">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315">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315">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315">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315">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315">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315">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315">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315">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315">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315">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315">
        <f t="shared" ca="1" si="20"/>
        <v>0</v>
      </c>
      <c r="S582" s="323"/>
      <c r="T582" s="315">
        <f ca="1">+T583</f>
        <v>0</v>
      </c>
      <c r="U582" s="314">
        <f t="shared" si="21"/>
        <v>1</v>
      </c>
      <c r="V582" s="320" t="str">
        <f>+VLOOKUP(A582,bd_lista!$A$3:$E$593,5,FALSE)</f>
        <v>Gobiernos Autonomos Municipales</v>
      </c>
      <c r="W582" s="342" t="str">
        <f>+V582</f>
        <v>Gobiernos Autonomos Municipales</v>
      </c>
    </row>
    <row r="583" spans="1:23" customFormat="1" ht="15" hidden="1" customHeight="1">
      <c r="A583" s="324">
        <v>1241</v>
      </c>
      <c r="B583" s="344"/>
      <c r="C583" s="319" t="str">
        <f>+VLOOKUP(A583,bd_lista!$A$3:$C$593,3,FALSE)</f>
        <v>Gobierno Autónomo Municipal de Comanche</v>
      </c>
      <c r="D583" s="319"/>
      <c r="E583" s="349" t="s">
        <v>1427</v>
      </c>
      <c r="F583" s="315">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315">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315">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315">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315">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315">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315">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315">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315">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315">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315">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315">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315">
        <f t="shared" ca="1" si="20"/>
        <v>0</v>
      </c>
      <c r="S583" s="323">
        <f ca="1">+R582+R583</f>
        <v>0</v>
      </c>
      <c r="T583" s="315">
        <f ca="1">+S583</f>
        <v>0</v>
      </c>
      <c r="U583" s="314">
        <f t="shared" si="21"/>
        <v>2</v>
      </c>
      <c r="V583" s="320" t="str">
        <f>+VLOOKUP(A583,bd_lista!$A$3:$E$593,5,FALSE)</f>
        <v>Gobiernos Autonomos Municipales</v>
      </c>
      <c r="W583" s="321"/>
    </row>
    <row r="584" spans="1:23" customFormat="1" ht="15" hidden="1" customHeight="1">
      <c r="A584" s="324">
        <v>1242</v>
      </c>
      <c r="B584" s="344">
        <f>+A584</f>
        <v>1242</v>
      </c>
      <c r="C584" s="319" t="str">
        <f>+VLOOKUP(A584,bd_lista!$A$3:$C$593,3,FALSE)</f>
        <v>Gobierno Autónomo Municipal de Charaña</v>
      </c>
      <c r="D584" s="319" t="str">
        <f>+C584</f>
        <v>Gobierno Autónomo Municipal de Charaña</v>
      </c>
      <c r="E584" s="348" t="s">
        <v>1426</v>
      </c>
      <c r="F584" s="315">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315">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315">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315">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315">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315">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315">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315">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315">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315">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315">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315">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315">
        <f t="shared" ca="1" si="20"/>
        <v>0</v>
      </c>
      <c r="S584" s="323"/>
      <c r="T584" s="315">
        <f ca="1">+T585</f>
        <v>0</v>
      </c>
      <c r="U584" s="314">
        <f t="shared" si="21"/>
        <v>1</v>
      </c>
      <c r="V584" s="320" t="str">
        <f>+VLOOKUP(A584,bd_lista!$A$3:$E$593,5,FALSE)</f>
        <v>Gobiernos Autonomos Municipales</v>
      </c>
      <c r="W584" s="342" t="str">
        <f>+V584</f>
        <v>Gobiernos Autonomos Municipales</v>
      </c>
    </row>
    <row r="585" spans="1:23" customFormat="1" ht="15" hidden="1" customHeight="1">
      <c r="A585" s="324">
        <v>1242</v>
      </c>
      <c r="B585" s="344"/>
      <c r="C585" s="319" t="str">
        <f>+VLOOKUP(A585,bd_lista!$A$3:$C$593,3,FALSE)</f>
        <v>Gobierno Autónomo Municipal de Charaña</v>
      </c>
      <c r="D585" s="319"/>
      <c r="E585" s="349" t="s">
        <v>1427</v>
      </c>
      <c r="F585" s="315">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315">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315">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315">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315">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315">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315">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315">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315">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315">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315">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315">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315">
        <f t="shared" ca="1" si="20"/>
        <v>0</v>
      </c>
      <c r="S585" s="323">
        <f ca="1">+R584+R585</f>
        <v>0</v>
      </c>
      <c r="T585" s="315">
        <f ca="1">+S585</f>
        <v>0</v>
      </c>
      <c r="U585" s="314">
        <f t="shared" si="21"/>
        <v>2</v>
      </c>
      <c r="V585" s="320" t="str">
        <f>+VLOOKUP(A585,bd_lista!$A$3:$E$593,5,FALSE)</f>
        <v>Gobiernos Autonomos Municipales</v>
      </c>
      <c r="W585" s="321"/>
    </row>
    <row r="586" spans="1:23" customFormat="1" ht="15" hidden="1" customHeight="1">
      <c r="A586" s="324">
        <v>1243</v>
      </c>
      <c r="B586" s="344">
        <f>+A586</f>
        <v>1243</v>
      </c>
      <c r="C586" s="319" t="str">
        <f>+VLOOKUP(A586,bd_lista!$A$3:$C$593,3,FALSE)</f>
        <v>Gobierno Autónomo Municipal de Waldo Ballivián</v>
      </c>
      <c r="D586" s="319" t="str">
        <f>+C586</f>
        <v>Gobierno Autónomo Municipal de Waldo Ballivián</v>
      </c>
      <c r="E586" s="348" t="s">
        <v>1426</v>
      </c>
      <c r="F586" s="315">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315">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315">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315">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315">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315">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315">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315">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315">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315">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315">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315">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315">
        <f t="shared" ca="1" si="20"/>
        <v>0</v>
      </c>
      <c r="S586" s="323"/>
      <c r="T586" s="315">
        <f ca="1">+T587</f>
        <v>0</v>
      </c>
      <c r="U586" s="314">
        <f t="shared" si="21"/>
        <v>1</v>
      </c>
      <c r="V586" s="320" t="str">
        <f>+VLOOKUP(A586,bd_lista!$A$3:$E$593,5,FALSE)</f>
        <v>Gobiernos Autonomos Municipales</v>
      </c>
      <c r="W586" s="342" t="str">
        <f>+V586</f>
        <v>Gobiernos Autonomos Municipales</v>
      </c>
    </row>
    <row r="587" spans="1:23" customFormat="1" ht="15" hidden="1" customHeight="1">
      <c r="A587" s="324">
        <v>1243</v>
      </c>
      <c r="B587" s="344"/>
      <c r="C587" s="319" t="str">
        <f>+VLOOKUP(A587,bd_lista!$A$3:$C$593,3,FALSE)</f>
        <v>Gobierno Autónomo Municipal de Waldo Ballivián</v>
      </c>
      <c r="D587" s="319"/>
      <c r="E587" s="349" t="s">
        <v>1427</v>
      </c>
      <c r="F587" s="315">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315">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315">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315">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315">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315">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315">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315">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315">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315">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315">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315">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315">
        <f t="shared" ca="1" si="20"/>
        <v>0</v>
      </c>
      <c r="S587" s="323">
        <f ca="1">+R586+R587</f>
        <v>0</v>
      </c>
      <c r="T587" s="315">
        <f ca="1">+S587</f>
        <v>0</v>
      </c>
      <c r="U587" s="314">
        <f t="shared" si="21"/>
        <v>2</v>
      </c>
      <c r="V587" s="320" t="str">
        <f>+VLOOKUP(A587,bd_lista!$A$3:$E$593,5,FALSE)</f>
        <v>Gobiernos Autonomos Municipales</v>
      </c>
      <c r="W587" s="321"/>
    </row>
    <row r="588" spans="1:23" customFormat="1" ht="27" hidden="1" customHeight="1">
      <c r="A588" s="324">
        <v>1244</v>
      </c>
      <c r="B588" s="344">
        <f>+A588</f>
        <v>1244</v>
      </c>
      <c r="C588" s="319" t="str">
        <f>+VLOOKUP(A588,bd_lista!$A$3:$C$593,3,FALSE)</f>
        <v>Gobierno Autónomo Municipal de Nazacara de Pacajes</v>
      </c>
      <c r="D588" s="319" t="str">
        <f>+C588</f>
        <v>Gobierno Autónomo Municipal de Nazacara de Pacajes</v>
      </c>
      <c r="E588" s="348" t="s">
        <v>1426</v>
      </c>
      <c r="F588" s="315">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315">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315">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315">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315">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315">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315">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315">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315">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315">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315">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315">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315">
        <f t="shared" ca="1" si="20"/>
        <v>0</v>
      </c>
      <c r="S588" s="323"/>
      <c r="T588" s="315">
        <f ca="1">+T589</f>
        <v>0</v>
      </c>
      <c r="U588" s="314">
        <f t="shared" si="21"/>
        <v>1</v>
      </c>
      <c r="V588" s="320" t="str">
        <f>+VLOOKUP(A588,bd_lista!$A$3:$E$593,5,FALSE)</f>
        <v>Gobiernos Autonomos Municipales</v>
      </c>
      <c r="W588" s="342" t="str">
        <f>+V588</f>
        <v>Gobiernos Autonomos Municipales</v>
      </c>
    </row>
    <row r="589" spans="1:23" customFormat="1" ht="27" hidden="1" customHeight="1">
      <c r="A589" s="324">
        <v>1244</v>
      </c>
      <c r="B589" s="344"/>
      <c r="C589" s="319" t="str">
        <f>+VLOOKUP(A589,bd_lista!$A$3:$C$593,3,FALSE)</f>
        <v>Gobierno Autónomo Municipal de Nazacara de Pacajes</v>
      </c>
      <c r="D589" s="319"/>
      <c r="E589" s="349" t="s">
        <v>1427</v>
      </c>
      <c r="F589" s="315">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315">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315">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315">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315">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315">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315">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315">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315">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315">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315">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315">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315">
        <f t="shared" ca="1" si="20"/>
        <v>0</v>
      </c>
      <c r="S589" s="323">
        <f ca="1">+R588+R589</f>
        <v>0</v>
      </c>
      <c r="T589" s="315">
        <f ca="1">+S589</f>
        <v>0</v>
      </c>
      <c r="U589" s="314">
        <f t="shared" si="21"/>
        <v>2</v>
      </c>
      <c r="V589" s="320" t="str">
        <f>+VLOOKUP(A589,bd_lista!$A$3:$E$593,5,FALSE)</f>
        <v>Gobiernos Autonomos Municipales</v>
      </c>
      <c r="W589" s="321"/>
    </row>
    <row r="590" spans="1:23" customFormat="1" ht="27" hidden="1" customHeight="1">
      <c r="A590" s="324">
        <v>1245</v>
      </c>
      <c r="B590" s="344">
        <f>+A590</f>
        <v>1245</v>
      </c>
      <c r="C590" s="319" t="str">
        <f>+VLOOKUP(A590,bd_lista!$A$3:$C$593,3,FALSE)</f>
        <v>Gobierno Autónomo Municipal de Santiago de Callapa</v>
      </c>
      <c r="D590" s="319" t="str">
        <f>+C590</f>
        <v>Gobierno Autónomo Municipal de Santiago de Callapa</v>
      </c>
      <c r="E590" s="348" t="s">
        <v>1426</v>
      </c>
      <c r="F590" s="315">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315">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315">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315">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315">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315">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315">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315">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315">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315">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315">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315">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315">
        <f t="shared" ref="R590:R653" ca="1" si="22">+SUM(F590:Q590)</f>
        <v>0</v>
      </c>
      <c r="S590" s="323"/>
      <c r="T590" s="315">
        <f ca="1">+T591</f>
        <v>0</v>
      </c>
      <c r="U590" s="314">
        <f t="shared" ref="U590:U653" si="23">+IF(E590="Débitos",1,2)</f>
        <v>1</v>
      </c>
      <c r="V590" s="320" t="str">
        <f>+VLOOKUP(A590,bd_lista!$A$3:$E$593,5,FALSE)</f>
        <v>Gobiernos Autonomos Municipales</v>
      </c>
      <c r="W590" s="342" t="str">
        <f>+V590</f>
        <v>Gobiernos Autonomos Municipales</v>
      </c>
    </row>
    <row r="591" spans="1:23" customFormat="1" ht="27" hidden="1" customHeight="1">
      <c r="A591" s="324">
        <v>1245</v>
      </c>
      <c r="B591" s="344"/>
      <c r="C591" s="319" t="str">
        <f>+VLOOKUP(A591,bd_lista!$A$3:$C$593,3,FALSE)</f>
        <v>Gobierno Autónomo Municipal de Santiago de Callapa</v>
      </c>
      <c r="D591" s="319"/>
      <c r="E591" s="349" t="s">
        <v>1427</v>
      </c>
      <c r="F591" s="315">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315">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315">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315">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315">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315">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315">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315">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315">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315">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315">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315">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315">
        <f t="shared" ca="1" si="22"/>
        <v>0</v>
      </c>
      <c r="S591" s="323">
        <f ca="1">+R590+R591</f>
        <v>0</v>
      </c>
      <c r="T591" s="315">
        <f ca="1">+S591</f>
        <v>0</v>
      </c>
      <c r="U591" s="314">
        <f t="shared" si="23"/>
        <v>2</v>
      </c>
      <c r="V591" s="320" t="str">
        <f>+VLOOKUP(A591,bd_lista!$A$3:$E$593,5,FALSE)</f>
        <v>Gobiernos Autonomos Municipales</v>
      </c>
      <c r="W591" s="321"/>
    </row>
    <row r="592" spans="1:23" customFormat="1" ht="15" hidden="1" customHeight="1">
      <c r="A592" s="324">
        <v>1246</v>
      </c>
      <c r="B592" s="344">
        <f>+A592</f>
        <v>1246</v>
      </c>
      <c r="C592" s="319" t="str">
        <f>+VLOOKUP(A592,bd_lista!$A$3:$C$593,3,FALSE)</f>
        <v>Gobierno Autónomo Municipal de Puerto Acosta</v>
      </c>
      <c r="D592" s="319" t="str">
        <f>+C592</f>
        <v>Gobierno Autónomo Municipal de Puerto Acosta</v>
      </c>
      <c r="E592" s="348" t="s">
        <v>1426</v>
      </c>
      <c r="F592" s="315">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315">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315">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315">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315">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315">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315">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315">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315">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315">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315">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315">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315">
        <f t="shared" ca="1" si="22"/>
        <v>0</v>
      </c>
      <c r="S592" s="323"/>
      <c r="T592" s="315">
        <f ca="1">+T593</f>
        <v>0</v>
      </c>
      <c r="U592" s="314">
        <f t="shared" si="23"/>
        <v>1</v>
      </c>
      <c r="V592" s="320" t="str">
        <f>+VLOOKUP(A592,bd_lista!$A$3:$E$593,5,FALSE)</f>
        <v>Gobiernos Autonomos Municipales</v>
      </c>
      <c r="W592" s="342" t="str">
        <f>+V592</f>
        <v>Gobiernos Autonomos Municipales</v>
      </c>
    </row>
    <row r="593" spans="1:23" customFormat="1" ht="15" hidden="1" customHeight="1">
      <c r="A593" s="324">
        <v>1246</v>
      </c>
      <c r="B593" s="344"/>
      <c r="C593" s="319" t="str">
        <f>+VLOOKUP(A593,bd_lista!$A$3:$C$593,3,FALSE)</f>
        <v>Gobierno Autónomo Municipal de Puerto Acosta</v>
      </c>
      <c r="D593" s="319"/>
      <c r="E593" s="349" t="s">
        <v>1427</v>
      </c>
      <c r="F593" s="315">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315">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315">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315">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315">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315">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315">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315">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315">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315">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315">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315">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315">
        <f t="shared" ca="1" si="22"/>
        <v>0</v>
      </c>
      <c r="S593" s="323">
        <f ca="1">+R592+R593</f>
        <v>0</v>
      </c>
      <c r="T593" s="315">
        <f ca="1">+S593</f>
        <v>0</v>
      </c>
      <c r="U593" s="314">
        <f t="shared" si="23"/>
        <v>2</v>
      </c>
      <c r="V593" s="320" t="str">
        <f>+VLOOKUP(A593,bd_lista!$A$3:$E$593,5,FALSE)</f>
        <v>Gobiernos Autonomos Municipales</v>
      </c>
      <c r="W593" s="321"/>
    </row>
    <row r="594" spans="1:23" customFormat="1" ht="15" hidden="1" customHeight="1">
      <c r="A594" s="324">
        <v>1247</v>
      </c>
      <c r="B594" s="344">
        <f>+A594</f>
        <v>1247</v>
      </c>
      <c r="C594" s="319" t="str">
        <f>+VLOOKUP(A594,bd_lista!$A$3:$C$593,3,FALSE)</f>
        <v>Gobierno Autónomo Municipal de Mocomoco</v>
      </c>
      <c r="D594" s="319" t="str">
        <f>+C594</f>
        <v>Gobierno Autónomo Municipal de Mocomoco</v>
      </c>
      <c r="E594" s="348" t="s">
        <v>1426</v>
      </c>
      <c r="F594" s="315">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315">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315">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315">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315">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315">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315">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315">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315">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315">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315">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315">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315">
        <f t="shared" ca="1" si="22"/>
        <v>0</v>
      </c>
      <c r="S594" s="323"/>
      <c r="T594" s="315">
        <f ca="1">+T595</f>
        <v>0</v>
      </c>
      <c r="U594" s="314">
        <f t="shared" si="23"/>
        <v>1</v>
      </c>
      <c r="V594" s="320" t="str">
        <f>+VLOOKUP(A594,bd_lista!$A$3:$E$593,5,FALSE)</f>
        <v>Gobiernos Autonomos Municipales</v>
      </c>
      <c r="W594" s="342" t="str">
        <f>+V594</f>
        <v>Gobiernos Autonomos Municipales</v>
      </c>
    </row>
    <row r="595" spans="1:23" customFormat="1" ht="15" hidden="1" customHeight="1">
      <c r="A595" s="324">
        <v>1247</v>
      </c>
      <c r="B595" s="344"/>
      <c r="C595" s="319" t="str">
        <f>+VLOOKUP(A595,bd_lista!$A$3:$C$593,3,FALSE)</f>
        <v>Gobierno Autónomo Municipal de Mocomoco</v>
      </c>
      <c r="D595" s="319"/>
      <c r="E595" s="349" t="s">
        <v>1427</v>
      </c>
      <c r="F595" s="315">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315">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315">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315">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315">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315">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315">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315">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315">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315">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315">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315">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315">
        <f t="shared" ca="1" si="22"/>
        <v>0</v>
      </c>
      <c r="S595" s="323">
        <f ca="1">+R594+R595</f>
        <v>0</v>
      </c>
      <c r="T595" s="315">
        <f ca="1">+S595</f>
        <v>0</v>
      </c>
      <c r="U595" s="314">
        <f t="shared" si="23"/>
        <v>2</v>
      </c>
      <c r="V595" s="320" t="str">
        <f>+VLOOKUP(A595,bd_lista!$A$3:$E$593,5,FALSE)</f>
        <v>Gobiernos Autonomos Municipales</v>
      </c>
      <c r="W595" s="321"/>
    </row>
    <row r="596" spans="1:23" customFormat="1" ht="15" hidden="1" customHeight="1">
      <c r="A596" s="324">
        <v>1248</v>
      </c>
      <c r="B596" s="344">
        <f>+A596</f>
        <v>1248</v>
      </c>
      <c r="C596" s="319" t="str">
        <f>+VLOOKUP(A596,bd_lista!$A$3:$C$593,3,FALSE)</f>
        <v>Gobierno Autónomo Municipal de Carabuco</v>
      </c>
      <c r="D596" s="319" t="str">
        <f>+C596</f>
        <v>Gobierno Autónomo Municipal de Carabuco</v>
      </c>
      <c r="E596" s="348" t="s">
        <v>1426</v>
      </c>
      <c r="F596" s="315">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315">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315">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315">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315">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315">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315">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315">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315">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315">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315">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315">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315">
        <f t="shared" ca="1" si="22"/>
        <v>0</v>
      </c>
      <c r="S596" s="323"/>
      <c r="T596" s="315">
        <f ca="1">+T597</f>
        <v>0</v>
      </c>
      <c r="U596" s="314">
        <f t="shared" si="23"/>
        <v>1</v>
      </c>
      <c r="V596" s="320" t="str">
        <f>+VLOOKUP(A596,bd_lista!$A$3:$E$593,5,FALSE)</f>
        <v>Gobiernos Autonomos Municipales</v>
      </c>
      <c r="W596" s="342" t="str">
        <f>+V596</f>
        <v>Gobiernos Autonomos Municipales</v>
      </c>
    </row>
    <row r="597" spans="1:23" customFormat="1" ht="15" hidden="1" customHeight="1">
      <c r="A597" s="324">
        <v>1248</v>
      </c>
      <c r="B597" s="344"/>
      <c r="C597" s="319" t="str">
        <f>+VLOOKUP(A597,bd_lista!$A$3:$C$593,3,FALSE)</f>
        <v>Gobierno Autónomo Municipal de Carabuco</v>
      </c>
      <c r="D597" s="319"/>
      <c r="E597" s="349" t="s">
        <v>1427</v>
      </c>
      <c r="F597" s="315">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315">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315">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315">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315">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315">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315">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315">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315">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315">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315">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315">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315">
        <f t="shared" ca="1" si="22"/>
        <v>0</v>
      </c>
      <c r="S597" s="323">
        <f ca="1">+R596+R597</f>
        <v>0</v>
      </c>
      <c r="T597" s="315">
        <f ca="1">+S597</f>
        <v>0</v>
      </c>
      <c r="U597" s="314">
        <f t="shared" si="23"/>
        <v>2</v>
      </c>
      <c r="V597" s="320" t="str">
        <f>+VLOOKUP(A597,bd_lista!$A$3:$E$593,5,FALSE)</f>
        <v>Gobiernos Autonomos Municipales</v>
      </c>
      <c r="W597" s="321"/>
    </row>
    <row r="598" spans="1:23" customFormat="1" ht="15" hidden="1" customHeight="1">
      <c r="A598" s="324">
        <v>1249</v>
      </c>
      <c r="B598" s="344">
        <f>+A598</f>
        <v>1249</v>
      </c>
      <c r="C598" s="319" t="str">
        <f>+VLOOKUP(A598,bd_lista!$A$3:$C$593,3,FALSE)</f>
        <v>Gobierno Autónomo Municipal de Apolo</v>
      </c>
      <c r="D598" s="319" t="str">
        <f>+C598</f>
        <v>Gobierno Autónomo Municipal de Apolo</v>
      </c>
      <c r="E598" s="348" t="s">
        <v>1426</v>
      </c>
      <c r="F598" s="315">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315">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315">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315">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315">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315">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315">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315">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315">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315">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315">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315">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315">
        <f t="shared" ca="1" si="22"/>
        <v>0</v>
      </c>
      <c r="S598" s="323"/>
      <c r="T598" s="315">
        <f ca="1">+T599</f>
        <v>0</v>
      </c>
      <c r="U598" s="314">
        <f t="shared" si="23"/>
        <v>1</v>
      </c>
      <c r="V598" s="320" t="str">
        <f>+VLOOKUP(A598,bd_lista!$A$3:$E$593,5,FALSE)</f>
        <v>Gobiernos Autonomos Municipales</v>
      </c>
      <c r="W598" s="342" t="str">
        <f>+V598</f>
        <v>Gobiernos Autonomos Municipales</v>
      </c>
    </row>
    <row r="599" spans="1:23" customFormat="1" ht="15" hidden="1" customHeight="1">
      <c r="A599" s="324">
        <v>1249</v>
      </c>
      <c r="B599" s="344"/>
      <c r="C599" s="319" t="str">
        <f>+VLOOKUP(A599,bd_lista!$A$3:$C$593,3,FALSE)</f>
        <v>Gobierno Autónomo Municipal de Apolo</v>
      </c>
      <c r="D599" s="319"/>
      <c r="E599" s="349" t="s">
        <v>1427</v>
      </c>
      <c r="F599" s="315">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315">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315">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315">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315">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315">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315">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315">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315">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315">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315">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315">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315">
        <f t="shared" ca="1" si="22"/>
        <v>0</v>
      </c>
      <c r="S599" s="323">
        <f ca="1">+R598+R599</f>
        <v>0</v>
      </c>
      <c r="T599" s="315">
        <f ca="1">+S599</f>
        <v>0</v>
      </c>
      <c r="U599" s="314">
        <f t="shared" si="23"/>
        <v>2</v>
      </c>
      <c r="V599" s="320" t="str">
        <f>+VLOOKUP(A599,bd_lista!$A$3:$E$593,5,FALSE)</f>
        <v>Gobiernos Autonomos Municipales</v>
      </c>
      <c r="W599" s="321"/>
    </row>
    <row r="600" spans="1:23" customFormat="1" ht="15" hidden="1" customHeight="1">
      <c r="A600" s="324">
        <v>1250</v>
      </c>
      <c r="B600" s="344">
        <f>+A600</f>
        <v>1250</v>
      </c>
      <c r="C600" s="319" t="str">
        <f>+VLOOKUP(A600,bd_lista!$A$3:$C$593,3,FALSE)</f>
        <v>Gobierno Autónomo Municipal de Pelechuco</v>
      </c>
      <c r="D600" s="319" t="str">
        <f>+C600</f>
        <v>Gobierno Autónomo Municipal de Pelechuco</v>
      </c>
      <c r="E600" s="348" t="s">
        <v>1426</v>
      </c>
      <c r="F600" s="315">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315">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315">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315">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315">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315">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315">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315">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315">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315">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315">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315">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315">
        <f t="shared" ca="1" si="22"/>
        <v>0</v>
      </c>
      <c r="S600" s="323"/>
      <c r="T600" s="315">
        <f ca="1">+T601</f>
        <v>0</v>
      </c>
      <c r="U600" s="314">
        <f t="shared" si="23"/>
        <v>1</v>
      </c>
      <c r="V600" s="320" t="str">
        <f>+VLOOKUP(A600,bd_lista!$A$3:$E$593,5,FALSE)</f>
        <v>Gobiernos Autonomos Municipales</v>
      </c>
      <c r="W600" s="342" t="str">
        <f>+V600</f>
        <v>Gobiernos Autonomos Municipales</v>
      </c>
    </row>
    <row r="601" spans="1:23" customFormat="1" ht="15" hidden="1" customHeight="1">
      <c r="A601" s="324">
        <v>1250</v>
      </c>
      <c r="B601" s="344"/>
      <c r="C601" s="319" t="str">
        <f>+VLOOKUP(A601,bd_lista!$A$3:$C$593,3,FALSE)</f>
        <v>Gobierno Autónomo Municipal de Pelechuco</v>
      </c>
      <c r="D601" s="319"/>
      <c r="E601" s="349" t="s">
        <v>1427</v>
      </c>
      <c r="F601" s="315">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315">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315">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315">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315">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315">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315">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315">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315">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315">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315">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315">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315">
        <f t="shared" ca="1" si="22"/>
        <v>0</v>
      </c>
      <c r="S601" s="323">
        <f ca="1">+R600+R601</f>
        <v>0</v>
      </c>
      <c r="T601" s="315">
        <f ca="1">+S601</f>
        <v>0</v>
      </c>
      <c r="U601" s="314">
        <f t="shared" si="23"/>
        <v>2</v>
      </c>
      <c r="V601" s="320" t="str">
        <f>+VLOOKUP(A601,bd_lista!$A$3:$E$593,5,FALSE)</f>
        <v>Gobiernos Autonomos Municipales</v>
      </c>
      <c r="W601" s="321"/>
    </row>
    <row r="602" spans="1:23" customFormat="1" ht="15" hidden="1" customHeight="1">
      <c r="A602" s="324">
        <v>1251</v>
      </c>
      <c r="B602" s="344">
        <f>+A602</f>
        <v>1251</v>
      </c>
      <c r="C602" s="319" t="str">
        <f>+VLOOKUP(A602,bd_lista!$A$3:$C$593,3,FALSE)</f>
        <v>Gobierno Autónomo Municipal de Luribay</v>
      </c>
      <c r="D602" s="319" t="str">
        <f>+C602</f>
        <v>Gobierno Autónomo Municipal de Luribay</v>
      </c>
      <c r="E602" s="348" t="s">
        <v>1426</v>
      </c>
      <c r="F602" s="315">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315">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315">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315">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315">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315">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315">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315">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315">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315">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315">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315">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315">
        <f t="shared" ca="1" si="22"/>
        <v>0</v>
      </c>
      <c r="S602" s="323"/>
      <c r="T602" s="315">
        <f ca="1">+T603</f>
        <v>0</v>
      </c>
      <c r="U602" s="314">
        <f t="shared" si="23"/>
        <v>1</v>
      </c>
      <c r="V602" s="320" t="str">
        <f>+VLOOKUP(A602,bd_lista!$A$3:$E$593,5,FALSE)</f>
        <v>Gobiernos Autonomos Municipales</v>
      </c>
      <c r="W602" s="342" t="str">
        <f>+V602</f>
        <v>Gobiernos Autonomos Municipales</v>
      </c>
    </row>
    <row r="603" spans="1:23" customFormat="1" ht="15" hidden="1" customHeight="1">
      <c r="A603" s="324">
        <v>1251</v>
      </c>
      <c r="B603" s="344"/>
      <c r="C603" s="319" t="str">
        <f>+VLOOKUP(A603,bd_lista!$A$3:$C$593,3,FALSE)</f>
        <v>Gobierno Autónomo Municipal de Luribay</v>
      </c>
      <c r="D603" s="319"/>
      <c r="E603" s="349" t="s">
        <v>1427</v>
      </c>
      <c r="F603" s="315">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315">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315">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315">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315">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315">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315">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315">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315">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315">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315">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315">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315">
        <f t="shared" ca="1" si="22"/>
        <v>0</v>
      </c>
      <c r="S603" s="323">
        <f ca="1">+R602+R603</f>
        <v>0</v>
      </c>
      <c r="T603" s="315">
        <f ca="1">+S603</f>
        <v>0</v>
      </c>
      <c r="U603" s="314">
        <f t="shared" si="23"/>
        <v>2</v>
      </c>
      <c r="V603" s="320" t="str">
        <f>+VLOOKUP(A603,bd_lista!$A$3:$E$593,5,FALSE)</f>
        <v>Gobiernos Autonomos Municipales</v>
      </c>
      <c r="W603" s="321"/>
    </row>
    <row r="604" spans="1:23" customFormat="1" ht="15" hidden="1" customHeight="1">
      <c r="A604" s="324">
        <v>1252</v>
      </c>
      <c r="B604" s="344">
        <f>+A604</f>
        <v>1252</v>
      </c>
      <c r="C604" s="319" t="str">
        <f>+VLOOKUP(A604,bd_lista!$A$3:$C$593,3,FALSE)</f>
        <v>Gobierno Autónomo Municipal de Sapahaqui</v>
      </c>
      <c r="D604" s="319" t="str">
        <f>+C604</f>
        <v>Gobierno Autónomo Municipal de Sapahaqui</v>
      </c>
      <c r="E604" s="348" t="s">
        <v>1426</v>
      </c>
      <c r="F604" s="315">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315">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315">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315">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315">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315">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315">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315">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315">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315">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315">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315">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315">
        <f t="shared" ca="1" si="22"/>
        <v>0</v>
      </c>
      <c r="S604" s="323"/>
      <c r="T604" s="315">
        <f ca="1">+T605</f>
        <v>0</v>
      </c>
      <c r="U604" s="314">
        <f t="shared" si="23"/>
        <v>1</v>
      </c>
      <c r="V604" s="320" t="str">
        <f>+VLOOKUP(A604,bd_lista!$A$3:$E$593,5,FALSE)</f>
        <v>Gobiernos Autonomos Municipales</v>
      </c>
      <c r="W604" s="342" t="str">
        <f>+V604</f>
        <v>Gobiernos Autonomos Municipales</v>
      </c>
    </row>
    <row r="605" spans="1:23" customFormat="1" ht="15" hidden="1" customHeight="1">
      <c r="A605" s="324">
        <v>1252</v>
      </c>
      <c r="B605" s="344"/>
      <c r="C605" s="319" t="str">
        <f>+VLOOKUP(A605,bd_lista!$A$3:$C$593,3,FALSE)</f>
        <v>Gobierno Autónomo Municipal de Sapahaqui</v>
      </c>
      <c r="D605" s="319"/>
      <c r="E605" s="349" t="s">
        <v>1427</v>
      </c>
      <c r="F605" s="315">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315">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315">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315">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315">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315">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315">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315">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315">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315">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315">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315">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315">
        <f t="shared" ca="1" si="22"/>
        <v>0</v>
      </c>
      <c r="S605" s="323">
        <f ca="1">+R604+R605</f>
        <v>0</v>
      </c>
      <c r="T605" s="315">
        <f ca="1">+S605</f>
        <v>0</v>
      </c>
      <c r="U605" s="314">
        <f t="shared" si="23"/>
        <v>2</v>
      </c>
      <c r="V605" s="320" t="str">
        <f>+VLOOKUP(A605,bd_lista!$A$3:$E$593,5,FALSE)</f>
        <v>Gobiernos Autonomos Municipales</v>
      </c>
      <c r="W605" s="321"/>
    </row>
    <row r="606" spans="1:23" customFormat="1" ht="15" hidden="1" customHeight="1">
      <c r="A606" s="324">
        <v>1253</v>
      </c>
      <c r="B606" s="344">
        <f>+A606</f>
        <v>1253</v>
      </c>
      <c r="C606" s="319" t="str">
        <f>+VLOOKUP(A606,bd_lista!$A$3:$C$593,3,FALSE)</f>
        <v>Gobierno Autónomo Municipal de Yaco</v>
      </c>
      <c r="D606" s="319" t="str">
        <f>+C606</f>
        <v>Gobierno Autónomo Municipal de Yaco</v>
      </c>
      <c r="E606" s="348" t="s">
        <v>1426</v>
      </c>
      <c r="F606" s="315">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315">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315">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315">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315">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315">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315">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315">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315">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315">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315">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315">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315">
        <f t="shared" ca="1" si="22"/>
        <v>0</v>
      </c>
      <c r="S606" s="323"/>
      <c r="T606" s="315">
        <f ca="1">+T607</f>
        <v>0</v>
      </c>
      <c r="U606" s="314">
        <f t="shared" si="23"/>
        <v>1</v>
      </c>
      <c r="V606" s="320" t="str">
        <f>+VLOOKUP(A606,bd_lista!$A$3:$E$593,5,FALSE)</f>
        <v>Gobiernos Autonomos Municipales</v>
      </c>
      <c r="W606" s="342" t="str">
        <f>+V606</f>
        <v>Gobiernos Autonomos Municipales</v>
      </c>
    </row>
    <row r="607" spans="1:23" customFormat="1" ht="15" hidden="1" customHeight="1">
      <c r="A607" s="324">
        <v>1253</v>
      </c>
      <c r="B607" s="344"/>
      <c r="C607" s="319" t="str">
        <f>+VLOOKUP(A607,bd_lista!$A$3:$C$593,3,FALSE)</f>
        <v>Gobierno Autónomo Municipal de Yaco</v>
      </c>
      <c r="D607" s="319"/>
      <c r="E607" s="349" t="s">
        <v>1427</v>
      </c>
      <c r="F607" s="315">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315">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315">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315">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315">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315">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315">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315">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315">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315">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315">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315">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315">
        <f t="shared" ca="1" si="22"/>
        <v>0</v>
      </c>
      <c r="S607" s="323">
        <f ca="1">+R606+R607</f>
        <v>0</v>
      </c>
      <c r="T607" s="315">
        <f ca="1">+S607</f>
        <v>0</v>
      </c>
      <c r="U607" s="314">
        <f t="shared" si="23"/>
        <v>2</v>
      </c>
      <c r="V607" s="320" t="str">
        <f>+VLOOKUP(A607,bd_lista!$A$3:$E$593,5,FALSE)</f>
        <v>Gobiernos Autonomos Municipales</v>
      </c>
      <c r="W607" s="321"/>
    </row>
    <row r="608" spans="1:23" customFormat="1" ht="15" hidden="1" customHeight="1">
      <c r="A608" s="324">
        <v>1254</v>
      </c>
      <c r="B608" s="344">
        <f>+A608</f>
        <v>1254</v>
      </c>
      <c r="C608" s="319" t="str">
        <f>+VLOOKUP(A608,bd_lista!$A$3:$C$593,3,FALSE)</f>
        <v>Gobierno Autónomo Municipal de Malla</v>
      </c>
      <c r="D608" s="319" t="str">
        <f>+C608</f>
        <v>Gobierno Autónomo Municipal de Malla</v>
      </c>
      <c r="E608" s="348" t="s">
        <v>1426</v>
      </c>
      <c r="F608" s="315">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315">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315">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315">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315">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315">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315">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315">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315">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315">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315">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315">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315">
        <f t="shared" ca="1" si="22"/>
        <v>0</v>
      </c>
      <c r="S608" s="323"/>
      <c r="T608" s="315">
        <f ca="1">+T609</f>
        <v>0</v>
      </c>
      <c r="U608" s="314">
        <f t="shared" si="23"/>
        <v>1</v>
      </c>
      <c r="V608" s="320" t="str">
        <f>+VLOOKUP(A608,bd_lista!$A$3:$E$593,5,FALSE)</f>
        <v>Gobiernos Autonomos Municipales</v>
      </c>
      <c r="W608" s="342" t="str">
        <f>+V608</f>
        <v>Gobiernos Autonomos Municipales</v>
      </c>
    </row>
    <row r="609" spans="1:23" customFormat="1" ht="15" hidden="1" customHeight="1">
      <c r="A609" s="324">
        <v>1254</v>
      </c>
      <c r="B609" s="344"/>
      <c r="C609" s="319" t="str">
        <f>+VLOOKUP(A609,bd_lista!$A$3:$C$593,3,FALSE)</f>
        <v>Gobierno Autónomo Municipal de Malla</v>
      </c>
      <c r="D609" s="319"/>
      <c r="E609" s="349" t="s">
        <v>1427</v>
      </c>
      <c r="F609" s="315">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315">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315">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315">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315">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315">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315">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315">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315">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315">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315">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315">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315">
        <f t="shared" ca="1" si="22"/>
        <v>0</v>
      </c>
      <c r="S609" s="323">
        <f ca="1">+R608+R609</f>
        <v>0</v>
      </c>
      <c r="T609" s="315">
        <f ca="1">+S609</f>
        <v>0</v>
      </c>
      <c r="U609" s="314">
        <f t="shared" si="23"/>
        <v>2</v>
      </c>
      <c r="V609" s="320" t="str">
        <f>+VLOOKUP(A609,bd_lista!$A$3:$E$593,5,FALSE)</f>
        <v>Gobiernos Autonomos Municipales</v>
      </c>
      <c r="W609" s="321"/>
    </row>
    <row r="610" spans="1:23" customFormat="1" ht="15" hidden="1" customHeight="1">
      <c r="A610" s="324">
        <v>1255</v>
      </c>
      <c r="B610" s="344">
        <f>+A610</f>
        <v>1255</v>
      </c>
      <c r="C610" s="319" t="str">
        <f>+VLOOKUP(A610,bd_lista!$A$3:$C$593,3,FALSE)</f>
        <v>Gobierno Autónomo Municipal de Cairoma</v>
      </c>
      <c r="D610" s="319" t="str">
        <f>+C610</f>
        <v>Gobierno Autónomo Municipal de Cairoma</v>
      </c>
      <c r="E610" s="348" t="s">
        <v>1426</v>
      </c>
      <c r="F610" s="315">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315">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315">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315">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315">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315">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315">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315">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315">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315">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315">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315">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315">
        <f t="shared" ca="1" si="22"/>
        <v>0</v>
      </c>
      <c r="S610" s="323"/>
      <c r="T610" s="315">
        <f ca="1">+T611</f>
        <v>0</v>
      </c>
      <c r="U610" s="314">
        <f t="shared" si="23"/>
        <v>1</v>
      </c>
      <c r="V610" s="320" t="str">
        <f>+VLOOKUP(A610,bd_lista!$A$3:$E$593,5,FALSE)</f>
        <v>Gobiernos Autonomos Municipales</v>
      </c>
      <c r="W610" s="342" t="str">
        <f>+V610</f>
        <v>Gobiernos Autonomos Municipales</v>
      </c>
    </row>
    <row r="611" spans="1:23" customFormat="1" ht="15" hidden="1" customHeight="1">
      <c r="A611" s="324">
        <v>1255</v>
      </c>
      <c r="B611" s="344"/>
      <c r="C611" s="319" t="str">
        <f>+VLOOKUP(A611,bd_lista!$A$3:$C$593,3,FALSE)</f>
        <v>Gobierno Autónomo Municipal de Cairoma</v>
      </c>
      <c r="D611" s="319"/>
      <c r="E611" s="349" t="s">
        <v>1427</v>
      </c>
      <c r="F611" s="315">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315">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315">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315">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315">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315">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315">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315">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315">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315">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315">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315">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315">
        <f t="shared" ca="1" si="22"/>
        <v>0</v>
      </c>
      <c r="S611" s="323">
        <f ca="1">+R610+R611</f>
        <v>0</v>
      </c>
      <c r="T611" s="315">
        <f ca="1">+S611</f>
        <v>0</v>
      </c>
      <c r="U611" s="314">
        <f t="shared" si="23"/>
        <v>2</v>
      </c>
      <c r="V611" s="320" t="str">
        <f>+VLOOKUP(A611,bd_lista!$A$3:$E$593,5,FALSE)</f>
        <v>Gobiernos Autonomos Municipales</v>
      </c>
      <c r="W611" s="321"/>
    </row>
    <row r="612" spans="1:23" customFormat="1" ht="27" hidden="1" customHeight="1">
      <c r="A612" s="324">
        <v>1256</v>
      </c>
      <c r="B612" s="344">
        <f>+A612</f>
        <v>1256</v>
      </c>
      <c r="C612" s="319" t="str">
        <f>+VLOOKUP(A612,bd_lista!$A$3:$C$593,3,FALSE)</f>
        <v>Gobierno Autónomo Municipal de Chulumani (Villa de la Libertad)</v>
      </c>
      <c r="D612" s="319" t="str">
        <f>+C612</f>
        <v>Gobierno Autónomo Municipal de Chulumani (Villa de la Libertad)</v>
      </c>
      <c r="E612" s="348" t="s">
        <v>1426</v>
      </c>
      <c r="F612" s="315">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315">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315">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315">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315">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315">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315">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315">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315">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315">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315">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315">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315">
        <f t="shared" ca="1" si="22"/>
        <v>0</v>
      </c>
      <c r="S612" s="323"/>
      <c r="T612" s="315">
        <f ca="1">+T613</f>
        <v>0</v>
      </c>
      <c r="U612" s="314">
        <f t="shared" si="23"/>
        <v>1</v>
      </c>
      <c r="V612" s="320" t="str">
        <f>+VLOOKUP(A612,bd_lista!$A$3:$E$593,5,FALSE)</f>
        <v>Gobiernos Autonomos Municipales</v>
      </c>
      <c r="W612" s="342" t="str">
        <f>+V612</f>
        <v>Gobiernos Autonomos Municipales</v>
      </c>
    </row>
    <row r="613" spans="1:23" customFormat="1" ht="27" hidden="1" customHeight="1">
      <c r="A613" s="324">
        <v>1256</v>
      </c>
      <c r="B613" s="344"/>
      <c r="C613" s="319" t="str">
        <f>+VLOOKUP(A613,bd_lista!$A$3:$C$593,3,FALSE)</f>
        <v>Gobierno Autónomo Municipal de Chulumani (Villa de la Libertad)</v>
      </c>
      <c r="D613" s="319"/>
      <c r="E613" s="349" t="s">
        <v>1427</v>
      </c>
      <c r="F613" s="315">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315">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315">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315">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315">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315">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315">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315">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315">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315">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315">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315">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315">
        <f t="shared" ca="1" si="22"/>
        <v>0</v>
      </c>
      <c r="S613" s="323">
        <f ca="1">+R612+R613</f>
        <v>0</v>
      </c>
      <c r="T613" s="315">
        <f ca="1">+S613</f>
        <v>0</v>
      </c>
      <c r="U613" s="314">
        <f t="shared" si="23"/>
        <v>2</v>
      </c>
      <c r="V613" s="320" t="str">
        <f>+VLOOKUP(A613,bd_lista!$A$3:$E$593,5,FALSE)</f>
        <v>Gobiernos Autonomos Municipales</v>
      </c>
      <c r="W613" s="321"/>
    </row>
    <row r="614" spans="1:23" customFormat="1" ht="27" hidden="1" customHeight="1">
      <c r="A614" s="324">
        <v>1257</v>
      </c>
      <c r="B614" s="344">
        <f>+A614</f>
        <v>1257</v>
      </c>
      <c r="C614" s="319" t="str">
        <f>+VLOOKUP(A614,bd_lista!$A$3:$C$593,3,FALSE)</f>
        <v>Gobierno Autónomo Municipal de Irupana (Villa de Lanza)</v>
      </c>
      <c r="D614" s="319" t="str">
        <f>+C614</f>
        <v>Gobierno Autónomo Municipal de Irupana (Villa de Lanza)</v>
      </c>
      <c r="E614" s="348" t="s">
        <v>1426</v>
      </c>
      <c r="F614" s="315">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315">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315">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315">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315">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315">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315">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315">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315">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315">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315">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315">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315">
        <f t="shared" ca="1" si="22"/>
        <v>0</v>
      </c>
      <c r="S614" s="323"/>
      <c r="T614" s="315">
        <f ca="1">+T615</f>
        <v>0</v>
      </c>
      <c r="U614" s="314">
        <f t="shared" si="23"/>
        <v>1</v>
      </c>
      <c r="V614" s="320" t="str">
        <f>+VLOOKUP(A614,bd_lista!$A$3:$E$593,5,FALSE)</f>
        <v>Gobiernos Autonomos Municipales</v>
      </c>
      <c r="W614" s="342" t="str">
        <f>+V614</f>
        <v>Gobiernos Autonomos Municipales</v>
      </c>
    </row>
    <row r="615" spans="1:23" customFormat="1" ht="27" hidden="1" customHeight="1">
      <c r="A615" s="324">
        <v>1257</v>
      </c>
      <c r="B615" s="344"/>
      <c r="C615" s="319" t="str">
        <f>+VLOOKUP(A615,bd_lista!$A$3:$C$593,3,FALSE)</f>
        <v>Gobierno Autónomo Municipal de Irupana (Villa de Lanza)</v>
      </c>
      <c r="D615" s="319"/>
      <c r="E615" s="349" t="s">
        <v>1427</v>
      </c>
      <c r="F615" s="315">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315">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315">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315">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315">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315">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315">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315">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315">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315">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315">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315">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315">
        <f t="shared" ca="1" si="22"/>
        <v>0</v>
      </c>
      <c r="S615" s="323">
        <f ca="1">+R614+R615</f>
        <v>0</v>
      </c>
      <c r="T615" s="315">
        <f ca="1">+S615</f>
        <v>0</v>
      </c>
      <c r="U615" s="314">
        <f t="shared" si="23"/>
        <v>2</v>
      </c>
      <c r="V615" s="320" t="str">
        <f>+VLOOKUP(A615,bd_lista!$A$3:$E$593,5,FALSE)</f>
        <v>Gobiernos Autonomos Municipales</v>
      </c>
      <c r="W615" s="321"/>
    </row>
    <row r="616" spans="1:23" customFormat="1" ht="15" hidden="1" customHeight="1">
      <c r="A616" s="324">
        <v>1258</v>
      </c>
      <c r="B616" s="344">
        <f>+A616</f>
        <v>1258</v>
      </c>
      <c r="C616" s="319" t="str">
        <f>+VLOOKUP(A616,bd_lista!$A$3:$C$593,3,FALSE)</f>
        <v>Gobierno Autónomo Municipal de Yanacachi</v>
      </c>
      <c r="D616" s="319" t="str">
        <f>+C616</f>
        <v>Gobierno Autónomo Municipal de Yanacachi</v>
      </c>
      <c r="E616" s="348" t="s">
        <v>1426</v>
      </c>
      <c r="F616" s="315">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315">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315">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315">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315">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315">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315">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315">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315">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315">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315">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315">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315">
        <f t="shared" ca="1" si="22"/>
        <v>0</v>
      </c>
      <c r="S616" s="323"/>
      <c r="T616" s="315">
        <f ca="1">+T617</f>
        <v>0</v>
      </c>
      <c r="U616" s="314">
        <f t="shared" si="23"/>
        <v>1</v>
      </c>
      <c r="V616" s="320" t="str">
        <f>+VLOOKUP(A616,bd_lista!$A$3:$E$593,5,FALSE)</f>
        <v>Gobiernos Autonomos Municipales</v>
      </c>
      <c r="W616" s="342" t="str">
        <f>+V616</f>
        <v>Gobiernos Autonomos Municipales</v>
      </c>
    </row>
    <row r="617" spans="1:23" customFormat="1" ht="15" hidden="1" customHeight="1">
      <c r="A617" s="324">
        <v>1258</v>
      </c>
      <c r="B617" s="344"/>
      <c r="C617" s="319" t="str">
        <f>+VLOOKUP(A617,bd_lista!$A$3:$C$593,3,FALSE)</f>
        <v>Gobierno Autónomo Municipal de Yanacachi</v>
      </c>
      <c r="D617" s="319"/>
      <c r="E617" s="349" t="s">
        <v>1427</v>
      </c>
      <c r="F617" s="315">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315">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315">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315">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315">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315">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315">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315">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315">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315">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315">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315">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315">
        <f t="shared" ca="1" si="22"/>
        <v>0</v>
      </c>
      <c r="S617" s="323">
        <f ca="1">+R616+R617</f>
        <v>0</v>
      </c>
      <c r="T617" s="315">
        <f ca="1">+S617</f>
        <v>0</v>
      </c>
      <c r="U617" s="314">
        <f t="shared" si="23"/>
        <v>2</v>
      </c>
      <c r="V617" s="320" t="str">
        <f>+VLOOKUP(A617,bd_lista!$A$3:$E$593,5,FALSE)</f>
        <v>Gobiernos Autonomos Municipales</v>
      </c>
      <c r="W617" s="321"/>
    </row>
    <row r="618" spans="1:23" customFormat="1" ht="15" hidden="1" customHeight="1">
      <c r="A618" s="324">
        <v>1259</v>
      </c>
      <c r="B618" s="344">
        <f>+A618</f>
        <v>1259</v>
      </c>
      <c r="C618" s="319" t="str">
        <f>+VLOOKUP(A618,bd_lista!$A$3:$C$593,3,FALSE)</f>
        <v>Gobierno Autónomo Municipal de Palos Blancos</v>
      </c>
      <c r="D618" s="319" t="str">
        <f>+C618</f>
        <v>Gobierno Autónomo Municipal de Palos Blancos</v>
      </c>
      <c r="E618" s="348" t="s">
        <v>1426</v>
      </c>
      <c r="F618" s="315">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315">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315">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315">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315">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315">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315">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315">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315">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315">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315">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315">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315">
        <f t="shared" ca="1" si="22"/>
        <v>0</v>
      </c>
      <c r="S618" s="323"/>
      <c r="T618" s="315">
        <f ca="1">+T619</f>
        <v>0</v>
      </c>
      <c r="U618" s="314">
        <f t="shared" si="23"/>
        <v>1</v>
      </c>
      <c r="V618" s="320" t="str">
        <f>+VLOOKUP(A618,bd_lista!$A$3:$E$593,5,FALSE)</f>
        <v>Gobiernos Autonomos Municipales</v>
      </c>
      <c r="W618" s="342" t="str">
        <f>+V618</f>
        <v>Gobiernos Autonomos Municipales</v>
      </c>
    </row>
    <row r="619" spans="1:23" customFormat="1" ht="15" hidden="1" customHeight="1">
      <c r="A619" s="324">
        <v>1259</v>
      </c>
      <c r="B619" s="344"/>
      <c r="C619" s="319" t="str">
        <f>+VLOOKUP(A619,bd_lista!$A$3:$C$593,3,FALSE)</f>
        <v>Gobierno Autónomo Municipal de Palos Blancos</v>
      </c>
      <c r="D619" s="319"/>
      <c r="E619" s="349" t="s">
        <v>1427</v>
      </c>
      <c r="F619" s="315">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315">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315">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315">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315">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315">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315">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315">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315">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315">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315">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315">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315">
        <f t="shared" ca="1" si="22"/>
        <v>0</v>
      </c>
      <c r="S619" s="323">
        <f ca="1">+R618+R619</f>
        <v>0</v>
      </c>
      <c r="T619" s="315">
        <f ca="1">+S619</f>
        <v>0</v>
      </c>
      <c r="U619" s="314">
        <f t="shared" si="23"/>
        <v>2</v>
      </c>
      <c r="V619" s="320" t="str">
        <f>+VLOOKUP(A619,bd_lista!$A$3:$E$593,5,FALSE)</f>
        <v>Gobiernos Autonomos Municipales</v>
      </c>
      <c r="W619" s="321"/>
    </row>
    <row r="620" spans="1:23" customFormat="1" ht="15" hidden="1" customHeight="1">
      <c r="A620" s="324">
        <v>1260</v>
      </c>
      <c r="B620" s="344">
        <f>+A620</f>
        <v>1260</v>
      </c>
      <c r="C620" s="319" t="str">
        <f>+VLOOKUP(A620,bd_lista!$A$3:$C$593,3,FALSE)</f>
        <v>Gobierno Autónomo Municipal de La Asunta</v>
      </c>
      <c r="D620" s="319" t="str">
        <f>+C620</f>
        <v>Gobierno Autónomo Municipal de La Asunta</v>
      </c>
      <c r="E620" s="348" t="s">
        <v>1426</v>
      </c>
      <c r="F620" s="315">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315">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315">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315">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315">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315">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315">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315">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315">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315">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315">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315">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315">
        <f t="shared" ca="1" si="22"/>
        <v>0</v>
      </c>
      <c r="S620" s="323"/>
      <c r="T620" s="315">
        <f ca="1">+T621</f>
        <v>0</v>
      </c>
      <c r="U620" s="314">
        <f t="shared" si="23"/>
        <v>1</v>
      </c>
      <c r="V620" s="320" t="str">
        <f>+VLOOKUP(A620,bd_lista!$A$3:$E$593,5,FALSE)</f>
        <v>Gobiernos Autonomos Municipales</v>
      </c>
      <c r="W620" s="342" t="str">
        <f>+V620</f>
        <v>Gobiernos Autonomos Municipales</v>
      </c>
    </row>
    <row r="621" spans="1:23" customFormat="1" ht="15" hidden="1" customHeight="1">
      <c r="A621" s="324">
        <v>1260</v>
      </c>
      <c r="B621" s="344"/>
      <c r="C621" s="319" t="str">
        <f>+VLOOKUP(A621,bd_lista!$A$3:$C$593,3,FALSE)</f>
        <v>Gobierno Autónomo Municipal de La Asunta</v>
      </c>
      <c r="D621" s="319"/>
      <c r="E621" s="349" t="s">
        <v>1427</v>
      </c>
      <c r="F621" s="315">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315">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315">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315">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315">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315">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315">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315">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315">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315">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315">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315">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315">
        <f t="shared" ca="1" si="22"/>
        <v>0</v>
      </c>
      <c r="S621" s="323">
        <f ca="1">+R620+R621</f>
        <v>0</v>
      </c>
      <c r="T621" s="315">
        <f ca="1">+S621</f>
        <v>0</v>
      </c>
      <c r="U621" s="314">
        <f t="shared" si="23"/>
        <v>2</v>
      </c>
      <c r="V621" s="320" t="str">
        <f>+VLOOKUP(A621,bd_lista!$A$3:$E$593,5,FALSE)</f>
        <v>Gobiernos Autonomos Municipales</v>
      </c>
      <c r="W621" s="321"/>
    </row>
    <row r="622" spans="1:23" customFormat="1" ht="15" hidden="1" customHeight="1">
      <c r="A622" s="324">
        <v>1261</v>
      </c>
      <c r="B622" s="344">
        <f>+A622</f>
        <v>1261</v>
      </c>
      <c r="C622" s="319" t="str">
        <f>+VLOOKUP(A622,bd_lista!$A$3:$C$593,3,FALSE)</f>
        <v>Gobierno Autónomo Municipal de Pucarani</v>
      </c>
      <c r="D622" s="319" t="str">
        <f>+C622</f>
        <v>Gobierno Autónomo Municipal de Pucarani</v>
      </c>
      <c r="E622" s="348" t="s">
        <v>1426</v>
      </c>
      <c r="F622" s="315">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315">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315">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315">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315">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315">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315">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315">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315">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315">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315">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315">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315">
        <f t="shared" ca="1" si="22"/>
        <v>0</v>
      </c>
      <c r="S622" s="323"/>
      <c r="T622" s="315">
        <f ca="1">+T623</f>
        <v>0</v>
      </c>
      <c r="U622" s="314">
        <f t="shared" si="23"/>
        <v>1</v>
      </c>
      <c r="V622" s="320" t="str">
        <f>+VLOOKUP(A622,bd_lista!$A$3:$E$593,5,FALSE)</f>
        <v>Gobiernos Autonomos Municipales</v>
      </c>
      <c r="W622" s="342" t="str">
        <f>+V622</f>
        <v>Gobiernos Autonomos Municipales</v>
      </c>
    </row>
    <row r="623" spans="1:23" customFormat="1" ht="15" hidden="1" customHeight="1">
      <c r="A623" s="324">
        <v>1261</v>
      </c>
      <c r="B623" s="344"/>
      <c r="C623" s="319" t="str">
        <f>+VLOOKUP(A623,bd_lista!$A$3:$C$593,3,FALSE)</f>
        <v>Gobierno Autónomo Municipal de Pucarani</v>
      </c>
      <c r="D623" s="319"/>
      <c r="E623" s="349" t="s">
        <v>1427</v>
      </c>
      <c r="F623" s="315">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315">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315">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315">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315">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315">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315">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315">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315">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315">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315">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315">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315">
        <f t="shared" ca="1" si="22"/>
        <v>0</v>
      </c>
      <c r="S623" s="323">
        <f ca="1">+R622+R623</f>
        <v>0</v>
      </c>
      <c r="T623" s="315">
        <f ca="1">+S623</f>
        <v>0</v>
      </c>
      <c r="U623" s="314">
        <f t="shared" si="23"/>
        <v>2</v>
      </c>
      <c r="V623" s="320" t="str">
        <f>+VLOOKUP(A623,bd_lista!$A$3:$E$593,5,FALSE)</f>
        <v>Gobiernos Autonomos Municipales</v>
      </c>
      <c r="W623" s="321"/>
    </row>
    <row r="624" spans="1:23" customFormat="1" ht="15" hidden="1" customHeight="1">
      <c r="A624" s="324">
        <v>1262</v>
      </c>
      <c r="B624" s="344">
        <f>+A624</f>
        <v>1262</v>
      </c>
      <c r="C624" s="319" t="str">
        <f>+VLOOKUP(A624,bd_lista!$A$3:$C$593,3,FALSE)</f>
        <v>Gobierno Autónomo Municipal de Laja</v>
      </c>
      <c r="D624" s="319" t="str">
        <f>+C624</f>
        <v>Gobierno Autónomo Municipal de Laja</v>
      </c>
      <c r="E624" s="348" t="s">
        <v>1426</v>
      </c>
      <c r="F624" s="315">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315">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315">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315">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315">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315">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315">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315">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315">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315">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315">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315">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315">
        <f t="shared" ca="1" si="22"/>
        <v>0</v>
      </c>
      <c r="S624" s="323"/>
      <c r="T624" s="315">
        <f ca="1">+T625</f>
        <v>0</v>
      </c>
      <c r="U624" s="314">
        <f t="shared" si="23"/>
        <v>1</v>
      </c>
      <c r="V624" s="320" t="str">
        <f>+VLOOKUP(A624,bd_lista!$A$3:$E$593,5,FALSE)</f>
        <v>Gobiernos Autonomos Municipales</v>
      </c>
      <c r="W624" s="342" t="str">
        <f>+V624</f>
        <v>Gobiernos Autonomos Municipales</v>
      </c>
    </row>
    <row r="625" spans="1:23" customFormat="1" ht="15" hidden="1" customHeight="1">
      <c r="A625" s="324">
        <v>1262</v>
      </c>
      <c r="B625" s="344"/>
      <c r="C625" s="319" t="str">
        <f>+VLOOKUP(A625,bd_lista!$A$3:$C$593,3,FALSE)</f>
        <v>Gobierno Autónomo Municipal de Laja</v>
      </c>
      <c r="D625" s="319"/>
      <c r="E625" s="349" t="s">
        <v>1427</v>
      </c>
      <c r="F625" s="315">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315">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315">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315">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315">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315">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315">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315">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315">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315">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315">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315">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315">
        <f t="shared" ca="1" si="22"/>
        <v>0</v>
      </c>
      <c r="S625" s="323">
        <f ca="1">+R624+R625</f>
        <v>0</v>
      </c>
      <c r="T625" s="315">
        <f ca="1">+S625</f>
        <v>0</v>
      </c>
      <c r="U625" s="314">
        <f t="shared" si="23"/>
        <v>2</v>
      </c>
      <c r="V625" s="320" t="str">
        <f>+VLOOKUP(A625,bd_lista!$A$3:$E$593,5,FALSE)</f>
        <v>Gobiernos Autonomos Municipales</v>
      </c>
      <c r="W625" s="321"/>
    </row>
    <row r="626" spans="1:23" customFormat="1" ht="15" hidden="1" customHeight="1">
      <c r="A626" s="324">
        <v>1263</v>
      </c>
      <c r="B626" s="344">
        <f>+A626</f>
        <v>1263</v>
      </c>
      <c r="C626" s="319" t="str">
        <f>+VLOOKUP(A626,bd_lista!$A$3:$C$593,3,FALSE)</f>
        <v>Gobierno Autónomo Municipal de Batallas</v>
      </c>
      <c r="D626" s="319" t="str">
        <f>+C626</f>
        <v>Gobierno Autónomo Municipal de Batallas</v>
      </c>
      <c r="E626" s="348" t="s">
        <v>1426</v>
      </c>
      <c r="F626" s="315">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315">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315">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315">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315">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315">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315">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315">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315">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315">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315">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315">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315">
        <f t="shared" ca="1" si="22"/>
        <v>0</v>
      </c>
      <c r="S626" s="323"/>
      <c r="T626" s="315">
        <f ca="1">+T627</f>
        <v>0</v>
      </c>
      <c r="U626" s="314">
        <f t="shared" si="23"/>
        <v>1</v>
      </c>
      <c r="V626" s="320" t="str">
        <f>+VLOOKUP(A626,bd_lista!$A$3:$E$593,5,FALSE)</f>
        <v>Gobiernos Autonomos Municipales</v>
      </c>
      <c r="W626" s="342" t="str">
        <f>+V626</f>
        <v>Gobiernos Autonomos Municipales</v>
      </c>
    </row>
    <row r="627" spans="1:23" customFormat="1" ht="15" hidden="1" customHeight="1">
      <c r="A627" s="324">
        <v>1263</v>
      </c>
      <c r="B627" s="344"/>
      <c r="C627" s="319" t="str">
        <f>+VLOOKUP(A627,bd_lista!$A$3:$C$593,3,FALSE)</f>
        <v>Gobierno Autónomo Municipal de Batallas</v>
      </c>
      <c r="D627" s="319"/>
      <c r="E627" s="349" t="s">
        <v>1427</v>
      </c>
      <c r="F627" s="315">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315">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315">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315">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315">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315">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315">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315">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315">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315">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315">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315">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315">
        <f t="shared" ca="1" si="22"/>
        <v>0</v>
      </c>
      <c r="S627" s="323">
        <f ca="1">+R626+R627</f>
        <v>0</v>
      </c>
      <c r="T627" s="315">
        <f ca="1">+S627</f>
        <v>0</v>
      </c>
      <c r="U627" s="314">
        <f t="shared" si="23"/>
        <v>2</v>
      </c>
      <c r="V627" s="320" t="str">
        <f>+VLOOKUP(A627,bd_lista!$A$3:$E$593,5,FALSE)</f>
        <v>Gobiernos Autonomos Municipales</v>
      </c>
      <c r="W627" s="321"/>
    </row>
    <row r="628" spans="1:23" customFormat="1" ht="15" hidden="1" customHeight="1">
      <c r="A628" s="324">
        <v>1264</v>
      </c>
      <c r="B628" s="344">
        <f>+A628</f>
        <v>1264</v>
      </c>
      <c r="C628" s="319" t="str">
        <f>+VLOOKUP(A628,bd_lista!$A$3:$C$593,3,FALSE)</f>
        <v>Gobierno Autónomo Municipal de Puerto Pérez</v>
      </c>
      <c r="D628" s="319" t="str">
        <f>+C628</f>
        <v>Gobierno Autónomo Municipal de Puerto Pérez</v>
      </c>
      <c r="E628" s="348" t="s">
        <v>1426</v>
      </c>
      <c r="F628" s="315">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315">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315">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315">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315">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315">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315">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315">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315">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315">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315">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315">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315">
        <f t="shared" ca="1" si="22"/>
        <v>0</v>
      </c>
      <c r="S628" s="323"/>
      <c r="T628" s="315">
        <f ca="1">+T629</f>
        <v>0</v>
      </c>
      <c r="U628" s="314">
        <f t="shared" si="23"/>
        <v>1</v>
      </c>
      <c r="V628" s="320" t="str">
        <f>+VLOOKUP(A628,bd_lista!$A$3:$E$593,5,FALSE)</f>
        <v>Gobiernos Autonomos Municipales</v>
      </c>
      <c r="W628" s="342" t="str">
        <f>+V628</f>
        <v>Gobiernos Autonomos Municipales</v>
      </c>
    </row>
    <row r="629" spans="1:23" customFormat="1" ht="15" hidden="1" customHeight="1">
      <c r="A629" s="324">
        <v>1264</v>
      </c>
      <c r="B629" s="344"/>
      <c r="C629" s="319" t="str">
        <f>+VLOOKUP(A629,bd_lista!$A$3:$C$593,3,FALSE)</f>
        <v>Gobierno Autónomo Municipal de Puerto Pérez</v>
      </c>
      <c r="D629" s="319"/>
      <c r="E629" s="349" t="s">
        <v>1427</v>
      </c>
      <c r="F629" s="315">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315">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315">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315">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315">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315">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315">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315">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315">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315">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315">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315">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315">
        <f t="shared" ca="1" si="22"/>
        <v>0</v>
      </c>
      <c r="S629" s="323">
        <f ca="1">+R628+R629</f>
        <v>0</v>
      </c>
      <c r="T629" s="315">
        <f ca="1">+S629</f>
        <v>0</v>
      </c>
      <c r="U629" s="314">
        <f t="shared" si="23"/>
        <v>2</v>
      </c>
      <c r="V629" s="320" t="str">
        <f>+VLOOKUP(A629,bd_lista!$A$3:$E$593,5,FALSE)</f>
        <v>Gobiernos Autonomos Municipales</v>
      </c>
      <c r="W629" s="321"/>
    </row>
    <row r="630" spans="1:23" customFormat="1" ht="15" hidden="1" customHeight="1">
      <c r="A630" s="324">
        <v>1265</v>
      </c>
      <c r="B630" s="344">
        <f>+A630</f>
        <v>1265</v>
      </c>
      <c r="C630" s="319" t="str">
        <f>+VLOOKUP(A630,bd_lista!$A$3:$C$593,3,FALSE)</f>
        <v>Gobierno Autónomo Municipal de Coroico</v>
      </c>
      <c r="D630" s="319" t="str">
        <f>+C630</f>
        <v>Gobierno Autónomo Municipal de Coroico</v>
      </c>
      <c r="E630" s="348" t="s">
        <v>1426</v>
      </c>
      <c r="F630" s="315">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315">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315">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315">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315">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315">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315">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315">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315">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315">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315">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315">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315">
        <f t="shared" ca="1" si="22"/>
        <v>0</v>
      </c>
      <c r="S630" s="323"/>
      <c r="T630" s="315">
        <f ca="1">+T631</f>
        <v>0</v>
      </c>
      <c r="U630" s="314">
        <f t="shared" si="23"/>
        <v>1</v>
      </c>
      <c r="V630" s="320" t="str">
        <f>+VLOOKUP(A630,bd_lista!$A$3:$E$593,5,FALSE)</f>
        <v>Gobiernos Autonomos Municipales</v>
      </c>
      <c r="W630" s="342" t="str">
        <f>+V630</f>
        <v>Gobiernos Autonomos Municipales</v>
      </c>
    </row>
    <row r="631" spans="1:23" customFormat="1" ht="15" hidden="1" customHeight="1">
      <c r="A631" s="324">
        <v>1265</v>
      </c>
      <c r="B631" s="344"/>
      <c r="C631" s="319" t="str">
        <f>+VLOOKUP(A631,bd_lista!$A$3:$C$593,3,FALSE)</f>
        <v>Gobierno Autónomo Municipal de Coroico</v>
      </c>
      <c r="D631" s="319"/>
      <c r="E631" s="349" t="s">
        <v>1427</v>
      </c>
      <c r="F631" s="315">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315">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315">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315">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315">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315">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315">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315">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315">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315">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315">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315">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315">
        <f t="shared" ca="1" si="22"/>
        <v>0</v>
      </c>
      <c r="S631" s="323">
        <f ca="1">+R630+R631</f>
        <v>0</v>
      </c>
      <c r="T631" s="315">
        <f ca="1">+S631</f>
        <v>0</v>
      </c>
      <c r="U631" s="314">
        <f t="shared" si="23"/>
        <v>2</v>
      </c>
      <c r="V631" s="320" t="str">
        <f>+VLOOKUP(A631,bd_lista!$A$3:$E$593,5,FALSE)</f>
        <v>Gobiernos Autonomos Municipales</v>
      </c>
      <c r="W631" s="321"/>
    </row>
    <row r="632" spans="1:23" customFormat="1" ht="15" hidden="1" customHeight="1">
      <c r="A632" s="324">
        <v>1266</v>
      </c>
      <c r="B632" s="344">
        <f>+A632</f>
        <v>1266</v>
      </c>
      <c r="C632" s="319" t="str">
        <f>+VLOOKUP(A632,bd_lista!$A$3:$C$593,3,FALSE)</f>
        <v>Gobierno Autónomo Municipal de Coripata</v>
      </c>
      <c r="D632" s="319" t="str">
        <f>+C632</f>
        <v>Gobierno Autónomo Municipal de Coripata</v>
      </c>
      <c r="E632" s="348" t="s">
        <v>1426</v>
      </c>
      <c r="F632" s="315">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315">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315">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315">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315">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315">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315">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315">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315">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315">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315">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315">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315">
        <f t="shared" ca="1" si="22"/>
        <v>0</v>
      </c>
      <c r="S632" s="323"/>
      <c r="T632" s="315">
        <f ca="1">+T633</f>
        <v>0</v>
      </c>
      <c r="U632" s="314">
        <f t="shared" si="23"/>
        <v>1</v>
      </c>
      <c r="V632" s="320" t="str">
        <f>+VLOOKUP(A632,bd_lista!$A$3:$E$593,5,FALSE)</f>
        <v>Gobiernos Autonomos Municipales</v>
      </c>
      <c r="W632" s="342" t="str">
        <f>+V632</f>
        <v>Gobiernos Autonomos Municipales</v>
      </c>
    </row>
    <row r="633" spans="1:23" customFormat="1" ht="15" hidden="1" customHeight="1">
      <c r="A633" s="324">
        <v>1266</v>
      </c>
      <c r="B633" s="344"/>
      <c r="C633" s="319" t="str">
        <f>+VLOOKUP(A633,bd_lista!$A$3:$C$593,3,FALSE)</f>
        <v>Gobierno Autónomo Municipal de Coripata</v>
      </c>
      <c r="D633" s="319"/>
      <c r="E633" s="349" t="s">
        <v>1427</v>
      </c>
      <c r="F633" s="315">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315">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315">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315">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315">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315">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315">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315">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315">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315">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315">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315">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315">
        <f t="shared" ca="1" si="22"/>
        <v>0</v>
      </c>
      <c r="S633" s="323">
        <f ca="1">+R632+R633</f>
        <v>0</v>
      </c>
      <c r="T633" s="315">
        <f ca="1">+S633</f>
        <v>0</v>
      </c>
      <c r="U633" s="314">
        <f t="shared" si="23"/>
        <v>2</v>
      </c>
      <c r="V633" s="320" t="str">
        <f>+VLOOKUP(A633,bd_lista!$A$3:$E$593,5,FALSE)</f>
        <v>Gobiernos Autonomos Municipales</v>
      </c>
      <c r="W633" s="321"/>
    </row>
    <row r="634" spans="1:23" customFormat="1" ht="15" hidden="1" customHeight="1">
      <c r="A634" s="324">
        <v>1267</v>
      </c>
      <c r="B634" s="344">
        <f>+A634</f>
        <v>1267</v>
      </c>
      <c r="C634" s="319" t="str">
        <f>+VLOOKUP(A634,bd_lista!$A$3:$C$593,3,FALSE)</f>
        <v>Gobierno Autónomo Municipal de Ixiamas</v>
      </c>
      <c r="D634" s="319" t="str">
        <f>+C634</f>
        <v>Gobierno Autónomo Municipal de Ixiamas</v>
      </c>
      <c r="E634" s="348" t="s">
        <v>1426</v>
      </c>
      <c r="F634" s="315">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315">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315">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315">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315">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315">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315">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315">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315">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315">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315">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315">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315">
        <f t="shared" ca="1" si="22"/>
        <v>0</v>
      </c>
      <c r="S634" s="323"/>
      <c r="T634" s="315">
        <f ca="1">+T635</f>
        <v>0</v>
      </c>
      <c r="U634" s="314">
        <f t="shared" si="23"/>
        <v>1</v>
      </c>
      <c r="V634" s="320" t="str">
        <f>+VLOOKUP(A634,bd_lista!$A$3:$E$593,5,FALSE)</f>
        <v>Gobiernos Autonomos Municipales</v>
      </c>
      <c r="W634" s="342" t="str">
        <f>+V634</f>
        <v>Gobiernos Autonomos Municipales</v>
      </c>
    </row>
    <row r="635" spans="1:23" customFormat="1" ht="15" hidden="1" customHeight="1">
      <c r="A635" s="324">
        <v>1267</v>
      </c>
      <c r="B635" s="344"/>
      <c r="C635" s="319" t="str">
        <f>+VLOOKUP(A635,bd_lista!$A$3:$C$593,3,FALSE)</f>
        <v>Gobierno Autónomo Municipal de Ixiamas</v>
      </c>
      <c r="D635" s="319"/>
      <c r="E635" s="349" t="s">
        <v>1427</v>
      </c>
      <c r="F635" s="315">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315">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315">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315">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315">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315">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315">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315">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315">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315">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315">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315">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315">
        <f t="shared" ca="1" si="22"/>
        <v>0</v>
      </c>
      <c r="S635" s="323">
        <f ca="1">+R634+R635</f>
        <v>0</v>
      </c>
      <c r="T635" s="315">
        <f ca="1">+S635</f>
        <v>0</v>
      </c>
      <c r="U635" s="314">
        <f t="shared" si="23"/>
        <v>2</v>
      </c>
      <c r="V635" s="320" t="str">
        <f>+VLOOKUP(A635,bd_lista!$A$3:$E$593,5,FALSE)</f>
        <v>Gobiernos Autonomos Municipales</v>
      </c>
      <c r="W635" s="321"/>
    </row>
    <row r="636" spans="1:23" customFormat="1" ht="15" hidden="1" customHeight="1">
      <c r="A636" s="324">
        <v>1268</v>
      </c>
      <c r="B636" s="344">
        <f>+A636</f>
        <v>1268</v>
      </c>
      <c r="C636" s="319" t="str">
        <f>+VLOOKUP(A636,bd_lista!$A$3:$C$593,3,FALSE)</f>
        <v>Gobierno Autónomo Municipal de San Buenaventura</v>
      </c>
      <c r="D636" s="319" t="str">
        <f>+C636</f>
        <v>Gobierno Autónomo Municipal de San Buenaventura</v>
      </c>
      <c r="E636" s="348" t="s">
        <v>1426</v>
      </c>
      <c r="F636" s="315">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315">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315">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315">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315">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315">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315">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315">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315">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315">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315">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315">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315">
        <f t="shared" ca="1" si="22"/>
        <v>0</v>
      </c>
      <c r="S636" s="323"/>
      <c r="T636" s="315">
        <f ca="1">+T637</f>
        <v>0</v>
      </c>
      <c r="U636" s="314">
        <f t="shared" si="23"/>
        <v>1</v>
      </c>
      <c r="V636" s="320" t="str">
        <f>+VLOOKUP(A636,bd_lista!$A$3:$E$593,5,FALSE)</f>
        <v>Gobiernos Autonomos Municipales</v>
      </c>
      <c r="W636" s="342" t="str">
        <f>+V636</f>
        <v>Gobiernos Autonomos Municipales</v>
      </c>
    </row>
    <row r="637" spans="1:23" customFormat="1" ht="15" hidden="1" customHeight="1">
      <c r="A637" s="324">
        <v>1268</v>
      </c>
      <c r="B637" s="344"/>
      <c r="C637" s="319" t="str">
        <f>+VLOOKUP(A637,bd_lista!$A$3:$C$593,3,FALSE)</f>
        <v>Gobierno Autónomo Municipal de San Buenaventura</v>
      </c>
      <c r="D637" s="319"/>
      <c r="E637" s="349" t="s">
        <v>1427</v>
      </c>
      <c r="F637" s="315">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315">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315">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315">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315">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315">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315">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315">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315">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315">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315">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315">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315">
        <f t="shared" ca="1" si="22"/>
        <v>0</v>
      </c>
      <c r="S637" s="323">
        <f ca="1">+R636+R637</f>
        <v>0</v>
      </c>
      <c r="T637" s="315">
        <f ca="1">+S637</f>
        <v>0</v>
      </c>
      <c r="U637" s="314">
        <f t="shared" si="23"/>
        <v>2</v>
      </c>
      <c r="V637" s="320" t="str">
        <f>+VLOOKUP(A637,bd_lista!$A$3:$E$593,5,FALSE)</f>
        <v>Gobiernos Autonomos Municipales</v>
      </c>
      <c r="W637" s="321"/>
    </row>
    <row r="638" spans="1:23" customFormat="1" ht="27" hidden="1" customHeight="1">
      <c r="A638" s="324">
        <v>1269</v>
      </c>
      <c r="B638" s="344">
        <f>+A638</f>
        <v>1269</v>
      </c>
      <c r="C638" s="319" t="str">
        <f>+VLOOKUP(A638,bd_lista!$A$3:$C$593,3,FALSE)</f>
        <v>Gobierno Autónomo Municipal de General Juan José Pérez (Charazani)</v>
      </c>
      <c r="D638" s="319" t="str">
        <f>+C638</f>
        <v>Gobierno Autónomo Municipal de General Juan José Pérez (Charazani)</v>
      </c>
      <c r="E638" s="348" t="s">
        <v>1426</v>
      </c>
      <c r="F638" s="315">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315">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315">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315">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315">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315">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315">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315">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315">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315">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315">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315">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315">
        <f t="shared" ca="1" si="22"/>
        <v>0</v>
      </c>
      <c r="S638" s="323"/>
      <c r="T638" s="315">
        <f ca="1">+T639</f>
        <v>0</v>
      </c>
      <c r="U638" s="314">
        <f t="shared" si="23"/>
        <v>1</v>
      </c>
      <c r="V638" s="320" t="str">
        <f>+VLOOKUP(A638,bd_lista!$A$3:$E$593,5,FALSE)</f>
        <v>Gobiernos Autonomos Municipales</v>
      </c>
      <c r="W638" s="342" t="str">
        <f>+V638</f>
        <v>Gobiernos Autonomos Municipales</v>
      </c>
    </row>
    <row r="639" spans="1:23" customFormat="1" ht="27" hidden="1" customHeight="1">
      <c r="A639" s="324">
        <v>1269</v>
      </c>
      <c r="B639" s="344"/>
      <c r="C639" s="319" t="str">
        <f>+VLOOKUP(A639,bd_lista!$A$3:$C$593,3,FALSE)</f>
        <v>Gobierno Autónomo Municipal de General Juan José Pérez (Charazani)</v>
      </c>
      <c r="D639" s="319"/>
      <c r="E639" s="349" t="s">
        <v>1427</v>
      </c>
      <c r="F639" s="315">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315">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315">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315">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315">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315">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315">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315">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315">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315">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315">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315">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315">
        <f t="shared" ca="1" si="22"/>
        <v>0</v>
      </c>
      <c r="S639" s="323">
        <f ca="1">+R638+R639</f>
        <v>0</v>
      </c>
      <c r="T639" s="315">
        <f ca="1">+S639</f>
        <v>0</v>
      </c>
      <c r="U639" s="314">
        <f t="shared" si="23"/>
        <v>2</v>
      </c>
      <c r="V639" s="320" t="str">
        <f>+VLOOKUP(A639,bd_lista!$A$3:$E$593,5,FALSE)</f>
        <v>Gobiernos Autonomos Municipales</v>
      </c>
      <c r="W639" s="321"/>
    </row>
    <row r="640" spans="1:23" customFormat="1" ht="15" hidden="1" customHeight="1">
      <c r="A640" s="324">
        <v>1270</v>
      </c>
      <c r="B640" s="344">
        <f>+A640</f>
        <v>1270</v>
      </c>
      <c r="C640" s="319" t="str">
        <f>+VLOOKUP(A640,bd_lista!$A$3:$C$593,3,FALSE)</f>
        <v>Gobierno Autónomo Municipal de Curva</v>
      </c>
      <c r="D640" s="319" t="str">
        <f>+C640</f>
        <v>Gobierno Autónomo Municipal de Curva</v>
      </c>
      <c r="E640" s="348" t="s">
        <v>1426</v>
      </c>
      <c r="F640" s="315">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315">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315">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315">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315">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315">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315">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315">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315">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315">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315">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315">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315">
        <f t="shared" ca="1" si="22"/>
        <v>0</v>
      </c>
      <c r="S640" s="323"/>
      <c r="T640" s="315">
        <f ca="1">+T641</f>
        <v>0</v>
      </c>
      <c r="U640" s="314">
        <f t="shared" si="23"/>
        <v>1</v>
      </c>
      <c r="V640" s="320" t="str">
        <f>+VLOOKUP(A640,bd_lista!$A$3:$E$593,5,FALSE)</f>
        <v>Gobiernos Autonomos Municipales</v>
      </c>
      <c r="W640" s="342" t="str">
        <f>+V640</f>
        <v>Gobiernos Autonomos Municipales</v>
      </c>
    </row>
    <row r="641" spans="1:23" customFormat="1" ht="15" hidden="1" customHeight="1">
      <c r="A641" s="324">
        <v>1270</v>
      </c>
      <c r="B641" s="344"/>
      <c r="C641" s="319" t="str">
        <f>+VLOOKUP(A641,bd_lista!$A$3:$C$593,3,FALSE)</f>
        <v>Gobierno Autónomo Municipal de Curva</v>
      </c>
      <c r="D641" s="319"/>
      <c r="E641" s="349" t="s">
        <v>1427</v>
      </c>
      <c r="F641" s="315">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315">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315">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315">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315">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315">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315">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315">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315">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315">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315">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315">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315">
        <f t="shared" ca="1" si="22"/>
        <v>0</v>
      </c>
      <c r="S641" s="323">
        <f ca="1">+R640+R641</f>
        <v>0</v>
      </c>
      <c r="T641" s="315">
        <f ca="1">+S641</f>
        <v>0</v>
      </c>
      <c r="U641" s="314">
        <f t="shared" si="23"/>
        <v>2</v>
      </c>
      <c r="V641" s="320" t="str">
        <f>+VLOOKUP(A641,bd_lista!$A$3:$E$593,5,FALSE)</f>
        <v>Gobiernos Autonomos Municipales</v>
      </c>
      <c r="W641" s="321"/>
    </row>
    <row r="642" spans="1:23" customFormat="1" ht="27" hidden="1" customHeight="1">
      <c r="A642" s="324">
        <v>1271</v>
      </c>
      <c r="B642" s="344">
        <f>+A642</f>
        <v>1271</v>
      </c>
      <c r="C642" s="319" t="str">
        <f>+VLOOKUP(A642,bd_lista!$A$3:$C$593,3,FALSE)</f>
        <v>Gobierno Autónomo Municipal de San Pedro de Curahuara</v>
      </c>
      <c r="D642" s="319" t="str">
        <f>+C642</f>
        <v>Gobierno Autónomo Municipal de San Pedro de Curahuara</v>
      </c>
      <c r="E642" s="348" t="s">
        <v>1426</v>
      </c>
      <c r="F642" s="315">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315">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315">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315">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315">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315">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315">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315">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315">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315">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315">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315">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315">
        <f t="shared" ca="1" si="22"/>
        <v>0</v>
      </c>
      <c r="S642" s="323"/>
      <c r="T642" s="315">
        <f ca="1">+T643</f>
        <v>0</v>
      </c>
      <c r="U642" s="314">
        <f t="shared" si="23"/>
        <v>1</v>
      </c>
      <c r="V642" s="320" t="str">
        <f>+VLOOKUP(A642,bd_lista!$A$3:$E$593,5,FALSE)</f>
        <v>Gobiernos Autonomos Municipales</v>
      </c>
      <c r="W642" s="342" t="str">
        <f>+V642</f>
        <v>Gobiernos Autonomos Municipales</v>
      </c>
    </row>
    <row r="643" spans="1:23" customFormat="1" ht="27" hidden="1" customHeight="1">
      <c r="A643" s="324">
        <v>1271</v>
      </c>
      <c r="B643" s="344"/>
      <c r="C643" s="319" t="str">
        <f>+VLOOKUP(A643,bd_lista!$A$3:$C$593,3,FALSE)</f>
        <v>Gobierno Autónomo Municipal de San Pedro de Curahuara</v>
      </c>
      <c r="D643" s="319"/>
      <c r="E643" s="349" t="s">
        <v>1427</v>
      </c>
      <c r="F643" s="315">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315">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315">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315">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315">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315">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315">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315">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315">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315">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315">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315">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315">
        <f t="shared" ca="1" si="22"/>
        <v>0</v>
      </c>
      <c r="S643" s="323">
        <f ca="1">+R642+R643</f>
        <v>0</v>
      </c>
      <c r="T643" s="315">
        <f ca="1">+S643</f>
        <v>0</v>
      </c>
      <c r="U643" s="314">
        <f t="shared" si="23"/>
        <v>2</v>
      </c>
      <c r="V643" s="320" t="str">
        <f>+VLOOKUP(A643,bd_lista!$A$3:$E$593,5,FALSE)</f>
        <v>Gobiernos Autonomos Municipales</v>
      </c>
      <c r="W643" s="321"/>
    </row>
    <row r="644" spans="1:23" customFormat="1" ht="15" hidden="1" customHeight="1">
      <c r="A644" s="324">
        <v>1272</v>
      </c>
      <c r="B644" s="344">
        <f>+A644</f>
        <v>1272</v>
      </c>
      <c r="C644" s="319" t="str">
        <f>+VLOOKUP(A644,bd_lista!$A$3:$C$593,3,FALSE)</f>
        <v>Gobierno Autónomo Municipal de Papel Pampa</v>
      </c>
      <c r="D644" s="319" t="str">
        <f>+C644</f>
        <v>Gobierno Autónomo Municipal de Papel Pampa</v>
      </c>
      <c r="E644" s="348" t="s">
        <v>1426</v>
      </c>
      <c r="F644" s="315">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315">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315">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315">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315">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315">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315">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315">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315">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315">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315">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315">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315">
        <f t="shared" ca="1" si="22"/>
        <v>0</v>
      </c>
      <c r="S644" s="323"/>
      <c r="T644" s="315">
        <f ca="1">+T645</f>
        <v>0</v>
      </c>
      <c r="U644" s="314">
        <f t="shared" si="23"/>
        <v>1</v>
      </c>
      <c r="V644" s="320" t="str">
        <f>+VLOOKUP(A644,bd_lista!$A$3:$E$593,5,FALSE)</f>
        <v>Gobiernos Autonomos Municipales</v>
      </c>
      <c r="W644" s="342" t="str">
        <f>+V644</f>
        <v>Gobiernos Autonomos Municipales</v>
      </c>
    </row>
    <row r="645" spans="1:23" customFormat="1" ht="15" hidden="1" customHeight="1">
      <c r="A645" s="324">
        <v>1272</v>
      </c>
      <c r="B645" s="344"/>
      <c r="C645" s="319" t="str">
        <f>+VLOOKUP(A645,bd_lista!$A$3:$C$593,3,FALSE)</f>
        <v>Gobierno Autónomo Municipal de Papel Pampa</v>
      </c>
      <c r="D645" s="319"/>
      <c r="E645" s="349" t="s">
        <v>1427</v>
      </c>
      <c r="F645" s="315">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315">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315">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315">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315">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315">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315">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315">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315">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315">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315">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315">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315">
        <f t="shared" ca="1" si="22"/>
        <v>0</v>
      </c>
      <c r="S645" s="323">
        <f ca="1">+R644+R645</f>
        <v>0</v>
      </c>
      <c r="T645" s="315">
        <f ca="1">+S645</f>
        <v>0</v>
      </c>
      <c r="U645" s="314">
        <f t="shared" si="23"/>
        <v>2</v>
      </c>
      <c r="V645" s="320" t="str">
        <f>+VLOOKUP(A645,bd_lista!$A$3:$E$593,5,FALSE)</f>
        <v>Gobiernos Autonomos Municipales</v>
      </c>
      <c r="W645" s="321"/>
    </row>
    <row r="646" spans="1:23" customFormat="1" ht="15" hidden="1" customHeight="1">
      <c r="A646" s="324">
        <v>1273</v>
      </c>
      <c r="B646" s="344">
        <f>+A646</f>
        <v>1273</v>
      </c>
      <c r="C646" s="319" t="str">
        <f>+VLOOKUP(A646,bd_lista!$A$3:$C$593,3,FALSE)</f>
        <v>Gobierno Autónomo Municipal de Chacarilla</v>
      </c>
      <c r="D646" s="319" t="str">
        <f>+C646</f>
        <v>Gobierno Autónomo Municipal de Chacarilla</v>
      </c>
      <c r="E646" s="348" t="s">
        <v>1426</v>
      </c>
      <c r="F646" s="315">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315">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315">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315">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315">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315">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315">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315">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315">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315">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315">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315">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315">
        <f t="shared" ca="1" si="22"/>
        <v>0</v>
      </c>
      <c r="S646" s="323"/>
      <c r="T646" s="315">
        <f ca="1">+T647</f>
        <v>0</v>
      </c>
      <c r="U646" s="314">
        <f t="shared" si="23"/>
        <v>1</v>
      </c>
      <c r="V646" s="320" t="str">
        <f>+VLOOKUP(A646,bd_lista!$A$3:$E$593,5,FALSE)</f>
        <v>Gobiernos Autonomos Municipales</v>
      </c>
      <c r="W646" s="342" t="str">
        <f>+V646</f>
        <v>Gobiernos Autonomos Municipales</v>
      </c>
    </row>
    <row r="647" spans="1:23" customFormat="1" ht="15" hidden="1" customHeight="1">
      <c r="A647" s="324">
        <v>1273</v>
      </c>
      <c r="B647" s="344"/>
      <c r="C647" s="319" t="str">
        <f>+VLOOKUP(A647,bd_lista!$A$3:$C$593,3,FALSE)</f>
        <v>Gobierno Autónomo Municipal de Chacarilla</v>
      </c>
      <c r="D647" s="319"/>
      <c r="E647" s="349" t="s">
        <v>1427</v>
      </c>
      <c r="F647" s="315">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315">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315">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315">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315">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315">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315">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315">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315">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315">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315">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315">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315">
        <f t="shared" ca="1" si="22"/>
        <v>0</v>
      </c>
      <c r="S647" s="323">
        <f ca="1">+R646+R647</f>
        <v>0</v>
      </c>
      <c r="T647" s="315">
        <f ca="1">+S647</f>
        <v>0</v>
      </c>
      <c r="U647" s="314">
        <f t="shared" si="23"/>
        <v>2</v>
      </c>
      <c r="V647" s="320" t="str">
        <f>+VLOOKUP(A647,bd_lista!$A$3:$E$593,5,FALSE)</f>
        <v>Gobiernos Autonomos Municipales</v>
      </c>
      <c r="W647" s="321"/>
    </row>
    <row r="648" spans="1:23" customFormat="1" ht="27" hidden="1" customHeight="1">
      <c r="A648" s="324">
        <v>1274</v>
      </c>
      <c r="B648" s="344">
        <f>+A648</f>
        <v>1274</v>
      </c>
      <c r="C648" s="319" t="str">
        <f>+VLOOKUP(A648,bd_lista!$A$3:$C$593,3,FALSE)</f>
        <v>Gobierno Autónomo Municipal de Santiago de Machaca</v>
      </c>
      <c r="D648" s="319" t="str">
        <f>+C648</f>
        <v>Gobierno Autónomo Municipal de Santiago de Machaca</v>
      </c>
      <c r="E648" s="348" t="s">
        <v>1426</v>
      </c>
      <c r="F648" s="315">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315">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315">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315">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315">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315">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315">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315">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315">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315">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315">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315">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315">
        <f t="shared" ca="1" si="22"/>
        <v>0</v>
      </c>
      <c r="S648" s="323"/>
      <c r="T648" s="315">
        <f ca="1">+T649</f>
        <v>0</v>
      </c>
      <c r="U648" s="314">
        <f t="shared" si="23"/>
        <v>1</v>
      </c>
      <c r="V648" s="320" t="str">
        <f>+VLOOKUP(A648,bd_lista!$A$3:$E$593,5,FALSE)</f>
        <v>Gobiernos Autonomos Municipales</v>
      </c>
      <c r="W648" s="342" t="str">
        <f>+V648</f>
        <v>Gobiernos Autonomos Municipales</v>
      </c>
    </row>
    <row r="649" spans="1:23" customFormat="1" ht="27" hidden="1" customHeight="1">
      <c r="A649" s="324">
        <v>1274</v>
      </c>
      <c r="B649" s="344"/>
      <c r="C649" s="319" t="str">
        <f>+VLOOKUP(A649,bd_lista!$A$3:$C$593,3,FALSE)</f>
        <v>Gobierno Autónomo Municipal de Santiago de Machaca</v>
      </c>
      <c r="D649" s="319"/>
      <c r="E649" s="349" t="s">
        <v>1427</v>
      </c>
      <c r="F649" s="315">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315">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315">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315">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315">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315">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315">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315">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315">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315">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315">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315">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315">
        <f t="shared" ca="1" si="22"/>
        <v>0</v>
      </c>
      <c r="S649" s="323">
        <f ca="1">+R648+R649</f>
        <v>0</v>
      </c>
      <c r="T649" s="315">
        <f ca="1">+S649</f>
        <v>0</v>
      </c>
      <c r="U649" s="314">
        <f t="shared" si="23"/>
        <v>2</v>
      </c>
      <c r="V649" s="320" t="str">
        <f>+VLOOKUP(A649,bd_lista!$A$3:$E$593,5,FALSE)</f>
        <v>Gobiernos Autonomos Municipales</v>
      </c>
      <c r="W649" s="321"/>
    </row>
    <row r="650" spans="1:23" customFormat="1" ht="15" hidden="1" customHeight="1">
      <c r="A650" s="324">
        <v>1275</v>
      </c>
      <c r="B650" s="344">
        <f>+A650</f>
        <v>1275</v>
      </c>
      <c r="C650" s="319" t="str">
        <f>+VLOOKUP(A650,bd_lista!$A$3:$C$593,3,FALSE)</f>
        <v>Gobierno Autónomo Municipal de Catacora</v>
      </c>
      <c r="D650" s="319" t="str">
        <f>+C650</f>
        <v>Gobierno Autónomo Municipal de Catacora</v>
      </c>
      <c r="E650" s="348" t="s">
        <v>1426</v>
      </c>
      <c r="F650" s="315">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315">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315">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315">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315">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315">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315">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315">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315">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315">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315">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315">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315">
        <f t="shared" ca="1" si="22"/>
        <v>0</v>
      </c>
      <c r="S650" s="323"/>
      <c r="T650" s="315">
        <f ca="1">+T651</f>
        <v>0</v>
      </c>
      <c r="U650" s="314">
        <f t="shared" si="23"/>
        <v>1</v>
      </c>
      <c r="V650" s="320" t="str">
        <f>+VLOOKUP(A650,bd_lista!$A$3:$E$593,5,FALSE)</f>
        <v>Gobiernos Autonomos Municipales</v>
      </c>
      <c r="W650" s="342" t="str">
        <f>+V650</f>
        <v>Gobiernos Autonomos Municipales</v>
      </c>
    </row>
    <row r="651" spans="1:23" customFormat="1" ht="15" hidden="1" customHeight="1">
      <c r="A651" s="324">
        <v>1275</v>
      </c>
      <c r="B651" s="344"/>
      <c r="C651" s="319" t="str">
        <f>+VLOOKUP(A651,bd_lista!$A$3:$C$593,3,FALSE)</f>
        <v>Gobierno Autónomo Municipal de Catacora</v>
      </c>
      <c r="D651" s="319"/>
      <c r="E651" s="349" t="s">
        <v>1427</v>
      </c>
      <c r="F651" s="315">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315">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315">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315">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315">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315">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315">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315">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315">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315">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315">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315">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315">
        <f t="shared" ca="1" si="22"/>
        <v>0</v>
      </c>
      <c r="S651" s="323">
        <f ca="1">+R650+R651</f>
        <v>0</v>
      </c>
      <c r="T651" s="315">
        <f ca="1">+S651</f>
        <v>0</v>
      </c>
      <c r="U651" s="314">
        <f t="shared" si="23"/>
        <v>2</v>
      </c>
      <c r="V651" s="320" t="str">
        <f>+VLOOKUP(A651,bd_lista!$A$3:$E$593,5,FALSE)</f>
        <v>Gobiernos Autonomos Municipales</v>
      </c>
      <c r="W651" s="321"/>
    </row>
    <row r="652" spans="1:23" customFormat="1" ht="15" hidden="1" customHeight="1">
      <c r="A652" s="324">
        <v>1276</v>
      </c>
      <c r="B652" s="344">
        <f>+A652</f>
        <v>1276</v>
      </c>
      <c r="C652" s="319" t="str">
        <f>+VLOOKUP(A652,bd_lista!$A$3:$C$593,3,FALSE)</f>
        <v>Gobierno Autónomo Municipal de Mapiri</v>
      </c>
      <c r="D652" s="319" t="str">
        <f>+C652</f>
        <v>Gobierno Autónomo Municipal de Mapiri</v>
      </c>
      <c r="E652" s="348" t="s">
        <v>1426</v>
      </c>
      <c r="F652" s="315">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315">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315">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315">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315">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315">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315">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315">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315">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315">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315">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315">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315">
        <f t="shared" ca="1" si="22"/>
        <v>0</v>
      </c>
      <c r="S652" s="323"/>
      <c r="T652" s="315">
        <f ca="1">+T653</f>
        <v>0</v>
      </c>
      <c r="U652" s="314">
        <f t="shared" si="23"/>
        <v>1</v>
      </c>
      <c r="V652" s="320" t="str">
        <f>+VLOOKUP(A652,bd_lista!$A$3:$E$593,5,FALSE)</f>
        <v>Gobiernos Autonomos Municipales</v>
      </c>
      <c r="W652" s="342" t="str">
        <f>+V652</f>
        <v>Gobiernos Autonomos Municipales</v>
      </c>
    </row>
    <row r="653" spans="1:23" customFormat="1" ht="15" hidden="1" customHeight="1">
      <c r="A653" s="324">
        <v>1276</v>
      </c>
      <c r="B653" s="344"/>
      <c r="C653" s="319" t="str">
        <f>+VLOOKUP(A653,bd_lista!$A$3:$C$593,3,FALSE)</f>
        <v>Gobierno Autónomo Municipal de Mapiri</v>
      </c>
      <c r="D653" s="319"/>
      <c r="E653" s="349" t="s">
        <v>1427</v>
      </c>
      <c r="F653" s="315">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315">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315">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315">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315">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315">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315">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315">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315">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315">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315">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315">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315">
        <f t="shared" ca="1" si="22"/>
        <v>0</v>
      </c>
      <c r="S653" s="323">
        <f ca="1">+R652+R653</f>
        <v>0</v>
      </c>
      <c r="T653" s="315">
        <f ca="1">+S653</f>
        <v>0</v>
      </c>
      <c r="U653" s="314">
        <f t="shared" si="23"/>
        <v>2</v>
      </c>
      <c r="V653" s="320" t="str">
        <f>+VLOOKUP(A653,bd_lista!$A$3:$E$593,5,FALSE)</f>
        <v>Gobiernos Autonomos Municipales</v>
      </c>
      <c r="W653" s="321"/>
    </row>
    <row r="654" spans="1:23" customFormat="1" ht="15" hidden="1" customHeight="1">
      <c r="A654" s="324">
        <v>1277</v>
      </c>
      <c r="B654" s="344">
        <f>+A654</f>
        <v>1277</v>
      </c>
      <c r="C654" s="319" t="str">
        <f>+VLOOKUP(A654,bd_lista!$A$3:$C$593,3,FALSE)</f>
        <v>Gobierno Autónomo Municipal de Teoponte</v>
      </c>
      <c r="D654" s="319" t="str">
        <f>+C654</f>
        <v>Gobierno Autónomo Municipal de Teoponte</v>
      </c>
      <c r="E654" s="348" t="s">
        <v>1426</v>
      </c>
      <c r="F654" s="315">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315">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315">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315">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315">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315">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315">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315">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315">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315">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315">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315">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315">
        <f t="shared" ref="R654:R717" ca="1" si="24">+SUM(F654:Q654)</f>
        <v>0</v>
      </c>
      <c r="S654" s="323"/>
      <c r="T654" s="315">
        <f ca="1">+T655</f>
        <v>0</v>
      </c>
      <c r="U654" s="314">
        <f t="shared" ref="U654:U717" si="25">+IF(E654="Débitos",1,2)</f>
        <v>1</v>
      </c>
      <c r="V654" s="320" t="str">
        <f>+VLOOKUP(A654,bd_lista!$A$3:$E$593,5,FALSE)</f>
        <v>Gobiernos Autonomos Municipales</v>
      </c>
      <c r="W654" s="342" t="str">
        <f>+V654</f>
        <v>Gobiernos Autonomos Municipales</v>
      </c>
    </row>
    <row r="655" spans="1:23" customFormat="1" ht="15" hidden="1" customHeight="1">
      <c r="A655" s="324">
        <v>1277</v>
      </c>
      <c r="B655" s="344"/>
      <c r="C655" s="319" t="str">
        <f>+VLOOKUP(A655,bd_lista!$A$3:$C$593,3,FALSE)</f>
        <v>Gobierno Autónomo Municipal de Teoponte</v>
      </c>
      <c r="D655" s="319"/>
      <c r="E655" s="349" t="s">
        <v>1427</v>
      </c>
      <c r="F655" s="315">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315">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315">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315">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315">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315">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315">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315">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315">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315">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315">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315">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315">
        <f t="shared" ca="1" si="24"/>
        <v>0</v>
      </c>
      <c r="S655" s="323">
        <f ca="1">+R654+R655</f>
        <v>0</v>
      </c>
      <c r="T655" s="315">
        <f ca="1">+S655</f>
        <v>0</v>
      </c>
      <c r="U655" s="314">
        <f t="shared" si="25"/>
        <v>2</v>
      </c>
      <c r="V655" s="320" t="str">
        <f>+VLOOKUP(A655,bd_lista!$A$3:$E$593,5,FALSE)</f>
        <v>Gobiernos Autonomos Municipales</v>
      </c>
      <c r="W655" s="321"/>
    </row>
    <row r="656" spans="1:23" customFormat="1" ht="27" hidden="1" customHeight="1">
      <c r="A656" s="324">
        <v>1278</v>
      </c>
      <c r="B656" s="344">
        <f>+A656</f>
        <v>1278</v>
      </c>
      <c r="C656" s="319" t="str">
        <f>+VLOOKUP(A656,bd_lista!$A$3:$C$593,3,FALSE)</f>
        <v>Gobierno Autónomo Municipal de San Andrés de Machaca</v>
      </c>
      <c r="D656" s="319" t="str">
        <f>+C656</f>
        <v>Gobierno Autónomo Municipal de San Andrés de Machaca</v>
      </c>
      <c r="E656" s="348" t="s">
        <v>1426</v>
      </c>
      <c r="F656" s="315">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315">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315">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315">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315">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315">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315">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315">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315">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315">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315">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315">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315">
        <f t="shared" ca="1" si="24"/>
        <v>0</v>
      </c>
      <c r="S656" s="323"/>
      <c r="T656" s="315">
        <f ca="1">+T657</f>
        <v>0</v>
      </c>
      <c r="U656" s="314">
        <f t="shared" si="25"/>
        <v>1</v>
      </c>
      <c r="V656" s="320" t="str">
        <f>+VLOOKUP(A656,bd_lista!$A$3:$E$593,5,FALSE)</f>
        <v>Gobiernos Autonomos Municipales</v>
      </c>
      <c r="W656" s="342" t="str">
        <f>+V656</f>
        <v>Gobiernos Autonomos Municipales</v>
      </c>
    </row>
    <row r="657" spans="1:23" customFormat="1" ht="27" hidden="1" customHeight="1">
      <c r="A657" s="324">
        <v>1278</v>
      </c>
      <c r="B657" s="344"/>
      <c r="C657" s="319" t="str">
        <f>+VLOOKUP(A657,bd_lista!$A$3:$C$593,3,FALSE)</f>
        <v>Gobierno Autónomo Municipal de San Andrés de Machaca</v>
      </c>
      <c r="D657" s="319"/>
      <c r="E657" s="349" t="s">
        <v>1427</v>
      </c>
      <c r="F657" s="315">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315">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315">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315">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315">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315">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315">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315">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315">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315">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315">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315">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315">
        <f t="shared" ca="1" si="24"/>
        <v>0</v>
      </c>
      <c r="S657" s="323">
        <f ca="1">+R656+R657</f>
        <v>0</v>
      </c>
      <c r="T657" s="315">
        <f ca="1">+S657</f>
        <v>0</v>
      </c>
      <c r="U657" s="314">
        <f t="shared" si="25"/>
        <v>2</v>
      </c>
      <c r="V657" s="320" t="str">
        <f>+VLOOKUP(A657,bd_lista!$A$3:$E$593,5,FALSE)</f>
        <v>Gobiernos Autonomos Municipales</v>
      </c>
      <c r="W657" s="321"/>
    </row>
    <row r="658" spans="1:23" customFormat="1" ht="27" hidden="1" customHeight="1">
      <c r="A658" s="324">
        <v>1279</v>
      </c>
      <c r="B658" s="344">
        <f>+A658</f>
        <v>1279</v>
      </c>
      <c r="C658" s="319" t="str">
        <f>+VLOOKUP(A658,bd_lista!$A$3:$C$593,3,FALSE)</f>
        <v>Gobierno Autónomo Municipal de Jesús de Machaca</v>
      </c>
      <c r="D658" s="319" t="str">
        <f>+C658</f>
        <v>Gobierno Autónomo Municipal de Jesús de Machaca</v>
      </c>
      <c r="E658" s="348" t="s">
        <v>1426</v>
      </c>
      <c r="F658" s="315">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315">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315">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315">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315">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315">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315">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315">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315">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315">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315">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315">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315">
        <f t="shared" ca="1" si="24"/>
        <v>0</v>
      </c>
      <c r="S658" s="323"/>
      <c r="T658" s="315">
        <f ca="1">+T659</f>
        <v>0</v>
      </c>
      <c r="U658" s="314">
        <f t="shared" si="25"/>
        <v>1</v>
      </c>
      <c r="V658" s="320" t="str">
        <f>+VLOOKUP(A658,bd_lista!$A$3:$E$593,5,FALSE)</f>
        <v>Gobiernos Autonomos Municipales</v>
      </c>
      <c r="W658" s="342" t="str">
        <f>+V658</f>
        <v>Gobiernos Autonomos Municipales</v>
      </c>
    </row>
    <row r="659" spans="1:23" customFormat="1" ht="27" hidden="1" customHeight="1">
      <c r="A659" s="324">
        <v>1279</v>
      </c>
      <c r="B659" s="344"/>
      <c r="C659" s="319" t="str">
        <f>+VLOOKUP(A659,bd_lista!$A$3:$C$593,3,FALSE)</f>
        <v>Gobierno Autónomo Municipal de Jesús de Machaca</v>
      </c>
      <c r="D659" s="319"/>
      <c r="E659" s="349" t="s">
        <v>1427</v>
      </c>
      <c r="F659" s="315">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315">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315">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315">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315">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315">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315">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315">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315">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315">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315">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315">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315">
        <f t="shared" ca="1" si="24"/>
        <v>0</v>
      </c>
      <c r="S659" s="323">
        <f ca="1">+R658+R659</f>
        <v>0</v>
      </c>
      <c r="T659" s="315">
        <f ca="1">+S659</f>
        <v>0</v>
      </c>
      <c r="U659" s="314">
        <f t="shared" si="25"/>
        <v>2</v>
      </c>
      <c r="V659" s="320" t="str">
        <f>+VLOOKUP(A659,bd_lista!$A$3:$E$593,5,FALSE)</f>
        <v>Gobiernos Autonomos Municipales</v>
      </c>
      <c r="W659" s="321"/>
    </row>
    <row r="660" spans="1:23" customFormat="1" ht="15" hidden="1" customHeight="1">
      <c r="A660" s="324">
        <v>1280</v>
      </c>
      <c r="B660" s="344">
        <f>+A660</f>
        <v>1280</v>
      </c>
      <c r="C660" s="319" t="str">
        <f>+VLOOKUP(A660,bd_lista!$A$3:$C$593,3,FALSE)</f>
        <v>Gobierno Autónomo Municipal de Taraco</v>
      </c>
      <c r="D660" s="319" t="str">
        <f>+C660</f>
        <v>Gobierno Autónomo Municipal de Taraco</v>
      </c>
      <c r="E660" s="348" t="s">
        <v>1426</v>
      </c>
      <c r="F660" s="315">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315">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315">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315">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315">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315">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315">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315">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315">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315">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315">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315">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315">
        <f t="shared" ca="1" si="24"/>
        <v>0</v>
      </c>
      <c r="S660" s="323"/>
      <c r="T660" s="315">
        <f ca="1">+T661</f>
        <v>0</v>
      </c>
      <c r="U660" s="314">
        <f t="shared" si="25"/>
        <v>1</v>
      </c>
      <c r="V660" s="320" t="str">
        <f>+VLOOKUP(A660,bd_lista!$A$3:$E$593,5,FALSE)</f>
        <v>Gobiernos Autonomos Municipales</v>
      </c>
      <c r="W660" s="342" t="str">
        <f>+V660</f>
        <v>Gobiernos Autonomos Municipales</v>
      </c>
    </row>
    <row r="661" spans="1:23" customFormat="1" ht="15" hidden="1" customHeight="1">
      <c r="A661" s="324">
        <v>1280</v>
      </c>
      <c r="B661" s="344"/>
      <c r="C661" s="319" t="str">
        <f>+VLOOKUP(A661,bd_lista!$A$3:$C$593,3,FALSE)</f>
        <v>Gobierno Autónomo Municipal de Taraco</v>
      </c>
      <c r="D661" s="319"/>
      <c r="E661" s="349" t="s">
        <v>1427</v>
      </c>
      <c r="F661" s="315">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315">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315">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315">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315">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315">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315">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315">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315">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315">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315">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315">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315">
        <f t="shared" ca="1" si="24"/>
        <v>0</v>
      </c>
      <c r="S661" s="323">
        <f ca="1">+R660+R661</f>
        <v>0</v>
      </c>
      <c r="T661" s="315">
        <f ca="1">+S661</f>
        <v>0</v>
      </c>
      <c r="U661" s="314">
        <f t="shared" si="25"/>
        <v>2</v>
      </c>
      <c r="V661" s="320" t="str">
        <f>+VLOOKUP(A661,bd_lista!$A$3:$E$593,5,FALSE)</f>
        <v>Gobiernos Autonomos Municipales</v>
      </c>
      <c r="W661" s="321"/>
    </row>
    <row r="662" spans="1:23" customFormat="1" ht="15" hidden="1" customHeight="1">
      <c r="A662" s="324">
        <v>1281</v>
      </c>
      <c r="B662" s="344">
        <f>+A662</f>
        <v>1281</v>
      </c>
      <c r="C662" s="319" t="str">
        <f>+VLOOKUP(A662,bd_lista!$A$3:$C$593,3,FALSE)</f>
        <v>Gobierno Autónomo Municipal de Huarina</v>
      </c>
      <c r="D662" s="319" t="str">
        <f>+C662</f>
        <v>Gobierno Autónomo Municipal de Huarina</v>
      </c>
      <c r="E662" s="348" t="s">
        <v>1426</v>
      </c>
      <c r="F662" s="315">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315">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315">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315">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315">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315">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315">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315">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315">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315">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315">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315">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315">
        <f t="shared" ca="1" si="24"/>
        <v>0</v>
      </c>
      <c r="S662" s="323"/>
      <c r="T662" s="315">
        <f ca="1">+T663</f>
        <v>0</v>
      </c>
      <c r="U662" s="314">
        <f t="shared" si="25"/>
        <v>1</v>
      </c>
      <c r="V662" s="320" t="str">
        <f>+VLOOKUP(A662,bd_lista!$A$3:$E$593,5,FALSE)</f>
        <v>Gobiernos Autonomos Municipales</v>
      </c>
      <c r="W662" s="342" t="str">
        <f>+V662</f>
        <v>Gobiernos Autonomos Municipales</v>
      </c>
    </row>
    <row r="663" spans="1:23" customFormat="1" ht="15" hidden="1" customHeight="1">
      <c r="A663" s="324">
        <v>1281</v>
      </c>
      <c r="B663" s="344"/>
      <c r="C663" s="319" t="str">
        <f>+VLOOKUP(A663,bd_lista!$A$3:$C$593,3,FALSE)</f>
        <v>Gobierno Autónomo Municipal de Huarina</v>
      </c>
      <c r="D663" s="319"/>
      <c r="E663" s="349" t="s">
        <v>1427</v>
      </c>
      <c r="F663" s="315">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315">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315">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315">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315">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315">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315">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315">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315">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315">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315">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315">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315">
        <f t="shared" ca="1" si="24"/>
        <v>0</v>
      </c>
      <c r="S663" s="323">
        <f ca="1">+R662+R663</f>
        <v>0</v>
      </c>
      <c r="T663" s="315">
        <f ca="1">+S663</f>
        <v>0</v>
      </c>
      <c r="U663" s="314">
        <f t="shared" si="25"/>
        <v>2</v>
      </c>
      <c r="V663" s="320" t="str">
        <f>+VLOOKUP(A663,bd_lista!$A$3:$E$593,5,FALSE)</f>
        <v>Gobiernos Autonomos Municipales</v>
      </c>
      <c r="W663" s="321"/>
    </row>
    <row r="664" spans="1:23" customFormat="1" ht="27" hidden="1" customHeight="1">
      <c r="A664" s="324">
        <v>1282</v>
      </c>
      <c r="B664" s="344">
        <f>+A664</f>
        <v>1282</v>
      </c>
      <c r="C664" s="319" t="str">
        <f>+VLOOKUP(A664,bd_lista!$A$3:$C$593,3,FALSE)</f>
        <v>Gobierno Autónomo Municipal de Santiago de Huata</v>
      </c>
      <c r="D664" s="319" t="str">
        <f>+C664</f>
        <v>Gobierno Autónomo Municipal de Santiago de Huata</v>
      </c>
      <c r="E664" s="348" t="s">
        <v>1426</v>
      </c>
      <c r="F664" s="315">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315">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315">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315">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315">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315">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315">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315">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315">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315">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315">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315">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315">
        <f t="shared" ca="1" si="24"/>
        <v>0</v>
      </c>
      <c r="S664" s="323"/>
      <c r="T664" s="315">
        <f ca="1">+T665</f>
        <v>0</v>
      </c>
      <c r="U664" s="314">
        <f t="shared" si="25"/>
        <v>1</v>
      </c>
      <c r="V664" s="320" t="str">
        <f>+VLOOKUP(A664,bd_lista!$A$3:$E$593,5,FALSE)</f>
        <v>Gobiernos Autonomos Municipales</v>
      </c>
      <c r="W664" s="342" t="str">
        <f>+V664</f>
        <v>Gobiernos Autonomos Municipales</v>
      </c>
    </row>
    <row r="665" spans="1:23" customFormat="1" ht="27" hidden="1" customHeight="1">
      <c r="A665" s="324">
        <v>1282</v>
      </c>
      <c r="B665" s="344"/>
      <c r="C665" s="319" t="str">
        <f>+VLOOKUP(A665,bd_lista!$A$3:$C$593,3,FALSE)</f>
        <v>Gobierno Autónomo Municipal de Santiago de Huata</v>
      </c>
      <c r="D665" s="319"/>
      <c r="E665" s="349" t="s">
        <v>1427</v>
      </c>
      <c r="F665" s="315">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315">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315">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315">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315">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315">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315">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315">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315">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315">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315">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315">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315">
        <f t="shared" ca="1" si="24"/>
        <v>0</v>
      </c>
      <c r="S665" s="323">
        <f ca="1">+R664+R665</f>
        <v>0</v>
      </c>
      <c r="T665" s="315">
        <f ca="1">+S665</f>
        <v>0</v>
      </c>
      <c r="U665" s="314">
        <f t="shared" si="25"/>
        <v>2</v>
      </c>
      <c r="V665" s="320" t="str">
        <f>+VLOOKUP(A665,bd_lista!$A$3:$E$593,5,FALSE)</f>
        <v>Gobiernos Autonomos Municipales</v>
      </c>
      <c r="W665" s="321"/>
    </row>
    <row r="666" spans="1:23" customFormat="1" ht="15" hidden="1" customHeight="1">
      <c r="A666" s="324">
        <v>1283</v>
      </c>
      <c r="B666" s="344">
        <f>+A666</f>
        <v>1283</v>
      </c>
      <c r="C666" s="319" t="str">
        <f>+VLOOKUP(A666,bd_lista!$A$3:$C$593,3,FALSE)</f>
        <v>Gobierno Autónomo Municipal de Escoma</v>
      </c>
      <c r="D666" s="319" t="str">
        <f>+C666</f>
        <v>Gobierno Autónomo Municipal de Escoma</v>
      </c>
      <c r="E666" s="348" t="s">
        <v>1426</v>
      </c>
      <c r="F666" s="315">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315">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315">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315">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315">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315">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315">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315">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315">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315">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315">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315">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315">
        <f t="shared" ca="1" si="24"/>
        <v>0</v>
      </c>
      <c r="S666" s="323"/>
      <c r="T666" s="315">
        <f ca="1">+T667</f>
        <v>0</v>
      </c>
      <c r="U666" s="314">
        <f t="shared" si="25"/>
        <v>1</v>
      </c>
      <c r="V666" s="320" t="str">
        <f>+VLOOKUP(A666,bd_lista!$A$3:$E$593,5,FALSE)</f>
        <v>Gobiernos Autonomos Municipales</v>
      </c>
      <c r="W666" s="342" t="str">
        <f>+V666</f>
        <v>Gobiernos Autonomos Municipales</v>
      </c>
    </row>
    <row r="667" spans="1:23" customFormat="1" ht="15" hidden="1" customHeight="1">
      <c r="A667" s="324">
        <v>1283</v>
      </c>
      <c r="B667" s="344"/>
      <c r="C667" s="319" t="str">
        <f>+VLOOKUP(A667,bd_lista!$A$3:$C$593,3,FALSE)</f>
        <v>Gobierno Autónomo Municipal de Escoma</v>
      </c>
      <c r="D667" s="319"/>
      <c r="E667" s="349" t="s">
        <v>1427</v>
      </c>
      <c r="F667" s="315">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315">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315">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315">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315">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315">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315">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315">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315">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315">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315">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315">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315">
        <f t="shared" ca="1" si="24"/>
        <v>0</v>
      </c>
      <c r="S667" s="323">
        <f ca="1">+R666+R667</f>
        <v>0</v>
      </c>
      <c r="T667" s="315">
        <f ca="1">+S667</f>
        <v>0</v>
      </c>
      <c r="U667" s="314">
        <f t="shared" si="25"/>
        <v>2</v>
      </c>
      <c r="V667" s="320" t="str">
        <f>+VLOOKUP(A667,bd_lista!$A$3:$E$593,5,FALSE)</f>
        <v>Gobiernos Autonomos Municipales</v>
      </c>
      <c r="W667" s="321"/>
    </row>
    <row r="668" spans="1:23" customFormat="1" ht="15" hidden="1" customHeight="1">
      <c r="A668" s="324">
        <v>1284</v>
      </c>
      <c r="B668" s="344">
        <f>+A668</f>
        <v>1284</v>
      </c>
      <c r="C668" s="319" t="str">
        <f>+VLOOKUP(A668,bd_lista!$A$3:$C$593,3,FALSE)</f>
        <v>Gobierno Autónomo Municipal de Humanata</v>
      </c>
      <c r="D668" s="319" t="str">
        <f>+C668</f>
        <v>Gobierno Autónomo Municipal de Humanata</v>
      </c>
      <c r="E668" s="348" t="s">
        <v>1426</v>
      </c>
      <c r="F668" s="315">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315">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315">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315">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315">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315">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315">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315">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315">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315">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315">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315">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315">
        <f t="shared" ca="1" si="24"/>
        <v>0</v>
      </c>
      <c r="S668" s="323"/>
      <c r="T668" s="315">
        <f ca="1">+T669</f>
        <v>0</v>
      </c>
      <c r="U668" s="314">
        <f t="shared" si="25"/>
        <v>1</v>
      </c>
      <c r="V668" s="320" t="str">
        <f>+VLOOKUP(A668,bd_lista!$A$3:$E$593,5,FALSE)</f>
        <v>Gobiernos Autonomos Municipales</v>
      </c>
      <c r="W668" s="342" t="str">
        <f>+V668</f>
        <v>Gobiernos Autonomos Municipales</v>
      </c>
    </row>
    <row r="669" spans="1:23" customFormat="1" ht="15" hidden="1" customHeight="1">
      <c r="A669" s="324">
        <v>1284</v>
      </c>
      <c r="B669" s="344"/>
      <c r="C669" s="319" t="str">
        <f>+VLOOKUP(A669,bd_lista!$A$3:$C$593,3,FALSE)</f>
        <v>Gobierno Autónomo Municipal de Humanata</v>
      </c>
      <c r="D669" s="319"/>
      <c r="E669" s="349" t="s">
        <v>1427</v>
      </c>
      <c r="F669" s="315">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315">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315">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315">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315">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315">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315">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315">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315">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315">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315">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315">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315">
        <f t="shared" ca="1" si="24"/>
        <v>0</v>
      </c>
      <c r="S669" s="323">
        <f ca="1">+R668+R669</f>
        <v>0</v>
      </c>
      <c r="T669" s="315">
        <f ca="1">+S669</f>
        <v>0</v>
      </c>
      <c r="U669" s="314">
        <f t="shared" si="25"/>
        <v>2</v>
      </c>
      <c r="V669" s="320" t="str">
        <f>+VLOOKUP(A669,bd_lista!$A$3:$E$593,5,FALSE)</f>
        <v>Gobiernos Autonomos Municipales</v>
      </c>
      <c r="W669" s="321"/>
    </row>
    <row r="670" spans="1:23" customFormat="1" ht="15" hidden="1" customHeight="1">
      <c r="A670" s="324">
        <v>1285</v>
      </c>
      <c r="B670" s="344">
        <f>+A670</f>
        <v>1285</v>
      </c>
      <c r="C670" s="319" t="str">
        <f>+VLOOKUP(A670,bd_lista!$A$3:$C$593,3,FALSE)</f>
        <v>Gobierno Autónomo Municipal de Alto Beni</v>
      </c>
      <c r="D670" s="319" t="str">
        <f>+C670</f>
        <v>Gobierno Autónomo Municipal de Alto Beni</v>
      </c>
      <c r="E670" s="348" t="s">
        <v>1426</v>
      </c>
      <c r="F670" s="315">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315">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315">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315">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315">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315">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315">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315">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315">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315">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315">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315">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315">
        <f t="shared" ca="1" si="24"/>
        <v>0</v>
      </c>
      <c r="S670" s="323"/>
      <c r="T670" s="315">
        <f ca="1">+T671</f>
        <v>0</v>
      </c>
      <c r="U670" s="314">
        <f t="shared" si="25"/>
        <v>1</v>
      </c>
      <c r="V670" s="320" t="str">
        <f>+VLOOKUP(A670,bd_lista!$A$3:$E$593,5,FALSE)</f>
        <v>Gobiernos Autonomos Municipales</v>
      </c>
      <c r="W670" s="342" t="str">
        <f>+V670</f>
        <v>Gobiernos Autonomos Municipales</v>
      </c>
    </row>
    <row r="671" spans="1:23" customFormat="1" ht="15" hidden="1" customHeight="1">
      <c r="A671" s="324">
        <v>1285</v>
      </c>
      <c r="B671" s="344"/>
      <c r="C671" s="319" t="str">
        <f>+VLOOKUP(A671,bd_lista!$A$3:$C$593,3,FALSE)</f>
        <v>Gobierno Autónomo Municipal de Alto Beni</v>
      </c>
      <c r="D671" s="319"/>
      <c r="E671" s="349" t="s">
        <v>1427</v>
      </c>
      <c r="F671" s="315">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315">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315">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315">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315">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315">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315">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315">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315">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315">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315">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315">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315">
        <f t="shared" ca="1" si="24"/>
        <v>0</v>
      </c>
      <c r="S671" s="323">
        <f ca="1">+R670+R671</f>
        <v>0</v>
      </c>
      <c r="T671" s="315">
        <f ca="1">+S671</f>
        <v>0</v>
      </c>
      <c r="U671" s="314">
        <f t="shared" si="25"/>
        <v>2</v>
      </c>
      <c r="V671" s="320" t="str">
        <f>+VLOOKUP(A671,bd_lista!$A$3:$E$593,5,FALSE)</f>
        <v>Gobiernos Autonomos Municipales</v>
      </c>
      <c r="W671" s="321"/>
    </row>
    <row r="672" spans="1:23" customFormat="1" ht="15" hidden="1" customHeight="1">
      <c r="A672" s="324">
        <v>1286</v>
      </c>
      <c r="B672" s="344">
        <f>+A672</f>
        <v>1286</v>
      </c>
      <c r="C672" s="319" t="str">
        <f>+VLOOKUP(A672,bd_lista!$A$3:$C$593,3,FALSE)</f>
        <v>Gobierno Autónomo Municipal de Huatajata</v>
      </c>
      <c r="D672" s="319" t="str">
        <f>+C672</f>
        <v>Gobierno Autónomo Municipal de Huatajata</v>
      </c>
      <c r="E672" s="348" t="s">
        <v>1426</v>
      </c>
      <c r="F672" s="315">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315">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315">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315">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315">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315">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315">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315">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315">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315">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315">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315">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315">
        <f t="shared" ca="1" si="24"/>
        <v>0</v>
      </c>
      <c r="S672" s="323"/>
      <c r="T672" s="315">
        <f ca="1">+T673</f>
        <v>0</v>
      </c>
      <c r="U672" s="314">
        <f t="shared" si="25"/>
        <v>1</v>
      </c>
      <c r="V672" s="320" t="str">
        <f>+VLOOKUP(A672,bd_lista!$A$3:$E$593,5,FALSE)</f>
        <v>Gobiernos Autonomos Municipales</v>
      </c>
      <c r="W672" s="342" t="str">
        <f>+V672</f>
        <v>Gobiernos Autonomos Municipales</v>
      </c>
    </row>
    <row r="673" spans="1:23" customFormat="1" ht="15" hidden="1" customHeight="1">
      <c r="A673" s="324">
        <v>1286</v>
      </c>
      <c r="B673" s="344"/>
      <c r="C673" s="319" t="str">
        <f>+VLOOKUP(A673,bd_lista!$A$3:$C$593,3,FALSE)</f>
        <v>Gobierno Autónomo Municipal de Huatajata</v>
      </c>
      <c r="D673" s="319"/>
      <c r="E673" s="349" t="s">
        <v>1427</v>
      </c>
      <c r="F673" s="315">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315">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315">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315">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315">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315">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315">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315">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315">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315">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315">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315">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315">
        <f t="shared" ca="1" si="24"/>
        <v>0</v>
      </c>
      <c r="S673" s="323">
        <f ca="1">+R672+R673</f>
        <v>0</v>
      </c>
      <c r="T673" s="315">
        <f ca="1">+S673</f>
        <v>0</v>
      </c>
      <c r="U673" s="314">
        <f t="shared" si="25"/>
        <v>2</v>
      </c>
      <c r="V673" s="320" t="str">
        <f>+VLOOKUP(A673,bd_lista!$A$3:$E$593,5,FALSE)</f>
        <v>Gobiernos Autonomos Municipales</v>
      </c>
      <c r="W673" s="321"/>
    </row>
    <row r="674" spans="1:23" customFormat="1" ht="15" hidden="1" customHeight="1">
      <c r="A674" s="324">
        <v>1287</v>
      </c>
      <c r="B674" s="344">
        <f>+A674</f>
        <v>1287</v>
      </c>
      <c r="C674" s="319" t="str">
        <f>+VLOOKUP(A674,bd_lista!$A$3:$C$593,3,FALSE)</f>
        <v>Gobierno Autónomo Municipal de Chua Cocani</v>
      </c>
      <c r="D674" s="319" t="str">
        <f>+C674</f>
        <v>Gobierno Autónomo Municipal de Chua Cocani</v>
      </c>
      <c r="E674" s="348" t="s">
        <v>1426</v>
      </c>
      <c r="F674" s="315">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315">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315">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315">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315">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315">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315">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315">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315">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315">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315">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315">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315">
        <f t="shared" ca="1" si="24"/>
        <v>0</v>
      </c>
      <c r="S674" s="323"/>
      <c r="T674" s="315">
        <f ca="1">+T675</f>
        <v>0</v>
      </c>
      <c r="U674" s="314">
        <f t="shared" si="25"/>
        <v>1</v>
      </c>
      <c r="V674" s="320" t="str">
        <f>+VLOOKUP(A674,bd_lista!$A$3:$E$593,5,FALSE)</f>
        <v>Gobiernos Autonomos Municipales</v>
      </c>
      <c r="W674" s="342" t="str">
        <f>+V674</f>
        <v>Gobiernos Autonomos Municipales</v>
      </c>
    </row>
    <row r="675" spans="1:23" customFormat="1" ht="15" hidden="1" customHeight="1">
      <c r="A675" s="324">
        <v>1287</v>
      </c>
      <c r="B675" s="344"/>
      <c r="C675" s="319" t="str">
        <f>+VLOOKUP(A675,bd_lista!$A$3:$C$593,3,FALSE)</f>
        <v>Gobierno Autónomo Municipal de Chua Cocani</v>
      </c>
      <c r="D675" s="319"/>
      <c r="E675" s="349" t="s">
        <v>1427</v>
      </c>
      <c r="F675" s="315">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315">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315">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315">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315">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315">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315">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315">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315">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315">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315">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315">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315">
        <f t="shared" ca="1" si="24"/>
        <v>0</v>
      </c>
      <c r="S675" s="323">
        <f ca="1">+R674+R675</f>
        <v>0</v>
      </c>
      <c r="T675" s="315">
        <f ca="1">+S675</f>
        <v>0</v>
      </c>
      <c r="U675" s="314">
        <f t="shared" si="25"/>
        <v>2</v>
      </c>
      <c r="V675" s="320" t="str">
        <f>+VLOOKUP(A675,bd_lista!$A$3:$E$593,5,FALSE)</f>
        <v>Gobiernos Autonomos Municipales</v>
      </c>
      <c r="W675" s="321"/>
    </row>
    <row r="676" spans="1:23" customFormat="1" ht="15" hidden="1" customHeight="1">
      <c r="A676" s="324">
        <v>1301</v>
      </c>
      <c r="B676" s="344">
        <f>+A676</f>
        <v>1301</v>
      </c>
      <c r="C676" s="319" t="str">
        <f>+VLOOKUP(A676,bd_lista!$A$3:$C$593,3,FALSE)</f>
        <v>Gobierno Autónomo Municipal de Cochabamba</v>
      </c>
      <c r="D676" s="319" t="str">
        <f>+C676</f>
        <v>Gobierno Autónomo Municipal de Cochabamba</v>
      </c>
      <c r="E676" s="348" t="s">
        <v>1426</v>
      </c>
      <c r="F676" s="315">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315">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315">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315">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315">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315">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315">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315">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315">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315">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315">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315">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315">
        <f t="shared" ca="1" si="24"/>
        <v>0</v>
      </c>
      <c r="S676" s="323"/>
      <c r="T676" s="315">
        <f ca="1">+T677</f>
        <v>0</v>
      </c>
      <c r="U676" s="314">
        <f t="shared" si="25"/>
        <v>1</v>
      </c>
      <c r="V676" s="320" t="str">
        <f>+VLOOKUP(A676,bd_lista!$A$3:$E$593,5,FALSE)</f>
        <v>Gobiernos Autonomos Municipales</v>
      </c>
      <c r="W676" s="342" t="str">
        <f>+V676</f>
        <v>Gobiernos Autonomos Municipales</v>
      </c>
    </row>
    <row r="677" spans="1:23" customFormat="1" ht="15" hidden="1" customHeight="1">
      <c r="A677" s="324">
        <v>1301</v>
      </c>
      <c r="B677" s="344"/>
      <c r="C677" s="319" t="str">
        <f>+VLOOKUP(A677,bd_lista!$A$3:$C$593,3,FALSE)</f>
        <v>Gobierno Autónomo Municipal de Cochabamba</v>
      </c>
      <c r="D677" s="319"/>
      <c r="E677" s="349" t="s">
        <v>1427</v>
      </c>
      <c r="F677" s="315">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315">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315">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315">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315">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315">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315">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315">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315">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315">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315">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315">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315">
        <f t="shared" ca="1" si="24"/>
        <v>0</v>
      </c>
      <c r="S677" s="323">
        <f ca="1">+R676+R677</f>
        <v>0</v>
      </c>
      <c r="T677" s="315">
        <f ca="1">+S677</f>
        <v>0</v>
      </c>
      <c r="U677" s="314">
        <f t="shared" si="25"/>
        <v>2</v>
      </c>
      <c r="V677" s="320" t="str">
        <f>+VLOOKUP(A677,bd_lista!$A$3:$E$593,5,FALSE)</f>
        <v>Gobiernos Autonomos Municipales</v>
      </c>
      <c r="W677" s="321"/>
    </row>
    <row r="678" spans="1:23" customFormat="1" ht="15" hidden="1" customHeight="1">
      <c r="A678" s="324">
        <v>1302</v>
      </c>
      <c r="B678" s="344">
        <f>+A678</f>
        <v>1302</v>
      </c>
      <c r="C678" s="319" t="str">
        <f>+VLOOKUP(A678,bd_lista!$A$3:$C$593,3,FALSE)</f>
        <v>Gobierno Autónomo Municipal de Quillacollo</v>
      </c>
      <c r="D678" s="319" t="str">
        <f>+C678</f>
        <v>Gobierno Autónomo Municipal de Quillacollo</v>
      </c>
      <c r="E678" s="348" t="s">
        <v>1426</v>
      </c>
      <c r="F678" s="315">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315">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315">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315">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315">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315">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315">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315">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315">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315">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315">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315">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315">
        <f t="shared" ca="1" si="24"/>
        <v>0</v>
      </c>
      <c r="S678" s="323"/>
      <c r="T678" s="315">
        <f ca="1">+T679</f>
        <v>0</v>
      </c>
      <c r="U678" s="314">
        <f t="shared" si="25"/>
        <v>1</v>
      </c>
      <c r="V678" s="320" t="str">
        <f>+VLOOKUP(A678,bd_lista!$A$3:$E$593,5,FALSE)</f>
        <v>Gobiernos Autonomos Municipales</v>
      </c>
      <c r="W678" s="342" t="str">
        <f>+V678</f>
        <v>Gobiernos Autonomos Municipales</v>
      </c>
    </row>
    <row r="679" spans="1:23" customFormat="1" ht="15" hidden="1" customHeight="1">
      <c r="A679" s="324">
        <v>1302</v>
      </c>
      <c r="B679" s="344"/>
      <c r="C679" s="319" t="str">
        <f>+VLOOKUP(A679,bd_lista!$A$3:$C$593,3,FALSE)</f>
        <v>Gobierno Autónomo Municipal de Quillacollo</v>
      </c>
      <c r="D679" s="319"/>
      <c r="E679" s="349" t="s">
        <v>1427</v>
      </c>
      <c r="F679" s="315">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315">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315">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315">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315">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315">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315">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315">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315">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315">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315">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315">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315">
        <f t="shared" ca="1" si="24"/>
        <v>0</v>
      </c>
      <c r="S679" s="323">
        <f ca="1">+R678+R679</f>
        <v>0</v>
      </c>
      <c r="T679" s="315">
        <f ca="1">+S679</f>
        <v>0</v>
      </c>
      <c r="U679" s="314">
        <f t="shared" si="25"/>
        <v>2</v>
      </c>
      <c r="V679" s="320" t="str">
        <f>+VLOOKUP(A679,bd_lista!$A$3:$E$593,5,FALSE)</f>
        <v>Gobiernos Autonomos Municipales</v>
      </c>
      <c r="W679" s="321"/>
    </row>
    <row r="680" spans="1:23" customFormat="1" ht="15" hidden="1" customHeight="1">
      <c r="A680" s="324">
        <v>1303</v>
      </c>
      <c r="B680" s="344">
        <f>+A680</f>
        <v>1303</v>
      </c>
      <c r="C680" s="319" t="str">
        <f>+VLOOKUP(A680,bd_lista!$A$3:$C$593,3,FALSE)</f>
        <v>Gobierno Autónomo Municipal de Sipe Sipe</v>
      </c>
      <c r="D680" s="319" t="str">
        <f>+C680</f>
        <v>Gobierno Autónomo Municipal de Sipe Sipe</v>
      </c>
      <c r="E680" s="348" t="s">
        <v>1426</v>
      </c>
      <c r="F680" s="315">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315">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315">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315">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315">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315">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315">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315">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315">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315">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315">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315">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315">
        <f t="shared" ca="1" si="24"/>
        <v>0</v>
      </c>
      <c r="S680" s="323"/>
      <c r="T680" s="315">
        <f ca="1">+T681</f>
        <v>0</v>
      </c>
      <c r="U680" s="314">
        <f t="shared" si="25"/>
        <v>1</v>
      </c>
      <c r="V680" s="320" t="str">
        <f>+VLOOKUP(A680,bd_lista!$A$3:$E$593,5,FALSE)</f>
        <v>Gobiernos Autonomos Municipales</v>
      </c>
      <c r="W680" s="342" t="str">
        <f>+V680</f>
        <v>Gobiernos Autonomos Municipales</v>
      </c>
    </row>
    <row r="681" spans="1:23" customFormat="1" ht="15" hidden="1" customHeight="1">
      <c r="A681" s="324">
        <v>1303</v>
      </c>
      <c r="B681" s="344"/>
      <c r="C681" s="319" t="str">
        <f>+VLOOKUP(A681,bd_lista!$A$3:$C$593,3,FALSE)</f>
        <v>Gobierno Autónomo Municipal de Sipe Sipe</v>
      </c>
      <c r="D681" s="319"/>
      <c r="E681" s="349" t="s">
        <v>1427</v>
      </c>
      <c r="F681" s="315">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315">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315">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315">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315">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315">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315">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315">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315">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315">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315">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315">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315">
        <f t="shared" ca="1" si="24"/>
        <v>0</v>
      </c>
      <c r="S681" s="323">
        <f ca="1">+R680+R681</f>
        <v>0</v>
      </c>
      <c r="T681" s="315">
        <f ca="1">+S681</f>
        <v>0</v>
      </c>
      <c r="U681" s="314">
        <f t="shared" si="25"/>
        <v>2</v>
      </c>
      <c r="V681" s="320" t="str">
        <f>+VLOOKUP(A681,bd_lista!$A$3:$E$593,5,FALSE)</f>
        <v>Gobiernos Autonomos Municipales</v>
      </c>
      <c r="W681" s="321"/>
    </row>
    <row r="682" spans="1:23" customFormat="1" ht="15" hidden="1" customHeight="1">
      <c r="A682" s="325">
        <v>1304</v>
      </c>
      <c r="B682" s="344">
        <f>+A682</f>
        <v>1304</v>
      </c>
      <c r="C682" s="319" t="str">
        <f>+VLOOKUP(A682,bd_lista!$A$3:$C$593,3,FALSE)</f>
        <v>Gobierno Autónomo Municipal de Tiquipaya</v>
      </c>
      <c r="D682" s="319" t="str">
        <f>+C682</f>
        <v>Gobierno Autónomo Municipal de Tiquipaya</v>
      </c>
      <c r="E682" s="348" t="s">
        <v>1426</v>
      </c>
      <c r="F682" s="315">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315">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315">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315">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315">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315">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315">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315">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315">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315">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315">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315">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315">
        <f t="shared" ca="1" si="24"/>
        <v>0</v>
      </c>
      <c r="S682" s="323"/>
      <c r="T682" s="315">
        <f ca="1">+T683</f>
        <v>0</v>
      </c>
      <c r="U682" s="314">
        <f t="shared" si="25"/>
        <v>1</v>
      </c>
      <c r="V682" s="320" t="str">
        <f>+VLOOKUP(A682,bd_lista!$A$3:$E$593,5,FALSE)</f>
        <v>Gobiernos Autonomos Municipales</v>
      </c>
      <c r="W682" s="342" t="str">
        <f>+V682</f>
        <v>Gobiernos Autonomos Municipales</v>
      </c>
    </row>
    <row r="683" spans="1:23" customFormat="1" ht="15" hidden="1" customHeight="1">
      <c r="A683" s="326">
        <v>1304</v>
      </c>
      <c r="B683" s="344"/>
      <c r="C683" s="319" t="str">
        <f>+VLOOKUP(A683,bd_lista!$A$3:$C$593,3,FALSE)</f>
        <v>Gobierno Autónomo Municipal de Tiquipaya</v>
      </c>
      <c r="D683" s="319"/>
      <c r="E683" s="349" t="s">
        <v>1427</v>
      </c>
      <c r="F683" s="315">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315">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315">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315">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315">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315">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315">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315">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315">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315">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315">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315">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315">
        <f t="shared" ca="1" si="24"/>
        <v>0</v>
      </c>
      <c r="S683" s="323">
        <f ca="1">+R682+R683</f>
        <v>0</v>
      </c>
      <c r="T683" s="315">
        <f ca="1">+S683</f>
        <v>0</v>
      </c>
      <c r="U683" s="314">
        <f t="shared" si="25"/>
        <v>2</v>
      </c>
      <c r="V683" s="320" t="str">
        <f>+VLOOKUP(A683,bd_lista!$A$3:$E$593,5,FALSE)</f>
        <v>Gobiernos Autonomos Municipales</v>
      </c>
      <c r="W683" s="321"/>
    </row>
    <row r="684" spans="1:23" customFormat="1" ht="15" hidden="1" customHeight="1">
      <c r="A684" s="324">
        <v>1305</v>
      </c>
      <c r="B684" s="344">
        <f>+A684</f>
        <v>1305</v>
      </c>
      <c r="C684" s="319" t="str">
        <f>+VLOOKUP(A684,bd_lista!$A$3:$C$593,3,FALSE)</f>
        <v>Gobierno Autónomo Municipal de Vinto</v>
      </c>
      <c r="D684" s="319" t="str">
        <f>+C684</f>
        <v>Gobierno Autónomo Municipal de Vinto</v>
      </c>
      <c r="E684" s="348" t="s">
        <v>1426</v>
      </c>
      <c r="F684" s="315">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315">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315">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315">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315">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315">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315">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315">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315">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315">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315">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315">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315">
        <f t="shared" ca="1" si="24"/>
        <v>0</v>
      </c>
      <c r="S684" s="323"/>
      <c r="T684" s="315">
        <f ca="1">+T685</f>
        <v>0</v>
      </c>
      <c r="U684" s="314">
        <f t="shared" si="25"/>
        <v>1</v>
      </c>
      <c r="V684" s="320" t="str">
        <f>+VLOOKUP(A684,bd_lista!$A$3:$E$593,5,FALSE)</f>
        <v>Gobiernos Autonomos Municipales</v>
      </c>
      <c r="W684" s="342" t="str">
        <f>+V684</f>
        <v>Gobiernos Autonomos Municipales</v>
      </c>
    </row>
    <row r="685" spans="1:23" customFormat="1" ht="15" hidden="1" customHeight="1">
      <c r="A685" s="324">
        <v>1305</v>
      </c>
      <c r="B685" s="344"/>
      <c r="C685" s="319" t="str">
        <f>+VLOOKUP(A685,bd_lista!$A$3:$C$593,3,FALSE)</f>
        <v>Gobierno Autónomo Municipal de Vinto</v>
      </c>
      <c r="D685" s="319"/>
      <c r="E685" s="349" t="s">
        <v>1427</v>
      </c>
      <c r="F685" s="315">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315">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315">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315">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315">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315">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315">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315">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315">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315">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315">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315">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315">
        <f t="shared" ca="1" si="24"/>
        <v>0</v>
      </c>
      <c r="S685" s="323">
        <f ca="1">+R684+R685</f>
        <v>0</v>
      </c>
      <c r="T685" s="315">
        <f ca="1">+S685</f>
        <v>0</v>
      </c>
      <c r="U685" s="314">
        <f t="shared" si="25"/>
        <v>2</v>
      </c>
      <c r="V685" s="320" t="str">
        <f>+VLOOKUP(A685,bd_lista!$A$3:$E$593,5,FALSE)</f>
        <v>Gobiernos Autonomos Municipales</v>
      </c>
      <c r="W685" s="321"/>
    </row>
    <row r="686" spans="1:23" customFormat="1" ht="15" hidden="1" customHeight="1">
      <c r="A686" s="324">
        <v>1306</v>
      </c>
      <c r="B686" s="344">
        <f>+A686</f>
        <v>1306</v>
      </c>
      <c r="C686" s="319" t="str">
        <f>+VLOOKUP(A686,bd_lista!$A$3:$C$593,3,FALSE)</f>
        <v>Gobierno Autónomo Municipal de Colcapirhua</v>
      </c>
      <c r="D686" s="319" t="str">
        <f>+C686</f>
        <v>Gobierno Autónomo Municipal de Colcapirhua</v>
      </c>
      <c r="E686" s="348" t="s">
        <v>1426</v>
      </c>
      <c r="F686" s="315">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315">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315">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315">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315">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315">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315">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315">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315">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315">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315">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315">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315">
        <f t="shared" ca="1" si="24"/>
        <v>0</v>
      </c>
      <c r="S686" s="323"/>
      <c r="T686" s="315">
        <f ca="1">+T687</f>
        <v>0</v>
      </c>
      <c r="U686" s="314">
        <f t="shared" si="25"/>
        <v>1</v>
      </c>
      <c r="V686" s="320" t="str">
        <f>+VLOOKUP(A686,bd_lista!$A$3:$E$593,5,FALSE)</f>
        <v>Gobiernos Autonomos Municipales</v>
      </c>
      <c r="W686" s="342" t="str">
        <f>+V686</f>
        <v>Gobiernos Autonomos Municipales</v>
      </c>
    </row>
    <row r="687" spans="1:23" customFormat="1" ht="15" hidden="1" customHeight="1">
      <c r="A687" s="324">
        <v>1306</v>
      </c>
      <c r="B687" s="344"/>
      <c r="C687" s="319" t="str">
        <f>+VLOOKUP(A687,bd_lista!$A$3:$C$593,3,FALSE)</f>
        <v>Gobierno Autónomo Municipal de Colcapirhua</v>
      </c>
      <c r="D687" s="319"/>
      <c r="E687" s="349" t="s">
        <v>1427</v>
      </c>
      <c r="F687" s="315">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315">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315">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315">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315">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315">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315">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315">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315">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315">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315">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315">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315">
        <f t="shared" ca="1" si="24"/>
        <v>0</v>
      </c>
      <c r="S687" s="323">
        <f ca="1">+R686+R687</f>
        <v>0</v>
      </c>
      <c r="T687" s="315">
        <f ca="1">+S687</f>
        <v>0</v>
      </c>
      <c r="U687" s="314">
        <f t="shared" si="25"/>
        <v>2</v>
      </c>
      <c r="V687" s="320" t="str">
        <f>+VLOOKUP(A687,bd_lista!$A$3:$E$593,5,FALSE)</f>
        <v>Gobiernos Autonomos Municipales</v>
      </c>
      <c r="W687" s="321"/>
    </row>
    <row r="688" spans="1:23" customFormat="1" ht="15" hidden="1" customHeight="1">
      <c r="A688" s="324">
        <v>1307</v>
      </c>
      <c r="B688" s="344">
        <f>+A688</f>
        <v>1307</v>
      </c>
      <c r="C688" s="319" t="str">
        <f>+VLOOKUP(A688,bd_lista!$A$3:$C$593,3,FALSE)</f>
        <v>Gobierno Autónomo Municipal de Aiquile</v>
      </c>
      <c r="D688" s="319" t="str">
        <f>+C688</f>
        <v>Gobierno Autónomo Municipal de Aiquile</v>
      </c>
      <c r="E688" s="348" t="s">
        <v>1426</v>
      </c>
      <c r="F688" s="315">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315">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315">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315">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315">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315">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315">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315">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315">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315">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315">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315">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315">
        <f t="shared" ca="1" si="24"/>
        <v>0</v>
      </c>
      <c r="S688" s="323"/>
      <c r="T688" s="315">
        <f ca="1">+T689</f>
        <v>0</v>
      </c>
      <c r="U688" s="314">
        <f t="shared" si="25"/>
        <v>1</v>
      </c>
      <c r="V688" s="320" t="str">
        <f>+VLOOKUP(A688,bd_lista!$A$3:$E$593,5,FALSE)</f>
        <v>Gobiernos Autonomos Municipales</v>
      </c>
      <c r="W688" s="342" t="str">
        <f>+V688</f>
        <v>Gobiernos Autonomos Municipales</v>
      </c>
    </row>
    <row r="689" spans="1:23" customFormat="1" ht="15" hidden="1" customHeight="1">
      <c r="A689" s="324">
        <v>1307</v>
      </c>
      <c r="B689" s="344"/>
      <c r="C689" s="319" t="str">
        <f>+VLOOKUP(A689,bd_lista!$A$3:$C$593,3,FALSE)</f>
        <v>Gobierno Autónomo Municipal de Aiquile</v>
      </c>
      <c r="D689" s="319"/>
      <c r="E689" s="349" t="s">
        <v>1427</v>
      </c>
      <c r="F689" s="315">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315">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315">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315">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315">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315">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315">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315">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315">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315">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315">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315">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315">
        <f t="shared" ca="1" si="24"/>
        <v>0</v>
      </c>
      <c r="S689" s="323">
        <f ca="1">+R688+R689</f>
        <v>0</v>
      </c>
      <c r="T689" s="315">
        <f ca="1">+S689</f>
        <v>0</v>
      </c>
      <c r="U689" s="314">
        <f t="shared" si="25"/>
        <v>2</v>
      </c>
      <c r="V689" s="320" t="str">
        <f>+VLOOKUP(A689,bd_lista!$A$3:$E$593,5,FALSE)</f>
        <v>Gobiernos Autonomos Municipales</v>
      </c>
      <c r="W689" s="321"/>
    </row>
    <row r="690" spans="1:23" customFormat="1" ht="15" hidden="1" customHeight="1">
      <c r="A690" s="324">
        <v>1308</v>
      </c>
      <c r="B690" s="344">
        <f>+A690</f>
        <v>1308</v>
      </c>
      <c r="C690" s="319" t="str">
        <f>+VLOOKUP(A690,bd_lista!$A$3:$C$593,3,FALSE)</f>
        <v>Gobierno Autónomo Municipal de Pasorapa</v>
      </c>
      <c r="D690" s="319" t="str">
        <f>+C690</f>
        <v>Gobierno Autónomo Municipal de Pasorapa</v>
      </c>
      <c r="E690" s="348" t="s">
        <v>1426</v>
      </c>
      <c r="F690" s="315">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315">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315">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315">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315">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315">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315">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315">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315">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315">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315">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315">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315">
        <f t="shared" ca="1" si="24"/>
        <v>0</v>
      </c>
      <c r="S690" s="323"/>
      <c r="T690" s="315">
        <f ca="1">+T691</f>
        <v>0</v>
      </c>
      <c r="U690" s="314">
        <f t="shared" si="25"/>
        <v>1</v>
      </c>
      <c r="V690" s="320" t="str">
        <f>+VLOOKUP(A690,bd_lista!$A$3:$E$593,5,FALSE)</f>
        <v>Gobiernos Autonomos Municipales</v>
      </c>
      <c r="W690" s="342" t="str">
        <f>+V690</f>
        <v>Gobiernos Autonomos Municipales</v>
      </c>
    </row>
    <row r="691" spans="1:23" customFormat="1" ht="15" hidden="1" customHeight="1">
      <c r="A691" s="324">
        <v>1308</v>
      </c>
      <c r="B691" s="344"/>
      <c r="C691" s="319" t="str">
        <f>+VLOOKUP(A691,bd_lista!$A$3:$C$593,3,FALSE)</f>
        <v>Gobierno Autónomo Municipal de Pasorapa</v>
      </c>
      <c r="D691" s="319"/>
      <c r="E691" s="349" t="s">
        <v>1427</v>
      </c>
      <c r="F691" s="315">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315">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315">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315">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315">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315">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315">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315">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315">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315">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315">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315">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315">
        <f t="shared" ca="1" si="24"/>
        <v>0</v>
      </c>
      <c r="S691" s="323">
        <f ca="1">+R690+R691</f>
        <v>0</v>
      </c>
      <c r="T691" s="315">
        <f ca="1">+S691</f>
        <v>0</v>
      </c>
      <c r="U691" s="314">
        <f t="shared" si="25"/>
        <v>2</v>
      </c>
      <c r="V691" s="320" t="str">
        <f>+VLOOKUP(A691,bd_lista!$A$3:$E$593,5,FALSE)</f>
        <v>Gobiernos Autonomos Municipales</v>
      </c>
      <c r="W691" s="321"/>
    </row>
    <row r="692" spans="1:23" customFormat="1" ht="15" hidden="1" customHeight="1">
      <c r="A692" s="324">
        <v>1309</v>
      </c>
      <c r="B692" s="344">
        <f>+A692</f>
        <v>1309</v>
      </c>
      <c r="C692" s="319" t="str">
        <f>+VLOOKUP(A692,bd_lista!$A$3:$C$593,3,FALSE)</f>
        <v>Gobierno Autónomo Municipal de Omereque</v>
      </c>
      <c r="D692" s="319" t="str">
        <f>+C692</f>
        <v>Gobierno Autónomo Municipal de Omereque</v>
      </c>
      <c r="E692" s="348" t="s">
        <v>1426</v>
      </c>
      <c r="F692" s="315">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315">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315">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315">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315">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315">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315">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315">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315">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315">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315">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315">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315">
        <f t="shared" ca="1" si="24"/>
        <v>0</v>
      </c>
      <c r="S692" s="323"/>
      <c r="T692" s="315">
        <f ca="1">+T693</f>
        <v>0</v>
      </c>
      <c r="U692" s="314">
        <f t="shared" si="25"/>
        <v>1</v>
      </c>
      <c r="V692" s="320" t="str">
        <f>+VLOOKUP(A692,bd_lista!$A$3:$E$593,5,FALSE)</f>
        <v>Gobiernos Autonomos Municipales</v>
      </c>
      <c r="W692" s="342" t="str">
        <f>+V692</f>
        <v>Gobiernos Autonomos Municipales</v>
      </c>
    </row>
    <row r="693" spans="1:23" customFormat="1" ht="15" hidden="1" customHeight="1">
      <c r="A693" s="324">
        <v>1309</v>
      </c>
      <c r="B693" s="344"/>
      <c r="C693" s="319" t="str">
        <f>+VLOOKUP(A693,bd_lista!$A$3:$C$593,3,FALSE)</f>
        <v>Gobierno Autónomo Municipal de Omereque</v>
      </c>
      <c r="D693" s="319"/>
      <c r="E693" s="349" t="s">
        <v>1427</v>
      </c>
      <c r="F693" s="315">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315">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315">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315">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315">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315">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315">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315">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315">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315">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315">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315">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315">
        <f t="shared" ca="1" si="24"/>
        <v>0</v>
      </c>
      <c r="S693" s="323">
        <f ca="1">+R692+R693</f>
        <v>0</v>
      </c>
      <c r="T693" s="315">
        <f ca="1">+S693</f>
        <v>0</v>
      </c>
      <c r="U693" s="314">
        <f t="shared" si="25"/>
        <v>2</v>
      </c>
      <c r="V693" s="320" t="str">
        <f>+VLOOKUP(A693,bd_lista!$A$3:$E$593,5,FALSE)</f>
        <v>Gobiernos Autonomos Municipales</v>
      </c>
      <c r="W693" s="321"/>
    </row>
    <row r="694" spans="1:23" customFormat="1" ht="15" hidden="1" customHeight="1">
      <c r="A694" s="324">
        <v>1310</v>
      </c>
      <c r="B694" s="344">
        <f>+A694</f>
        <v>1310</v>
      </c>
      <c r="C694" s="319" t="str">
        <f>+VLOOKUP(A694,bd_lista!$A$3:$C$593,3,FALSE)</f>
        <v>Gobierno Autónomo Municipal de Independencia</v>
      </c>
      <c r="D694" s="319" t="str">
        <f>+C694</f>
        <v>Gobierno Autónomo Municipal de Independencia</v>
      </c>
      <c r="E694" s="348" t="s">
        <v>1426</v>
      </c>
      <c r="F694" s="315">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315">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315">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315">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315">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315">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315">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315">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315">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315">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315">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315">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315">
        <f t="shared" ca="1" si="24"/>
        <v>0</v>
      </c>
      <c r="S694" s="323"/>
      <c r="T694" s="315">
        <f ca="1">+T695</f>
        <v>0</v>
      </c>
      <c r="U694" s="314">
        <f t="shared" si="25"/>
        <v>1</v>
      </c>
      <c r="V694" s="320" t="str">
        <f>+VLOOKUP(A694,bd_lista!$A$3:$E$593,5,FALSE)</f>
        <v>Gobiernos Autonomos Municipales</v>
      </c>
      <c r="W694" s="342" t="str">
        <f>+V694</f>
        <v>Gobiernos Autonomos Municipales</v>
      </c>
    </row>
    <row r="695" spans="1:23" customFormat="1" ht="15" hidden="1" customHeight="1">
      <c r="A695" s="324">
        <v>1310</v>
      </c>
      <c r="B695" s="344"/>
      <c r="C695" s="319" t="str">
        <f>+VLOOKUP(A695,bd_lista!$A$3:$C$593,3,FALSE)</f>
        <v>Gobierno Autónomo Municipal de Independencia</v>
      </c>
      <c r="D695" s="319"/>
      <c r="E695" s="349" t="s">
        <v>1427</v>
      </c>
      <c r="F695" s="31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31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31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31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31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31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31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31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31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31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31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31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315">
        <f t="shared" ca="1" si="24"/>
        <v>0</v>
      </c>
      <c r="S695" s="323">
        <f ca="1">+R694+R695</f>
        <v>0</v>
      </c>
      <c r="T695" s="315">
        <f ca="1">+S695</f>
        <v>0</v>
      </c>
      <c r="U695" s="314">
        <f t="shared" si="25"/>
        <v>2</v>
      </c>
      <c r="V695" s="320" t="str">
        <f>+VLOOKUP(A695,bd_lista!$A$3:$E$593,5,FALSE)</f>
        <v>Gobiernos Autonomos Municipales</v>
      </c>
      <c r="W695" s="321"/>
    </row>
    <row r="696" spans="1:23" customFormat="1" ht="15" hidden="1" customHeight="1">
      <c r="A696" s="324">
        <v>1311</v>
      </c>
      <c r="B696" s="344">
        <f>+A696</f>
        <v>1311</v>
      </c>
      <c r="C696" s="319" t="str">
        <f>+VLOOKUP(A696,bd_lista!$A$3:$C$593,3,FALSE)</f>
        <v>Gobierno Autónomo Municipal de Morochata</v>
      </c>
      <c r="D696" s="319" t="str">
        <f>+C696</f>
        <v>Gobierno Autónomo Municipal de Morochata</v>
      </c>
      <c r="E696" s="348" t="s">
        <v>1426</v>
      </c>
      <c r="F696" s="315">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315">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315">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315">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315">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315">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315">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315">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315">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315">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315">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315">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315">
        <f t="shared" ca="1" si="24"/>
        <v>0</v>
      </c>
      <c r="S696" s="323"/>
      <c r="T696" s="315">
        <f ca="1">+T697</f>
        <v>0</v>
      </c>
      <c r="U696" s="314">
        <f t="shared" si="25"/>
        <v>1</v>
      </c>
      <c r="V696" s="320" t="str">
        <f>+VLOOKUP(A696,bd_lista!$A$3:$E$593,5,FALSE)</f>
        <v>Gobiernos Autonomos Municipales</v>
      </c>
      <c r="W696" s="342" t="str">
        <f>+V696</f>
        <v>Gobiernos Autonomos Municipales</v>
      </c>
    </row>
    <row r="697" spans="1:23" customFormat="1" ht="15" hidden="1" customHeight="1">
      <c r="A697" s="324">
        <v>1311</v>
      </c>
      <c r="B697" s="344"/>
      <c r="C697" s="319" t="str">
        <f>+VLOOKUP(A697,bd_lista!$A$3:$C$593,3,FALSE)</f>
        <v>Gobierno Autónomo Municipal de Morochata</v>
      </c>
      <c r="D697" s="319"/>
      <c r="E697" s="349" t="s">
        <v>1427</v>
      </c>
      <c r="F697" s="315">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315">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315">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315">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315">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315">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315">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315">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315">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315">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315">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315">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315">
        <f t="shared" ca="1" si="24"/>
        <v>0</v>
      </c>
      <c r="S697" s="323">
        <f ca="1">+R696+R697</f>
        <v>0</v>
      </c>
      <c r="T697" s="315">
        <f ca="1">+S697</f>
        <v>0</v>
      </c>
      <c r="U697" s="314">
        <f t="shared" si="25"/>
        <v>2</v>
      </c>
      <c r="V697" s="320" t="str">
        <f>+VLOOKUP(A697,bd_lista!$A$3:$E$593,5,FALSE)</f>
        <v>Gobiernos Autonomos Municipales</v>
      </c>
      <c r="W697" s="321"/>
    </row>
    <row r="698" spans="1:23" customFormat="1" ht="15" hidden="1" customHeight="1">
      <c r="A698" s="324">
        <v>1312</v>
      </c>
      <c r="B698" s="344">
        <f>+A698</f>
        <v>1312</v>
      </c>
      <c r="C698" s="319" t="str">
        <f>+VLOOKUP(A698,bd_lista!$A$3:$C$593,3,FALSE)</f>
        <v>Gobierno Autónomo Municipal de Sacaba</v>
      </c>
      <c r="D698" s="319" t="str">
        <f>+C698</f>
        <v>Gobierno Autónomo Municipal de Sacaba</v>
      </c>
      <c r="E698" s="348" t="s">
        <v>1426</v>
      </c>
      <c r="F698" s="315">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315">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315">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315">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315">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315">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315">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315">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315">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315">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315">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315">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315">
        <f t="shared" ca="1" si="24"/>
        <v>0</v>
      </c>
      <c r="S698" s="323"/>
      <c r="T698" s="315">
        <f ca="1">+T699</f>
        <v>0</v>
      </c>
      <c r="U698" s="314">
        <f t="shared" si="25"/>
        <v>1</v>
      </c>
      <c r="V698" s="320" t="str">
        <f>+VLOOKUP(A698,bd_lista!$A$3:$E$593,5,FALSE)</f>
        <v>Gobiernos Autonomos Municipales</v>
      </c>
      <c r="W698" s="342" t="str">
        <f>+V698</f>
        <v>Gobiernos Autonomos Municipales</v>
      </c>
    </row>
    <row r="699" spans="1:23" customFormat="1" ht="15" hidden="1" customHeight="1">
      <c r="A699" s="324">
        <v>1312</v>
      </c>
      <c r="B699" s="344"/>
      <c r="C699" s="319" t="str">
        <f>+VLOOKUP(A699,bd_lista!$A$3:$C$593,3,FALSE)</f>
        <v>Gobierno Autónomo Municipal de Sacaba</v>
      </c>
      <c r="D699" s="319"/>
      <c r="E699" s="349" t="s">
        <v>1427</v>
      </c>
      <c r="F699" s="315">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315">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315">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315">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315">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315">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315">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315">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315">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315">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315">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315">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315">
        <f t="shared" ca="1" si="24"/>
        <v>0</v>
      </c>
      <c r="S699" s="323">
        <f ca="1">+R698+R699</f>
        <v>0</v>
      </c>
      <c r="T699" s="315">
        <f ca="1">+S699</f>
        <v>0</v>
      </c>
      <c r="U699" s="314">
        <f t="shared" si="25"/>
        <v>2</v>
      </c>
      <c r="V699" s="320" t="str">
        <f>+VLOOKUP(A699,bd_lista!$A$3:$E$593,5,FALSE)</f>
        <v>Gobiernos Autonomos Municipales</v>
      </c>
      <c r="W699" s="321"/>
    </row>
    <row r="700" spans="1:23" customFormat="1" ht="15" hidden="1" customHeight="1">
      <c r="A700" s="324">
        <v>1313</v>
      </c>
      <c r="B700" s="344">
        <f>+A700</f>
        <v>1313</v>
      </c>
      <c r="C700" s="319" t="str">
        <f>+VLOOKUP(A700,bd_lista!$A$3:$C$593,3,FALSE)</f>
        <v>Gobierno Autónomo Municipal de Colomi</v>
      </c>
      <c r="D700" s="319" t="str">
        <f>+C700</f>
        <v>Gobierno Autónomo Municipal de Colomi</v>
      </c>
      <c r="E700" s="348" t="s">
        <v>1426</v>
      </c>
      <c r="F700" s="315">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315">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315">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315">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315">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315">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315">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315">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315">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315">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315">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315">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315">
        <f t="shared" ca="1" si="24"/>
        <v>0</v>
      </c>
      <c r="S700" s="323"/>
      <c r="T700" s="315">
        <f ca="1">+T701</f>
        <v>0</v>
      </c>
      <c r="U700" s="314">
        <f t="shared" si="25"/>
        <v>1</v>
      </c>
      <c r="V700" s="320" t="str">
        <f>+VLOOKUP(A700,bd_lista!$A$3:$E$593,5,FALSE)</f>
        <v>Gobiernos Autonomos Municipales</v>
      </c>
      <c r="W700" s="342" t="str">
        <f>+V700</f>
        <v>Gobiernos Autonomos Municipales</v>
      </c>
    </row>
    <row r="701" spans="1:23" customFormat="1" ht="15" hidden="1" customHeight="1">
      <c r="A701" s="324">
        <v>1313</v>
      </c>
      <c r="B701" s="344"/>
      <c r="C701" s="319" t="str">
        <f>+VLOOKUP(A701,bd_lista!$A$3:$C$593,3,FALSE)</f>
        <v>Gobierno Autónomo Municipal de Colomi</v>
      </c>
      <c r="D701" s="319"/>
      <c r="E701" s="349" t="s">
        <v>1427</v>
      </c>
      <c r="F701" s="315">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315">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315">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315">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315">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315">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315">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315">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315">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315">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315">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315">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315">
        <f t="shared" ca="1" si="24"/>
        <v>0</v>
      </c>
      <c r="S701" s="323">
        <f ca="1">+R700+R701</f>
        <v>0</v>
      </c>
      <c r="T701" s="315">
        <f ca="1">+S701</f>
        <v>0</v>
      </c>
      <c r="U701" s="314">
        <f t="shared" si="25"/>
        <v>2</v>
      </c>
      <c r="V701" s="320" t="str">
        <f>+VLOOKUP(A701,bd_lista!$A$3:$E$593,5,FALSE)</f>
        <v>Gobiernos Autonomos Municipales</v>
      </c>
      <c r="W701" s="321"/>
    </row>
    <row r="702" spans="1:23" customFormat="1" ht="15" hidden="1" customHeight="1">
      <c r="A702" s="324">
        <v>1314</v>
      </c>
      <c r="B702" s="344">
        <f>+A702</f>
        <v>1314</v>
      </c>
      <c r="C702" s="319" t="str">
        <f>+VLOOKUP(A702,bd_lista!$A$3:$C$593,3,FALSE)</f>
        <v>Gobierno Autónomo Municipal de Villa Tunari</v>
      </c>
      <c r="D702" s="319" t="str">
        <f>+C702</f>
        <v>Gobierno Autónomo Municipal de Villa Tunari</v>
      </c>
      <c r="E702" s="348" t="s">
        <v>1426</v>
      </c>
      <c r="F702" s="315">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315">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315">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315">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315">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315">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315">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315">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315">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315">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315">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315">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315">
        <f t="shared" ca="1" si="24"/>
        <v>0</v>
      </c>
      <c r="S702" s="323"/>
      <c r="T702" s="315">
        <f ca="1">+T703</f>
        <v>0</v>
      </c>
      <c r="U702" s="314">
        <f t="shared" si="25"/>
        <v>1</v>
      </c>
      <c r="V702" s="320" t="str">
        <f>+VLOOKUP(A702,bd_lista!$A$3:$E$593,5,FALSE)</f>
        <v>Gobiernos Autonomos Municipales</v>
      </c>
      <c r="W702" s="342" t="str">
        <f>+V702</f>
        <v>Gobiernos Autonomos Municipales</v>
      </c>
    </row>
    <row r="703" spans="1:23" customFormat="1" ht="15" hidden="1" customHeight="1">
      <c r="A703" s="324">
        <v>1314</v>
      </c>
      <c r="B703" s="344"/>
      <c r="C703" s="319" t="str">
        <f>+VLOOKUP(A703,bd_lista!$A$3:$C$593,3,FALSE)</f>
        <v>Gobierno Autónomo Municipal de Villa Tunari</v>
      </c>
      <c r="D703" s="319"/>
      <c r="E703" s="349" t="s">
        <v>1427</v>
      </c>
      <c r="F703" s="315">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315">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315">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315">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315">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315">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315">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315">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315">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315">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315">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315">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315">
        <f t="shared" ca="1" si="24"/>
        <v>0</v>
      </c>
      <c r="S703" s="323">
        <f ca="1">+R702+R703</f>
        <v>0</v>
      </c>
      <c r="T703" s="315">
        <f ca="1">+S703</f>
        <v>0</v>
      </c>
      <c r="U703" s="314">
        <f t="shared" si="25"/>
        <v>2</v>
      </c>
      <c r="V703" s="320" t="str">
        <f>+VLOOKUP(A703,bd_lista!$A$3:$E$593,5,FALSE)</f>
        <v>Gobiernos Autonomos Municipales</v>
      </c>
      <c r="W703" s="321"/>
    </row>
    <row r="704" spans="1:23" customFormat="1" ht="15" hidden="1" customHeight="1">
      <c r="A704" s="324">
        <v>1315</v>
      </c>
      <c r="B704" s="344">
        <f>+A704</f>
        <v>1315</v>
      </c>
      <c r="C704" s="319" t="str">
        <f>+VLOOKUP(A704,bd_lista!$A$3:$C$593,3,FALSE)</f>
        <v>Gobierno Autónomo Municipal de Punata</v>
      </c>
      <c r="D704" s="319" t="str">
        <f>+C704</f>
        <v>Gobierno Autónomo Municipal de Punata</v>
      </c>
      <c r="E704" s="348" t="s">
        <v>1426</v>
      </c>
      <c r="F704" s="315">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315">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315">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315">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315">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315">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315">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315">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315">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315">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315">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315">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315">
        <f t="shared" ca="1" si="24"/>
        <v>0</v>
      </c>
      <c r="S704" s="323"/>
      <c r="T704" s="315">
        <f ca="1">+T705</f>
        <v>0</v>
      </c>
      <c r="U704" s="314">
        <f t="shared" si="25"/>
        <v>1</v>
      </c>
      <c r="V704" s="320" t="str">
        <f>+VLOOKUP(A704,bd_lista!$A$3:$E$593,5,FALSE)</f>
        <v>Gobiernos Autonomos Municipales</v>
      </c>
      <c r="W704" s="342" t="str">
        <f>+V704</f>
        <v>Gobiernos Autonomos Municipales</v>
      </c>
    </row>
    <row r="705" spans="1:23" customFormat="1" ht="15" hidden="1" customHeight="1">
      <c r="A705" s="324">
        <v>1315</v>
      </c>
      <c r="B705" s="344"/>
      <c r="C705" s="319" t="str">
        <f>+VLOOKUP(A705,bd_lista!$A$3:$C$593,3,FALSE)</f>
        <v>Gobierno Autónomo Municipal de Punata</v>
      </c>
      <c r="D705" s="319"/>
      <c r="E705" s="349" t="s">
        <v>1427</v>
      </c>
      <c r="F705" s="315">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315">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315">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315">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315">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315">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315">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315">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315">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315">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315">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315">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315">
        <f t="shared" ca="1" si="24"/>
        <v>0</v>
      </c>
      <c r="S705" s="323">
        <f ca="1">+R704+R705</f>
        <v>0</v>
      </c>
      <c r="T705" s="315">
        <f ca="1">+S705</f>
        <v>0</v>
      </c>
      <c r="U705" s="314">
        <f t="shared" si="25"/>
        <v>2</v>
      </c>
      <c r="V705" s="320" t="str">
        <f>+VLOOKUP(A705,bd_lista!$A$3:$E$593,5,FALSE)</f>
        <v>Gobiernos Autonomos Municipales</v>
      </c>
      <c r="W705" s="321"/>
    </row>
    <row r="706" spans="1:23" customFormat="1" ht="15" hidden="1" customHeight="1">
      <c r="A706" s="324">
        <v>1316</v>
      </c>
      <c r="B706" s="344">
        <f>+A706</f>
        <v>1316</v>
      </c>
      <c r="C706" s="319" t="str">
        <f>+VLOOKUP(A706,bd_lista!$A$3:$C$593,3,FALSE)</f>
        <v>Gobierno Autónomo Municipal de Villa Rivero</v>
      </c>
      <c r="D706" s="319" t="str">
        <f>+C706</f>
        <v>Gobierno Autónomo Municipal de Villa Rivero</v>
      </c>
      <c r="E706" s="348" t="s">
        <v>1426</v>
      </c>
      <c r="F706" s="315">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315">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315">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315">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315">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315">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315">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315">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315">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315">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315">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315">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315">
        <f t="shared" ca="1" si="24"/>
        <v>0</v>
      </c>
      <c r="S706" s="323"/>
      <c r="T706" s="315">
        <f ca="1">+T707</f>
        <v>0</v>
      </c>
      <c r="U706" s="314">
        <f t="shared" si="25"/>
        <v>1</v>
      </c>
      <c r="V706" s="320" t="str">
        <f>+VLOOKUP(A706,bd_lista!$A$3:$E$593,5,FALSE)</f>
        <v>Gobiernos Autonomos Municipales</v>
      </c>
      <c r="W706" s="342" t="str">
        <f>+V706</f>
        <v>Gobiernos Autonomos Municipales</v>
      </c>
    </row>
    <row r="707" spans="1:23" customFormat="1" ht="15" hidden="1" customHeight="1">
      <c r="A707" s="324">
        <v>1316</v>
      </c>
      <c r="B707" s="344"/>
      <c r="C707" s="319" t="str">
        <f>+VLOOKUP(A707,bd_lista!$A$3:$C$593,3,FALSE)</f>
        <v>Gobierno Autónomo Municipal de Villa Rivero</v>
      </c>
      <c r="D707" s="319"/>
      <c r="E707" s="349" t="s">
        <v>1427</v>
      </c>
      <c r="F707" s="315">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315">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315">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315">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315">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315">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315">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315">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315">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315">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315">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315">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315">
        <f t="shared" ca="1" si="24"/>
        <v>0</v>
      </c>
      <c r="S707" s="323">
        <f ca="1">+R706+R707</f>
        <v>0</v>
      </c>
      <c r="T707" s="315">
        <f ca="1">+S707</f>
        <v>0</v>
      </c>
      <c r="U707" s="314">
        <f t="shared" si="25"/>
        <v>2</v>
      </c>
      <c r="V707" s="320" t="str">
        <f>+VLOOKUP(A707,bd_lista!$A$3:$E$593,5,FALSE)</f>
        <v>Gobiernos Autonomos Municipales</v>
      </c>
      <c r="W707" s="321"/>
    </row>
    <row r="708" spans="1:23" customFormat="1" ht="27" hidden="1" customHeight="1">
      <c r="A708" s="324">
        <v>1317</v>
      </c>
      <c r="B708" s="344">
        <f>+A708</f>
        <v>1317</v>
      </c>
      <c r="C708" s="319" t="str">
        <f>+VLOOKUP(A708,bd_lista!$A$3:$C$593,3,FALSE)</f>
        <v>Gobierno Autónomo Municipal de San Benito (Villa José Quintín Mendoza)</v>
      </c>
      <c r="D708" s="319" t="str">
        <f>+C708</f>
        <v>Gobierno Autónomo Municipal de San Benito (Villa José Quintín Mendoza)</v>
      </c>
      <c r="E708" s="348" t="s">
        <v>1426</v>
      </c>
      <c r="F708" s="315">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315">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315">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315">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315">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315">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315">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315">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315">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315">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315">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315">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315">
        <f t="shared" ca="1" si="24"/>
        <v>0</v>
      </c>
      <c r="S708" s="323"/>
      <c r="T708" s="315">
        <f ca="1">+T709</f>
        <v>0</v>
      </c>
      <c r="U708" s="314">
        <f t="shared" si="25"/>
        <v>1</v>
      </c>
      <c r="V708" s="320" t="str">
        <f>+VLOOKUP(A708,bd_lista!$A$3:$E$593,5,FALSE)</f>
        <v>Gobiernos Autonomos Municipales</v>
      </c>
      <c r="W708" s="342" t="str">
        <f>+V708</f>
        <v>Gobiernos Autonomos Municipales</v>
      </c>
    </row>
    <row r="709" spans="1:23" customFormat="1" ht="27" hidden="1" customHeight="1">
      <c r="A709" s="324">
        <v>1317</v>
      </c>
      <c r="B709" s="344"/>
      <c r="C709" s="319" t="str">
        <f>+VLOOKUP(A709,bd_lista!$A$3:$C$593,3,FALSE)</f>
        <v>Gobierno Autónomo Municipal de San Benito (Villa José Quintín Mendoza)</v>
      </c>
      <c r="D709" s="319"/>
      <c r="E709" s="349" t="s">
        <v>1427</v>
      </c>
      <c r="F709" s="315">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315">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315">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315">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315">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315">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315">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315">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315">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315">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315">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315">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315">
        <f t="shared" ca="1" si="24"/>
        <v>0</v>
      </c>
      <c r="S709" s="323">
        <f ca="1">+R708+R709</f>
        <v>0</v>
      </c>
      <c r="T709" s="315">
        <f ca="1">+S709</f>
        <v>0</v>
      </c>
      <c r="U709" s="314">
        <f t="shared" si="25"/>
        <v>2</v>
      </c>
      <c r="V709" s="320" t="str">
        <f>+VLOOKUP(A709,bd_lista!$A$3:$E$593,5,FALSE)</f>
        <v>Gobiernos Autonomos Municipales</v>
      </c>
      <c r="W709" s="321"/>
    </row>
    <row r="710" spans="1:23" customFormat="1" ht="15" hidden="1" customHeight="1">
      <c r="A710" s="324">
        <v>1318</v>
      </c>
      <c r="B710" s="344">
        <f>+A710</f>
        <v>1318</v>
      </c>
      <c r="C710" s="319" t="str">
        <f>+VLOOKUP(A710,bd_lista!$A$3:$C$593,3,FALSE)</f>
        <v>Gobierno Autónomo Municipal de Tacachi</v>
      </c>
      <c r="D710" s="319" t="str">
        <f>+C710</f>
        <v>Gobierno Autónomo Municipal de Tacachi</v>
      </c>
      <c r="E710" s="348" t="s">
        <v>1426</v>
      </c>
      <c r="F710" s="315">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315">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315">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315">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315">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315">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315">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315">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315">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315">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315">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315">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315">
        <f t="shared" ca="1" si="24"/>
        <v>0</v>
      </c>
      <c r="S710" s="323"/>
      <c r="T710" s="315">
        <f ca="1">+T711</f>
        <v>0</v>
      </c>
      <c r="U710" s="314">
        <f t="shared" si="25"/>
        <v>1</v>
      </c>
      <c r="V710" s="320" t="str">
        <f>+VLOOKUP(A710,bd_lista!$A$3:$E$593,5,FALSE)</f>
        <v>Gobiernos Autonomos Municipales</v>
      </c>
      <c r="W710" s="342" t="str">
        <f>+V710</f>
        <v>Gobiernos Autonomos Municipales</v>
      </c>
    </row>
    <row r="711" spans="1:23" customFormat="1" ht="15" hidden="1" customHeight="1">
      <c r="A711" s="324">
        <v>1318</v>
      </c>
      <c r="B711" s="344"/>
      <c r="C711" s="319" t="str">
        <f>+VLOOKUP(A711,bd_lista!$A$3:$C$593,3,FALSE)</f>
        <v>Gobierno Autónomo Municipal de Tacachi</v>
      </c>
      <c r="D711" s="319"/>
      <c r="E711" s="349" t="s">
        <v>1427</v>
      </c>
      <c r="F711" s="315">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315">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315">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315">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315">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315">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315">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315">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315">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315">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315">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315">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315">
        <f t="shared" ca="1" si="24"/>
        <v>0</v>
      </c>
      <c r="S711" s="323">
        <f ca="1">+R710+R711</f>
        <v>0</v>
      </c>
      <c r="T711" s="315">
        <f ca="1">+S711</f>
        <v>0</v>
      </c>
      <c r="U711" s="314">
        <f t="shared" si="25"/>
        <v>2</v>
      </c>
      <c r="V711" s="320" t="str">
        <f>+VLOOKUP(A711,bd_lista!$A$3:$E$593,5,FALSE)</f>
        <v>Gobiernos Autonomos Municipales</v>
      </c>
      <c r="W711" s="321"/>
    </row>
    <row r="712" spans="1:23" customFormat="1" ht="27" hidden="1" customHeight="1">
      <c r="A712" s="324">
        <v>1319</v>
      </c>
      <c r="B712" s="344">
        <f>+A712</f>
        <v>1319</v>
      </c>
      <c r="C712" s="319" t="str">
        <f>+VLOOKUP(A712,bd_lista!$A$3:$C$593,3,FALSE)</f>
        <v>Gobierno Autónomo Municipal Villa Gualberto Villarroel</v>
      </c>
      <c r="D712" s="319" t="str">
        <f>+C712</f>
        <v>Gobierno Autónomo Municipal Villa Gualberto Villarroel</v>
      </c>
      <c r="E712" s="348" t="s">
        <v>1426</v>
      </c>
      <c r="F712" s="315">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315">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315">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315">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315">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315">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315">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315">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315">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315">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315">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315">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315">
        <f t="shared" ca="1" si="24"/>
        <v>0</v>
      </c>
      <c r="S712" s="323"/>
      <c r="T712" s="315">
        <f ca="1">+T713</f>
        <v>0</v>
      </c>
      <c r="U712" s="314">
        <f t="shared" si="25"/>
        <v>1</v>
      </c>
      <c r="V712" s="320" t="str">
        <f>+VLOOKUP(A712,bd_lista!$A$3:$E$593,5,FALSE)</f>
        <v>Gobiernos Autonomos Municipales</v>
      </c>
      <c r="W712" s="342" t="str">
        <f>+V712</f>
        <v>Gobiernos Autonomos Municipales</v>
      </c>
    </row>
    <row r="713" spans="1:23" customFormat="1" ht="27" hidden="1" customHeight="1">
      <c r="A713" s="324">
        <v>1319</v>
      </c>
      <c r="B713" s="344"/>
      <c r="C713" s="319" t="str">
        <f>+VLOOKUP(A713,bd_lista!$A$3:$C$593,3,FALSE)</f>
        <v>Gobierno Autónomo Municipal Villa Gualberto Villarroel</v>
      </c>
      <c r="D713" s="319"/>
      <c r="E713" s="349" t="s">
        <v>1427</v>
      </c>
      <c r="F713" s="315">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315">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315">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315">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315">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315">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315">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315">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315">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315">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315">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315">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315">
        <f t="shared" ca="1" si="24"/>
        <v>0</v>
      </c>
      <c r="S713" s="323">
        <f ca="1">+R712+R713</f>
        <v>0</v>
      </c>
      <c r="T713" s="315">
        <f ca="1">+S713</f>
        <v>0</v>
      </c>
      <c r="U713" s="314">
        <f t="shared" si="25"/>
        <v>2</v>
      </c>
      <c r="V713" s="320" t="str">
        <f>+VLOOKUP(A713,bd_lista!$A$3:$E$593,5,FALSE)</f>
        <v>Gobiernos Autonomos Municipales</v>
      </c>
      <c r="W713" s="321"/>
    </row>
    <row r="714" spans="1:23" customFormat="1" ht="15" hidden="1" customHeight="1">
      <c r="A714" s="324">
        <v>1320</v>
      </c>
      <c r="B714" s="344">
        <f>+A714</f>
        <v>1320</v>
      </c>
      <c r="C714" s="319" t="str">
        <f>+VLOOKUP(A714,bd_lista!$A$3:$C$593,3,FALSE)</f>
        <v>Gobierno Autónomo Municipal de Tarata</v>
      </c>
      <c r="D714" s="319" t="str">
        <f>+C714</f>
        <v>Gobierno Autónomo Municipal de Tarata</v>
      </c>
      <c r="E714" s="348" t="s">
        <v>1426</v>
      </c>
      <c r="F714" s="315">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315">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315">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315">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315">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315">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315">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315">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315">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315">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315">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315">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315">
        <f t="shared" ca="1" si="24"/>
        <v>0</v>
      </c>
      <c r="S714" s="323"/>
      <c r="T714" s="315">
        <f ca="1">+T715</f>
        <v>0</v>
      </c>
      <c r="U714" s="314">
        <f t="shared" si="25"/>
        <v>1</v>
      </c>
      <c r="V714" s="320" t="str">
        <f>+VLOOKUP(A714,bd_lista!$A$3:$E$593,5,FALSE)</f>
        <v>Gobiernos Autonomos Municipales</v>
      </c>
      <c r="W714" s="342" t="str">
        <f>+V714</f>
        <v>Gobiernos Autonomos Municipales</v>
      </c>
    </row>
    <row r="715" spans="1:23" customFormat="1" ht="15" hidden="1" customHeight="1">
      <c r="A715" s="324">
        <v>1320</v>
      </c>
      <c r="B715" s="344"/>
      <c r="C715" s="319" t="str">
        <f>+VLOOKUP(A715,bd_lista!$A$3:$C$593,3,FALSE)</f>
        <v>Gobierno Autónomo Municipal de Tarata</v>
      </c>
      <c r="D715" s="319"/>
      <c r="E715" s="349" t="s">
        <v>1427</v>
      </c>
      <c r="F715" s="315">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315">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315">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315">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315">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315">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315">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315">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315">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315">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315">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315">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315">
        <f t="shared" ca="1" si="24"/>
        <v>0</v>
      </c>
      <c r="S715" s="323">
        <f ca="1">+R714+R715</f>
        <v>0</v>
      </c>
      <c r="T715" s="315">
        <f ca="1">+S715</f>
        <v>0</v>
      </c>
      <c r="U715" s="314">
        <f t="shared" si="25"/>
        <v>2</v>
      </c>
      <c r="V715" s="320" t="str">
        <f>+VLOOKUP(A715,bd_lista!$A$3:$E$593,5,FALSE)</f>
        <v>Gobiernos Autonomos Municipales</v>
      </c>
      <c r="W715" s="321"/>
    </row>
    <row r="716" spans="1:23" customFormat="1" ht="15" hidden="1" customHeight="1">
      <c r="A716" s="324">
        <v>1321</v>
      </c>
      <c r="B716" s="344">
        <f>+A716</f>
        <v>1321</v>
      </c>
      <c r="C716" s="319" t="str">
        <f>+VLOOKUP(A716,bd_lista!$A$3:$C$593,3,FALSE)</f>
        <v>Gobierno Autónomo Municipal de Anzaldo</v>
      </c>
      <c r="D716" s="319" t="str">
        <f>+C716</f>
        <v>Gobierno Autónomo Municipal de Anzaldo</v>
      </c>
      <c r="E716" s="348" t="s">
        <v>1426</v>
      </c>
      <c r="F716" s="315">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315">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315">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315">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315">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315">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315">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315">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315">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315">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315">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315">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315">
        <f t="shared" ca="1" si="24"/>
        <v>0</v>
      </c>
      <c r="S716" s="323"/>
      <c r="T716" s="315">
        <f ca="1">+T717</f>
        <v>0</v>
      </c>
      <c r="U716" s="314">
        <f t="shared" si="25"/>
        <v>1</v>
      </c>
      <c r="V716" s="320" t="str">
        <f>+VLOOKUP(A716,bd_lista!$A$3:$E$593,5,FALSE)</f>
        <v>Gobiernos Autonomos Municipales</v>
      </c>
      <c r="W716" s="342" t="str">
        <f>+V716</f>
        <v>Gobiernos Autonomos Municipales</v>
      </c>
    </row>
    <row r="717" spans="1:23" customFormat="1" ht="15" hidden="1" customHeight="1">
      <c r="A717" s="324">
        <v>1321</v>
      </c>
      <c r="B717" s="344"/>
      <c r="C717" s="319" t="str">
        <f>+VLOOKUP(A717,bd_lista!$A$3:$C$593,3,FALSE)</f>
        <v>Gobierno Autónomo Municipal de Anzaldo</v>
      </c>
      <c r="D717" s="319"/>
      <c r="E717" s="349" t="s">
        <v>1427</v>
      </c>
      <c r="F717" s="315">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315">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315">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315">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315">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315">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315">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315">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315">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315">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315">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315">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315">
        <f t="shared" ca="1" si="24"/>
        <v>0</v>
      </c>
      <c r="S717" s="323">
        <f ca="1">+R716+R717</f>
        <v>0</v>
      </c>
      <c r="T717" s="315">
        <f ca="1">+S717</f>
        <v>0</v>
      </c>
      <c r="U717" s="314">
        <f t="shared" si="25"/>
        <v>2</v>
      </c>
      <c r="V717" s="320" t="str">
        <f>+VLOOKUP(A717,bd_lista!$A$3:$E$593,5,FALSE)</f>
        <v>Gobiernos Autonomos Municipales</v>
      </c>
      <c r="W717" s="321"/>
    </row>
    <row r="718" spans="1:23" customFormat="1" ht="15" hidden="1" customHeight="1">
      <c r="A718" s="324">
        <v>1322</v>
      </c>
      <c r="B718" s="344">
        <f>+A718</f>
        <v>1322</v>
      </c>
      <c r="C718" s="319" t="str">
        <f>+VLOOKUP(A718,bd_lista!$A$3:$C$593,3,FALSE)</f>
        <v>Gobierno Autónomo Municipal de Arbieto</v>
      </c>
      <c r="D718" s="319" t="str">
        <f>+C718</f>
        <v>Gobierno Autónomo Municipal de Arbieto</v>
      </c>
      <c r="E718" s="348" t="s">
        <v>1426</v>
      </c>
      <c r="F718" s="315">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315">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315">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315">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315">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315">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315">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315">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315">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315">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315">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315">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315">
        <f t="shared" ref="R718:R781" ca="1" si="26">+SUM(F718:Q718)</f>
        <v>0</v>
      </c>
      <c r="S718" s="323"/>
      <c r="T718" s="315">
        <f ca="1">+T719</f>
        <v>0</v>
      </c>
      <c r="U718" s="314">
        <f t="shared" ref="U718:U781" si="27">+IF(E718="Débitos",1,2)</f>
        <v>1</v>
      </c>
      <c r="V718" s="320" t="str">
        <f>+VLOOKUP(A718,bd_lista!$A$3:$E$593,5,FALSE)</f>
        <v>Gobiernos Autonomos Municipales</v>
      </c>
      <c r="W718" s="342" t="str">
        <f>+V718</f>
        <v>Gobiernos Autonomos Municipales</v>
      </c>
    </row>
    <row r="719" spans="1:23" customFormat="1" ht="15" hidden="1" customHeight="1">
      <c r="A719" s="324">
        <v>1322</v>
      </c>
      <c r="B719" s="344"/>
      <c r="C719" s="319" t="str">
        <f>+VLOOKUP(A719,bd_lista!$A$3:$C$593,3,FALSE)</f>
        <v>Gobierno Autónomo Municipal de Arbieto</v>
      </c>
      <c r="D719" s="319"/>
      <c r="E719" s="349" t="s">
        <v>1427</v>
      </c>
      <c r="F719" s="315">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315">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315">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315">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315">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315">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315">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315">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315">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315">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315">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315">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315">
        <f t="shared" ca="1" si="26"/>
        <v>0</v>
      </c>
      <c r="S719" s="323">
        <f ca="1">+R718+R719</f>
        <v>0</v>
      </c>
      <c r="T719" s="315">
        <f ca="1">+S719</f>
        <v>0</v>
      </c>
      <c r="U719" s="314">
        <f t="shared" si="27"/>
        <v>2</v>
      </c>
      <c r="V719" s="320" t="str">
        <f>+VLOOKUP(A719,bd_lista!$A$3:$E$593,5,FALSE)</f>
        <v>Gobiernos Autonomos Municipales</v>
      </c>
      <c r="W719" s="321"/>
    </row>
    <row r="720" spans="1:23" customFormat="1" ht="15" hidden="1" customHeight="1">
      <c r="A720" s="324">
        <v>1323</v>
      </c>
      <c r="B720" s="344">
        <f>+A720</f>
        <v>1323</v>
      </c>
      <c r="C720" s="319" t="str">
        <f>+VLOOKUP(A720,bd_lista!$A$3:$C$593,3,FALSE)</f>
        <v>Gobierno Autónomo Municipal de Sacabamba</v>
      </c>
      <c r="D720" s="319" t="str">
        <f>+C720</f>
        <v>Gobierno Autónomo Municipal de Sacabamba</v>
      </c>
      <c r="E720" s="348" t="s">
        <v>1426</v>
      </c>
      <c r="F720" s="315">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315">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315">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315">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315">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315">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315">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315">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315">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315">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315">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315">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315">
        <f t="shared" ca="1" si="26"/>
        <v>0</v>
      </c>
      <c r="S720" s="323"/>
      <c r="T720" s="315">
        <f ca="1">+T721</f>
        <v>0</v>
      </c>
      <c r="U720" s="314">
        <f t="shared" si="27"/>
        <v>1</v>
      </c>
      <c r="V720" s="320" t="str">
        <f>+VLOOKUP(A720,bd_lista!$A$3:$E$593,5,FALSE)</f>
        <v>Gobiernos Autonomos Municipales</v>
      </c>
      <c r="W720" s="342" t="str">
        <f>+V720</f>
        <v>Gobiernos Autonomos Municipales</v>
      </c>
    </row>
    <row r="721" spans="1:23" customFormat="1" ht="15" hidden="1" customHeight="1">
      <c r="A721" s="324">
        <v>1323</v>
      </c>
      <c r="B721" s="344"/>
      <c r="C721" s="319" t="str">
        <f>+VLOOKUP(A721,bd_lista!$A$3:$C$593,3,FALSE)</f>
        <v>Gobierno Autónomo Municipal de Sacabamba</v>
      </c>
      <c r="D721" s="319"/>
      <c r="E721" s="349" t="s">
        <v>1427</v>
      </c>
      <c r="F721" s="315">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315">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315">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315">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315">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315">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315">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315">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315">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315">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315">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315">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315">
        <f t="shared" ca="1" si="26"/>
        <v>0</v>
      </c>
      <c r="S721" s="323">
        <f ca="1">+R720+R721</f>
        <v>0</v>
      </c>
      <c r="T721" s="315">
        <f ca="1">+S721</f>
        <v>0</v>
      </c>
      <c r="U721" s="314">
        <f t="shared" si="27"/>
        <v>2</v>
      </c>
      <c r="V721" s="320" t="str">
        <f>+VLOOKUP(A721,bd_lista!$A$3:$E$593,5,FALSE)</f>
        <v>Gobiernos Autonomos Municipales</v>
      </c>
      <c r="W721" s="321"/>
    </row>
    <row r="722" spans="1:23" customFormat="1" ht="15" hidden="1" customHeight="1">
      <c r="A722" s="324">
        <v>1324</v>
      </c>
      <c r="B722" s="344">
        <f>+A722</f>
        <v>1324</v>
      </c>
      <c r="C722" s="319" t="str">
        <f>+VLOOKUP(A722,bd_lista!$A$3:$C$593,3,FALSE)</f>
        <v>Gobierno Autónomo Municipal de Cliza</v>
      </c>
      <c r="D722" s="319" t="str">
        <f>+C722</f>
        <v>Gobierno Autónomo Municipal de Cliza</v>
      </c>
      <c r="E722" s="348" t="s">
        <v>1426</v>
      </c>
      <c r="F722" s="315">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315">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315">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315">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315">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315">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315">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315">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315">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315">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315">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315">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315">
        <f t="shared" ca="1" si="26"/>
        <v>0</v>
      </c>
      <c r="S722" s="323"/>
      <c r="T722" s="315">
        <f ca="1">+T723</f>
        <v>0</v>
      </c>
      <c r="U722" s="314">
        <f t="shared" si="27"/>
        <v>1</v>
      </c>
      <c r="V722" s="320" t="str">
        <f>+VLOOKUP(A722,bd_lista!$A$3:$E$593,5,FALSE)</f>
        <v>Gobiernos Autonomos Municipales</v>
      </c>
      <c r="W722" s="342" t="str">
        <f>+V722</f>
        <v>Gobiernos Autonomos Municipales</v>
      </c>
    </row>
    <row r="723" spans="1:23" customFormat="1" ht="15" hidden="1" customHeight="1">
      <c r="A723" s="324">
        <v>1324</v>
      </c>
      <c r="B723" s="344"/>
      <c r="C723" s="319" t="str">
        <f>+VLOOKUP(A723,bd_lista!$A$3:$C$593,3,FALSE)</f>
        <v>Gobierno Autónomo Municipal de Cliza</v>
      </c>
      <c r="D723" s="319"/>
      <c r="E723" s="349" t="s">
        <v>1427</v>
      </c>
      <c r="F723" s="315">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315">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315">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315">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315">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315">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315">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315">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315">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315">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315">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315">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315">
        <f t="shared" ca="1" si="26"/>
        <v>0</v>
      </c>
      <c r="S723" s="323">
        <f ca="1">+R722+R723</f>
        <v>0</v>
      </c>
      <c r="T723" s="315">
        <f ca="1">+S723</f>
        <v>0</v>
      </c>
      <c r="U723" s="314">
        <f t="shared" si="27"/>
        <v>2</v>
      </c>
      <c r="V723" s="320" t="str">
        <f>+VLOOKUP(A723,bd_lista!$A$3:$E$593,5,FALSE)</f>
        <v>Gobiernos Autonomos Municipales</v>
      </c>
      <c r="W723" s="321"/>
    </row>
    <row r="724" spans="1:23" customFormat="1" ht="15" hidden="1" customHeight="1">
      <c r="A724" s="324">
        <v>1325</v>
      </c>
      <c r="B724" s="344">
        <f>+A724</f>
        <v>1325</v>
      </c>
      <c r="C724" s="319" t="str">
        <f>+VLOOKUP(A724,bd_lista!$A$3:$C$593,3,FALSE)</f>
        <v>Gobierno Autónomo Municipal de Toco</v>
      </c>
      <c r="D724" s="319" t="str">
        <f>+C724</f>
        <v>Gobierno Autónomo Municipal de Toco</v>
      </c>
      <c r="E724" s="348" t="s">
        <v>1426</v>
      </c>
      <c r="F724" s="315">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315">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315">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315">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315">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315">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315">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315">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315">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315">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315">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315">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315">
        <f t="shared" ca="1" si="26"/>
        <v>0</v>
      </c>
      <c r="S724" s="323"/>
      <c r="T724" s="315">
        <f ca="1">+T725</f>
        <v>0</v>
      </c>
      <c r="U724" s="314">
        <f t="shared" si="27"/>
        <v>1</v>
      </c>
      <c r="V724" s="320" t="str">
        <f>+VLOOKUP(A724,bd_lista!$A$3:$E$593,5,FALSE)</f>
        <v>Gobiernos Autonomos Municipales</v>
      </c>
      <c r="W724" s="342" t="str">
        <f>+V724</f>
        <v>Gobiernos Autonomos Municipales</v>
      </c>
    </row>
    <row r="725" spans="1:23" customFormat="1" ht="15" hidden="1" customHeight="1">
      <c r="A725" s="324">
        <v>1325</v>
      </c>
      <c r="B725" s="344"/>
      <c r="C725" s="319" t="str">
        <f>+VLOOKUP(A725,bd_lista!$A$3:$C$593,3,FALSE)</f>
        <v>Gobierno Autónomo Municipal de Toco</v>
      </c>
      <c r="D725" s="319"/>
      <c r="E725" s="349" t="s">
        <v>1427</v>
      </c>
      <c r="F725" s="315">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315">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315">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315">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315">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315">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315">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315">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315">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315">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315">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315">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315">
        <f t="shared" ca="1" si="26"/>
        <v>0</v>
      </c>
      <c r="S725" s="323">
        <f ca="1">+R724+R725</f>
        <v>0</v>
      </c>
      <c r="T725" s="315">
        <f ca="1">+S725</f>
        <v>0</v>
      </c>
      <c r="U725" s="314">
        <f t="shared" si="27"/>
        <v>2</v>
      </c>
      <c r="V725" s="320" t="str">
        <f>+VLOOKUP(A725,bd_lista!$A$3:$E$593,5,FALSE)</f>
        <v>Gobiernos Autonomos Municipales</v>
      </c>
      <c r="W725" s="321"/>
    </row>
    <row r="726" spans="1:23" customFormat="1" ht="15" hidden="1" customHeight="1">
      <c r="A726" s="324">
        <v>1326</v>
      </c>
      <c r="B726" s="344">
        <f>+A726</f>
        <v>1326</v>
      </c>
      <c r="C726" s="319" t="str">
        <f>+VLOOKUP(A726,bd_lista!$A$3:$C$593,3,FALSE)</f>
        <v>Gobierno Autónomo Municipal de Tolata</v>
      </c>
      <c r="D726" s="319" t="str">
        <f>+C726</f>
        <v>Gobierno Autónomo Municipal de Tolata</v>
      </c>
      <c r="E726" s="348" t="s">
        <v>1426</v>
      </c>
      <c r="F726" s="315">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315">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315">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315">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315">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315">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315">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315">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315">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315">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315">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315">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315">
        <f t="shared" ca="1" si="26"/>
        <v>0</v>
      </c>
      <c r="S726" s="323"/>
      <c r="T726" s="315">
        <f ca="1">+T727</f>
        <v>0</v>
      </c>
      <c r="U726" s="314">
        <f t="shared" si="27"/>
        <v>1</v>
      </c>
      <c r="V726" s="320" t="str">
        <f>+VLOOKUP(A726,bd_lista!$A$3:$E$593,5,FALSE)</f>
        <v>Gobiernos Autonomos Municipales</v>
      </c>
      <c r="W726" s="342" t="str">
        <f>+V726</f>
        <v>Gobiernos Autonomos Municipales</v>
      </c>
    </row>
    <row r="727" spans="1:23" customFormat="1" ht="15" hidden="1" customHeight="1">
      <c r="A727" s="324">
        <v>1326</v>
      </c>
      <c r="B727" s="344"/>
      <c r="C727" s="319" t="str">
        <f>+VLOOKUP(A727,bd_lista!$A$3:$C$593,3,FALSE)</f>
        <v>Gobierno Autónomo Municipal de Tolata</v>
      </c>
      <c r="D727" s="319"/>
      <c r="E727" s="349" t="s">
        <v>1427</v>
      </c>
      <c r="F727" s="315">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315">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315">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315">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315">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315">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315">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315">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315">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315">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315">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315">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315">
        <f t="shared" ca="1" si="26"/>
        <v>0</v>
      </c>
      <c r="S727" s="323">
        <f ca="1">+R726+R727</f>
        <v>0</v>
      </c>
      <c r="T727" s="315">
        <f ca="1">+S727</f>
        <v>0</v>
      </c>
      <c r="U727" s="314">
        <f t="shared" si="27"/>
        <v>2</v>
      </c>
      <c r="V727" s="320" t="str">
        <f>+VLOOKUP(A727,bd_lista!$A$3:$E$593,5,FALSE)</f>
        <v>Gobiernos Autonomos Municipales</v>
      </c>
      <c r="W727" s="321"/>
    </row>
    <row r="728" spans="1:23" customFormat="1" ht="15" hidden="1" customHeight="1">
      <c r="A728" s="324">
        <v>1327</v>
      </c>
      <c r="B728" s="344">
        <f>+A728</f>
        <v>1327</v>
      </c>
      <c r="C728" s="319" t="str">
        <f>+VLOOKUP(A728,bd_lista!$A$3:$C$593,3,FALSE)</f>
        <v>Gobierno Autónomo Municipal de Capinota</v>
      </c>
      <c r="D728" s="319" t="str">
        <f>+C728</f>
        <v>Gobierno Autónomo Municipal de Capinota</v>
      </c>
      <c r="E728" s="348" t="s">
        <v>1426</v>
      </c>
      <c r="F728" s="315">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315">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315">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315">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315">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315">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315">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315">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315">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315">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315">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315">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315">
        <f t="shared" ca="1" si="26"/>
        <v>0</v>
      </c>
      <c r="S728" s="323"/>
      <c r="T728" s="315">
        <f ca="1">+T729</f>
        <v>0</v>
      </c>
      <c r="U728" s="314">
        <f t="shared" si="27"/>
        <v>1</v>
      </c>
      <c r="V728" s="320" t="str">
        <f>+VLOOKUP(A728,bd_lista!$A$3:$E$593,5,FALSE)</f>
        <v>Gobiernos Autonomos Municipales</v>
      </c>
      <c r="W728" s="342" t="str">
        <f>+V728</f>
        <v>Gobiernos Autonomos Municipales</v>
      </c>
    </row>
    <row r="729" spans="1:23" customFormat="1" ht="15" hidden="1" customHeight="1">
      <c r="A729" s="324">
        <v>1327</v>
      </c>
      <c r="B729" s="344"/>
      <c r="C729" s="319" t="str">
        <f>+VLOOKUP(A729,bd_lista!$A$3:$C$593,3,FALSE)</f>
        <v>Gobierno Autónomo Municipal de Capinota</v>
      </c>
      <c r="D729" s="319"/>
      <c r="E729" s="349" t="s">
        <v>1427</v>
      </c>
      <c r="F729" s="315">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315">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315">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315">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315">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315">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315">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315">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315">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315">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315">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315">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315">
        <f t="shared" ca="1" si="26"/>
        <v>0</v>
      </c>
      <c r="S729" s="323">
        <f ca="1">+R728+R729</f>
        <v>0</v>
      </c>
      <c r="T729" s="315">
        <f ca="1">+S729</f>
        <v>0</v>
      </c>
      <c r="U729" s="314">
        <f t="shared" si="27"/>
        <v>2</v>
      </c>
      <c r="V729" s="320" t="str">
        <f>+VLOOKUP(A729,bd_lista!$A$3:$E$593,5,FALSE)</f>
        <v>Gobiernos Autonomos Municipales</v>
      </c>
      <c r="W729" s="321"/>
    </row>
    <row r="730" spans="1:23" customFormat="1" ht="15" hidden="1" customHeight="1">
      <c r="A730" s="324">
        <v>1328</v>
      </c>
      <c r="B730" s="344">
        <f>+A730</f>
        <v>1328</v>
      </c>
      <c r="C730" s="319" t="str">
        <f>+VLOOKUP(A730,bd_lista!$A$3:$C$593,3,FALSE)</f>
        <v>Gobierno Autónomo Municipal de Santivañez</v>
      </c>
      <c r="D730" s="319" t="str">
        <f>+C730</f>
        <v>Gobierno Autónomo Municipal de Santivañez</v>
      </c>
      <c r="E730" s="348" t="s">
        <v>1426</v>
      </c>
      <c r="F730" s="315">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315">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315">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315">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315">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315">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315">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315">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315">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315">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315">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315">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315">
        <f t="shared" ca="1" si="26"/>
        <v>0</v>
      </c>
      <c r="S730" s="323"/>
      <c r="T730" s="315">
        <f ca="1">+T731</f>
        <v>0</v>
      </c>
      <c r="U730" s="314">
        <f t="shared" si="27"/>
        <v>1</v>
      </c>
      <c r="V730" s="320" t="str">
        <f>+VLOOKUP(A730,bd_lista!$A$3:$E$593,5,FALSE)</f>
        <v>Gobiernos Autonomos Municipales</v>
      </c>
      <c r="W730" s="342" t="str">
        <f>+V730</f>
        <v>Gobiernos Autonomos Municipales</v>
      </c>
    </row>
    <row r="731" spans="1:23" customFormat="1" ht="15" hidden="1" customHeight="1">
      <c r="A731" s="324">
        <v>1328</v>
      </c>
      <c r="B731" s="344"/>
      <c r="C731" s="319" t="str">
        <f>+VLOOKUP(A731,bd_lista!$A$3:$C$593,3,FALSE)</f>
        <v>Gobierno Autónomo Municipal de Santivañez</v>
      </c>
      <c r="D731" s="319"/>
      <c r="E731" s="349" t="s">
        <v>1427</v>
      </c>
      <c r="F731" s="315">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315">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315">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315">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315">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315">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315">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315">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315">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315">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315">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315">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315">
        <f t="shared" ca="1" si="26"/>
        <v>0</v>
      </c>
      <c r="S731" s="323">
        <f ca="1">+R730+R731</f>
        <v>0</v>
      </c>
      <c r="T731" s="315">
        <f ca="1">+S731</f>
        <v>0</v>
      </c>
      <c r="U731" s="314">
        <f t="shared" si="27"/>
        <v>2</v>
      </c>
      <c r="V731" s="320" t="str">
        <f>+VLOOKUP(A731,bd_lista!$A$3:$E$593,5,FALSE)</f>
        <v>Gobiernos Autonomos Municipales</v>
      </c>
      <c r="W731" s="321"/>
    </row>
    <row r="732" spans="1:23" customFormat="1" ht="15" hidden="1" customHeight="1">
      <c r="A732" s="324">
        <v>1329</v>
      </c>
      <c r="B732" s="344">
        <f>+A732</f>
        <v>1329</v>
      </c>
      <c r="C732" s="319" t="str">
        <f>+VLOOKUP(A732,bd_lista!$A$3:$C$593,3,FALSE)</f>
        <v>Gobierno Autónomo Municipal de Sicaya</v>
      </c>
      <c r="D732" s="319" t="str">
        <f>+C732</f>
        <v>Gobierno Autónomo Municipal de Sicaya</v>
      </c>
      <c r="E732" s="348" t="s">
        <v>1426</v>
      </c>
      <c r="F732" s="315">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315">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315">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315">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315">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315">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315">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315">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315">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315">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315">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315">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315">
        <f t="shared" ca="1" si="26"/>
        <v>0</v>
      </c>
      <c r="S732" s="323"/>
      <c r="T732" s="315">
        <f ca="1">+T733</f>
        <v>0</v>
      </c>
      <c r="U732" s="314">
        <f t="shared" si="27"/>
        <v>1</v>
      </c>
      <c r="V732" s="320" t="str">
        <f>+VLOOKUP(A732,bd_lista!$A$3:$E$593,5,FALSE)</f>
        <v>Gobiernos Autonomos Municipales</v>
      </c>
      <c r="W732" s="342" t="str">
        <f>+V732</f>
        <v>Gobiernos Autonomos Municipales</v>
      </c>
    </row>
    <row r="733" spans="1:23" customFormat="1" ht="15" hidden="1" customHeight="1">
      <c r="A733" s="324">
        <v>1329</v>
      </c>
      <c r="B733" s="344"/>
      <c r="C733" s="319" t="str">
        <f>+VLOOKUP(A733,bd_lista!$A$3:$C$593,3,FALSE)</f>
        <v>Gobierno Autónomo Municipal de Sicaya</v>
      </c>
      <c r="D733" s="319"/>
      <c r="E733" s="349" t="s">
        <v>1427</v>
      </c>
      <c r="F733" s="315">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315">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315">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315">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315">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315">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315">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315">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315">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315">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315">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315">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315">
        <f t="shared" ca="1" si="26"/>
        <v>0</v>
      </c>
      <c r="S733" s="323">
        <f ca="1">+R732+R733</f>
        <v>0</v>
      </c>
      <c r="T733" s="315">
        <f ca="1">+S733</f>
        <v>0</v>
      </c>
      <c r="U733" s="314">
        <f t="shared" si="27"/>
        <v>2</v>
      </c>
      <c r="V733" s="320" t="str">
        <f>+VLOOKUP(A733,bd_lista!$A$3:$E$593,5,FALSE)</f>
        <v>Gobiernos Autonomos Municipales</v>
      </c>
      <c r="W733" s="321"/>
    </row>
    <row r="734" spans="1:23" customFormat="1" ht="15" hidden="1" customHeight="1">
      <c r="A734" s="324">
        <v>1330</v>
      </c>
      <c r="B734" s="344">
        <f>+A734</f>
        <v>1330</v>
      </c>
      <c r="C734" s="319" t="str">
        <f>+VLOOKUP(A734,bd_lista!$A$3:$C$593,3,FALSE)</f>
        <v>Gobierno Autónomo Municipal de Tapacari</v>
      </c>
      <c r="D734" s="319" t="str">
        <f>+C734</f>
        <v>Gobierno Autónomo Municipal de Tapacari</v>
      </c>
      <c r="E734" s="348" t="s">
        <v>1426</v>
      </c>
      <c r="F734" s="315">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315">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315">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315">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315">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315">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315">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315">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315">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315">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315">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315">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315">
        <f t="shared" ca="1" si="26"/>
        <v>0</v>
      </c>
      <c r="S734" s="323"/>
      <c r="T734" s="315">
        <f ca="1">+T735</f>
        <v>0</v>
      </c>
      <c r="U734" s="314">
        <f t="shared" si="27"/>
        <v>1</v>
      </c>
      <c r="V734" s="320" t="str">
        <f>+VLOOKUP(A734,bd_lista!$A$3:$E$593,5,FALSE)</f>
        <v>Gobiernos Autonomos Municipales</v>
      </c>
      <c r="W734" s="342" t="str">
        <f>+V734</f>
        <v>Gobiernos Autonomos Municipales</v>
      </c>
    </row>
    <row r="735" spans="1:23" customFormat="1" ht="15" hidden="1" customHeight="1">
      <c r="A735" s="324">
        <v>1330</v>
      </c>
      <c r="B735" s="344"/>
      <c r="C735" s="319" t="str">
        <f>+VLOOKUP(A735,bd_lista!$A$3:$C$593,3,FALSE)</f>
        <v>Gobierno Autónomo Municipal de Tapacari</v>
      </c>
      <c r="D735" s="319"/>
      <c r="E735" s="349" t="s">
        <v>1427</v>
      </c>
      <c r="F735" s="315">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315">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315">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315">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315">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315">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315">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315">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315">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315">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315">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315">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315">
        <f t="shared" ca="1" si="26"/>
        <v>0</v>
      </c>
      <c r="S735" s="323">
        <f ca="1">+R734+R735</f>
        <v>0</v>
      </c>
      <c r="T735" s="315">
        <f ca="1">+S735</f>
        <v>0</v>
      </c>
      <c r="U735" s="314">
        <f t="shared" si="27"/>
        <v>2</v>
      </c>
      <c r="V735" s="320" t="str">
        <f>+VLOOKUP(A735,bd_lista!$A$3:$E$593,5,FALSE)</f>
        <v>Gobiernos Autonomos Municipales</v>
      </c>
      <c r="W735" s="321"/>
    </row>
    <row r="736" spans="1:23" customFormat="1" ht="15" hidden="1" customHeight="1">
      <c r="A736" s="324">
        <v>1331</v>
      </c>
      <c r="B736" s="344">
        <f>+A736</f>
        <v>1331</v>
      </c>
      <c r="C736" s="319" t="str">
        <f>+VLOOKUP(A736,bd_lista!$A$3:$C$593,3,FALSE)</f>
        <v>Gobierno Autónomo Municipal de Totora</v>
      </c>
      <c r="D736" s="319" t="str">
        <f>+C736</f>
        <v>Gobierno Autónomo Municipal de Totora</v>
      </c>
      <c r="E736" s="348" t="s">
        <v>1426</v>
      </c>
      <c r="F736" s="315">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315">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315">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315">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315">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315">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315">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315">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315">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315">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315">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315">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315">
        <f t="shared" ca="1" si="26"/>
        <v>0</v>
      </c>
      <c r="S736" s="323"/>
      <c r="T736" s="315">
        <f ca="1">+T737</f>
        <v>0</v>
      </c>
      <c r="U736" s="314">
        <f t="shared" si="27"/>
        <v>1</v>
      </c>
      <c r="V736" s="320" t="str">
        <f>+VLOOKUP(A736,bd_lista!$A$3:$E$593,5,FALSE)</f>
        <v>Gobiernos Autonomos Municipales</v>
      </c>
      <c r="W736" s="342" t="str">
        <f>+V736</f>
        <v>Gobiernos Autonomos Municipales</v>
      </c>
    </row>
    <row r="737" spans="1:23" customFormat="1" ht="15" hidden="1" customHeight="1">
      <c r="A737" s="324">
        <v>1331</v>
      </c>
      <c r="B737" s="344"/>
      <c r="C737" s="319" t="str">
        <f>+VLOOKUP(A737,bd_lista!$A$3:$C$593,3,FALSE)</f>
        <v>Gobierno Autónomo Municipal de Totora</v>
      </c>
      <c r="D737" s="319"/>
      <c r="E737" s="349" t="s">
        <v>1427</v>
      </c>
      <c r="F737" s="315">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315">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315">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315">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315">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315">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315">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315">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315">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315">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315">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315">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315">
        <f t="shared" ca="1" si="26"/>
        <v>0</v>
      </c>
      <c r="S737" s="323">
        <f ca="1">+R736+R737</f>
        <v>0</v>
      </c>
      <c r="T737" s="315">
        <f ca="1">+S737</f>
        <v>0</v>
      </c>
      <c r="U737" s="314">
        <f t="shared" si="27"/>
        <v>2</v>
      </c>
      <c r="V737" s="320" t="str">
        <f>+VLOOKUP(A737,bd_lista!$A$3:$E$593,5,FALSE)</f>
        <v>Gobiernos Autonomos Municipales</v>
      </c>
      <c r="W737" s="321"/>
    </row>
    <row r="738" spans="1:23" customFormat="1" ht="15" hidden="1" customHeight="1">
      <c r="A738" s="324">
        <v>1332</v>
      </c>
      <c r="B738" s="344">
        <f>+A738</f>
        <v>1332</v>
      </c>
      <c r="C738" s="319" t="str">
        <f>+VLOOKUP(A738,bd_lista!$A$3:$C$593,3,FALSE)</f>
        <v>Gobierno Autónomo Municipal de Pojo</v>
      </c>
      <c r="D738" s="319" t="str">
        <f>+C738</f>
        <v>Gobierno Autónomo Municipal de Pojo</v>
      </c>
      <c r="E738" s="348" t="s">
        <v>1426</v>
      </c>
      <c r="F738" s="315">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315">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315">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315">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315">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315">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315">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315">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315">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315">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315">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315">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315">
        <f t="shared" ca="1" si="26"/>
        <v>0</v>
      </c>
      <c r="S738" s="323"/>
      <c r="T738" s="315">
        <f ca="1">+T739</f>
        <v>0</v>
      </c>
      <c r="U738" s="314">
        <f t="shared" si="27"/>
        <v>1</v>
      </c>
      <c r="V738" s="320" t="str">
        <f>+VLOOKUP(A738,bd_lista!$A$3:$E$593,5,FALSE)</f>
        <v>Gobiernos Autonomos Municipales</v>
      </c>
      <c r="W738" s="342" t="str">
        <f>+V738</f>
        <v>Gobiernos Autonomos Municipales</v>
      </c>
    </row>
    <row r="739" spans="1:23" customFormat="1" ht="15" hidden="1" customHeight="1">
      <c r="A739" s="324">
        <v>1332</v>
      </c>
      <c r="B739" s="344"/>
      <c r="C739" s="319" t="str">
        <f>+VLOOKUP(A739,bd_lista!$A$3:$C$593,3,FALSE)</f>
        <v>Gobierno Autónomo Municipal de Pojo</v>
      </c>
      <c r="D739" s="319"/>
      <c r="E739" s="349" t="s">
        <v>1427</v>
      </c>
      <c r="F739" s="315">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315">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315">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315">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315">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315">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315">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315">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315">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315">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315">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315">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315">
        <f t="shared" ca="1" si="26"/>
        <v>0</v>
      </c>
      <c r="S739" s="323">
        <f ca="1">+R738+R739</f>
        <v>0</v>
      </c>
      <c r="T739" s="315">
        <f ca="1">+S739</f>
        <v>0</v>
      </c>
      <c r="U739" s="314">
        <f t="shared" si="27"/>
        <v>2</v>
      </c>
      <c r="V739" s="320" t="str">
        <f>+VLOOKUP(A739,bd_lista!$A$3:$E$593,5,FALSE)</f>
        <v>Gobiernos Autonomos Municipales</v>
      </c>
      <c r="W739" s="321"/>
    </row>
    <row r="740" spans="1:23" customFormat="1" ht="15" hidden="1" customHeight="1">
      <c r="A740" s="324">
        <v>1333</v>
      </c>
      <c r="B740" s="344">
        <f>+A740</f>
        <v>1333</v>
      </c>
      <c r="C740" s="319" t="str">
        <f>+VLOOKUP(A740,bd_lista!$A$3:$C$593,3,FALSE)</f>
        <v>Gobierno Autónomo Municipal de Pocona</v>
      </c>
      <c r="D740" s="319" t="str">
        <f>+C740</f>
        <v>Gobierno Autónomo Municipal de Pocona</v>
      </c>
      <c r="E740" s="348" t="s">
        <v>1426</v>
      </c>
      <c r="F740" s="315">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315">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315">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315">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315">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315">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315">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315">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315">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315">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315">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315">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315">
        <f t="shared" ca="1" si="26"/>
        <v>0</v>
      </c>
      <c r="S740" s="323"/>
      <c r="T740" s="315">
        <f ca="1">+T741</f>
        <v>0</v>
      </c>
      <c r="U740" s="314">
        <f t="shared" si="27"/>
        <v>1</v>
      </c>
      <c r="V740" s="320" t="str">
        <f>+VLOOKUP(A740,bd_lista!$A$3:$E$593,5,FALSE)</f>
        <v>Gobiernos Autonomos Municipales</v>
      </c>
      <c r="W740" s="342" t="str">
        <f>+V740</f>
        <v>Gobiernos Autonomos Municipales</v>
      </c>
    </row>
    <row r="741" spans="1:23" customFormat="1" ht="15" hidden="1" customHeight="1">
      <c r="A741" s="324">
        <v>1333</v>
      </c>
      <c r="B741" s="344"/>
      <c r="C741" s="319" t="str">
        <f>+VLOOKUP(A741,bd_lista!$A$3:$C$593,3,FALSE)</f>
        <v>Gobierno Autónomo Municipal de Pocona</v>
      </c>
      <c r="D741" s="319"/>
      <c r="E741" s="349" t="s">
        <v>1427</v>
      </c>
      <c r="F741" s="315">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315">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315">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315">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315">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315">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315">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315">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315">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315">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315">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315">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315">
        <f t="shared" ca="1" si="26"/>
        <v>0</v>
      </c>
      <c r="S741" s="323">
        <f ca="1">+R740+R741</f>
        <v>0</v>
      </c>
      <c r="T741" s="315">
        <f ca="1">+S741</f>
        <v>0</v>
      </c>
      <c r="U741" s="314">
        <f t="shared" si="27"/>
        <v>2</v>
      </c>
      <c r="V741" s="320" t="str">
        <f>+VLOOKUP(A741,bd_lista!$A$3:$E$593,5,FALSE)</f>
        <v>Gobiernos Autonomos Municipales</v>
      </c>
      <c r="W741" s="321"/>
    </row>
    <row r="742" spans="1:23" customFormat="1" ht="15" hidden="1" customHeight="1">
      <c r="A742" s="324">
        <v>1334</v>
      </c>
      <c r="B742" s="344">
        <f>+A742</f>
        <v>1334</v>
      </c>
      <c r="C742" s="319" t="str">
        <f>+VLOOKUP(A742,bd_lista!$A$3:$C$593,3,FALSE)</f>
        <v>Gobierno Autónomo Municipal de Chimoré</v>
      </c>
      <c r="D742" s="319" t="str">
        <f>+C742</f>
        <v>Gobierno Autónomo Municipal de Chimoré</v>
      </c>
      <c r="E742" s="348" t="s">
        <v>1426</v>
      </c>
      <c r="F742" s="315">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315">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315">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315">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315">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315">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315">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315">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315">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315">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315">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315">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315">
        <f t="shared" ca="1" si="26"/>
        <v>0</v>
      </c>
      <c r="S742" s="323"/>
      <c r="T742" s="315">
        <f ca="1">+T743</f>
        <v>0</v>
      </c>
      <c r="U742" s="314">
        <f t="shared" si="27"/>
        <v>1</v>
      </c>
      <c r="V742" s="320" t="str">
        <f>+VLOOKUP(A742,bd_lista!$A$3:$E$593,5,FALSE)</f>
        <v>Gobiernos Autonomos Municipales</v>
      </c>
      <c r="W742" s="342" t="str">
        <f>+V742</f>
        <v>Gobiernos Autonomos Municipales</v>
      </c>
    </row>
    <row r="743" spans="1:23" customFormat="1" ht="15" hidden="1" customHeight="1">
      <c r="A743" s="324">
        <v>1334</v>
      </c>
      <c r="B743" s="344"/>
      <c r="C743" s="319" t="str">
        <f>+VLOOKUP(A743,bd_lista!$A$3:$C$593,3,FALSE)</f>
        <v>Gobierno Autónomo Municipal de Chimoré</v>
      </c>
      <c r="D743" s="319"/>
      <c r="E743" s="349" t="s">
        <v>1427</v>
      </c>
      <c r="F743" s="315">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315">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315">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315">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315">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315">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315">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315">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315">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315">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315">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315">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315">
        <f t="shared" ca="1" si="26"/>
        <v>0</v>
      </c>
      <c r="S743" s="323">
        <f ca="1">+R742+R743</f>
        <v>0</v>
      </c>
      <c r="T743" s="315">
        <f ca="1">+S743</f>
        <v>0</v>
      </c>
      <c r="U743" s="314">
        <f t="shared" si="27"/>
        <v>2</v>
      </c>
      <c r="V743" s="320" t="str">
        <f>+VLOOKUP(A743,bd_lista!$A$3:$E$593,5,FALSE)</f>
        <v>Gobiernos Autonomos Municipales</v>
      </c>
      <c r="W743" s="321"/>
    </row>
    <row r="744" spans="1:23" customFormat="1" ht="15" hidden="1" customHeight="1">
      <c r="A744" s="324">
        <v>1335</v>
      </c>
      <c r="B744" s="344">
        <f>+A744</f>
        <v>1335</v>
      </c>
      <c r="C744" s="319" t="str">
        <f>+VLOOKUP(A744,bd_lista!$A$3:$C$593,3,FALSE)</f>
        <v>Gobierno Autónomo Municipal de Puerto Villarroel</v>
      </c>
      <c r="D744" s="319" t="str">
        <f>+C744</f>
        <v>Gobierno Autónomo Municipal de Puerto Villarroel</v>
      </c>
      <c r="E744" s="348" t="s">
        <v>1426</v>
      </c>
      <c r="F744" s="315">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315">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315">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315">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315">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315">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315">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315">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315">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315">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315">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315">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315">
        <f t="shared" ca="1" si="26"/>
        <v>0</v>
      </c>
      <c r="S744" s="323"/>
      <c r="T744" s="315">
        <f ca="1">+T745</f>
        <v>0</v>
      </c>
      <c r="U744" s="314">
        <f t="shared" si="27"/>
        <v>1</v>
      </c>
      <c r="V744" s="320" t="str">
        <f>+VLOOKUP(A744,bd_lista!$A$3:$E$593,5,FALSE)</f>
        <v>Gobiernos Autonomos Municipales</v>
      </c>
      <c r="W744" s="342" t="str">
        <f>+V744</f>
        <v>Gobiernos Autonomos Municipales</v>
      </c>
    </row>
    <row r="745" spans="1:23" customFormat="1" ht="15" hidden="1" customHeight="1">
      <c r="A745" s="324">
        <v>1335</v>
      </c>
      <c r="B745" s="344"/>
      <c r="C745" s="319" t="str">
        <f>+VLOOKUP(A745,bd_lista!$A$3:$C$593,3,FALSE)</f>
        <v>Gobierno Autónomo Municipal de Puerto Villarroel</v>
      </c>
      <c r="D745" s="319"/>
      <c r="E745" s="349" t="s">
        <v>1427</v>
      </c>
      <c r="F745" s="315">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315">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315">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315">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315">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315">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315">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315">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315">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315">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315">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315">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315">
        <f t="shared" ca="1" si="26"/>
        <v>0</v>
      </c>
      <c r="S745" s="323">
        <f ca="1">+R744+R745</f>
        <v>0</v>
      </c>
      <c r="T745" s="315">
        <f ca="1">+S745</f>
        <v>0</v>
      </c>
      <c r="U745" s="314">
        <f t="shared" si="27"/>
        <v>2</v>
      </c>
      <c r="V745" s="320" t="str">
        <f>+VLOOKUP(A745,bd_lista!$A$3:$E$593,5,FALSE)</f>
        <v>Gobiernos Autonomos Municipales</v>
      </c>
      <c r="W745" s="321"/>
    </row>
    <row r="746" spans="1:23" customFormat="1" ht="15" hidden="1" customHeight="1">
      <c r="A746" s="324">
        <v>1336</v>
      </c>
      <c r="B746" s="344">
        <f>+A746</f>
        <v>1336</v>
      </c>
      <c r="C746" s="319" t="str">
        <f>+VLOOKUP(A746,bd_lista!$A$3:$C$593,3,FALSE)</f>
        <v>Gobierno Autónomo Municipal de Arani</v>
      </c>
      <c r="D746" s="319" t="str">
        <f>+C746</f>
        <v>Gobierno Autónomo Municipal de Arani</v>
      </c>
      <c r="E746" s="348" t="s">
        <v>1426</v>
      </c>
      <c r="F746" s="315">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315">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315">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315">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315">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315">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315">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315">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315">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315">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315">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315">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315">
        <f t="shared" ca="1" si="26"/>
        <v>0</v>
      </c>
      <c r="S746" s="323"/>
      <c r="T746" s="315">
        <f ca="1">+T747</f>
        <v>0</v>
      </c>
      <c r="U746" s="314">
        <f t="shared" si="27"/>
        <v>1</v>
      </c>
      <c r="V746" s="320" t="str">
        <f>+VLOOKUP(A746,bd_lista!$A$3:$E$593,5,FALSE)</f>
        <v>Gobiernos Autonomos Municipales</v>
      </c>
      <c r="W746" s="342" t="str">
        <f>+V746</f>
        <v>Gobiernos Autonomos Municipales</v>
      </c>
    </row>
    <row r="747" spans="1:23" customFormat="1" ht="15" hidden="1" customHeight="1">
      <c r="A747" s="324">
        <v>1336</v>
      </c>
      <c r="B747" s="344"/>
      <c r="C747" s="319" t="str">
        <f>+VLOOKUP(A747,bd_lista!$A$3:$C$593,3,FALSE)</f>
        <v>Gobierno Autónomo Municipal de Arani</v>
      </c>
      <c r="D747" s="319"/>
      <c r="E747" s="349" t="s">
        <v>1427</v>
      </c>
      <c r="F747" s="315">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315">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315">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315">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315">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315">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315">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315">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315">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315">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315">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315">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315">
        <f t="shared" ca="1" si="26"/>
        <v>0</v>
      </c>
      <c r="S747" s="323">
        <f ca="1">+R746+R747</f>
        <v>0</v>
      </c>
      <c r="T747" s="315">
        <f ca="1">+S747</f>
        <v>0</v>
      </c>
      <c r="U747" s="314">
        <f t="shared" si="27"/>
        <v>2</v>
      </c>
      <c r="V747" s="320" t="str">
        <f>+VLOOKUP(A747,bd_lista!$A$3:$E$593,5,FALSE)</f>
        <v>Gobiernos Autonomos Municipales</v>
      </c>
      <c r="W747" s="321"/>
    </row>
    <row r="748" spans="1:23" customFormat="1" ht="15" hidden="1" customHeight="1">
      <c r="A748" s="324">
        <v>1337</v>
      </c>
      <c r="B748" s="344">
        <f>+A748</f>
        <v>1337</v>
      </c>
      <c r="C748" s="319" t="str">
        <f>+VLOOKUP(A748,bd_lista!$A$3:$C$593,3,FALSE)</f>
        <v>Gobierno Autónomo Municipal de Vacas</v>
      </c>
      <c r="D748" s="319" t="str">
        <f>+C748</f>
        <v>Gobierno Autónomo Municipal de Vacas</v>
      </c>
      <c r="E748" s="348" t="s">
        <v>1426</v>
      </c>
      <c r="F748" s="315">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315">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315">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315">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315">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315">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315">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315">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315">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315">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315">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315">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315">
        <f t="shared" ca="1" si="26"/>
        <v>0</v>
      </c>
      <c r="S748" s="323"/>
      <c r="T748" s="315">
        <f ca="1">+T749</f>
        <v>0</v>
      </c>
      <c r="U748" s="314">
        <f t="shared" si="27"/>
        <v>1</v>
      </c>
      <c r="V748" s="320" t="str">
        <f>+VLOOKUP(A748,bd_lista!$A$3:$E$593,5,FALSE)</f>
        <v>Gobiernos Autonomos Municipales</v>
      </c>
      <c r="W748" s="342" t="str">
        <f>+V748</f>
        <v>Gobiernos Autonomos Municipales</v>
      </c>
    </row>
    <row r="749" spans="1:23" customFormat="1" ht="15" hidden="1" customHeight="1">
      <c r="A749" s="324">
        <v>1337</v>
      </c>
      <c r="B749" s="344"/>
      <c r="C749" s="319" t="str">
        <f>+VLOOKUP(A749,bd_lista!$A$3:$C$593,3,FALSE)</f>
        <v>Gobierno Autónomo Municipal de Vacas</v>
      </c>
      <c r="D749" s="319"/>
      <c r="E749" s="349" t="s">
        <v>1427</v>
      </c>
      <c r="F749" s="315">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315">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315">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315">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315">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315">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315">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315">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315">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315">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315">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315">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315">
        <f t="shared" ca="1" si="26"/>
        <v>0</v>
      </c>
      <c r="S749" s="323">
        <f ca="1">+R748+R749</f>
        <v>0</v>
      </c>
      <c r="T749" s="315">
        <f ca="1">+S749</f>
        <v>0</v>
      </c>
      <c r="U749" s="314">
        <f t="shared" si="27"/>
        <v>2</v>
      </c>
      <c r="V749" s="320" t="str">
        <f>+VLOOKUP(A749,bd_lista!$A$3:$E$593,5,FALSE)</f>
        <v>Gobiernos Autonomos Municipales</v>
      </c>
      <c r="W749" s="321"/>
    </row>
    <row r="750" spans="1:23" customFormat="1" ht="15" hidden="1" customHeight="1">
      <c r="A750" s="324">
        <v>1338</v>
      </c>
      <c r="B750" s="344">
        <f>+A750</f>
        <v>1338</v>
      </c>
      <c r="C750" s="319" t="str">
        <f>+VLOOKUP(A750,bd_lista!$A$3:$C$593,3,FALSE)</f>
        <v>Gobierno Autónomo Municipal de Arque</v>
      </c>
      <c r="D750" s="319" t="str">
        <f>+C750</f>
        <v>Gobierno Autónomo Municipal de Arque</v>
      </c>
      <c r="E750" s="348" t="s">
        <v>1426</v>
      </c>
      <c r="F750" s="315">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315">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315">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315">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315">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315">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315">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315">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315">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315">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315">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315">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315">
        <f t="shared" ca="1" si="26"/>
        <v>0</v>
      </c>
      <c r="S750" s="323"/>
      <c r="T750" s="315">
        <f ca="1">+T751</f>
        <v>0</v>
      </c>
      <c r="U750" s="314">
        <f t="shared" si="27"/>
        <v>1</v>
      </c>
      <c r="V750" s="320" t="str">
        <f>+VLOOKUP(A750,bd_lista!$A$3:$E$593,5,FALSE)</f>
        <v>Gobiernos Autonomos Municipales</v>
      </c>
      <c r="W750" s="342" t="str">
        <f>+V750</f>
        <v>Gobiernos Autonomos Municipales</v>
      </c>
    </row>
    <row r="751" spans="1:23" customFormat="1" ht="15" hidden="1" customHeight="1">
      <c r="A751" s="324">
        <v>1338</v>
      </c>
      <c r="B751" s="344"/>
      <c r="C751" s="319" t="str">
        <f>+VLOOKUP(A751,bd_lista!$A$3:$C$593,3,FALSE)</f>
        <v>Gobierno Autónomo Municipal de Arque</v>
      </c>
      <c r="D751" s="319"/>
      <c r="E751" s="349" t="s">
        <v>1427</v>
      </c>
      <c r="F751" s="315">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315">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315">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315">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315">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315">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315">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315">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315">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315">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315">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315">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315">
        <f t="shared" ca="1" si="26"/>
        <v>0</v>
      </c>
      <c r="S751" s="323">
        <f ca="1">+R750+R751</f>
        <v>0</v>
      </c>
      <c r="T751" s="315">
        <f ca="1">+S751</f>
        <v>0</v>
      </c>
      <c r="U751" s="314">
        <f t="shared" si="27"/>
        <v>2</v>
      </c>
      <c r="V751" s="320" t="str">
        <f>+VLOOKUP(A751,bd_lista!$A$3:$E$593,5,FALSE)</f>
        <v>Gobiernos Autonomos Municipales</v>
      </c>
      <c r="W751" s="321"/>
    </row>
    <row r="752" spans="1:23" customFormat="1" ht="15" hidden="1" customHeight="1">
      <c r="A752" s="324">
        <v>1339</v>
      </c>
      <c r="B752" s="344">
        <f>+A752</f>
        <v>1339</v>
      </c>
      <c r="C752" s="319" t="str">
        <f>+VLOOKUP(A752,bd_lista!$A$3:$C$593,3,FALSE)</f>
        <v>Gobierno Autónomo Municipal de Tacopaya</v>
      </c>
      <c r="D752" s="319" t="str">
        <f>+C752</f>
        <v>Gobierno Autónomo Municipal de Tacopaya</v>
      </c>
      <c r="E752" s="348" t="s">
        <v>1426</v>
      </c>
      <c r="F752" s="315">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315">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315">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315">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315">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315">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315">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315">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315">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315">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315">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315">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315">
        <f t="shared" ca="1" si="26"/>
        <v>0</v>
      </c>
      <c r="S752" s="323"/>
      <c r="T752" s="315">
        <f ca="1">+T753</f>
        <v>0</v>
      </c>
      <c r="U752" s="314">
        <f t="shared" si="27"/>
        <v>1</v>
      </c>
      <c r="V752" s="320" t="str">
        <f>+VLOOKUP(A752,bd_lista!$A$3:$E$593,5,FALSE)</f>
        <v>Gobiernos Autonomos Municipales</v>
      </c>
      <c r="W752" s="342" t="str">
        <f>+V752</f>
        <v>Gobiernos Autonomos Municipales</v>
      </c>
    </row>
    <row r="753" spans="1:23" customFormat="1" ht="15" hidden="1" customHeight="1">
      <c r="A753" s="324">
        <v>1339</v>
      </c>
      <c r="B753" s="344"/>
      <c r="C753" s="319" t="str">
        <f>+VLOOKUP(A753,bd_lista!$A$3:$C$593,3,FALSE)</f>
        <v>Gobierno Autónomo Municipal de Tacopaya</v>
      </c>
      <c r="D753" s="319"/>
      <c r="E753" s="349" t="s">
        <v>1427</v>
      </c>
      <c r="F753" s="315">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315">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315">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315">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315">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315">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315">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315">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315">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315">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315">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315">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315">
        <f t="shared" ca="1" si="26"/>
        <v>0</v>
      </c>
      <c r="S753" s="323">
        <f ca="1">+R752+R753</f>
        <v>0</v>
      </c>
      <c r="T753" s="315">
        <f ca="1">+S753</f>
        <v>0</v>
      </c>
      <c r="U753" s="314">
        <f t="shared" si="27"/>
        <v>2</v>
      </c>
      <c r="V753" s="320" t="str">
        <f>+VLOOKUP(A753,bd_lista!$A$3:$E$593,5,FALSE)</f>
        <v>Gobiernos Autonomos Municipales</v>
      </c>
      <c r="W753" s="321"/>
    </row>
    <row r="754" spans="1:23" customFormat="1" ht="15" hidden="1" customHeight="1">
      <c r="A754" s="324">
        <v>1340</v>
      </c>
      <c r="B754" s="344">
        <f>+A754</f>
        <v>1340</v>
      </c>
      <c r="C754" s="319" t="str">
        <f>+VLOOKUP(A754,bd_lista!$A$3:$C$593,3,FALSE)</f>
        <v>Gobierno Autónomo Municipal de Bolivar</v>
      </c>
      <c r="D754" s="319" t="str">
        <f>+C754</f>
        <v>Gobierno Autónomo Municipal de Bolivar</v>
      </c>
      <c r="E754" s="348" t="s">
        <v>1426</v>
      </c>
      <c r="F754" s="315">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315">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315">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315">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315">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315">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315">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315">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315">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315">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315">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315">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315">
        <f t="shared" ca="1" si="26"/>
        <v>0</v>
      </c>
      <c r="S754" s="323"/>
      <c r="T754" s="315">
        <f ca="1">+T755</f>
        <v>0</v>
      </c>
      <c r="U754" s="314">
        <f t="shared" si="27"/>
        <v>1</v>
      </c>
      <c r="V754" s="320" t="str">
        <f>+VLOOKUP(A754,bd_lista!$A$3:$E$593,5,FALSE)</f>
        <v>Gobiernos Autonomos Municipales</v>
      </c>
      <c r="W754" s="342" t="str">
        <f>+V754</f>
        <v>Gobiernos Autonomos Municipales</v>
      </c>
    </row>
    <row r="755" spans="1:23" customFormat="1" ht="15" hidden="1" customHeight="1">
      <c r="A755" s="324">
        <v>1340</v>
      </c>
      <c r="B755" s="344"/>
      <c r="C755" s="319" t="str">
        <f>+VLOOKUP(A755,bd_lista!$A$3:$C$593,3,FALSE)</f>
        <v>Gobierno Autónomo Municipal de Bolivar</v>
      </c>
      <c r="D755" s="319"/>
      <c r="E755" s="349" t="s">
        <v>1427</v>
      </c>
      <c r="F755" s="315">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315">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315">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315">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315">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315">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315">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315">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315">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315">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315">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315">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315">
        <f t="shared" ca="1" si="26"/>
        <v>0</v>
      </c>
      <c r="S755" s="323">
        <f ca="1">+R754+R755</f>
        <v>0</v>
      </c>
      <c r="T755" s="315">
        <f ca="1">+S755</f>
        <v>0</v>
      </c>
      <c r="U755" s="314">
        <f t="shared" si="27"/>
        <v>2</v>
      </c>
      <c r="V755" s="320" t="str">
        <f>+VLOOKUP(A755,bd_lista!$A$3:$E$593,5,FALSE)</f>
        <v>Gobiernos Autonomos Municipales</v>
      </c>
      <c r="W755" s="321"/>
    </row>
    <row r="756" spans="1:23" customFormat="1" ht="15" hidden="1" customHeight="1">
      <c r="A756" s="324">
        <v>1341</v>
      </c>
      <c r="B756" s="344">
        <f>+A756</f>
        <v>1341</v>
      </c>
      <c r="C756" s="319" t="str">
        <f>+VLOOKUP(A756,bd_lista!$A$3:$C$593,3,FALSE)</f>
        <v>Gobierno Autónomo Municipal de Tiraque</v>
      </c>
      <c r="D756" s="319" t="str">
        <f>+C756</f>
        <v>Gobierno Autónomo Municipal de Tiraque</v>
      </c>
      <c r="E756" s="348" t="s">
        <v>1426</v>
      </c>
      <c r="F756" s="315">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315">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315">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315">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315">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315">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315">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315">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315">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315">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315">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315">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315">
        <f t="shared" ca="1" si="26"/>
        <v>0</v>
      </c>
      <c r="S756" s="323"/>
      <c r="T756" s="315">
        <f ca="1">+T757</f>
        <v>0</v>
      </c>
      <c r="U756" s="314">
        <f t="shared" si="27"/>
        <v>1</v>
      </c>
      <c r="V756" s="320" t="str">
        <f>+VLOOKUP(A756,bd_lista!$A$3:$E$593,5,FALSE)</f>
        <v>Gobiernos Autonomos Municipales</v>
      </c>
      <c r="W756" s="342" t="str">
        <f>+V756</f>
        <v>Gobiernos Autonomos Municipales</v>
      </c>
    </row>
    <row r="757" spans="1:23" customFormat="1" ht="15" hidden="1" customHeight="1">
      <c r="A757" s="324">
        <v>1341</v>
      </c>
      <c r="B757" s="344"/>
      <c r="C757" s="319" t="str">
        <f>+VLOOKUP(A757,bd_lista!$A$3:$C$593,3,FALSE)</f>
        <v>Gobierno Autónomo Municipal de Tiraque</v>
      </c>
      <c r="D757" s="319"/>
      <c r="E757" s="349" t="s">
        <v>1427</v>
      </c>
      <c r="F757" s="315">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315">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315">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315">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315">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315">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315">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315">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315">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315">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315">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315">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315">
        <f t="shared" ca="1" si="26"/>
        <v>0</v>
      </c>
      <c r="S757" s="323">
        <f ca="1">+R756+R757</f>
        <v>0</v>
      </c>
      <c r="T757" s="315">
        <f ca="1">+S757</f>
        <v>0</v>
      </c>
      <c r="U757" s="314">
        <f t="shared" si="27"/>
        <v>2</v>
      </c>
      <c r="V757" s="320" t="str">
        <f>+VLOOKUP(A757,bd_lista!$A$3:$E$593,5,FALSE)</f>
        <v>Gobiernos Autonomos Municipales</v>
      </c>
      <c r="W757" s="321"/>
    </row>
    <row r="758" spans="1:23" customFormat="1" ht="15" hidden="1" customHeight="1">
      <c r="A758" s="324">
        <v>1342</v>
      </c>
      <c r="B758" s="344">
        <f>+A758</f>
        <v>1342</v>
      </c>
      <c r="C758" s="319" t="str">
        <f>+VLOOKUP(A758,bd_lista!$A$3:$C$593,3,FALSE)</f>
        <v>Gobierno Autónomo Municipal de Mizque</v>
      </c>
      <c r="D758" s="319" t="str">
        <f>+C758</f>
        <v>Gobierno Autónomo Municipal de Mizque</v>
      </c>
      <c r="E758" s="348" t="s">
        <v>1426</v>
      </c>
      <c r="F758" s="315">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315">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315">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315">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315">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315">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315">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315">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315">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315">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315">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315">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315">
        <f t="shared" ca="1" si="26"/>
        <v>0</v>
      </c>
      <c r="S758" s="323"/>
      <c r="T758" s="315">
        <f ca="1">+T759</f>
        <v>0</v>
      </c>
      <c r="U758" s="314">
        <f t="shared" si="27"/>
        <v>1</v>
      </c>
      <c r="V758" s="320" t="str">
        <f>+VLOOKUP(A758,bd_lista!$A$3:$E$593,5,FALSE)</f>
        <v>Gobiernos Autonomos Municipales</v>
      </c>
      <c r="W758" s="342" t="str">
        <f>+V758</f>
        <v>Gobiernos Autonomos Municipales</v>
      </c>
    </row>
    <row r="759" spans="1:23" customFormat="1" ht="15" hidden="1" customHeight="1">
      <c r="A759" s="324">
        <v>1342</v>
      </c>
      <c r="B759" s="344"/>
      <c r="C759" s="319" t="str">
        <f>+VLOOKUP(A759,bd_lista!$A$3:$C$593,3,FALSE)</f>
        <v>Gobierno Autónomo Municipal de Mizque</v>
      </c>
      <c r="D759" s="319"/>
      <c r="E759" s="349" t="s">
        <v>1427</v>
      </c>
      <c r="F759" s="315">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315">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315">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315">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315">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315">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315">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315">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315">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315">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315">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315">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315">
        <f t="shared" ca="1" si="26"/>
        <v>0</v>
      </c>
      <c r="S759" s="323">
        <f ca="1">+R758+R759</f>
        <v>0</v>
      </c>
      <c r="T759" s="315">
        <f ca="1">+S759</f>
        <v>0</v>
      </c>
      <c r="U759" s="314">
        <f t="shared" si="27"/>
        <v>2</v>
      </c>
      <c r="V759" s="320" t="str">
        <f>+VLOOKUP(A759,bd_lista!$A$3:$E$593,5,FALSE)</f>
        <v>Gobiernos Autonomos Municipales</v>
      </c>
      <c r="W759" s="321"/>
    </row>
    <row r="760" spans="1:23" customFormat="1" ht="15" hidden="1" customHeight="1">
      <c r="A760" s="324">
        <v>1343</v>
      </c>
      <c r="B760" s="344">
        <f>+A760</f>
        <v>1343</v>
      </c>
      <c r="C760" s="319" t="str">
        <f>+VLOOKUP(A760,bd_lista!$A$3:$C$593,3,FALSE)</f>
        <v>Gobierno Autónomo Municipal de Vila Vila</v>
      </c>
      <c r="D760" s="319" t="str">
        <f>+C760</f>
        <v>Gobierno Autónomo Municipal de Vila Vila</v>
      </c>
      <c r="E760" s="348" t="s">
        <v>1426</v>
      </c>
      <c r="F760" s="315">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315">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315">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315">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315">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315">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315">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315">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315">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315">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315">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315">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315">
        <f t="shared" ca="1" si="26"/>
        <v>0</v>
      </c>
      <c r="S760" s="323"/>
      <c r="T760" s="315">
        <f ca="1">+T761</f>
        <v>0</v>
      </c>
      <c r="U760" s="314">
        <f t="shared" si="27"/>
        <v>1</v>
      </c>
      <c r="V760" s="320" t="str">
        <f>+VLOOKUP(A760,bd_lista!$A$3:$E$593,5,FALSE)</f>
        <v>Gobiernos Autonomos Municipales</v>
      </c>
      <c r="W760" s="342" t="str">
        <f>+V760</f>
        <v>Gobiernos Autonomos Municipales</v>
      </c>
    </row>
    <row r="761" spans="1:23" customFormat="1" ht="15" hidden="1" customHeight="1">
      <c r="A761" s="324">
        <v>1343</v>
      </c>
      <c r="B761" s="344"/>
      <c r="C761" s="319" t="str">
        <f>+VLOOKUP(A761,bd_lista!$A$3:$C$593,3,FALSE)</f>
        <v>Gobierno Autónomo Municipal de Vila Vila</v>
      </c>
      <c r="D761" s="319"/>
      <c r="E761" s="349" t="s">
        <v>1427</v>
      </c>
      <c r="F761" s="315">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315">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315">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315">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315">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315">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315">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315">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315">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315">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315">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315">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315">
        <f t="shared" ca="1" si="26"/>
        <v>0</v>
      </c>
      <c r="S761" s="323">
        <f ca="1">+R760+R761</f>
        <v>0</v>
      </c>
      <c r="T761" s="315">
        <f ca="1">+S761</f>
        <v>0</v>
      </c>
      <c r="U761" s="314">
        <f t="shared" si="27"/>
        <v>2</v>
      </c>
      <c r="V761" s="320" t="str">
        <f>+VLOOKUP(A761,bd_lista!$A$3:$E$593,5,FALSE)</f>
        <v>Gobiernos Autonomos Municipales</v>
      </c>
      <c r="W761" s="321"/>
    </row>
    <row r="762" spans="1:23" customFormat="1" ht="15" hidden="1" customHeight="1">
      <c r="A762" s="324">
        <v>1344</v>
      </c>
      <c r="B762" s="344">
        <f>+A762</f>
        <v>1344</v>
      </c>
      <c r="C762" s="319" t="str">
        <f>+VLOOKUP(A762,bd_lista!$A$3:$C$593,3,FALSE)</f>
        <v>Gobierno Autónomo Municipal de Alalay</v>
      </c>
      <c r="D762" s="319" t="str">
        <f>+C762</f>
        <v>Gobierno Autónomo Municipal de Alalay</v>
      </c>
      <c r="E762" s="348" t="s">
        <v>1426</v>
      </c>
      <c r="F762" s="315">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315">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315">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315">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315">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315">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315">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315">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315">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315">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315">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315">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315">
        <f t="shared" ca="1" si="26"/>
        <v>0</v>
      </c>
      <c r="S762" s="323"/>
      <c r="T762" s="315">
        <f ca="1">+T763</f>
        <v>0</v>
      </c>
      <c r="U762" s="314">
        <f t="shared" si="27"/>
        <v>1</v>
      </c>
      <c r="V762" s="320" t="str">
        <f>+VLOOKUP(A762,bd_lista!$A$3:$E$593,5,FALSE)</f>
        <v>Gobiernos Autonomos Municipales</v>
      </c>
      <c r="W762" s="342" t="str">
        <f>+V762</f>
        <v>Gobiernos Autonomos Municipales</v>
      </c>
    </row>
    <row r="763" spans="1:23" customFormat="1" ht="15" hidden="1" customHeight="1">
      <c r="A763" s="324">
        <v>1344</v>
      </c>
      <c r="B763" s="344"/>
      <c r="C763" s="319" t="str">
        <f>+VLOOKUP(A763,bd_lista!$A$3:$C$593,3,FALSE)</f>
        <v>Gobierno Autónomo Municipal de Alalay</v>
      </c>
      <c r="D763" s="319"/>
      <c r="E763" s="349" t="s">
        <v>1427</v>
      </c>
      <c r="F763" s="315">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315">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315">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315">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315">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315">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315">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315">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315">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315">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315">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315">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315">
        <f t="shared" ca="1" si="26"/>
        <v>0</v>
      </c>
      <c r="S763" s="323">
        <f ca="1">+R762+R763</f>
        <v>0</v>
      </c>
      <c r="T763" s="315">
        <f ca="1">+S763</f>
        <v>0</v>
      </c>
      <c r="U763" s="314">
        <f t="shared" si="27"/>
        <v>2</v>
      </c>
      <c r="V763" s="320" t="str">
        <f>+VLOOKUP(A763,bd_lista!$A$3:$E$593,5,FALSE)</f>
        <v>Gobiernos Autonomos Municipales</v>
      </c>
      <c r="W763" s="321"/>
    </row>
    <row r="764" spans="1:23" customFormat="1" ht="15" hidden="1" customHeight="1">
      <c r="A764" s="324">
        <v>1345</v>
      </c>
      <c r="B764" s="344">
        <f>+A764</f>
        <v>1345</v>
      </c>
      <c r="C764" s="319" t="str">
        <f>+VLOOKUP(A764,bd_lista!$A$3:$C$593,3,FALSE)</f>
        <v>Gobierno Autónomo Municipal de Entre Rios</v>
      </c>
      <c r="D764" s="319" t="str">
        <f>+C764</f>
        <v>Gobierno Autónomo Municipal de Entre Rios</v>
      </c>
      <c r="E764" s="348" t="s">
        <v>1426</v>
      </c>
      <c r="F764" s="315">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315">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315">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315">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315">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315">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315">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315">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315">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315">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315">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315">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315">
        <f t="shared" ca="1" si="26"/>
        <v>0</v>
      </c>
      <c r="S764" s="323"/>
      <c r="T764" s="315">
        <f ca="1">+T765</f>
        <v>0</v>
      </c>
      <c r="U764" s="314">
        <f t="shared" si="27"/>
        <v>1</v>
      </c>
      <c r="V764" s="320" t="str">
        <f>+VLOOKUP(A764,bd_lista!$A$3:$E$593,5,FALSE)</f>
        <v>Gobiernos Autonomos Municipales</v>
      </c>
      <c r="W764" s="342" t="str">
        <f>+V764</f>
        <v>Gobiernos Autonomos Municipales</v>
      </c>
    </row>
    <row r="765" spans="1:23" customFormat="1" ht="15" hidden="1" customHeight="1">
      <c r="A765" s="324">
        <v>1345</v>
      </c>
      <c r="B765" s="344"/>
      <c r="C765" s="319" t="str">
        <f>+VLOOKUP(A765,bd_lista!$A$3:$C$593,3,FALSE)</f>
        <v>Gobierno Autónomo Municipal de Entre Rios</v>
      </c>
      <c r="D765" s="319"/>
      <c r="E765" s="349" t="s">
        <v>1427</v>
      </c>
      <c r="F765" s="315">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315">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315">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315">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315">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315">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315">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315">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315">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315">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315">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315">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315">
        <f t="shared" ca="1" si="26"/>
        <v>0</v>
      </c>
      <c r="S765" s="323">
        <f ca="1">+R764+R765</f>
        <v>0</v>
      </c>
      <c r="T765" s="315">
        <f ca="1">+S765</f>
        <v>0</v>
      </c>
      <c r="U765" s="314">
        <f t="shared" si="27"/>
        <v>2</v>
      </c>
      <c r="V765" s="320" t="str">
        <f>+VLOOKUP(A765,bd_lista!$A$3:$E$593,5,FALSE)</f>
        <v>Gobiernos Autonomos Municipales</v>
      </c>
      <c r="W765" s="321"/>
    </row>
    <row r="766" spans="1:23" customFormat="1" ht="15" hidden="1" customHeight="1">
      <c r="A766" s="324">
        <v>1346</v>
      </c>
      <c r="B766" s="344">
        <f>+A766</f>
        <v>1346</v>
      </c>
      <c r="C766" s="319" t="str">
        <f>+VLOOKUP(A766,bd_lista!$A$3:$C$593,3,FALSE)</f>
        <v>Gobierno Autónomo Municipal de Cocapata</v>
      </c>
      <c r="D766" s="319" t="str">
        <f>+C766</f>
        <v>Gobierno Autónomo Municipal de Cocapata</v>
      </c>
      <c r="E766" s="348" t="s">
        <v>1426</v>
      </c>
      <c r="F766" s="315">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315">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315">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315">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315">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315">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315">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315">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315">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315">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315">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315">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315">
        <f t="shared" ca="1" si="26"/>
        <v>0</v>
      </c>
      <c r="S766" s="323"/>
      <c r="T766" s="315">
        <f ca="1">+T767</f>
        <v>0</v>
      </c>
      <c r="U766" s="314">
        <f t="shared" si="27"/>
        <v>1</v>
      </c>
      <c r="V766" s="320" t="str">
        <f>+VLOOKUP(A766,bd_lista!$A$3:$E$593,5,FALSE)</f>
        <v>Gobiernos Autonomos Municipales</v>
      </c>
      <c r="W766" s="342" t="str">
        <f>+V766</f>
        <v>Gobiernos Autonomos Municipales</v>
      </c>
    </row>
    <row r="767" spans="1:23" customFormat="1" ht="15" hidden="1" customHeight="1">
      <c r="A767" s="324">
        <v>1346</v>
      </c>
      <c r="B767" s="344"/>
      <c r="C767" s="319" t="str">
        <f>+VLOOKUP(A767,bd_lista!$A$3:$C$593,3,FALSE)</f>
        <v>Gobierno Autónomo Municipal de Cocapata</v>
      </c>
      <c r="D767" s="319"/>
      <c r="E767" s="349" t="s">
        <v>1427</v>
      </c>
      <c r="F767" s="315">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315">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315">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315">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315">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315">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315">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315">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315">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315">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315">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315">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315">
        <f t="shared" ca="1" si="26"/>
        <v>0</v>
      </c>
      <c r="S767" s="323">
        <f ca="1">+R766+R767</f>
        <v>0</v>
      </c>
      <c r="T767" s="315">
        <f ca="1">+S767</f>
        <v>0</v>
      </c>
      <c r="U767" s="314">
        <f t="shared" si="27"/>
        <v>2</v>
      </c>
      <c r="V767" s="320" t="str">
        <f>+VLOOKUP(A767,bd_lista!$A$3:$E$593,5,FALSE)</f>
        <v>Gobiernos Autonomos Municipales</v>
      </c>
      <c r="W767" s="321"/>
    </row>
    <row r="768" spans="1:23" customFormat="1" ht="15" hidden="1" customHeight="1">
      <c r="A768" s="324">
        <v>1347</v>
      </c>
      <c r="B768" s="344">
        <f>+A768</f>
        <v>1347</v>
      </c>
      <c r="C768" s="319" t="str">
        <f>+VLOOKUP(A768,bd_lista!$A$3:$C$593,3,FALSE)</f>
        <v>Gobierno Autónomo Municipal de Shinahota</v>
      </c>
      <c r="D768" s="319" t="str">
        <f>+C768</f>
        <v>Gobierno Autónomo Municipal de Shinahota</v>
      </c>
      <c r="E768" s="348" t="s">
        <v>1426</v>
      </c>
      <c r="F768" s="315">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315">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315">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315">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315">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315">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315">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315">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315">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315">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315">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315">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315">
        <f t="shared" ca="1" si="26"/>
        <v>0</v>
      </c>
      <c r="S768" s="323"/>
      <c r="T768" s="315">
        <f ca="1">+T769</f>
        <v>0</v>
      </c>
      <c r="U768" s="314">
        <f t="shared" si="27"/>
        <v>1</v>
      </c>
      <c r="V768" s="320" t="str">
        <f>+VLOOKUP(A768,bd_lista!$A$3:$E$593,5,FALSE)</f>
        <v>Gobiernos Autonomos Municipales</v>
      </c>
      <c r="W768" s="342" t="str">
        <f>+V768</f>
        <v>Gobiernos Autonomos Municipales</v>
      </c>
    </row>
    <row r="769" spans="1:23" customFormat="1" ht="15" hidden="1" customHeight="1">
      <c r="A769" s="324">
        <v>1347</v>
      </c>
      <c r="B769" s="344"/>
      <c r="C769" s="319" t="str">
        <f>+VLOOKUP(A769,bd_lista!$A$3:$C$593,3,FALSE)</f>
        <v>Gobierno Autónomo Municipal de Shinahota</v>
      </c>
      <c r="D769" s="319"/>
      <c r="E769" s="349" t="s">
        <v>1427</v>
      </c>
      <c r="F769" s="315">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315">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315">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315">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315">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315">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315">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315">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315">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315">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315">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315">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315">
        <f t="shared" ca="1" si="26"/>
        <v>0</v>
      </c>
      <c r="S769" s="323">
        <f ca="1">+R768+R769</f>
        <v>0</v>
      </c>
      <c r="T769" s="315">
        <f ca="1">+S769</f>
        <v>0</v>
      </c>
      <c r="U769" s="314">
        <f t="shared" si="27"/>
        <v>2</v>
      </c>
      <c r="V769" s="320" t="str">
        <f>+VLOOKUP(A769,bd_lista!$A$3:$E$593,5,FALSE)</f>
        <v>Gobiernos Autonomos Municipales</v>
      </c>
      <c r="W769" s="321"/>
    </row>
    <row r="770" spans="1:23" customFormat="1" ht="15" hidden="1" customHeight="1">
      <c r="A770" s="324">
        <v>1401</v>
      </c>
      <c r="B770" s="344">
        <f>+A770</f>
        <v>1401</v>
      </c>
      <c r="C770" s="319" t="str">
        <f>+VLOOKUP(A770,bd_lista!$A$3:$C$593,3,FALSE)</f>
        <v>Gobierno Autónomo Municipal de Oruro</v>
      </c>
      <c r="D770" s="319" t="str">
        <f>+C770</f>
        <v>Gobierno Autónomo Municipal de Oruro</v>
      </c>
      <c r="E770" s="348" t="s">
        <v>1426</v>
      </c>
      <c r="F770" s="315">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315">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315">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315">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315">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315">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315">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315">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315">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315">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315">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315">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315">
        <f t="shared" ca="1" si="26"/>
        <v>0</v>
      </c>
      <c r="S770" s="323"/>
      <c r="T770" s="315">
        <f ca="1">+T771</f>
        <v>0</v>
      </c>
      <c r="U770" s="314">
        <f t="shared" si="27"/>
        <v>1</v>
      </c>
      <c r="V770" s="320" t="str">
        <f>+VLOOKUP(A770,bd_lista!$A$3:$E$593,5,FALSE)</f>
        <v>Gobiernos Autonomos Municipales</v>
      </c>
      <c r="W770" s="342" t="str">
        <f>+V770</f>
        <v>Gobiernos Autonomos Municipales</v>
      </c>
    </row>
    <row r="771" spans="1:23" customFormat="1" ht="15" hidden="1" customHeight="1">
      <c r="A771" s="324">
        <v>1401</v>
      </c>
      <c r="B771" s="344"/>
      <c r="C771" s="319" t="str">
        <f>+VLOOKUP(A771,bd_lista!$A$3:$C$593,3,FALSE)</f>
        <v>Gobierno Autónomo Municipal de Oruro</v>
      </c>
      <c r="D771" s="319"/>
      <c r="E771" s="349" t="s">
        <v>1427</v>
      </c>
      <c r="F771" s="315">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315">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315">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315">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315">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315">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315">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315">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315">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315">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315">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315">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315">
        <f t="shared" ca="1" si="26"/>
        <v>0</v>
      </c>
      <c r="S771" s="323">
        <f ca="1">+R770+R771</f>
        <v>0</v>
      </c>
      <c r="T771" s="315">
        <f ca="1">+S771</f>
        <v>0</v>
      </c>
      <c r="U771" s="314">
        <f t="shared" si="27"/>
        <v>2</v>
      </c>
      <c r="V771" s="320" t="str">
        <f>+VLOOKUP(A771,bd_lista!$A$3:$E$593,5,FALSE)</f>
        <v>Gobiernos Autonomos Municipales</v>
      </c>
      <c r="W771" s="321"/>
    </row>
    <row r="772" spans="1:23" customFormat="1" ht="15" hidden="1" customHeight="1">
      <c r="A772" s="324">
        <v>1402</v>
      </c>
      <c r="B772" s="344">
        <f>+A772</f>
        <v>1402</v>
      </c>
      <c r="C772" s="319" t="str">
        <f>+VLOOKUP(A772,bd_lista!$A$3:$C$593,3,FALSE)</f>
        <v>Gobierno Autónomo Municipal de Caracollo</v>
      </c>
      <c r="D772" s="319" t="str">
        <f>+C772</f>
        <v>Gobierno Autónomo Municipal de Caracollo</v>
      </c>
      <c r="E772" s="348" t="s">
        <v>1426</v>
      </c>
      <c r="F772" s="315">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315">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315">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315">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315">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315">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315">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315">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315">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315">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315">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315">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315">
        <f t="shared" ca="1" si="26"/>
        <v>0</v>
      </c>
      <c r="S772" s="323"/>
      <c r="T772" s="315">
        <f ca="1">+T773</f>
        <v>0</v>
      </c>
      <c r="U772" s="314">
        <f t="shared" si="27"/>
        <v>1</v>
      </c>
      <c r="V772" s="320" t="str">
        <f>+VLOOKUP(A772,bd_lista!$A$3:$E$593,5,FALSE)</f>
        <v>Gobiernos Autonomos Municipales</v>
      </c>
      <c r="W772" s="342" t="str">
        <f>+V772</f>
        <v>Gobiernos Autonomos Municipales</v>
      </c>
    </row>
    <row r="773" spans="1:23" customFormat="1" ht="15" hidden="1" customHeight="1">
      <c r="A773" s="324">
        <v>1402</v>
      </c>
      <c r="B773" s="344"/>
      <c r="C773" s="319" t="str">
        <f>+VLOOKUP(A773,bd_lista!$A$3:$C$593,3,FALSE)</f>
        <v>Gobierno Autónomo Municipal de Caracollo</v>
      </c>
      <c r="D773" s="319"/>
      <c r="E773" s="349" t="s">
        <v>1427</v>
      </c>
      <c r="F773" s="315">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315">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315">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315">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315">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315">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315">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315">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315">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315">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315">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315">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315">
        <f t="shared" ca="1" si="26"/>
        <v>0</v>
      </c>
      <c r="S773" s="323">
        <f ca="1">+R772+R773</f>
        <v>0</v>
      </c>
      <c r="T773" s="315">
        <f ca="1">+S773</f>
        <v>0</v>
      </c>
      <c r="U773" s="314">
        <f t="shared" si="27"/>
        <v>2</v>
      </c>
      <c r="V773" s="320" t="str">
        <f>+VLOOKUP(A773,bd_lista!$A$3:$E$593,5,FALSE)</f>
        <v>Gobiernos Autonomos Municipales</v>
      </c>
      <c r="W773" s="321"/>
    </row>
    <row r="774" spans="1:23" customFormat="1" ht="15" hidden="1" customHeight="1">
      <c r="A774" s="324">
        <v>1403</v>
      </c>
      <c r="B774" s="344">
        <f>+A774</f>
        <v>1403</v>
      </c>
      <c r="C774" s="319" t="str">
        <f>+VLOOKUP(A774,bd_lista!$A$3:$C$593,3,FALSE)</f>
        <v>Gobierno Autónomo Municipal de el Choro</v>
      </c>
      <c r="D774" s="319" t="str">
        <f>+C774</f>
        <v>Gobierno Autónomo Municipal de el Choro</v>
      </c>
      <c r="E774" s="348" t="s">
        <v>1426</v>
      </c>
      <c r="F774" s="315">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315">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315">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315">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315">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315">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315">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315">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315">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315">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315">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315">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315">
        <f t="shared" ca="1" si="26"/>
        <v>0</v>
      </c>
      <c r="S774" s="323"/>
      <c r="T774" s="315">
        <f ca="1">+T775</f>
        <v>0</v>
      </c>
      <c r="U774" s="314">
        <f t="shared" si="27"/>
        <v>1</v>
      </c>
      <c r="V774" s="320" t="str">
        <f>+VLOOKUP(A774,bd_lista!$A$3:$E$593,5,FALSE)</f>
        <v>Gobiernos Autonomos Municipales</v>
      </c>
      <c r="W774" s="342" t="str">
        <f>+V774</f>
        <v>Gobiernos Autonomos Municipales</v>
      </c>
    </row>
    <row r="775" spans="1:23" customFormat="1" ht="15" hidden="1" customHeight="1">
      <c r="A775" s="324">
        <v>1403</v>
      </c>
      <c r="B775" s="344"/>
      <c r="C775" s="319" t="str">
        <f>+VLOOKUP(A775,bd_lista!$A$3:$C$593,3,FALSE)</f>
        <v>Gobierno Autónomo Municipal de el Choro</v>
      </c>
      <c r="D775" s="319"/>
      <c r="E775" s="349" t="s">
        <v>1427</v>
      </c>
      <c r="F775" s="315">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315">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315">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315">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315">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315">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315">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315">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315">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315">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315">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315">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315">
        <f t="shared" ca="1" si="26"/>
        <v>0</v>
      </c>
      <c r="S775" s="323">
        <f ca="1">+R774+R775</f>
        <v>0</v>
      </c>
      <c r="T775" s="315">
        <f ca="1">+S775</f>
        <v>0</v>
      </c>
      <c r="U775" s="314">
        <f t="shared" si="27"/>
        <v>2</v>
      </c>
      <c r="V775" s="320" t="str">
        <f>+VLOOKUP(A775,bd_lista!$A$3:$E$593,5,FALSE)</f>
        <v>Gobiernos Autonomos Municipales</v>
      </c>
      <c r="W775" s="321"/>
    </row>
    <row r="776" spans="1:23" customFormat="1" ht="15" hidden="1" customHeight="1">
      <c r="A776" s="324">
        <v>1404</v>
      </c>
      <c r="B776" s="344">
        <f>+A776</f>
        <v>1404</v>
      </c>
      <c r="C776" s="319" t="str">
        <f>+VLOOKUP(A776,bd_lista!$A$3:$C$593,3,FALSE)</f>
        <v>Gobierno Autónomo Municipal de Challapata</v>
      </c>
      <c r="D776" s="319" t="str">
        <f>+C776</f>
        <v>Gobierno Autónomo Municipal de Challapata</v>
      </c>
      <c r="E776" s="348" t="s">
        <v>1426</v>
      </c>
      <c r="F776" s="315">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315">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315">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315">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315">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315">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315">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315">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315">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315">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315">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315">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315">
        <f t="shared" ca="1" si="26"/>
        <v>0</v>
      </c>
      <c r="S776" s="323"/>
      <c r="T776" s="315">
        <f ca="1">+T777</f>
        <v>0</v>
      </c>
      <c r="U776" s="314">
        <f t="shared" si="27"/>
        <v>1</v>
      </c>
      <c r="V776" s="320" t="str">
        <f>+VLOOKUP(A776,bd_lista!$A$3:$E$593,5,FALSE)</f>
        <v>Gobiernos Autonomos Municipales</v>
      </c>
      <c r="W776" s="342" t="str">
        <f>+V776</f>
        <v>Gobiernos Autonomos Municipales</v>
      </c>
    </row>
    <row r="777" spans="1:23" customFormat="1" ht="15" hidden="1" customHeight="1">
      <c r="A777" s="324">
        <v>1404</v>
      </c>
      <c r="B777" s="344"/>
      <c r="C777" s="319" t="str">
        <f>+VLOOKUP(A777,bd_lista!$A$3:$C$593,3,FALSE)</f>
        <v>Gobierno Autónomo Municipal de Challapata</v>
      </c>
      <c r="D777" s="319"/>
      <c r="E777" s="349" t="s">
        <v>1427</v>
      </c>
      <c r="F777" s="315">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315">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315">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315">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315">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315">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315">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315">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315">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315">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315">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315">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315">
        <f t="shared" ca="1" si="26"/>
        <v>0</v>
      </c>
      <c r="S777" s="323">
        <f ca="1">+R776+R777</f>
        <v>0</v>
      </c>
      <c r="T777" s="315">
        <f ca="1">+S777</f>
        <v>0</v>
      </c>
      <c r="U777" s="314">
        <f t="shared" si="27"/>
        <v>2</v>
      </c>
      <c r="V777" s="320" t="str">
        <f>+VLOOKUP(A777,bd_lista!$A$3:$E$593,5,FALSE)</f>
        <v>Gobiernos Autonomos Municipales</v>
      </c>
      <c r="W777" s="321"/>
    </row>
    <row r="778" spans="1:23" customFormat="1" ht="27" hidden="1" customHeight="1">
      <c r="A778" s="324">
        <v>1405</v>
      </c>
      <c r="B778" s="344">
        <f>+A778</f>
        <v>1405</v>
      </c>
      <c r="C778" s="319" t="str">
        <f>+VLOOKUP(A778,bd_lista!$A$3:$C$593,3,FALSE)</f>
        <v>Gobierno Autónomo Municipal de Santuario de Quillacas</v>
      </c>
      <c r="D778" s="319" t="str">
        <f>+C778</f>
        <v>Gobierno Autónomo Municipal de Santuario de Quillacas</v>
      </c>
      <c r="E778" s="348" t="s">
        <v>1426</v>
      </c>
      <c r="F778" s="315">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315">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315">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315">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315">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315">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315">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315">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315">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315">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315">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315">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315">
        <f t="shared" ca="1" si="26"/>
        <v>0</v>
      </c>
      <c r="S778" s="323"/>
      <c r="T778" s="315">
        <f ca="1">+T779</f>
        <v>0</v>
      </c>
      <c r="U778" s="314">
        <f t="shared" si="27"/>
        <v>1</v>
      </c>
      <c r="V778" s="320" t="str">
        <f>+VLOOKUP(A778,bd_lista!$A$3:$E$593,5,FALSE)</f>
        <v>Gobiernos Autonomos Municipales</v>
      </c>
      <c r="W778" s="342" t="str">
        <f>+V778</f>
        <v>Gobiernos Autonomos Municipales</v>
      </c>
    </row>
    <row r="779" spans="1:23" customFormat="1" ht="27" hidden="1" customHeight="1">
      <c r="A779" s="324">
        <v>1405</v>
      </c>
      <c r="B779" s="344"/>
      <c r="C779" s="319" t="str">
        <f>+VLOOKUP(A779,bd_lista!$A$3:$C$593,3,FALSE)</f>
        <v>Gobierno Autónomo Municipal de Santuario de Quillacas</v>
      </c>
      <c r="D779" s="319"/>
      <c r="E779" s="349" t="s">
        <v>1427</v>
      </c>
      <c r="F779" s="315">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315">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315">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315">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315">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315">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315">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315">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315">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315">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315">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315">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315">
        <f t="shared" ca="1" si="26"/>
        <v>0</v>
      </c>
      <c r="S779" s="323">
        <f ca="1">+R778+R779</f>
        <v>0</v>
      </c>
      <c r="T779" s="315">
        <f ca="1">+S779</f>
        <v>0</v>
      </c>
      <c r="U779" s="314">
        <f t="shared" si="27"/>
        <v>2</v>
      </c>
      <c r="V779" s="320" t="str">
        <f>+VLOOKUP(A779,bd_lista!$A$3:$E$593,5,FALSE)</f>
        <v>Gobiernos Autonomos Municipales</v>
      </c>
      <c r="W779" s="321"/>
    </row>
    <row r="780" spans="1:23" customFormat="1" ht="15" hidden="1" customHeight="1">
      <c r="A780" s="324">
        <v>1406</v>
      </c>
      <c r="B780" s="344">
        <f>+A780</f>
        <v>1406</v>
      </c>
      <c r="C780" s="319" t="str">
        <f>+VLOOKUP(A780,bd_lista!$A$3:$C$593,3,FALSE)</f>
        <v>Gobierno Autónomo Municipal de Huanuni</v>
      </c>
      <c r="D780" s="319" t="str">
        <f>+C780</f>
        <v>Gobierno Autónomo Municipal de Huanuni</v>
      </c>
      <c r="E780" s="348" t="s">
        <v>1426</v>
      </c>
      <c r="F780" s="315">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315">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315">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315">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315">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315">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315">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315">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315">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315">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315">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315">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315">
        <f t="shared" ca="1" si="26"/>
        <v>0</v>
      </c>
      <c r="S780" s="323"/>
      <c r="T780" s="315">
        <f ca="1">+T781</f>
        <v>0</v>
      </c>
      <c r="U780" s="314">
        <f t="shared" si="27"/>
        <v>1</v>
      </c>
      <c r="V780" s="320" t="str">
        <f>+VLOOKUP(A780,bd_lista!$A$3:$E$593,5,FALSE)</f>
        <v>Gobiernos Autonomos Municipales</v>
      </c>
      <c r="W780" s="342" t="str">
        <f>+V780</f>
        <v>Gobiernos Autonomos Municipales</v>
      </c>
    </row>
    <row r="781" spans="1:23" customFormat="1" ht="15" hidden="1" customHeight="1">
      <c r="A781" s="324">
        <v>1406</v>
      </c>
      <c r="B781" s="344"/>
      <c r="C781" s="319" t="str">
        <f>+VLOOKUP(A781,bd_lista!$A$3:$C$593,3,FALSE)</f>
        <v>Gobierno Autónomo Municipal de Huanuni</v>
      </c>
      <c r="D781" s="319"/>
      <c r="E781" s="349" t="s">
        <v>1427</v>
      </c>
      <c r="F781" s="315">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315">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315">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315">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315">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315">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315">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315">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315">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315">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315">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315">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315">
        <f t="shared" ca="1" si="26"/>
        <v>0</v>
      </c>
      <c r="S781" s="323">
        <f ca="1">+R780+R781</f>
        <v>0</v>
      </c>
      <c r="T781" s="315">
        <f ca="1">+S781</f>
        <v>0</v>
      </c>
      <c r="U781" s="314">
        <f t="shared" si="27"/>
        <v>2</v>
      </c>
      <c r="V781" s="320" t="str">
        <f>+VLOOKUP(A781,bd_lista!$A$3:$E$593,5,FALSE)</f>
        <v>Gobiernos Autonomos Municipales</v>
      </c>
      <c r="W781" s="321"/>
    </row>
    <row r="782" spans="1:23" customFormat="1" ht="15" hidden="1" customHeight="1">
      <c r="A782" s="324">
        <v>1407</v>
      </c>
      <c r="B782" s="344">
        <f>+A782</f>
        <v>1407</v>
      </c>
      <c r="C782" s="319" t="str">
        <f>+VLOOKUP(A782,bd_lista!$A$3:$C$593,3,FALSE)</f>
        <v>Gobierno Autónomo Municipal de Machacamarca</v>
      </c>
      <c r="D782" s="319" t="str">
        <f>+C782</f>
        <v>Gobierno Autónomo Municipal de Machacamarca</v>
      </c>
      <c r="E782" s="348" t="s">
        <v>1426</v>
      </c>
      <c r="F782" s="315">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315">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315">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315">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315">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315">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315">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315">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315">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315">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315">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315">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315">
        <f t="shared" ref="R782:R845" ca="1" si="28">+SUM(F782:Q782)</f>
        <v>0</v>
      </c>
      <c r="S782" s="323"/>
      <c r="T782" s="315">
        <f ca="1">+T783</f>
        <v>0</v>
      </c>
      <c r="U782" s="314">
        <f t="shared" ref="U782:U845" si="29">+IF(E782="Débitos",1,2)</f>
        <v>1</v>
      </c>
      <c r="V782" s="320" t="str">
        <f>+VLOOKUP(A782,bd_lista!$A$3:$E$593,5,FALSE)</f>
        <v>Gobiernos Autonomos Municipales</v>
      </c>
      <c r="W782" s="342" t="str">
        <f>+V782</f>
        <v>Gobiernos Autonomos Municipales</v>
      </c>
    </row>
    <row r="783" spans="1:23" customFormat="1" ht="15" hidden="1" customHeight="1">
      <c r="A783" s="324">
        <v>1407</v>
      </c>
      <c r="B783" s="344"/>
      <c r="C783" s="319" t="str">
        <f>+VLOOKUP(A783,bd_lista!$A$3:$C$593,3,FALSE)</f>
        <v>Gobierno Autónomo Municipal de Machacamarca</v>
      </c>
      <c r="D783" s="319"/>
      <c r="E783" s="349" t="s">
        <v>1427</v>
      </c>
      <c r="F783" s="315">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315">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315">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315">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315">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315">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315">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315">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315">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315">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315">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315">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315">
        <f t="shared" ca="1" si="28"/>
        <v>0</v>
      </c>
      <c r="S783" s="323">
        <f ca="1">+R782+R783</f>
        <v>0</v>
      </c>
      <c r="T783" s="315">
        <f ca="1">+S783</f>
        <v>0</v>
      </c>
      <c r="U783" s="314">
        <f t="shared" si="29"/>
        <v>2</v>
      </c>
      <c r="V783" s="320" t="str">
        <f>+VLOOKUP(A783,bd_lista!$A$3:$E$593,5,FALSE)</f>
        <v>Gobiernos Autonomos Municipales</v>
      </c>
      <c r="W783" s="321"/>
    </row>
    <row r="784" spans="1:23" customFormat="1" ht="27" hidden="1" customHeight="1">
      <c r="A784" s="324">
        <v>1408</v>
      </c>
      <c r="B784" s="344">
        <f>+A784</f>
        <v>1408</v>
      </c>
      <c r="C784" s="319" t="str">
        <f>+VLOOKUP(A784,bd_lista!$A$3:$C$593,3,FALSE)</f>
        <v>Gobierno Autónomo Municipal de Poopó (Villa Poopó)</v>
      </c>
      <c r="D784" s="319" t="str">
        <f>+C784</f>
        <v>Gobierno Autónomo Municipal de Poopó (Villa Poopó)</v>
      </c>
      <c r="E784" s="348" t="s">
        <v>1426</v>
      </c>
      <c r="F784" s="315">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315">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315">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315">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315">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315">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315">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315">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315">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315">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315">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315">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315">
        <f t="shared" ca="1" si="28"/>
        <v>0</v>
      </c>
      <c r="S784" s="323"/>
      <c r="T784" s="315">
        <f ca="1">+T785</f>
        <v>0</v>
      </c>
      <c r="U784" s="314">
        <f t="shared" si="29"/>
        <v>1</v>
      </c>
      <c r="V784" s="320" t="str">
        <f>+VLOOKUP(A784,bd_lista!$A$3:$E$593,5,FALSE)</f>
        <v>Gobiernos Autonomos Municipales</v>
      </c>
      <c r="W784" s="342" t="str">
        <f>+V784</f>
        <v>Gobiernos Autonomos Municipales</v>
      </c>
    </row>
    <row r="785" spans="1:23" customFormat="1" ht="27" hidden="1" customHeight="1">
      <c r="A785" s="324">
        <v>1408</v>
      </c>
      <c r="B785" s="344"/>
      <c r="C785" s="319" t="str">
        <f>+VLOOKUP(A785,bd_lista!$A$3:$C$593,3,FALSE)</f>
        <v>Gobierno Autónomo Municipal de Poopó (Villa Poopó)</v>
      </c>
      <c r="D785" s="319"/>
      <c r="E785" s="349" t="s">
        <v>1427</v>
      </c>
      <c r="F785" s="315">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315">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315">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315">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315">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315">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315">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315">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315">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315">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315">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315">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315">
        <f t="shared" ca="1" si="28"/>
        <v>0</v>
      </c>
      <c r="S785" s="323">
        <f ca="1">+R784+R785</f>
        <v>0</v>
      </c>
      <c r="T785" s="315">
        <f ca="1">+S785</f>
        <v>0</v>
      </c>
      <c r="U785" s="314">
        <f t="shared" si="29"/>
        <v>2</v>
      </c>
      <c r="V785" s="320" t="str">
        <f>+VLOOKUP(A785,bd_lista!$A$3:$E$593,5,FALSE)</f>
        <v>Gobiernos Autonomos Municipales</v>
      </c>
      <c r="W785" s="321"/>
    </row>
    <row r="786" spans="1:23" customFormat="1" ht="15" hidden="1" customHeight="1">
      <c r="A786" s="324">
        <v>1409</v>
      </c>
      <c r="B786" s="344">
        <f>+A786</f>
        <v>1409</v>
      </c>
      <c r="C786" s="319" t="str">
        <f>+VLOOKUP(A786,bd_lista!$A$3:$C$593,3,FALSE)</f>
        <v>Gobierno Autónomo Municipal de Pazña</v>
      </c>
      <c r="D786" s="319" t="str">
        <f>+C786</f>
        <v>Gobierno Autónomo Municipal de Pazña</v>
      </c>
      <c r="E786" s="348" t="s">
        <v>1426</v>
      </c>
      <c r="F786" s="315">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315">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315">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315">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315">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315">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315">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315">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315">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315">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315">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315">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315">
        <f t="shared" ca="1" si="28"/>
        <v>0</v>
      </c>
      <c r="S786" s="323"/>
      <c r="T786" s="315">
        <f ca="1">+T787</f>
        <v>0</v>
      </c>
      <c r="U786" s="314">
        <f t="shared" si="29"/>
        <v>1</v>
      </c>
      <c r="V786" s="320" t="str">
        <f>+VLOOKUP(A786,bd_lista!$A$3:$E$593,5,FALSE)</f>
        <v>Gobiernos Autonomos Municipales</v>
      </c>
      <c r="W786" s="342" t="str">
        <f>+V786</f>
        <v>Gobiernos Autonomos Municipales</v>
      </c>
    </row>
    <row r="787" spans="1:23" customFormat="1" ht="15" hidden="1" customHeight="1">
      <c r="A787" s="324">
        <v>1409</v>
      </c>
      <c r="B787" s="344"/>
      <c r="C787" s="319" t="str">
        <f>+VLOOKUP(A787,bd_lista!$A$3:$C$593,3,FALSE)</f>
        <v>Gobierno Autónomo Municipal de Pazña</v>
      </c>
      <c r="D787" s="319"/>
      <c r="E787" s="349" t="s">
        <v>1427</v>
      </c>
      <c r="F787" s="315">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315">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315">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315">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315">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315">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315">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315">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315">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315">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315">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315">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315">
        <f t="shared" ca="1" si="28"/>
        <v>0</v>
      </c>
      <c r="S787" s="323">
        <f ca="1">+R786+R787</f>
        <v>0</v>
      </c>
      <c r="T787" s="315">
        <f ca="1">+S787</f>
        <v>0</v>
      </c>
      <c r="U787" s="314">
        <f t="shared" si="29"/>
        <v>2</v>
      </c>
      <c r="V787" s="320" t="str">
        <f>+VLOOKUP(A787,bd_lista!$A$3:$E$593,5,FALSE)</f>
        <v>Gobiernos Autonomos Municipales</v>
      </c>
      <c r="W787" s="321"/>
    </row>
    <row r="788" spans="1:23" customFormat="1" ht="15" hidden="1" customHeight="1">
      <c r="A788" s="324">
        <v>1410</v>
      </c>
      <c r="B788" s="344">
        <f>+A788</f>
        <v>1410</v>
      </c>
      <c r="C788" s="319" t="str">
        <f>+VLOOKUP(A788,bd_lista!$A$3:$C$593,3,FALSE)</f>
        <v>Gobierno Autónomo Municipal de Antequera</v>
      </c>
      <c r="D788" s="319" t="str">
        <f>+C788</f>
        <v>Gobierno Autónomo Municipal de Antequera</v>
      </c>
      <c r="E788" s="348" t="s">
        <v>1426</v>
      </c>
      <c r="F788" s="315">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315">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315">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315">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315">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315">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315">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315">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315">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315">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315">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315">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315">
        <f t="shared" ca="1" si="28"/>
        <v>0</v>
      </c>
      <c r="S788" s="323"/>
      <c r="T788" s="315">
        <f ca="1">+T789</f>
        <v>0</v>
      </c>
      <c r="U788" s="314">
        <f t="shared" si="29"/>
        <v>1</v>
      </c>
      <c r="V788" s="320" t="str">
        <f>+VLOOKUP(A788,bd_lista!$A$3:$E$593,5,FALSE)</f>
        <v>Gobiernos Autonomos Municipales</v>
      </c>
      <c r="W788" s="342" t="str">
        <f>+V788</f>
        <v>Gobiernos Autonomos Municipales</v>
      </c>
    </row>
    <row r="789" spans="1:23" customFormat="1" ht="15" hidden="1" customHeight="1">
      <c r="A789" s="324">
        <v>1410</v>
      </c>
      <c r="B789" s="344"/>
      <c r="C789" s="319" t="str">
        <f>+VLOOKUP(A789,bd_lista!$A$3:$C$593,3,FALSE)</f>
        <v>Gobierno Autónomo Municipal de Antequera</v>
      </c>
      <c r="D789" s="319"/>
      <c r="E789" s="349" t="s">
        <v>1427</v>
      </c>
      <c r="F789" s="315">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315">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315">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315">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315">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315">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315">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315">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315">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315">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315">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315">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315">
        <f t="shared" ca="1" si="28"/>
        <v>0</v>
      </c>
      <c r="S789" s="323">
        <f ca="1">+R788+R789</f>
        <v>0</v>
      </c>
      <c r="T789" s="315">
        <f ca="1">+S789</f>
        <v>0</v>
      </c>
      <c r="U789" s="314">
        <f t="shared" si="29"/>
        <v>2</v>
      </c>
      <c r="V789" s="320" t="str">
        <f>+VLOOKUP(A789,bd_lista!$A$3:$E$593,5,FALSE)</f>
        <v>Gobiernos Autonomos Municipales</v>
      </c>
      <c r="W789" s="321"/>
    </row>
    <row r="790" spans="1:23" customFormat="1" ht="15" hidden="1" customHeight="1">
      <c r="A790" s="324">
        <v>1411</v>
      </c>
      <c r="B790" s="344">
        <f>+A790</f>
        <v>1411</v>
      </c>
      <c r="C790" s="319" t="str">
        <f>+VLOOKUP(A790,bd_lista!$A$3:$C$593,3,FALSE)</f>
        <v>Gobierno Autónomo Municipal de Eucaliptus</v>
      </c>
      <c r="D790" s="319" t="str">
        <f>+C790</f>
        <v>Gobierno Autónomo Municipal de Eucaliptus</v>
      </c>
      <c r="E790" s="348" t="s">
        <v>1426</v>
      </c>
      <c r="F790" s="315">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315">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315">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315">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315">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315">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315">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315">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315">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315">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315">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315">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315">
        <f t="shared" ca="1" si="28"/>
        <v>0</v>
      </c>
      <c r="S790" s="323"/>
      <c r="T790" s="315">
        <f ca="1">+T791</f>
        <v>0</v>
      </c>
      <c r="U790" s="314">
        <f t="shared" si="29"/>
        <v>1</v>
      </c>
      <c r="V790" s="320" t="str">
        <f>+VLOOKUP(A790,bd_lista!$A$3:$E$593,5,FALSE)</f>
        <v>Gobiernos Autonomos Municipales</v>
      </c>
      <c r="W790" s="342" t="str">
        <f>+V790</f>
        <v>Gobiernos Autonomos Municipales</v>
      </c>
    </row>
    <row r="791" spans="1:23" customFormat="1" ht="15" hidden="1" customHeight="1">
      <c r="A791" s="324">
        <v>1411</v>
      </c>
      <c r="B791" s="344"/>
      <c r="C791" s="319" t="str">
        <f>+VLOOKUP(A791,bd_lista!$A$3:$C$593,3,FALSE)</f>
        <v>Gobierno Autónomo Municipal de Eucaliptus</v>
      </c>
      <c r="D791" s="319"/>
      <c r="E791" s="349" t="s">
        <v>1427</v>
      </c>
      <c r="F791" s="315">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315">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315">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315">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315">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315">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315">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315">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315">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315">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315">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315">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315">
        <f t="shared" ca="1" si="28"/>
        <v>0</v>
      </c>
      <c r="S791" s="323">
        <f ca="1">+R790+R791</f>
        <v>0</v>
      </c>
      <c r="T791" s="315">
        <f ca="1">+S791</f>
        <v>0</v>
      </c>
      <c r="U791" s="314">
        <f t="shared" si="29"/>
        <v>2</v>
      </c>
      <c r="V791" s="320" t="str">
        <f>+VLOOKUP(A791,bd_lista!$A$3:$E$593,5,FALSE)</f>
        <v>Gobiernos Autonomos Municipales</v>
      </c>
      <c r="W791" s="321"/>
    </row>
    <row r="792" spans="1:23" customFormat="1" ht="15" hidden="1" customHeight="1">
      <c r="A792" s="324">
        <v>1412</v>
      </c>
      <c r="B792" s="344">
        <f>+A792</f>
        <v>1412</v>
      </c>
      <c r="C792" s="319" t="str">
        <f>+VLOOKUP(A792,bd_lista!$A$3:$C$593,3,FALSE)</f>
        <v>Gobierno Autónomo Municipal de Santiago de Huari</v>
      </c>
      <c r="D792" s="319" t="str">
        <f>+C792</f>
        <v>Gobierno Autónomo Municipal de Santiago de Huari</v>
      </c>
      <c r="E792" s="348" t="s">
        <v>1426</v>
      </c>
      <c r="F792" s="315">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315">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315">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315">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315">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315">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315">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315">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315">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315">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315">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315">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315">
        <f t="shared" ca="1" si="28"/>
        <v>0</v>
      </c>
      <c r="S792" s="323"/>
      <c r="T792" s="315">
        <f ca="1">+T793</f>
        <v>0</v>
      </c>
      <c r="U792" s="314">
        <f t="shared" si="29"/>
        <v>1</v>
      </c>
      <c r="V792" s="320" t="str">
        <f>+VLOOKUP(A792,bd_lista!$A$3:$E$593,5,FALSE)</f>
        <v>Gobiernos Autonomos Municipales</v>
      </c>
      <c r="W792" s="342" t="str">
        <f>+V792</f>
        <v>Gobiernos Autonomos Municipales</v>
      </c>
    </row>
    <row r="793" spans="1:23" customFormat="1" ht="15" hidden="1" customHeight="1">
      <c r="A793" s="324">
        <v>1412</v>
      </c>
      <c r="B793" s="344"/>
      <c r="C793" s="319" t="str">
        <f>+VLOOKUP(A793,bd_lista!$A$3:$C$593,3,FALSE)</f>
        <v>Gobierno Autónomo Municipal de Santiago de Huari</v>
      </c>
      <c r="D793" s="319"/>
      <c r="E793" s="349" t="s">
        <v>1427</v>
      </c>
      <c r="F793" s="315">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315">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315">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315">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315">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315">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315">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315">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315">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315">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315">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315">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315">
        <f t="shared" ca="1" si="28"/>
        <v>0</v>
      </c>
      <c r="S793" s="323">
        <f ca="1">+R792+R793</f>
        <v>0</v>
      </c>
      <c r="T793" s="315">
        <f ca="1">+S793</f>
        <v>0</v>
      </c>
      <c r="U793" s="314">
        <f t="shared" si="29"/>
        <v>2</v>
      </c>
      <c r="V793" s="320" t="str">
        <f>+VLOOKUP(A793,bd_lista!$A$3:$E$593,5,FALSE)</f>
        <v>Gobiernos Autonomos Municipales</v>
      </c>
      <c r="W793" s="321"/>
    </row>
    <row r="794" spans="1:23" customFormat="1" ht="15" hidden="1" customHeight="1">
      <c r="A794" s="324">
        <v>1413</v>
      </c>
      <c r="B794" s="344">
        <f>+A794</f>
        <v>1413</v>
      </c>
      <c r="C794" s="319" t="str">
        <f>+VLOOKUP(A794,bd_lista!$A$3:$C$593,3,FALSE)</f>
        <v>Gobierno Autónomo Municipal de Totora</v>
      </c>
      <c r="D794" s="319" t="str">
        <f>+C794</f>
        <v>Gobierno Autónomo Municipal de Totora</v>
      </c>
      <c r="E794" s="348" t="s">
        <v>1426</v>
      </c>
      <c r="F794" s="315">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315">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315">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315">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315">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315">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315">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315">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315">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315">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315">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315">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315">
        <f t="shared" ca="1" si="28"/>
        <v>0</v>
      </c>
      <c r="S794" s="323"/>
      <c r="T794" s="315">
        <f ca="1">+T795</f>
        <v>0</v>
      </c>
      <c r="U794" s="314">
        <f t="shared" si="29"/>
        <v>1</v>
      </c>
      <c r="V794" s="320" t="str">
        <f>+VLOOKUP(A794,bd_lista!$A$3:$E$593,5,FALSE)</f>
        <v>Gobiernos Autonomos Municipales</v>
      </c>
      <c r="W794" s="342" t="str">
        <f>+V794</f>
        <v>Gobiernos Autonomos Municipales</v>
      </c>
    </row>
    <row r="795" spans="1:23" customFormat="1" ht="15" hidden="1" customHeight="1">
      <c r="A795" s="324">
        <v>1413</v>
      </c>
      <c r="B795" s="344"/>
      <c r="C795" s="319" t="str">
        <f>+VLOOKUP(A795,bd_lista!$A$3:$C$593,3,FALSE)</f>
        <v>Gobierno Autónomo Municipal de Totora</v>
      </c>
      <c r="D795" s="319"/>
      <c r="E795" s="349" t="s">
        <v>1427</v>
      </c>
      <c r="F795" s="315">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315">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315">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315">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315">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315">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315">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315">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315">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315">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315">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315">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315">
        <f t="shared" ca="1" si="28"/>
        <v>0</v>
      </c>
      <c r="S795" s="323">
        <f ca="1">+R794+R795</f>
        <v>0</v>
      </c>
      <c r="T795" s="315">
        <f ca="1">+S795</f>
        <v>0</v>
      </c>
      <c r="U795" s="314">
        <f t="shared" si="29"/>
        <v>2</v>
      </c>
      <c r="V795" s="320" t="str">
        <f>+VLOOKUP(A795,bd_lista!$A$3:$E$593,5,FALSE)</f>
        <v>Gobiernos Autonomos Municipales</v>
      </c>
      <c r="W795" s="321"/>
    </row>
    <row r="796" spans="1:23" customFormat="1" ht="15" hidden="1" customHeight="1">
      <c r="A796" s="324">
        <v>1414</v>
      </c>
      <c r="B796" s="344">
        <f>+A796</f>
        <v>1414</v>
      </c>
      <c r="C796" s="319" t="str">
        <f>+VLOOKUP(A796,bd_lista!$A$3:$C$593,3,FALSE)</f>
        <v>Gobierno Autónomo Municipal de Corque</v>
      </c>
      <c r="D796" s="319" t="str">
        <f>+C796</f>
        <v>Gobierno Autónomo Municipal de Corque</v>
      </c>
      <c r="E796" s="348" t="s">
        <v>1426</v>
      </c>
      <c r="F796" s="315">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315">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315">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315">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315">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315">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315">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315">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315">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315">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315">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315">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315">
        <f t="shared" ca="1" si="28"/>
        <v>0</v>
      </c>
      <c r="S796" s="323"/>
      <c r="T796" s="315">
        <f ca="1">+T797</f>
        <v>0</v>
      </c>
      <c r="U796" s="314">
        <f t="shared" si="29"/>
        <v>1</v>
      </c>
      <c r="V796" s="320" t="str">
        <f>+VLOOKUP(A796,bd_lista!$A$3:$E$593,5,FALSE)</f>
        <v>Gobiernos Autonomos Municipales</v>
      </c>
      <c r="W796" s="342" t="str">
        <f>+V796</f>
        <v>Gobiernos Autonomos Municipales</v>
      </c>
    </row>
    <row r="797" spans="1:23" customFormat="1" ht="15" hidden="1" customHeight="1">
      <c r="A797" s="324">
        <v>1414</v>
      </c>
      <c r="B797" s="344"/>
      <c r="C797" s="319" t="str">
        <f>+VLOOKUP(A797,bd_lista!$A$3:$C$593,3,FALSE)</f>
        <v>Gobierno Autónomo Municipal de Corque</v>
      </c>
      <c r="D797" s="319"/>
      <c r="E797" s="349" t="s">
        <v>1427</v>
      </c>
      <c r="F797" s="315">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315">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315">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315">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315">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315">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315">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315">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315">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315">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315">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315">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315">
        <f t="shared" ca="1" si="28"/>
        <v>0</v>
      </c>
      <c r="S797" s="323">
        <f ca="1">+R796+R797</f>
        <v>0</v>
      </c>
      <c r="T797" s="315">
        <f ca="1">+S797</f>
        <v>0</v>
      </c>
      <c r="U797" s="314">
        <f t="shared" si="29"/>
        <v>2</v>
      </c>
      <c r="V797" s="320" t="str">
        <f>+VLOOKUP(A797,bd_lista!$A$3:$E$593,5,FALSE)</f>
        <v>Gobiernos Autonomos Municipales</v>
      </c>
      <c r="W797" s="321"/>
    </row>
    <row r="798" spans="1:23" customFormat="1" ht="15" hidden="1" customHeight="1">
      <c r="A798" s="324">
        <v>1415</v>
      </c>
      <c r="B798" s="344">
        <f>+A798</f>
        <v>1415</v>
      </c>
      <c r="C798" s="319" t="str">
        <f>+VLOOKUP(A798,bd_lista!$A$3:$C$593,3,FALSE)</f>
        <v>Gobierno Autónomo Municipal de Choquecota</v>
      </c>
      <c r="D798" s="319" t="str">
        <f>+C798</f>
        <v>Gobierno Autónomo Municipal de Choquecota</v>
      </c>
      <c r="E798" s="348" t="s">
        <v>1426</v>
      </c>
      <c r="F798" s="315">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315">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315">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315">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315">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315">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315">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315">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315">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315">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315">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315">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315">
        <f t="shared" ca="1" si="28"/>
        <v>0</v>
      </c>
      <c r="S798" s="323"/>
      <c r="T798" s="315">
        <f ca="1">+T799</f>
        <v>0</v>
      </c>
      <c r="U798" s="314">
        <f t="shared" si="29"/>
        <v>1</v>
      </c>
      <c r="V798" s="320" t="str">
        <f>+VLOOKUP(A798,bd_lista!$A$3:$E$593,5,FALSE)</f>
        <v>Gobiernos Autonomos Municipales</v>
      </c>
      <c r="W798" s="342" t="str">
        <f>+V798</f>
        <v>Gobiernos Autonomos Municipales</v>
      </c>
    </row>
    <row r="799" spans="1:23" customFormat="1" ht="15" hidden="1" customHeight="1">
      <c r="A799" s="324">
        <v>1415</v>
      </c>
      <c r="B799" s="344"/>
      <c r="C799" s="319" t="str">
        <f>+VLOOKUP(A799,bd_lista!$A$3:$C$593,3,FALSE)</f>
        <v>Gobierno Autónomo Municipal de Choquecota</v>
      </c>
      <c r="D799" s="319"/>
      <c r="E799" s="349" t="s">
        <v>1427</v>
      </c>
      <c r="F799" s="315">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315">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315">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315">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315">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315">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315">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315">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315">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315">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315">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315">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315">
        <f t="shared" ca="1" si="28"/>
        <v>0</v>
      </c>
      <c r="S799" s="323">
        <f ca="1">+R798+R799</f>
        <v>0</v>
      </c>
      <c r="T799" s="315">
        <f ca="1">+S799</f>
        <v>0</v>
      </c>
      <c r="U799" s="314">
        <f t="shared" si="29"/>
        <v>2</v>
      </c>
      <c r="V799" s="320" t="str">
        <f>+VLOOKUP(A799,bd_lista!$A$3:$E$593,5,FALSE)</f>
        <v>Gobiernos Autonomos Municipales</v>
      </c>
      <c r="W799" s="321"/>
    </row>
    <row r="800" spans="1:23" customFormat="1" ht="27" hidden="1" customHeight="1">
      <c r="A800" s="324">
        <v>1416</v>
      </c>
      <c r="B800" s="344">
        <f>+A800</f>
        <v>1416</v>
      </c>
      <c r="C800" s="319" t="str">
        <f>+VLOOKUP(A800,bd_lista!$A$3:$C$593,3,FALSE)</f>
        <v>Gobierno Autónomo Municipal de Curahuara de Carangas</v>
      </c>
      <c r="D800" s="319" t="str">
        <f>+C800</f>
        <v>Gobierno Autónomo Municipal de Curahuara de Carangas</v>
      </c>
      <c r="E800" s="348" t="s">
        <v>1426</v>
      </c>
      <c r="F800" s="315">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315">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315">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315">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315">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315">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315">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315">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315">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315">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315">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315">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315">
        <f t="shared" ca="1" si="28"/>
        <v>0</v>
      </c>
      <c r="S800" s="323"/>
      <c r="T800" s="315">
        <f ca="1">+T801</f>
        <v>0</v>
      </c>
      <c r="U800" s="314">
        <f t="shared" si="29"/>
        <v>1</v>
      </c>
      <c r="V800" s="320" t="str">
        <f>+VLOOKUP(A800,bd_lista!$A$3:$E$593,5,FALSE)</f>
        <v>Gobiernos Autonomos Municipales</v>
      </c>
      <c r="W800" s="342" t="str">
        <f>+V800</f>
        <v>Gobiernos Autonomos Municipales</v>
      </c>
    </row>
    <row r="801" spans="1:23" customFormat="1" ht="27" hidden="1" customHeight="1">
      <c r="A801" s="324">
        <v>1416</v>
      </c>
      <c r="B801" s="344"/>
      <c r="C801" s="319" t="str">
        <f>+VLOOKUP(A801,bd_lista!$A$3:$C$593,3,FALSE)</f>
        <v>Gobierno Autónomo Municipal de Curahuara de Carangas</v>
      </c>
      <c r="D801" s="319"/>
      <c r="E801" s="349" t="s">
        <v>1427</v>
      </c>
      <c r="F801" s="315">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315">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315">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315">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315">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315">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315">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315">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315">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315">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315">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315">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315">
        <f t="shared" ca="1" si="28"/>
        <v>0</v>
      </c>
      <c r="S801" s="323">
        <f ca="1">+R800+R801</f>
        <v>0</v>
      </c>
      <c r="T801" s="315">
        <f ca="1">+S801</f>
        <v>0</v>
      </c>
      <c r="U801" s="314">
        <f t="shared" si="29"/>
        <v>2</v>
      </c>
      <c r="V801" s="320" t="str">
        <f>+VLOOKUP(A801,bd_lista!$A$3:$E$593,5,FALSE)</f>
        <v>Gobiernos Autonomos Municipales</v>
      </c>
      <c r="W801" s="321"/>
    </row>
    <row r="802" spans="1:23" customFormat="1" ht="15" hidden="1" customHeight="1">
      <c r="A802" s="324">
        <v>1417</v>
      </c>
      <c r="B802" s="344">
        <f>+A802</f>
        <v>1417</v>
      </c>
      <c r="C802" s="319" t="str">
        <f>+VLOOKUP(A802,bd_lista!$A$3:$C$593,3,FALSE)</f>
        <v>Gobierno Autónomo Municipal de Turco</v>
      </c>
      <c r="D802" s="319" t="str">
        <f>+C802</f>
        <v>Gobierno Autónomo Municipal de Turco</v>
      </c>
      <c r="E802" s="348" t="s">
        <v>1426</v>
      </c>
      <c r="F802" s="315">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315">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315">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315">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315">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315">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315">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315">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315">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315">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315">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315">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315">
        <f t="shared" ca="1" si="28"/>
        <v>0</v>
      </c>
      <c r="S802" s="323"/>
      <c r="T802" s="315">
        <f ca="1">+T803</f>
        <v>0</v>
      </c>
      <c r="U802" s="314">
        <f t="shared" si="29"/>
        <v>1</v>
      </c>
      <c r="V802" s="320" t="str">
        <f>+VLOOKUP(A802,bd_lista!$A$3:$E$593,5,FALSE)</f>
        <v>Gobiernos Autonomos Municipales</v>
      </c>
      <c r="W802" s="342" t="str">
        <f>+V802</f>
        <v>Gobiernos Autonomos Municipales</v>
      </c>
    </row>
    <row r="803" spans="1:23" customFormat="1" ht="15" hidden="1" customHeight="1">
      <c r="A803" s="324">
        <v>1417</v>
      </c>
      <c r="B803" s="344"/>
      <c r="C803" s="319" t="str">
        <f>+VLOOKUP(A803,bd_lista!$A$3:$C$593,3,FALSE)</f>
        <v>Gobierno Autónomo Municipal de Turco</v>
      </c>
      <c r="D803" s="319"/>
      <c r="E803" s="349" t="s">
        <v>1427</v>
      </c>
      <c r="F803" s="315">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315">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315">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315">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315">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315">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315">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315">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315">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315">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315">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315">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315">
        <f t="shared" ca="1" si="28"/>
        <v>0</v>
      </c>
      <c r="S803" s="323">
        <f ca="1">+R802+R803</f>
        <v>0</v>
      </c>
      <c r="T803" s="315">
        <f ca="1">+S803</f>
        <v>0</v>
      </c>
      <c r="U803" s="314">
        <f t="shared" si="29"/>
        <v>2</v>
      </c>
      <c r="V803" s="320" t="str">
        <f>+VLOOKUP(A803,bd_lista!$A$3:$E$593,5,FALSE)</f>
        <v>Gobiernos Autonomos Municipales</v>
      </c>
      <c r="W803" s="321"/>
    </row>
    <row r="804" spans="1:23" customFormat="1" ht="15" hidden="1" customHeight="1">
      <c r="A804" s="324">
        <v>1418</v>
      </c>
      <c r="B804" s="344">
        <f>+A804</f>
        <v>1418</v>
      </c>
      <c r="C804" s="319" t="str">
        <f>+VLOOKUP(A804,bd_lista!$A$3:$C$593,3,FALSE)</f>
        <v>Gobierno Autónomo Municipal de Huachacalla</v>
      </c>
      <c r="D804" s="319" t="str">
        <f>+C804</f>
        <v>Gobierno Autónomo Municipal de Huachacalla</v>
      </c>
      <c r="E804" s="348" t="s">
        <v>1426</v>
      </c>
      <c r="F804" s="315">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315">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315">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315">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315">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315">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315">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315">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315">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315">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315">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315">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315">
        <f t="shared" ca="1" si="28"/>
        <v>0</v>
      </c>
      <c r="S804" s="323"/>
      <c r="T804" s="315">
        <f ca="1">+T805</f>
        <v>0</v>
      </c>
      <c r="U804" s="314">
        <f t="shared" si="29"/>
        <v>1</v>
      </c>
      <c r="V804" s="320" t="str">
        <f>+VLOOKUP(A804,bd_lista!$A$3:$E$593,5,FALSE)</f>
        <v>Gobiernos Autonomos Municipales</v>
      </c>
      <c r="W804" s="342" t="str">
        <f>+V804</f>
        <v>Gobiernos Autonomos Municipales</v>
      </c>
    </row>
    <row r="805" spans="1:23" customFormat="1" ht="15" hidden="1" customHeight="1">
      <c r="A805" s="324">
        <v>1418</v>
      </c>
      <c r="B805" s="344"/>
      <c r="C805" s="319" t="str">
        <f>+VLOOKUP(A805,bd_lista!$A$3:$C$593,3,FALSE)</f>
        <v>Gobierno Autónomo Municipal de Huachacalla</v>
      </c>
      <c r="D805" s="319"/>
      <c r="E805" s="349" t="s">
        <v>1427</v>
      </c>
      <c r="F805" s="315">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315">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315">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315">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315">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315">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315">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315">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315">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315">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315">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315">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315">
        <f t="shared" ca="1" si="28"/>
        <v>0</v>
      </c>
      <c r="S805" s="323">
        <f ca="1">+R804+R805</f>
        <v>0</v>
      </c>
      <c r="T805" s="315">
        <f ca="1">+S805</f>
        <v>0</v>
      </c>
      <c r="U805" s="314">
        <f t="shared" si="29"/>
        <v>2</v>
      </c>
      <c r="V805" s="320" t="str">
        <f>+VLOOKUP(A805,bd_lista!$A$3:$E$593,5,FALSE)</f>
        <v>Gobiernos Autonomos Municipales</v>
      </c>
      <c r="W805" s="321"/>
    </row>
    <row r="806" spans="1:23" customFormat="1" ht="15" hidden="1" customHeight="1">
      <c r="A806" s="324">
        <v>1419</v>
      </c>
      <c r="B806" s="344">
        <f>+A806</f>
        <v>1419</v>
      </c>
      <c r="C806" s="319" t="str">
        <f>+VLOOKUP(A806,bd_lista!$A$3:$C$593,3,FALSE)</f>
        <v>Gobierno Autónomo Municipal de Escara</v>
      </c>
      <c r="D806" s="319" t="str">
        <f>+C806</f>
        <v>Gobierno Autónomo Municipal de Escara</v>
      </c>
      <c r="E806" s="348" t="s">
        <v>1426</v>
      </c>
      <c r="F806" s="315">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315">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315">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315">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315">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315">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315">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315">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315">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315">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315">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315">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315">
        <f t="shared" ca="1" si="28"/>
        <v>0</v>
      </c>
      <c r="S806" s="323"/>
      <c r="T806" s="315">
        <f ca="1">+T807</f>
        <v>0</v>
      </c>
      <c r="U806" s="314">
        <f t="shared" si="29"/>
        <v>1</v>
      </c>
      <c r="V806" s="320" t="str">
        <f>+VLOOKUP(A806,bd_lista!$A$3:$E$593,5,FALSE)</f>
        <v>Gobiernos Autonomos Municipales</v>
      </c>
      <c r="W806" s="342" t="str">
        <f>+V806</f>
        <v>Gobiernos Autonomos Municipales</v>
      </c>
    </row>
    <row r="807" spans="1:23" customFormat="1" ht="15" hidden="1" customHeight="1">
      <c r="A807" s="324">
        <v>1419</v>
      </c>
      <c r="B807" s="344"/>
      <c r="C807" s="319" t="str">
        <f>+VLOOKUP(A807,bd_lista!$A$3:$C$593,3,FALSE)</f>
        <v>Gobierno Autónomo Municipal de Escara</v>
      </c>
      <c r="D807" s="319"/>
      <c r="E807" s="349" t="s">
        <v>1427</v>
      </c>
      <c r="F807" s="315">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315">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315">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315">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315">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315">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315">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315">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315">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315">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315">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315">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315">
        <f t="shared" ca="1" si="28"/>
        <v>0</v>
      </c>
      <c r="S807" s="323">
        <f ca="1">+R806+R807</f>
        <v>0</v>
      </c>
      <c r="T807" s="315">
        <f ca="1">+S807</f>
        <v>0</v>
      </c>
      <c r="U807" s="314">
        <f t="shared" si="29"/>
        <v>2</v>
      </c>
      <c r="V807" s="320" t="str">
        <f>+VLOOKUP(A807,bd_lista!$A$3:$E$593,5,FALSE)</f>
        <v>Gobiernos Autonomos Municipales</v>
      </c>
      <c r="W807" s="321"/>
    </row>
    <row r="808" spans="1:23" customFormat="1" ht="27" hidden="1" customHeight="1">
      <c r="A808" s="324">
        <v>1420</v>
      </c>
      <c r="B808" s="344">
        <f>+A808</f>
        <v>1420</v>
      </c>
      <c r="C808" s="319" t="str">
        <f>+VLOOKUP(A808,bd_lista!$A$3:$C$593,3,FALSE)</f>
        <v>Gobierno Autónomo Municipal de Cruz de Machacamarca</v>
      </c>
      <c r="D808" s="319" t="str">
        <f>+C808</f>
        <v>Gobierno Autónomo Municipal de Cruz de Machacamarca</v>
      </c>
      <c r="E808" s="348" t="s">
        <v>1426</v>
      </c>
      <c r="F808" s="315">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315">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315">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315">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315">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315">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315">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315">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315">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315">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315">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315">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315">
        <f t="shared" ca="1" si="28"/>
        <v>0</v>
      </c>
      <c r="S808" s="323"/>
      <c r="T808" s="315">
        <f ca="1">+T809</f>
        <v>0</v>
      </c>
      <c r="U808" s="314">
        <f t="shared" si="29"/>
        <v>1</v>
      </c>
      <c r="V808" s="320" t="str">
        <f>+VLOOKUP(A808,bd_lista!$A$3:$E$593,5,FALSE)</f>
        <v>Gobiernos Autonomos Municipales</v>
      </c>
      <c r="W808" s="342" t="str">
        <f>+V808</f>
        <v>Gobiernos Autonomos Municipales</v>
      </c>
    </row>
    <row r="809" spans="1:23" customFormat="1" ht="27" hidden="1" customHeight="1">
      <c r="A809" s="324">
        <v>1420</v>
      </c>
      <c r="B809" s="344"/>
      <c r="C809" s="319" t="str">
        <f>+VLOOKUP(A809,bd_lista!$A$3:$C$593,3,FALSE)</f>
        <v>Gobierno Autónomo Municipal de Cruz de Machacamarca</v>
      </c>
      <c r="D809" s="319"/>
      <c r="E809" s="349" t="s">
        <v>1427</v>
      </c>
      <c r="F809" s="315">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315">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315">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315">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315">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315">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315">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315">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315">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315">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315">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315">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315">
        <f t="shared" ca="1" si="28"/>
        <v>0</v>
      </c>
      <c r="S809" s="323">
        <f ca="1">+R808+R809</f>
        <v>0</v>
      </c>
      <c r="T809" s="315">
        <f ca="1">+S809</f>
        <v>0</v>
      </c>
      <c r="U809" s="314">
        <f t="shared" si="29"/>
        <v>2</v>
      </c>
      <c r="V809" s="320" t="str">
        <f>+VLOOKUP(A809,bd_lista!$A$3:$E$593,5,FALSE)</f>
        <v>Gobiernos Autonomos Municipales</v>
      </c>
      <c r="W809" s="321"/>
    </row>
    <row r="810" spans="1:23" customFormat="1" ht="27" hidden="1" customHeight="1">
      <c r="A810" s="324">
        <v>1421</v>
      </c>
      <c r="B810" s="344">
        <f>+A810</f>
        <v>1421</v>
      </c>
      <c r="C810" s="319" t="str">
        <f>+VLOOKUP(A810,bd_lista!$A$3:$C$593,3,FALSE)</f>
        <v>Gobierno Autónomo Municipal de Yunguyo de Litoral</v>
      </c>
      <c r="D810" s="319" t="str">
        <f>+C810</f>
        <v>Gobierno Autónomo Municipal de Yunguyo de Litoral</v>
      </c>
      <c r="E810" s="348" t="s">
        <v>1426</v>
      </c>
      <c r="F810" s="315">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315">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315">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315">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315">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315">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315">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315">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315">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315">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315">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315">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315">
        <f t="shared" ca="1" si="28"/>
        <v>0</v>
      </c>
      <c r="S810" s="323"/>
      <c r="T810" s="315">
        <f ca="1">+T811</f>
        <v>0</v>
      </c>
      <c r="U810" s="314">
        <f t="shared" si="29"/>
        <v>1</v>
      </c>
      <c r="V810" s="320" t="str">
        <f>+VLOOKUP(A810,bd_lista!$A$3:$E$593,5,FALSE)</f>
        <v>Gobiernos Autonomos Municipales</v>
      </c>
      <c r="W810" s="342" t="str">
        <f>+V810</f>
        <v>Gobiernos Autonomos Municipales</v>
      </c>
    </row>
    <row r="811" spans="1:23" customFormat="1" ht="27" hidden="1" customHeight="1">
      <c r="A811" s="324">
        <v>1421</v>
      </c>
      <c r="B811" s="344"/>
      <c r="C811" s="319" t="str">
        <f>+VLOOKUP(A811,bd_lista!$A$3:$C$593,3,FALSE)</f>
        <v>Gobierno Autónomo Municipal de Yunguyo de Litoral</v>
      </c>
      <c r="D811" s="319"/>
      <c r="E811" s="349" t="s">
        <v>1427</v>
      </c>
      <c r="F811" s="315">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315">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315">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315">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315">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315">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315">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315">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315">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315">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315">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315">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315">
        <f t="shared" ca="1" si="28"/>
        <v>0</v>
      </c>
      <c r="S811" s="323">
        <f ca="1">+R810+R811</f>
        <v>0</v>
      </c>
      <c r="T811" s="315">
        <f ca="1">+S811</f>
        <v>0</v>
      </c>
      <c r="U811" s="314">
        <f t="shared" si="29"/>
        <v>2</v>
      </c>
      <c r="V811" s="320" t="str">
        <f>+VLOOKUP(A811,bd_lista!$A$3:$E$593,5,FALSE)</f>
        <v>Gobiernos Autonomos Municipales</v>
      </c>
      <c r="W811" s="321"/>
    </row>
    <row r="812" spans="1:23" customFormat="1" ht="15" hidden="1" customHeight="1">
      <c r="A812" s="324">
        <v>1422</v>
      </c>
      <c r="B812" s="344">
        <f>+A812</f>
        <v>1422</v>
      </c>
      <c r="C812" s="319" t="str">
        <f>+VLOOKUP(A812,bd_lista!$A$3:$C$593,3,FALSE)</f>
        <v>Gobierno Autónomo Municipal de Esmeralda</v>
      </c>
      <c r="D812" s="319" t="str">
        <f>+C812</f>
        <v>Gobierno Autónomo Municipal de Esmeralda</v>
      </c>
      <c r="E812" s="348" t="s">
        <v>1426</v>
      </c>
      <c r="F812" s="315">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315">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315">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315">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315">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315">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315">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315">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315">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315">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315">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315">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315">
        <f t="shared" ca="1" si="28"/>
        <v>0</v>
      </c>
      <c r="S812" s="323"/>
      <c r="T812" s="315">
        <f ca="1">+T813</f>
        <v>0</v>
      </c>
      <c r="U812" s="314">
        <f t="shared" si="29"/>
        <v>1</v>
      </c>
      <c r="V812" s="320" t="str">
        <f>+VLOOKUP(A812,bd_lista!$A$3:$E$593,5,FALSE)</f>
        <v>Gobiernos Autonomos Municipales</v>
      </c>
      <c r="W812" s="342" t="str">
        <f>+V812</f>
        <v>Gobiernos Autonomos Municipales</v>
      </c>
    </row>
    <row r="813" spans="1:23" customFormat="1" ht="15" hidden="1" customHeight="1">
      <c r="A813" s="324">
        <v>1422</v>
      </c>
      <c r="B813" s="344"/>
      <c r="C813" s="319" t="str">
        <f>+VLOOKUP(A813,bd_lista!$A$3:$C$593,3,FALSE)</f>
        <v>Gobierno Autónomo Municipal de Esmeralda</v>
      </c>
      <c r="D813" s="319"/>
      <c r="E813" s="349" t="s">
        <v>1427</v>
      </c>
      <c r="F813" s="315">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315">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315">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315">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315">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315">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315">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315">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315">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315">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315">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315">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315">
        <f t="shared" ca="1" si="28"/>
        <v>0</v>
      </c>
      <c r="S813" s="323">
        <f ca="1">+R812+R813</f>
        <v>0</v>
      </c>
      <c r="T813" s="315">
        <f ca="1">+S813</f>
        <v>0</v>
      </c>
      <c r="U813" s="314">
        <f t="shared" si="29"/>
        <v>2</v>
      </c>
      <c r="V813" s="320" t="str">
        <f>+VLOOKUP(A813,bd_lista!$A$3:$E$593,5,FALSE)</f>
        <v>Gobiernos Autonomos Municipales</v>
      </c>
      <c r="W813" s="321"/>
    </row>
    <row r="814" spans="1:23" customFormat="1" ht="15" hidden="1" customHeight="1">
      <c r="A814" s="324">
        <v>1423</v>
      </c>
      <c r="B814" s="344">
        <f>+A814</f>
        <v>1423</v>
      </c>
      <c r="C814" s="319" t="str">
        <f>+VLOOKUP(A814,bd_lista!$A$3:$C$593,3,FALSE)</f>
        <v>Gobierno Autónomo Municipal de Toledo</v>
      </c>
      <c r="D814" s="319" t="str">
        <f>+C814</f>
        <v>Gobierno Autónomo Municipal de Toledo</v>
      </c>
      <c r="E814" s="348" t="s">
        <v>1426</v>
      </c>
      <c r="F814" s="315">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315">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315">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315">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315">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315">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315">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315">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315">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315">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315">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315">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315">
        <f t="shared" ca="1" si="28"/>
        <v>0</v>
      </c>
      <c r="S814" s="323"/>
      <c r="T814" s="315">
        <f ca="1">+T815</f>
        <v>0</v>
      </c>
      <c r="U814" s="314">
        <f t="shared" si="29"/>
        <v>1</v>
      </c>
      <c r="V814" s="320" t="str">
        <f>+VLOOKUP(A814,bd_lista!$A$3:$E$593,5,FALSE)</f>
        <v>Gobiernos Autonomos Municipales</v>
      </c>
      <c r="W814" s="342" t="str">
        <f>+V814</f>
        <v>Gobiernos Autonomos Municipales</v>
      </c>
    </row>
    <row r="815" spans="1:23" customFormat="1" ht="15" hidden="1" customHeight="1">
      <c r="A815" s="324">
        <v>1423</v>
      </c>
      <c r="B815" s="344"/>
      <c r="C815" s="319" t="str">
        <f>+VLOOKUP(A815,bd_lista!$A$3:$C$593,3,FALSE)</f>
        <v>Gobierno Autónomo Municipal de Toledo</v>
      </c>
      <c r="D815" s="319"/>
      <c r="E815" s="349" t="s">
        <v>1427</v>
      </c>
      <c r="F815" s="315">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315">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315">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315">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315">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315">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315">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315">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315">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315">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315">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315">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315">
        <f t="shared" ca="1" si="28"/>
        <v>0</v>
      </c>
      <c r="S815" s="323">
        <f ca="1">+R814+R815</f>
        <v>0</v>
      </c>
      <c r="T815" s="315">
        <f ca="1">+S815</f>
        <v>0</v>
      </c>
      <c r="U815" s="314">
        <f t="shared" si="29"/>
        <v>2</v>
      </c>
      <c r="V815" s="320" t="str">
        <f>+VLOOKUP(A815,bd_lista!$A$3:$E$593,5,FALSE)</f>
        <v>Gobiernos Autonomos Municipales</v>
      </c>
      <c r="W815" s="321"/>
    </row>
    <row r="816" spans="1:23" customFormat="1" ht="27" hidden="1" customHeight="1">
      <c r="A816" s="324">
        <v>1424</v>
      </c>
      <c r="B816" s="344">
        <f>+A816</f>
        <v>1424</v>
      </c>
      <c r="C816" s="319" t="str">
        <f>+VLOOKUP(A816,bd_lista!$A$3:$C$593,3,FALSE)</f>
        <v>Gobierno Autónomo Municipal de Andamarca (Santiago de Andamarca)</v>
      </c>
      <c r="D816" s="319" t="str">
        <f>+C816</f>
        <v>Gobierno Autónomo Municipal de Andamarca (Santiago de Andamarca)</v>
      </c>
      <c r="E816" s="348" t="s">
        <v>1426</v>
      </c>
      <c r="F816" s="315">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315">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315">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315">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315">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315">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315">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315">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315">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315">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315">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315">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315">
        <f t="shared" ca="1" si="28"/>
        <v>0</v>
      </c>
      <c r="S816" s="323"/>
      <c r="T816" s="315">
        <f ca="1">+T817</f>
        <v>0</v>
      </c>
      <c r="U816" s="314">
        <f t="shared" si="29"/>
        <v>1</v>
      </c>
      <c r="V816" s="320" t="str">
        <f>+VLOOKUP(A816,bd_lista!$A$3:$E$593,5,FALSE)</f>
        <v>Gobiernos Autonomos Municipales</v>
      </c>
      <c r="W816" s="342" t="str">
        <f>+V816</f>
        <v>Gobiernos Autonomos Municipales</v>
      </c>
    </row>
    <row r="817" spans="1:23" customFormat="1" ht="27" hidden="1" customHeight="1">
      <c r="A817" s="324">
        <v>1424</v>
      </c>
      <c r="B817" s="344"/>
      <c r="C817" s="319" t="str">
        <f>+VLOOKUP(A817,bd_lista!$A$3:$C$593,3,FALSE)</f>
        <v>Gobierno Autónomo Municipal de Andamarca (Santiago de Andamarca)</v>
      </c>
      <c r="D817" s="319"/>
      <c r="E817" s="349" t="s">
        <v>1427</v>
      </c>
      <c r="F817" s="315">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315">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315">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315">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315">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315">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315">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315">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315">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315">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315">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315">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315">
        <f t="shared" ca="1" si="28"/>
        <v>0</v>
      </c>
      <c r="S817" s="323">
        <f ca="1">+R816+R817</f>
        <v>0</v>
      </c>
      <c r="T817" s="315">
        <f ca="1">+S817</f>
        <v>0</v>
      </c>
      <c r="U817" s="314">
        <f t="shared" si="29"/>
        <v>2</v>
      </c>
      <c r="V817" s="320" t="str">
        <f>+VLOOKUP(A817,bd_lista!$A$3:$E$593,5,FALSE)</f>
        <v>Gobiernos Autonomos Municipales</v>
      </c>
      <c r="W817" s="321"/>
    </row>
    <row r="818" spans="1:23" customFormat="1" ht="27" hidden="1" customHeight="1">
      <c r="A818" s="324">
        <v>1425</v>
      </c>
      <c r="B818" s="344">
        <f>+A818</f>
        <v>1425</v>
      </c>
      <c r="C818" s="319" t="str">
        <f>+VLOOKUP(A818,bd_lista!$A$3:$C$593,3,FALSE)</f>
        <v>Gobierno Autónomo Municipal de Belén de Andamarca</v>
      </c>
      <c r="D818" s="319" t="str">
        <f>+C818</f>
        <v>Gobierno Autónomo Municipal de Belén de Andamarca</v>
      </c>
      <c r="E818" s="348" t="s">
        <v>1426</v>
      </c>
      <c r="F818" s="315">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315">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315">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315">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315">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315">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315">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315">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315">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315">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315">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315">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315">
        <f t="shared" ca="1" si="28"/>
        <v>0</v>
      </c>
      <c r="S818" s="323"/>
      <c r="T818" s="315">
        <f ca="1">+T819</f>
        <v>0</v>
      </c>
      <c r="U818" s="314">
        <f t="shared" si="29"/>
        <v>1</v>
      </c>
      <c r="V818" s="320" t="str">
        <f>+VLOOKUP(A818,bd_lista!$A$3:$E$593,5,FALSE)</f>
        <v>Gobiernos Autonomos Municipales</v>
      </c>
      <c r="W818" s="342" t="str">
        <f>+V818</f>
        <v>Gobiernos Autonomos Municipales</v>
      </c>
    </row>
    <row r="819" spans="1:23" customFormat="1" ht="27" hidden="1" customHeight="1">
      <c r="A819" s="324">
        <v>1425</v>
      </c>
      <c r="B819" s="344"/>
      <c r="C819" s="319" t="str">
        <f>+VLOOKUP(A819,bd_lista!$A$3:$C$593,3,FALSE)</f>
        <v>Gobierno Autónomo Municipal de Belén de Andamarca</v>
      </c>
      <c r="D819" s="319"/>
      <c r="E819" s="349" t="s">
        <v>1427</v>
      </c>
      <c r="F819" s="315">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315">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315">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315">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315">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315">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315">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315">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315">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315">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315">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315">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315">
        <f t="shared" ca="1" si="28"/>
        <v>0</v>
      </c>
      <c r="S819" s="323">
        <f ca="1">+R818+R819</f>
        <v>0</v>
      </c>
      <c r="T819" s="315">
        <f ca="1">+S819</f>
        <v>0</v>
      </c>
      <c r="U819" s="314">
        <f t="shared" si="29"/>
        <v>2</v>
      </c>
      <c r="V819" s="320" t="str">
        <f>+VLOOKUP(A819,bd_lista!$A$3:$E$593,5,FALSE)</f>
        <v>Gobiernos Autonomos Municipales</v>
      </c>
      <c r="W819" s="321"/>
    </row>
    <row r="820" spans="1:23" customFormat="1" ht="27" hidden="1" customHeight="1">
      <c r="A820" s="324">
        <v>1426</v>
      </c>
      <c r="B820" s="344">
        <f>+A820</f>
        <v>1426</v>
      </c>
      <c r="C820" s="319" t="str">
        <f>+VLOOKUP(A820,bd_lista!$A$3:$C$593,3,FALSE)</f>
        <v>Gobierno Autónomo Municipal de Salinas de G. Mendoza</v>
      </c>
      <c r="D820" s="319" t="str">
        <f>+C820</f>
        <v>Gobierno Autónomo Municipal de Salinas de G. Mendoza</v>
      </c>
      <c r="E820" s="348" t="s">
        <v>1426</v>
      </c>
      <c r="F820" s="315">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315">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315">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315">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315">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315">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315">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315">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315">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315">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315">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315">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315">
        <f t="shared" ca="1" si="28"/>
        <v>0</v>
      </c>
      <c r="S820" s="323"/>
      <c r="T820" s="315">
        <f ca="1">+T821</f>
        <v>0</v>
      </c>
      <c r="U820" s="314">
        <f t="shared" si="29"/>
        <v>1</v>
      </c>
      <c r="V820" s="320" t="str">
        <f>+VLOOKUP(A820,bd_lista!$A$3:$E$593,5,FALSE)</f>
        <v>Gobiernos Autonomos Municipales</v>
      </c>
      <c r="W820" s="342" t="str">
        <f>+V820</f>
        <v>Gobiernos Autonomos Municipales</v>
      </c>
    </row>
    <row r="821" spans="1:23" customFormat="1" ht="27" hidden="1" customHeight="1">
      <c r="A821" s="324">
        <v>1426</v>
      </c>
      <c r="B821" s="344"/>
      <c r="C821" s="319" t="str">
        <f>+VLOOKUP(A821,bd_lista!$A$3:$C$593,3,FALSE)</f>
        <v>Gobierno Autónomo Municipal de Salinas de G. Mendoza</v>
      </c>
      <c r="D821" s="319"/>
      <c r="E821" s="349" t="s">
        <v>1427</v>
      </c>
      <c r="F821" s="315">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315">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315">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315">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315">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315">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315">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315">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315">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315">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315">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315">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315">
        <f t="shared" ca="1" si="28"/>
        <v>0</v>
      </c>
      <c r="S821" s="323">
        <f ca="1">+R820+R821</f>
        <v>0</v>
      </c>
      <c r="T821" s="315">
        <f ca="1">+S821</f>
        <v>0</v>
      </c>
      <c r="U821" s="314">
        <f t="shared" si="29"/>
        <v>2</v>
      </c>
      <c r="V821" s="320" t="str">
        <f>+VLOOKUP(A821,bd_lista!$A$3:$E$593,5,FALSE)</f>
        <v>Gobiernos Autonomos Municipales</v>
      </c>
      <c r="W821" s="321"/>
    </row>
    <row r="822" spans="1:23" customFormat="1" ht="15" hidden="1" customHeight="1">
      <c r="A822" s="324">
        <v>1427</v>
      </c>
      <c r="B822" s="344">
        <f>+A822</f>
        <v>1427</v>
      </c>
      <c r="C822" s="319" t="str">
        <f>+VLOOKUP(A822,bd_lista!$A$3:$C$593,3,FALSE)</f>
        <v>Gobierno Autónomo Municipal de Pampa Aullagas</v>
      </c>
      <c r="D822" s="319" t="str">
        <f>+C822</f>
        <v>Gobierno Autónomo Municipal de Pampa Aullagas</v>
      </c>
      <c r="E822" s="348" t="s">
        <v>1426</v>
      </c>
      <c r="F822" s="315">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315">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315">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315">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315">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315">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315">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315">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315">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315">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315">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315">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315">
        <f t="shared" ca="1" si="28"/>
        <v>0</v>
      </c>
      <c r="S822" s="323"/>
      <c r="T822" s="315">
        <f ca="1">+T823</f>
        <v>0</v>
      </c>
      <c r="U822" s="314">
        <f t="shared" si="29"/>
        <v>1</v>
      </c>
      <c r="V822" s="320" t="str">
        <f>+VLOOKUP(A822,bd_lista!$A$3:$E$593,5,FALSE)</f>
        <v>Gobiernos Autonomos Municipales</v>
      </c>
      <c r="W822" s="342" t="str">
        <f>+V822</f>
        <v>Gobiernos Autonomos Municipales</v>
      </c>
    </row>
    <row r="823" spans="1:23" customFormat="1" ht="15" hidden="1" customHeight="1">
      <c r="A823" s="324">
        <v>1427</v>
      </c>
      <c r="B823" s="344"/>
      <c r="C823" s="319" t="str">
        <f>+VLOOKUP(A823,bd_lista!$A$3:$C$593,3,FALSE)</f>
        <v>Gobierno Autónomo Municipal de Pampa Aullagas</v>
      </c>
      <c r="D823" s="319"/>
      <c r="E823" s="349" t="s">
        <v>1427</v>
      </c>
      <c r="F823" s="315">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315">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315">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315">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315">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315">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315">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315">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315">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315">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315">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315">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315">
        <f t="shared" ca="1" si="28"/>
        <v>0</v>
      </c>
      <c r="S823" s="323">
        <f ca="1">+R822+R823</f>
        <v>0</v>
      </c>
      <c r="T823" s="315">
        <f ca="1">+S823</f>
        <v>0</v>
      </c>
      <c r="U823" s="314">
        <f t="shared" si="29"/>
        <v>2</v>
      </c>
      <c r="V823" s="320" t="str">
        <f>+VLOOKUP(A823,bd_lista!$A$3:$E$593,5,FALSE)</f>
        <v>Gobiernos Autonomos Municipales</v>
      </c>
      <c r="W823" s="321"/>
    </row>
    <row r="824" spans="1:23" customFormat="1" ht="15" hidden="1" customHeight="1">
      <c r="A824" s="324">
        <v>1428</v>
      </c>
      <c r="B824" s="344">
        <f>+A824</f>
        <v>1428</v>
      </c>
      <c r="C824" s="319" t="str">
        <f>+VLOOKUP(A824,bd_lista!$A$3:$C$593,3,FALSE)</f>
        <v>Gobierno Autónomo Municipal de la Rivera</v>
      </c>
      <c r="D824" s="319" t="str">
        <f>+C824</f>
        <v>Gobierno Autónomo Municipal de la Rivera</v>
      </c>
      <c r="E824" s="348" t="s">
        <v>1426</v>
      </c>
      <c r="F824" s="315">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315">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315">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315">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315">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315">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315">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315">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315">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315">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315">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315">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315">
        <f t="shared" ca="1" si="28"/>
        <v>0</v>
      </c>
      <c r="S824" s="323"/>
      <c r="T824" s="315">
        <f ca="1">+T825</f>
        <v>0</v>
      </c>
      <c r="U824" s="314">
        <f t="shared" si="29"/>
        <v>1</v>
      </c>
      <c r="V824" s="320" t="str">
        <f>+VLOOKUP(A824,bd_lista!$A$3:$E$593,5,FALSE)</f>
        <v>Gobiernos Autonomos Municipales</v>
      </c>
      <c r="W824" s="342" t="str">
        <f>+V824</f>
        <v>Gobiernos Autonomos Municipales</v>
      </c>
    </row>
    <row r="825" spans="1:23" customFormat="1" ht="15" hidden="1" customHeight="1">
      <c r="A825" s="324">
        <v>1428</v>
      </c>
      <c r="B825" s="344"/>
      <c r="C825" s="319" t="str">
        <f>+VLOOKUP(A825,bd_lista!$A$3:$C$593,3,FALSE)</f>
        <v>Gobierno Autónomo Municipal de la Rivera</v>
      </c>
      <c r="D825" s="319"/>
      <c r="E825" s="349" t="s">
        <v>1427</v>
      </c>
      <c r="F825" s="315">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315">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315">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315">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315">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315">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315">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315">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315">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315">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315">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315">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315">
        <f t="shared" ca="1" si="28"/>
        <v>0</v>
      </c>
      <c r="S825" s="323">
        <f ca="1">+R824+R825</f>
        <v>0</v>
      </c>
      <c r="T825" s="315">
        <f ca="1">+S825</f>
        <v>0</v>
      </c>
      <c r="U825" s="314">
        <f t="shared" si="29"/>
        <v>2</v>
      </c>
      <c r="V825" s="320" t="str">
        <f>+VLOOKUP(A825,bd_lista!$A$3:$E$593,5,FALSE)</f>
        <v>Gobiernos Autonomos Municipales</v>
      </c>
      <c r="W825" s="321"/>
    </row>
    <row r="826" spans="1:23" customFormat="1" ht="15" hidden="1" customHeight="1">
      <c r="A826" s="324">
        <v>1429</v>
      </c>
      <c r="B826" s="344">
        <f>+A826</f>
        <v>1429</v>
      </c>
      <c r="C826" s="319" t="str">
        <f>+VLOOKUP(A826,bd_lista!$A$3:$C$593,3,FALSE)</f>
        <v>Gobierno Autónomo Municipal de Todos Santos</v>
      </c>
      <c r="D826" s="319" t="str">
        <f>+C826</f>
        <v>Gobierno Autónomo Municipal de Todos Santos</v>
      </c>
      <c r="E826" s="348" t="s">
        <v>1426</v>
      </c>
      <c r="F826" s="315">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315">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315">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315">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315">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315">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315">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315">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315">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315">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315">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315">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315">
        <f t="shared" ca="1" si="28"/>
        <v>0</v>
      </c>
      <c r="S826" s="323"/>
      <c r="T826" s="315">
        <f ca="1">+T827</f>
        <v>0</v>
      </c>
      <c r="U826" s="314">
        <f t="shared" si="29"/>
        <v>1</v>
      </c>
      <c r="V826" s="320" t="str">
        <f>+VLOOKUP(A826,bd_lista!$A$3:$E$593,5,FALSE)</f>
        <v>Gobiernos Autonomos Municipales</v>
      </c>
      <c r="W826" s="342" t="str">
        <f>+V826</f>
        <v>Gobiernos Autonomos Municipales</v>
      </c>
    </row>
    <row r="827" spans="1:23" customFormat="1" ht="15" hidden="1" customHeight="1">
      <c r="A827" s="324">
        <v>1429</v>
      </c>
      <c r="B827" s="344"/>
      <c r="C827" s="319" t="str">
        <f>+VLOOKUP(A827,bd_lista!$A$3:$C$593,3,FALSE)</f>
        <v>Gobierno Autónomo Municipal de Todos Santos</v>
      </c>
      <c r="D827" s="319"/>
      <c r="E827" s="349" t="s">
        <v>1427</v>
      </c>
      <c r="F827" s="315">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315">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315">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315">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315">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315">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315">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315">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315">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315">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315">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315">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315">
        <f t="shared" ca="1" si="28"/>
        <v>0</v>
      </c>
      <c r="S827" s="323">
        <f ca="1">+R826+R827</f>
        <v>0</v>
      </c>
      <c r="T827" s="315">
        <f ca="1">+S827</f>
        <v>0</v>
      </c>
      <c r="U827" s="314">
        <f t="shared" si="29"/>
        <v>2</v>
      </c>
      <c r="V827" s="320" t="str">
        <f>+VLOOKUP(A827,bd_lista!$A$3:$E$593,5,FALSE)</f>
        <v>Gobiernos Autonomos Municipales</v>
      </c>
      <c r="W827" s="321"/>
    </row>
    <row r="828" spans="1:23" customFormat="1" ht="15" hidden="1" customHeight="1">
      <c r="A828" s="324">
        <v>1430</v>
      </c>
      <c r="B828" s="344">
        <f>+A828</f>
        <v>1430</v>
      </c>
      <c r="C828" s="319" t="str">
        <f>+VLOOKUP(A828,bd_lista!$A$3:$C$593,3,FALSE)</f>
        <v>Gobierno Autónomo Municipal de Carangas</v>
      </c>
      <c r="D828" s="319" t="str">
        <f>+C828</f>
        <v>Gobierno Autónomo Municipal de Carangas</v>
      </c>
      <c r="E828" s="348" t="s">
        <v>1426</v>
      </c>
      <c r="F828" s="315">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315">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315">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315">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315">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315">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315">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315">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315">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315">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315">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315">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315">
        <f t="shared" ca="1" si="28"/>
        <v>0</v>
      </c>
      <c r="S828" s="323"/>
      <c r="T828" s="315">
        <f ca="1">+T829</f>
        <v>0</v>
      </c>
      <c r="U828" s="314">
        <f t="shared" si="29"/>
        <v>1</v>
      </c>
      <c r="V828" s="320" t="str">
        <f>+VLOOKUP(A828,bd_lista!$A$3:$E$593,5,FALSE)</f>
        <v>Gobiernos Autonomos Municipales</v>
      </c>
      <c r="W828" s="342" t="str">
        <f>+V828</f>
        <v>Gobiernos Autonomos Municipales</v>
      </c>
    </row>
    <row r="829" spans="1:23" customFormat="1" ht="15" hidden="1" customHeight="1">
      <c r="A829" s="324">
        <v>1430</v>
      </c>
      <c r="B829" s="344"/>
      <c r="C829" s="319" t="str">
        <f>+VLOOKUP(A829,bd_lista!$A$3:$C$593,3,FALSE)</f>
        <v>Gobierno Autónomo Municipal de Carangas</v>
      </c>
      <c r="D829" s="319"/>
      <c r="E829" s="349" t="s">
        <v>1427</v>
      </c>
      <c r="F829" s="315">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315">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315">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315">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315">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315">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315">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315">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315">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315">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315">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315">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315">
        <f t="shared" ca="1" si="28"/>
        <v>0</v>
      </c>
      <c r="S829" s="323">
        <f ca="1">+R828+R829</f>
        <v>0</v>
      </c>
      <c r="T829" s="315">
        <f ca="1">+S829</f>
        <v>0</v>
      </c>
      <c r="U829" s="314">
        <f t="shared" si="29"/>
        <v>2</v>
      </c>
      <c r="V829" s="320" t="str">
        <f>+VLOOKUP(A829,bd_lista!$A$3:$E$593,5,FALSE)</f>
        <v>Gobiernos Autonomos Municipales</v>
      </c>
      <c r="W829" s="321"/>
    </row>
    <row r="830" spans="1:23" customFormat="1" ht="15" hidden="1" customHeight="1">
      <c r="A830" s="324">
        <v>1431</v>
      </c>
      <c r="B830" s="344">
        <f>+A830</f>
        <v>1431</v>
      </c>
      <c r="C830" s="319" t="str">
        <f>+VLOOKUP(A830,bd_lista!$A$3:$C$593,3,FALSE)</f>
        <v>Gobierno Autónomo Municipal de Sabaya</v>
      </c>
      <c r="D830" s="319" t="str">
        <f>+C830</f>
        <v>Gobierno Autónomo Municipal de Sabaya</v>
      </c>
      <c r="E830" s="348" t="s">
        <v>1426</v>
      </c>
      <c r="F830" s="315">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315">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315">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315">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315">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315">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315">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315">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315">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315">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315">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315">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315">
        <f t="shared" ca="1" si="28"/>
        <v>0</v>
      </c>
      <c r="S830" s="323"/>
      <c r="T830" s="315">
        <f ca="1">+T831</f>
        <v>0</v>
      </c>
      <c r="U830" s="314">
        <f t="shared" si="29"/>
        <v>1</v>
      </c>
      <c r="V830" s="320" t="str">
        <f>+VLOOKUP(A830,bd_lista!$A$3:$E$593,5,FALSE)</f>
        <v>Gobiernos Autonomos Municipales</v>
      </c>
      <c r="W830" s="342" t="str">
        <f>+V830</f>
        <v>Gobiernos Autonomos Municipales</v>
      </c>
    </row>
    <row r="831" spans="1:23" customFormat="1" ht="15" hidden="1" customHeight="1">
      <c r="A831" s="324">
        <v>1431</v>
      </c>
      <c r="B831" s="344"/>
      <c r="C831" s="319" t="str">
        <f>+VLOOKUP(A831,bd_lista!$A$3:$C$593,3,FALSE)</f>
        <v>Gobierno Autónomo Municipal de Sabaya</v>
      </c>
      <c r="D831" s="319"/>
      <c r="E831" s="349" t="s">
        <v>1427</v>
      </c>
      <c r="F831" s="315">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315">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315">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315">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315">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315">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315">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315">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315">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315">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315">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315">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315">
        <f t="shared" ca="1" si="28"/>
        <v>0</v>
      </c>
      <c r="S831" s="323">
        <f ca="1">+R830+R831</f>
        <v>0</v>
      </c>
      <c r="T831" s="315">
        <f ca="1">+S831</f>
        <v>0</v>
      </c>
      <c r="U831" s="314">
        <f t="shared" si="29"/>
        <v>2</v>
      </c>
      <c r="V831" s="320" t="str">
        <f>+VLOOKUP(A831,bd_lista!$A$3:$E$593,5,FALSE)</f>
        <v>Gobiernos Autonomos Municipales</v>
      </c>
      <c r="W831" s="321"/>
    </row>
    <row r="832" spans="1:23" customFormat="1" ht="15" hidden="1" customHeight="1">
      <c r="A832" s="324">
        <v>1432</v>
      </c>
      <c r="B832" s="344">
        <f>+A832</f>
        <v>1432</v>
      </c>
      <c r="C832" s="319" t="str">
        <f>+VLOOKUP(A832,bd_lista!$A$3:$C$593,3,FALSE)</f>
        <v>Gobierno Autónomo Municipal de Coipasa</v>
      </c>
      <c r="D832" s="319" t="str">
        <f>+C832</f>
        <v>Gobierno Autónomo Municipal de Coipasa</v>
      </c>
      <c r="E832" s="348" t="s">
        <v>1426</v>
      </c>
      <c r="F832" s="315">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315">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315">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315">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315">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315">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315">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315">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315">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315">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315">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315">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315">
        <f t="shared" ca="1" si="28"/>
        <v>0</v>
      </c>
      <c r="S832" s="323"/>
      <c r="T832" s="315">
        <f ca="1">+T833</f>
        <v>0</v>
      </c>
      <c r="U832" s="314">
        <f t="shared" si="29"/>
        <v>1</v>
      </c>
      <c r="V832" s="320" t="str">
        <f>+VLOOKUP(A832,bd_lista!$A$3:$E$593,5,FALSE)</f>
        <v>Gobiernos Autonomos Municipales</v>
      </c>
      <c r="W832" s="342" t="str">
        <f>+V832</f>
        <v>Gobiernos Autonomos Municipales</v>
      </c>
    </row>
    <row r="833" spans="1:23" customFormat="1" ht="15" hidden="1" customHeight="1">
      <c r="A833" s="324">
        <v>1432</v>
      </c>
      <c r="B833" s="344"/>
      <c r="C833" s="319" t="str">
        <f>+VLOOKUP(A833,bd_lista!$A$3:$C$593,3,FALSE)</f>
        <v>Gobierno Autónomo Municipal de Coipasa</v>
      </c>
      <c r="D833" s="319"/>
      <c r="E833" s="349" t="s">
        <v>1427</v>
      </c>
      <c r="F833" s="315">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315">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315">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315">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315">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315">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315">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315">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315">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315">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315">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315">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315">
        <f t="shared" ca="1" si="28"/>
        <v>0</v>
      </c>
      <c r="S833" s="323">
        <f ca="1">+R832+R833</f>
        <v>0</v>
      </c>
      <c r="T833" s="315">
        <f ca="1">+S833</f>
        <v>0</v>
      </c>
      <c r="U833" s="314">
        <f t="shared" si="29"/>
        <v>2</v>
      </c>
      <c r="V833" s="320" t="str">
        <f>+VLOOKUP(A833,bd_lista!$A$3:$E$593,5,FALSE)</f>
        <v>Gobiernos Autonomos Municipales</v>
      </c>
      <c r="W833" s="321"/>
    </row>
    <row r="834" spans="1:23" customFormat="1" ht="15" hidden="1" customHeight="1">
      <c r="A834" s="324">
        <v>1433</v>
      </c>
      <c r="B834" s="344">
        <f>+A834</f>
        <v>1433</v>
      </c>
      <c r="C834" s="319" t="str">
        <f>+VLOOKUP(A834,bd_lista!$A$3:$C$593,3,FALSE)</f>
        <v>Gobierno Autónomo Municipal de Chipaya</v>
      </c>
      <c r="D834" s="319" t="str">
        <f>+C834</f>
        <v>Gobierno Autónomo Municipal de Chipaya</v>
      </c>
      <c r="E834" s="348" t="s">
        <v>1426</v>
      </c>
      <c r="F834" s="315">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315">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315">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315">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315">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315">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315">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315">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315">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315">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315">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315">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315">
        <f t="shared" ca="1" si="28"/>
        <v>0</v>
      </c>
      <c r="S834" s="323"/>
      <c r="T834" s="315">
        <f ca="1">+T835</f>
        <v>0</v>
      </c>
      <c r="U834" s="314">
        <f t="shared" si="29"/>
        <v>1</v>
      </c>
      <c r="V834" s="320" t="str">
        <f>+VLOOKUP(A834,bd_lista!$A$3:$E$593,5,FALSE)</f>
        <v>Gobiernos Autonomos Municipales</v>
      </c>
      <c r="W834" s="342" t="str">
        <f>+V834</f>
        <v>Gobiernos Autonomos Municipales</v>
      </c>
    </row>
    <row r="835" spans="1:23" customFormat="1" ht="15" hidden="1" customHeight="1">
      <c r="A835" s="324">
        <v>1433</v>
      </c>
      <c r="B835" s="344"/>
      <c r="C835" s="319" t="str">
        <f>+VLOOKUP(A835,bd_lista!$A$3:$C$593,3,FALSE)</f>
        <v>Gobierno Autónomo Municipal de Chipaya</v>
      </c>
      <c r="D835" s="319"/>
      <c r="E835" s="349" t="s">
        <v>1427</v>
      </c>
      <c r="F835" s="315">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315">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315">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315">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315">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315">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315">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315">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315">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315">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315">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315">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315">
        <f t="shared" ca="1" si="28"/>
        <v>0</v>
      </c>
      <c r="S835" s="323">
        <f ca="1">+R834+R835</f>
        <v>0</v>
      </c>
      <c r="T835" s="315">
        <f ca="1">+S835</f>
        <v>0</v>
      </c>
      <c r="U835" s="314">
        <f t="shared" si="29"/>
        <v>2</v>
      </c>
      <c r="V835" s="320" t="str">
        <f>+VLOOKUP(A835,bd_lista!$A$3:$E$593,5,FALSE)</f>
        <v>Gobiernos Autonomos Municipales</v>
      </c>
      <c r="W835" s="321"/>
    </row>
    <row r="836" spans="1:23" customFormat="1" ht="27" hidden="1" customHeight="1">
      <c r="A836" s="324">
        <v>1434</v>
      </c>
      <c r="B836" s="344">
        <f>+A836</f>
        <v>1434</v>
      </c>
      <c r="C836" s="319" t="str">
        <f>+VLOOKUP(A836,bd_lista!$A$3:$C$593,3,FALSE)</f>
        <v>Gobierno Autónomo Municipal de Huayllamarca (Santiago de Huayllamarca)</v>
      </c>
      <c r="D836" s="319" t="str">
        <f>+C836</f>
        <v>Gobierno Autónomo Municipal de Huayllamarca (Santiago de Huayllamarca)</v>
      </c>
      <c r="E836" s="348" t="s">
        <v>1426</v>
      </c>
      <c r="F836" s="315">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315">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315">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315">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315">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315">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315">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315">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315">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315">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315">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315">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315">
        <f t="shared" ca="1" si="28"/>
        <v>0</v>
      </c>
      <c r="S836" s="323"/>
      <c r="T836" s="315">
        <f ca="1">+T837</f>
        <v>0</v>
      </c>
      <c r="U836" s="314">
        <f t="shared" si="29"/>
        <v>1</v>
      </c>
      <c r="V836" s="320" t="str">
        <f>+VLOOKUP(A836,bd_lista!$A$3:$E$593,5,FALSE)</f>
        <v>Gobiernos Autonomos Municipales</v>
      </c>
      <c r="W836" s="342" t="str">
        <f>+V836</f>
        <v>Gobiernos Autonomos Municipales</v>
      </c>
    </row>
    <row r="837" spans="1:23" customFormat="1" ht="27" hidden="1" customHeight="1">
      <c r="A837" s="324">
        <v>1434</v>
      </c>
      <c r="B837" s="344"/>
      <c r="C837" s="319" t="str">
        <f>+VLOOKUP(A837,bd_lista!$A$3:$C$593,3,FALSE)</f>
        <v>Gobierno Autónomo Municipal de Huayllamarca (Santiago de Huayllamarca)</v>
      </c>
      <c r="D837" s="319"/>
      <c r="E837" s="349" t="s">
        <v>1427</v>
      </c>
      <c r="F837" s="315">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315">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315">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315">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315">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315">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315">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315">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315">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315">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315">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315">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315">
        <f t="shared" ca="1" si="28"/>
        <v>0</v>
      </c>
      <c r="S837" s="323">
        <f ca="1">+R836+R837</f>
        <v>0</v>
      </c>
      <c r="T837" s="315">
        <f ca="1">+S837</f>
        <v>0</v>
      </c>
      <c r="U837" s="314">
        <f t="shared" si="29"/>
        <v>2</v>
      </c>
      <c r="V837" s="320" t="str">
        <f>+VLOOKUP(A837,bd_lista!$A$3:$E$593,5,FALSE)</f>
        <v>Gobiernos Autonomos Municipales</v>
      </c>
      <c r="W837" s="321"/>
    </row>
    <row r="838" spans="1:23" customFormat="1" ht="15" hidden="1" customHeight="1">
      <c r="A838" s="324">
        <v>1435</v>
      </c>
      <c r="B838" s="344">
        <f>+A838</f>
        <v>1435</v>
      </c>
      <c r="C838" s="319" t="str">
        <f>+VLOOKUP(A838,bd_lista!$A$3:$C$593,3,FALSE)</f>
        <v>Gobierno Autónomo Municipal de Soracachi</v>
      </c>
      <c r="D838" s="319" t="str">
        <f>+C838</f>
        <v>Gobierno Autónomo Municipal de Soracachi</v>
      </c>
      <c r="E838" s="348" t="s">
        <v>1426</v>
      </c>
      <c r="F838" s="315">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315">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315">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315">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315">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315">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315">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315">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315">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315">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315">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315">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315">
        <f t="shared" ca="1" si="28"/>
        <v>0</v>
      </c>
      <c r="S838" s="323"/>
      <c r="T838" s="315">
        <f ca="1">+T839</f>
        <v>0</v>
      </c>
      <c r="U838" s="314">
        <f t="shared" si="29"/>
        <v>1</v>
      </c>
      <c r="V838" s="320" t="str">
        <f>+VLOOKUP(A838,bd_lista!$A$3:$E$593,5,FALSE)</f>
        <v>Gobiernos Autonomos Municipales</v>
      </c>
      <c r="W838" s="342" t="str">
        <f>+V838</f>
        <v>Gobiernos Autonomos Municipales</v>
      </c>
    </row>
    <row r="839" spans="1:23" customFormat="1" ht="15" hidden="1" customHeight="1">
      <c r="A839" s="324">
        <v>1435</v>
      </c>
      <c r="B839" s="344"/>
      <c r="C839" s="319" t="str">
        <f>+VLOOKUP(A839,bd_lista!$A$3:$C$593,3,FALSE)</f>
        <v>Gobierno Autónomo Municipal de Soracachi</v>
      </c>
      <c r="D839" s="319"/>
      <c r="E839" s="349" t="s">
        <v>1427</v>
      </c>
      <c r="F839" s="315">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315">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315">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315">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315">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315">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315">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315">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315">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315">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315">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315">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315">
        <f t="shared" ca="1" si="28"/>
        <v>0</v>
      </c>
      <c r="S839" s="323">
        <f ca="1">+R838+R839</f>
        <v>0</v>
      </c>
      <c r="T839" s="315">
        <f ca="1">+S839</f>
        <v>0</v>
      </c>
      <c r="U839" s="314">
        <f t="shared" si="29"/>
        <v>2</v>
      </c>
      <c r="V839" s="320" t="str">
        <f>+VLOOKUP(A839,bd_lista!$A$3:$E$593,5,FALSE)</f>
        <v>Gobiernos Autonomos Municipales</v>
      </c>
      <c r="W839" s="321"/>
    </row>
    <row r="840" spans="1:23" customFormat="1" ht="15" hidden="1" customHeight="1">
      <c r="A840" s="324">
        <v>1501</v>
      </c>
      <c r="B840" s="344">
        <f>+A840</f>
        <v>1501</v>
      </c>
      <c r="C840" s="319" t="str">
        <f>+VLOOKUP(A840,bd_lista!$A$3:$C$593,3,FALSE)</f>
        <v>Gobierno Autónomo Municipal de Potosí</v>
      </c>
      <c r="D840" s="319" t="str">
        <f>+C840</f>
        <v>Gobierno Autónomo Municipal de Potosí</v>
      </c>
      <c r="E840" s="348" t="s">
        <v>1426</v>
      </c>
      <c r="F840" s="315">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315">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315">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315">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315">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315">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315">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315">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315">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315">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315">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315">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315">
        <f t="shared" ca="1" si="28"/>
        <v>0</v>
      </c>
      <c r="S840" s="323"/>
      <c r="T840" s="315">
        <f ca="1">+T841</f>
        <v>0</v>
      </c>
      <c r="U840" s="314">
        <f t="shared" si="29"/>
        <v>1</v>
      </c>
      <c r="V840" s="320" t="str">
        <f>+VLOOKUP(A840,bd_lista!$A$3:$E$593,5,FALSE)</f>
        <v>Gobiernos Autonomos Municipales</v>
      </c>
      <c r="W840" s="342" t="str">
        <f>+V840</f>
        <v>Gobiernos Autonomos Municipales</v>
      </c>
    </row>
    <row r="841" spans="1:23" customFormat="1" ht="15" hidden="1" customHeight="1">
      <c r="A841" s="324">
        <v>1501</v>
      </c>
      <c r="B841" s="344"/>
      <c r="C841" s="319" t="str">
        <f>+VLOOKUP(A841,bd_lista!$A$3:$C$593,3,FALSE)</f>
        <v>Gobierno Autónomo Municipal de Potosí</v>
      </c>
      <c r="D841" s="319"/>
      <c r="E841" s="349" t="s">
        <v>1427</v>
      </c>
      <c r="F841" s="315">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315">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315">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315">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315">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315">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315">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315">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315">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315">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315">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315">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315">
        <f t="shared" ca="1" si="28"/>
        <v>0</v>
      </c>
      <c r="S841" s="323">
        <f ca="1">+R840+R841</f>
        <v>0</v>
      </c>
      <c r="T841" s="315">
        <f ca="1">+S841</f>
        <v>0</v>
      </c>
      <c r="U841" s="314">
        <f t="shared" si="29"/>
        <v>2</v>
      </c>
      <c r="V841" s="320" t="str">
        <f>+VLOOKUP(A841,bd_lista!$A$3:$E$593,5,FALSE)</f>
        <v>Gobiernos Autonomos Municipales</v>
      </c>
      <c r="W841" s="321"/>
    </row>
    <row r="842" spans="1:23" customFormat="1" ht="15" hidden="1" customHeight="1">
      <c r="A842" s="324">
        <v>1502</v>
      </c>
      <c r="B842" s="344">
        <f>+A842</f>
        <v>1502</v>
      </c>
      <c r="C842" s="319" t="str">
        <f>+VLOOKUP(A842,bd_lista!$A$3:$C$593,3,FALSE)</f>
        <v>Gobierno Autónomo Municipal de Tinguipaya</v>
      </c>
      <c r="D842" s="319" t="str">
        <f>+C842</f>
        <v>Gobierno Autónomo Municipal de Tinguipaya</v>
      </c>
      <c r="E842" s="348" t="s">
        <v>1426</v>
      </c>
      <c r="F842" s="315">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315">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315">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315">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315">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315">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315">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315">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315">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315">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315">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315">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315">
        <f t="shared" ca="1" si="28"/>
        <v>0</v>
      </c>
      <c r="S842" s="323"/>
      <c r="T842" s="315">
        <f ca="1">+T843</f>
        <v>0</v>
      </c>
      <c r="U842" s="314">
        <f t="shared" si="29"/>
        <v>1</v>
      </c>
      <c r="V842" s="320" t="str">
        <f>+VLOOKUP(A842,bd_lista!$A$3:$E$593,5,FALSE)</f>
        <v>Gobiernos Autonomos Municipales</v>
      </c>
      <c r="W842" s="342" t="str">
        <f>+V842</f>
        <v>Gobiernos Autonomos Municipales</v>
      </c>
    </row>
    <row r="843" spans="1:23" customFormat="1" ht="15" hidden="1" customHeight="1">
      <c r="A843" s="324">
        <v>1502</v>
      </c>
      <c r="B843" s="344"/>
      <c r="C843" s="319" t="str">
        <f>+VLOOKUP(A843,bd_lista!$A$3:$C$593,3,FALSE)</f>
        <v>Gobierno Autónomo Municipal de Tinguipaya</v>
      </c>
      <c r="D843" s="319"/>
      <c r="E843" s="349" t="s">
        <v>1427</v>
      </c>
      <c r="F843" s="315">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315">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315">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315">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315">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315">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315">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315">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315">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315">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315">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315">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315">
        <f t="shared" ca="1" si="28"/>
        <v>0</v>
      </c>
      <c r="S843" s="323">
        <f ca="1">+R842+R843</f>
        <v>0</v>
      </c>
      <c r="T843" s="315">
        <f ca="1">+S843</f>
        <v>0</v>
      </c>
      <c r="U843" s="314">
        <f t="shared" si="29"/>
        <v>2</v>
      </c>
      <c r="V843" s="320" t="str">
        <f>+VLOOKUP(A843,bd_lista!$A$3:$E$593,5,FALSE)</f>
        <v>Gobiernos Autonomos Municipales</v>
      </c>
      <c r="W843" s="321"/>
    </row>
    <row r="844" spans="1:23" customFormat="1" ht="15" hidden="1" customHeight="1">
      <c r="A844" s="324">
        <v>1503</v>
      </c>
      <c r="B844" s="344">
        <f>+A844</f>
        <v>1503</v>
      </c>
      <c r="C844" s="319" t="str">
        <f>+VLOOKUP(A844,bd_lista!$A$3:$C$593,3,FALSE)</f>
        <v>Gobierno Autónomo Municipal de Yocalla</v>
      </c>
      <c r="D844" s="319" t="str">
        <f>+C844</f>
        <v>Gobierno Autónomo Municipal de Yocalla</v>
      </c>
      <c r="E844" s="348" t="s">
        <v>1426</v>
      </c>
      <c r="F844" s="315">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315">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315">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315">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315">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315">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315">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315">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315">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315">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315">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315">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315">
        <f t="shared" ca="1" si="28"/>
        <v>0</v>
      </c>
      <c r="S844" s="323"/>
      <c r="T844" s="315">
        <f ca="1">+T845</f>
        <v>0</v>
      </c>
      <c r="U844" s="314">
        <f t="shared" si="29"/>
        <v>1</v>
      </c>
      <c r="V844" s="320" t="str">
        <f>+VLOOKUP(A844,bd_lista!$A$3:$E$593,5,FALSE)</f>
        <v>Gobiernos Autonomos Municipales</v>
      </c>
      <c r="W844" s="342" t="str">
        <f>+V844</f>
        <v>Gobiernos Autonomos Municipales</v>
      </c>
    </row>
    <row r="845" spans="1:23" customFormat="1" ht="15" hidden="1" customHeight="1">
      <c r="A845" s="324">
        <v>1503</v>
      </c>
      <c r="B845" s="344"/>
      <c r="C845" s="319" t="str">
        <f>+VLOOKUP(A845,bd_lista!$A$3:$C$593,3,FALSE)</f>
        <v>Gobierno Autónomo Municipal de Yocalla</v>
      </c>
      <c r="D845" s="319"/>
      <c r="E845" s="349" t="s">
        <v>1427</v>
      </c>
      <c r="F845" s="315">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315">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315">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315">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315">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315">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315">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315">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315">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315">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315">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315">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315">
        <f t="shared" ca="1" si="28"/>
        <v>0</v>
      </c>
      <c r="S845" s="323">
        <f ca="1">+R844+R845</f>
        <v>0</v>
      </c>
      <c r="T845" s="315">
        <f ca="1">+S845</f>
        <v>0</v>
      </c>
      <c r="U845" s="314">
        <f t="shared" si="29"/>
        <v>2</v>
      </c>
      <c r="V845" s="320" t="str">
        <f>+VLOOKUP(A845,bd_lista!$A$3:$E$593,5,FALSE)</f>
        <v>Gobiernos Autonomos Municipales</v>
      </c>
      <c r="W845" s="321"/>
    </row>
    <row r="846" spans="1:23" customFormat="1" ht="15" hidden="1" customHeight="1">
      <c r="A846" s="324">
        <v>1504</v>
      </c>
      <c r="B846" s="344">
        <f>+A846</f>
        <v>1504</v>
      </c>
      <c r="C846" s="319" t="str">
        <f>+VLOOKUP(A846,bd_lista!$A$3:$C$593,3,FALSE)</f>
        <v>Gobierno Autónomo Municipal de Urmiri</v>
      </c>
      <c r="D846" s="319" t="str">
        <f>+C846</f>
        <v>Gobierno Autónomo Municipal de Urmiri</v>
      </c>
      <c r="E846" s="348" t="s">
        <v>1426</v>
      </c>
      <c r="F846" s="315">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315">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315">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315">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315">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315">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315">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315">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315">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315">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315">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315">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315">
        <f t="shared" ref="R846:R909" ca="1" si="30">+SUM(F846:Q846)</f>
        <v>0</v>
      </c>
      <c r="S846" s="323"/>
      <c r="T846" s="315">
        <f ca="1">+T847</f>
        <v>0</v>
      </c>
      <c r="U846" s="314">
        <f t="shared" ref="U846:U909" si="31">+IF(E846="Débitos",1,2)</f>
        <v>1</v>
      </c>
      <c r="V846" s="320" t="str">
        <f>+VLOOKUP(A846,bd_lista!$A$3:$E$593,5,FALSE)</f>
        <v>Gobiernos Autonomos Municipales</v>
      </c>
      <c r="W846" s="342" t="str">
        <f>+V846</f>
        <v>Gobiernos Autonomos Municipales</v>
      </c>
    </row>
    <row r="847" spans="1:23" customFormat="1" ht="15" hidden="1" customHeight="1">
      <c r="A847" s="324">
        <v>1504</v>
      </c>
      <c r="B847" s="344"/>
      <c r="C847" s="319" t="str">
        <f>+VLOOKUP(A847,bd_lista!$A$3:$C$593,3,FALSE)</f>
        <v>Gobierno Autónomo Municipal de Urmiri</v>
      </c>
      <c r="D847" s="319"/>
      <c r="E847" s="349" t="s">
        <v>1427</v>
      </c>
      <c r="F847" s="315">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315">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315">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315">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315">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315">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315">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315">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315">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315">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315">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315">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315">
        <f t="shared" ca="1" si="30"/>
        <v>0</v>
      </c>
      <c r="S847" s="323">
        <f ca="1">+R846+R847</f>
        <v>0</v>
      </c>
      <c r="T847" s="315">
        <f ca="1">+S847</f>
        <v>0</v>
      </c>
      <c r="U847" s="314">
        <f t="shared" si="31"/>
        <v>2</v>
      </c>
      <c r="V847" s="320" t="str">
        <f>+VLOOKUP(A847,bd_lista!$A$3:$E$593,5,FALSE)</f>
        <v>Gobiernos Autonomos Municipales</v>
      </c>
      <c r="W847" s="321"/>
    </row>
    <row r="848" spans="1:23" customFormat="1" ht="15" hidden="1" customHeight="1">
      <c r="A848" s="324">
        <v>1505</v>
      </c>
      <c r="B848" s="344">
        <f>+A848</f>
        <v>1505</v>
      </c>
      <c r="C848" s="319" t="str">
        <f>+VLOOKUP(A848,bd_lista!$A$3:$C$593,3,FALSE)</f>
        <v>Gobierno Autónomo Municipal de Uncía</v>
      </c>
      <c r="D848" s="319" t="str">
        <f>+C848</f>
        <v>Gobierno Autónomo Municipal de Uncía</v>
      </c>
      <c r="E848" s="348" t="s">
        <v>1426</v>
      </c>
      <c r="F848" s="315">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315">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315">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315">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315">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315">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315">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315">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315">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315">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315">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315">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315">
        <f t="shared" ca="1" si="30"/>
        <v>0</v>
      </c>
      <c r="S848" s="323"/>
      <c r="T848" s="315">
        <f ca="1">+T849</f>
        <v>0</v>
      </c>
      <c r="U848" s="314">
        <f t="shared" si="31"/>
        <v>1</v>
      </c>
      <c r="V848" s="320" t="str">
        <f>+VLOOKUP(A848,bd_lista!$A$3:$E$593,5,FALSE)</f>
        <v>Gobiernos Autonomos Municipales</v>
      </c>
      <c r="W848" s="342" t="str">
        <f>+V848</f>
        <v>Gobiernos Autonomos Municipales</v>
      </c>
    </row>
    <row r="849" spans="1:23" customFormat="1" ht="15" hidden="1" customHeight="1">
      <c r="A849" s="324">
        <v>1505</v>
      </c>
      <c r="B849" s="344"/>
      <c r="C849" s="319" t="str">
        <f>+VLOOKUP(A849,bd_lista!$A$3:$C$593,3,FALSE)</f>
        <v>Gobierno Autónomo Municipal de Uncía</v>
      </c>
      <c r="D849" s="319"/>
      <c r="E849" s="349" t="s">
        <v>1427</v>
      </c>
      <c r="F849" s="315">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315">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315">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315">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315">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315">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315">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315">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315">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315">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315">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315">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315">
        <f t="shared" ca="1" si="30"/>
        <v>0</v>
      </c>
      <c r="S849" s="323">
        <f ca="1">+R848+R849</f>
        <v>0</v>
      </c>
      <c r="T849" s="315">
        <f ca="1">+S849</f>
        <v>0</v>
      </c>
      <c r="U849" s="314">
        <f t="shared" si="31"/>
        <v>2</v>
      </c>
      <c r="V849" s="320" t="str">
        <f>+VLOOKUP(A849,bd_lista!$A$3:$E$593,5,FALSE)</f>
        <v>Gobiernos Autonomos Municipales</v>
      </c>
      <c r="W849" s="321"/>
    </row>
    <row r="850" spans="1:23" customFormat="1" ht="15" hidden="1" customHeight="1">
      <c r="A850" s="324">
        <v>1506</v>
      </c>
      <c r="B850" s="344">
        <f>+A850</f>
        <v>1506</v>
      </c>
      <c r="C850" s="319" t="str">
        <f>+VLOOKUP(A850,bd_lista!$A$3:$C$593,3,FALSE)</f>
        <v>Gobierno Autónomo Municipal de Chayanta</v>
      </c>
      <c r="D850" s="319" t="str">
        <f>+C850</f>
        <v>Gobierno Autónomo Municipal de Chayanta</v>
      </c>
      <c r="E850" s="348" t="s">
        <v>1426</v>
      </c>
      <c r="F850" s="315">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315">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315">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315">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315">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315">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315">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315">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315">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315">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315">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315">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315">
        <f t="shared" ca="1" si="30"/>
        <v>0</v>
      </c>
      <c r="S850" s="323"/>
      <c r="T850" s="315">
        <f ca="1">+T851</f>
        <v>0</v>
      </c>
      <c r="U850" s="314">
        <f t="shared" si="31"/>
        <v>1</v>
      </c>
      <c r="V850" s="320" t="str">
        <f>+VLOOKUP(A850,bd_lista!$A$3:$E$593,5,FALSE)</f>
        <v>Gobiernos Autonomos Municipales</v>
      </c>
      <c r="W850" s="342" t="str">
        <f>+V850</f>
        <v>Gobiernos Autonomos Municipales</v>
      </c>
    </row>
    <row r="851" spans="1:23" customFormat="1" ht="15" hidden="1" customHeight="1">
      <c r="A851" s="324">
        <v>1506</v>
      </c>
      <c r="B851" s="344"/>
      <c r="C851" s="319" t="str">
        <f>+VLOOKUP(A851,bd_lista!$A$3:$C$593,3,FALSE)</f>
        <v>Gobierno Autónomo Municipal de Chayanta</v>
      </c>
      <c r="D851" s="319"/>
      <c r="E851" s="349" t="s">
        <v>1427</v>
      </c>
      <c r="F851" s="315">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315">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315">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315">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315">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315">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315">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315">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315">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315">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315">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315">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315">
        <f t="shared" ca="1" si="30"/>
        <v>0</v>
      </c>
      <c r="S851" s="323">
        <f ca="1">+R850+R851</f>
        <v>0</v>
      </c>
      <c r="T851" s="315">
        <f ca="1">+S851</f>
        <v>0</v>
      </c>
      <c r="U851" s="314">
        <f t="shared" si="31"/>
        <v>2</v>
      </c>
      <c r="V851" s="320" t="str">
        <f>+VLOOKUP(A851,bd_lista!$A$3:$E$593,5,FALSE)</f>
        <v>Gobiernos Autonomos Municipales</v>
      </c>
      <c r="W851" s="321"/>
    </row>
    <row r="852" spans="1:23" customFormat="1" ht="15" hidden="1" customHeight="1">
      <c r="A852" s="324">
        <v>1507</v>
      </c>
      <c r="B852" s="344">
        <f>+A852</f>
        <v>1507</v>
      </c>
      <c r="C852" s="319" t="str">
        <f>+VLOOKUP(A852,bd_lista!$A$3:$C$593,3,FALSE)</f>
        <v>Gobierno Autónomo Municipal de Llallagua</v>
      </c>
      <c r="D852" s="319" t="str">
        <f>+C852</f>
        <v>Gobierno Autónomo Municipal de Llallagua</v>
      </c>
      <c r="E852" s="348" t="s">
        <v>1426</v>
      </c>
      <c r="F852" s="315">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315">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315">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315">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315">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315">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315">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315">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315">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315">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315">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315">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315">
        <f t="shared" ca="1" si="30"/>
        <v>0</v>
      </c>
      <c r="S852" s="323"/>
      <c r="T852" s="315">
        <f ca="1">+T853</f>
        <v>0</v>
      </c>
      <c r="U852" s="314">
        <f t="shared" si="31"/>
        <v>1</v>
      </c>
      <c r="V852" s="320" t="str">
        <f>+VLOOKUP(A852,bd_lista!$A$3:$E$593,5,FALSE)</f>
        <v>Gobiernos Autonomos Municipales</v>
      </c>
      <c r="W852" s="342" t="str">
        <f>+V852</f>
        <v>Gobiernos Autonomos Municipales</v>
      </c>
    </row>
    <row r="853" spans="1:23" customFormat="1" ht="15" hidden="1" customHeight="1">
      <c r="A853" s="324">
        <v>1507</v>
      </c>
      <c r="B853" s="344"/>
      <c r="C853" s="319" t="str">
        <f>+VLOOKUP(A853,bd_lista!$A$3:$C$593,3,FALSE)</f>
        <v>Gobierno Autónomo Municipal de Llallagua</v>
      </c>
      <c r="D853" s="319"/>
      <c r="E853" s="349" t="s">
        <v>1427</v>
      </c>
      <c r="F853" s="315">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315">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315">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315">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315">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315">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315">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315">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315">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315">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315">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315">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315">
        <f t="shared" ca="1" si="30"/>
        <v>0</v>
      </c>
      <c r="S853" s="323">
        <f ca="1">+R852+R853</f>
        <v>0</v>
      </c>
      <c r="T853" s="315">
        <f ca="1">+S853</f>
        <v>0</v>
      </c>
      <c r="U853" s="314">
        <f t="shared" si="31"/>
        <v>2</v>
      </c>
      <c r="V853" s="320" t="str">
        <f>+VLOOKUP(A853,bd_lista!$A$3:$E$593,5,FALSE)</f>
        <v>Gobiernos Autonomos Municipales</v>
      </c>
      <c r="W853" s="321"/>
    </row>
    <row r="854" spans="1:23" customFormat="1" ht="15" hidden="1" customHeight="1">
      <c r="A854" s="324">
        <v>1508</v>
      </c>
      <c r="B854" s="344">
        <f>+A854</f>
        <v>1508</v>
      </c>
      <c r="C854" s="319" t="str">
        <f>+VLOOKUP(A854,bd_lista!$A$3:$C$593,3,FALSE)</f>
        <v>Gobierno Autónomo Municipal de Betanzos</v>
      </c>
      <c r="D854" s="319" t="str">
        <f>+C854</f>
        <v>Gobierno Autónomo Municipal de Betanzos</v>
      </c>
      <c r="E854" s="348" t="s">
        <v>1426</v>
      </c>
      <c r="F854" s="315">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315">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315">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315">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315">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315">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315">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315">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315">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315">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315">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315">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315">
        <f t="shared" ca="1" si="30"/>
        <v>0</v>
      </c>
      <c r="S854" s="323"/>
      <c r="T854" s="315">
        <f ca="1">+T855</f>
        <v>0</v>
      </c>
      <c r="U854" s="314">
        <f t="shared" si="31"/>
        <v>1</v>
      </c>
      <c r="V854" s="320" t="str">
        <f>+VLOOKUP(A854,bd_lista!$A$3:$E$593,5,FALSE)</f>
        <v>Gobiernos Autonomos Municipales</v>
      </c>
      <c r="W854" s="342" t="str">
        <f>+V854</f>
        <v>Gobiernos Autonomos Municipales</v>
      </c>
    </row>
    <row r="855" spans="1:23" customFormat="1" ht="15" hidden="1" customHeight="1">
      <c r="A855" s="324">
        <v>1508</v>
      </c>
      <c r="B855" s="344"/>
      <c r="C855" s="319" t="str">
        <f>+VLOOKUP(A855,bd_lista!$A$3:$C$593,3,FALSE)</f>
        <v>Gobierno Autónomo Municipal de Betanzos</v>
      </c>
      <c r="D855" s="319"/>
      <c r="E855" s="349" t="s">
        <v>1427</v>
      </c>
      <c r="F855" s="315">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315">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315">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315">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315">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315">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315">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315">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315">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315">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315">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315">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315">
        <f t="shared" ca="1" si="30"/>
        <v>0</v>
      </c>
      <c r="S855" s="323">
        <f ca="1">+R854+R855</f>
        <v>0</v>
      </c>
      <c r="T855" s="315">
        <f ca="1">+S855</f>
        <v>0</v>
      </c>
      <c r="U855" s="314">
        <f t="shared" si="31"/>
        <v>2</v>
      </c>
      <c r="V855" s="320" t="str">
        <f>+VLOOKUP(A855,bd_lista!$A$3:$E$593,5,FALSE)</f>
        <v>Gobiernos Autonomos Municipales</v>
      </c>
      <c r="W855" s="321"/>
    </row>
    <row r="856" spans="1:23" customFormat="1" ht="15" hidden="1" customHeight="1">
      <c r="A856" s="324">
        <v>1509</v>
      </c>
      <c r="B856" s="344">
        <f>+A856</f>
        <v>1509</v>
      </c>
      <c r="C856" s="319" t="str">
        <f>+VLOOKUP(A856,bd_lista!$A$3:$C$593,3,FALSE)</f>
        <v>Gobierno Autónomo Municipal de Chaqui</v>
      </c>
      <c r="D856" s="319" t="str">
        <f>+C856</f>
        <v>Gobierno Autónomo Municipal de Chaqui</v>
      </c>
      <c r="E856" s="348" t="s">
        <v>1426</v>
      </c>
      <c r="F856" s="315">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315">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315">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315">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315">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315">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315">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315">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315">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315">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315">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315">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315">
        <f t="shared" ca="1" si="30"/>
        <v>0</v>
      </c>
      <c r="S856" s="323"/>
      <c r="T856" s="315">
        <f ca="1">+T857</f>
        <v>0</v>
      </c>
      <c r="U856" s="314">
        <f t="shared" si="31"/>
        <v>1</v>
      </c>
      <c r="V856" s="320" t="str">
        <f>+VLOOKUP(A856,bd_lista!$A$3:$E$593,5,FALSE)</f>
        <v>Gobiernos Autonomos Municipales</v>
      </c>
      <c r="W856" s="342" t="str">
        <f>+V856</f>
        <v>Gobiernos Autonomos Municipales</v>
      </c>
    </row>
    <row r="857" spans="1:23" customFormat="1" ht="15" hidden="1" customHeight="1">
      <c r="A857" s="324">
        <v>1509</v>
      </c>
      <c r="B857" s="344"/>
      <c r="C857" s="319" t="str">
        <f>+VLOOKUP(A857,bd_lista!$A$3:$C$593,3,FALSE)</f>
        <v>Gobierno Autónomo Municipal de Chaqui</v>
      </c>
      <c r="D857" s="319"/>
      <c r="E857" s="349" t="s">
        <v>1427</v>
      </c>
      <c r="F857" s="315">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315">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315">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315">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315">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315">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315">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315">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315">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315">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315">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315">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315">
        <f t="shared" ca="1" si="30"/>
        <v>0</v>
      </c>
      <c r="S857" s="323">
        <f ca="1">+R856+R857</f>
        <v>0</v>
      </c>
      <c r="T857" s="315">
        <f ca="1">+S857</f>
        <v>0</v>
      </c>
      <c r="U857" s="314">
        <f t="shared" si="31"/>
        <v>2</v>
      </c>
      <c r="V857" s="320" t="str">
        <f>+VLOOKUP(A857,bd_lista!$A$3:$E$593,5,FALSE)</f>
        <v>Gobiernos Autonomos Municipales</v>
      </c>
      <c r="W857" s="321"/>
    </row>
    <row r="858" spans="1:23" customFormat="1" ht="15" hidden="1" customHeight="1">
      <c r="A858" s="324">
        <v>1510</v>
      </c>
      <c r="B858" s="344">
        <f>+A858</f>
        <v>1510</v>
      </c>
      <c r="C858" s="319" t="str">
        <f>+VLOOKUP(A858,bd_lista!$A$3:$C$593,3,FALSE)</f>
        <v>Gobierno Autónomo Municipal de Tacobamba</v>
      </c>
      <c r="D858" s="319" t="str">
        <f>+C858</f>
        <v>Gobierno Autónomo Municipal de Tacobamba</v>
      </c>
      <c r="E858" s="348" t="s">
        <v>1426</v>
      </c>
      <c r="F858" s="315">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315">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315">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315">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315">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315">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315">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315">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315">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315">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315">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315">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315">
        <f t="shared" ca="1" si="30"/>
        <v>0</v>
      </c>
      <c r="S858" s="323"/>
      <c r="T858" s="315">
        <f ca="1">+T859</f>
        <v>0</v>
      </c>
      <c r="U858" s="314">
        <f t="shared" si="31"/>
        <v>1</v>
      </c>
      <c r="V858" s="320" t="str">
        <f>+VLOOKUP(A858,bd_lista!$A$3:$E$593,5,FALSE)</f>
        <v>Gobiernos Autonomos Municipales</v>
      </c>
      <c r="W858" s="342" t="str">
        <f>+V858</f>
        <v>Gobiernos Autonomos Municipales</v>
      </c>
    </row>
    <row r="859" spans="1:23" customFormat="1" ht="15" hidden="1" customHeight="1">
      <c r="A859" s="324">
        <v>1510</v>
      </c>
      <c r="B859" s="344"/>
      <c r="C859" s="319" t="str">
        <f>+VLOOKUP(A859,bd_lista!$A$3:$C$593,3,FALSE)</f>
        <v>Gobierno Autónomo Municipal de Tacobamba</v>
      </c>
      <c r="D859" s="319"/>
      <c r="E859" s="349" t="s">
        <v>1427</v>
      </c>
      <c r="F859" s="315">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315">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315">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315">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315">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315">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315">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315">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315">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315">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315">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315">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315">
        <f t="shared" ca="1" si="30"/>
        <v>0</v>
      </c>
      <c r="S859" s="323">
        <f ca="1">+R858+R859</f>
        <v>0</v>
      </c>
      <c r="T859" s="315">
        <f ca="1">+S859</f>
        <v>0</v>
      </c>
      <c r="U859" s="314">
        <f t="shared" si="31"/>
        <v>2</v>
      </c>
      <c r="V859" s="320" t="str">
        <f>+VLOOKUP(A859,bd_lista!$A$3:$E$593,5,FALSE)</f>
        <v>Gobiernos Autonomos Municipales</v>
      </c>
      <c r="W859" s="321"/>
    </row>
    <row r="860" spans="1:23" customFormat="1" ht="15" hidden="1" customHeight="1">
      <c r="A860" s="324">
        <v>1511</v>
      </c>
      <c r="B860" s="344">
        <f>+A860</f>
        <v>1511</v>
      </c>
      <c r="C860" s="319" t="str">
        <f>+VLOOKUP(A860,bd_lista!$A$3:$C$593,3,FALSE)</f>
        <v>Gobierno Autónomo Municipal de Colquechaca</v>
      </c>
      <c r="D860" s="319" t="str">
        <f>+C860</f>
        <v>Gobierno Autónomo Municipal de Colquechaca</v>
      </c>
      <c r="E860" s="348" t="s">
        <v>1426</v>
      </c>
      <c r="F860" s="315">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315">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315">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315">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315">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315">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315">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315">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315">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315">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315">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315">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315">
        <f t="shared" ca="1" si="30"/>
        <v>0</v>
      </c>
      <c r="S860" s="323"/>
      <c r="T860" s="315">
        <f ca="1">+T861</f>
        <v>0</v>
      </c>
      <c r="U860" s="314">
        <f t="shared" si="31"/>
        <v>1</v>
      </c>
      <c r="V860" s="320" t="str">
        <f>+VLOOKUP(A860,bd_lista!$A$3:$E$593,5,FALSE)</f>
        <v>Gobiernos Autonomos Municipales</v>
      </c>
      <c r="W860" s="342" t="str">
        <f>+V860</f>
        <v>Gobiernos Autonomos Municipales</v>
      </c>
    </row>
    <row r="861" spans="1:23" customFormat="1" ht="15" hidden="1" customHeight="1">
      <c r="A861" s="324">
        <v>1511</v>
      </c>
      <c r="B861" s="344"/>
      <c r="C861" s="319" t="str">
        <f>+VLOOKUP(A861,bd_lista!$A$3:$C$593,3,FALSE)</f>
        <v>Gobierno Autónomo Municipal de Colquechaca</v>
      </c>
      <c r="D861" s="319"/>
      <c r="E861" s="349" t="s">
        <v>1427</v>
      </c>
      <c r="F861" s="315">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315">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315">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315">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315">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315">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315">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315">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315">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315">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315">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315">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315">
        <f t="shared" ca="1" si="30"/>
        <v>0</v>
      </c>
      <c r="S861" s="323">
        <f ca="1">+R860+R861</f>
        <v>0</v>
      </c>
      <c r="T861" s="315">
        <f ca="1">+S861</f>
        <v>0</v>
      </c>
      <c r="U861" s="314">
        <f t="shared" si="31"/>
        <v>2</v>
      </c>
      <c r="V861" s="320" t="str">
        <f>+VLOOKUP(A861,bd_lista!$A$3:$E$593,5,FALSE)</f>
        <v>Gobiernos Autonomos Municipales</v>
      </c>
      <c r="W861" s="321"/>
    </row>
    <row r="862" spans="1:23" customFormat="1" ht="15" hidden="1" customHeight="1">
      <c r="A862" s="324">
        <v>1512</v>
      </c>
      <c r="B862" s="344">
        <f>+A862</f>
        <v>1512</v>
      </c>
      <c r="C862" s="319" t="str">
        <f>+VLOOKUP(A862,bd_lista!$A$3:$C$593,3,FALSE)</f>
        <v>Gobierno Autónomo Municipal de Ravelo</v>
      </c>
      <c r="D862" s="319" t="str">
        <f>+C862</f>
        <v>Gobierno Autónomo Municipal de Ravelo</v>
      </c>
      <c r="E862" s="348" t="s">
        <v>1426</v>
      </c>
      <c r="F862" s="315">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315">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315">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315">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315">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315">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315">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315">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315">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315">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315">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315">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315">
        <f t="shared" ca="1" si="30"/>
        <v>0</v>
      </c>
      <c r="S862" s="323"/>
      <c r="T862" s="315">
        <f ca="1">+T863</f>
        <v>0</v>
      </c>
      <c r="U862" s="314">
        <f t="shared" si="31"/>
        <v>1</v>
      </c>
      <c r="V862" s="320" t="str">
        <f>+VLOOKUP(A862,bd_lista!$A$3:$E$593,5,FALSE)</f>
        <v>Gobiernos Autonomos Municipales</v>
      </c>
      <c r="W862" s="342" t="str">
        <f>+V862</f>
        <v>Gobiernos Autonomos Municipales</v>
      </c>
    </row>
    <row r="863" spans="1:23" customFormat="1" ht="15" hidden="1" customHeight="1">
      <c r="A863" s="324">
        <v>1512</v>
      </c>
      <c r="B863" s="344"/>
      <c r="C863" s="319" t="str">
        <f>+VLOOKUP(A863,bd_lista!$A$3:$C$593,3,FALSE)</f>
        <v>Gobierno Autónomo Municipal de Ravelo</v>
      </c>
      <c r="D863" s="319"/>
      <c r="E863" s="349" t="s">
        <v>1427</v>
      </c>
      <c r="F863" s="315">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315">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315">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315">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315">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315">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315">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315">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315">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315">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315">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315">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315">
        <f t="shared" ca="1" si="30"/>
        <v>0</v>
      </c>
      <c r="S863" s="323">
        <f ca="1">+R862+R863</f>
        <v>0</v>
      </c>
      <c r="T863" s="315">
        <f ca="1">+S863</f>
        <v>0</v>
      </c>
      <c r="U863" s="314">
        <f t="shared" si="31"/>
        <v>2</v>
      </c>
      <c r="V863" s="320" t="str">
        <f>+VLOOKUP(A863,bd_lista!$A$3:$E$593,5,FALSE)</f>
        <v>Gobiernos Autonomos Municipales</v>
      </c>
      <c r="W863" s="321"/>
    </row>
    <row r="864" spans="1:23" customFormat="1" ht="15" hidden="1" customHeight="1">
      <c r="A864" s="324">
        <v>1513</v>
      </c>
      <c r="B864" s="344">
        <f>+A864</f>
        <v>1513</v>
      </c>
      <c r="C864" s="319" t="str">
        <f>+VLOOKUP(A864,bd_lista!$A$3:$C$593,3,FALSE)</f>
        <v>Gobierno Autónomo Municipal de Pocoata</v>
      </c>
      <c r="D864" s="319" t="str">
        <f>+C864</f>
        <v>Gobierno Autónomo Municipal de Pocoata</v>
      </c>
      <c r="E864" s="348" t="s">
        <v>1426</v>
      </c>
      <c r="F864" s="315">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315">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315">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315">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315">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315">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315">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315">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315">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315">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315">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315">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315">
        <f t="shared" ca="1" si="30"/>
        <v>0</v>
      </c>
      <c r="S864" s="323"/>
      <c r="T864" s="315">
        <f ca="1">+T865</f>
        <v>0</v>
      </c>
      <c r="U864" s="314">
        <f t="shared" si="31"/>
        <v>1</v>
      </c>
      <c r="V864" s="320" t="str">
        <f>+VLOOKUP(A864,bd_lista!$A$3:$E$593,5,FALSE)</f>
        <v>Gobiernos Autonomos Municipales</v>
      </c>
      <c r="W864" s="342" t="str">
        <f>+V864</f>
        <v>Gobiernos Autonomos Municipales</v>
      </c>
    </row>
    <row r="865" spans="1:23" customFormat="1" ht="15" hidden="1" customHeight="1">
      <c r="A865" s="324">
        <v>1513</v>
      </c>
      <c r="B865" s="344"/>
      <c r="C865" s="319" t="str">
        <f>+VLOOKUP(A865,bd_lista!$A$3:$C$593,3,FALSE)</f>
        <v>Gobierno Autónomo Municipal de Pocoata</v>
      </c>
      <c r="D865" s="319"/>
      <c r="E865" s="349" t="s">
        <v>1427</v>
      </c>
      <c r="F865" s="315">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315">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315">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315">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315">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315">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315">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315">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315">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315">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315">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315">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315">
        <f t="shared" ca="1" si="30"/>
        <v>0</v>
      </c>
      <c r="S865" s="323">
        <f ca="1">+R864+R865</f>
        <v>0</v>
      </c>
      <c r="T865" s="315">
        <f ca="1">+S865</f>
        <v>0</v>
      </c>
      <c r="U865" s="314">
        <f t="shared" si="31"/>
        <v>2</v>
      </c>
      <c r="V865" s="320" t="str">
        <f>+VLOOKUP(A865,bd_lista!$A$3:$E$593,5,FALSE)</f>
        <v>Gobiernos Autonomos Municipales</v>
      </c>
      <c r="W865" s="321"/>
    </row>
    <row r="866" spans="1:23" customFormat="1" ht="15" hidden="1" customHeight="1">
      <c r="A866" s="324">
        <v>1514</v>
      </c>
      <c r="B866" s="344">
        <f>+A866</f>
        <v>1514</v>
      </c>
      <c r="C866" s="319" t="str">
        <f>+VLOOKUP(A866,bd_lista!$A$3:$C$593,3,FALSE)</f>
        <v>Gobierno Autónomo Municipal de Ocurí</v>
      </c>
      <c r="D866" s="319" t="str">
        <f>+C866</f>
        <v>Gobierno Autónomo Municipal de Ocurí</v>
      </c>
      <c r="E866" s="348" t="s">
        <v>1426</v>
      </c>
      <c r="F866" s="315">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315">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315">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315">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315">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315">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315">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315">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315">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315">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315">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315">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315">
        <f t="shared" ca="1" si="30"/>
        <v>0</v>
      </c>
      <c r="S866" s="323"/>
      <c r="T866" s="315">
        <f ca="1">+T867</f>
        <v>0</v>
      </c>
      <c r="U866" s="314">
        <f t="shared" si="31"/>
        <v>1</v>
      </c>
      <c r="V866" s="320" t="str">
        <f>+VLOOKUP(A866,bd_lista!$A$3:$E$593,5,FALSE)</f>
        <v>Gobiernos Autonomos Municipales</v>
      </c>
      <c r="W866" s="342" t="str">
        <f>+V866</f>
        <v>Gobiernos Autonomos Municipales</v>
      </c>
    </row>
    <row r="867" spans="1:23" customFormat="1" ht="15" hidden="1" customHeight="1">
      <c r="A867" s="324">
        <v>1514</v>
      </c>
      <c r="B867" s="344"/>
      <c r="C867" s="319" t="str">
        <f>+VLOOKUP(A867,bd_lista!$A$3:$C$593,3,FALSE)</f>
        <v>Gobierno Autónomo Municipal de Ocurí</v>
      </c>
      <c r="D867" s="319"/>
      <c r="E867" s="349" t="s">
        <v>1427</v>
      </c>
      <c r="F867" s="315">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315">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315">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315">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315">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315">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315">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315">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315">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315">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315">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315">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315">
        <f t="shared" ca="1" si="30"/>
        <v>0</v>
      </c>
      <c r="S867" s="323">
        <f ca="1">+R866+R867</f>
        <v>0</v>
      </c>
      <c r="T867" s="315">
        <f ca="1">+S867</f>
        <v>0</v>
      </c>
      <c r="U867" s="314">
        <f t="shared" si="31"/>
        <v>2</v>
      </c>
      <c r="V867" s="320" t="str">
        <f>+VLOOKUP(A867,bd_lista!$A$3:$E$593,5,FALSE)</f>
        <v>Gobiernos Autonomos Municipales</v>
      </c>
      <c r="W867" s="321"/>
    </row>
    <row r="868" spans="1:23" customFormat="1" ht="27" hidden="1" customHeight="1">
      <c r="A868" s="324">
        <v>1515</v>
      </c>
      <c r="B868" s="344">
        <f>+A868</f>
        <v>1515</v>
      </c>
      <c r="C868" s="319" t="str">
        <f>+VLOOKUP(A868,bd_lista!$A$3:$C$593,3,FALSE)</f>
        <v>Gobierno Autónomo Municipal de San Pedro de Buena Vista</v>
      </c>
      <c r="D868" s="319" t="str">
        <f>+C868</f>
        <v>Gobierno Autónomo Municipal de San Pedro de Buena Vista</v>
      </c>
      <c r="E868" s="348" t="s">
        <v>1426</v>
      </c>
      <c r="F868" s="315">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315">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315">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315">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315">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315">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315">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315">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315">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315">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315">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315">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315">
        <f t="shared" ca="1" si="30"/>
        <v>0</v>
      </c>
      <c r="S868" s="323"/>
      <c r="T868" s="315">
        <f ca="1">+T869</f>
        <v>0</v>
      </c>
      <c r="U868" s="314">
        <f t="shared" si="31"/>
        <v>1</v>
      </c>
      <c r="V868" s="320" t="str">
        <f>+VLOOKUP(A868,bd_lista!$A$3:$E$593,5,FALSE)</f>
        <v>Gobiernos Autonomos Municipales</v>
      </c>
      <c r="W868" s="342" t="str">
        <f>+V868</f>
        <v>Gobiernos Autonomos Municipales</v>
      </c>
    </row>
    <row r="869" spans="1:23" customFormat="1" ht="27" hidden="1" customHeight="1">
      <c r="A869" s="324">
        <v>1515</v>
      </c>
      <c r="B869" s="344"/>
      <c r="C869" s="319" t="str">
        <f>+VLOOKUP(A869,bd_lista!$A$3:$C$593,3,FALSE)</f>
        <v>Gobierno Autónomo Municipal de San Pedro de Buena Vista</v>
      </c>
      <c r="D869" s="319"/>
      <c r="E869" s="349" t="s">
        <v>1427</v>
      </c>
      <c r="F869" s="315">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315">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315">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315">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315">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315">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315">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315">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315">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315">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315">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315">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315">
        <f t="shared" ca="1" si="30"/>
        <v>0</v>
      </c>
      <c r="S869" s="323">
        <f ca="1">+R868+R869</f>
        <v>0</v>
      </c>
      <c r="T869" s="315">
        <f ca="1">+S869</f>
        <v>0</v>
      </c>
      <c r="U869" s="314">
        <f t="shared" si="31"/>
        <v>2</v>
      </c>
      <c r="V869" s="320" t="str">
        <f>+VLOOKUP(A869,bd_lista!$A$3:$E$593,5,FALSE)</f>
        <v>Gobiernos Autonomos Municipales</v>
      </c>
      <c r="W869" s="321"/>
    </row>
    <row r="870" spans="1:23" customFormat="1" ht="15" hidden="1" customHeight="1">
      <c r="A870" s="324">
        <v>1516</v>
      </c>
      <c r="B870" s="344">
        <f>+A870</f>
        <v>1516</v>
      </c>
      <c r="C870" s="319" t="str">
        <f>+VLOOKUP(A870,bd_lista!$A$3:$C$593,3,FALSE)</f>
        <v>Gobierno Autónomo Municipal de Toro Toro</v>
      </c>
      <c r="D870" s="319" t="str">
        <f>+C870</f>
        <v>Gobierno Autónomo Municipal de Toro Toro</v>
      </c>
      <c r="E870" s="348" t="s">
        <v>1426</v>
      </c>
      <c r="F870" s="315">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315">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315">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315">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315">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315">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315">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315">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315">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315">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315">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315">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315">
        <f t="shared" ca="1" si="30"/>
        <v>0</v>
      </c>
      <c r="S870" s="323"/>
      <c r="T870" s="315">
        <f ca="1">+T871</f>
        <v>0</v>
      </c>
      <c r="U870" s="314">
        <f t="shared" si="31"/>
        <v>1</v>
      </c>
      <c r="V870" s="320" t="str">
        <f>+VLOOKUP(A870,bd_lista!$A$3:$E$593,5,FALSE)</f>
        <v>Gobiernos Autonomos Municipales</v>
      </c>
      <c r="W870" s="342" t="str">
        <f>+V870</f>
        <v>Gobiernos Autonomos Municipales</v>
      </c>
    </row>
    <row r="871" spans="1:23" customFormat="1" ht="15" hidden="1" customHeight="1">
      <c r="A871" s="324">
        <v>1516</v>
      </c>
      <c r="B871" s="344"/>
      <c r="C871" s="319" t="str">
        <f>+VLOOKUP(A871,bd_lista!$A$3:$C$593,3,FALSE)</f>
        <v>Gobierno Autónomo Municipal de Toro Toro</v>
      </c>
      <c r="D871" s="319"/>
      <c r="E871" s="349" t="s">
        <v>1427</v>
      </c>
      <c r="F871" s="315">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315">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315">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315">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315">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315">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315">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315">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315">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315">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315">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315">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315">
        <f t="shared" ca="1" si="30"/>
        <v>0</v>
      </c>
      <c r="S871" s="323">
        <f ca="1">+R870+R871</f>
        <v>0</v>
      </c>
      <c r="T871" s="315">
        <f ca="1">+S871</f>
        <v>0</v>
      </c>
      <c r="U871" s="314">
        <f t="shared" si="31"/>
        <v>2</v>
      </c>
      <c r="V871" s="320" t="str">
        <f>+VLOOKUP(A871,bd_lista!$A$3:$E$593,5,FALSE)</f>
        <v>Gobiernos Autonomos Municipales</v>
      </c>
      <c r="W871" s="321"/>
    </row>
    <row r="872" spans="1:23" customFormat="1" ht="15" hidden="1" customHeight="1">
      <c r="A872" s="324">
        <v>1517</v>
      </c>
      <c r="B872" s="344">
        <f>+A872</f>
        <v>1517</v>
      </c>
      <c r="C872" s="319" t="str">
        <f>+VLOOKUP(A872,bd_lista!$A$3:$C$593,3,FALSE)</f>
        <v>Gobierno Autónomo Municipal de Cotagaita</v>
      </c>
      <c r="D872" s="319" t="str">
        <f>+C872</f>
        <v>Gobierno Autónomo Municipal de Cotagaita</v>
      </c>
      <c r="E872" s="348" t="s">
        <v>1426</v>
      </c>
      <c r="F872" s="315">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315">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315">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315">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315">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315">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315">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315">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315">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315">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315">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315">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315">
        <f t="shared" ca="1" si="30"/>
        <v>0</v>
      </c>
      <c r="S872" s="323"/>
      <c r="T872" s="315">
        <f ca="1">+T873</f>
        <v>0</v>
      </c>
      <c r="U872" s="314">
        <f t="shared" si="31"/>
        <v>1</v>
      </c>
      <c r="V872" s="320" t="str">
        <f>+VLOOKUP(A872,bd_lista!$A$3:$E$593,5,FALSE)</f>
        <v>Gobiernos Autonomos Municipales</v>
      </c>
      <c r="W872" s="342" t="str">
        <f>+V872</f>
        <v>Gobiernos Autonomos Municipales</v>
      </c>
    </row>
    <row r="873" spans="1:23" customFormat="1" ht="15" hidden="1" customHeight="1">
      <c r="A873" s="324">
        <v>1517</v>
      </c>
      <c r="B873" s="344"/>
      <c r="C873" s="319" t="str">
        <f>+VLOOKUP(A873,bd_lista!$A$3:$C$593,3,FALSE)</f>
        <v>Gobierno Autónomo Municipal de Cotagaita</v>
      </c>
      <c r="D873" s="319"/>
      <c r="E873" s="349" t="s">
        <v>1427</v>
      </c>
      <c r="F873" s="315">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315">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315">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315">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315">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315">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315">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315">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315">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315">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315">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315">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315">
        <f t="shared" ca="1" si="30"/>
        <v>0</v>
      </c>
      <c r="S873" s="323">
        <f ca="1">+R872+R873</f>
        <v>0</v>
      </c>
      <c r="T873" s="315">
        <f ca="1">+S873</f>
        <v>0</v>
      </c>
      <c r="U873" s="314">
        <f t="shared" si="31"/>
        <v>2</v>
      </c>
      <c r="V873" s="320" t="str">
        <f>+VLOOKUP(A873,bd_lista!$A$3:$E$593,5,FALSE)</f>
        <v>Gobiernos Autonomos Municipales</v>
      </c>
      <c r="W873" s="321"/>
    </row>
    <row r="874" spans="1:23" customFormat="1" ht="15" hidden="1" customHeight="1">
      <c r="A874" s="324">
        <v>1518</v>
      </c>
      <c r="B874" s="344">
        <f>+A874</f>
        <v>1518</v>
      </c>
      <c r="C874" s="319" t="str">
        <f>+VLOOKUP(A874,bd_lista!$A$3:$C$593,3,FALSE)</f>
        <v>Gobierno Autónomo Municipal de Vitichi</v>
      </c>
      <c r="D874" s="319" t="str">
        <f>+C874</f>
        <v>Gobierno Autónomo Municipal de Vitichi</v>
      </c>
      <c r="E874" s="348" t="s">
        <v>1426</v>
      </c>
      <c r="F874" s="315">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315">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315">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315">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315">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315">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315">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315">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315">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315">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315">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315">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315">
        <f t="shared" ca="1" si="30"/>
        <v>0</v>
      </c>
      <c r="S874" s="323"/>
      <c r="T874" s="315">
        <f ca="1">+T875</f>
        <v>0</v>
      </c>
      <c r="U874" s="314">
        <f t="shared" si="31"/>
        <v>1</v>
      </c>
      <c r="V874" s="320" t="str">
        <f>+VLOOKUP(A874,bd_lista!$A$3:$E$593,5,FALSE)</f>
        <v>Gobiernos Autonomos Municipales</v>
      </c>
      <c r="W874" s="342" t="str">
        <f>+V874</f>
        <v>Gobiernos Autonomos Municipales</v>
      </c>
    </row>
    <row r="875" spans="1:23" customFormat="1" ht="15" hidden="1" customHeight="1">
      <c r="A875" s="324">
        <v>1518</v>
      </c>
      <c r="B875" s="344"/>
      <c r="C875" s="319" t="str">
        <f>+VLOOKUP(A875,bd_lista!$A$3:$C$593,3,FALSE)</f>
        <v>Gobierno Autónomo Municipal de Vitichi</v>
      </c>
      <c r="D875" s="319"/>
      <c r="E875" s="349" t="s">
        <v>1427</v>
      </c>
      <c r="F875" s="315">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315">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315">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315">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315">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315">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315">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315">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315">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315">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315">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315">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315">
        <f t="shared" ca="1" si="30"/>
        <v>0</v>
      </c>
      <c r="S875" s="323">
        <f ca="1">+R874+R875</f>
        <v>0</v>
      </c>
      <c r="T875" s="315">
        <f ca="1">+S875</f>
        <v>0</v>
      </c>
      <c r="U875" s="314">
        <f t="shared" si="31"/>
        <v>2</v>
      </c>
      <c r="V875" s="320" t="str">
        <f>+VLOOKUP(A875,bd_lista!$A$3:$E$593,5,FALSE)</f>
        <v>Gobiernos Autonomos Municipales</v>
      </c>
      <c r="W875" s="321"/>
    </row>
    <row r="876" spans="1:23" customFormat="1" ht="15" hidden="1" customHeight="1">
      <c r="A876" s="324">
        <v>1519</v>
      </c>
      <c r="B876" s="344">
        <f>+A876</f>
        <v>1519</v>
      </c>
      <c r="C876" s="319" t="str">
        <f>+VLOOKUP(A876,bd_lista!$A$3:$C$593,3,FALSE)</f>
        <v>Gobierno Autónomo Municipal de Tupiza</v>
      </c>
      <c r="D876" s="319" t="str">
        <f>+C876</f>
        <v>Gobierno Autónomo Municipal de Tupiza</v>
      </c>
      <c r="E876" s="348" t="s">
        <v>1426</v>
      </c>
      <c r="F876" s="315">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315">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315">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315">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315">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315">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315">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315">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315">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315">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315">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315">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315">
        <f t="shared" ca="1" si="30"/>
        <v>0</v>
      </c>
      <c r="S876" s="323"/>
      <c r="T876" s="315">
        <f ca="1">+T877</f>
        <v>0</v>
      </c>
      <c r="U876" s="314">
        <f t="shared" si="31"/>
        <v>1</v>
      </c>
      <c r="V876" s="320" t="str">
        <f>+VLOOKUP(A876,bd_lista!$A$3:$E$593,5,FALSE)</f>
        <v>Gobiernos Autonomos Municipales</v>
      </c>
      <c r="W876" s="342" t="str">
        <f>+V876</f>
        <v>Gobiernos Autonomos Municipales</v>
      </c>
    </row>
    <row r="877" spans="1:23" customFormat="1" ht="15" hidden="1" customHeight="1">
      <c r="A877" s="324">
        <v>1519</v>
      </c>
      <c r="B877" s="344"/>
      <c r="C877" s="319" t="str">
        <f>+VLOOKUP(A877,bd_lista!$A$3:$C$593,3,FALSE)</f>
        <v>Gobierno Autónomo Municipal de Tupiza</v>
      </c>
      <c r="D877" s="319"/>
      <c r="E877" s="349" t="s">
        <v>1427</v>
      </c>
      <c r="F877" s="315">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315">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315">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315">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315">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315">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315">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315">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315">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315">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315">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315">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315">
        <f t="shared" ca="1" si="30"/>
        <v>0</v>
      </c>
      <c r="S877" s="323">
        <f ca="1">+R876+R877</f>
        <v>0</v>
      </c>
      <c r="T877" s="315">
        <f ca="1">+S877</f>
        <v>0</v>
      </c>
      <c r="U877" s="314">
        <f t="shared" si="31"/>
        <v>2</v>
      </c>
      <c r="V877" s="320" t="str">
        <f>+VLOOKUP(A877,bd_lista!$A$3:$E$593,5,FALSE)</f>
        <v>Gobiernos Autonomos Municipales</v>
      </c>
      <c r="W877" s="321"/>
    </row>
    <row r="878" spans="1:23" customFormat="1" ht="15" hidden="1" customHeight="1">
      <c r="A878" s="324">
        <v>1520</v>
      </c>
      <c r="B878" s="344">
        <f>+A878</f>
        <v>1520</v>
      </c>
      <c r="C878" s="319" t="str">
        <f>+VLOOKUP(A878,bd_lista!$A$3:$C$593,3,FALSE)</f>
        <v>Gobierno Autónomo Municipal de Atocha</v>
      </c>
      <c r="D878" s="319" t="str">
        <f>+C878</f>
        <v>Gobierno Autónomo Municipal de Atocha</v>
      </c>
      <c r="E878" s="348" t="s">
        <v>1426</v>
      </c>
      <c r="F878" s="315">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315">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315">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315">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315">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315">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315">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315">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315">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315">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315">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315">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315">
        <f t="shared" ca="1" si="30"/>
        <v>0</v>
      </c>
      <c r="S878" s="323"/>
      <c r="T878" s="315">
        <f ca="1">+T879</f>
        <v>0</v>
      </c>
      <c r="U878" s="314">
        <f t="shared" si="31"/>
        <v>1</v>
      </c>
      <c r="V878" s="320" t="str">
        <f>+VLOOKUP(A878,bd_lista!$A$3:$E$593,5,FALSE)</f>
        <v>Gobiernos Autonomos Municipales</v>
      </c>
      <c r="W878" s="342" t="str">
        <f>+V878</f>
        <v>Gobiernos Autonomos Municipales</v>
      </c>
    </row>
    <row r="879" spans="1:23" customFormat="1" ht="15" hidden="1" customHeight="1">
      <c r="A879" s="324">
        <v>1520</v>
      </c>
      <c r="B879" s="344"/>
      <c r="C879" s="319" t="str">
        <f>+VLOOKUP(A879,bd_lista!$A$3:$C$593,3,FALSE)</f>
        <v>Gobierno Autónomo Municipal de Atocha</v>
      </c>
      <c r="D879" s="319"/>
      <c r="E879" s="349" t="s">
        <v>1427</v>
      </c>
      <c r="F879" s="315">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315">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315">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315">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315">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315">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315">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315">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315">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315">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315">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315">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315">
        <f t="shared" ca="1" si="30"/>
        <v>0</v>
      </c>
      <c r="S879" s="323">
        <f ca="1">+R878+R879</f>
        <v>0</v>
      </c>
      <c r="T879" s="315">
        <f ca="1">+S879</f>
        <v>0</v>
      </c>
      <c r="U879" s="314">
        <f t="shared" si="31"/>
        <v>2</v>
      </c>
      <c r="V879" s="320" t="str">
        <f>+VLOOKUP(A879,bd_lista!$A$3:$E$593,5,FALSE)</f>
        <v>Gobiernos Autonomos Municipales</v>
      </c>
      <c r="W879" s="321"/>
    </row>
    <row r="880" spans="1:23" customFormat="1" ht="27" hidden="1" customHeight="1">
      <c r="A880" s="324">
        <v>1521</v>
      </c>
      <c r="B880" s="344">
        <f>+A880</f>
        <v>1521</v>
      </c>
      <c r="C880" s="319" t="str">
        <f>+VLOOKUP(A880,bd_lista!$A$3:$C$593,3,FALSE)</f>
        <v>Gobierno Autónomo Municipal de Colcha"K" (Villa Martín)</v>
      </c>
      <c r="D880" s="319" t="str">
        <f>+C880</f>
        <v>Gobierno Autónomo Municipal de Colcha"K" (Villa Martín)</v>
      </c>
      <c r="E880" s="348" t="s">
        <v>1426</v>
      </c>
      <c r="F880" s="315">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315">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315">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315">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315">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315">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315">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315">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315">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315">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315">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315">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315">
        <f t="shared" ca="1" si="30"/>
        <v>0</v>
      </c>
      <c r="S880" s="323"/>
      <c r="T880" s="315">
        <f ca="1">+T881</f>
        <v>0</v>
      </c>
      <c r="U880" s="314">
        <f t="shared" si="31"/>
        <v>1</v>
      </c>
      <c r="V880" s="320" t="str">
        <f>+VLOOKUP(A880,bd_lista!$A$3:$E$593,5,FALSE)</f>
        <v>Gobiernos Autonomos Municipales</v>
      </c>
      <c r="W880" s="342" t="str">
        <f>+V880</f>
        <v>Gobiernos Autonomos Municipales</v>
      </c>
    </row>
    <row r="881" spans="1:23" customFormat="1" ht="27" hidden="1" customHeight="1">
      <c r="A881" s="324">
        <v>1521</v>
      </c>
      <c r="B881" s="344"/>
      <c r="C881" s="319" t="str">
        <f>+VLOOKUP(A881,bd_lista!$A$3:$C$593,3,FALSE)</f>
        <v>Gobierno Autónomo Municipal de Colcha"K" (Villa Martín)</v>
      </c>
      <c r="D881" s="319"/>
      <c r="E881" s="349" t="s">
        <v>1427</v>
      </c>
      <c r="F881" s="315">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315">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315">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315">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315">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315">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315">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315">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315">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315">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315">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315">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315">
        <f t="shared" ca="1" si="30"/>
        <v>0</v>
      </c>
      <c r="S881" s="323">
        <f ca="1">+R880+R881</f>
        <v>0</v>
      </c>
      <c r="T881" s="315">
        <f ca="1">+S881</f>
        <v>0</v>
      </c>
      <c r="U881" s="314">
        <f t="shared" si="31"/>
        <v>2</v>
      </c>
      <c r="V881" s="320" t="str">
        <f>+VLOOKUP(A881,bd_lista!$A$3:$E$593,5,FALSE)</f>
        <v>Gobiernos Autonomos Municipales</v>
      </c>
      <c r="W881" s="321"/>
    </row>
    <row r="882" spans="1:23" customFormat="1" ht="27" hidden="1" customHeight="1">
      <c r="A882" s="324">
        <v>1522</v>
      </c>
      <c r="B882" s="344">
        <f>+A882</f>
        <v>1522</v>
      </c>
      <c r="C882" s="319" t="str">
        <f>+VLOOKUP(A882,bd_lista!$A$3:$C$593,3,FALSE)</f>
        <v>Gobierno Autónomo Municipal de San Pedro de Quemes</v>
      </c>
      <c r="D882" s="319" t="str">
        <f>+C882</f>
        <v>Gobierno Autónomo Municipal de San Pedro de Quemes</v>
      </c>
      <c r="E882" s="348" t="s">
        <v>1426</v>
      </c>
      <c r="F882" s="315">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315">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315">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315">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315">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315">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315">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315">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315">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315">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315">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315">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315">
        <f t="shared" ca="1" si="30"/>
        <v>0</v>
      </c>
      <c r="S882" s="323"/>
      <c r="T882" s="315">
        <f ca="1">+T883</f>
        <v>0</v>
      </c>
      <c r="U882" s="314">
        <f t="shared" si="31"/>
        <v>1</v>
      </c>
      <c r="V882" s="320" t="str">
        <f>+VLOOKUP(A882,bd_lista!$A$3:$E$593,5,FALSE)</f>
        <v>Gobiernos Autonomos Municipales</v>
      </c>
      <c r="W882" s="342" t="str">
        <f>+V882</f>
        <v>Gobiernos Autonomos Municipales</v>
      </c>
    </row>
    <row r="883" spans="1:23" customFormat="1" ht="27" hidden="1" customHeight="1">
      <c r="A883" s="324">
        <v>1522</v>
      </c>
      <c r="B883" s="344"/>
      <c r="C883" s="319" t="str">
        <f>+VLOOKUP(A883,bd_lista!$A$3:$C$593,3,FALSE)</f>
        <v>Gobierno Autónomo Municipal de San Pedro de Quemes</v>
      </c>
      <c r="D883" s="319"/>
      <c r="E883" s="349" t="s">
        <v>1427</v>
      </c>
      <c r="F883" s="315">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315">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315">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315">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315">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315">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315">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315">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315">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315">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315">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315">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315">
        <f t="shared" ca="1" si="30"/>
        <v>0</v>
      </c>
      <c r="S883" s="323">
        <f ca="1">+R882+R883</f>
        <v>0</v>
      </c>
      <c r="T883" s="315">
        <f ca="1">+S883</f>
        <v>0</v>
      </c>
      <c r="U883" s="314">
        <f t="shared" si="31"/>
        <v>2</v>
      </c>
      <c r="V883" s="320" t="str">
        <f>+VLOOKUP(A883,bd_lista!$A$3:$E$593,5,FALSE)</f>
        <v>Gobiernos Autonomos Municipales</v>
      </c>
      <c r="W883" s="321"/>
    </row>
    <row r="884" spans="1:23" customFormat="1" ht="27" hidden="1" customHeight="1">
      <c r="A884" s="324">
        <v>1523</v>
      </c>
      <c r="B884" s="344">
        <f>+A884</f>
        <v>1523</v>
      </c>
      <c r="C884" s="319" t="str">
        <f>+VLOOKUP(A884,bd_lista!$A$3:$C$593,3,FALSE)</f>
        <v>Gobierno Autónomo Municipal de San Pablo de Lípez</v>
      </c>
      <c r="D884" s="319" t="str">
        <f>+C884</f>
        <v>Gobierno Autónomo Municipal de San Pablo de Lípez</v>
      </c>
      <c r="E884" s="348" t="s">
        <v>1426</v>
      </c>
      <c r="F884" s="315">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315">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315">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315">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315">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315">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315">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315">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315">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315">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315">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315">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315">
        <f t="shared" ca="1" si="30"/>
        <v>0</v>
      </c>
      <c r="S884" s="323"/>
      <c r="T884" s="315">
        <f ca="1">+T885</f>
        <v>0</v>
      </c>
      <c r="U884" s="314">
        <f t="shared" si="31"/>
        <v>1</v>
      </c>
      <c r="V884" s="320" t="str">
        <f>+VLOOKUP(A884,bd_lista!$A$3:$E$593,5,FALSE)</f>
        <v>Gobiernos Autonomos Municipales</v>
      </c>
      <c r="W884" s="342" t="str">
        <f>+V884</f>
        <v>Gobiernos Autonomos Municipales</v>
      </c>
    </row>
    <row r="885" spans="1:23" customFormat="1" ht="27" hidden="1" customHeight="1">
      <c r="A885" s="324">
        <v>1523</v>
      </c>
      <c r="B885" s="344"/>
      <c r="C885" s="319" t="str">
        <f>+VLOOKUP(A885,bd_lista!$A$3:$C$593,3,FALSE)</f>
        <v>Gobierno Autónomo Municipal de San Pablo de Lípez</v>
      </c>
      <c r="D885" s="319"/>
      <c r="E885" s="349" t="s">
        <v>1427</v>
      </c>
      <c r="F885" s="315">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315">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315">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315">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315">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315">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315">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315">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315">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315">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315">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315">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315">
        <f t="shared" ca="1" si="30"/>
        <v>0</v>
      </c>
      <c r="S885" s="323">
        <f ca="1">+R884+R885</f>
        <v>0</v>
      </c>
      <c r="T885" s="315">
        <f ca="1">+S885</f>
        <v>0</v>
      </c>
      <c r="U885" s="314">
        <f t="shared" si="31"/>
        <v>2</v>
      </c>
      <c r="V885" s="320" t="str">
        <f>+VLOOKUP(A885,bd_lista!$A$3:$E$593,5,FALSE)</f>
        <v>Gobiernos Autonomos Municipales</v>
      </c>
      <c r="W885" s="321"/>
    </row>
    <row r="886" spans="1:23" customFormat="1" ht="15" hidden="1" customHeight="1">
      <c r="A886" s="324">
        <v>1524</v>
      </c>
      <c r="B886" s="344">
        <f>+A886</f>
        <v>1524</v>
      </c>
      <c r="C886" s="319" t="str">
        <f>+VLOOKUP(A886,bd_lista!$A$3:$C$593,3,FALSE)</f>
        <v>Gobierno Autónomo Municipal de Mojinete</v>
      </c>
      <c r="D886" s="319" t="str">
        <f>+C886</f>
        <v>Gobierno Autónomo Municipal de Mojinete</v>
      </c>
      <c r="E886" s="348" t="s">
        <v>1426</v>
      </c>
      <c r="F886" s="315">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315">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315">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315">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315">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315">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315">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315">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315">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315">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315">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315">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315">
        <f t="shared" ca="1" si="30"/>
        <v>0</v>
      </c>
      <c r="S886" s="323"/>
      <c r="T886" s="315">
        <f ca="1">+T887</f>
        <v>0</v>
      </c>
      <c r="U886" s="314">
        <f t="shared" si="31"/>
        <v>1</v>
      </c>
      <c r="V886" s="320" t="str">
        <f>+VLOOKUP(A886,bd_lista!$A$3:$E$593,5,FALSE)</f>
        <v>Gobiernos Autonomos Municipales</v>
      </c>
      <c r="W886" s="342" t="str">
        <f>+V886</f>
        <v>Gobiernos Autonomos Municipales</v>
      </c>
    </row>
    <row r="887" spans="1:23" customFormat="1" ht="15" hidden="1" customHeight="1">
      <c r="A887" s="324">
        <v>1524</v>
      </c>
      <c r="B887" s="344"/>
      <c r="C887" s="319" t="str">
        <f>+VLOOKUP(A887,bd_lista!$A$3:$C$593,3,FALSE)</f>
        <v>Gobierno Autónomo Municipal de Mojinete</v>
      </c>
      <c r="D887" s="319"/>
      <c r="E887" s="349" t="s">
        <v>1427</v>
      </c>
      <c r="F887" s="315">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315">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315">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315">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315">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315">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315">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315">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315">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315">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315">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315">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315">
        <f t="shared" ca="1" si="30"/>
        <v>0</v>
      </c>
      <c r="S887" s="323">
        <f ca="1">+R886+R887</f>
        <v>0</v>
      </c>
      <c r="T887" s="315">
        <f ca="1">+S887</f>
        <v>0</v>
      </c>
      <c r="U887" s="314">
        <f t="shared" si="31"/>
        <v>2</v>
      </c>
      <c r="V887" s="320" t="str">
        <f>+VLOOKUP(A887,bd_lista!$A$3:$E$593,5,FALSE)</f>
        <v>Gobiernos Autonomos Municipales</v>
      </c>
      <c r="W887" s="321"/>
    </row>
    <row r="888" spans="1:23" customFormat="1" ht="27" hidden="1" customHeight="1">
      <c r="A888" s="324">
        <v>1525</v>
      </c>
      <c r="B888" s="344">
        <f>+A888</f>
        <v>1525</v>
      </c>
      <c r="C888" s="319" t="str">
        <f>+VLOOKUP(A888,bd_lista!$A$3:$C$593,3,FALSE)</f>
        <v>Gobierno Autónomo Municipal de San Antonio de Esmoruco</v>
      </c>
      <c r="D888" s="319" t="str">
        <f>+C888</f>
        <v>Gobierno Autónomo Municipal de San Antonio de Esmoruco</v>
      </c>
      <c r="E888" s="348" t="s">
        <v>1426</v>
      </c>
      <c r="F888" s="315">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315">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315">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315">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315">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315">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315">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315">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315">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315">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315">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315">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315">
        <f t="shared" ca="1" si="30"/>
        <v>0</v>
      </c>
      <c r="S888" s="323"/>
      <c r="T888" s="315">
        <f ca="1">+T889</f>
        <v>0</v>
      </c>
      <c r="U888" s="314">
        <f t="shared" si="31"/>
        <v>1</v>
      </c>
      <c r="V888" s="320" t="str">
        <f>+VLOOKUP(A888,bd_lista!$A$3:$E$593,5,FALSE)</f>
        <v>Gobiernos Autonomos Municipales</v>
      </c>
      <c r="W888" s="342" t="str">
        <f>+V888</f>
        <v>Gobiernos Autonomos Municipales</v>
      </c>
    </row>
    <row r="889" spans="1:23" customFormat="1" ht="27" hidden="1" customHeight="1">
      <c r="A889" s="324">
        <v>1525</v>
      </c>
      <c r="B889" s="344"/>
      <c r="C889" s="319" t="str">
        <f>+VLOOKUP(A889,bd_lista!$A$3:$C$593,3,FALSE)</f>
        <v>Gobierno Autónomo Municipal de San Antonio de Esmoruco</v>
      </c>
      <c r="D889" s="319"/>
      <c r="E889" s="349" t="s">
        <v>1427</v>
      </c>
      <c r="F889" s="315">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315">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315">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315">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315">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315">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315">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315">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315">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315">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315">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315">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315">
        <f t="shared" ca="1" si="30"/>
        <v>0</v>
      </c>
      <c r="S889" s="323">
        <f ca="1">+R888+R889</f>
        <v>0</v>
      </c>
      <c r="T889" s="315">
        <f ca="1">+S889</f>
        <v>0</v>
      </c>
      <c r="U889" s="314">
        <f t="shared" si="31"/>
        <v>2</v>
      </c>
      <c r="V889" s="320" t="str">
        <f>+VLOOKUP(A889,bd_lista!$A$3:$E$593,5,FALSE)</f>
        <v>Gobiernos Autonomos Municipales</v>
      </c>
      <c r="W889" s="321"/>
    </row>
    <row r="890" spans="1:23" customFormat="1" ht="27" hidden="1" customHeight="1">
      <c r="A890" s="324">
        <v>1526</v>
      </c>
      <c r="B890" s="344">
        <f>+A890</f>
        <v>1526</v>
      </c>
      <c r="C890" s="319" t="str">
        <f>+VLOOKUP(A890,bd_lista!$A$3:$C$593,3,FALSE)</f>
        <v>Gobierno Autónomo Municipal de Sacaca (Villa de Sacaca)</v>
      </c>
      <c r="D890" s="319" t="str">
        <f>+C890</f>
        <v>Gobierno Autónomo Municipal de Sacaca (Villa de Sacaca)</v>
      </c>
      <c r="E890" s="348" t="s">
        <v>1426</v>
      </c>
      <c r="F890" s="315">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315">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315">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315">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315">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315">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315">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315">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315">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315">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315">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315">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315">
        <f t="shared" ca="1" si="30"/>
        <v>0</v>
      </c>
      <c r="S890" s="323"/>
      <c r="T890" s="315">
        <f ca="1">+T891</f>
        <v>0</v>
      </c>
      <c r="U890" s="314">
        <f t="shared" si="31"/>
        <v>1</v>
      </c>
      <c r="V890" s="320" t="str">
        <f>+VLOOKUP(A890,bd_lista!$A$3:$E$593,5,FALSE)</f>
        <v>Gobiernos Autonomos Municipales</v>
      </c>
      <c r="W890" s="342" t="str">
        <f>+V890</f>
        <v>Gobiernos Autonomos Municipales</v>
      </c>
    </row>
    <row r="891" spans="1:23" customFormat="1" ht="27" hidden="1" customHeight="1">
      <c r="A891" s="324">
        <v>1526</v>
      </c>
      <c r="B891" s="344"/>
      <c r="C891" s="319" t="str">
        <f>+VLOOKUP(A891,bd_lista!$A$3:$C$593,3,FALSE)</f>
        <v>Gobierno Autónomo Municipal de Sacaca (Villa de Sacaca)</v>
      </c>
      <c r="D891" s="319"/>
      <c r="E891" s="349" t="s">
        <v>1427</v>
      </c>
      <c r="F891" s="315">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315">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315">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315">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315">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315">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315">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315">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315">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315">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315">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315">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315">
        <f t="shared" ca="1" si="30"/>
        <v>0</v>
      </c>
      <c r="S891" s="323">
        <f ca="1">+R890+R891</f>
        <v>0</v>
      </c>
      <c r="T891" s="315">
        <f ca="1">+S891</f>
        <v>0</v>
      </c>
      <c r="U891" s="314">
        <f t="shared" si="31"/>
        <v>2</v>
      </c>
      <c r="V891" s="320" t="str">
        <f>+VLOOKUP(A891,bd_lista!$A$3:$E$593,5,FALSE)</f>
        <v>Gobiernos Autonomos Municipales</v>
      </c>
      <c r="W891" s="321"/>
    </row>
    <row r="892" spans="1:23" customFormat="1" ht="15" hidden="1" customHeight="1">
      <c r="A892" s="324">
        <v>1527</v>
      </c>
      <c r="B892" s="344">
        <f>+A892</f>
        <v>1527</v>
      </c>
      <c r="C892" s="319" t="str">
        <f>+VLOOKUP(A892,bd_lista!$A$3:$C$593,3,FALSE)</f>
        <v>Gobierno Autónomo Municipal de Caripuyo</v>
      </c>
      <c r="D892" s="319" t="str">
        <f>+C892</f>
        <v>Gobierno Autónomo Municipal de Caripuyo</v>
      </c>
      <c r="E892" s="348" t="s">
        <v>1426</v>
      </c>
      <c r="F892" s="315">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315">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315">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315">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315">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315">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315">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315">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315">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315">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315">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315">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315">
        <f t="shared" ca="1" si="30"/>
        <v>0</v>
      </c>
      <c r="S892" s="323"/>
      <c r="T892" s="315">
        <f ca="1">+T893</f>
        <v>0</v>
      </c>
      <c r="U892" s="314">
        <f t="shared" si="31"/>
        <v>1</v>
      </c>
      <c r="V892" s="320" t="str">
        <f>+VLOOKUP(A892,bd_lista!$A$3:$E$593,5,FALSE)</f>
        <v>Gobiernos Autonomos Municipales</v>
      </c>
      <c r="W892" s="342" t="str">
        <f>+V892</f>
        <v>Gobiernos Autonomos Municipales</v>
      </c>
    </row>
    <row r="893" spans="1:23" customFormat="1" ht="15" hidden="1" customHeight="1">
      <c r="A893" s="324">
        <v>1527</v>
      </c>
      <c r="B893" s="344"/>
      <c r="C893" s="319" t="str">
        <f>+VLOOKUP(A893,bd_lista!$A$3:$C$593,3,FALSE)</f>
        <v>Gobierno Autónomo Municipal de Caripuyo</v>
      </c>
      <c r="D893" s="319"/>
      <c r="E893" s="349" t="s">
        <v>1427</v>
      </c>
      <c r="F893" s="315">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315">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315">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315">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315">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315">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315">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315">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315">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315">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315">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315">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315">
        <f t="shared" ca="1" si="30"/>
        <v>0</v>
      </c>
      <c r="S893" s="323">
        <f ca="1">+R892+R893</f>
        <v>0</v>
      </c>
      <c r="T893" s="315">
        <f ca="1">+S893</f>
        <v>0</v>
      </c>
      <c r="U893" s="314">
        <f t="shared" si="31"/>
        <v>2</v>
      </c>
      <c r="V893" s="320" t="str">
        <f>+VLOOKUP(A893,bd_lista!$A$3:$E$593,5,FALSE)</f>
        <v>Gobiernos Autonomos Municipales</v>
      </c>
      <c r="W893" s="321"/>
    </row>
    <row r="894" spans="1:23" customFormat="1" ht="27" hidden="1" customHeight="1">
      <c r="A894" s="324">
        <v>1528</v>
      </c>
      <c r="B894" s="344">
        <f>+A894</f>
        <v>1528</v>
      </c>
      <c r="C894" s="319" t="str">
        <f>+VLOOKUP(A894,bd_lista!$A$3:$C$593,3,FALSE)</f>
        <v>Gobierno Autónomo Municipal de Puna (Villa Talavera)</v>
      </c>
      <c r="D894" s="319" t="str">
        <f>+C894</f>
        <v>Gobierno Autónomo Municipal de Puna (Villa Talavera)</v>
      </c>
      <c r="E894" s="348" t="s">
        <v>1426</v>
      </c>
      <c r="F894" s="315">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315">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315">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315">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315">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315">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315">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315">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315">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315">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315">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315">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315">
        <f t="shared" ca="1" si="30"/>
        <v>0</v>
      </c>
      <c r="S894" s="323"/>
      <c r="T894" s="315">
        <f ca="1">+T895</f>
        <v>0</v>
      </c>
      <c r="U894" s="314">
        <f t="shared" si="31"/>
        <v>1</v>
      </c>
      <c r="V894" s="320" t="str">
        <f>+VLOOKUP(A894,bd_lista!$A$3:$E$593,5,FALSE)</f>
        <v>Gobiernos Autonomos Municipales</v>
      </c>
      <c r="W894" s="342" t="str">
        <f>+V894</f>
        <v>Gobiernos Autonomos Municipales</v>
      </c>
    </row>
    <row r="895" spans="1:23" customFormat="1" ht="27" hidden="1" customHeight="1">
      <c r="A895" s="324">
        <v>1528</v>
      </c>
      <c r="B895" s="344"/>
      <c r="C895" s="319" t="str">
        <f>+VLOOKUP(A895,bd_lista!$A$3:$C$593,3,FALSE)</f>
        <v>Gobierno Autónomo Municipal de Puna (Villa Talavera)</v>
      </c>
      <c r="D895" s="319"/>
      <c r="E895" s="349" t="s">
        <v>1427</v>
      </c>
      <c r="F895" s="315">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315">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315">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315">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315">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315">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315">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315">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315">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315">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315">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315">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315">
        <f t="shared" ca="1" si="30"/>
        <v>0</v>
      </c>
      <c r="S895" s="323">
        <f ca="1">+R894+R895</f>
        <v>0</v>
      </c>
      <c r="T895" s="315">
        <f ca="1">+S895</f>
        <v>0</v>
      </c>
      <c r="U895" s="314">
        <f t="shared" si="31"/>
        <v>2</v>
      </c>
      <c r="V895" s="320" t="str">
        <f>+VLOOKUP(A895,bd_lista!$A$3:$E$593,5,FALSE)</f>
        <v>Gobiernos Autonomos Municipales</v>
      </c>
      <c r="W895" s="321"/>
    </row>
    <row r="896" spans="1:23" customFormat="1" ht="15" hidden="1" customHeight="1">
      <c r="A896" s="324">
        <v>1529</v>
      </c>
      <c r="B896" s="344">
        <f>+A896</f>
        <v>1529</v>
      </c>
      <c r="C896" s="319" t="str">
        <f>+VLOOKUP(A896,bd_lista!$A$3:$C$593,3,FALSE)</f>
        <v>Gobierno Autónomo Municipal de Caiza "D"</v>
      </c>
      <c r="D896" s="319" t="str">
        <f>+C896</f>
        <v>Gobierno Autónomo Municipal de Caiza "D"</v>
      </c>
      <c r="E896" s="348" t="s">
        <v>1426</v>
      </c>
      <c r="F896" s="315">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315">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315">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315">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315">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315">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315">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315">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315">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315">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315">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315">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315">
        <f t="shared" ca="1" si="30"/>
        <v>0</v>
      </c>
      <c r="S896" s="323"/>
      <c r="T896" s="315">
        <f ca="1">+T897</f>
        <v>0</v>
      </c>
      <c r="U896" s="314">
        <f t="shared" si="31"/>
        <v>1</v>
      </c>
      <c r="V896" s="320" t="str">
        <f>+VLOOKUP(A896,bd_lista!$A$3:$E$593,5,FALSE)</f>
        <v>Gobiernos Autonomos Municipales</v>
      </c>
      <c r="W896" s="342" t="str">
        <f>+V896</f>
        <v>Gobiernos Autonomos Municipales</v>
      </c>
    </row>
    <row r="897" spans="1:23" customFormat="1" ht="15" hidden="1" customHeight="1">
      <c r="A897" s="324">
        <v>1529</v>
      </c>
      <c r="B897" s="344"/>
      <c r="C897" s="319" t="str">
        <f>+VLOOKUP(A897,bd_lista!$A$3:$C$593,3,FALSE)</f>
        <v>Gobierno Autónomo Municipal de Caiza "D"</v>
      </c>
      <c r="D897" s="319"/>
      <c r="E897" s="349" t="s">
        <v>1427</v>
      </c>
      <c r="F897" s="315">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315">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315">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315">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315">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315">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315">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315">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315">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315">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315">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315">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315">
        <f t="shared" ca="1" si="30"/>
        <v>0</v>
      </c>
      <c r="S897" s="323">
        <f ca="1">+R896+R897</f>
        <v>0</v>
      </c>
      <c r="T897" s="315">
        <f ca="1">+S897</f>
        <v>0</v>
      </c>
      <c r="U897" s="314">
        <f t="shared" si="31"/>
        <v>2</v>
      </c>
      <c r="V897" s="320" t="str">
        <f>+VLOOKUP(A897,bd_lista!$A$3:$E$593,5,FALSE)</f>
        <v>Gobiernos Autonomos Municipales</v>
      </c>
      <c r="W897" s="321"/>
    </row>
    <row r="898" spans="1:23" customFormat="1" ht="15" hidden="1" customHeight="1">
      <c r="A898" s="324">
        <v>1530</v>
      </c>
      <c r="B898" s="344">
        <f>+A898</f>
        <v>1530</v>
      </c>
      <c r="C898" s="319" t="str">
        <f>+VLOOKUP(A898,bd_lista!$A$3:$C$593,3,FALSE)</f>
        <v>Gobierno Autónomo Municipal de Uyuni</v>
      </c>
      <c r="D898" s="319" t="str">
        <f>+C898</f>
        <v>Gobierno Autónomo Municipal de Uyuni</v>
      </c>
      <c r="E898" s="348" t="s">
        <v>1426</v>
      </c>
      <c r="F898" s="315">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315">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315">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315">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315">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315">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315">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315">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315">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315">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315">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315">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315">
        <f t="shared" ca="1" si="30"/>
        <v>0</v>
      </c>
      <c r="S898" s="323"/>
      <c r="T898" s="315">
        <f ca="1">+T899</f>
        <v>0</v>
      </c>
      <c r="U898" s="314">
        <f t="shared" si="31"/>
        <v>1</v>
      </c>
      <c r="V898" s="320" t="str">
        <f>+VLOOKUP(A898,bd_lista!$A$3:$E$593,5,FALSE)</f>
        <v>Gobiernos Autonomos Municipales</v>
      </c>
      <c r="W898" s="342" t="str">
        <f>+V898</f>
        <v>Gobiernos Autonomos Municipales</v>
      </c>
    </row>
    <row r="899" spans="1:23" customFormat="1" ht="15" hidden="1" customHeight="1">
      <c r="A899" s="324">
        <v>1530</v>
      </c>
      <c r="B899" s="344"/>
      <c r="C899" s="319" t="str">
        <f>+VLOOKUP(A899,bd_lista!$A$3:$C$593,3,FALSE)</f>
        <v>Gobierno Autónomo Municipal de Uyuni</v>
      </c>
      <c r="D899" s="319"/>
      <c r="E899" s="349" t="s">
        <v>1427</v>
      </c>
      <c r="F899" s="315">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315">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315">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315">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315">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315">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315">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315">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315">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315">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315">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315">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315">
        <f t="shared" ca="1" si="30"/>
        <v>0</v>
      </c>
      <c r="S899" s="323">
        <f ca="1">+R898+R899</f>
        <v>0</v>
      </c>
      <c r="T899" s="315">
        <f ca="1">+S899</f>
        <v>0</v>
      </c>
      <c r="U899" s="314">
        <f t="shared" si="31"/>
        <v>2</v>
      </c>
      <c r="V899" s="320" t="str">
        <f>+VLOOKUP(A899,bd_lista!$A$3:$E$593,5,FALSE)</f>
        <v>Gobiernos Autonomos Municipales</v>
      </c>
      <c r="W899" s="321"/>
    </row>
    <row r="900" spans="1:23" customFormat="1" ht="15" hidden="1" customHeight="1">
      <c r="A900" s="324">
        <v>1531</v>
      </c>
      <c r="B900" s="344">
        <f>+A900</f>
        <v>1531</v>
      </c>
      <c r="C900" s="319" t="str">
        <f>+VLOOKUP(A900,bd_lista!$A$3:$C$593,3,FALSE)</f>
        <v>Gobierno Autónomo Municipal de Tomave</v>
      </c>
      <c r="D900" s="319" t="str">
        <f>+C900</f>
        <v>Gobierno Autónomo Municipal de Tomave</v>
      </c>
      <c r="E900" s="348" t="s">
        <v>1426</v>
      </c>
      <c r="F900" s="315">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315">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315">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315">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315">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315">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315">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315">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315">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315">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315">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315">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315">
        <f t="shared" ca="1" si="30"/>
        <v>0</v>
      </c>
      <c r="S900" s="323"/>
      <c r="T900" s="315">
        <f ca="1">+T901</f>
        <v>0</v>
      </c>
      <c r="U900" s="314">
        <f t="shared" si="31"/>
        <v>1</v>
      </c>
      <c r="V900" s="320" t="str">
        <f>+VLOOKUP(A900,bd_lista!$A$3:$E$593,5,FALSE)</f>
        <v>Gobiernos Autonomos Municipales</v>
      </c>
      <c r="W900" s="342" t="str">
        <f>+V900</f>
        <v>Gobiernos Autonomos Municipales</v>
      </c>
    </row>
    <row r="901" spans="1:23" customFormat="1" ht="15" hidden="1" customHeight="1">
      <c r="A901" s="324">
        <v>1531</v>
      </c>
      <c r="B901" s="344"/>
      <c r="C901" s="319" t="str">
        <f>+VLOOKUP(A901,bd_lista!$A$3:$C$593,3,FALSE)</f>
        <v>Gobierno Autónomo Municipal de Tomave</v>
      </c>
      <c r="D901" s="319"/>
      <c r="E901" s="349" t="s">
        <v>1427</v>
      </c>
      <c r="F901" s="315">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315">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315">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315">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315">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315">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315">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315">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315">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315">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315">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315">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315">
        <f t="shared" ca="1" si="30"/>
        <v>0</v>
      </c>
      <c r="S901" s="323">
        <f ca="1">+R900+R901</f>
        <v>0</v>
      </c>
      <c r="T901" s="315">
        <f ca="1">+S901</f>
        <v>0</v>
      </c>
      <c r="U901" s="314">
        <f t="shared" si="31"/>
        <v>2</v>
      </c>
      <c r="V901" s="320" t="str">
        <f>+VLOOKUP(A901,bd_lista!$A$3:$E$593,5,FALSE)</f>
        <v>Gobiernos Autonomos Municipales</v>
      </c>
      <c r="W901" s="321"/>
    </row>
    <row r="902" spans="1:23" customFormat="1" ht="15" hidden="1" customHeight="1">
      <c r="A902" s="324">
        <v>1532</v>
      </c>
      <c r="B902" s="344">
        <f>+A902</f>
        <v>1532</v>
      </c>
      <c r="C902" s="319" t="str">
        <f>+VLOOKUP(A902,bd_lista!$A$3:$C$593,3,FALSE)</f>
        <v>Gobierno Autónomo Municipal de Porco</v>
      </c>
      <c r="D902" s="319" t="str">
        <f>+C902</f>
        <v>Gobierno Autónomo Municipal de Porco</v>
      </c>
      <c r="E902" s="348" t="s">
        <v>1426</v>
      </c>
      <c r="F902" s="315">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315">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315">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315">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315">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315">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315">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315">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315">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315">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315">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315">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315">
        <f t="shared" ca="1" si="30"/>
        <v>0</v>
      </c>
      <c r="S902" s="323"/>
      <c r="T902" s="315">
        <f ca="1">+T903</f>
        <v>0</v>
      </c>
      <c r="U902" s="314">
        <f t="shared" si="31"/>
        <v>1</v>
      </c>
      <c r="V902" s="320" t="str">
        <f>+VLOOKUP(A902,bd_lista!$A$3:$E$593,5,FALSE)</f>
        <v>Gobiernos Autonomos Municipales</v>
      </c>
      <c r="W902" s="342" t="str">
        <f>+V902</f>
        <v>Gobiernos Autonomos Municipales</v>
      </c>
    </row>
    <row r="903" spans="1:23" customFormat="1" ht="15" hidden="1" customHeight="1">
      <c r="A903" s="324">
        <v>1532</v>
      </c>
      <c r="B903" s="344"/>
      <c r="C903" s="319" t="str">
        <f>+VLOOKUP(A903,bd_lista!$A$3:$C$593,3,FALSE)</f>
        <v>Gobierno Autónomo Municipal de Porco</v>
      </c>
      <c r="D903" s="319"/>
      <c r="E903" s="349" t="s">
        <v>1427</v>
      </c>
      <c r="F903" s="315">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315">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315">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315">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315">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315">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315">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315">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315">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315">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315">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315">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315">
        <f t="shared" ca="1" si="30"/>
        <v>0</v>
      </c>
      <c r="S903" s="323">
        <f ca="1">+R902+R903</f>
        <v>0</v>
      </c>
      <c r="T903" s="315">
        <f ca="1">+S903</f>
        <v>0</v>
      </c>
      <c r="U903" s="314">
        <f t="shared" si="31"/>
        <v>2</v>
      </c>
      <c r="V903" s="320" t="str">
        <f>+VLOOKUP(A903,bd_lista!$A$3:$E$593,5,FALSE)</f>
        <v>Gobiernos Autonomos Municipales</v>
      </c>
      <c r="W903" s="321"/>
    </row>
    <row r="904" spans="1:23" customFormat="1" ht="15" hidden="1" customHeight="1">
      <c r="A904" s="324">
        <v>1533</v>
      </c>
      <c r="B904" s="344">
        <f>+A904</f>
        <v>1533</v>
      </c>
      <c r="C904" s="319" t="str">
        <f>+VLOOKUP(A904,bd_lista!$A$3:$C$593,3,FALSE)</f>
        <v>Gobierno Autónomo Municipal de Arampampa</v>
      </c>
      <c r="D904" s="319" t="str">
        <f>+C904</f>
        <v>Gobierno Autónomo Municipal de Arampampa</v>
      </c>
      <c r="E904" s="348" t="s">
        <v>1426</v>
      </c>
      <c r="F904" s="315">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315">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315">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315">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315">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315">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315">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315">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315">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315">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315">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315">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315">
        <f t="shared" ca="1" si="30"/>
        <v>0</v>
      </c>
      <c r="S904" s="323"/>
      <c r="T904" s="315">
        <f ca="1">+T905</f>
        <v>0</v>
      </c>
      <c r="U904" s="314">
        <f t="shared" si="31"/>
        <v>1</v>
      </c>
      <c r="V904" s="320" t="str">
        <f>+VLOOKUP(A904,bd_lista!$A$3:$E$593,5,FALSE)</f>
        <v>Gobiernos Autonomos Municipales</v>
      </c>
      <c r="W904" s="342" t="str">
        <f>+V904</f>
        <v>Gobiernos Autonomos Municipales</v>
      </c>
    </row>
    <row r="905" spans="1:23" customFormat="1" ht="15" hidden="1" customHeight="1">
      <c r="A905" s="324">
        <v>1533</v>
      </c>
      <c r="B905" s="344"/>
      <c r="C905" s="319" t="str">
        <f>+VLOOKUP(A905,bd_lista!$A$3:$C$593,3,FALSE)</f>
        <v>Gobierno Autónomo Municipal de Arampampa</v>
      </c>
      <c r="D905" s="319"/>
      <c r="E905" s="349" t="s">
        <v>1427</v>
      </c>
      <c r="F905" s="315">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315">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315">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315">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315">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315">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315">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315">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315">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315">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315">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315">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315">
        <f t="shared" ca="1" si="30"/>
        <v>0</v>
      </c>
      <c r="S905" s="323">
        <f ca="1">+R904+R905</f>
        <v>0</v>
      </c>
      <c r="T905" s="315">
        <f ca="1">+S905</f>
        <v>0</v>
      </c>
      <c r="U905" s="314">
        <f t="shared" si="31"/>
        <v>2</v>
      </c>
      <c r="V905" s="320" t="str">
        <f>+VLOOKUP(A905,bd_lista!$A$3:$E$593,5,FALSE)</f>
        <v>Gobiernos Autonomos Municipales</v>
      </c>
      <c r="W905" s="321"/>
    </row>
    <row r="906" spans="1:23" customFormat="1" ht="15" hidden="1" customHeight="1">
      <c r="A906" s="324">
        <v>1534</v>
      </c>
      <c r="B906" s="344">
        <f>+A906</f>
        <v>1534</v>
      </c>
      <c r="C906" s="319" t="str">
        <f>+VLOOKUP(A906,bd_lista!$A$3:$C$593,3,FALSE)</f>
        <v>Gobierno Autónomo Municipal de Acasio</v>
      </c>
      <c r="D906" s="319" t="str">
        <f>+C906</f>
        <v>Gobierno Autónomo Municipal de Acasio</v>
      </c>
      <c r="E906" s="348" t="s">
        <v>1426</v>
      </c>
      <c r="F906" s="315">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315">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315">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315">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315">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315">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315">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315">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315">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315">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315">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315">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315">
        <f t="shared" ca="1" si="30"/>
        <v>0</v>
      </c>
      <c r="S906" s="323"/>
      <c r="T906" s="315">
        <f ca="1">+T907</f>
        <v>0</v>
      </c>
      <c r="U906" s="314">
        <f t="shared" si="31"/>
        <v>1</v>
      </c>
      <c r="V906" s="320" t="str">
        <f>+VLOOKUP(A906,bd_lista!$A$3:$E$593,5,FALSE)</f>
        <v>Gobiernos Autonomos Municipales</v>
      </c>
      <c r="W906" s="342" t="str">
        <f>+V906</f>
        <v>Gobiernos Autonomos Municipales</v>
      </c>
    </row>
    <row r="907" spans="1:23" customFormat="1" ht="15" hidden="1" customHeight="1">
      <c r="A907" s="324">
        <v>1534</v>
      </c>
      <c r="B907" s="344"/>
      <c r="C907" s="319" t="str">
        <f>+VLOOKUP(A907,bd_lista!$A$3:$C$593,3,FALSE)</f>
        <v>Gobierno Autónomo Municipal de Acasio</v>
      </c>
      <c r="D907" s="319"/>
      <c r="E907" s="349" t="s">
        <v>1427</v>
      </c>
      <c r="F907" s="315">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315">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315">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315">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315">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315">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315">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315">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315">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315">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315">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315">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315">
        <f t="shared" ca="1" si="30"/>
        <v>0</v>
      </c>
      <c r="S907" s="323">
        <f ca="1">+R906+R907</f>
        <v>0</v>
      </c>
      <c r="T907" s="315">
        <f ca="1">+S907</f>
        <v>0</v>
      </c>
      <c r="U907" s="314">
        <f t="shared" si="31"/>
        <v>2</v>
      </c>
      <c r="V907" s="320" t="str">
        <f>+VLOOKUP(A907,bd_lista!$A$3:$E$593,5,FALSE)</f>
        <v>Gobiernos Autonomos Municipales</v>
      </c>
      <c r="W907" s="321"/>
    </row>
    <row r="908" spans="1:23" customFormat="1" ht="15" hidden="1" customHeight="1">
      <c r="A908" s="324">
        <v>1535</v>
      </c>
      <c r="B908" s="344">
        <f>+A908</f>
        <v>1535</v>
      </c>
      <c r="C908" s="319" t="str">
        <f>+VLOOKUP(A908,bd_lista!$A$3:$C$593,3,FALSE)</f>
        <v>Gobierno Autónomo Municipal de Llica</v>
      </c>
      <c r="D908" s="319" t="str">
        <f>+C908</f>
        <v>Gobierno Autónomo Municipal de Llica</v>
      </c>
      <c r="E908" s="348" t="s">
        <v>1426</v>
      </c>
      <c r="F908" s="315">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315">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315">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315">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315">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315">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315">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315">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315">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315">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315">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315">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315">
        <f t="shared" ca="1" si="30"/>
        <v>0</v>
      </c>
      <c r="S908" s="323"/>
      <c r="T908" s="315">
        <f ca="1">+T909</f>
        <v>0</v>
      </c>
      <c r="U908" s="314">
        <f t="shared" si="31"/>
        <v>1</v>
      </c>
      <c r="V908" s="320" t="str">
        <f>+VLOOKUP(A908,bd_lista!$A$3:$E$593,5,FALSE)</f>
        <v>Gobiernos Autonomos Municipales</v>
      </c>
      <c r="W908" s="342" t="str">
        <f>+V908</f>
        <v>Gobiernos Autonomos Municipales</v>
      </c>
    </row>
    <row r="909" spans="1:23" customFormat="1" ht="15" hidden="1" customHeight="1">
      <c r="A909" s="324">
        <v>1535</v>
      </c>
      <c r="B909" s="344"/>
      <c r="C909" s="319" t="str">
        <f>+VLOOKUP(A909,bd_lista!$A$3:$C$593,3,FALSE)</f>
        <v>Gobierno Autónomo Municipal de Llica</v>
      </c>
      <c r="D909" s="319"/>
      <c r="E909" s="349" t="s">
        <v>1427</v>
      </c>
      <c r="F909" s="315">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315">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315">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315">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315">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315">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315">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315">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315">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315">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315">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315">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315">
        <f t="shared" ca="1" si="30"/>
        <v>0</v>
      </c>
      <c r="S909" s="323">
        <f ca="1">+R908+R909</f>
        <v>0</v>
      </c>
      <c r="T909" s="315">
        <f ca="1">+S909</f>
        <v>0</v>
      </c>
      <c r="U909" s="314">
        <f t="shared" si="31"/>
        <v>2</v>
      </c>
      <c r="V909" s="320" t="str">
        <f>+VLOOKUP(A909,bd_lista!$A$3:$E$593,5,FALSE)</f>
        <v>Gobiernos Autonomos Municipales</v>
      </c>
      <c r="W909" s="321"/>
    </row>
    <row r="910" spans="1:23" customFormat="1" ht="15" hidden="1" customHeight="1">
      <c r="A910" s="324">
        <v>1536</v>
      </c>
      <c r="B910" s="344">
        <f>+A910</f>
        <v>1536</v>
      </c>
      <c r="C910" s="319" t="str">
        <f>+VLOOKUP(A910,bd_lista!$A$3:$C$593,3,FALSE)</f>
        <v>Gobierno Autónomo Municipal de Tahua</v>
      </c>
      <c r="D910" s="319" t="str">
        <f>+C910</f>
        <v>Gobierno Autónomo Municipal de Tahua</v>
      </c>
      <c r="E910" s="348" t="s">
        <v>1426</v>
      </c>
      <c r="F910" s="315">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315">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315">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315">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315">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315">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315">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315">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315">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315">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315">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315">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315">
        <f t="shared" ref="R910:R973" ca="1" si="32">+SUM(F910:Q910)</f>
        <v>0</v>
      </c>
      <c r="S910" s="323"/>
      <c r="T910" s="315">
        <f ca="1">+T911</f>
        <v>0</v>
      </c>
      <c r="U910" s="314">
        <f t="shared" ref="U910:U973" si="33">+IF(E910="Débitos",1,2)</f>
        <v>1</v>
      </c>
      <c r="V910" s="320" t="str">
        <f>+VLOOKUP(A910,bd_lista!$A$3:$E$593,5,FALSE)</f>
        <v>Gobiernos Autonomos Municipales</v>
      </c>
      <c r="W910" s="342" t="str">
        <f>+V910</f>
        <v>Gobiernos Autonomos Municipales</v>
      </c>
    </row>
    <row r="911" spans="1:23" customFormat="1" ht="15" hidden="1" customHeight="1">
      <c r="A911" s="324">
        <v>1536</v>
      </c>
      <c r="B911" s="344"/>
      <c r="C911" s="319" t="str">
        <f>+VLOOKUP(A911,bd_lista!$A$3:$C$593,3,FALSE)</f>
        <v>Gobierno Autónomo Municipal de Tahua</v>
      </c>
      <c r="D911" s="319"/>
      <c r="E911" s="349" t="s">
        <v>1427</v>
      </c>
      <c r="F911" s="315">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315">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315">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315">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315">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315">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315">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315">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315">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315">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315">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315">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315">
        <f t="shared" ca="1" si="32"/>
        <v>0</v>
      </c>
      <c r="S911" s="323">
        <f ca="1">+R910+R911</f>
        <v>0</v>
      </c>
      <c r="T911" s="315">
        <f ca="1">+S911</f>
        <v>0</v>
      </c>
      <c r="U911" s="314">
        <f t="shared" si="33"/>
        <v>2</v>
      </c>
      <c r="V911" s="320" t="str">
        <f>+VLOOKUP(A911,bd_lista!$A$3:$E$593,5,FALSE)</f>
        <v>Gobiernos Autonomos Municipales</v>
      </c>
      <c r="W911" s="321"/>
    </row>
    <row r="912" spans="1:23" customFormat="1" ht="15" hidden="1" customHeight="1">
      <c r="A912" s="324">
        <v>1537</v>
      </c>
      <c r="B912" s="344">
        <f>+A912</f>
        <v>1537</v>
      </c>
      <c r="C912" s="319" t="str">
        <f>+VLOOKUP(A912,bd_lista!$A$3:$C$593,3,FALSE)</f>
        <v>Gobierno Autónomo Municipal de Villazón</v>
      </c>
      <c r="D912" s="319" t="str">
        <f>+C912</f>
        <v>Gobierno Autónomo Municipal de Villazón</v>
      </c>
      <c r="E912" s="348" t="s">
        <v>1426</v>
      </c>
      <c r="F912" s="315">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315">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315">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315">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315">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315">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315">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315">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315">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315">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315">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315">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315">
        <f t="shared" ca="1" si="32"/>
        <v>0</v>
      </c>
      <c r="S912" s="323"/>
      <c r="T912" s="315">
        <f ca="1">+T913</f>
        <v>0</v>
      </c>
      <c r="U912" s="314">
        <f t="shared" si="33"/>
        <v>1</v>
      </c>
      <c r="V912" s="320" t="str">
        <f>+VLOOKUP(A912,bd_lista!$A$3:$E$593,5,FALSE)</f>
        <v>Gobiernos Autonomos Municipales</v>
      </c>
      <c r="W912" s="342" t="str">
        <f>+V912</f>
        <v>Gobiernos Autonomos Municipales</v>
      </c>
    </row>
    <row r="913" spans="1:23" customFormat="1" ht="15" hidden="1" customHeight="1">
      <c r="A913" s="324">
        <v>1537</v>
      </c>
      <c r="B913" s="344"/>
      <c r="C913" s="319" t="str">
        <f>+VLOOKUP(A913,bd_lista!$A$3:$C$593,3,FALSE)</f>
        <v>Gobierno Autónomo Municipal de Villazón</v>
      </c>
      <c r="D913" s="319"/>
      <c r="E913" s="349" t="s">
        <v>1427</v>
      </c>
      <c r="F913" s="315">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315">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315">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315">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315">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315">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315">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315">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315">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315">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315">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315">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315">
        <f t="shared" ca="1" si="32"/>
        <v>0</v>
      </c>
      <c r="S913" s="323">
        <f ca="1">+R912+R913</f>
        <v>0</v>
      </c>
      <c r="T913" s="315">
        <f ca="1">+S913</f>
        <v>0</v>
      </c>
      <c r="U913" s="314">
        <f t="shared" si="33"/>
        <v>2</v>
      </c>
      <c r="V913" s="320" t="str">
        <f>+VLOOKUP(A913,bd_lista!$A$3:$E$593,5,FALSE)</f>
        <v>Gobiernos Autonomos Municipales</v>
      </c>
      <c r="W913" s="321"/>
    </row>
    <row r="914" spans="1:23" customFormat="1" ht="15" hidden="1" customHeight="1">
      <c r="A914" s="324">
        <v>1538</v>
      </c>
      <c r="B914" s="344">
        <f>+A914</f>
        <v>1538</v>
      </c>
      <c r="C914" s="319" t="str">
        <f>+VLOOKUP(A914,bd_lista!$A$3:$C$593,3,FALSE)</f>
        <v>Gobierno Autónomo Municipal de San Agustín</v>
      </c>
      <c r="D914" s="319" t="str">
        <f>+C914</f>
        <v>Gobierno Autónomo Municipal de San Agustín</v>
      </c>
      <c r="E914" s="348" t="s">
        <v>1426</v>
      </c>
      <c r="F914" s="315">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315">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315">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315">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315">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315">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315">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315">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315">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315">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315">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315">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315">
        <f t="shared" ca="1" si="32"/>
        <v>0</v>
      </c>
      <c r="S914" s="323"/>
      <c r="T914" s="315">
        <f ca="1">+T915</f>
        <v>0</v>
      </c>
      <c r="U914" s="314">
        <f t="shared" si="33"/>
        <v>1</v>
      </c>
      <c r="V914" s="320" t="str">
        <f>+VLOOKUP(A914,bd_lista!$A$3:$E$593,5,FALSE)</f>
        <v>Gobiernos Autonomos Municipales</v>
      </c>
      <c r="W914" s="342" t="str">
        <f>+V914</f>
        <v>Gobiernos Autonomos Municipales</v>
      </c>
    </row>
    <row r="915" spans="1:23" customFormat="1" ht="15" hidden="1" customHeight="1">
      <c r="A915" s="324">
        <v>1538</v>
      </c>
      <c r="B915" s="344"/>
      <c r="C915" s="319" t="str">
        <f>+VLOOKUP(A915,bd_lista!$A$3:$C$593,3,FALSE)</f>
        <v>Gobierno Autónomo Municipal de San Agustín</v>
      </c>
      <c r="D915" s="319"/>
      <c r="E915" s="349" t="s">
        <v>1427</v>
      </c>
      <c r="F915" s="315">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315">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315">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315">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315">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315">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315">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315">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315">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315">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315">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315">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315">
        <f t="shared" ca="1" si="32"/>
        <v>0</v>
      </c>
      <c r="S915" s="323">
        <f ca="1">+R914+R915</f>
        <v>0</v>
      </c>
      <c r="T915" s="315">
        <f ca="1">+S915</f>
        <v>0</v>
      </c>
      <c r="U915" s="314">
        <f t="shared" si="33"/>
        <v>2</v>
      </c>
      <c r="V915" s="320" t="str">
        <f>+VLOOKUP(A915,bd_lista!$A$3:$E$593,5,FALSE)</f>
        <v>Gobiernos Autonomos Municipales</v>
      </c>
      <c r="W915" s="321"/>
    </row>
    <row r="916" spans="1:23" customFormat="1" ht="15" hidden="1" customHeight="1">
      <c r="A916" s="324">
        <v>1539</v>
      </c>
      <c r="B916" s="344">
        <f>+A916</f>
        <v>1539</v>
      </c>
      <c r="C916" s="319" t="str">
        <f>+VLOOKUP(A916,bd_lista!$A$3:$C$593,3,FALSE)</f>
        <v>Gobierno Autónomo Municipal de Ckochas</v>
      </c>
      <c r="D916" s="319" t="str">
        <f>+C916</f>
        <v>Gobierno Autónomo Municipal de Ckochas</v>
      </c>
      <c r="E916" s="348" t="s">
        <v>1426</v>
      </c>
      <c r="F916" s="315">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315">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315">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315">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315">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315">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315">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315">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315">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315">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315">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315">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315">
        <f t="shared" ca="1" si="32"/>
        <v>0</v>
      </c>
      <c r="S916" s="323"/>
      <c r="T916" s="315">
        <f ca="1">+T917</f>
        <v>0</v>
      </c>
      <c r="U916" s="314">
        <f t="shared" si="33"/>
        <v>1</v>
      </c>
      <c r="V916" s="320" t="str">
        <f>+VLOOKUP(A916,bd_lista!$A$3:$E$593,5,FALSE)</f>
        <v>Gobiernos Autonomos Municipales</v>
      </c>
      <c r="W916" s="342" t="str">
        <f>+V916</f>
        <v>Gobiernos Autonomos Municipales</v>
      </c>
    </row>
    <row r="917" spans="1:23" customFormat="1" ht="15" hidden="1" customHeight="1">
      <c r="A917" s="324">
        <v>1539</v>
      </c>
      <c r="B917" s="344"/>
      <c r="C917" s="319" t="str">
        <f>+VLOOKUP(A917,bd_lista!$A$3:$C$593,3,FALSE)</f>
        <v>Gobierno Autónomo Municipal de Ckochas</v>
      </c>
      <c r="D917" s="319"/>
      <c r="E917" s="349" t="s">
        <v>1427</v>
      </c>
      <c r="F917" s="315">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315">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315">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315">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315">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315">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315">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315">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315">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315">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315">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315">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315">
        <f t="shared" ca="1" si="32"/>
        <v>0</v>
      </c>
      <c r="S917" s="323">
        <f ca="1">+R916+R917</f>
        <v>0</v>
      </c>
      <c r="T917" s="315">
        <f ca="1">+S917</f>
        <v>0</v>
      </c>
      <c r="U917" s="314">
        <f t="shared" si="33"/>
        <v>2</v>
      </c>
      <c r="V917" s="320" t="str">
        <f>+VLOOKUP(A917,bd_lista!$A$3:$E$593,5,FALSE)</f>
        <v>Gobiernos Autonomos Municipales</v>
      </c>
      <c r="W917" s="321"/>
    </row>
    <row r="918" spans="1:23" customFormat="1" ht="27" hidden="1" customHeight="1">
      <c r="A918" s="324">
        <v>1540</v>
      </c>
      <c r="B918" s="344">
        <f>+A918</f>
        <v>1540</v>
      </c>
      <c r="C918" s="319" t="str">
        <f>+VLOOKUP(A918,bd_lista!$A$3:$C$593,3,FALSE)</f>
        <v>Gobierno Autónomo Municipal de Chuquihuta Ayllu Jucumani</v>
      </c>
      <c r="D918" s="319" t="str">
        <f>+C918</f>
        <v>Gobierno Autónomo Municipal de Chuquihuta Ayllu Jucumani</v>
      </c>
      <c r="E918" s="348" t="s">
        <v>1426</v>
      </c>
      <c r="F918" s="315">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315">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315">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315">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315">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315">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315">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315">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315">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315">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315">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315">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315">
        <f t="shared" ca="1" si="32"/>
        <v>0</v>
      </c>
      <c r="S918" s="323"/>
      <c r="T918" s="315">
        <f ca="1">+T919</f>
        <v>0</v>
      </c>
      <c r="U918" s="314">
        <f t="shared" si="33"/>
        <v>1</v>
      </c>
      <c r="V918" s="320" t="str">
        <f>+VLOOKUP(A918,bd_lista!$A$3:$E$593,5,FALSE)</f>
        <v>Gobiernos Autonomos Municipales</v>
      </c>
      <c r="W918" s="342" t="str">
        <f>+V918</f>
        <v>Gobiernos Autonomos Municipales</v>
      </c>
    </row>
    <row r="919" spans="1:23" customFormat="1" ht="27" hidden="1" customHeight="1">
      <c r="A919" s="324">
        <v>1540</v>
      </c>
      <c r="B919" s="344"/>
      <c r="C919" s="319" t="str">
        <f>+VLOOKUP(A919,bd_lista!$A$3:$C$593,3,FALSE)</f>
        <v>Gobierno Autónomo Municipal de Chuquihuta Ayllu Jucumani</v>
      </c>
      <c r="D919" s="319"/>
      <c r="E919" s="349" t="s">
        <v>1427</v>
      </c>
      <c r="F919" s="315">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315">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315">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315">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315">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315">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315">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315">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315">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315">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315">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315">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315">
        <f t="shared" ca="1" si="32"/>
        <v>0</v>
      </c>
      <c r="S919" s="323">
        <f ca="1">+R918+R919</f>
        <v>0</v>
      </c>
      <c r="T919" s="315">
        <f ca="1">+S919</f>
        <v>0</v>
      </c>
      <c r="U919" s="314">
        <f t="shared" si="33"/>
        <v>2</v>
      </c>
      <c r="V919" s="320" t="str">
        <f>+VLOOKUP(A919,bd_lista!$A$3:$E$593,5,FALSE)</f>
        <v>Gobiernos Autonomos Municipales</v>
      </c>
      <c r="W919" s="321"/>
    </row>
    <row r="920" spans="1:23" customFormat="1" ht="15" hidden="1" customHeight="1">
      <c r="A920" s="324">
        <v>1601</v>
      </c>
      <c r="B920" s="344">
        <f>+A920</f>
        <v>1601</v>
      </c>
      <c r="C920" s="319" t="str">
        <f>+VLOOKUP(A920,bd_lista!$A$3:$C$593,3,FALSE)</f>
        <v>Gobierno Autónomo Municipal de Tarija</v>
      </c>
      <c r="D920" s="319" t="str">
        <f>+C920</f>
        <v>Gobierno Autónomo Municipal de Tarija</v>
      </c>
      <c r="E920" s="348" t="s">
        <v>1426</v>
      </c>
      <c r="F920" s="315">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315">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315">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315">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315">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315">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315">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315">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315">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315">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315">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315">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315">
        <f t="shared" ca="1" si="32"/>
        <v>0</v>
      </c>
      <c r="S920" s="323"/>
      <c r="T920" s="315">
        <f ca="1">+T921</f>
        <v>0</v>
      </c>
      <c r="U920" s="314">
        <f t="shared" si="33"/>
        <v>1</v>
      </c>
      <c r="V920" s="320" t="str">
        <f>+VLOOKUP(A920,bd_lista!$A$3:$E$593,5,FALSE)</f>
        <v>Gobiernos Autonomos Municipales</v>
      </c>
      <c r="W920" s="342" t="str">
        <f>+V920</f>
        <v>Gobiernos Autonomos Municipales</v>
      </c>
    </row>
    <row r="921" spans="1:23" customFormat="1" ht="15" hidden="1" customHeight="1">
      <c r="A921" s="324">
        <v>1601</v>
      </c>
      <c r="B921" s="344"/>
      <c r="C921" s="319" t="str">
        <f>+VLOOKUP(A921,bd_lista!$A$3:$C$593,3,FALSE)</f>
        <v>Gobierno Autónomo Municipal de Tarija</v>
      </c>
      <c r="D921" s="319"/>
      <c r="E921" s="349" t="s">
        <v>1427</v>
      </c>
      <c r="F921" s="315">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315">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315">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315">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315">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315">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315">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315">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315">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315">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315">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315">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315">
        <f t="shared" ca="1" si="32"/>
        <v>0</v>
      </c>
      <c r="S921" s="323">
        <f ca="1">+R920+R921</f>
        <v>0</v>
      </c>
      <c r="T921" s="315">
        <f ca="1">+S921</f>
        <v>0</v>
      </c>
      <c r="U921" s="314">
        <f t="shared" si="33"/>
        <v>2</v>
      </c>
      <c r="V921" s="320" t="str">
        <f>+VLOOKUP(A921,bd_lista!$A$3:$E$593,5,FALSE)</f>
        <v>Gobiernos Autonomos Municipales</v>
      </c>
      <c r="W921" s="321"/>
    </row>
    <row r="922" spans="1:23" customFormat="1" ht="15" hidden="1" customHeight="1">
      <c r="A922" s="324">
        <v>1602</v>
      </c>
      <c r="B922" s="344">
        <f>+A922</f>
        <v>1602</v>
      </c>
      <c r="C922" s="319" t="str">
        <f>+VLOOKUP(A922,bd_lista!$A$3:$C$593,3,FALSE)</f>
        <v>Gobierno Autónomo Municipal de Padcaya</v>
      </c>
      <c r="D922" s="319" t="str">
        <f>+C922</f>
        <v>Gobierno Autónomo Municipal de Padcaya</v>
      </c>
      <c r="E922" s="348" t="s">
        <v>1426</v>
      </c>
      <c r="F922" s="315">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315">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315">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315">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315">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315">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315">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315">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315">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315">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315">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315">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315">
        <f t="shared" ca="1" si="32"/>
        <v>0</v>
      </c>
      <c r="S922" s="323"/>
      <c r="T922" s="315">
        <f ca="1">+T923</f>
        <v>0</v>
      </c>
      <c r="U922" s="314">
        <f t="shared" si="33"/>
        <v>1</v>
      </c>
      <c r="V922" s="320" t="str">
        <f>+VLOOKUP(A922,bd_lista!$A$3:$E$593,5,FALSE)</f>
        <v>Gobiernos Autonomos Municipales</v>
      </c>
      <c r="W922" s="342" t="str">
        <f>+V922</f>
        <v>Gobiernos Autonomos Municipales</v>
      </c>
    </row>
    <row r="923" spans="1:23" customFormat="1" ht="15" hidden="1" customHeight="1">
      <c r="A923" s="324">
        <v>1602</v>
      </c>
      <c r="B923" s="344"/>
      <c r="C923" s="319" t="str">
        <f>+VLOOKUP(A923,bd_lista!$A$3:$C$593,3,FALSE)</f>
        <v>Gobierno Autónomo Municipal de Padcaya</v>
      </c>
      <c r="D923" s="319"/>
      <c r="E923" s="349" t="s">
        <v>1427</v>
      </c>
      <c r="F923" s="315">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315">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315">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315">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315">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315">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315">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315">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315">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315">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315">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315">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315">
        <f t="shared" ca="1" si="32"/>
        <v>0</v>
      </c>
      <c r="S923" s="323">
        <f ca="1">+R922+R923</f>
        <v>0</v>
      </c>
      <c r="T923" s="315">
        <f ca="1">+S923</f>
        <v>0</v>
      </c>
      <c r="U923" s="314">
        <f t="shared" si="33"/>
        <v>2</v>
      </c>
      <c r="V923" s="320" t="str">
        <f>+VLOOKUP(A923,bd_lista!$A$3:$E$593,5,FALSE)</f>
        <v>Gobiernos Autonomos Municipales</v>
      </c>
      <c r="W923" s="321"/>
    </row>
    <row r="924" spans="1:23" customFormat="1" ht="15" hidden="1" customHeight="1">
      <c r="A924" s="324">
        <v>1603</v>
      </c>
      <c r="B924" s="344">
        <f>+A924</f>
        <v>1603</v>
      </c>
      <c r="C924" s="319" t="str">
        <f>+VLOOKUP(A924,bd_lista!$A$3:$C$593,3,FALSE)</f>
        <v>Gobierno Autónomo Municipal de Bermejo</v>
      </c>
      <c r="D924" s="319" t="str">
        <f>+C924</f>
        <v>Gobierno Autónomo Municipal de Bermejo</v>
      </c>
      <c r="E924" s="348" t="s">
        <v>1426</v>
      </c>
      <c r="F924" s="315">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315">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315">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315">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315">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315">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315">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315">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315">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315">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315">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315">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315">
        <f t="shared" ca="1" si="32"/>
        <v>0</v>
      </c>
      <c r="S924" s="323"/>
      <c r="T924" s="315">
        <f ca="1">+T925</f>
        <v>0</v>
      </c>
      <c r="U924" s="314">
        <f t="shared" si="33"/>
        <v>1</v>
      </c>
      <c r="V924" s="320" t="str">
        <f>+VLOOKUP(A924,bd_lista!$A$3:$E$593,5,FALSE)</f>
        <v>Gobiernos Autonomos Municipales</v>
      </c>
      <c r="W924" s="342" t="str">
        <f>+V924</f>
        <v>Gobiernos Autonomos Municipales</v>
      </c>
    </row>
    <row r="925" spans="1:23" customFormat="1" ht="15" hidden="1" customHeight="1">
      <c r="A925" s="324">
        <v>1603</v>
      </c>
      <c r="B925" s="344"/>
      <c r="C925" s="319" t="str">
        <f>+VLOOKUP(A925,bd_lista!$A$3:$C$593,3,FALSE)</f>
        <v>Gobierno Autónomo Municipal de Bermejo</v>
      </c>
      <c r="D925" s="319"/>
      <c r="E925" s="349" t="s">
        <v>1427</v>
      </c>
      <c r="F925" s="315">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315">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315">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315">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315">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315">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315">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315">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315">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315">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315">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315">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315">
        <f t="shared" ca="1" si="32"/>
        <v>0</v>
      </c>
      <c r="S925" s="323">
        <f ca="1">+R924+R925</f>
        <v>0</v>
      </c>
      <c r="T925" s="315">
        <f ca="1">+S925</f>
        <v>0</v>
      </c>
      <c r="U925" s="314">
        <f t="shared" si="33"/>
        <v>2</v>
      </c>
      <c r="V925" s="320" t="str">
        <f>+VLOOKUP(A925,bd_lista!$A$3:$E$593,5,FALSE)</f>
        <v>Gobiernos Autonomos Municipales</v>
      </c>
      <c r="W925" s="321"/>
    </row>
    <row r="926" spans="1:23" customFormat="1" ht="15" hidden="1" customHeight="1">
      <c r="A926" s="324">
        <v>1604</v>
      </c>
      <c r="B926" s="344">
        <f>+A926</f>
        <v>1604</v>
      </c>
      <c r="C926" s="319" t="str">
        <f>+VLOOKUP(A926,bd_lista!$A$3:$C$593,3,FALSE)</f>
        <v>Gobierno Autónomo Municipal de Yacuiba</v>
      </c>
      <c r="D926" s="319" t="str">
        <f>+C926</f>
        <v>Gobierno Autónomo Municipal de Yacuiba</v>
      </c>
      <c r="E926" s="348" t="s">
        <v>1426</v>
      </c>
      <c r="F926" s="315">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315">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315">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315">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315">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315">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315">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315">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315">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315">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315">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315">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315">
        <f t="shared" ca="1" si="32"/>
        <v>0</v>
      </c>
      <c r="S926" s="323"/>
      <c r="T926" s="315">
        <f ca="1">+T927</f>
        <v>0</v>
      </c>
      <c r="U926" s="314">
        <f t="shared" si="33"/>
        <v>1</v>
      </c>
      <c r="V926" s="320" t="str">
        <f>+VLOOKUP(A926,bd_lista!$A$3:$E$593,5,FALSE)</f>
        <v>Gobiernos Autonomos Municipales</v>
      </c>
      <c r="W926" s="342" t="str">
        <f>+V926</f>
        <v>Gobiernos Autonomos Municipales</v>
      </c>
    </row>
    <row r="927" spans="1:23" customFormat="1" ht="15" hidden="1" customHeight="1">
      <c r="A927" s="324">
        <v>1604</v>
      </c>
      <c r="B927" s="344"/>
      <c r="C927" s="319" t="str">
        <f>+VLOOKUP(A927,bd_lista!$A$3:$C$593,3,FALSE)</f>
        <v>Gobierno Autónomo Municipal de Yacuiba</v>
      </c>
      <c r="D927" s="319"/>
      <c r="E927" s="349" t="s">
        <v>1427</v>
      </c>
      <c r="F927" s="315">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315">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315">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315">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315">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315">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315">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315">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315">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315">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315">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315">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315">
        <f t="shared" ca="1" si="32"/>
        <v>0</v>
      </c>
      <c r="S927" s="323">
        <f ca="1">+R926+R927</f>
        <v>0</v>
      </c>
      <c r="T927" s="315">
        <f ca="1">+S927</f>
        <v>0</v>
      </c>
      <c r="U927" s="314">
        <f t="shared" si="33"/>
        <v>2</v>
      </c>
      <c r="V927" s="320" t="str">
        <f>+VLOOKUP(A927,bd_lista!$A$3:$E$593,5,FALSE)</f>
        <v>Gobiernos Autonomos Municipales</v>
      </c>
      <c r="W927" s="321"/>
    </row>
    <row r="928" spans="1:23" customFormat="1" ht="15" hidden="1" customHeight="1">
      <c r="A928" s="324">
        <v>1605</v>
      </c>
      <c r="B928" s="344">
        <f>+A928</f>
        <v>1605</v>
      </c>
      <c r="C928" s="319" t="str">
        <f>+VLOOKUP(A928,bd_lista!$A$3:$C$593,3,FALSE)</f>
        <v>Gobierno Autónomo Municipal de Caraparí</v>
      </c>
      <c r="D928" s="319" t="str">
        <f>+C928</f>
        <v>Gobierno Autónomo Municipal de Caraparí</v>
      </c>
      <c r="E928" s="348" t="s">
        <v>1426</v>
      </c>
      <c r="F928" s="315">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315">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315">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315">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315">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315">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315">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315">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315">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315">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315">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315">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315">
        <f t="shared" ca="1" si="32"/>
        <v>0</v>
      </c>
      <c r="S928" s="323"/>
      <c r="T928" s="315">
        <f ca="1">+T929</f>
        <v>0</v>
      </c>
      <c r="U928" s="314">
        <f t="shared" si="33"/>
        <v>1</v>
      </c>
      <c r="V928" s="320" t="str">
        <f>+VLOOKUP(A928,bd_lista!$A$3:$E$593,5,FALSE)</f>
        <v>Gobiernos Autonomos Municipales</v>
      </c>
      <c r="W928" s="342" t="str">
        <f>+V928</f>
        <v>Gobiernos Autonomos Municipales</v>
      </c>
    </row>
    <row r="929" spans="1:23" customFormat="1" ht="15" hidden="1" customHeight="1">
      <c r="A929" s="324">
        <v>1605</v>
      </c>
      <c r="B929" s="344"/>
      <c r="C929" s="319" t="str">
        <f>+VLOOKUP(A929,bd_lista!$A$3:$C$593,3,FALSE)</f>
        <v>Gobierno Autónomo Municipal de Caraparí</v>
      </c>
      <c r="D929" s="319"/>
      <c r="E929" s="349" t="s">
        <v>1427</v>
      </c>
      <c r="F929" s="315">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315">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315">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315">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315">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315">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315">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315">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315">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315">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315">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315">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315">
        <f t="shared" ca="1" si="32"/>
        <v>0</v>
      </c>
      <c r="S929" s="323">
        <f ca="1">+R928+R929</f>
        <v>0</v>
      </c>
      <c r="T929" s="315">
        <f ca="1">+S929</f>
        <v>0</v>
      </c>
      <c r="U929" s="314">
        <f t="shared" si="33"/>
        <v>2</v>
      </c>
      <c r="V929" s="320" t="str">
        <f>+VLOOKUP(A929,bd_lista!$A$3:$E$593,5,FALSE)</f>
        <v>Gobiernos Autonomos Municipales</v>
      </c>
      <c r="W929" s="321"/>
    </row>
    <row r="930" spans="1:23" customFormat="1" ht="15" hidden="1" customHeight="1">
      <c r="A930" s="324">
        <v>1606</v>
      </c>
      <c r="B930" s="344">
        <f>+A930</f>
        <v>1606</v>
      </c>
      <c r="C930" s="319" t="str">
        <f>+VLOOKUP(A930,bd_lista!$A$3:$C$593,3,FALSE)</f>
        <v>Gobierno Autónomo Municipal de Villamontes</v>
      </c>
      <c r="D930" s="319" t="str">
        <f>+C930</f>
        <v>Gobierno Autónomo Municipal de Villamontes</v>
      </c>
      <c r="E930" s="348" t="s">
        <v>1426</v>
      </c>
      <c r="F930" s="315">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315">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315">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315">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315">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315">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315">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315">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315">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315">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315">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315">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315">
        <f t="shared" ca="1" si="32"/>
        <v>0</v>
      </c>
      <c r="S930" s="323"/>
      <c r="T930" s="315">
        <f ca="1">+T931</f>
        <v>0</v>
      </c>
      <c r="U930" s="314">
        <f t="shared" si="33"/>
        <v>1</v>
      </c>
      <c r="V930" s="320" t="str">
        <f>+VLOOKUP(A930,bd_lista!$A$3:$E$593,5,FALSE)</f>
        <v>Gobiernos Autonomos Municipales</v>
      </c>
      <c r="W930" s="342" t="str">
        <f>+V930</f>
        <v>Gobiernos Autonomos Municipales</v>
      </c>
    </row>
    <row r="931" spans="1:23" customFormat="1" ht="15" hidden="1" customHeight="1">
      <c r="A931" s="324">
        <v>1606</v>
      </c>
      <c r="B931" s="344"/>
      <c r="C931" s="319" t="str">
        <f>+VLOOKUP(A931,bd_lista!$A$3:$C$593,3,FALSE)</f>
        <v>Gobierno Autónomo Municipal de Villamontes</v>
      </c>
      <c r="D931" s="319"/>
      <c r="E931" s="349" t="s">
        <v>1427</v>
      </c>
      <c r="F931" s="315">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315">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315">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315">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315">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315">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315">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315">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315">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315">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315">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315">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315">
        <f t="shared" ca="1" si="32"/>
        <v>0</v>
      </c>
      <c r="S931" s="323">
        <f ca="1">+R930+R931</f>
        <v>0</v>
      </c>
      <c r="T931" s="315">
        <f ca="1">+S931</f>
        <v>0</v>
      </c>
      <c r="U931" s="314">
        <f t="shared" si="33"/>
        <v>2</v>
      </c>
      <c r="V931" s="320" t="str">
        <f>+VLOOKUP(A931,bd_lista!$A$3:$E$593,5,FALSE)</f>
        <v>Gobiernos Autonomos Municipales</v>
      </c>
      <c r="W931" s="321"/>
    </row>
    <row r="932" spans="1:23" customFormat="1" ht="27" hidden="1" customHeight="1">
      <c r="A932" s="324">
        <v>1607</v>
      </c>
      <c r="B932" s="344">
        <f>+A932</f>
        <v>1607</v>
      </c>
      <c r="C932" s="319" t="str">
        <f>+VLOOKUP(A932,bd_lista!$A$3:$C$593,3,FALSE)</f>
        <v>Gobierno Autónomo Municipal de Uriondo (Concepción)</v>
      </c>
      <c r="D932" s="319" t="str">
        <f>+C932</f>
        <v>Gobierno Autónomo Municipal de Uriondo (Concepción)</v>
      </c>
      <c r="E932" s="348" t="s">
        <v>1426</v>
      </c>
      <c r="F932" s="315">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315">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315">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315">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315">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315">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315">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315">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315">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315">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315">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315">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315">
        <f t="shared" ca="1" si="32"/>
        <v>0</v>
      </c>
      <c r="S932" s="323"/>
      <c r="T932" s="315">
        <f ca="1">+T933</f>
        <v>0</v>
      </c>
      <c r="U932" s="314">
        <f t="shared" si="33"/>
        <v>1</v>
      </c>
      <c r="V932" s="320" t="str">
        <f>+VLOOKUP(A932,bd_lista!$A$3:$E$593,5,FALSE)</f>
        <v>Gobiernos Autonomos Municipales</v>
      </c>
      <c r="W932" s="342" t="str">
        <f>+V932</f>
        <v>Gobiernos Autonomos Municipales</v>
      </c>
    </row>
    <row r="933" spans="1:23" customFormat="1" ht="27" hidden="1" customHeight="1">
      <c r="A933" s="324">
        <v>1607</v>
      </c>
      <c r="B933" s="344"/>
      <c r="C933" s="319" t="str">
        <f>+VLOOKUP(A933,bd_lista!$A$3:$C$593,3,FALSE)</f>
        <v>Gobierno Autónomo Municipal de Uriondo (Concepción)</v>
      </c>
      <c r="D933" s="319"/>
      <c r="E933" s="349" t="s">
        <v>1427</v>
      </c>
      <c r="F933" s="315">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315">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315">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315">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315">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315">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315">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315">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315">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315">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315">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315">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315">
        <f t="shared" ca="1" si="32"/>
        <v>0</v>
      </c>
      <c r="S933" s="323">
        <f ca="1">+R932+R933</f>
        <v>0</v>
      </c>
      <c r="T933" s="315">
        <f ca="1">+S933</f>
        <v>0</v>
      </c>
      <c r="U933" s="314">
        <f t="shared" si="33"/>
        <v>2</v>
      </c>
      <c r="V933" s="320" t="str">
        <f>+VLOOKUP(A933,bd_lista!$A$3:$E$593,5,FALSE)</f>
        <v>Gobiernos Autonomos Municipales</v>
      </c>
      <c r="W933" s="321"/>
    </row>
    <row r="934" spans="1:23" customFormat="1" ht="15" hidden="1" customHeight="1">
      <c r="A934" s="324">
        <v>1608</v>
      </c>
      <c r="B934" s="344">
        <f>+A934</f>
        <v>1608</v>
      </c>
      <c r="C934" s="319" t="str">
        <f>+VLOOKUP(A934,bd_lista!$A$3:$C$593,3,FALSE)</f>
        <v>Gobierno Autónomo Municipal de Yunchara</v>
      </c>
      <c r="D934" s="319" t="str">
        <f>+C934</f>
        <v>Gobierno Autónomo Municipal de Yunchara</v>
      </c>
      <c r="E934" s="348" t="s">
        <v>1426</v>
      </c>
      <c r="F934" s="315">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315">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315">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315">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315">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315">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315">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315">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315">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315">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315">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315">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315">
        <f t="shared" ca="1" si="32"/>
        <v>0</v>
      </c>
      <c r="S934" s="323"/>
      <c r="T934" s="315">
        <f ca="1">+T935</f>
        <v>0</v>
      </c>
      <c r="U934" s="314">
        <f t="shared" si="33"/>
        <v>1</v>
      </c>
      <c r="V934" s="320" t="str">
        <f>+VLOOKUP(A934,bd_lista!$A$3:$E$593,5,FALSE)</f>
        <v>Gobiernos Autonomos Municipales</v>
      </c>
      <c r="W934" s="342" t="str">
        <f>+V934</f>
        <v>Gobiernos Autonomos Municipales</v>
      </c>
    </row>
    <row r="935" spans="1:23" customFormat="1" ht="15" hidden="1" customHeight="1">
      <c r="A935" s="324">
        <v>1608</v>
      </c>
      <c r="B935" s="344"/>
      <c r="C935" s="319" t="str">
        <f>+VLOOKUP(A935,bd_lista!$A$3:$C$593,3,FALSE)</f>
        <v>Gobierno Autónomo Municipal de Yunchara</v>
      </c>
      <c r="D935" s="319"/>
      <c r="E935" s="349" t="s">
        <v>1427</v>
      </c>
      <c r="F935" s="315">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315">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315">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315">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315">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315">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315">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315">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315">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315">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315">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315">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315">
        <f t="shared" ca="1" si="32"/>
        <v>0</v>
      </c>
      <c r="S935" s="323">
        <f ca="1">+R934+R935</f>
        <v>0</v>
      </c>
      <c r="T935" s="315">
        <f ca="1">+S935</f>
        <v>0</v>
      </c>
      <c r="U935" s="314">
        <f t="shared" si="33"/>
        <v>2</v>
      </c>
      <c r="V935" s="320" t="str">
        <f>+VLOOKUP(A935,bd_lista!$A$3:$E$593,5,FALSE)</f>
        <v>Gobiernos Autonomos Municipales</v>
      </c>
      <c r="W935" s="321"/>
    </row>
    <row r="936" spans="1:23" customFormat="1" ht="15" hidden="1" customHeight="1">
      <c r="A936" s="324">
        <v>1609</v>
      </c>
      <c r="B936" s="344">
        <f>+A936</f>
        <v>1609</v>
      </c>
      <c r="C936" s="319" t="str">
        <f>+VLOOKUP(A936,bd_lista!$A$3:$C$593,3,FALSE)</f>
        <v>Gobierno Autónomo Municipal de San Lorenzo</v>
      </c>
      <c r="D936" s="319" t="str">
        <f>+C936</f>
        <v>Gobierno Autónomo Municipal de San Lorenzo</v>
      </c>
      <c r="E936" s="348" t="s">
        <v>1426</v>
      </c>
      <c r="F936" s="315">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315">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315">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315">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315">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315">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315">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315">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315">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315">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315">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315">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315">
        <f t="shared" ca="1" si="32"/>
        <v>0</v>
      </c>
      <c r="S936" s="323"/>
      <c r="T936" s="315">
        <f ca="1">+T937</f>
        <v>0</v>
      </c>
      <c r="U936" s="314">
        <f t="shared" si="33"/>
        <v>1</v>
      </c>
      <c r="V936" s="320" t="str">
        <f>+VLOOKUP(A936,bd_lista!$A$3:$E$593,5,FALSE)</f>
        <v>Gobiernos Autonomos Municipales</v>
      </c>
      <c r="W936" s="342" t="str">
        <f>+V936</f>
        <v>Gobiernos Autonomos Municipales</v>
      </c>
    </row>
    <row r="937" spans="1:23" customFormat="1" ht="15" hidden="1" customHeight="1">
      <c r="A937" s="324">
        <v>1609</v>
      </c>
      <c r="B937" s="344"/>
      <c r="C937" s="319" t="str">
        <f>+VLOOKUP(A937,bd_lista!$A$3:$C$593,3,FALSE)</f>
        <v>Gobierno Autónomo Municipal de San Lorenzo</v>
      </c>
      <c r="D937" s="319"/>
      <c r="E937" s="349" t="s">
        <v>1427</v>
      </c>
      <c r="F937" s="315">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315">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315">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315">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315">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315">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315">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315">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315">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315">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315">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315">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315">
        <f t="shared" ca="1" si="32"/>
        <v>0</v>
      </c>
      <c r="S937" s="323">
        <f ca="1">+R936+R937</f>
        <v>0</v>
      </c>
      <c r="T937" s="315">
        <f ca="1">+S937</f>
        <v>0</v>
      </c>
      <c r="U937" s="314">
        <f t="shared" si="33"/>
        <v>2</v>
      </c>
      <c r="V937" s="320" t="str">
        <f>+VLOOKUP(A937,bd_lista!$A$3:$E$593,5,FALSE)</f>
        <v>Gobiernos Autonomos Municipales</v>
      </c>
      <c r="W937" s="321"/>
    </row>
    <row r="938" spans="1:23" customFormat="1" ht="15" hidden="1" customHeight="1">
      <c r="A938" s="324">
        <v>1610</v>
      </c>
      <c r="B938" s="344">
        <f>+A938</f>
        <v>1610</v>
      </c>
      <c r="C938" s="319" t="str">
        <f>+VLOOKUP(A938,bd_lista!$A$3:$C$593,3,FALSE)</f>
        <v>Gobierno Autónomo Municipal de el Puente</v>
      </c>
      <c r="D938" s="319" t="str">
        <f>+C938</f>
        <v>Gobierno Autónomo Municipal de el Puente</v>
      </c>
      <c r="E938" s="348" t="s">
        <v>1426</v>
      </c>
      <c r="F938" s="315">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315">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315">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315">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315">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315">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315">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315">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315">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315">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315">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315">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315">
        <f t="shared" ca="1" si="32"/>
        <v>0</v>
      </c>
      <c r="S938" s="323"/>
      <c r="T938" s="315">
        <f ca="1">+T939</f>
        <v>0</v>
      </c>
      <c r="U938" s="314">
        <f t="shared" si="33"/>
        <v>1</v>
      </c>
      <c r="V938" s="320" t="str">
        <f>+VLOOKUP(A938,bd_lista!$A$3:$E$593,5,FALSE)</f>
        <v>Gobiernos Autonomos Municipales</v>
      </c>
      <c r="W938" s="342" t="str">
        <f>+V938</f>
        <v>Gobiernos Autonomos Municipales</v>
      </c>
    </row>
    <row r="939" spans="1:23" customFormat="1" ht="15" hidden="1" customHeight="1">
      <c r="A939" s="324">
        <v>1610</v>
      </c>
      <c r="B939" s="344"/>
      <c r="C939" s="319" t="str">
        <f>+VLOOKUP(A939,bd_lista!$A$3:$C$593,3,FALSE)</f>
        <v>Gobierno Autónomo Municipal de el Puente</v>
      </c>
      <c r="D939" s="319"/>
      <c r="E939" s="349" t="s">
        <v>1427</v>
      </c>
      <c r="F939" s="315">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315">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315">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315">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315">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315">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315">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315">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315">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315">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315">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315">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315">
        <f t="shared" ca="1" si="32"/>
        <v>0</v>
      </c>
      <c r="S939" s="323">
        <f ca="1">+R938+R939</f>
        <v>0</v>
      </c>
      <c r="T939" s="315">
        <f ca="1">+S939</f>
        <v>0</v>
      </c>
      <c r="U939" s="314">
        <f t="shared" si="33"/>
        <v>2</v>
      </c>
      <c r="V939" s="320" t="str">
        <f>+VLOOKUP(A939,bd_lista!$A$3:$E$593,5,FALSE)</f>
        <v>Gobiernos Autonomos Municipales</v>
      </c>
      <c r="W939" s="321"/>
    </row>
    <row r="940" spans="1:23" customFormat="1" ht="15" hidden="1" customHeight="1">
      <c r="A940" s="324">
        <v>1611</v>
      </c>
      <c r="B940" s="344">
        <f>+A940</f>
        <v>1611</v>
      </c>
      <c r="C940" s="319" t="str">
        <f>+VLOOKUP(A940,bd_lista!$A$3:$C$593,3,FALSE)</f>
        <v>Gobierno Autónomo Municipal de Entre Ríos</v>
      </c>
      <c r="D940" s="319" t="str">
        <f>+C940</f>
        <v>Gobierno Autónomo Municipal de Entre Ríos</v>
      </c>
      <c r="E940" s="348" t="s">
        <v>1426</v>
      </c>
      <c r="F940" s="315">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315">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315">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315">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315">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315">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315">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315">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315">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315">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315">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315">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315">
        <f t="shared" ca="1" si="32"/>
        <v>0</v>
      </c>
      <c r="S940" s="323"/>
      <c r="T940" s="315">
        <f ca="1">+T941</f>
        <v>0</v>
      </c>
      <c r="U940" s="314">
        <f t="shared" si="33"/>
        <v>1</v>
      </c>
      <c r="V940" s="320" t="str">
        <f>+VLOOKUP(A940,bd_lista!$A$3:$E$593,5,FALSE)</f>
        <v>Gobiernos Autonomos Municipales</v>
      </c>
      <c r="W940" s="342" t="str">
        <f>+V940</f>
        <v>Gobiernos Autonomos Municipales</v>
      </c>
    </row>
    <row r="941" spans="1:23" customFormat="1" ht="15" hidden="1" customHeight="1">
      <c r="A941" s="324">
        <v>1611</v>
      </c>
      <c r="B941" s="344"/>
      <c r="C941" s="319" t="str">
        <f>+VLOOKUP(A941,bd_lista!$A$3:$C$593,3,FALSE)</f>
        <v>Gobierno Autónomo Municipal de Entre Ríos</v>
      </c>
      <c r="D941" s="319"/>
      <c r="E941" s="349" t="s">
        <v>1427</v>
      </c>
      <c r="F941" s="315">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315">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315">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315">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315">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315">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315">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315">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315">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315">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315">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315">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315">
        <f t="shared" ca="1" si="32"/>
        <v>0</v>
      </c>
      <c r="S941" s="323">
        <f ca="1">+R940+R941</f>
        <v>0</v>
      </c>
      <c r="T941" s="315">
        <f ca="1">+S941</f>
        <v>0</v>
      </c>
      <c r="U941" s="314">
        <f t="shared" si="33"/>
        <v>2</v>
      </c>
      <c r="V941" s="320" t="str">
        <f>+VLOOKUP(A941,bd_lista!$A$3:$E$593,5,FALSE)</f>
        <v>Gobiernos Autonomos Municipales</v>
      </c>
      <c r="W941" s="321"/>
    </row>
    <row r="942" spans="1:23" customFormat="1" ht="27" hidden="1" customHeight="1">
      <c r="A942" s="324">
        <v>1701</v>
      </c>
      <c r="B942" s="344">
        <f>+A942</f>
        <v>1701</v>
      </c>
      <c r="C942" s="319" t="str">
        <f>+VLOOKUP(A942,bd_lista!$A$3:$C$593,3,FALSE)</f>
        <v>Gobierno Autónomo Municipal de Santa Cruz de la Sierra</v>
      </c>
      <c r="D942" s="319" t="str">
        <f>+C942</f>
        <v>Gobierno Autónomo Municipal de Santa Cruz de la Sierra</v>
      </c>
      <c r="E942" s="348" t="s">
        <v>1426</v>
      </c>
      <c r="F942" s="315">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315">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315">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315">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315">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315">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315">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315">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315">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315">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315">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315">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315">
        <f t="shared" ca="1" si="32"/>
        <v>0</v>
      </c>
      <c r="S942" s="323"/>
      <c r="T942" s="315">
        <f ca="1">+T943</f>
        <v>0</v>
      </c>
      <c r="U942" s="314">
        <f t="shared" si="33"/>
        <v>1</v>
      </c>
      <c r="V942" s="320" t="str">
        <f>+VLOOKUP(A942,bd_lista!$A$3:$E$593,5,FALSE)</f>
        <v>Gobiernos Autonomos Municipales</v>
      </c>
      <c r="W942" s="342" t="str">
        <f>+V942</f>
        <v>Gobiernos Autonomos Municipales</v>
      </c>
    </row>
    <row r="943" spans="1:23" customFormat="1" ht="27" hidden="1" customHeight="1">
      <c r="A943" s="324">
        <v>1701</v>
      </c>
      <c r="B943" s="344"/>
      <c r="C943" s="319" t="str">
        <f>+VLOOKUP(A943,bd_lista!$A$3:$C$593,3,FALSE)</f>
        <v>Gobierno Autónomo Municipal de Santa Cruz de la Sierra</v>
      </c>
      <c r="D943" s="319"/>
      <c r="E943" s="349" t="s">
        <v>1427</v>
      </c>
      <c r="F943" s="315">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315">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315">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315">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315">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315">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315">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315">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315">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315">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315">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315">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315">
        <f t="shared" ca="1" si="32"/>
        <v>0</v>
      </c>
      <c r="S943" s="323">
        <f ca="1">+R942+R943</f>
        <v>0</v>
      </c>
      <c r="T943" s="315">
        <f ca="1">+S943</f>
        <v>0</v>
      </c>
      <c r="U943" s="314">
        <f t="shared" si="33"/>
        <v>2</v>
      </c>
      <c r="V943" s="320" t="str">
        <f>+VLOOKUP(A943,bd_lista!$A$3:$E$593,5,FALSE)</f>
        <v>Gobiernos Autonomos Municipales</v>
      </c>
      <c r="W943" s="321"/>
    </row>
    <row r="944" spans="1:23" customFormat="1" ht="15" hidden="1" customHeight="1">
      <c r="A944" s="324">
        <v>1702</v>
      </c>
      <c r="B944" s="344">
        <f>+A944</f>
        <v>1702</v>
      </c>
      <c r="C944" s="319" t="str">
        <f>+VLOOKUP(A944,bd_lista!$A$3:$C$593,3,FALSE)</f>
        <v>Gobierno Autónomo Municipal de Cotoca</v>
      </c>
      <c r="D944" s="319" t="str">
        <f>+C944</f>
        <v>Gobierno Autónomo Municipal de Cotoca</v>
      </c>
      <c r="E944" s="348" t="s">
        <v>1426</v>
      </c>
      <c r="F944" s="315">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315">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315">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315">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315">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315">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315">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315">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315">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315">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315">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315">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315">
        <f t="shared" ca="1" si="32"/>
        <v>0</v>
      </c>
      <c r="S944" s="323"/>
      <c r="T944" s="315">
        <f ca="1">+T945</f>
        <v>0</v>
      </c>
      <c r="U944" s="314">
        <f t="shared" si="33"/>
        <v>1</v>
      </c>
      <c r="V944" s="320" t="str">
        <f>+VLOOKUP(A944,bd_lista!$A$3:$E$593,5,FALSE)</f>
        <v>Gobiernos Autonomos Municipales</v>
      </c>
      <c r="W944" s="342" t="str">
        <f>+V944</f>
        <v>Gobiernos Autonomos Municipales</v>
      </c>
    </row>
    <row r="945" spans="1:23" customFormat="1" ht="15" hidden="1" customHeight="1">
      <c r="A945" s="324">
        <v>1702</v>
      </c>
      <c r="B945" s="344"/>
      <c r="C945" s="319" t="str">
        <f>+VLOOKUP(A945,bd_lista!$A$3:$C$593,3,FALSE)</f>
        <v>Gobierno Autónomo Municipal de Cotoca</v>
      </c>
      <c r="D945" s="319"/>
      <c r="E945" s="349" t="s">
        <v>1427</v>
      </c>
      <c r="F945" s="315">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315">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315">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315">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315">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315">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315">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315">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315">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315">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315">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315">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315">
        <f t="shared" ca="1" si="32"/>
        <v>0</v>
      </c>
      <c r="S945" s="323">
        <f ca="1">+R944+R945</f>
        <v>0</v>
      </c>
      <c r="T945" s="315">
        <f ca="1">+S945</f>
        <v>0</v>
      </c>
      <c r="U945" s="314">
        <f t="shared" si="33"/>
        <v>2</v>
      </c>
      <c r="V945" s="320" t="str">
        <f>+VLOOKUP(A945,bd_lista!$A$3:$E$593,5,FALSE)</f>
        <v>Gobiernos Autonomos Municipales</v>
      </c>
      <c r="W945" s="321"/>
    </row>
    <row r="946" spans="1:23" customFormat="1" ht="27" hidden="1" customHeight="1">
      <c r="A946" s="324">
        <v>1703</v>
      </c>
      <c r="B946" s="344">
        <f>+A946</f>
        <v>1703</v>
      </c>
      <c r="C946" s="319" t="str">
        <f>+VLOOKUP(A946,bd_lista!$A$3:$C$593,3,FALSE)</f>
        <v>Gobierno Autónomo Municipal de Porongo (Ayacucho)</v>
      </c>
      <c r="D946" s="319" t="str">
        <f>+C946</f>
        <v>Gobierno Autónomo Municipal de Porongo (Ayacucho)</v>
      </c>
      <c r="E946" s="348" t="s">
        <v>1426</v>
      </c>
      <c r="F946" s="315">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315">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315">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315">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315">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315">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315">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315">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315">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315">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315">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315">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315">
        <f t="shared" ca="1" si="32"/>
        <v>0</v>
      </c>
      <c r="S946" s="323"/>
      <c r="T946" s="315">
        <f ca="1">+T947</f>
        <v>0</v>
      </c>
      <c r="U946" s="314">
        <f t="shared" si="33"/>
        <v>1</v>
      </c>
      <c r="V946" s="320" t="str">
        <f>+VLOOKUP(A946,bd_lista!$A$3:$E$593,5,FALSE)</f>
        <v>Gobiernos Autonomos Municipales</v>
      </c>
      <c r="W946" s="342" t="str">
        <f>+V946</f>
        <v>Gobiernos Autonomos Municipales</v>
      </c>
    </row>
    <row r="947" spans="1:23" customFormat="1" ht="27" hidden="1" customHeight="1">
      <c r="A947" s="324">
        <v>1703</v>
      </c>
      <c r="B947" s="344"/>
      <c r="C947" s="319" t="str">
        <f>+VLOOKUP(A947,bd_lista!$A$3:$C$593,3,FALSE)</f>
        <v>Gobierno Autónomo Municipal de Porongo (Ayacucho)</v>
      </c>
      <c r="D947" s="319"/>
      <c r="E947" s="349" t="s">
        <v>1427</v>
      </c>
      <c r="F947" s="315">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315">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315">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315">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315">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315">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315">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315">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315">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315">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315">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315">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315">
        <f t="shared" ca="1" si="32"/>
        <v>0</v>
      </c>
      <c r="S947" s="323">
        <f ca="1">+R946+R947</f>
        <v>0</v>
      </c>
      <c r="T947" s="315">
        <f ca="1">+S947</f>
        <v>0</v>
      </c>
      <c r="U947" s="314">
        <f t="shared" si="33"/>
        <v>2</v>
      </c>
      <c r="V947" s="320" t="str">
        <f>+VLOOKUP(A947,bd_lista!$A$3:$E$593,5,FALSE)</f>
        <v>Gobiernos Autonomos Municipales</v>
      </c>
      <c r="W947" s="321"/>
    </row>
    <row r="948" spans="1:23" customFormat="1" ht="15" hidden="1" customHeight="1">
      <c r="A948" s="324">
        <v>1704</v>
      </c>
      <c r="B948" s="344">
        <f>+A948</f>
        <v>1704</v>
      </c>
      <c r="C948" s="319" t="str">
        <f>+VLOOKUP(A948,bd_lista!$A$3:$C$593,3,FALSE)</f>
        <v>Gobierno Autónomo Municipal de la Guardia</v>
      </c>
      <c r="D948" s="319" t="str">
        <f>+C948</f>
        <v>Gobierno Autónomo Municipal de la Guardia</v>
      </c>
      <c r="E948" s="348" t="s">
        <v>1426</v>
      </c>
      <c r="F948" s="315">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315">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315">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315">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315">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315">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315">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315">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315">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315">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315">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315">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315">
        <f t="shared" ca="1" si="32"/>
        <v>0</v>
      </c>
      <c r="S948" s="323"/>
      <c r="T948" s="315">
        <f ca="1">+T949</f>
        <v>0</v>
      </c>
      <c r="U948" s="314">
        <f t="shared" si="33"/>
        <v>1</v>
      </c>
      <c r="V948" s="320" t="str">
        <f>+VLOOKUP(A948,bd_lista!$A$3:$E$593,5,FALSE)</f>
        <v>Gobiernos Autonomos Municipales</v>
      </c>
      <c r="W948" s="342" t="str">
        <f>+V948</f>
        <v>Gobiernos Autonomos Municipales</v>
      </c>
    </row>
    <row r="949" spans="1:23" customFormat="1" ht="15" hidden="1" customHeight="1">
      <c r="A949" s="324">
        <v>1704</v>
      </c>
      <c r="B949" s="344"/>
      <c r="C949" s="319" t="str">
        <f>+VLOOKUP(A949,bd_lista!$A$3:$C$593,3,FALSE)</f>
        <v>Gobierno Autónomo Municipal de la Guardia</v>
      </c>
      <c r="D949" s="319"/>
      <c r="E949" s="349" t="s">
        <v>1427</v>
      </c>
      <c r="F949" s="315">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315">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315">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315">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315">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315">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315">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315">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315">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315">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315">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315">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315">
        <f t="shared" ca="1" si="32"/>
        <v>0</v>
      </c>
      <c r="S949" s="323">
        <f ca="1">+R948+R949</f>
        <v>0</v>
      </c>
      <c r="T949" s="315">
        <f ca="1">+S949</f>
        <v>0</v>
      </c>
      <c r="U949" s="314">
        <f t="shared" si="33"/>
        <v>2</v>
      </c>
      <c r="V949" s="320" t="str">
        <f>+VLOOKUP(A949,bd_lista!$A$3:$E$593,5,FALSE)</f>
        <v>Gobiernos Autonomos Municipales</v>
      </c>
      <c r="W949" s="321"/>
    </row>
    <row r="950" spans="1:23" customFormat="1" ht="15" hidden="1" customHeight="1">
      <c r="A950" s="324">
        <v>1705</v>
      </c>
      <c r="B950" s="344">
        <f>+A950</f>
        <v>1705</v>
      </c>
      <c r="C950" s="319" t="str">
        <f>+VLOOKUP(A950,bd_lista!$A$3:$C$593,3,FALSE)</f>
        <v>Gobierno Autónomo Municipal de el Torno</v>
      </c>
      <c r="D950" s="319" t="str">
        <f>+C950</f>
        <v>Gobierno Autónomo Municipal de el Torno</v>
      </c>
      <c r="E950" s="348" t="s">
        <v>1426</v>
      </c>
      <c r="F950" s="315">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315">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315">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315">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315">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315">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315">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315">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315">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315">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315">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315">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315">
        <f t="shared" ca="1" si="32"/>
        <v>0</v>
      </c>
      <c r="S950" s="323"/>
      <c r="T950" s="315">
        <f ca="1">+T951</f>
        <v>0</v>
      </c>
      <c r="U950" s="314">
        <f t="shared" si="33"/>
        <v>1</v>
      </c>
      <c r="V950" s="320" t="str">
        <f>+VLOOKUP(A950,bd_lista!$A$3:$E$593,5,FALSE)</f>
        <v>Gobiernos Autonomos Municipales</v>
      </c>
      <c r="W950" s="342" t="str">
        <f>+V950</f>
        <v>Gobiernos Autonomos Municipales</v>
      </c>
    </row>
    <row r="951" spans="1:23" customFormat="1" ht="15" hidden="1" customHeight="1">
      <c r="A951" s="324">
        <v>1705</v>
      </c>
      <c r="B951" s="344"/>
      <c r="C951" s="319" t="str">
        <f>+VLOOKUP(A951,bd_lista!$A$3:$C$593,3,FALSE)</f>
        <v>Gobierno Autónomo Municipal de el Torno</v>
      </c>
      <c r="D951" s="319"/>
      <c r="E951" s="349" t="s">
        <v>1427</v>
      </c>
      <c r="F951" s="315">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315">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315">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315">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315">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315">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315">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315">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315">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315">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315">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315">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315">
        <f t="shared" ca="1" si="32"/>
        <v>0</v>
      </c>
      <c r="S951" s="323">
        <f ca="1">+R950+R951</f>
        <v>0</v>
      </c>
      <c r="T951" s="315">
        <f ca="1">+S951</f>
        <v>0</v>
      </c>
      <c r="U951" s="314">
        <f t="shared" si="33"/>
        <v>2</v>
      </c>
      <c r="V951" s="320" t="str">
        <f>+VLOOKUP(A951,bd_lista!$A$3:$E$593,5,FALSE)</f>
        <v>Gobiernos Autonomos Municipales</v>
      </c>
      <c r="W951" s="321"/>
    </row>
    <row r="952" spans="1:23" customFormat="1" ht="15" hidden="1" customHeight="1">
      <c r="A952" s="324">
        <v>1706</v>
      </c>
      <c r="B952" s="344">
        <f>+A952</f>
        <v>1706</v>
      </c>
      <c r="C952" s="319" t="str">
        <f>+VLOOKUP(A952,bd_lista!$A$3:$C$593,3,FALSE)</f>
        <v>Gobierno Autónomo Municipal de Warnes</v>
      </c>
      <c r="D952" s="319" t="str">
        <f>+C952</f>
        <v>Gobierno Autónomo Municipal de Warnes</v>
      </c>
      <c r="E952" s="348" t="s">
        <v>1426</v>
      </c>
      <c r="F952" s="315">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315">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315">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315">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315">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315">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315">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315">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315">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315">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315">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315">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315">
        <f t="shared" ca="1" si="32"/>
        <v>0</v>
      </c>
      <c r="S952" s="323"/>
      <c r="T952" s="315">
        <f ca="1">+T953</f>
        <v>0</v>
      </c>
      <c r="U952" s="314">
        <f t="shared" si="33"/>
        <v>1</v>
      </c>
      <c r="V952" s="320" t="str">
        <f>+VLOOKUP(A952,bd_lista!$A$3:$E$593,5,FALSE)</f>
        <v>Gobiernos Autonomos Municipales</v>
      </c>
      <c r="W952" s="342" t="str">
        <f>+V952</f>
        <v>Gobiernos Autonomos Municipales</v>
      </c>
    </row>
    <row r="953" spans="1:23" customFormat="1" ht="15" hidden="1" customHeight="1">
      <c r="A953" s="324">
        <v>1706</v>
      </c>
      <c r="B953" s="344"/>
      <c r="C953" s="319" t="str">
        <f>+VLOOKUP(A953,bd_lista!$A$3:$C$593,3,FALSE)</f>
        <v>Gobierno Autónomo Municipal de Warnes</v>
      </c>
      <c r="D953" s="319"/>
      <c r="E953" s="349" t="s">
        <v>1427</v>
      </c>
      <c r="F953" s="315">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315">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315">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315">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315">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315">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315">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315">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315">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315">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315">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315">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315">
        <f t="shared" ca="1" si="32"/>
        <v>0</v>
      </c>
      <c r="S953" s="323">
        <f ca="1">+R952+R953</f>
        <v>0</v>
      </c>
      <c r="T953" s="315">
        <f ca="1">+S953</f>
        <v>0</v>
      </c>
      <c r="U953" s="314">
        <f t="shared" si="33"/>
        <v>2</v>
      </c>
      <c r="V953" s="320" t="str">
        <f>+VLOOKUP(A953,bd_lista!$A$3:$E$593,5,FALSE)</f>
        <v>Gobiernos Autonomos Municipales</v>
      </c>
      <c r="W953" s="321"/>
    </row>
    <row r="954" spans="1:23" customFormat="1" ht="27" hidden="1" customHeight="1">
      <c r="A954" s="324">
        <v>1707</v>
      </c>
      <c r="B954" s="344">
        <f>+A954</f>
        <v>1707</v>
      </c>
      <c r="C954" s="319" t="str">
        <f>+VLOOKUP(A954,bd_lista!$A$3:$C$593,3,FALSE)</f>
        <v>Gobierno Autónomo Municipal de San Ignacio (San Ignacio de Velasco)</v>
      </c>
      <c r="D954" s="319" t="str">
        <f>+C954</f>
        <v>Gobierno Autónomo Municipal de San Ignacio (San Ignacio de Velasco)</v>
      </c>
      <c r="E954" s="348" t="s">
        <v>1426</v>
      </c>
      <c r="F954" s="315">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315">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315">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315">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315">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315">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315">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315">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315">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315">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315">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315">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315">
        <f t="shared" ca="1" si="32"/>
        <v>0</v>
      </c>
      <c r="S954" s="323"/>
      <c r="T954" s="315">
        <f ca="1">+T955</f>
        <v>0</v>
      </c>
      <c r="U954" s="314">
        <f t="shared" si="33"/>
        <v>1</v>
      </c>
      <c r="V954" s="320" t="str">
        <f>+VLOOKUP(A954,bd_lista!$A$3:$E$593,5,FALSE)</f>
        <v>Gobiernos Autonomos Municipales</v>
      </c>
      <c r="W954" s="342" t="str">
        <f>+V954</f>
        <v>Gobiernos Autonomos Municipales</v>
      </c>
    </row>
    <row r="955" spans="1:23" customFormat="1" ht="27" hidden="1" customHeight="1">
      <c r="A955" s="324">
        <v>1707</v>
      </c>
      <c r="B955" s="344"/>
      <c r="C955" s="319" t="str">
        <f>+VLOOKUP(A955,bd_lista!$A$3:$C$593,3,FALSE)</f>
        <v>Gobierno Autónomo Municipal de San Ignacio (San Ignacio de Velasco)</v>
      </c>
      <c r="D955" s="319"/>
      <c r="E955" s="349" t="s">
        <v>1427</v>
      </c>
      <c r="F955" s="315">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315">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315">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315">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315">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315">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315">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315">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315">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315">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315">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315">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315">
        <f t="shared" ca="1" si="32"/>
        <v>0</v>
      </c>
      <c r="S955" s="323">
        <f ca="1">+R954+R955</f>
        <v>0</v>
      </c>
      <c r="T955" s="315">
        <f ca="1">+S955</f>
        <v>0</v>
      </c>
      <c r="U955" s="314">
        <f t="shared" si="33"/>
        <v>2</v>
      </c>
      <c r="V955" s="320" t="str">
        <f>+VLOOKUP(A955,bd_lista!$A$3:$E$593,5,FALSE)</f>
        <v>Gobiernos Autonomos Municipales</v>
      </c>
      <c r="W955" s="321"/>
    </row>
    <row r="956" spans="1:23" customFormat="1" ht="27" hidden="1" customHeight="1">
      <c r="A956" s="324">
        <v>1708</v>
      </c>
      <c r="B956" s="344">
        <f>+A956</f>
        <v>1708</v>
      </c>
      <c r="C956" s="319" t="str">
        <f>+VLOOKUP(A956,bd_lista!$A$3:$C$593,3,FALSE)</f>
        <v>Gobierno Autónomo Municipal de San Miguel (San Miguel de Velasco)</v>
      </c>
      <c r="D956" s="319" t="str">
        <f>+C956</f>
        <v>Gobierno Autónomo Municipal de San Miguel (San Miguel de Velasco)</v>
      </c>
      <c r="E956" s="348" t="s">
        <v>1426</v>
      </c>
      <c r="F956" s="315">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315">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315">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315">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315">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315">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315">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315">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315">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315">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315">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315">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315">
        <f t="shared" ca="1" si="32"/>
        <v>0</v>
      </c>
      <c r="S956" s="323"/>
      <c r="T956" s="315">
        <f ca="1">+T957</f>
        <v>0</v>
      </c>
      <c r="U956" s="314">
        <f t="shared" si="33"/>
        <v>1</v>
      </c>
      <c r="V956" s="320" t="str">
        <f>+VLOOKUP(A956,bd_lista!$A$3:$E$593,5,FALSE)</f>
        <v>Gobiernos Autonomos Municipales</v>
      </c>
      <c r="W956" s="342" t="str">
        <f>+V956</f>
        <v>Gobiernos Autonomos Municipales</v>
      </c>
    </row>
    <row r="957" spans="1:23" customFormat="1" ht="27" hidden="1" customHeight="1">
      <c r="A957" s="324">
        <v>1708</v>
      </c>
      <c r="B957" s="344"/>
      <c r="C957" s="319" t="str">
        <f>+VLOOKUP(A957,bd_lista!$A$3:$C$593,3,FALSE)</f>
        <v>Gobierno Autónomo Municipal de San Miguel (San Miguel de Velasco)</v>
      </c>
      <c r="D957" s="319"/>
      <c r="E957" s="349" t="s">
        <v>1427</v>
      </c>
      <c r="F957" s="315">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315">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315">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315">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315">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315">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315">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315">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315">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315">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315">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315">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315">
        <f t="shared" ca="1" si="32"/>
        <v>0</v>
      </c>
      <c r="S957" s="323">
        <f ca="1">+R956+R957</f>
        <v>0</v>
      </c>
      <c r="T957" s="315">
        <f ca="1">+S957</f>
        <v>0</v>
      </c>
      <c r="U957" s="314">
        <f t="shared" si="33"/>
        <v>2</v>
      </c>
      <c r="V957" s="320" t="str">
        <f>+VLOOKUP(A957,bd_lista!$A$3:$E$593,5,FALSE)</f>
        <v>Gobiernos Autonomos Municipales</v>
      </c>
      <c r="W957" s="321"/>
    </row>
    <row r="958" spans="1:23" customFormat="1" ht="15" hidden="1" customHeight="1">
      <c r="A958" s="324">
        <v>1709</v>
      </c>
      <c r="B958" s="344">
        <f>+A958</f>
        <v>1709</v>
      </c>
      <c r="C958" s="319" t="str">
        <f>+VLOOKUP(A958,bd_lista!$A$3:$C$593,3,FALSE)</f>
        <v>Gobierno Autónomo Municipal de San Rafael</v>
      </c>
      <c r="D958" s="319" t="str">
        <f>+C958</f>
        <v>Gobierno Autónomo Municipal de San Rafael</v>
      </c>
      <c r="E958" s="348" t="s">
        <v>1426</v>
      </c>
      <c r="F958" s="315">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315">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315">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315">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315">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315">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315">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315">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315">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315">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315">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315">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315">
        <f t="shared" ca="1" si="32"/>
        <v>0</v>
      </c>
      <c r="S958" s="323"/>
      <c r="T958" s="315">
        <f ca="1">+T959</f>
        <v>0</v>
      </c>
      <c r="U958" s="314">
        <f t="shared" si="33"/>
        <v>1</v>
      </c>
      <c r="V958" s="320" t="str">
        <f>+VLOOKUP(A958,bd_lista!$A$3:$E$593,5,FALSE)</f>
        <v>Gobiernos Autonomos Municipales</v>
      </c>
      <c r="W958" s="342" t="str">
        <f>+V958</f>
        <v>Gobiernos Autonomos Municipales</v>
      </c>
    </row>
    <row r="959" spans="1:23" customFormat="1" ht="15" hidden="1" customHeight="1">
      <c r="A959" s="324">
        <v>1709</v>
      </c>
      <c r="B959" s="344"/>
      <c r="C959" s="319" t="str">
        <f>+VLOOKUP(A959,bd_lista!$A$3:$C$593,3,FALSE)</f>
        <v>Gobierno Autónomo Municipal de San Rafael</v>
      </c>
      <c r="D959" s="319"/>
      <c r="E959" s="349" t="s">
        <v>1427</v>
      </c>
      <c r="F959" s="315">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315">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315">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315">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315">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315">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315">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315">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315">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315">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315">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315">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315">
        <f t="shared" ca="1" si="32"/>
        <v>0</v>
      </c>
      <c r="S959" s="323">
        <f ca="1">+R958+R959</f>
        <v>0</v>
      </c>
      <c r="T959" s="315">
        <f ca="1">+S959</f>
        <v>0</v>
      </c>
      <c r="U959" s="314">
        <f t="shared" si="33"/>
        <v>2</v>
      </c>
      <c r="V959" s="320" t="str">
        <f>+VLOOKUP(A959,bd_lista!$A$3:$E$593,5,FALSE)</f>
        <v>Gobiernos Autonomos Municipales</v>
      </c>
      <c r="W959" s="321"/>
    </row>
    <row r="960" spans="1:23" customFormat="1" ht="15" hidden="1" customHeight="1">
      <c r="A960" s="324">
        <v>1710</v>
      </c>
      <c r="B960" s="344">
        <f>+A960</f>
        <v>1710</v>
      </c>
      <c r="C960" s="319" t="str">
        <f>+VLOOKUP(A960,bd_lista!$A$3:$C$593,3,FALSE)</f>
        <v>Gobierno Autónomo Municipal de Buena Vista</v>
      </c>
      <c r="D960" s="319" t="str">
        <f>+C960</f>
        <v>Gobierno Autónomo Municipal de Buena Vista</v>
      </c>
      <c r="E960" s="348" t="s">
        <v>1426</v>
      </c>
      <c r="F960" s="315">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315">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315">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315">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315">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315">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315">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315">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315">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315">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315">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315">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315">
        <f t="shared" ca="1" si="32"/>
        <v>0</v>
      </c>
      <c r="S960" s="323"/>
      <c r="T960" s="315">
        <f ca="1">+T961</f>
        <v>0</v>
      </c>
      <c r="U960" s="314">
        <f t="shared" si="33"/>
        <v>1</v>
      </c>
      <c r="V960" s="320" t="str">
        <f>+VLOOKUP(A960,bd_lista!$A$3:$E$593,5,FALSE)</f>
        <v>Gobiernos Autonomos Municipales</v>
      </c>
      <c r="W960" s="342" t="str">
        <f>+V960</f>
        <v>Gobiernos Autonomos Municipales</v>
      </c>
    </row>
    <row r="961" spans="1:23" customFormat="1" ht="15" hidden="1" customHeight="1">
      <c r="A961" s="324">
        <v>1710</v>
      </c>
      <c r="B961" s="344"/>
      <c r="C961" s="319" t="str">
        <f>+VLOOKUP(A961,bd_lista!$A$3:$C$593,3,FALSE)</f>
        <v>Gobierno Autónomo Municipal de Buena Vista</v>
      </c>
      <c r="D961" s="319"/>
      <c r="E961" s="349" t="s">
        <v>1427</v>
      </c>
      <c r="F961" s="315">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315">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315">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315">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315">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315">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315">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315">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315">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315">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315">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315">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315">
        <f t="shared" ca="1" si="32"/>
        <v>0</v>
      </c>
      <c r="S961" s="323">
        <f ca="1">+R960+R961</f>
        <v>0</v>
      </c>
      <c r="T961" s="315">
        <f ca="1">+S961</f>
        <v>0</v>
      </c>
      <c r="U961" s="314">
        <f t="shared" si="33"/>
        <v>2</v>
      </c>
      <c r="V961" s="320" t="str">
        <f>+VLOOKUP(A961,bd_lista!$A$3:$E$593,5,FALSE)</f>
        <v>Gobiernos Autonomos Municipales</v>
      </c>
      <c r="W961" s="321"/>
    </row>
    <row r="962" spans="1:23" customFormat="1" ht="15" hidden="1" customHeight="1">
      <c r="A962" s="324">
        <v>1711</v>
      </c>
      <c r="B962" s="344">
        <f>+A962</f>
        <v>1711</v>
      </c>
      <c r="C962" s="319" t="str">
        <f>+VLOOKUP(A962,bd_lista!$A$3:$C$593,3,FALSE)</f>
        <v>Gobierno Autónomo Municipal de San Carlos</v>
      </c>
      <c r="D962" s="319" t="str">
        <f>+C962</f>
        <v>Gobierno Autónomo Municipal de San Carlos</v>
      </c>
      <c r="E962" s="348" t="s">
        <v>1426</v>
      </c>
      <c r="F962" s="315">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315">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315">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315">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315">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315">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315">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315">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315">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315">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315">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315">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315">
        <f t="shared" ca="1" si="32"/>
        <v>0</v>
      </c>
      <c r="S962" s="323"/>
      <c r="T962" s="315">
        <f ca="1">+T963</f>
        <v>0</v>
      </c>
      <c r="U962" s="314">
        <f t="shared" si="33"/>
        <v>1</v>
      </c>
      <c r="V962" s="320" t="str">
        <f>+VLOOKUP(A962,bd_lista!$A$3:$E$593,5,FALSE)</f>
        <v>Gobiernos Autonomos Municipales</v>
      </c>
      <c r="W962" s="342" t="str">
        <f>+V962</f>
        <v>Gobiernos Autonomos Municipales</v>
      </c>
    </row>
    <row r="963" spans="1:23" customFormat="1" ht="15" hidden="1" customHeight="1">
      <c r="A963" s="324">
        <v>1711</v>
      </c>
      <c r="B963" s="344"/>
      <c r="C963" s="319" t="str">
        <f>+VLOOKUP(A963,bd_lista!$A$3:$C$593,3,FALSE)</f>
        <v>Gobierno Autónomo Municipal de San Carlos</v>
      </c>
      <c r="D963" s="319"/>
      <c r="E963" s="349" t="s">
        <v>1427</v>
      </c>
      <c r="F963" s="315">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315">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315">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315">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315">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315">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315">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315">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315">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315">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315">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315">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315">
        <f t="shared" ca="1" si="32"/>
        <v>0</v>
      </c>
      <c r="S963" s="323">
        <f ca="1">+R962+R963</f>
        <v>0</v>
      </c>
      <c r="T963" s="315">
        <f ca="1">+S963</f>
        <v>0</v>
      </c>
      <c r="U963" s="314">
        <f t="shared" si="33"/>
        <v>2</v>
      </c>
      <c r="V963" s="320" t="str">
        <f>+VLOOKUP(A963,bd_lista!$A$3:$E$593,5,FALSE)</f>
        <v>Gobiernos Autonomos Municipales</v>
      </c>
      <c r="W963" s="321"/>
    </row>
    <row r="964" spans="1:23" customFormat="1" ht="15" hidden="1" customHeight="1">
      <c r="A964" s="324">
        <v>1712</v>
      </c>
      <c r="B964" s="344">
        <f>+A964</f>
        <v>1712</v>
      </c>
      <c r="C964" s="319" t="str">
        <f>+VLOOKUP(A964,bd_lista!$A$3:$C$593,3,FALSE)</f>
        <v>Gobierno Autónomo Municipal de Yapacaní</v>
      </c>
      <c r="D964" s="319" t="str">
        <f>+C964</f>
        <v>Gobierno Autónomo Municipal de Yapacaní</v>
      </c>
      <c r="E964" s="348" t="s">
        <v>1426</v>
      </c>
      <c r="F964" s="315">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315">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315">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315">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315">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315">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315">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315">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315">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315">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315">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315">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315">
        <f t="shared" ca="1" si="32"/>
        <v>0</v>
      </c>
      <c r="S964" s="323"/>
      <c r="T964" s="315">
        <f ca="1">+T965</f>
        <v>0</v>
      </c>
      <c r="U964" s="314">
        <f t="shared" si="33"/>
        <v>1</v>
      </c>
      <c r="V964" s="320" t="str">
        <f>+VLOOKUP(A964,bd_lista!$A$3:$E$593,5,FALSE)</f>
        <v>Gobiernos Autonomos Municipales</v>
      </c>
      <c r="W964" s="342" t="str">
        <f>+V964</f>
        <v>Gobiernos Autonomos Municipales</v>
      </c>
    </row>
    <row r="965" spans="1:23" customFormat="1" ht="15" hidden="1" customHeight="1">
      <c r="A965" s="324">
        <v>1712</v>
      </c>
      <c r="B965" s="344"/>
      <c r="C965" s="319" t="str">
        <f>+VLOOKUP(A965,bd_lista!$A$3:$C$593,3,FALSE)</f>
        <v>Gobierno Autónomo Municipal de Yapacaní</v>
      </c>
      <c r="D965" s="319"/>
      <c r="E965" s="349" t="s">
        <v>1427</v>
      </c>
      <c r="F965" s="315">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315">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315">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315">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315">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315">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315">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315">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315">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315">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315">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315">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315">
        <f t="shared" ca="1" si="32"/>
        <v>0</v>
      </c>
      <c r="S965" s="323">
        <f ca="1">+R964+R965</f>
        <v>0</v>
      </c>
      <c r="T965" s="315">
        <f ca="1">+S965</f>
        <v>0</v>
      </c>
      <c r="U965" s="314">
        <f t="shared" si="33"/>
        <v>2</v>
      </c>
      <c r="V965" s="320" t="str">
        <f>+VLOOKUP(A965,bd_lista!$A$3:$E$593,5,FALSE)</f>
        <v>Gobiernos Autonomos Municipales</v>
      </c>
      <c r="W965" s="321"/>
    </row>
    <row r="966" spans="1:23" customFormat="1" ht="15" hidden="1" customHeight="1">
      <c r="A966" s="324">
        <v>1713</v>
      </c>
      <c r="B966" s="344">
        <f>+A966</f>
        <v>1713</v>
      </c>
      <c r="C966" s="319" t="str">
        <f>+VLOOKUP(A966,bd_lista!$A$3:$C$593,3,FALSE)</f>
        <v>Gobierno Autónomo Municipal de San José</v>
      </c>
      <c r="D966" s="319" t="str">
        <f>+C966</f>
        <v>Gobierno Autónomo Municipal de San José</v>
      </c>
      <c r="E966" s="348" t="s">
        <v>1426</v>
      </c>
      <c r="F966" s="315">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315">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315">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315">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315">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315">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315">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315">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315">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315">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315">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315">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315">
        <f t="shared" ca="1" si="32"/>
        <v>0</v>
      </c>
      <c r="S966" s="323"/>
      <c r="T966" s="315">
        <f ca="1">+T967</f>
        <v>0</v>
      </c>
      <c r="U966" s="314">
        <f t="shared" si="33"/>
        <v>1</v>
      </c>
      <c r="V966" s="320" t="str">
        <f>+VLOOKUP(A966,bd_lista!$A$3:$E$593,5,FALSE)</f>
        <v>Gobiernos Autonomos Municipales</v>
      </c>
      <c r="W966" s="342" t="str">
        <f>+V966</f>
        <v>Gobiernos Autonomos Municipales</v>
      </c>
    </row>
    <row r="967" spans="1:23" customFormat="1" ht="15" hidden="1" customHeight="1">
      <c r="A967" s="324">
        <v>1713</v>
      </c>
      <c r="B967" s="344"/>
      <c r="C967" s="319" t="str">
        <f>+VLOOKUP(A967,bd_lista!$A$3:$C$593,3,FALSE)</f>
        <v>Gobierno Autónomo Municipal de San José</v>
      </c>
      <c r="D967" s="319"/>
      <c r="E967" s="349" t="s">
        <v>1427</v>
      </c>
      <c r="F967" s="315">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315">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315">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315">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315">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315">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315">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315">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315">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315">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315">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315">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315">
        <f t="shared" ca="1" si="32"/>
        <v>0</v>
      </c>
      <c r="S967" s="323">
        <f ca="1">+R966+R967</f>
        <v>0</v>
      </c>
      <c r="T967" s="315">
        <f ca="1">+S967</f>
        <v>0</v>
      </c>
      <c r="U967" s="314">
        <f t="shared" si="33"/>
        <v>2</v>
      </c>
      <c r="V967" s="320" t="str">
        <f>+VLOOKUP(A967,bd_lista!$A$3:$E$593,5,FALSE)</f>
        <v>Gobiernos Autonomos Municipales</v>
      </c>
      <c r="W967" s="321"/>
    </row>
    <row r="968" spans="1:23" customFormat="1" ht="15" hidden="1" customHeight="1">
      <c r="A968" s="324">
        <v>1714</v>
      </c>
      <c r="B968" s="344">
        <f>+A968</f>
        <v>1714</v>
      </c>
      <c r="C968" s="319" t="str">
        <f>+VLOOKUP(A968,bd_lista!$A$3:$C$593,3,FALSE)</f>
        <v>Gobierno Autónomo Municipal de Pailón</v>
      </c>
      <c r="D968" s="319" t="str">
        <f>+C968</f>
        <v>Gobierno Autónomo Municipal de Pailón</v>
      </c>
      <c r="E968" s="348" t="s">
        <v>1426</v>
      </c>
      <c r="F968" s="315">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315">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315">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315">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315">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315">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315">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315">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315">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315">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315">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315">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315">
        <f t="shared" ca="1" si="32"/>
        <v>0</v>
      </c>
      <c r="S968" s="323"/>
      <c r="T968" s="315">
        <f ca="1">+T969</f>
        <v>0</v>
      </c>
      <c r="U968" s="314">
        <f t="shared" si="33"/>
        <v>1</v>
      </c>
      <c r="V968" s="320" t="str">
        <f>+VLOOKUP(A968,bd_lista!$A$3:$E$593,5,FALSE)</f>
        <v>Gobiernos Autonomos Municipales</v>
      </c>
      <c r="W968" s="342" t="str">
        <f>+V968</f>
        <v>Gobiernos Autonomos Municipales</v>
      </c>
    </row>
    <row r="969" spans="1:23" customFormat="1" ht="15" hidden="1" customHeight="1">
      <c r="A969" s="324">
        <v>1714</v>
      </c>
      <c r="B969" s="344"/>
      <c r="C969" s="319" t="str">
        <f>+VLOOKUP(A969,bd_lista!$A$3:$C$593,3,FALSE)</f>
        <v>Gobierno Autónomo Municipal de Pailón</v>
      </c>
      <c r="D969" s="319"/>
      <c r="E969" s="349" t="s">
        <v>1427</v>
      </c>
      <c r="F969" s="315">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315">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315">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315">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315">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315">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315">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315">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315">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315">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315">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315">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315">
        <f t="shared" ca="1" si="32"/>
        <v>0</v>
      </c>
      <c r="S969" s="323">
        <f ca="1">+R968+R969</f>
        <v>0</v>
      </c>
      <c r="T969" s="315">
        <f ca="1">+S969</f>
        <v>0</v>
      </c>
      <c r="U969" s="314">
        <f t="shared" si="33"/>
        <v>2</v>
      </c>
      <c r="V969" s="320" t="str">
        <f>+VLOOKUP(A969,bd_lista!$A$3:$E$593,5,FALSE)</f>
        <v>Gobiernos Autonomos Municipales</v>
      </c>
      <c r="W969" s="321"/>
    </row>
    <row r="970" spans="1:23" customFormat="1" ht="15" hidden="1" customHeight="1">
      <c r="A970" s="324">
        <v>1715</v>
      </c>
      <c r="B970" s="344">
        <f>+A970</f>
        <v>1715</v>
      </c>
      <c r="C970" s="319" t="str">
        <f>+VLOOKUP(A970,bd_lista!$A$3:$C$593,3,FALSE)</f>
        <v>Gobierno Autónomo Municipal de Roboré</v>
      </c>
      <c r="D970" s="319" t="str">
        <f>+C970</f>
        <v>Gobierno Autónomo Municipal de Roboré</v>
      </c>
      <c r="E970" s="348" t="s">
        <v>1426</v>
      </c>
      <c r="F970" s="315">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315">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315">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315">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315">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315">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315">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315">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315">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315">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315">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315">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315">
        <f t="shared" ca="1" si="32"/>
        <v>0</v>
      </c>
      <c r="S970" s="323"/>
      <c r="T970" s="315">
        <f ca="1">+T971</f>
        <v>0</v>
      </c>
      <c r="U970" s="314">
        <f t="shared" si="33"/>
        <v>1</v>
      </c>
      <c r="V970" s="320" t="str">
        <f>+VLOOKUP(A970,bd_lista!$A$3:$E$593,5,FALSE)</f>
        <v>Gobiernos Autonomos Municipales</v>
      </c>
      <c r="W970" s="342" t="str">
        <f>+V970</f>
        <v>Gobiernos Autonomos Municipales</v>
      </c>
    </row>
    <row r="971" spans="1:23" customFormat="1" ht="15" hidden="1" customHeight="1">
      <c r="A971" s="324">
        <v>1715</v>
      </c>
      <c r="B971" s="344"/>
      <c r="C971" s="319" t="str">
        <f>+VLOOKUP(A971,bd_lista!$A$3:$C$593,3,FALSE)</f>
        <v>Gobierno Autónomo Municipal de Roboré</v>
      </c>
      <c r="D971" s="319"/>
      <c r="E971" s="349" t="s">
        <v>1427</v>
      </c>
      <c r="F971" s="315">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315">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315">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315">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315">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315">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315">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315">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315">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315">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315">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315">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315">
        <f t="shared" ca="1" si="32"/>
        <v>0</v>
      </c>
      <c r="S971" s="323">
        <f ca="1">+R970+R971</f>
        <v>0</v>
      </c>
      <c r="T971" s="315">
        <f ca="1">+S971</f>
        <v>0</v>
      </c>
      <c r="U971" s="314">
        <f t="shared" si="33"/>
        <v>2</v>
      </c>
      <c r="V971" s="320" t="str">
        <f>+VLOOKUP(A971,bd_lista!$A$3:$E$593,5,FALSE)</f>
        <v>Gobiernos Autonomos Municipales</v>
      </c>
      <c r="W971" s="321"/>
    </row>
    <row r="972" spans="1:23" customFormat="1" ht="15" hidden="1" customHeight="1">
      <c r="A972" s="324">
        <v>1716</v>
      </c>
      <c r="B972" s="344">
        <f>+A972</f>
        <v>1716</v>
      </c>
      <c r="C972" s="319" t="str">
        <f>+VLOOKUP(A972,bd_lista!$A$3:$C$593,3,FALSE)</f>
        <v>Gobierno Autónomo Municipal de Portachuelo</v>
      </c>
      <c r="D972" s="319" t="str">
        <f>+C972</f>
        <v>Gobierno Autónomo Municipal de Portachuelo</v>
      </c>
      <c r="E972" s="348" t="s">
        <v>1426</v>
      </c>
      <c r="F972" s="315">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315">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315">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315">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315">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315">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315">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315">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315">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315">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315">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315">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315">
        <f t="shared" ca="1" si="32"/>
        <v>0</v>
      </c>
      <c r="S972" s="323"/>
      <c r="T972" s="315">
        <f ca="1">+T973</f>
        <v>0</v>
      </c>
      <c r="U972" s="314">
        <f t="shared" si="33"/>
        <v>1</v>
      </c>
      <c r="V972" s="320" t="str">
        <f>+VLOOKUP(A972,bd_lista!$A$3:$E$593,5,FALSE)</f>
        <v>Gobiernos Autonomos Municipales</v>
      </c>
      <c r="W972" s="342" t="str">
        <f>+V972</f>
        <v>Gobiernos Autonomos Municipales</v>
      </c>
    </row>
    <row r="973" spans="1:23" customFormat="1" ht="15" hidden="1" customHeight="1">
      <c r="A973" s="324">
        <v>1716</v>
      </c>
      <c r="B973" s="344"/>
      <c r="C973" s="319" t="str">
        <f>+VLOOKUP(A973,bd_lista!$A$3:$C$593,3,FALSE)</f>
        <v>Gobierno Autónomo Municipal de Portachuelo</v>
      </c>
      <c r="D973" s="319"/>
      <c r="E973" s="349" t="s">
        <v>1427</v>
      </c>
      <c r="F973" s="315">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315">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315">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315">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315">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315">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315">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315">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315">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315">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315">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315">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315">
        <f t="shared" ca="1" si="32"/>
        <v>0</v>
      </c>
      <c r="S973" s="323">
        <f ca="1">+R972+R973</f>
        <v>0</v>
      </c>
      <c r="T973" s="315">
        <f ca="1">+S973</f>
        <v>0</v>
      </c>
      <c r="U973" s="314">
        <f t="shared" si="33"/>
        <v>2</v>
      </c>
      <c r="V973" s="320" t="str">
        <f>+VLOOKUP(A973,bd_lista!$A$3:$E$593,5,FALSE)</f>
        <v>Gobiernos Autonomos Municipales</v>
      </c>
      <c r="W973" s="321"/>
    </row>
    <row r="974" spans="1:23" customFormat="1" ht="27" hidden="1" customHeight="1">
      <c r="A974" s="324">
        <v>1717</v>
      </c>
      <c r="B974" s="344">
        <f>+A974</f>
        <v>1717</v>
      </c>
      <c r="C974" s="319" t="str">
        <f>+VLOOKUP(A974,bd_lista!$A$3:$C$593,3,FALSE)</f>
        <v>Gobierno Autónomo Municipal de Santa Rosa del Sara</v>
      </c>
      <c r="D974" s="319" t="str">
        <f>+C974</f>
        <v>Gobierno Autónomo Municipal de Santa Rosa del Sara</v>
      </c>
      <c r="E974" s="348" t="s">
        <v>1426</v>
      </c>
      <c r="F974" s="315">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315">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315">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315">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315">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315">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315">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315">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315">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315">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315">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315">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315">
        <f t="shared" ref="R974:R1037" ca="1" si="34">+SUM(F974:Q974)</f>
        <v>0</v>
      </c>
      <c r="S974" s="323"/>
      <c r="T974" s="315">
        <f ca="1">+T975</f>
        <v>0</v>
      </c>
      <c r="U974" s="314">
        <f t="shared" ref="U974:U1037" si="35">+IF(E974="Débitos",1,2)</f>
        <v>1</v>
      </c>
      <c r="V974" s="320" t="str">
        <f>+VLOOKUP(A974,bd_lista!$A$3:$E$593,5,FALSE)</f>
        <v>Gobiernos Autonomos Municipales</v>
      </c>
      <c r="W974" s="342" t="str">
        <f>+V974</f>
        <v>Gobiernos Autonomos Municipales</v>
      </c>
    </row>
    <row r="975" spans="1:23" customFormat="1" ht="27" hidden="1" customHeight="1">
      <c r="A975" s="324">
        <v>1717</v>
      </c>
      <c r="B975" s="344"/>
      <c r="C975" s="319" t="str">
        <f>+VLOOKUP(A975,bd_lista!$A$3:$C$593,3,FALSE)</f>
        <v>Gobierno Autónomo Municipal de Santa Rosa del Sara</v>
      </c>
      <c r="D975" s="319"/>
      <c r="E975" s="349" t="s">
        <v>1427</v>
      </c>
      <c r="F975" s="315">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315">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315">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315">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315">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315">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315">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315">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315">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315">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315">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315">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315">
        <f t="shared" ca="1" si="34"/>
        <v>0</v>
      </c>
      <c r="S975" s="323">
        <f ca="1">+R974+R975</f>
        <v>0</v>
      </c>
      <c r="T975" s="315">
        <f ca="1">+S975</f>
        <v>0</v>
      </c>
      <c r="U975" s="314">
        <f t="shared" si="35"/>
        <v>2</v>
      </c>
      <c r="V975" s="320" t="str">
        <f>+VLOOKUP(A975,bd_lista!$A$3:$E$593,5,FALSE)</f>
        <v>Gobiernos Autonomos Municipales</v>
      </c>
      <c r="W975" s="321"/>
    </row>
    <row r="976" spans="1:23" customFormat="1" ht="15" hidden="1" customHeight="1">
      <c r="A976" s="324">
        <v>1718</v>
      </c>
      <c r="B976" s="344">
        <f>+A976</f>
        <v>1718</v>
      </c>
      <c r="C976" s="319" t="str">
        <f>+VLOOKUP(A976,bd_lista!$A$3:$C$593,3,FALSE)</f>
        <v>Gobierno Autónomo Municipal de Lagunillas</v>
      </c>
      <c r="D976" s="319" t="str">
        <f>+C976</f>
        <v>Gobierno Autónomo Municipal de Lagunillas</v>
      </c>
      <c r="E976" s="348" t="s">
        <v>1426</v>
      </c>
      <c r="F976" s="315">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315">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315">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315">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315">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315">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315">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315">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315">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315">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315">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315">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315">
        <f t="shared" ca="1" si="34"/>
        <v>0</v>
      </c>
      <c r="S976" s="323"/>
      <c r="T976" s="315">
        <f ca="1">+T977</f>
        <v>0</v>
      </c>
      <c r="U976" s="314">
        <f t="shared" si="35"/>
        <v>1</v>
      </c>
      <c r="V976" s="320" t="str">
        <f>+VLOOKUP(A976,bd_lista!$A$3:$E$593,5,FALSE)</f>
        <v>Gobiernos Autonomos Municipales</v>
      </c>
      <c r="W976" s="342" t="str">
        <f>+V976</f>
        <v>Gobiernos Autonomos Municipales</v>
      </c>
    </row>
    <row r="977" spans="1:23" customFormat="1" ht="15" hidden="1" customHeight="1">
      <c r="A977" s="324">
        <v>1718</v>
      </c>
      <c r="B977" s="344"/>
      <c r="C977" s="319" t="str">
        <f>+VLOOKUP(A977,bd_lista!$A$3:$C$593,3,FALSE)</f>
        <v>Gobierno Autónomo Municipal de Lagunillas</v>
      </c>
      <c r="D977" s="319"/>
      <c r="E977" s="349" t="s">
        <v>1427</v>
      </c>
      <c r="F977" s="315">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315">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315">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315">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315">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315">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315">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315">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315">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315">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315">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315">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315">
        <f t="shared" ca="1" si="34"/>
        <v>0</v>
      </c>
      <c r="S977" s="323">
        <f ca="1">+R976+R977</f>
        <v>0</v>
      </c>
      <c r="T977" s="315">
        <f ca="1">+S977</f>
        <v>0</v>
      </c>
      <c r="U977" s="314">
        <f t="shared" si="35"/>
        <v>2</v>
      </c>
      <c r="V977" s="320" t="str">
        <f>+VLOOKUP(A977,bd_lista!$A$3:$E$593,5,FALSE)</f>
        <v>Gobiernos Autonomos Municipales</v>
      </c>
      <c r="W977" s="321"/>
    </row>
    <row r="978" spans="1:23" customFormat="1" ht="15" hidden="1" customHeight="1">
      <c r="A978" s="324">
        <v>1720</v>
      </c>
      <c r="B978" s="344">
        <f>+A978</f>
        <v>1720</v>
      </c>
      <c r="C978" s="319" t="str">
        <f>+VLOOKUP(A978,bd_lista!$A$3:$C$593,3,FALSE)</f>
        <v>Gobierno Autónomo Municipal de Cabezas</v>
      </c>
      <c r="D978" s="319" t="str">
        <f>+C978</f>
        <v>Gobierno Autónomo Municipal de Cabezas</v>
      </c>
      <c r="E978" s="348" t="s">
        <v>1426</v>
      </c>
      <c r="F978" s="315">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315">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315">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315">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315">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315">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315">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315">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315">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315">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315">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315">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315">
        <f t="shared" ca="1" si="34"/>
        <v>0</v>
      </c>
      <c r="S978" s="323"/>
      <c r="T978" s="315">
        <f ca="1">+T979</f>
        <v>0</v>
      </c>
      <c r="U978" s="314">
        <f t="shared" si="35"/>
        <v>1</v>
      </c>
      <c r="V978" s="320" t="str">
        <f>+VLOOKUP(A978,bd_lista!$A$3:$E$593,5,FALSE)</f>
        <v>Gobiernos Autonomos Municipales</v>
      </c>
      <c r="W978" s="342" t="str">
        <f>+V978</f>
        <v>Gobiernos Autonomos Municipales</v>
      </c>
    </row>
    <row r="979" spans="1:23" customFormat="1" ht="15" hidden="1" customHeight="1">
      <c r="A979" s="324">
        <v>1720</v>
      </c>
      <c r="B979" s="344"/>
      <c r="C979" s="319" t="str">
        <f>+VLOOKUP(A979,bd_lista!$A$3:$C$593,3,FALSE)</f>
        <v>Gobierno Autónomo Municipal de Cabezas</v>
      </c>
      <c r="D979" s="319"/>
      <c r="E979" s="349" t="s">
        <v>1427</v>
      </c>
      <c r="F979" s="315">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315">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315">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315">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315">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315">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315">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315">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315">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315">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315">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315">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315">
        <f t="shared" ca="1" si="34"/>
        <v>0</v>
      </c>
      <c r="S979" s="323">
        <f ca="1">+R978+R979</f>
        <v>0</v>
      </c>
      <c r="T979" s="315">
        <f ca="1">+S979</f>
        <v>0</v>
      </c>
      <c r="U979" s="314">
        <f t="shared" si="35"/>
        <v>2</v>
      </c>
      <c r="V979" s="320" t="str">
        <f>+VLOOKUP(A979,bd_lista!$A$3:$E$593,5,FALSE)</f>
        <v>Gobiernos Autonomos Municipales</v>
      </c>
      <c r="W979" s="321"/>
    </row>
    <row r="980" spans="1:23" customFormat="1" ht="15" hidden="1" customHeight="1">
      <c r="A980" s="324">
        <v>1721</v>
      </c>
      <c r="B980" s="344">
        <f>+A980</f>
        <v>1721</v>
      </c>
      <c r="C980" s="319" t="str">
        <f>+VLOOKUP(A980,bd_lista!$A$3:$C$593,3,FALSE)</f>
        <v>Gobierno Autónomo Municipal de Cuevo</v>
      </c>
      <c r="D980" s="319" t="str">
        <f>+C980</f>
        <v>Gobierno Autónomo Municipal de Cuevo</v>
      </c>
      <c r="E980" s="348" t="s">
        <v>1426</v>
      </c>
      <c r="F980" s="315">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315">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315">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315">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315">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315">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315">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315">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315">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315">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315">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315">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315">
        <f t="shared" ca="1" si="34"/>
        <v>0</v>
      </c>
      <c r="S980" s="323"/>
      <c r="T980" s="315">
        <f ca="1">+T981</f>
        <v>0</v>
      </c>
      <c r="U980" s="314">
        <f t="shared" si="35"/>
        <v>1</v>
      </c>
      <c r="V980" s="320" t="str">
        <f>+VLOOKUP(A980,bd_lista!$A$3:$E$593,5,FALSE)</f>
        <v>Gobiernos Autonomos Municipales</v>
      </c>
      <c r="W980" s="342" t="str">
        <f>+V980</f>
        <v>Gobiernos Autonomos Municipales</v>
      </c>
    </row>
    <row r="981" spans="1:23" customFormat="1" ht="15" hidden="1" customHeight="1">
      <c r="A981" s="324">
        <v>1721</v>
      </c>
      <c r="B981" s="344"/>
      <c r="C981" s="319" t="str">
        <f>+VLOOKUP(A981,bd_lista!$A$3:$C$593,3,FALSE)</f>
        <v>Gobierno Autónomo Municipal de Cuevo</v>
      </c>
      <c r="D981" s="319"/>
      <c r="E981" s="349" t="s">
        <v>1427</v>
      </c>
      <c r="F981" s="315">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315">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315">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315">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315">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315">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315">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315">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315">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315">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315">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315">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315">
        <f t="shared" ca="1" si="34"/>
        <v>0</v>
      </c>
      <c r="S981" s="323">
        <f ca="1">+R980+R981</f>
        <v>0</v>
      </c>
      <c r="T981" s="315">
        <f ca="1">+S981</f>
        <v>0</v>
      </c>
      <c r="U981" s="314">
        <f t="shared" si="35"/>
        <v>2</v>
      </c>
      <c r="V981" s="320" t="str">
        <f>+VLOOKUP(A981,bd_lista!$A$3:$E$593,5,FALSE)</f>
        <v>Gobiernos Autonomos Municipales</v>
      </c>
      <c r="W981" s="321"/>
    </row>
    <row r="982" spans="1:23" customFormat="1" ht="15" hidden="1" customHeight="1">
      <c r="A982" s="324">
        <v>1722</v>
      </c>
      <c r="B982" s="344">
        <f>+A982</f>
        <v>1722</v>
      </c>
      <c r="C982" s="319" t="str">
        <f>+VLOOKUP(A982,bd_lista!$A$3:$C$593,3,FALSE)</f>
        <v>Gobierno Autónomo Municipal de Gutiérrez</v>
      </c>
      <c r="D982" s="319" t="str">
        <f>+C982</f>
        <v>Gobierno Autónomo Municipal de Gutiérrez</v>
      </c>
      <c r="E982" s="348" t="s">
        <v>1426</v>
      </c>
      <c r="F982" s="315">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315">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315">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315">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315">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315">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315">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315">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315">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315">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315">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315">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315">
        <f t="shared" ca="1" si="34"/>
        <v>0</v>
      </c>
      <c r="S982" s="323"/>
      <c r="T982" s="315">
        <f ca="1">+T983</f>
        <v>0</v>
      </c>
      <c r="U982" s="314">
        <f t="shared" si="35"/>
        <v>1</v>
      </c>
      <c r="V982" s="320" t="str">
        <f>+VLOOKUP(A982,bd_lista!$A$3:$E$593,5,FALSE)</f>
        <v>Gobiernos Autonomos Municipales</v>
      </c>
      <c r="W982" s="342" t="str">
        <f>+V982</f>
        <v>Gobiernos Autonomos Municipales</v>
      </c>
    </row>
    <row r="983" spans="1:23" customFormat="1" ht="15" hidden="1" customHeight="1">
      <c r="A983" s="324">
        <v>1722</v>
      </c>
      <c r="B983" s="344"/>
      <c r="C983" s="319" t="str">
        <f>+VLOOKUP(A983,bd_lista!$A$3:$C$593,3,FALSE)</f>
        <v>Gobierno Autónomo Municipal de Gutiérrez</v>
      </c>
      <c r="D983" s="319"/>
      <c r="E983" s="349" t="s">
        <v>1427</v>
      </c>
      <c r="F983" s="315">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315">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315">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315">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315">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315">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315">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315">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315">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315">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315">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315">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315">
        <f t="shared" ca="1" si="34"/>
        <v>0</v>
      </c>
      <c r="S983" s="323">
        <f ca="1">+R982+R983</f>
        <v>0</v>
      </c>
      <c r="T983" s="315">
        <f ca="1">+S983</f>
        <v>0</v>
      </c>
      <c r="U983" s="314">
        <f t="shared" si="35"/>
        <v>2</v>
      </c>
      <c r="V983" s="320" t="str">
        <f>+VLOOKUP(A983,bd_lista!$A$3:$E$593,5,FALSE)</f>
        <v>Gobiernos Autonomos Municipales</v>
      </c>
      <c r="W983" s="321"/>
    </row>
    <row r="984" spans="1:23" customFormat="1" ht="15" hidden="1" customHeight="1">
      <c r="A984" s="324">
        <v>1723</v>
      </c>
      <c r="B984" s="344">
        <f>+A984</f>
        <v>1723</v>
      </c>
      <c r="C984" s="319" t="str">
        <f>+VLOOKUP(A984,bd_lista!$A$3:$C$593,3,FALSE)</f>
        <v>Gobierno Autónomo Municipal de Camiri</v>
      </c>
      <c r="D984" s="319" t="str">
        <f>+C984</f>
        <v>Gobierno Autónomo Municipal de Camiri</v>
      </c>
      <c r="E984" s="348" t="s">
        <v>1426</v>
      </c>
      <c r="F984" s="315">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315">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315">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315">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315">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315">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315">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315">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315">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315">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315">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315">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315">
        <f t="shared" ca="1" si="34"/>
        <v>0</v>
      </c>
      <c r="S984" s="323"/>
      <c r="T984" s="315">
        <f ca="1">+T985</f>
        <v>0</v>
      </c>
      <c r="U984" s="314">
        <f t="shared" si="35"/>
        <v>1</v>
      </c>
      <c r="V984" s="320" t="str">
        <f>+VLOOKUP(A984,bd_lista!$A$3:$E$593,5,FALSE)</f>
        <v>Gobiernos Autonomos Municipales</v>
      </c>
      <c r="W984" s="342" t="str">
        <f>+V984</f>
        <v>Gobiernos Autonomos Municipales</v>
      </c>
    </row>
    <row r="985" spans="1:23" customFormat="1" ht="15" hidden="1" customHeight="1">
      <c r="A985" s="324">
        <v>1723</v>
      </c>
      <c r="B985" s="344"/>
      <c r="C985" s="319" t="str">
        <f>+VLOOKUP(A985,bd_lista!$A$3:$C$593,3,FALSE)</f>
        <v>Gobierno Autónomo Municipal de Camiri</v>
      </c>
      <c r="D985" s="319"/>
      <c r="E985" s="349" t="s">
        <v>1427</v>
      </c>
      <c r="F985" s="315">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315">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315">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315">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315">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315">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315">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315">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315">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315">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315">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315">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315">
        <f t="shared" ca="1" si="34"/>
        <v>0</v>
      </c>
      <c r="S985" s="323">
        <f ca="1">+R984+R985</f>
        <v>0</v>
      </c>
      <c r="T985" s="315">
        <f ca="1">+S985</f>
        <v>0</v>
      </c>
      <c r="U985" s="314">
        <f t="shared" si="35"/>
        <v>2</v>
      </c>
      <c r="V985" s="320" t="str">
        <f>+VLOOKUP(A985,bd_lista!$A$3:$E$593,5,FALSE)</f>
        <v>Gobiernos Autonomos Municipales</v>
      </c>
      <c r="W985" s="321"/>
    </row>
    <row r="986" spans="1:23" customFormat="1" ht="15" hidden="1" customHeight="1">
      <c r="A986" s="324">
        <v>1724</v>
      </c>
      <c r="B986" s="344">
        <f>+A986</f>
        <v>1724</v>
      </c>
      <c r="C986" s="319" t="str">
        <f>+VLOOKUP(A986,bd_lista!$A$3:$C$593,3,FALSE)</f>
        <v>Gobierno Autónomo Municipal de Boyuibe</v>
      </c>
      <c r="D986" s="319" t="str">
        <f>+C986</f>
        <v>Gobierno Autónomo Municipal de Boyuibe</v>
      </c>
      <c r="E986" s="348" t="s">
        <v>1426</v>
      </c>
      <c r="F986" s="315">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315">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315">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315">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315">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315">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315">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315">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315">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315">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315">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315">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315">
        <f t="shared" ca="1" si="34"/>
        <v>0</v>
      </c>
      <c r="S986" s="323"/>
      <c r="T986" s="315">
        <f ca="1">+T987</f>
        <v>0</v>
      </c>
      <c r="U986" s="314">
        <f t="shared" si="35"/>
        <v>1</v>
      </c>
      <c r="V986" s="320" t="str">
        <f>+VLOOKUP(A986,bd_lista!$A$3:$E$593,5,FALSE)</f>
        <v>Gobiernos Autonomos Municipales</v>
      </c>
      <c r="W986" s="342" t="str">
        <f>+V986</f>
        <v>Gobiernos Autonomos Municipales</v>
      </c>
    </row>
    <row r="987" spans="1:23" customFormat="1" ht="15" hidden="1" customHeight="1">
      <c r="A987" s="324">
        <v>1724</v>
      </c>
      <c r="B987" s="344"/>
      <c r="C987" s="319" t="str">
        <f>+VLOOKUP(A987,bd_lista!$A$3:$C$593,3,FALSE)</f>
        <v>Gobierno Autónomo Municipal de Boyuibe</v>
      </c>
      <c r="D987" s="319"/>
      <c r="E987" s="349" t="s">
        <v>1427</v>
      </c>
      <c r="F987" s="315">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315">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315">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315">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315">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315">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315">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315">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315">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315">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315">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315">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315">
        <f t="shared" ca="1" si="34"/>
        <v>0</v>
      </c>
      <c r="S987" s="323">
        <f ca="1">+R986+R987</f>
        <v>0</v>
      </c>
      <c r="T987" s="315">
        <f ca="1">+S987</f>
        <v>0</v>
      </c>
      <c r="U987" s="314">
        <f t="shared" si="35"/>
        <v>2</v>
      </c>
      <c r="V987" s="320" t="str">
        <f>+VLOOKUP(A987,bd_lista!$A$3:$E$593,5,FALSE)</f>
        <v>Gobiernos Autonomos Municipales</v>
      </c>
      <c r="W987" s="321"/>
    </row>
    <row r="988" spans="1:23" customFormat="1" ht="15" hidden="1" customHeight="1">
      <c r="A988" s="324">
        <v>1725</v>
      </c>
      <c r="B988" s="344">
        <f>+A988</f>
        <v>1725</v>
      </c>
      <c r="C988" s="319" t="str">
        <f>+VLOOKUP(A988,bd_lista!$A$3:$C$593,3,FALSE)</f>
        <v>Gobierno Autónomo Municipal de Vallegrande</v>
      </c>
      <c r="D988" s="319" t="str">
        <f>+C988</f>
        <v>Gobierno Autónomo Municipal de Vallegrande</v>
      </c>
      <c r="E988" s="348" t="s">
        <v>1426</v>
      </c>
      <c r="F988" s="315">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315">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315">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315">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315">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315">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315">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315">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315">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315">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315">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315">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315">
        <f t="shared" ca="1" si="34"/>
        <v>0</v>
      </c>
      <c r="S988" s="323"/>
      <c r="T988" s="315">
        <f ca="1">+T989</f>
        <v>0</v>
      </c>
      <c r="U988" s="314">
        <f t="shared" si="35"/>
        <v>1</v>
      </c>
      <c r="V988" s="320" t="str">
        <f>+VLOOKUP(A988,bd_lista!$A$3:$E$593,5,FALSE)</f>
        <v>Gobiernos Autonomos Municipales</v>
      </c>
      <c r="W988" s="342" t="str">
        <f>+V988</f>
        <v>Gobiernos Autonomos Municipales</v>
      </c>
    </row>
    <row r="989" spans="1:23" customFormat="1" ht="15" hidden="1" customHeight="1">
      <c r="A989" s="324">
        <v>1725</v>
      </c>
      <c r="B989" s="344"/>
      <c r="C989" s="319" t="str">
        <f>+VLOOKUP(A989,bd_lista!$A$3:$C$593,3,FALSE)</f>
        <v>Gobierno Autónomo Municipal de Vallegrande</v>
      </c>
      <c r="D989" s="319"/>
      <c r="E989" s="349" t="s">
        <v>1427</v>
      </c>
      <c r="F989" s="315">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315">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315">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315">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315">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315">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315">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315">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315">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315">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315">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315">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315">
        <f t="shared" ca="1" si="34"/>
        <v>0</v>
      </c>
      <c r="S989" s="323">
        <f ca="1">+R988+R989</f>
        <v>0</v>
      </c>
      <c r="T989" s="315">
        <f ca="1">+S989</f>
        <v>0</v>
      </c>
      <c r="U989" s="314">
        <f t="shared" si="35"/>
        <v>2</v>
      </c>
      <c r="V989" s="320" t="str">
        <f>+VLOOKUP(A989,bd_lista!$A$3:$E$593,5,FALSE)</f>
        <v>Gobiernos Autonomos Municipales</v>
      </c>
      <c r="W989" s="321"/>
    </row>
    <row r="990" spans="1:23" customFormat="1" ht="15" hidden="1" customHeight="1">
      <c r="A990" s="324">
        <v>1726</v>
      </c>
      <c r="B990" s="344">
        <f>+A990</f>
        <v>1726</v>
      </c>
      <c r="C990" s="319" t="str">
        <f>+VLOOKUP(A990,bd_lista!$A$3:$C$593,3,FALSE)</f>
        <v>Gobierno Autónomo Municipal de Trigal</v>
      </c>
      <c r="D990" s="319" t="str">
        <f>+C990</f>
        <v>Gobierno Autónomo Municipal de Trigal</v>
      </c>
      <c r="E990" s="348" t="s">
        <v>1426</v>
      </c>
      <c r="F990" s="315">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315">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315">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315">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315">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315">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315">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315">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315">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315">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315">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315">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315">
        <f t="shared" ca="1" si="34"/>
        <v>0</v>
      </c>
      <c r="S990" s="323"/>
      <c r="T990" s="315">
        <f ca="1">+T991</f>
        <v>0</v>
      </c>
      <c r="U990" s="314">
        <f t="shared" si="35"/>
        <v>1</v>
      </c>
      <c r="V990" s="320" t="str">
        <f>+VLOOKUP(A990,bd_lista!$A$3:$E$593,5,FALSE)</f>
        <v>Gobiernos Autonomos Municipales</v>
      </c>
      <c r="W990" s="342" t="str">
        <f>+V990</f>
        <v>Gobiernos Autonomos Municipales</v>
      </c>
    </row>
    <row r="991" spans="1:23" customFormat="1" ht="15" hidden="1" customHeight="1">
      <c r="A991" s="324">
        <v>1726</v>
      </c>
      <c r="B991" s="344"/>
      <c r="C991" s="319" t="str">
        <f>+VLOOKUP(A991,bd_lista!$A$3:$C$593,3,FALSE)</f>
        <v>Gobierno Autónomo Municipal de Trigal</v>
      </c>
      <c r="D991" s="319"/>
      <c r="E991" s="349" t="s">
        <v>1427</v>
      </c>
      <c r="F991" s="315">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315">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315">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315">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315">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315">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315">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315">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315">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315">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315">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315">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315">
        <f t="shared" ca="1" si="34"/>
        <v>0</v>
      </c>
      <c r="S991" s="323">
        <f ca="1">+R990+R991</f>
        <v>0</v>
      </c>
      <c r="T991" s="315">
        <f ca="1">+S991</f>
        <v>0</v>
      </c>
      <c r="U991" s="314">
        <f t="shared" si="35"/>
        <v>2</v>
      </c>
      <c r="V991" s="320" t="str">
        <f>+VLOOKUP(A991,bd_lista!$A$3:$E$593,5,FALSE)</f>
        <v>Gobiernos Autonomos Municipales</v>
      </c>
      <c r="W991" s="321"/>
    </row>
    <row r="992" spans="1:23" customFormat="1" ht="15" hidden="1" customHeight="1">
      <c r="A992" s="324">
        <v>1727</v>
      </c>
      <c r="B992" s="344">
        <f>+A992</f>
        <v>1727</v>
      </c>
      <c r="C992" s="319" t="str">
        <f>+VLOOKUP(A992,bd_lista!$A$3:$C$593,3,FALSE)</f>
        <v>Gobierno Autónomo Municipal de Moro Moro</v>
      </c>
      <c r="D992" s="319" t="str">
        <f>+C992</f>
        <v>Gobierno Autónomo Municipal de Moro Moro</v>
      </c>
      <c r="E992" s="348" t="s">
        <v>1426</v>
      </c>
      <c r="F992" s="315">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315">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315">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315">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315">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315">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315">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315">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315">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315">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315">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315">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315">
        <f t="shared" ca="1" si="34"/>
        <v>0</v>
      </c>
      <c r="S992" s="323"/>
      <c r="T992" s="315">
        <f ca="1">+T993</f>
        <v>0</v>
      </c>
      <c r="U992" s="314">
        <f t="shared" si="35"/>
        <v>1</v>
      </c>
      <c r="V992" s="320" t="str">
        <f>+VLOOKUP(A992,bd_lista!$A$3:$E$593,5,FALSE)</f>
        <v>Gobiernos Autonomos Municipales</v>
      </c>
      <c r="W992" s="342" t="str">
        <f>+V992</f>
        <v>Gobiernos Autonomos Municipales</v>
      </c>
    </row>
    <row r="993" spans="1:23" customFormat="1" ht="15" hidden="1" customHeight="1">
      <c r="A993" s="324">
        <v>1727</v>
      </c>
      <c r="B993" s="344"/>
      <c r="C993" s="319" t="str">
        <f>+VLOOKUP(A993,bd_lista!$A$3:$C$593,3,FALSE)</f>
        <v>Gobierno Autónomo Municipal de Moro Moro</v>
      </c>
      <c r="D993" s="319"/>
      <c r="E993" s="349" t="s">
        <v>1427</v>
      </c>
      <c r="F993" s="315">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315">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315">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315">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315">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315">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315">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315">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315">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315">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315">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315">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315">
        <f t="shared" ca="1" si="34"/>
        <v>0</v>
      </c>
      <c r="S993" s="323">
        <f ca="1">+R992+R993</f>
        <v>0</v>
      </c>
      <c r="T993" s="315">
        <f ca="1">+S993</f>
        <v>0</v>
      </c>
      <c r="U993" s="314">
        <f t="shared" si="35"/>
        <v>2</v>
      </c>
      <c r="V993" s="320" t="str">
        <f>+VLOOKUP(A993,bd_lista!$A$3:$E$593,5,FALSE)</f>
        <v>Gobiernos Autonomos Municipales</v>
      </c>
      <c r="W993" s="321"/>
    </row>
    <row r="994" spans="1:23" customFormat="1" ht="15" hidden="1" customHeight="1">
      <c r="A994" s="324">
        <v>1728</v>
      </c>
      <c r="B994" s="344">
        <f>+A994</f>
        <v>1728</v>
      </c>
      <c r="C994" s="319" t="str">
        <f>+VLOOKUP(A994,bd_lista!$A$3:$C$593,3,FALSE)</f>
        <v>Gobierno Autónomo Municipal de Postrer Valle</v>
      </c>
      <c r="D994" s="319" t="str">
        <f>+C994</f>
        <v>Gobierno Autónomo Municipal de Postrer Valle</v>
      </c>
      <c r="E994" s="348" t="s">
        <v>1426</v>
      </c>
      <c r="F994" s="315">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315">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315">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315">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315">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315">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315">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315">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315">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315">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315">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315">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315">
        <f t="shared" ca="1" si="34"/>
        <v>0</v>
      </c>
      <c r="S994" s="323"/>
      <c r="T994" s="315">
        <f ca="1">+T995</f>
        <v>0</v>
      </c>
      <c r="U994" s="314">
        <f t="shared" si="35"/>
        <v>1</v>
      </c>
      <c r="V994" s="320" t="str">
        <f>+VLOOKUP(A994,bd_lista!$A$3:$E$593,5,FALSE)</f>
        <v>Gobiernos Autonomos Municipales</v>
      </c>
      <c r="W994" s="342" t="str">
        <f>+V994</f>
        <v>Gobiernos Autonomos Municipales</v>
      </c>
    </row>
    <row r="995" spans="1:23" customFormat="1" ht="15" hidden="1" customHeight="1">
      <c r="A995" s="324">
        <v>1728</v>
      </c>
      <c r="B995" s="344"/>
      <c r="C995" s="319" t="str">
        <f>+VLOOKUP(A995,bd_lista!$A$3:$C$593,3,FALSE)</f>
        <v>Gobierno Autónomo Municipal de Postrer Valle</v>
      </c>
      <c r="D995" s="319"/>
      <c r="E995" s="349" t="s">
        <v>1427</v>
      </c>
      <c r="F995" s="315">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315">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315">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315">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315">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315">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315">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315">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315">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315">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315">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315">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315">
        <f t="shared" ca="1" si="34"/>
        <v>0</v>
      </c>
      <c r="S995" s="323">
        <f ca="1">+R994+R995</f>
        <v>0</v>
      </c>
      <c r="T995" s="315">
        <f ca="1">+S995</f>
        <v>0</v>
      </c>
      <c r="U995" s="314">
        <f t="shared" si="35"/>
        <v>2</v>
      </c>
      <c r="V995" s="320" t="str">
        <f>+VLOOKUP(A995,bd_lista!$A$3:$E$593,5,FALSE)</f>
        <v>Gobiernos Autonomos Municipales</v>
      </c>
      <c r="W995" s="321"/>
    </row>
    <row r="996" spans="1:23" customFormat="1" ht="15" hidden="1" customHeight="1">
      <c r="A996" s="324">
        <v>1729</v>
      </c>
      <c r="B996" s="344">
        <f>+A996</f>
        <v>1729</v>
      </c>
      <c r="C996" s="319" t="str">
        <f>+VLOOKUP(A996,bd_lista!$A$3:$C$593,3,FALSE)</f>
        <v>Gobierno Autónomo Municipal de Pucara</v>
      </c>
      <c r="D996" s="319" t="str">
        <f>+C996</f>
        <v>Gobierno Autónomo Municipal de Pucara</v>
      </c>
      <c r="E996" s="348" t="s">
        <v>1426</v>
      </c>
      <c r="F996" s="315">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315">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315">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315">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315">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315">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315">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315">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315">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315">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315">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315">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315">
        <f t="shared" ca="1" si="34"/>
        <v>0</v>
      </c>
      <c r="S996" s="323"/>
      <c r="T996" s="315">
        <f ca="1">+T997</f>
        <v>0</v>
      </c>
      <c r="U996" s="314">
        <f t="shared" si="35"/>
        <v>1</v>
      </c>
      <c r="V996" s="320" t="str">
        <f>+VLOOKUP(A996,bd_lista!$A$3:$E$593,5,FALSE)</f>
        <v>Gobiernos Autonomos Municipales</v>
      </c>
      <c r="W996" s="342" t="str">
        <f>+V996</f>
        <v>Gobiernos Autonomos Municipales</v>
      </c>
    </row>
    <row r="997" spans="1:23" customFormat="1" ht="15" hidden="1" customHeight="1">
      <c r="A997" s="324">
        <v>1729</v>
      </c>
      <c r="B997" s="344"/>
      <c r="C997" s="319" t="str">
        <f>+VLOOKUP(A997,bd_lista!$A$3:$C$593,3,FALSE)</f>
        <v>Gobierno Autónomo Municipal de Pucara</v>
      </c>
      <c r="D997" s="319"/>
      <c r="E997" s="349" t="s">
        <v>1427</v>
      </c>
      <c r="F997" s="315">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315">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315">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315">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315">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315">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315">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315">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315">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315">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315">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315">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315">
        <f t="shared" ca="1" si="34"/>
        <v>0</v>
      </c>
      <c r="S997" s="323">
        <f ca="1">+R996+R997</f>
        <v>0</v>
      </c>
      <c r="T997" s="315">
        <f ca="1">+S997</f>
        <v>0</v>
      </c>
      <c r="U997" s="314">
        <f t="shared" si="35"/>
        <v>2</v>
      </c>
      <c r="V997" s="320" t="str">
        <f>+VLOOKUP(A997,bd_lista!$A$3:$E$593,5,FALSE)</f>
        <v>Gobiernos Autonomos Municipales</v>
      </c>
      <c r="W997" s="321"/>
    </row>
    <row r="998" spans="1:23" customFormat="1" ht="15" hidden="1" customHeight="1">
      <c r="A998" s="324">
        <v>1730</v>
      </c>
      <c r="B998" s="344">
        <f>+A998</f>
        <v>1730</v>
      </c>
      <c r="C998" s="319" t="str">
        <f>+VLOOKUP(A998,bd_lista!$A$3:$C$593,3,FALSE)</f>
        <v>Gobierno Autónomo Municipal de Samaipata</v>
      </c>
      <c r="D998" s="319" t="str">
        <f>+C998</f>
        <v>Gobierno Autónomo Municipal de Samaipata</v>
      </c>
      <c r="E998" s="348" t="s">
        <v>1426</v>
      </c>
      <c r="F998" s="315">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315">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315">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315">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315">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315">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315">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315">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315">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315">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315">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315">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315">
        <f t="shared" ca="1" si="34"/>
        <v>0</v>
      </c>
      <c r="S998" s="323"/>
      <c r="T998" s="315">
        <f ca="1">+T999</f>
        <v>0</v>
      </c>
      <c r="U998" s="314">
        <f t="shared" si="35"/>
        <v>1</v>
      </c>
      <c r="V998" s="320" t="str">
        <f>+VLOOKUP(A998,bd_lista!$A$3:$E$593,5,FALSE)</f>
        <v>Gobiernos Autonomos Municipales</v>
      </c>
      <c r="W998" s="342" t="str">
        <f>+V998</f>
        <v>Gobiernos Autonomos Municipales</v>
      </c>
    </row>
    <row r="999" spans="1:23" customFormat="1" ht="15" hidden="1" customHeight="1">
      <c r="A999" s="324">
        <v>1730</v>
      </c>
      <c r="B999" s="344"/>
      <c r="C999" s="319" t="str">
        <f>+VLOOKUP(A999,bd_lista!$A$3:$C$593,3,FALSE)</f>
        <v>Gobierno Autónomo Municipal de Samaipata</v>
      </c>
      <c r="D999" s="319"/>
      <c r="E999" s="349" t="s">
        <v>1427</v>
      </c>
      <c r="F999" s="315">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315">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315">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315">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315">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315">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315">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315">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315">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315">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315">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315">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315">
        <f t="shared" ca="1" si="34"/>
        <v>0</v>
      </c>
      <c r="S999" s="323">
        <f ca="1">+R998+R999</f>
        <v>0</v>
      </c>
      <c r="T999" s="315">
        <f ca="1">+S999</f>
        <v>0</v>
      </c>
      <c r="U999" s="314">
        <f t="shared" si="35"/>
        <v>2</v>
      </c>
      <c r="V999" s="320" t="str">
        <f>+VLOOKUP(A999,bd_lista!$A$3:$E$593,5,FALSE)</f>
        <v>Gobiernos Autonomos Municipales</v>
      </c>
      <c r="W999" s="321"/>
    </row>
    <row r="1000" spans="1:23" customFormat="1" ht="15" hidden="1" customHeight="1">
      <c r="A1000" s="324">
        <v>1731</v>
      </c>
      <c r="B1000" s="344">
        <f>+A1000</f>
        <v>1731</v>
      </c>
      <c r="C1000" s="319" t="str">
        <f>+VLOOKUP(A1000,bd_lista!$A$3:$C$593,3,FALSE)</f>
        <v>Gobierno Autónomo Municipal de Pampa Grande</v>
      </c>
      <c r="D1000" s="319" t="str">
        <f>+C1000</f>
        <v>Gobierno Autónomo Municipal de Pampa Grande</v>
      </c>
      <c r="E1000" s="348" t="s">
        <v>1426</v>
      </c>
      <c r="F1000" s="315">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315">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315">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315">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315">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315">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315">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315">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315">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315">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315">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315">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315">
        <f t="shared" ca="1" si="34"/>
        <v>0</v>
      </c>
      <c r="S1000" s="323"/>
      <c r="T1000" s="315">
        <f ca="1">+T1001</f>
        <v>0</v>
      </c>
      <c r="U1000" s="314">
        <f t="shared" si="35"/>
        <v>1</v>
      </c>
      <c r="V1000" s="320" t="str">
        <f>+VLOOKUP(A1000,bd_lista!$A$3:$E$593,5,FALSE)</f>
        <v>Gobiernos Autonomos Municipales</v>
      </c>
      <c r="W1000" s="342" t="str">
        <f>+V1000</f>
        <v>Gobiernos Autonomos Municipales</v>
      </c>
    </row>
    <row r="1001" spans="1:23" customFormat="1" ht="15" hidden="1" customHeight="1">
      <c r="A1001" s="324">
        <v>1731</v>
      </c>
      <c r="B1001" s="344"/>
      <c r="C1001" s="319" t="str">
        <f>+VLOOKUP(A1001,bd_lista!$A$3:$C$593,3,FALSE)</f>
        <v>Gobierno Autónomo Municipal de Pampa Grande</v>
      </c>
      <c r="D1001" s="319"/>
      <c r="E1001" s="349" t="s">
        <v>1427</v>
      </c>
      <c r="F1001" s="315">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315">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315">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315">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315">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315">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315">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315">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315">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315">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315">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315">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315">
        <f t="shared" ca="1" si="34"/>
        <v>0</v>
      </c>
      <c r="S1001" s="323">
        <f ca="1">+R1000+R1001</f>
        <v>0</v>
      </c>
      <c r="T1001" s="315">
        <f ca="1">+S1001</f>
        <v>0</v>
      </c>
      <c r="U1001" s="314">
        <f t="shared" si="35"/>
        <v>2</v>
      </c>
      <c r="V1001" s="320" t="str">
        <f>+VLOOKUP(A1001,bd_lista!$A$3:$E$593,5,FALSE)</f>
        <v>Gobiernos Autonomos Municipales</v>
      </c>
      <c r="W1001" s="321"/>
    </row>
    <row r="1002" spans="1:23" customFormat="1" ht="15" hidden="1" customHeight="1">
      <c r="A1002" s="324">
        <v>1732</v>
      </c>
      <c r="B1002" s="344">
        <f>+A1002</f>
        <v>1732</v>
      </c>
      <c r="C1002" s="319" t="str">
        <f>+VLOOKUP(A1002,bd_lista!$A$3:$C$593,3,FALSE)</f>
        <v>Gobierno Autónomo Municipal de Mairana</v>
      </c>
      <c r="D1002" s="319" t="str">
        <f>+C1002</f>
        <v>Gobierno Autónomo Municipal de Mairana</v>
      </c>
      <c r="E1002" s="348" t="s">
        <v>1426</v>
      </c>
      <c r="F1002" s="315">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315">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315">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315">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315">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315">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315">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315">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315">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315">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315">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315">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315">
        <f t="shared" ca="1" si="34"/>
        <v>0</v>
      </c>
      <c r="S1002" s="323"/>
      <c r="T1002" s="315">
        <f ca="1">+T1003</f>
        <v>0</v>
      </c>
      <c r="U1002" s="314">
        <f t="shared" si="35"/>
        <v>1</v>
      </c>
      <c r="V1002" s="320" t="str">
        <f>+VLOOKUP(A1002,bd_lista!$A$3:$E$593,5,FALSE)</f>
        <v>Gobiernos Autonomos Municipales</v>
      </c>
      <c r="W1002" s="342" t="str">
        <f>+V1002</f>
        <v>Gobiernos Autonomos Municipales</v>
      </c>
    </row>
    <row r="1003" spans="1:23" customFormat="1" ht="15" hidden="1" customHeight="1">
      <c r="A1003" s="324">
        <v>1732</v>
      </c>
      <c r="B1003" s="344"/>
      <c r="C1003" s="319" t="str">
        <f>+VLOOKUP(A1003,bd_lista!$A$3:$C$593,3,FALSE)</f>
        <v>Gobierno Autónomo Municipal de Mairana</v>
      </c>
      <c r="D1003" s="319"/>
      <c r="E1003" s="349" t="s">
        <v>1427</v>
      </c>
      <c r="F1003" s="315">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315">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315">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315">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315">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315">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315">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315">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315">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315">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315">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315">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315">
        <f t="shared" ca="1" si="34"/>
        <v>0</v>
      </c>
      <c r="S1003" s="323">
        <f ca="1">+R1002+R1003</f>
        <v>0</v>
      </c>
      <c r="T1003" s="315">
        <f ca="1">+S1003</f>
        <v>0</v>
      </c>
      <c r="U1003" s="314">
        <f t="shared" si="35"/>
        <v>2</v>
      </c>
      <c r="V1003" s="320" t="str">
        <f>+VLOOKUP(A1003,bd_lista!$A$3:$E$593,5,FALSE)</f>
        <v>Gobiernos Autonomos Municipales</v>
      </c>
      <c r="W1003" s="321"/>
    </row>
    <row r="1004" spans="1:23" customFormat="1" ht="15" hidden="1" customHeight="1">
      <c r="A1004" s="324">
        <v>1733</v>
      </c>
      <c r="B1004" s="344">
        <f>+A1004</f>
        <v>1733</v>
      </c>
      <c r="C1004" s="319" t="str">
        <f>+VLOOKUP(A1004,bd_lista!$A$3:$C$593,3,FALSE)</f>
        <v>Gobierno Autónomo Municipal de Quirusillas</v>
      </c>
      <c r="D1004" s="319" t="str">
        <f>+C1004</f>
        <v>Gobierno Autónomo Municipal de Quirusillas</v>
      </c>
      <c r="E1004" s="348" t="s">
        <v>1426</v>
      </c>
      <c r="F1004" s="315">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315">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315">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315">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315">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315">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315">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315">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315">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315">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315">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315">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315">
        <f t="shared" ca="1" si="34"/>
        <v>0</v>
      </c>
      <c r="S1004" s="323"/>
      <c r="T1004" s="315">
        <f ca="1">+T1005</f>
        <v>0</v>
      </c>
      <c r="U1004" s="314">
        <f t="shared" si="35"/>
        <v>1</v>
      </c>
      <c r="V1004" s="320" t="str">
        <f>+VLOOKUP(A1004,bd_lista!$A$3:$E$593,5,FALSE)</f>
        <v>Gobiernos Autonomos Municipales</v>
      </c>
      <c r="W1004" s="342" t="str">
        <f>+V1004</f>
        <v>Gobiernos Autonomos Municipales</v>
      </c>
    </row>
    <row r="1005" spans="1:23" customFormat="1" ht="15" hidden="1" customHeight="1">
      <c r="A1005" s="324">
        <v>1733</v>
      </c>
      <c r="B1005" s="344"/>
      <c r="C1005" s="319" t="str">
        <f>+VLOOKUP(A1005,bd_lista!$A$3:$C$593,3,FALSE)</f>
        <v>Gobierno Autónomo Municipal de Quirusillas</v>
      </c>
      <c r="D1005" s="319"/>
      <c r="E1005" s="349" t="s">
        <v>1427</v>
      </c>
      <c r="F1005" s="315">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315">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315">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315">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315">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315">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315">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315">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315">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315">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315">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315">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315">
        <f t="shared" ca="1" si="34"/>
        <v>0</v>
      </c>
      <c r="S1005" s="323">
        <f ca="1">+R1004+R1005</f>
        <v>0</v>
      </c>
      <c r="T1005" s="315">
        <f ca="1">+S1005</f>
        <v>0</v>
      </c>
      <c r="U1005" s="314">
        <f t="shared" si="35"/>
        <v>2</v>
      </c>
      <c r="V1005" s="320" t="str">
        <f>+VLOOKUP(A1005,bd_lista!$A$3:$E$593,5,FALSE)</f>
        <v>Gobiernos Autonomos Municipales</v>
      </c>
      <c r="W1005" s="321"/>
    </row>
    <row r="1006" spans="1:23" customFormat="1" ht="15" hidden="1" customHeight="1">
      <c r="A1006" s="324">
        <v>1734</v>
      </c>
      <c r="B1006" s="344">
        <f>+A1006</f>
        <v>1734</v>
      </c>
      <c r="C1006" s="319" t="str">
        <f>+VLOOKUP(A1006,bd_lista!$A$3:$C$593,3,FALSE)</f>
        <v>Gobierno Autónomo Municipal de Montero</v>
      </c>
      <c r="D1006" s="319" t="str">
        <f>+C1006</f>
        <v>Gobierno Autónomo Municipal de Montero</v>
      </c>
      <c r="E1006" s="348" t="s">
        <v>1426</v>
      </c>
      <c r="F1006" s="315">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315">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315">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315">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315">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315">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315">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315">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315">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315">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315">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315">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315">
        <f t="shared" ca="1" si="34"/>
        <v>0</v>
      </c>
      <c r="S1006" s="323"/>
      <c r="T1006" s="315">
        <f ca="1">+T1007</f>
        <v>0</v>
      </c>
      <c r="U1006" s="314">
        <f t="shared" si="35"/>
        <v>1</v>
      </c>
      <c r="V1006" s="320" t="str">
        <f>+VLOOKUP(A1006,bd_lista!$A$3:$E$593,5,FALSE)</f>
        <v>Gobiernos Autonomos Municipales</v>
      </c>
      <c r="W1006" s="342" t="str">
        <f>+V1006</f>
        <v>Gobiernos Autonomos Municipales</v>
      </c>
    </row>
    <row r="1007" spans="1:23" customFormat="1" ht="15" hidden="1" customHeight="1">
      <c r="A1007" s="324">
        <v>1734</v>
      </c>
      <c r="B1007" s="344"/>
      <c r="C1007" s="319" t="str">
        <f>+VLOOKUP(A1007,bd_lista!$A$3:$C$593,3,FALSE)</f>
        <v>Gobierno Autónomo Municipal de Montero</v>
      </c>
      <c r="D1007" s="319"/>
      <c r="E1007" s="349" t="s">
        <v>1427</v>
      </c>
      <c r="F1007" s="315">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315">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315">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315">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315">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315">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315">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315">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315">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315">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315">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315">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315">
        <f t="shared" ca="1" si="34"/>
        <v>0</v>
      </c>
      <c r="S1007" s="323">
        <f ca="1">+R1006+R1007</f>
        <v>0</v>
      </c>
      <c r="T1007" s="315">
        <f ca="1">+S1007</f>
        <v>0</v>
      </c>
      <c r="U1007" s="314">
        <f t="shared" si="35"/>
        <v>2</v>
      </c>
      <c r="V1007" s="320" t="str">
        <f>+VLOOKUP(A1007,bd_lista!$A$3:$E$593,5,FALSE)</f>
        <v>Gobiernos Autonomos Municipales</v>
      </c>
      <c r="W1007" s="321"/>
    </row>
    <row r="1008" spans="1:23" customFormat="1" ht="27" hidden="1" customHeight="1">
      <c r="A1008" s="324">
        <v>1735</v>
      </c>
      <c r="B1008" s="344">
        <f>+A1008</f>
        <v>1735</v>
      </c>
      <c r="C1008" s="319" t="str">
        <f>+VLOOKUP(A1008,bd_lista!$A$3:$C$593,3,FALSE)</f>
        <v>Gobierno Autónomo Municipal de General Agustín Saavedra</v>
      </c>
      <c r="D1008" s="319" t="str">
        <f>+C1008</f>
        <v>Gobierno Autónomo Municipal de General Agustín Saavedra</v>
      </c>
      <c r="E1008" s="348" t="s">
        <v>1426</v>
      </c>
      <c r="F1008" s="315">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315">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315">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315">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315">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315">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315">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315">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315">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315">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315">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315">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315">
        <f t="shared" ca="1" si="34"/>
        <v>0</v>
      </c>
      <c r="S1008" s="323"/>
      <c r="T1008" s="315">
        <f ca="1">+T1009</f>
        <v>0</v>
      </c>
      <c r="U1008" s="314">
        <f t="shared" si="35"/>
        <v>1</v>
      </c>
      <c r="V1008" s="320" t="str">
        <f>+VLOOKUP(A1008,bd_lista!$A$3:$E$593,5,FALSE)</f>
        <v>Gobiernos Autonomos Municipales</v>
      </c>
      <c r="W1008" s="342" t="str">
        <f>+V1008</f>
        <v>Gobiernos Autonomos Municipales</v>
      </c>
    </row>
    <row r="1009" spans="1:23" customFormat="1" ht="27" hidden="1" customHeight="1">
      <c r="A1009" s="324">
        <v>1735</v>
      </c>
      <c r="B1009" s="344"/>
      <c r="C1009" s="319" t="str">
        <f>+VLOOKUP(A1009,bd_lista!$A$3:$C$593,3,FALSE)</f>
        <v>Gobierno Autónomo Municipal de General Agustín Saavedra</v>
      </c>
      <c r="D1009" s="319"/>
      <c r="E1009" s="349" t="s">
        <v>1427</v>
      </c>
      <c r="F1009" s="315">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315">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315">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315">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315">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315">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315">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315">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315">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315">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315">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315">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315">
        <f t="shared" ca="1" si="34"/>
        <v>0</v>
      </c>
      <c r="S1009" s="323">
        <f ca="1">+R1008+R1009</f>
        <v>0</v>
      </c>
      <c r="T1009" s="315">
        <f ca="1">+S1009</f>
        <v>0</v>
      </c>
      <c r="U1009" s="314">
        <f t="shared" si="35"/>
        <v>2</v>
      </c>
      <c r="V1009" s="320" t="str">
        <f>+VLOOKUP(A1009,bd_lista!$A$3:$E$593,5,FALSE)</f>
        <v>Gobiernos Autonomos Municipales</v>
      </c>
      <c r="W1009" s="321"/>
    </row>
    <row r="1010" spans="1:23" customFormat="1" ht="15" hidden="1" customHeight="1">
      <c r="A1010" s="324">
        <v>1736</v>
      </c>
      <c r="B1010" s="344">
        <f>+A1010</f>
        <v>1736</v>
      </c>
      <c r="C1010" s="319" t="str">
        <f>+VLOOKUP(A1010,bd_lista!$A$3:$C$593,3,FALSE)</f>
        <v>Gobierno Autónomo Municipal de Mineros</v>
      </c>
      <c r="D1010" s="319" t="str">
        <f>+C1010</f>
        <v>Gobierno Autónomo Municipal de Mineros</v>
      </c>
      <c r="E1010" s="348" t="s">
        <v>1426</v>
      </c>
      <c r="F1010" s="315">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315">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315">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315">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315">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315">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315">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315">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315">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315">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315">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315">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315">
        <f t="shared" ca="1" si="34"/>
        <v>0</v>
      </c>
      <c r="S1010" s="323"/>
      <c r="T1010" s="315">
        <f ca="1">+T1011</f>
        <v>0</v>
      </c>
      <c r="U1010" s="314">
        <f t="shared" si="35"/>
        <v>1</v>
      </c>
      <c r="V1010" s="320" t="str">
        <f>+VLOOKUP(A1010,bd_lista!$A$3:$E$593,5,FALSE)</f>
        <v>Gobiernos Autonomos Municipales</v>
      </c>
      <c r="W1010" s="342" t="str">
        <f>+V1010</f>
        <v>Gobiernos Autonomos Municipales</v>
      </c>
    </row>
    <row r="1011" spans="1:23" customFormat="1" ht="15" hidden="1" customHeight="1">
      <c r="A1011" s="324">
        <v>1736</v>
      </c>
      <c r="B1011" s="344"/>
      <c r="C1011" s="319" t="str">
        <f>+VLOOKUP(A1011,bd_lista!$A$3:$C$593,3,FALSE)</f>
        <v>Gobierno Autónomo Municipal de Mineros</v>
      </c>
      <c r="D1011" s="319"/>
      <c r="E1011" s="349" t="s">
        <v>1427</v>
      </c>
      <c r="F1011" s="315">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315">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315">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315">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315">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315">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315">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315">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315">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315">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315">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315">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315">
        <f t="shared" ca="1" si="34"/>
        <v>0</v>
      </c>
      <c r="S1011" s="323">
        <f ca="1">+R1010+R1011</f>
        <v>0</v>
      </c>
      <c r="T1011" s="315">
        <f ca="1">+S1011</f>
        <v>0</v>
      </c>
      <c r="U1011" s="314">
        <f t="shared" si="35"/>
        <v>2</v>
      </c>
      <c r="V1011" s="320" t="str">
        <f>+VLOOKUP(A1011,bd_lista!$A$3:$E$593,5,FALSE)</f>
        <v>Gobiernos Autonomos Municipales</v>
      </c>
      <c r="W1011" s="321"/>
    </row>
    <row r="1012" spans="1:23" customFormat="1" ht="15" hidden="1" customHeight="1">
      <c r="A1012" s="324">
        <v>1737</v>
      </c>
      <c r="B1012" s="344">
        <f>+A1012</f>
        <v>1737</v>
      </c>
      <c r="C1012" s="319" t="str">
        <f>+VLOOKUP(A1012,bd_lista!$A$3:$C$593,3,FALSE)</f>
        <v>Gobierno Autónomo Municipal de Concepción</v>
      </c>
      <c r="D1012" s="319" t="str">
        <f>+C1012</f>
        <v>Gobierno Autónomo Municipal de Concepción</v>
      </c>
      <c r="E1012" s="348" t="s">
        <v>1426</v>
      </c>
      <c r="F1012" s="315">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315">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315">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315">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315">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315">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315">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315">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315">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315">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315">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315">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315">
        <f t="shared" ca="1" si="34"/>
        <v>0</v>
      </c>
      <c r="S1012" s="323"/>
      <c r="T1012" s="315">
        <f ca="1">+T1013</f>
        <v>0</v>
      </c>
      <c r="U1012" s="314">
        <f t="shared" si="35"/>
        <v>1</v>
      </c>
      <c r="V1012" s="320" t="str">
        <f>+VLOOKUP(A1012,bd_lista!$A$3:$E$593,5,FALSE)</f>
        <v>Gobiernos Autonomos Municipales</v>
      </c>
      <c r="W1012" s="342" t="str">
        <f>+V1012</f>
        <v>Gobiernos Autonomos Municipales</v>
      </c>
    </row>
    <row r="1013" spans="1:23" customFormat="1" ht="15" hidden="1" customHeight="1">
      <c r="A1013" s="324">
        <v>1737</v>
      </c>
      <c r="B1013" s="344"/>
      <c r="C1013" s="319" t="str">
        <f>+VLOOKUP(A1013,bd_lista!$A$3:$C$593,3,FALSE)</f>
        <v>Gobierno Autónomo Municipal de Concepción</v>
      </c>
      <c r="D1013" s="319"/>
      <c r="E1013" s="349" t="s">
        <v>1427</v>
      </c>
      <c r="F1013" s="315">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315">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315">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315">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315">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315">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315">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315">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315">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315">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315">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315">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315">
        <f t="shared" ca="1" si="34"/>
        <v>0</v>
      </c>
      <c r="S1013" s="323">
        <f ca="1">+R1012+R1013</f>
        <v>0</v>
      </c>
      <c r="T1013" s="315">
        <f ca="1">+S1013</f>
        <v>0</v>
      </c>
      <c r="U1013" s="314">
        <f t="shared" si="35"/>
        <v>2</v>
      </c>
      <c r="V1013" s="320" t="str">
        <f>+VLOOKUP(A1013,bd_lista!$A$3:$E$593,5,FALSE)</f>
        <v>Gobiernos Autonomos Municipales</v>
      </c>
      <c r="W1013" s="321"/>
    </row>
    <row r="1014" spans="1:23" customFormat="1" ht="15" hidden="1" customHeight="1">
      <c r="A1014" s="324">
        <v>1738</v>
      </c>
      <c r="B1014" s="344">
        <f>+A1014</f>
        <v>1738</v>
      </c>
      <c r="C1014" s="319" t="str">
        <f>+VLOOKUP(A1014,bd_lista!$A$3:$C$593,3,FALSE)</f>
        <v>Gobierno Autónomo Municipal de San Javier</v>
      </c>
      <c r="D1014" s="319" t="str">
        <f>+C1014</f>
        <v>Gobierno Autónomo Municipal de San Javier</v>
      </c>
      <c r="E1014" s="348" t="s">
        <v>1426</v>
      </c>
      <c r="F1014" s="315">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315">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315">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315">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315">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315">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315">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315">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315">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315">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315">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315">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315">
        <f t="shared" ca="1" si="34"/>
        <v>0</v>
      </c>
      <c r="S1014" s="323"/>
      <c r="T1014" s="315">
        <f ca="1">+T1015</f>
        <v>0</v>
      </c>
      <c r="U1014" s="314">
        <f t="shared" si="35"/>
        <v>1</v>
      </c>
      <c r="V1014" s="320" t="str">
        <f>+VLOOKUP(A1014,bd_lista!$A$3:$E$593,5,FALSE)</f>
        <v>Gobiernos Autonomos Municipales</v>
      </c>
      <c r="W1014" s="342" t="str">
        <f>+V1014</f>
        <v>Gobiernos Autonomos Municipales</v>
      </c>
    </row>
    <row r="1015" spans="1:23" customFormat="1" ht="15" hidden="1" customHeight="1">
      <c r="A1015" s="324">
        <v>1738</v>
      </c>
      <c r="B1015" s="344"/>
      <c r="C1015" s="319" t="str">
        <f>+VLOOKUP(A1015,bd_lista!$A$3:$C$593,3,FALSE)</f>
        <v>Gobierno Autónomo Municipal de San Javier</v>
      </c>
      <c r="D1015" s="319"/>
      <c r="E1015" s="349" t="s">
        <v>1427</v>
      </c>
      <c r="F1015" s="315">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315">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315">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315">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315">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315">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315">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315">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315">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315">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315">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315">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315">
        <f t="shared" ca="1" si="34"/>
        <v>0</v>
      </c>
      <c r="S1015" s="323">
        <f ca="1">+R1014+R1015</f>
        <v>0</v>
      </c>
      <c r="T1015" s="315">
        <f ca="1">+S1015</f>
        <v>0</v>
      </c>
      <c r="U1015" s="314">
        <f t="shared" si="35"/>
        <v>2</v>
      </c>
      <c r="V1015" s="320" t="str">
        <f>+VLOOKUP(A1015,bd_lista!$A$3:$E$593,5,FALSE)</f>
        <v>Gobiernos Autonomos Municipales</v>
      </c>
      <c r="W1015" s="321"/>
    </row>
    <row r="1016" spans="1:23" customFormat="1" ht="15" hidden="1" customHeight="1">
      <c r="A1016" s="324">
        <v>1739</v>
      </c>
      <c r="B1016" s="344">
        <f>+A1016</f>
        <v>1739</v>
      </c>
      <c r="C1016" s="319" t="str">
        <f>+VLOOKUP(A1016,bd_lista!$A$3:$C$593,3,FALSE)</f>
        <v>Gobierno Autónomo Municipal de San Julián</v>
      </c>
      <c r="D1016" s="319" t="str">
        <f>+C1016</f>
        <v>Gobierno Autónomo Municipal de San Julián</v>
      </c>
      <c r="E1016" s="348" t="s">
        <v>1426</v>
      </c>
      <c r="F1016" s="315">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315">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315">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315">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315">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315">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315">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315">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315">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315">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315">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315">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315">
        <f t="shared" ca="1" si="34"/>
        <v>0</v>
      </c>
      <c r="S1016" s="323"/>
      <c r="T1016" s="315">
        <f ca="1">+T1017</f>
        <v>0</v>
      </c>
      <c r="U1016" s="314">
        <f t="shared" si="35"/>
        <v>1</v>
      </c>
      <c r="V1016" s="320" t="str">
        <f>+VLOOKUP(A1016,bd_lista!$A$3:$E$593,5,FALSE)</f>
        <v>Gobiernos Autonomos Municipales</v>
      </c>
      <c r="W1016" s="342" t="str">
        <f>+V1016</f>
        <v>Gobiernos Autonomos Municipales</v>
      </c>
    </row>
    <row r="1017" spans="1:23" customFormat="1" ht="15" hidden="1" customHeight="1">
      <c r="A1017" s="324">
        <v>1739</v>
      </c>
      <c r="B1017" s="344"/>
      <c r="C1017" s="319" t="str">
        <f>+VLOOKUP(A1017,bd_lista!$A$3:$C$593,3,FALSE)</f>
        <v>Gobierno Autónomo Municipal de San Julián</v>
      </c>
      <c r="D1017" s="319"/>
      <c r="E1017" s="349" t="s">
        <v>1427</v>
      </c>
      <c r="F1017" s="315">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315">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315">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315">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315">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315">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315">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315">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315">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315">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315">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315">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315">
        <f t="shared" ca="1" si="34"/>
        <v>0</v>
      </c>
      <c r="S1017" s="323">
        <f ca="1">+R1016+R1017</f>
        <v>0</v>
      </c>
      <c r="T1017" s="315">
        <f ca="1">+S1017</f>
        <v>0</v>
      </c>
      <c r="U1017" s="314">
        <f t="shared" si="35"/>
        <v>2</v>
      </c>
      <c r="V1017" s="320" t="str">
        <f>+VLOOKUP(A1017,bd_lista!$A$3:$E$593,5,FALSE)</f>
        <v>Gobiernos Autonomos Municipales</v>
      </c>
      <c r="W1017" s="321"/>
    </row>
    <row r="1018" spans="1:23" customFormat="1" ht="15" hidden="1" customHeight="1">
      <c r="A1018" s="324">
        <v>1740</v>
      </c>
      <c r="B1018" s="344">
        <f>+A1018</f>
        <v>1740</v>
      </c>
      <c r="C1018" s="319" t="str">
        <f>+VLOOKUP(A1018,bd_lista!$A$3:$C$593,3,FALSE)</f>
        <v>Gobierno Autónomo Municipal de San Matías</v>
      </c>
      <c r="D1018" s="319" t="str">
        <f>+C1018</f>
        <v>Gobierno Autónomo Municipal de San Matías</v>
      </c>
      <c r="E1018" s="348" t="s">
        <v>1426</v>
      </c>
      <c r="F1018" s="315">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315">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315">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315">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315">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315">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315">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315">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315">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315">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315">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315">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315">
        <f t="shared" ca="1" si="34"/>
        <v>0</v>
      </c>
      <c r="S1018" s="323"/>
      <c r="T1018" s="315">
        <f ca="1">+T1019</f>
        <v>0</v>
      </c>
      <c r="U1018" s="314">
        <f t="shared" si="35"/>
        <v>1</v>
      </c>
      <c r="V1018" s="320" t="str">
        <f>+VLOOKUP(A1018,bd_lista!$A$3:$E$593,5,FALSE)</f>
        <v>Gobiernos Autonomos Municipales</v>
      </c>
      <c r="W1018" s="342" t="str">
        <f>+V1018</f>
        <v>Gobiernos Autonomos Municipales</v>
      </c>
    </row>
    <row r="1019" spans="1:23" customFormat="1" ht="15" hidden="1" customHeight="1">
      <c r="A1019" s="324">
        <v>1740</v>
      </c>
      <c r="B1019" s="344"/>
      <c r="C1019" s="319" t="str">
        <f>+VLOOKUP(A1019,bd_lista!$A$3:$C$593,3,FALSE)</f>
        <v>Gobierno Autónomo Municipal de San Matías</v>
      </c>
      <c r="D1019" s="319"/>
      <c r="E1019" s="349" t="s">
        <v>1427</v>
      </c>
      <c r="F1019" s="315">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315">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315">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315">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315">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315">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315">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315">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315">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315">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315">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315">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315">
        <f t="shared" ca="1" si="34"/>
        <v>0</v>
      </c>
      <c r="S1019" s="323">
        <f ca="1">+R1018+R1019</f>
        <v>0</v>
      </c>
      <c r="T1019" s="315">
        <f ca="1">+S1019</f>
        <v>0</v>
      </c>
      <c r="U1019" s="314">
        <f t="shared" si="35"/>
        <v>2</v>
      </c>
      <c r="V1019" s="320" t="str">
        <f>+VLOOKUP(A1019,bd_lista!$A$3:$E$593,5,FALSE)</f>
        <v>Gobiernos Autonomos Municipales</v>
      </c>
      <c r="W1019" s="321"/>
    </row>
    <row r="1020" spans="1:23" customFormat="1" ht="15" hidden="1" customHeight="1">
      <c r="A1020" s="324">
        <v>1741</v>
      </c>
      <c r="B1020" s="344">
        <f>+A1020</f>
        <v>1741</v>
      </c>
      <c r="C1020" s="319" t="str">
        <f>+VLOOKUP(A1020,bd_lista!$A$3:$C$593,3,FALSE)</f>
        <v>Gobierno Autónomo Municipal de Comarapa</v>
      </c>
      <c r="D1020" s="319" t="str">
        <f>+C1020</f>
        <v>Gobierno Autónomo Municipal de Comarapa</v>
      </c>
      <c r="E1020" s="348" t="s">
        <v>1426</v>
      </c>
      <c r="F1020" s="315">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315">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315">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315">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315">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315">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315">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315">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315">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315">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315">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315">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315">
        <f t="shared" ca="1" si="34"/>
        <v>0</v>
      </c>
      <c r="S1020" s="323"/>
      <c r="T1020" s="315">
        <f ca="1">+T1021</f>
        <v>0</v>
      </c>
      <c r="U1020" s="314">
        <f t="shared" si="35"/>
        <v>1</v>
      </c>
      <c r="V1020" s="320" t="str">
        <f>+VLOOKUP(A1020,bd_lista!$A$3:$E$593,5,FALSE)</f>
        <v>Gobiernos Autonomos Municipales</v>
      </c>
      <c r="W1020" s="342" t="str">
        <f>+V1020</f>
        <v>Gobiernos Autonomos Municipales</v>
      </c>
    </row>
    <row r="1021" spans="1:23" customFormat="1" ht="15" hidden="1" customHeight="1">
      <c r="A1021" s="324">
        <v>1741</v>
      </c>
      <c r="B1021" s="344"/>
      <c r="C1021" s="319" t="str">
        <f>+VLOOKUP(A1021,bd_lista!$A$3:$C$593,3,FALSE)</f>
        <v>Gobierno Autónomo Municipal de Comarapa</v>
      </c>
      <c r="D1021" s="319"/>
      <c r="E1021" s="349" t="s">
        <v>1427</v>
      </c>
      <c r="F1021" s="315">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315">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315">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315">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315">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315">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315">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315">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315">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315">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315">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315">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315">
        <f t="shared" ca="1" si="34"/>
        <v>0</v>
      </c>
      <c r="S1021" s="323">
        <f ca="1">+R1020+R1021</f>
        <v>0</v>
      </c>
      <c r="T1021" s="315">
        <f ca="1">+S1021</f>
        <v>0</v>
      </c>
      <c r="U1021" s="314">
        <f t="shared" si="35"/>
        <v>2</v>
      </c>
      <c r="V1021" s="320" t="str">
        <f>+VLOOKUP(A1021,bd_lista!$A$3:$E$593,5,FALSE)</f>
        <v>Gobiernos Autonomos Municipales</v>
      </c>
      <c r="W1021" s="321"/>
    </row>
    <row r="1022" spans="1:23" customFormat="1" ht="15" hidden="1" customHeight="1">
      <c r="A1022" s="324">
        <v>1742</v>
      </c>
      <c r="B1022" s="344">
        <f>+A1022</f>
        <v>1742</v>
      </c>
      <c r="C1022" s="319" t="str">
        <f>+VLOOKUP(A1022,bd_lista!$A$3:$C$593,3,FALSE)</f>
        <v>Gobierno Autónomo Municipal de Saipina</v>
      </c>
      <c r="D1022" s="319" t="str">
        <f>+C1022</f>
        <v>Gobierno Autónomo Municipal de Saipina</v>
      </c>
      <c r="E1022" s="348" t="s">
        <v>1426</v>
      </c>
      <c r="F1022" s="315">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315">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315">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315">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315">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315">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315">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315">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315">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315">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315">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315">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315">
        <f t="shared" ca="1" si="34"/>
        <v>0</v>
      </c>
      <c r="S1022" s="323"/>
      <c r="T1022" s="315">
        <f ca="1">+T1023</f>
        <v>0</v>
      </c>
      <c r="U1022" s="314">
        <f t="shared" si="35"/>
        <v>1</v>
      </c>
      <c r="V1022" s="320" t="str">
        <f>+VLOOKUP(A1022,bd_lista!$A$3:$E$593,5,FALSE)</f>
        <v>Gobiernos Autonomos Municipales</v>
      </c>
      <c r="W1022" s="342" t="str">
        <f>+V1022</f>
        <v>Gobiernos Autonomos Municipales</v>
      </c>
    </row>
    <row r="1023" spans="1:23" customFormat="1" ht="15" hidden="1" customHeight="1">
      <c r="A1023" s="324">
        <v>1742</v>
      </c>
      <c r="B1023" s="344"/>
      <c r="C1023" s="319" t="str">
        <f>+VLOOKUP(A1023,bd_lista!$A$3:$C$593,3,FALSE)</f>
        <v>Gobierno Autónomo Municipal de Saipina</v>
      </c>
      <c r="D1023" s="319"/>
      <c r="E1023" s="349" t="s">
        <v>1427</v>
      </c>
      <c r="F1023" s="315">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315">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315">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315">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315">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315">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315">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315">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315">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315">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315">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315">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315">
        <f t="shared" ca="1" si="34"/>
        <v>0</v>
      </c>
      <c r="S1023" s="323">
        <f ca="1">+R1022+R1023</f>
        <v>0</v>
      </c>
      <c r="T1023" s="315">
        <f ca="1">+S1023</f>
        <v>0</v>
      </c>
      <c r="U1023" s="314">
        <f t="shared" si="35"/>
        <v>2</v>
      </c>
      <c r="V1023" s="320" t="str">
        <f>+VLOOKUP(A1023,bd_lista!$A$3:$E$593,5,FALSE)</f>
        <v>Gobiernos Autonomos Municipales</v>
      </c>
      <c r="W1023" s="321"/>
    </row>
    <row r="1024" spans="1:23" customFormat="1" ht="15" hidden="1" customHeight="1">
      <c r="A1024" s="324">
        <v>1743</v>
      </c>
      <c r="B1024" s="344">
        <f>+A1024</f>
        <v>1743</v>
      </c>
      <c r="C1024" s="319" t="str">
        <f>+VLOOKUP(A1024,bd_lista!$A$3:$C$593,3,FALSE)</f>
        <v>Gobierno Autónomo Municipal de Puerto Suárez</v>
      </c>
      <c r="D1024" s="319" t="str">
        <f>+C1024</f>
        <v>Gobierno Autónomo Municipal de Puerto Suárez</v>
      </c>
      <c r="E1024" s="348" t="s">
        <v>1426</v>
      </c>
      <c r="F1024" s="315">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315">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315">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315">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315">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315">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315">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315">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315">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315">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315">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315">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315">
        <f t="shared" ca="1" si="34"/>
        <v>0</v>
      </c>
      <c r="S1024" s="323"/>
      <c r="T1024" s="315">
        <f ca="1">+T1025</f>
        <v>0</v>
      </c>
      <c r="U1024" s="314">
        <f t="shared" si="35"/>
        <v>1</v>
      </c>
      <c r="V1024" s="320" t="str">
        <f>+VLOOKUP(A1024,bd_lista!$A$3:$E$593,5,FALSE)</f>
        <v>Gobiernos Autonomos Municipales</v>
      </c>
      <c r="W1024" s="342" t="str">
        <f>+V1024</f>
        <v>Gobiernos Autonomos Municipales</v>
      </c>
    </row>
    <row r="1025" spans="1:23" customFormat="1" ht="15" hidden="1" customHeight="1">
      <c r="A1025" s="324">
        <v>1743</v>
      </c>
      <c r="B1025" s="344"/>
      <c r="C1025" s="319" t="str">
        <f>+VLOOKUP(A1025,bd_lista!$A$3:$C$593,3,FALSE)</f>
        <v>Gobierno Autónomo Municipal de Puerto Suárez</v>
      </c>
      <c r="D1025" s="319"/>
      <c r="E1025" s="349" t="s">
        <v>1427</v>
      </c>
      <c r="F1025" s="315">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315">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315">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315">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315">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315">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315">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315">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315">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315">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315">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315">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315">
        <f t="shared" ca="1" si="34"/>
        <v>0</v>
      </c>
      <c r="S1025" s="323">
        <f ca="1">+R1024+R1025</f>
        <v>0</v>
      </c>
      <c r="T1025" s="315">
        <f ca="1">+S1025</f>
        <v>0</v>
      </c>
      <c r="U1025" s="314">
        <f t="shared" si="35"/>
        <v>2</v>
      </c>
      <c r="V1025" s="320" t="str">
        <f>+VLOOKUP(A1025,bd_lista!$A$3:$E$593,5,FALSE)</f>
        <v>Gobiernos Autonomos Municipales</v>
      </c>
      <c r="W1025" s="321"/>
    </row>
    <row r="1026" spans="1:23" customFormat="1" ht="15" hidden="1" customHeight="1">
      <c r="A1026" s="324">
        <v>1744</v>
      </c>
      <c r="B1026" s="344">
        <f>+A1026</f>
        <v>1744</v>
      </c>
      <c r="C1026" s="319" t="str">
        <f>+VLOOKUP(A1026,bd_lista!$A$3:$C$593,3,FALSE)</f>
        <v>Gobierno Autónomo Municipal de Puerto Quijarro</v>
      </c>
      <c r="D1026" s="319" t="str">
        <f>+C1026</f>
        <v>Gobierno Autónomo Municipal de Puerto Quijarro</v>
      </c>
      <c r="E1026" s="348" t="s">
        <v>1426</v>
      </c>
      <c r="F1026" s="315">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315">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315">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315">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315">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315">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315">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315">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315">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315">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315">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315">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315">
        <f t="shared" ca="1" si="34"/>
        <v>0</v>
      </c>
      <c r="S1026" s="323"/>
      <c r="T1026" s="315">
        <f ca="1">+T1027</f>
        <v>0</v>
      </c>
      <c r="U1026" s="314">
        <f t="shared" si="35"/>
        <v>1</v>
      </c>
      <c r="V1026" s="320" t="str">
        <f>+VLOOKUP(A1026,bd_lista!$A$3:$E$593,5,FALSE)</f>
        <v>Gobiernos Autonomos Municipales</v>
      </c>
      <c r="W1026" s="342" t="str">
        <f>+V1026</f>
        <v>Gobiernos Autonomos Municipales</v>
      </c>
    </row>
    <row r="1027" spans="1:23" customFormat="1" ht="15" hidden="1" customHeight="1">
      <c r="A1027" s="324">
        <v>1744</v>
      </c>
      <c r="B1027" s="344"/>
      <c r="C1027" s="319" t="str">
        <f>+VLOOKUP(A1027,bd_lista!$A$3:$C$593,3,FALSE)</f>
        <v>Gobierno Autónomo Municipal de Puerto Quijarro</v>
      </c>
      <c r="D1027" s="319"/>
      <c r="E1027" s="349" t="s">
        <v>1427</v>
      </c>
      <c r="F1027" s="315">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315">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315">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315">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315">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315">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315">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315">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315">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315">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315">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315">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315">
        <f t="shared" ca="1" si="34"/>
        <v>0</v>
      </c>
      <c r="S1027" s="323">
        <f ca="1">+R1026+R1027</f>
        <v>0</v>
      </c>
      <c r="T1027" s="315">
        <f ca="1">+S1027</f>
        <v>0</v>
      </c>
      <c r="U1027" s="314">
        <f t="shared" si="35"/>
        <v>2</v>
      </c>
      <c r="V1027" s="320" t="str">
        <f>+VLOOKUP(A1027,bd_lista!$A$3:$E$593,5,FALSE)</f>
        <v>Gobiernos Autonomos Municipales</v>
      </c>
      <c r="W1027" s="321"/>
    </row>
    <row r="1028" spans="1:23" customFormat="1" ht="27" hidden="1" customHeight="1">
      <c r="A1028" s="324">
        <v>1745</v>
      </c>
      <c r="B1028" s="344">
        <f>+A1028</f>
        <v>1745</v>
      </c>
      <c r="C1028" s="319" t="str">
        <f>+VLOOKUP(A1028,bd_lista!$A$3:$C$593,3,FALSE)</f>
        <v>Gobierno Autónomo Municipal de Ascención de Guarayos</v>
      </c>
      <c r="D1028" s="319" t="str">
        <f>+C1028</f>
        <v>Gobierno Autónomo Municipal de Ascención de Guarayos</v>
      </c>
      <c r="E1028" s="348" t="s">
        <v>1426</v>
      </c>
      <c r="F1028" s="315">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315">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315">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315">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315">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315">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315">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315">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315">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315">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315">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315">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315">
        <f t="shared" ca="1" si="34"/>
        <v>0</v>
      </c>
      <c r="S1028" s="323"/>
      <c r="T1028" s="315">
        <f ca="1">+T1029</f>
        <v>0</v>
      </c>
      <c r="U1028" s="314">
        <f t="shared" si="35"/>
        <v>1</v>
      </c>
      <c r="V1028" s="320" t="str">
        <f>+VLOOKUP(A1028,bd_lista!$A$3:$E$593,5,FALSE)</f>
        <v>Gobiernos Autonomos Municipales</v>
      </c>
      <c r="W1028" s="342" t="str">
        <f>+V1028</f>
        <v>Gobiernos Autonomos Municipales</v>
      </c>
    </row>
    <row r="1029" spans="1:23" customFormat="1" ht="27" hidden="1" customHeight="1">
      <c r="A1029" s="324">
        <v>1745</v>
      </c>
      <c r="B1029" s="344"/>
      <c r="C1029" s="319" t="str">
        <f>+VLOOKUP(A1029,bd_lista!$A$3:$C$593,3,FALSE)</f>
        <v>Gobierno Autónomo Municipal de Ascención de Guarayos</v>
      </c>
      <c r="D1029" s="319"/>
      <c r="E1029" s="349" t="s">
        <v>1427</v>
      </c>
      <c r="F1029" s="315">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315">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315">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315">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315">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315">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315">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315">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315">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315">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315">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315">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315">
        <f t="shared" ca="1" si="34"/>
        <v>0</v>
      </c>
      <c r="S1029" s="323">
        <f ca="1">+R1028+R1029</f>
        <v>0</v>
      </c>
      <c r="T1029" s="315">
        <f ca="1">+S1029</f>
        <v>0</v>
      </c>
      <c r="U1029" s="314">
        <f t="shared" si="35"/>
        <v>2</v>
      </c>
      <c r="V1029" s="320" t="str">
        <f>+VLOOKUP(A1029,bd_lista!$A$3:$E$593,5,FALSE)</f>
        <v>Gobiernos Autonomos Municipales</v>
      </c>
      <c r="W1029" s="321"/>
    </row>
    <row r="1030" spans="1:23" customFormat="1" ht="15" hidden="1" customHeight="1">
      <c r="A1030" s="324">
        <v>1746</v>
      </c>
      <c r="B1030" s="344">
        <f>+A1030</f>
        <v>1746</v>
      </c>
      <c r="C1030" s="319" t="str">
        <f>+VLOOKUP(A1030,bd_lista!$A$3:$C$593,3,FALSE)</f>
        <v>Gobierno Autónomo Municipal de Urubicha</v>
      </c>
      <c r="D1030" s="319" t="str">
        <f>+C1030</f>
        <v>Gobierno Autónomo Municipal de Urubicha</v>
      </c>
      <c r="E1030" s="348" t="s">
        <v>1426</v>
      </c>
      <c r="F1030" s="315">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315">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315">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315">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315">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315">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315">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315">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315">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315">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315">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315">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315">
        <f t="shared" ca="1" si="34"/>
        <v>0</v>
      </c>
      <c r="S1030" s="323"/>
      <c r="T1030" s="315">
        <f ca="1">+T1031</f>
        <v>0</v>
      </c>
      <c r="U1030" s="314">
        <f t="shared" si="35"/>
        <v>1</v>
      </c>
      <c r="V1030" s="320" t="str">
        <f>+VLOOKUP(A1030,bd_lista!$A$3:$E$593,5,FALSE)</f>
        <v>Gobiernos Autonomos Municipales</v>
      </c>
      <c r="W1030" s="342" t="str">
        <f>+V1030</f>
        <v>Gobiernos Autonomos Municipales</v>
      </c>
    </row>
    <row r="1031" spans="1:23" customFormat="1" ht="15" hidden="1" customHeight="1">
      <c r="A1031" s="324">
        <v>1746</v>
      </c>
      <c r="B1031" s="344"/>
      <c r="C1031" s="319" t="str">
        <f>+VLOOKUP(A1031,bd_lista!$A$3:$C$593,3,FALSE)</f>
        <v>Gobierno Autónomo Municipal de Urubicha</v>
      </c>
      <c r="D1031" s="319"/>
      <c r="E1031" s="349" t="s">
        <v>1427</v>
      </c>
      <c r="F1031" s="315">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315">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315">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315">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315">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315">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315">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315">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315">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315">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315">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315">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315">
        <f t="shared" ca="1" si="34"/>
        <v>0</v>
      </c>
      <c r="S1031" s="323">
        <f ca="1">+R1030+R1031</f>
        <v>0</v>
      </c>
      <c r="T1031" s="315">
        <f ca="1">+S1031</f>
        <v>0</v>
      </c>
      <c r="U1031" s="314">
        <f t="shared" si="35"/>
        <v>2</v>
      </c>
      <c r="V1031" s="320" t="str">
        <f>+VLOOKUP(A1031,bd_lista!$A$3:$E$593,5,FALSE)</f>
        <v>Gobiernos Autonomos Municipales</v>
      </c>
      <c r="W1031" s="321"/>
    </row>
    <row r="1032" spans="1:23" customFormat="1" ht="15" hidden="1" customHeight="1">
      <c r="A1032" s="324">
        <v>1747</v>
      </c>
      <c r="B1032" s="344">
        <f>+A1032</f>
        <v>1747</v>
      </c>
      <c r="C1032" s="319" t="str">
        <f>+VLOOKUP(A1032,bd_lista!$A$3:$C$593,3,FALSE)</f>
        <v>Gobierno Autónomo Municipal de el Puente</v>
      </c>
      <c r="D1032" s="319" t="str">
        <f>+C1032</f>
        <v>Gobierno Autónomo Municipal de el Puente</v>
      </c>
      <c r="E1032" s="348" t="s">
        <v>1426</v>
      </c>
      <c r="F1032" s="315">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315">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315">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315">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315">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315">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315">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315">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315">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315">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315">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315">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315">
        <f t="shared" ca="1" si="34"/>
        <v>0</v>
      </c>
      <c r="S1032" s="323"/>
      <c r="T1032" s="315">
        <f ca="1">+T1033</f>
        <v>0</v>
      </c>
      <c r="U1032" s="314">
        <f t="shared" si="35"/>
        <v>1</v>
      </c>
      <c r="V1032" s="320" t="str">
        <f>+VLOOKUP(A1032,bd_lista!$A$3:$E$593,5,FALSE)</f>
        <v>Gobiernos Autonomos Municipales</v>
      </c>
      <c r="W1032" s="342" t="str">
        <f>+V1032</f>
        <v>Gobiernos Autonomos Municipales</v>
      </c>
    </row>
    <row r="1033" spans="1:23" customFormat="1" ht="15" hidden="1" customHeight="1">
      <c r="A1033" s="324">
        <v>1747</v>
      </c>
      <c r="B1033" s="344"/>
      <c r="C1033" s="319" t="str">
        <f>+VLOOKUP(A1033,bd_lista!$A$3:$C$593,3,FALSE)</f>
        <v>Gobierno Autónomo Municipal de el Puente</v>
      </c>
      <c r="D1033" s="319"/>
      <c r="E1033" s="349" t="s">
        <v>1427</v>
      </c>
      <c r="F1033" s="315">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315">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315">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315">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315">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315">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315">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315">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315">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315">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315">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315">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315">
        <f t="shared" ca="1" si="34"/>
        <v>0</v>
      </c>
      <c r="S1033" s="323">
        <f ca="1">+R1032+R1033</f>
        <v>0</v>
      </c>
      <c r="T1033" s="315">
        <f ca="1">+S1033</f>
        <v>0</v>
      </c>
      <c r="U1033" s="314">
        <f t="shared" si="35"/>
        <v>2</v>
      </c>
      <c r="V1033" s="320" t="str">
        <f>+VLOOKUP(A1033,bd_lista!$A$3:$E$593,5,FALSE)</f>
        <v>Gobiernos Autonomos Municipales</v>
      </c>
      <c r="W1033" s="321"/>
    </row>
    <row r="1034" spans="1:23" customFormat="1" ht="15" hidden="1" customHeight="1">
      <c r="A1034" s="324">
        <v>1748</v>
      </c>
      <c r="B1034" s="344">
        <f>+A1034</f>
        <v>1748</v>
      </c>
      <c r="C1034" s="319" t="str">
        <f>+VLOOKUP(A1034,bd_lista!$A$3:$C$593,3,FALSE)</f>
        <v>Gobierno Autónomo Municipal de Okinawa Uno</v>
      </c>
      <c r="D1034" s="319" t="str">
        <f>+C1034</f>
        <v>Gobierno Autónomo Municipal de Okinawa Uno</v>
      </c>
      <c r="E1034" s="348" t="s">
        <v>1426</v>
      </c>
      <c r="F1034" s="315">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315">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315">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315">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315">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315">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315">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315">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315">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315">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315">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315">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315">
        <f t="shared" ca="1" si="34"/>
        <v>0</v>
      </c>
      <c r="S1034" s="323"/>
      <c r="T1034" s="315">
        <f ca="1">+T1035</f>
        <v>0</v>
      </c>
      <c r="U1034" s="314">
        <f t="shared" si="35"/>
        <v>1</v>
      </c>
      <c r="V1034" s="320" t="str">
        <f>+VLOOKUP(A1034,bd_lista!$A$3:$E$593,5,FALSE)</f>
        <v>Gobiernos Autonomos Municipales</v>
      </c>
      <c r="W1034" s="342" t="str">
        <f>+V1034</f>
        <v>Gobiernos Autonomos Municipales</v>
      </c>
    </row>
    <row r="1035" spans="1:23" customFormat="1" ht="15" hidden="1" customHeight="1">
      <c r="A1035" s="324">
        <v>1748</v>
      </c>
      <c r="B1035" s="344"/>
      <c r="C1035" s="319" t="str">
        <f>+VLOOKUP(A1035,bd_lista!$A$3:$C$593,3,FALSE)</f>
        <v>Gobierno Autónomo Municipal de Okinawa Uno</v>
      </c>
      <c r="D1035" s="319"/>
      <c r="E1035" s="349" t="s">
        <v>1427</v>
      </c>
      <c r="F1035" s="315">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315">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315">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315">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315">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315">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315">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315">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315">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315">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315">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315">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315">
        <f t="shared" ca="1" si="34"/>
        <v>0</v>
      </c>
      <c r="S1035" s="323">
        <f ca="1">+R1034+R1035</f>
        <v>0</v>
      </c>
      <c r="T1035" s="315">
        <f ca="1">+S1035</f>
        <v>0</v>
      </c>
      <c r="U1035" s="314">
        <f t="shared" si="35"/>
        <v>2</v>
      </c>
      <c r="V1035" s="320" t="str">
        <f>+VLOOKUP(A1035,bd_lista!$A$3:$E$593,5,FALSE)</f>
        <v>Gobiernos Autonomos Municipales</v>
      </c>
      <c r="W1035" s="321"/>
    </row>
    <row r="1036" spans="1:23" customFormat="1" ht="27" hidden="1" customHeight="1">
      <c r="A1036" s="324">
        <v>1749</v>
      </c>
      <c r="B1036" s="344">
        <f>+A1036</f>
        <v>1749</v>
      </c>
      <c r="C1036" s="319" t="str">
        <f>+VLOOKUP(A1036,bd_lista!$A$3:$C$593,3,FALSE)</f>
        <v>Gobierno Autónomo Municipal de San Antonio de Lomerio</v>
      </c>
      <c r="D1036" s="319" t="str">
        <f>+C1036</f>
        <v>Gobierno Autónomo Municipal de San Antonio de Lomerio</v>
      </c>
      <c r="E1036" s="348" t="s">
        <v>1426</v>
      </c>
      <c r="F1036" s="315">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315">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315">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315">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315">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315">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315">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315">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315">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315">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315">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315">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315">
        <f t="shared" ca="1" si="34"/>
        <v>0</v>
      </c>
      <c r="S1036" s="323"/>
      <c r="T1036" s="315">
        <f ca="1">+T1037</f>
        <v>0</v>
      </c>
      <c r="U1036" s="314">
        <f t="shared" si="35"/>
        <v>1</v>
      </c>
      <c r="V1036" s="320" t="str">
        <f>+VLOOKUP(A1036,bd_lista!$A$3:$E$593,5,FALSE)</f>
        <v>Gobiernos Autonomos Municipales</v>
      </c>
      <c r="W1036" s="342" t="str">
        <f>+V1036</f>
        <v>Gobiernos Autonomos Municipales</v>
      </c>
    </row>
    <row r="1037" spans="1:23" customFormat="1" ht="27" hidden="1" customHeight="1">
      <c r="A1037" s="324">
        <v>1749</v>
      </c>
      <c r="B1037" s="344"/>
      <c r="C1037" s="319" t="str">
        <f>+VLOOKUP(A1037,bd_lista!$A$3:$C$593,3,FALSE)</f>
        <v>Gobierno Autónomo Municipal de San Antonio de Lomerio</v>
      </c>
      <c r="D1037" s="319"/>
      <c r="E1037" s="349" t="s">
        <v>1427</v>
      </c>
      <c r="F1037" s="315">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315">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315">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315">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315">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315">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315">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315">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315">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315">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315">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315">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315">
        <f t="shared" ca="1" si="34"/>
        <v>0</v>
      </c>
      <c r="S1037" s="323">
        <f ca="1">+R1036+R1037</f>
        <v>0</v>
      </c>
      <c r="T1037" s="315">
        <f ca="1">+S1037</f>
        <v>0</v>
      </c>
      <c r="U1037" s="314">
        <f t="shared" si="35"/>
        <v>2</v>
      </c>
      <c r="V1037" s="320" t="str">
        <f>+VLOOKUP(A1037,bd_lista!$A$3:$E$593,5,FALSE)</f>
        <v>Gobiernos Autonomos Municipales</v>
      </c>
      <c r="W1037" s="321"/>
    </row>
    <row r="1038" spans="1:23" customFormat="1" ht="15" hidden="1" customHeight="1">
      <c r="A1038" s="324">
        <v>1750</v>
      </c>
      <c r="B1038" s="344">
        <f>+A1038</f>
        <v>1750</v>
      </c>
      <c r="C1038" s="319" t="str">
        <f>+VLOOKUP(A1038,bd_lista!$A$3:$C$593,3,FALSE)</f>
        <v>Gobierno Autónomo Municipal de San Ramón</v>
      </c>
      <c r="D1038" s="319" t="str">
        <f>+C1038</f>
        <v>Gobierno Autónomo Municipal de San Ramón</v>
      </c>
      <c r="E1038" s="348" t="s">
        <v>1426</v>
      </c>
      <c r="F1038" s="315">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315">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315">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315">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315">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315">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315">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315">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315">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315">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315">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315">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315">
        <f t="shared" ref="R1038:R1101" ca="1" si="36">+SUM(F1038:Q1038)</f>
        <v>0</v>
      </c>
      <c r="S1038" s="323"/>
      <c r="T1038" s="315">
        <f ca="1">+T1039</f>
        <v>0</v>
      </c>
      <c r="U1038" s="314">
        <f t="shared" ref="U1038:U1101" si="37">+IF(E1038="Débitos",1,2)</f>
        <v>1</v>
      </c>
      <c r="V1038" s="320" t="str">
        <f>+VLOOKUP(A1038,bd_lista!$A$3:$E$593,5,FALSE)</f>
        <v>Gobiernos Autonomos Municipales</v>
      </c>
      <c r="W1038" s="342" t="str">
        <f>+V1038</f>
        <v>Gobiernos Autonomos Municipales</v>
      </c>
    </row>
    <row r="1039" spans="1:23" customFormat="1" ht="15" hidden="1" customHeight="1">
      <c r="A1039" s="324">
        <v>1750</v>
      </c>
      <c r="B1039" s="344"/>
      <c r="C1039" s="319" t="str">
        <f>+VLOOKUP(A1039,bd_lista!$A$3:$C$593,3,FALSE)</f>
        <v>Gobierno Autónomo Municipal de San Ramón</v>
      </c>
      <c r="D1039" s="319"/>
      <c r="E1039" s="349" t="s">
        <v>1427</v>
      </c>
      <c r="F1039" s="315">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315">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315">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315">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315">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315">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315">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315">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315">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315">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315">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315">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315">
        <f t="shared" ca="1" si="36"/>
        <v>0</v>
      </c>
      <c r="S1039" s="323">
        <f ca="1">+R1038+R1039</f>
        <v>0</v>
      </c>
      <c r="T1039" s="315">
        <f ca="1">+S1039</f>
        <v>0</v>
      </c>
      <c r="U1039" s="314">
        <f t="shared" si="37"/>
        <v>2</v>
      </c>
      <c r="V1039" s="320" t="str">
        <f>+VLOOKUP(A1039,bd_lista!$A$3:$E$593,5,FALSE)</f>
        <v>Gobiernos Autonomos Municipales</v>
      </c>
      <c r="W1039" s="321"/>
    </row>
    <row r="1040" spans="1:23" customFormat="1" ht="27" hidden="1" customHeight="1">
      <c r="A1040" s="324">
        <v>1751</v>
      </c>
      <c r="B1040" s="344">
        <f>+A1040</f>
        <v>1751</v>
      </c>
      <c r="C1040" s="319" t="str">
        <f>+VLOOKUP(A1040,bd_lista!$A$3:$C$593,3,FALSE)</f>
        <v>Gobierno Autónomo Municipal de El Carmen Rivero Tórrez</v>
      </c>
      <c r="D1040" s="319" t="str">
        <f>+C1040</f>
        <v>Gobierno Autónomo Municipal de El Carmen Rivero Tórrez</v>
      </c>
      <c r="E1040" s="348" t="s">
        <v>1426</v>
      </c>
      <c r="F1040" s="315">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315">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315">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315">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315">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315">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315">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315">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315">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315">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315">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315">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315">
        <f t="shared" ca="1" si="36"/>
        <v>0</v>
      </c>
      <c r="S1040" s="323"/>
      <c r="T1040" s="315">
        <f ca="1">+T1041</f>
        <v>0</v>
      </c>
      <c r="U1040" s="314">
        <f t="shared" si="37"/>
        <v>1</v>
      </c>
      <c r="V1040" s="320" t="str">
        <f>+VLOOKUP(A1040,bd_lista!$A$3:$E$593,5,FALSE)</f>
        <v>Gobiernos Autonomos Municipales</v>
      </c>
      <c r="W1040" s="342" t="str">
        <f>+V1040</f>
        <v>Gobiernos Autonomos Municipales</v>
      </c>
    </row>
    <row r="1041" spans="1:23" customFormat="1" ht="27" hidden="1" customHeight="1">
      <c r="A1041" s="324">
        <v>1751</v>
      </c>
      <c r="B1041" s="344"/>
      <c r="C1041" s="319" t="str">
        <f>+VLOOKUP(A1041,bd_lista!$A$3:$C$593,3,FALSE)</f>
        <v>Gobierno Autónomo Municipal de El Carmen Rivero Tórrez</v>
      </c>
      <c r="D1041" s="319"/>
      <c r="E1041" s="349" t="s">
        <v>1427</v>
      </c>
      <c r="F1041" s="315">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315">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315">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315">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315">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315">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315">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315">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315">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315">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315">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315">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315">
        <f t="shared" ca="1" si="36"/>
        <v>0</v>
      </c>
      <c r="S1041" s="323">
        <f ca="1">+R1040+R1041</f>
        <v>0</v>
      </c>
      <c r="T1041" s="315">
        <f ca="1">+S1041</f>
        <v>0</v>
      </c>
      <c r="U1041" s="314">
        <f t="shared" si="37"/>
        <v>2</v>
      </c>
      <c r="V1041" s="320" t="str">
        <f>+VLOOKUP(A1041,bd_lista!$A$3:$E$593,5,FALSE)</f>
        <v>Gobiernos Autonomos Municipales</v>
      </c>
      <c r="W1041" s="321"/>
    </row>
    <row r="1042" spans="1:23" customFormat="1" ht="15" hidden="1" customHeight="1">
      <c r="A1042" s="324">
        <v>1752</v>
      </c>
      <c r="B1042" s="344">
        <f>+A1042</f>
        <v>1752</v>
      </c>
      <c r="C1042" s="319" t="str">
        <f>+VLOOKUP(A1042,bd_lista!$A$3:$C$593,3,FALSE)</f>
        <v>Gobierno Autónomo Municipal de San Juan</v>
      </c>
      <c r="D1042" s="319" t="str">
        <f>+C1042</f>
        <v>Gobierno Autónomo Municipal de San Juan</v>
      </c>
      <c r="E1042" s="348" t="s">
        <v>1426</v>
      </c>
      <c r="F1042" s="315">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315">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315">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315">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315">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315">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315">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315">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315">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315">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315">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315">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315">
        <f t="shared" ca="1" si="36"/>
        <v>0</v>
      </c>
      <c r="S1042" s="323"/>
      <c r="T1042" s="315">
        <f ca="1">+T1043</f>
        <v>0</v>
      </c>
      <c r="U1042" s="314">
        <f t="shared" si="37"/>
        <v>1</v>
      </c>
      <c r="V1042" s="320" t="str">
        <f>+VLOOKUP(A1042,bd_lista!$A$3:$E$593,5,FALSE)</f>
        <v>Gobiernos Autonomos Municipales</v>
      </c>
      <c r="W1042" s="342" t="str">
        <f>+V1042</f>
        <v>Gobiernos Autonomos Municipales</v>
      </c>
    </row>
    <row r="1043" spans="1:23" customFormat="1" ht="15" hidden="1" customHeight="1">
      <c r="A1043" s="324">
        <v>1752</v>
      </c>
      <c r="B1043" s="344"/>
      <c r="C1043" s="319" t="str">
        <f>+VLOOKUP(A1043,bd_lista!$A$3:$C$593,3,FALSE)</f>
        <v>Gobierno Autónomo Municipal de San Juan</v>
      </c>
      <c r="D1043" s="319"/>
      <c r="E1043" s="349" t="s">
        <v>1427</v>
      </c>
      <c r="F1043" s="315">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315">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315">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315">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315">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315">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315">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315">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315">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315">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315">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315">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315">
        <f t="shared" ca="1" si="36"/>
        <v>0</v>
      </c>
      <c r="S1043" s="323">
        <f ca="1">+R1042+R1043</f>
        <v>0</v>
      </c>
      <c r="T1043" s="315">
        <f ca="1">+S1043</f>
        <v>0</v>
      </c>
      <c r="U1043" s="314">
        <f t="shared" si="37"/>
        <v>2</v>
      </c>
      <c r="V1043" s="320" t="str">
        <f>+VLOOKUP(A1043,bd_lista!$A$3:$E$593,5,FALSE)</f>
        <v>Gobiernos Autonomos Municipales</v>
      </c>
      <c r="W1043" s="321"/>
    </row>
    <row r="1044" spans="1:23" customFormat="1" ht="15" hidden="1" customHeight="1">
      <c r="A1044" s="324">
        <v>1753</v>
      </c>
      <c r="B1044" s="344">
        <f>+A1044</f>
        <v>1753</v>
      </c>
      <c r="C1044" s="319" t="str">
        <f>+VLOOKUP(A1044,bd_lista!$A$3:$C$593,3,FALSE)</f>
        <v>Gobierno Autónomo Municipal de Fernández Alonso</v>
      </c>
      <c r="D1044" s="319" t="str">
        <f>+C1044</f>
        <v>Gobierno Autónomo Municipal de Fernández Alonso</v>
      </c>
      <c r="E1044" s="348" t="s">
        <v>1426</v>
      </c>
      <c r="F1044" s="315">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315">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315">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315">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315">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315">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315">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315">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315">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315">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315">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315">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315">
        <f t="shared" ca="1" si="36"/>
        <v>0</v>
      </c>
      <c r="S1044" s="323"/>
      <c r="T1044" s="315">
        <f ca="1">+T1045</f>
        <v>0</v>
      </c>
      <c r="U1044" s="314">
        <f t="shared" si="37"/>
        <v>1</v>
      </c>
      <c r="V1044" s="320" t="str">
        <f>+VLOOKUP(A1044,bd_lista!$A$3:$E$593,5,FALSE)</f>
        <v>Gobiernos Autonomos Municipales</v>
      </c>
      <c r="W1044" s="342" t="str">
        <f>+V1044</f>
        <v>Gobiernos Autonomos Municipales</v>
      </c>
    </row>
    <row r="1045" spans="1:23" customFormat="1" ht="15" hidden="1" customHeight="1">
      <c r="A1045" s="324">
        <v>1753</v>
      </c>
      <c r="B1045" s="344"/>
      <c r="C1045" s="319" t="str">
        <f>+VLOOKUP(A1045,bd_lista!$A$3:$C$593,3,FALSE)</f>
        <v>Gobierno Autónomo Municipal de Fernández Alonso</v>
      </c>
      <c r="D1045" s="319"/>
      <c r="E1045" s="349" t="s">
        <v>1427</v>
      </c>
      <c r="F1045" s="315">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315">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315">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315">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315">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315">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315">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315">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315">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315">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315">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315">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315">
        <f t="shared" ca="1" si="36"/>
        <v>0</v>
      </c>
      <c r="S1045" s="323">
        <f ca="1">+R1044+R1045</f>
        <v>0</v>
      </c>
      <c r="T1045" s="315">
        <f ca="1">+S1045</f>
        <v>0</v>
      </c>
      <c r="U1045" s="314">
        <f t="shared" si="37"/>
        <v>2</v>
      </c>
      <c r="V1045" s="320" t="str">
        <f>+VLOOKUP(A1045,bd_lista!$A$3:$E$593,5,FALSE)</f>
        <v>Gobiernos Autonomos Municipales</v>
      </c>
      <c r="W1045" s="321"/>
    </row>
    <row r="1046" spans="1:23" customFormat="1" ht="15" hidden="1" customHeight="1">
      <c r="A1046" s="324">
        <v>1754</v>
      </c>
      <c r="B1046" s="344">
        <f>+A1046</f>
        <v>1754</v>
      </c>
      <c r="C1046" s="319" t="str">
        <f>+VLOOKUP(A1046,bd_lista!$A$3:$C$593,3,FALSE)</f>
        <v>Gobierno Autónomo Municipal de San Pedro</v>
      </c>
      <c r="D1046" s="319" t="str">
        <f>+C1046</f>
        <v>Gobierno Autónomo Municipal de San Pedro</v>
      </c>
      <c r="E1046" s="348" t="s">
        <v>1426</v>
      </c>
      <c r="F1046" s="315">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315">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315">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315">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315">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315">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315">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315">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315">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315">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315">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315">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315">
        <f t="shared" ca="1" si="36"/>
        <v>0</v>
      </c>
      <c r="S1046" s="323"/>
      <c r="T1046" s="315">
        <f ca="1">+T1047</f>
        <v>0</v>
      </c>
      <c r="U1046" s="314">
        <f t="shared" si="37"/>
        <v>1</v>
      </c>
      <c r="V1046" s="320" t="str">
        <f>+VLOOKUP(A1046,bd_lista!$A$3:$E$593,5,FALSE)</f>
        <v>Gobiernos Autonomos Municipales</v>
      </c>
      <c r="W1046" s="342" t="str">
        <f>+V1046</f>
        <v>Gobiernos Autonomos Municipales</v>
      </c>
    </row>
    <row r="1047" spans="1:23" customFormat="1" ht="15" hidden="1" customHeight="1">
      <c r="A1047" s="324">
        <v>1754</v>
      </c>
      <c r="B1047" s="344"/>
      <c r="C1047" s="319" t="str">
        <f>+VLOOKUP(A1047,bd_lista!$A$3:$C$593,3,FALSE)</f>
        <v>Gobierno Autónomo Municipal de San Pedro</v>
      </c>
      <c r="D1047" s="319"/>
      <c r="E1047" s="349" t="s">
        <v>1427</v>
      </c>
      <c r="F1047" s="315">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315">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315">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315">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315">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315">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315">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315">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315">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315">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315">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315">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315">
        <f t="shared" ca="1" si="36"/>
        <v>0</v>
      </c>
      <c r="S1047" s="323">
        <f ca="1">+R1046+R1047</f>
        <v>0</v>
      </c>
      <c r="T1047" s="315">
        <f ca="1">+S1047</f>
        <v>0</v>
      </c>
      <c r="U1047" s="314">
        <f t="shared" si="37"/>
        <v>2</v>
      </c>
      <c r="V1047" s="320" t="str">
        <f>+VLOOKUP(A1047,bd_lista!$A$3:$E$593,5,FALSE)</f>
        <v>Gobiernos Autonomos Municipales</v>
      </c>
      <c r="W1047" s="321"/>
    </row>
    <row r="1048" spans="1:23" customFormat="1" ht="15" hidden="1" customHeight="1">
      <c r="A1048" s="324">
        <v>1755</v>
      </c>
      <c r="B1048" s="344">
        <f>+A1048</f>
        <v>1755</v>
      </c>
      <c r="C1048" s="319" t="str">
        <f>+VLOOKUP(A1048,bd_lista!$A$3:$C$593,3,FALSE)</f>
        <v>Gobierno Autónomo Municipal de Cuatro Cañadas</v>
      </c>
      <c r="D1048" s="319" t="str">
        <f>+C1048</f>
        <v>Gobierno Autónomo Municipal de Cuatro Cañadas</v>
      </c>
      <c r="E1048" s="348" t="s">
        <v>1426</v>
      </c>
      <c r="F1048" s="315">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315">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315">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315">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315">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315">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315">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315">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315">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315">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315">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315">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315">
        <f t="shared" ca="1" si="36"/>
        <v>0</v>
      </c>
      <c r="S1048" s="323"/>
      <c r="T1048" s="315">
        <f ca="1">+T1049</f>
        <v>0</v>
      </c>
      <c r="U1048" s="314">
        <f t="shared" si="37"/>
        <v>1</v>
      </c>
      <c r="V1048" s="320" t="str">
        <f>+VLOOKUP(A1048,bd_lista!$A$3:$E$593,5,FALSE)</f>
        <v>Gobiernos Autonomos Municipales</v>
      </c>
      <c r="W1048" s="342" t="str">
        <f>+V1048</f>
        <v>Gobiernos Autonomos Municipales</v>
      </c>
    </row>
    <row r="1049" spans="1:23" customFormat="1" ht="15" hidden="1" customHeight="1">
      <c r="A1049" s="324">
        <v>1755</v>
      </c>
      <c r="B1049" s="344"/>
      <c r="C1049" s="319" t="str">
        <f>+VLOOKUP(A1049,bd_lista!$A$3:$C$593,3,FALSE)</f>
        <v>Gobierno Autónomo Municipal de Cuatro Cañadas</v>
      </c>
      <c r="D1049" s="319"/>
      <c r="E1049" s="349" t="s">
        <v>1427</v>
      </c>
      <c r="F1049" s="315">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315">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315">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315">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315">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315">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315">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315">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315">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315">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315">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315">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315">
        <f t="shared" ca="1" si="36"/>
        <v>0</v>
      </c>
      <c r="S1049" s="323">
        <f ca="1">+R1048+R1049</f>
        <v>0</v>
      </c>
      <c r="T1049" s="315">
        <f ca="1">+S1049</f>
        <v>0</v>
      </c>
      <c r="U1049" s="314">
        <f t="shared" si="37"/>
        <v>2</v>
      </c>
      <c r="V1049" s="320" t="str">
        <f>+VLOOKUP(A1049,bd_lista!$A$3:$E$593,5,FALSE)</f>
        <v>Gobiernos Autonomos Municipales</v>
      </c>
      <c r="W1049" s="321"/>
    </row>
    <row r="1050" spans="1:23" customFormat="1" ht="15" hidden="1" customHeight="1">
      <c r="A1050" s="324">
        <v>1756</v>
      </c>
      <c r="B1050" s="344">
        <f>+A1050</f>
        <v>1756</v>
      </c>
      <c r="C1050" s="319" t="str">
        <f>+VLOOKUP(A1050,bd_lista!$A$3:$C$593,3,FALSE)</f>
        <v>Gobierno Autónomo Municipal de Colpa Bélgica</v>
      </c>
      <c r="D1050" s="319" t="str">
        <f>+C1050</f>
        <v>Gobierno Autónomo Municipal de Colpa Bélgica</v>
      </c>
      <c r="E1050" s="348" t="s">
        <v>1426</v>
      </c>
      <c r="F1050" s="315">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315">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315">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315">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315">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315">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315">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315">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315">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315">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315">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315">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315">
        <f t="shared" ca="1" si="36"/>
        <v>0</v>
      </c>
      <c r="S1050" s="323"/>
      <c r="T1050" s="315">
        <f ca="1">+T1051</f>
        <v>0</v>
      </c>
      <c r="U1050" s="314">
        <f t="shared" si="37"/>
        <v>1</v>
      </c>
      <c r="V1050" s="320" t="str">
        <f>+VLOOKUP(A1050,bd_lista!$A$3:$E$593,5,FALSE)</f>
        <v>Gobiernos Autonomos Municipales</v>
      </c>
      <c r="W1050" s="342" t="str">
        <f>+V1050</f>
        <v>Gobiernos Autonomos Municipales</v>
      </c>
    </row>
    <row r="1051" spans="1:23" customFormat="1" ht="15" hidden="1" customHeight="1">
      <c r="A1051" s="324">
        <v>1756</v>
      </c>
      <c r="B1051" s="344"/>
      <c r="C1051" s="319" t="str">
        <f>+VLOOKUP(A1051,bd_lista!$A$3:$C$593,3,FALSE)</f>
        <v>Gobierno Autónomo Municipal de Colpa Bélgica</v>
      </c>
      <c r="D1051" s="319"/>
      <c r="E1051" s="349" t="s">
        <v>1427</v>
      </c>
      <c r="F1051" s="315">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315">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315">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315">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315">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315">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315">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315">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315">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315">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315">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315">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315">
        <f t="shared" ca="1" si="36"/>
        <v>0</v>
      </c>
      <c r="S1051" s="323">
        <f ca="1">+R1050+R1051</f>
        <v>0</v>
      </c>
      <c r="T1051" s="315">
        <f ca="1">+S1051</f>
        <v>0</v>
      </c>
      <c r="U1051" s="314">
        <f t="shared" si="37"/>
        <v>2</v>
      </c>
      <c r="V1051" s="320" t="str">
        <f>+VLOOKUP(A1051,bd_lista!$A$3:$E$593,5,FALSE)</f>
        <v>Gobiernos Autonomos Municipales</v>
      </c>
      <c r="W1051" s="321"/>
    </row>
    <row r="1052" spans="1:23" customFormat="1" ht="15" hidden="1" customHeight="1">
      <c r="A1052" s="324">
        <v>1801</v>
      </c>
      <c r="B1052" s="344">
        <f>+A1052</f>
        <v>1801</v>
      </c>
      <c r="C1052" s="319" t="str">
        <f>+VLOOKUP(A1052,bd_lista!$A$3:$C$593,3,FALSE)</f>
        <v>Gobierno Autónomo Municipal de Trinidad</v>
      </c>
      <c r="D1052" s="319" t="str">
        <f>+C1052</f>
        <v>Gobierno Autónomo Municipal de Trinidad</v>
      </c>
      <c r="E1052" s="348" t="s">
        <v>1426</v>
      </c>
      <c r="F1052" s="315">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315">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315">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315">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315">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315">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315">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315">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315">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315">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315">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315">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315">
        <f t="shared" ca="1" si="36"/>
        <v>0</v>
      </c>
      <c r="S1052" s="323"/>
      <c r="T1052" s="315">
        <f ca="1">+T1053</f>
        <v>0</v>
      </c>
      <c r="U1052" s="314">
        <f t="shared" si="37"/>
        <v>1</v>
      </c>
      <c r="V1052" s="320" t="str">
        <f>+VLOOKUP(A1052,bd_lista!$A$3:$E$593,5,FALSE)</f>
        <v>Gobiernos Autonomos Municipales</v>
      </c>
      <c r="W1052" s="342" t="str">
        <f>+V1052</f>
        <v>Gobiernos Autonomos Municipales</v>
      </c>
    </row>
    <row r="1053" spans="1:23" customFormat="1" ht="15" hidden="1" customHeight="1">
      <c r="A1053" s="324">
        <v>1801</v>
      </c>
      <c r="B1053" s="344"/>
      <c r="C1053" s="319" t="str">
        <f>+VLOOKUP(A1053,bd_lista!$A$3:$C$593,3,FALSE)</f>
        <v>Gobierno Autónomo Municipal de Trinidad</v>
      </c>
      <c r="D1053" s="319"/>
      <c r="E1053" s="349" t="s">
        <v>1427</v>
      </c>
      <c r="F1053" s="315">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315">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315">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315">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315">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315">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315">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315">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315">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315">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315">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315">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315">
        <f t="shared" ca="1" si="36"/>
        <v>0</v>
      </c>
      <c r="S1053" s="323">
        <f ca="1">+R1052+R1053</f>
        <v>0</v>
      </c>
      <c r="T1053" s="315">
        <f ca="1">+S1053</f>
        <v>0</v>
      </c>
      <c r="U1053" s="314">
        <f t="shared" si="37"/>
        <v>2</v>
      </c>
      <c r="V1053" s="320" t="str">
        <f>+VLOOKUP(A1053,bd_lista!$A$3:$E$593,5,FALSE)</f>
        <v>Gobiernos Autonomos Municipales</v>
      </c>
      <c r="W1053" s="321"/>
    </row>
    <row r="1054" spans="1:23" customFormat="1" ht="15" hidden="1" customHeight="1">
      <c r="A1054" s="324">
        <v>1802</v>
      </c>
      <c r="B1054" s="344">
        <f>+A1054</f>
        <v>1802</v>
      </c>
      <c r="C1054" s="319" t="str">
        <f>+VLOOKUP(A1054,bd_lista!$A$3:$C$593,3,FALSE)</f>
        <v>Gobierno Autónomo Municipal de San Javier</v>
      </c>
      <c r="D1054" s="319" t="str">
        <f>+C1054</f>
        <v>Gobierno Autónomo Municipal de San Javier</v>
      </c>
      <c r="E1054" s="348" t="s">
        <v>1426</v>
      </c>
      <c r="F1054" s="315">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315">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315">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315">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315">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315">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315">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315">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315">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315">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315">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315">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315">
        <f t="shared" ca="1" si="36"/>
        <v>0</v>
      </c>
      <c r="S1054" s="323"/>
      <c r="T1054" s="315">
        <f ca="1">+T1055</f>
        <v>0</v>
      </c>
      <c r="U1054" s="314">
        <f t="shared" si="37"/>
        <v>1</v>
      </c>
      <c r="V1054" s="320" t="str">
        <f>+VLOOKUP(A1054,bd_lista!$A$3:$E$593,5,FALSE)</f>
        <v>Gobiernos Autonomos Municipales</v>
      </c>
      <c r="W1054" s="342" t="str">
        <f>+V1054</f>
        <v>Gobiernos Autonomos Municipales</v>
      </c>
    </row>
    <row r="1055" spans="1:23" customFormat="1" ht="15" hidden="1" customHeight="1">
      <c r="A1055" s="324">
        <v>1802</v>
      </c>
      <c r="B1055" s="344"/>
      <c r="C1055" s="319" t="str">
        <f>+VLOOKUP(A1055,bd_lista!$A$3:$C$593,3,FALSE)</f>
        <v>Gobierno Autónomo Municipal de San Javier</v>
      </c>
      <c r="D1055" s="319"/>
      <c r="E1055" s="349" t="s">
        <v>1427</v>
      </c>
      <c r="F1055" s="315">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315">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315">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315">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315">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315">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315">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315">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315">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315">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315">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315">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315">
        <f t="shared" ca="1" si="36"/>
        <v>0</v>
      </c>
      <c r="S1055" s="323">
        <f ca="1">+R1054+R1055</f>
        <v>0</v>
      </c>
      <c r="T1055" s="315">
        <f ca="1">+S1055</f>
        <v>0</v>
      </c>
      <c r="U1055" s="314">
        <f t="shared" si="37"/>
        <v>2</v>
      </c>
      <c r="V1055" s="320" t="str">
        <f>+VLOOKUP(A1055,bd_lista!$A$3:$E$593,5,FALSE)</f>
        <v>Gobiernos Autonomos Municipales</v>
      </c>
      <c r="W1055" s="321"/>
    </row>
    <row r="1056" spans="1:23" customFormat="1" ht="15" hidden="1" customHeight="1">
      <c r="A1056" s="324">
        <v>1803</v>
      </c>
      <c r="B1056" s="344">
        <f>+A1056</f>
        <v>1803</v>
      </c>
      <c r="C1056" s="319" t="str">
        <f>+VLOOKUP(A1056,bd_lista!$A$3:$C$593,3,FALSE)</f>
        <v>Gobierno Autónomo Municipal de Riberalta</v>
      </c>
      <c r="D1056" s="319" t="str">
        <f>+C1056</f>
        <v>Gobierno Autónomo Municipal de Riberalta</v>
      </c>
      <c r="E1056" s="348" t="s">
        <v>1426</v>
      </c>
      <c r="F1056" s="315">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315">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315">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315">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315">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315">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315">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315">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315">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315">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315">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315">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315">
        <f t="shared" ca="1" si="36"/>
        <v>0</v>
      </c>
      <c r="S1056" s="323"/>
      <c r="T1056" s="315">
        <f ca="1">+T1057</f>
        <v>0</v>
      </c>
      <c r="U1056" s="314">
        <f t="shared" si="37"/>
        <v>1</v>
      </c>
      <c r="V1056" s="320" t="str">
        <f>+VLOOKUP(A1056,bd_lista!$A$3:$E$593,5,FALSE)</f>
        <v>Gobiernos Autonomos Municipales</v>
      </c>
      <c r="W1056" s="342" t="str">
        <f>+V1056</f>
        <v>Gobiernos Autonomos Municipales</v>
      </c>
    </row>
    <row r="1057" spans="1:23" customFormat="1" ht="15" hidden="1" customHeight="1">
      <c r="A1057" s="324">
        <v>1803</v>
      </c>
      <c r="B1057" s="344"/>
      <c r="C1057" s="319" t="str">
        <f>+VLOOKUP(A1057,bd_lista!$A$3:$C$593,3,FALSE)</f>
        <v>Gobierno Autónomo Municipal de Riberalta</v>
      </c>
      <c r="D1057" s="319"/>
      <c r="E1057" s="349" t="s">
        <v>1427</v>
      </c>
      <c r="F1057" s="315">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315">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315">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315">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315">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315">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315">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315">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315">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315">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315">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315">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315">
        <f t="shared" ca="1" si="36"/>
        <v>0</v>
      </c>
      <c r="S1057" s="323">
        <f ca="1">+R1056+R1057</f>
        <v>0</v>
      </c>
      <c r="T1057" s="315">
        <f ca="1">+S1057</f>
        <v>0</v>
      </c>
      <c r="U1057" s="314">
        <f t="shared" si="37"/>
        <v>2</v>
      </c>
      <c r="V1057" s="320" t="str">
        <f>+VLOOKUP(A1057,bd_lista!$A$3:$E$593,5,FALSE)</f>
        <v>Gobiernos Autonomos Municipales</v>
      </c>
      <c r="W1057" s="321"/>
    </row>
    <row r="1058" spans="1:23" customFormat="1" ht="27" hidden="1" customHeight="1">
      <c r="A1058" s="324">
        <v>1805</v>
      </c>
      <c r="B1058" s="344">
        <f>+A1058</f>
        <v>1805</v>
      </c>
      <c r="C1058" s="319" t="str">
        <f>+VLOOKUP(A1058,bd_lista!$A$3:$C$593,3,FALSE)</f>
        <v>Gobierno Autónomo Municipal de Puerto Guayaramerín</v>
      </c>
      <c r="D1058" s="319" t="str">
        <f>+C1058</f>
        <v>Gobierno Autónomo Municipal de Puerto Guayaramerín</v>
      </c>
      <c r="E1058" s="348" t="s">
        <v>1426</v>
      </c>
      <c r="F1058" s="315">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315">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315">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315">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315">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315">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315">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315">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315">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315">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315">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315">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315">
        <f t="shared" ca="1" si="36"/>
        <v>0</v>
      </c>
      <c r="S1058" s="323"/>
      <c r="T1058" s="315">
        <f ca="1">+T1059</f>
        <v>0</v>
      </c>
      <c r="U1058" s="314">
        <f t="shared" si="37"/>
        <v>1</v>
      </c>
      <c r="V1058" s="320" t="str">
        <f>+VLOOKUP(A1058,bd_lista!$A$3:$E$593,5,FALSE)</f>
        <v>Gobiernos Autonomos Municipales</v>
      </c>
      <c r="W1058" s="342" t="str">
        <f>+V1058</f>
        <v>Gobiernos Autonomos Municipales</v>
      </c>
    </row>
    <row r="1059" spans="1:23" customFormat="1" ht="27" hidden="1" customHeight="1">
      <c r="A1059" s="324">
        <v>1805</v>
      </c>
      <c r="B1059" s="344"/>
      <c r="C1059" s="319" t="str">
        <f>+VLOOKUP(A1059,bd_lista!$A$3:$C$593,3,FALSE)</f>
        <v>Gobierno Autónomo Municipal de Puerto Guayaramerín</v>
      </c>
      <c r="D1059" s="319"/>
      <c r="E1059" s="349" t="s">
        <v>1427</v>
      </c>
      <c r="F1059" s="315">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315">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315">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315">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315">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315">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315">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315">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315">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315">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315">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315">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315">
        <f t="shared" ca="1" si="36"/>
        <v>0</v>
      </c>
      <c r="S1059" s="323">
        <f ca="1">+R1058+R1059</f>
        <v>0</v>
      </c>
      <c r="T1059" s="315">
        <f ca="1">+S1059</f>
        <v>0</v>
      </c>
      <c r="U1059" s="314">
        <f t="shared" si="37"/>
        <v>2</v>
      </c>
      <c r="V1059" s="320" t="str">
        <f>+VLOOKUP(A1059,bd_lista!$A$3:$E$593,5,FALSE)</f>
        <v>Gobiernos Autonomos Municipales</v>
      </c>
      <c r="W1059" s="321"/>
    </row>
    <row r="1060" spans="1:23" customFormat="1" ht="15" hidden="1" customHeight="1">
      <c r="A1060" s="324">
        <v>1806</v>
      </c>
      <c r="B1060" s="344">
        <f>+A1060</f>
        <v>1806</v>
      </c>
      <c r="C1060" s="319" t="str">
        <f>+VLOOKUP(A1060,bd_lista!$A$3:$C$593,3,FALSE)</f>
        <v>Gobierno Autónomo Municipal de Reyes</v>
      </c>
      <c r="D1060" s="319" t="str">
        <f>+C1060</f>
        <v>Gobierno Autónomo Municipal de Reyes</v>
      </c>
      <c r="E1060" s="348" t="s">
        <v>1426</v>
      </c>
      <c r="F1060" s="315">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315">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315">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315">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315">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315">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315">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315">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315">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315">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315">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315">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315">
        <f t="shared" ca="1" si="36"/>
        <v>0</v>
      </c>
      <c r="S1060" s="323"/>
      <c r="T1060" s="315">
        <f ca="1">+T1061</f>
        <v>0</v>
      </c>
      <c r="U1060" s="314">
        <f t="shared" si="37"/>
        <v>1</v>
      </c>
      <c r="V1060" s="320" t="str">
        <f>+VLOOKUP(A1060,bd_lista!$A$3:$E$593,5,FALSE)</f>
        <v>Gobiernos Autonomos Municipales</v>
      </c>
      <c r="W1060" s="342" t="str">
        <f>+V1060</f>
        <v>Gobiernos Autonomos Municipales</v>
      </c>
    </row>
    <row r="1061" spans="1:23" customFormat="1" ht="15" hidden="1" customHeight="1">
      <c r="A1061" s="324">
        <v>1806</v>
      </c>
      <c r="B1061" s="344"/>
      <c r="C1061" s="319" t="str">
        <f>+VLOOKUP(A1061,bd_lista!$A$3:$C$593,3,FALSE)</f>
        <v>Gobierno Autónomo Municipal de Reyes</v>
      </c>
      <c r="D1061" s="319"/>
      <c r="E1061" s="349" t="s">
        <v>1427</v>
      </c>
      <c r="F1061" s="315">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315">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0</v>
      </c>
      <c r="H1061" s="315">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315">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315">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315">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315">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315">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315">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315">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315">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315">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315">
        <f t="shared" ca="1" si="36"/>
        <v>0</v>
      </c>
      <c r="S1061" s="323">
        <f ca="1">+R1060+R1061</f>
        <v>0</v>
      </c>
      <c r="T1061" s="315">
        <f ca="1">+S1061</f>
        <v>0</v>
      </c>
      <c r="U1061" s="314">
        <f t="shared" si="37"/>
        <v>2</v>
      </c>
      <c r="V1061" s="320" t="str">
        <f>+VLOOKUP(A1061,bd_lista!$A$3:$E$593,5,FALSE)</f>
        <v>Gobiernos Autonomos Municipales</v>
      </c>
      <c r="W1061" s="321"/>
    </row>
    <row r="1062" spans="1:23" customFormat="1" ht="27" hidden="1" customHeight="1">
      <c r="A1062" s="324">
        <v>1807</v>
      </c>
      <c r="B1062" s="344">
        <f>+A1062</f>
        <v>1807</v>
      </c>
      <c r="C1062" s="319" t="str">
        <f>+VLOOKUP(A1062,bd_lista!$A$3:$C$593,3,FALSE)</f>
        <v>Gobierno Autónomo Municipal de Puerto Rurrenabaque</v>
      </c>
      <c r="D1062" s="319" t="str">
        <f>+C1062</f>
        <v>Gobierno Autónomo Municipal de Puerto Rurrenabaque</v>
      </c>
      <c r="E1062" s="348" t="s">
        <v>1426</v>
      </c>
      <c r="F1062" s="315">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315">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315">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315">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315">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315">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315">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315">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315">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315">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315">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315">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315">
        <f t="shared" ca="1" si="36"/>
        <v>0</v>
      </c>
      <c r="S1062" s="323"/>
      <c r="T1062" s="315">
        <f ca="1">+T1063</f>
        <v>0</v>
      </c>
      <c r="U1062" s="314">
        <f t="shared" si="37"/>
        <v>1</v>
      </c>
      <c r="V1062" s="320" t="str">
        <f>+VLOOKUP(A1062,bd_lista!$A$3:$E$593,5,FALSE)</f>
        <v>Gobiernos Autonomos Municipales</v>
      </c>
      <c r="W1062" s="342" t="str">
        <f>+V1062</f>
        <v>Gobiernos Autonomos Municipales</v>
      </c>
    </row>
    <row r="1063" spans="1:23" customFormat="1" ht="27" hidden="1" customHeight="1">
      <c r="A1063" s="324">
        <v>1807</v>
      </c>
      <c r="B1063" s="344"/>
      <c r="C1063" s="319" t="str">
        <f>+VLOOKUP(A1063,bd_lista!$A$3:$C$593,3,FALSE)</f>
        <v>Gobierno Autónomo Municipal de Puerto Rurrenabaque</v>
      </c>
      <c r="D1063" s="319"/>
      <c r="E1063" s="349" t="s">
        <v>1427</v>
      </c>
      <c r="F1063" s="315">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315">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315">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315">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315">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315">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315">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315">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315">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315">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315">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315">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315">
        <f t="shared" ca="1" si="36"/>
        <v>0</v>
      </c>
      <c r="S1063" s="323">
        <f ca="1">+R1062+R1063</f>
        <v>0</v>
      </c>
      <c r="T1063" s="315">
        <f ca="1">+S1063</f>
        <v>0</v>
      </c>
      <c r="U1063" s="314">
        <f t="shared" si="37"/>
        <v>2</v>
      </c>
      <c r="V1063" s="320" t="str">
        <f>+VLOOKUP(A1063,bd_lista!$A$3:$E$593,5,FALSE)</f>
        <v>Gobiernos Autonomos Municipales</v>
      </c>
      <c r="W1063" s="321"/>
    </row>
    <row r="1064" spans="1:23" customFormat="1" ht="15" hidden="1" customHeight="1">
      <c r="A1064" s="324">
        <v>1808</v>
      </c>
      <c r="B1064" s="344">
        <f>+A1064</f>
        <v>1808</v>
      </c>
      <c r="C1064" s="319" t="str">
        <f>+VLOOKUP(A1064,bd_lista!$A$3:$C$593,3,FALSE)</f>
        <v>Gobierno Autónomo Municipal de San Borja</v>
      </c>
      <c r="D1064" s="319" t="str">
        <f>+C1064</f>
        <v>Gobierno Autónomo Municipal de San Borja</v>
      </c>
      <c r="E1064" s="348" t="s">
        <v>1426</v>
      </c>
      <c r="F1064" s="315">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315">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315">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315">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315">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315">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315">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315">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315">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315">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315">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315">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315">
        <f t="shared" ca="1" si="36"/>
        <v>0</v>
      </c>
      <c r="S1064" s="323"/>
      <c r="T1064" s="315">
        <f ca="1">+T1065</f>
        <v>0</v>
      </c>
      <c r="U1064" s="314">
        <f t="shared" si="37"/>
        <v>1</v>
      </c>
      <c r="V1064" s="320" t="str">
        <f>+VLOOKUP(A1064,bd_lista!$A$3:$E$593,5,FALSE)</f>
        <v>Gobiernos Autonomos Municipales</v>
      </c>
      <c r="W1064" s="342" t="str">
        <f>+V1064</f>
        <v>Gobiernos Autonomos Municipales</v>
      </c>
    </row>
    <row r="1065" spans="1:23" customFormat="1" ht="15" hidden="1" customHeight="1">
      <c r="A1065" s="324">
        <v>1808</v>
      </c>
      <c r="B1065" s="344"/>
      <c r="C1065" s="319" t="str">
        <f>+VLOOKUP(A1065,bd_lista!$A$3:$C$593,3,FALSE)</f>
        <v>Gobierno Autónomo Municipal de San Borja</v>
      </c>
      <c r="D1065" s="319"/>
      <c r="E1065" s="349" t="s">
        <v>1427</v>
      </c>
      <c r="F1065" s="31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31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31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31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31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31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31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31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31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31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31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31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315">
        <f t="shared" ca="1" si="36"/>
        <v>0</v>
      </c>
      <c r="S1065" s="323">
        <f ca="1">+R1064+R1065</f>
        <v>0</v>
      </c>
      <c r="T1065" s="315">
        <f ca="1">+S1065</f>
        <v>0</v>
      </c>
      <c r="U1065" s="314">
        <f t="shared" si="37"/>
        <v>2</v>
      </c>
      <c r="V1065" s="320" t="str">
        <f>+VLOOKUP(A1065,bd_lista!$A$3:$E$593,5,FALSE)</f>
        <v>Gobiernos Autonomos Municipales</v>
      </c>
      <c r="W1065" s="321"/>
    </row>
    <row r="1066" spans="1:23" customFormat="1" ht="15" hidden="1" customHeight="1">
      <c r="A1066" s="324">
        <v>1809</v>
      </c>
      <c r="B1066" s="344">
        <f>+A1066</f>
        <v>1809</v>
      </c>
      <c r="C1066" s="319" t="str">
        <f>+VLOOKUP(A1066,bd_lista!$A$3:$C$593,3,FALSE)</f>
        <v>Gobierno Autónomo Municipal de Santa Rosa</v>
      </c>
      <c r="D1066" s="319" t="str">
        <f>+C1066</f>
        <v>Gobierno Autónomo Municipal de Santa Rosa</v>
      </c>
      <c r="E1066" s="348" t="s">
        <v>1426</v>
      </c>
      <c r="F1066" s="315">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315">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315">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315">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315">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315">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315">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315">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315">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315">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315">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315">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315">
        <f t="shared" ca="1" si="36"/>
        <v>0</v>
      </c>
      <c r="S1066" s="323"/>
      <c r="T1066" s="315">
        <f ca="1">+T1067</f>
        <v>0</v>
      </c>
      <c r="U1066" s="314">
        <f t="shared" si="37"/>
        <v>1</v>
      </c>
      <c r="V1066" s="320" t="str">
        <f>+VLOOKUP(A1066,bd_lista!$A$3:$E$593,5,FALSE)</f>
        <v>Gobiernos Autonomos Municipales</v>
      </c>
      <c r="W1066" s="342" t="str">
        <f>+V1066</f>
        <v>Gobiernos Autonomos Municipales</v>
      </c>
    </row>
    <row r="1067" spans="1:23" customFormat="1" ht="15" hidden="1" customHeight="1">
      <c r="A1067" s="324">
        <v>1809</v>
      </c>
      <c r="B1067" s="344"/>
      <c r="C1067" s="319" t="str">
        <f>+VLOOKUP(A1067,bd_lista!$A$3:$C$593,3,FALSE)</f>
        <v>Gobierno Autónomo Municipal de Santa Rosa</v>
      </c>
      <c r="D1067" s="319"/>
      <c r="E1067" s="349" t="s">
        <v>1427</v>
      </c>
      <c r="F1067" s="315">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315">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315">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315">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315">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315">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315">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315">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315">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315">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315">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315">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315">
        <f t="shared" ca="1" si="36"/>
        <v>0</v>
      </c>
      <c r="S1067" s="323">
        <f ca="1">+R1066+R1067</f>
        <v>0</v>
      </c>
      <c r="T1067" s="315">
        <f ca="1">+S1067</f>
        <v>0</v>
      </c>
      <c r="U1067" s="314">
        <f t="shared" si="37"/>
        <v>2</v>
      </c>
      <c r="V1067" s="320" t="str">
        <f>+VLOOKUP(A1067,bd_lista!$A$3:$E$593,5,FALSE)</f>
        <v>Gobiernos Autonomos Municipales</v>
      </c>
      <c r="W1067" s="321"/>
    </row>
    <row r="1068" spans="1:23" customFormat="1" ht="15" hidden="1" customHeight="1">
      <c r="A1068" s="324">
        <v>1810</v>
      </c>
      <c r="B1068" s="344">
        <f>+A1068</f>
        <v>1810</v>
      </c>
      <c r="C1068" s="319" t="str">
        <f>+VLOOKUP(A1068,bd_lista!$A$3:$C$593,3,FALSE)</f>
        <v>Gobierno Autónomo Municipal de Santa Ana</v>
      </c>
      <c r="D1068" s="319" t="str">
        <f>+C1068</f>
        <v>Gobierno Autónomo Municipal de Santa Ana</v>
      </c>
      <c r="E1068" s="348" t="s">
        <v>1426</v>
      </c>
      <c r="F1068" s="315">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315">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315">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315">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315">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315">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315">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315">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315">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315">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315">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315">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315">
        <f t="shared" ca="1" si="36"/>
        <v>0</v>
      </c>
      <c r="S1068" s="323"/>
      <c r="T1068" s="315">
        <f ca="1">+T1069</f>
        <v>0</v>
      </c>
      <c r="U1068" s="314">
        <f t="shared" si="37"/>
        <v>1</v>
      </c>
      <c r="V1068" s="320" t="str">
        <f>+VLOOKUP(A1068,bd_lista!$A$3:$E$593,5,FALSE)</f>
        <v>Gobiernos Autonomos Municipales</v>
      </c>
      <c r="W1068" s="342" t="str">
        <f>+V1068</f>
        <v>Gobiernos Autonomos Municipales</v>
      </c>
    </row>
    <row r="1069" spans="1:23" customFormat="1" ht="15" hidden="1" customHeight="1">
      <c r="A1069" s="324">
        <v>1810</v>
      </c>
      <c r="B1069" s="344"/>
      <c r="C1069" s="319" t="str">
        <f>+VLOOKUP(A1069,bd_lista!$A$3:$C$593,3,FALSE)</f>
        <v>Gobierno Autónomo Municipal de Santa Ana</v>
      </c>
      <c r="D1069" s="319"/>
      <c r="E1069" s="349" t="s">
        <v>1427</v>
      </c>
      <c r="F1069" s="315">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315">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315">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315">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315">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315">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315">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315">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315">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315">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315">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315">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315">
        <f t="shared" ca="1" si="36"/>
        <v>0</v>
      </c>
      <c r="S1069" s="323">
        <f ca="1">+R1068+R1069</f>
        <v>0</v>
      </c>
      <c r="T1069" s="315">
        <f ca="1">+S1069</f>
        <v>0</v>
      </c>
      <c r="U1069" s="314">
        <f t="shared" si="37"/>
        <v>2</v>
      </c>
      <c r="V1069" s="320" t="str">
        <f>+VLOOKUP(A1069,bd_lista!$A$3:$E$593,5,FALSE)</f>
        <v>Gobiernos Autonomos Municipales</v>
      </c>
      <c r="W1069" s="321"/>
    </row>
    <row r="1070" spans="1:23" customFormat="1" ht="15" hidden="1" customHeight="1">
      <c r="A1070" s="324">
        <v>1811</v>
      </c>
      <c r="B1070" s="344">
        <f>+A1070</f>
        <v>1811</v>
      </c>
      <c r="C1070" s="319" t="str">
        <f>+VLOOKUP(A1070,bd_lista!$A$3:$C$593,3,FALSE)</f>
        <v>Gobierno Autónomo Municipal de San Ignacio</v>
      </c>
      <c r="D1070" s="319" t="str">
        <f>+C1070</f>
        <v>Gobierno Autónomo Municipal de San Ignacio</v>
      </c>
      <c r="E1070" s="348" t="s">
        <v>1426</v>
      </c>
      <c r="F1070" s="315">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315">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315">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315">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315">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315">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315">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315">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315">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315">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315">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315">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315">
        <f t="shared" ca="1" si="36"/>
        <v>0</v>
      </c>
      <c r="S1070" s="323"/>
      <c r="T1070" s="315">
        <f ca="1">+T1071</f>
        <v>0</v>
      </c>
      <c r="U1070" s="314">
        <f t="shared" si="37"/>
        <v>1</v>
      </c>
      <c r="V1070" s="320" t="str">
        <f>+VLOOKUP(A1070,bd_lista!$A$3:$E$593,5,FALSE)</f>
        <v>Gobiernos Autonomos Municipales</v>
      </c>
      <c r="W1070" s="342" t="str">
        <f>+V1070</f>
        <v>Gobiernos Autonomos Municipales</v>
      </c>
    </row>
    <row r="1071" spans="1:23" customFormat="1" ht="15" hidden="1" customHeight="1">
      <c r="A1071" s="324">
        <v>1811</v>
      </c>
      <c r="B1071" s="344"/>
      <c r="C1071" s="319" t="str">
        <f>+VLOOKUP(A1071,bd_lista!$A$3:$C$593,3,FALSE)</f>
        <v>Gobierno Autónomo Municipal de San Ignacio</v>
      </c>
      <c r="D1071" s="319"/>
      <c r="E1071" s="349" t="s">
        <v>1427</v>
      </c>
      <c r="F1071" s="315">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315">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315">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315">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315">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315">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315">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315">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315">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315">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315">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315">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315">
        <f t="shared" ca="1" si="36"/>
        <v>0</v>
      </c>
      <c r="S1071" s="323">
        <f ca="1">+R1070+R1071</f>
        <v>0</v>
      </c>
      <c r="T1071" s="315">
        <f ca="1">+S1071</f>
        <v>0</v>
      </c>
      <c r="U1071" s="314">
        <f t="shared" si="37"/>
        <v>2</v>
      </c>
      <c r="V1071" s="320" t="str">
        <f>+VLOOKUP(A1071,bd_lista!$A$3:$E$593,5,FALSE)</f>
        <v>Gobiernos Autonomos Municipales</v>
      </c>
      <c r="W1071" s="321"/>
    </row>
    <row r="1072" spans="1:23" customFormat="1" ht="15" hidden="1" customHeight="1">
      <c r="A1072" s="324">
        <v>1812</v>
      </c>
      <c r="B1072" s="344">
        <f>+A1072</f>
        <v>1812</v>
      </c>
      <c r="C1072" s="319" t="str">
        <f>+VLOOKUP(A1072,bd_lista!$A$3:$C$593,3,FALSE)</f>
        <v>Gobierno Autónomo Municipal de Loreto</v>
      </c>
      <c r="D1072" s="319" t="str">
        <f>+C1072</f>
        <v>Gobierno Autónomo Municipal de Loreto</v>
      </c>
      <c r="E1072" s="348" t="s">
        <v>1426</v>
      </c>
      <c r="F1072" s="315">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315">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315">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315">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315">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315">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315">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315">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315">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315">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315">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315">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315">
        <f t="shared" ca="1" si="36"/>
        <v>0</v>
      </c>
      <c r="S1072" s="323"/>
      <c r="T1072" s="315">
        <f ca="1">+T1073</f>
        <v>0</v>
      </c>
      <c r="U1072" s="314">
        <f t="shared" si="37"/>
        <v>1</v>
      </c>
      <c r="V1072" s="320" t="str">
        <f>+VLOOKUP(A1072,bd_lista!$A$3:$E$593,5,FALSE)</f>
        <v>Gobiernos Autonomos Municipales</v>
      </c>
      <c r="W1072" s="342" t="str">
        <f>+V1072</f>
        <v>Gobiernos Autonomos Municipales</v>
      </c>
    </row>
    <row r="1073" spans="1:23" customFormat="1" ht="15" hidden="1" customHeight="1">
      <c r="A1073" s="324">
        <v>1812</v>
      </c>
      <c r="B1073" s="344"/>
      <c r="C1073" s="319" t="str">
        <f>+VLOOKUP(A1073,bd_lista!$A$3:$C$593,3,FALSE)</f>
        <v>Gobierno Autónomo Municipal de Loreto</v>
      </c>
      <c r="D1073" s="319"/>
      <c r="E1073" s="349" t="s">
        <v>1427</v>
      </c>
      <c r="F1073" s="31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31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31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31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31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31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31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31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31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31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31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31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315">
        <f t="shared" ca="1" si="36"/>
        <v>0</v>
      </c>
      <c r="S1073" s="323">
        <f ca="1">+R1072+R1073</f>
        <v>0</v>
      </c>
      <c r="T1073" s="315">
        <f ca="1">+S1073</f>
        <v>0</v>
      </c>
      <c r="U1073" s="314">
        <f t="shared" si="37"/>
        <v>2</v>
      </c>
      <c r="V1073" s="320" t="str">
        <f>+VLOOKUP(A1073,bd_lista!$A$3:$E$593,5,FALSE)</f>
        <v>Gobiernos Autonomos Municipales</v>
      </c>
      <c r="W1073" s="321"/>
    </row>
    <row r="1074" spans="1:23" customFormat="1" ht="15" hidden="1" customHeight="1">
      <c r="A1074" s="324">
        <v>1813</v>
      </c>
      <c r="B1074" s="344">
        <f>+A1074</f>
        <v>1813</v>
      </c>
      <c r="C1074" s="319" t="str">
        <f>+VLOOKUP(A1074,bd_lista!$A$3:$C$593,3,FALSE)</f>
        <v>Gobierno Autónomo Municipal de San Andrés</v>
      </c>
      <c r="D1074" s="319" t="str">
        <f>+C1074</f>
        <v>Gobierno Autónomo Municipal de San Andrés</v>
      </c>
      <c r="E1074" s="348" t="s">
        <v>1426</v>
      </c>
      <c r="F1074" s="315">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315">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315">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315">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315">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315">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315">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315">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315">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315">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315">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315">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315">
        <f t="shared" ca="1" si="36"/>
        <v>0</v>
      </c>
      <c r="S1074" s="323"/>
      <c r="T1074" s="315">
        <f ca="1">+T1075</f>
        <v>0</v>
      </c>
      <c r="U1074" s="314">
        <f t="shared" si="37"/>
        <v>1</v>
      </c>
      <c r="V1074" s="320" t="str">
        <f>+VLOOKUP(A1074,bd_lista!$A$3:$E$593,5,FALSE)</f>
        <v>Gobiernos Autonomos Municipales</v>
      </c>
      <c r="W1074" s="342" t="str">
        <f>+V1074</f>
        <v>Gobiernos Autonomos Municipales</v>
      </c>
    </row>
    <row r="1075" spans="1:23" customFormat="1" ht="15" hidden="1" customHeight="1">
      <c r="A1075" s="324">
        <v>1813</v>
      </c>
      <c r="B1075" s="344"/>
      <c r="C1075" s="319" t="str">
        <f>+VLOOKUP(A1075,bd_lista!$A$3:$C$593,3,FALSE)</f>
        <v>Gobierno Autónomo Municipal de San Andrés</v>
      </c>
      <c r="D1075" s="319"/>
      <c r="E1075" s="349" t="s">
        <v>1427</v>
      </c>
      <c r="F1075" s="315">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315">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315">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315">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315">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315">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315">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315">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315">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315">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315">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315">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315">
        <f t="shared" ca="1" si="36"/>
        <v>0</v>
      </c>
      <c r="S1075" s="323">
        <f ca="1">+R1074+R1075</f>
        <v>0</v>
      </c>
      <c r="T1075" s="315">
        <f ca="1">+S1075</f>
        <v>0</v>
      </c>
      <c r="U1075" s="314">
        <f t="shared" si="37"/>
        <v>2</v>
      </c>
      <c r="V1075" s="320" t="str">
        <f>+VLOOKUP(A1075,bd_lista!$A$3:$E$593,5,FALSE)</f>
        <v>Gobiernos Autonomos Municipales</v>
      </c>
      <c r="W1075" s="321"/>
    </row>
    <row r="1076" spans="1:23" customFormat="1" ht="15" hidden="1" customHeight="1">
      <c r="A1076" s="324">
        <v>1814</v>
      </c>
      <c r="B1076" s="344">
        <f>+A1076</f>
        <v>1814</v>
      </c>
      <c r="C1076" s="319" t="str">
        <f>+VLOOKUP(A1076,bd_lista!$A$3:$C$593,3,FALSE)</f>
        <v>Gobierno Autónomo Municipal de San Joaquín</v>
      </c>
      <c r="D1076" s="319" t="str">
        <f>+C1076</f>
        <v>Gobierno Autónomo Municipal de San Joaquín</v>
      </c>
      <c r="E1076" s="348" t="s">
        <v>1426</v>
      </c>
      <c r="F1076" s="315">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315">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315">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315">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315">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315">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315">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315">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315">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315">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315">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315">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315">
        <f t="shared" ca="1" si="36"/>
        <v>0</v>
      </c>
      <c r="S1076" s="323"/>
      <c r="T1076" s="315">
        <f ca="1">+T1077</f>
        <v>0</v>
      </c>
      <c r="U1076" s="314">
        <f t="shared" si="37"/>
        <v>1</v>
      </c>
      <c r="V1076" s="320" t="str">
        <f>+VLOOKUP(A1076,bd_lista!$A$3:$E$593,5,FALSE)</f>
        <v>Gobiernos Autonomos Municipales</v>
      </c>
      <c r="W1076" s="342" t="str">
        <f>+V1076</f>
        <v>Gobiernos Autonomos Municipales</v>
      </c>
    </row>
    <row r="1077" spans="1:23" customFormat="1" ht="15" hidden="1" customHeight="1">
      <c r="A1077" s="324">
        <v>1814</v>
      </c>
      <c r="B1077" s="344"/>
      <c r="C1077" s="319" t="str">
        <f>+VLOOKUP(A1077,bd_lista!$A$3:$C$593,3,FALSE)</f>
        <v>Gobierno Autónomo Municipal de San Joaquín</v>
      </c>
      <c r="D1077" s="319"/>
      <c r="E1077" s="349" t="s">
        <v>1427</v>
      </c>
      <c r="F1077" s="315">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315">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315">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315">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315">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315">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315">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315">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315">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315">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315">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315">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315">
        <f t="shared" ca="1" si="36"/>
        <v>0</v>
      </c>
      <c r="S1077" s="323">
        <f ca="1">+R1076+R1077</f>
        <v>0</v>
      </c>
      <c r="T1077" s="315">
        <f ca="1">+S1077</f>
        <v>0</v>
      </c>
      <c r="U1077" s="314">
        <f t="shared" si="37"/>
        <v>2</v>
      </c>
      <c r="V1077" s="320" t="str">
        <f>+VLOOKUP(A1077,bd_lista!$A$3:$E$593,5,FALSE)</f>
        <v>Gobiernos Autonomos Municipales</v>
      </c>
      <c r="W1077" s="321"/>
    </row>
    <row r="1078" spans="1:23" customFormat="1" ht="15" hidden="1" customHeight="1">
      <c r="A1078" s="324">
        <v>1815</v>
      </c>
      <c r="B1078" s="344">
        <f>+A1078</f>
        <v>1815</v>
      </c>
      <c r="C1078" s="319" t="str">
        <f>+VLOOKUP(A1078,bd_lista!$A$3:$C$593,3,FALSE)</f>
        <v>Gobierno Autónomo Municipal de San Ramón</v>
      </c>
      <c r="D1078" s="319" t="str">
        <f>+C1078</f>
        <v>Gobierno Autónomo Municipal de San Ramón</v>
      </c>
      <c r="E1078" s="348" t="s">
        <v>1426</v>
      </c>
      <c r="F1078" s="315">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315">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315">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315">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315">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315">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315">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315">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315">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315">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315">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315">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315">
        <f t="shared" ca="1" si="36"/>
        <v>0</v>
      </c>
      <c r="S1078" s="323"/>
      <c r="T1078" s="315">
        <f ca="1">+T1079</f>
        <v>0</v>
      </c>
      <c r="U1078" s="314">
        <f t="shared" si="37"/>
        <v>1</v>
      </c>
      <c r="V1078" s="320" t="str">
        <f>+VLOOKUP(A1078,bd_lista!$A$3:$E$593,5,FALSE)</f>
        <v>Gobiernos Autonomos Municipales</v>
      </c>
      <c r="W1078" s="342" t="str">
        <f>+V1078</f>
        <v>Gobiernos Autonomos Municipales</v>
      </c>
    </row>
    <row r="1079" spans="1:23" customFormat="1" ht="15" hidden="1" customHeight="1">
      <c r="A1079" s="324">
        <v>1815</v>
      </c>
      <c r="B1079" s="344"/>
      <c r="C1079" s="319" t="str">
        <f>+VLOOKUP(A1079,bd_lista!$A$3:$C$593,3,FALSE)</f>
        <v>Gobierno Autónomo Municipal de San Ramón</v>
      </c>
      <c r="D1079" s="319"/>
      <c r="E1079" s="349" t="s">
        <v>1427</v>
      </c>
      <c r="F1079" s="31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31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31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31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31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31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31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31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31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31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31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31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315">
        <f t="shared" ca="1" si="36"/>
        <v>0</v>
      </c>
      <c r="S1079" s="323">
        <f ca="1">+R1078+R1079</f>
        <v>0</v>
      </c>
      <c r="T1079" s="315">
        <f ca="1">+S1079</f>
        <v>0</v>
      </c>
      <c r="U1079" s="314">
        <f t="shared" si="37"/>
        <v>2</v>
      </c>
      <c r="V1079" s="320" t="str">
        <f>+VLOOKUP(A1079,bd_lista!$A$3:$E$593,5,FALSE)</f>
        <v>Gobiernos Autonomos Municipales</v>
      </c>
      <c r="W1079" s="321"/>
    </row>
    <row r="1080" spans="1:23" customFormat="1" ht="15" hidden="1" customHeight="1">
      <c r="A1080" s="324">
        <v>1816</v>
      </c>
      <c r="B1080" s="344">
        <f>+A1080</f>
        <v>1816</v>
      </c>
      <c r="C1080" s="319" t="str">
        <f>+VLOOKUP(A1080,bd_lista!$A$3:$C$593,3,FALSE)</f>
        <v>Gobierno Autónomo Municipal de Puerto Síles</v>
      </c>
      <c r="D1080" s="319" t="str">
        <f>+C1080</f>
        <v>Gobierno Autónomo Municipal de Puerto Síles</v>
      </c>
      <c r="E1080" s="348" t="s">
        <v>1426</v>
      </c>
      <c r="F1080" s="315">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315">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315">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315">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315">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315">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315">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315">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315">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315">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315">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315">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315">
        <f t="shared" ca="1" si="36"/>
        <v>0</v>
      </c>
      <c r="S1080" s="323"/>
      <c r="T1080" s="315">
        <f ca="1">+T1081</f>
        <v>0</v>
      </c>
      <c r="U1080" s="314">
        <f t="shared" si="37"/>
        <v>1</v>
      </c>
      <c r="V1080" s="320" t="str">
        <f>+VLOOKUP(A1080,bd_lista!$A$3:$E$593,5,FALSE)</f>
        <v>Gobiernos Autonomos Municipales</v>
      </c>
      <c r="W1080" s="342" t="str">
        <f>+V1080</f>
        <v>Gobiernos Autonomos Municipales</v>
      </c>
    </row>
    <row r="1081" spans="1:23" customFormat="1" ht="15" hidden="1" customHeight="1">
      <c r="A1081" s="324">
        <v>1816</v>
      </c>
      <c r="B1081" s="344"/>
      <c r="C1081" s="319" t="str">
        <f>+VLOOKUP(A1081,bd_lista!$A$3:$C$593,3,FALSE)</f>
        <v>Gobierno Autónomo Municipal de Puerto Síles</v>
      </c>
      <c r="D1081" s="319"/>
      <c r="E1081" s="349" t="s">
        <v>1427</v>
      </c>
      <c r="F1081" s="315">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315">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315">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315">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315">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315">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315">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315">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315">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315">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315">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315">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315">
        <f t="shared" ca="1" si="36"/>
        <v>0</v>
      </c>
      <c r="S1081" s="323">
        <f ca="1">+R1080+R1081</f>
        <v>0</v>
      </c>
      <c r="T1081" s="315">
        <f ca="1">+S1081</f>
        <v>0</v>
      </c>
      <c r="U1081" s="314">
        <f t="shared" si="37"/>
        <v>2</v>
      </c>
      <c r="V1081" s="320" t="str">
        <f>+VLOOKUP(A1081,bd_lista!$A$3:$E$593,5,FALSE)</f>
        <v>Gobiernos Autonomos Municipales</v>
      </c>
      <c r="W1081" s="321"/>
    </row>
    <row r="1082" spans="1:23" customFormat="1" ht="15" hidden="1" customHeight="1">
      <c r="A1082" s="324">
        <v>1817</v>
      </c>
      <c r="B1082" s="344">
        <f>+A1082</f>
        <v>1817</v>
      </c>
      <c r="C1082" s="319" t="str">
        <f>+VLOOKUP(A1082,bd_lista!$A$3:$C$593,3,FALSE)</f>
        <v>Gobierno Autónomo Municipal de Magdalena</v>
      </c>
      <c r="D1082" s="319" t="str">
        <f>+C1082</f>
        <v>Gobierno Autónomo Municipal de Magdalena</v>
      </c>
      <c r="E1082" s="348" t="s">
        <v>1426</v>
      </c>
      <c r="F1082" s="315">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315">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315">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315">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315">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315">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315">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315">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315">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315">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315">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315">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315">
        <f t="shared" ca="1" si="36"/>
        <v>0</v>
      </c>
      <c r="S1082" s="323"/>
      <c r="T1082" s="315">
        <f ca="1">+T1083</f>
        <v>0</v>
      </c>
      <c r="U1082" s="314">
        <f t="shared" si="37"/>
        <v>1</v>
      </c>
      <c r="V1082" s="320" t="str">
        <f>+VLOOKUP(A1082,bd_lista!$A$3:$E$593,5,FALSE)</f>
        <v>Gobiernos Autonomos Municipales</v>
      </c>
      <c r="W1082" s="342" t="str">
        <f>+V1082</f>
        <v>Gobiernos Autonomos Municipales</v>
      </c>
    </row>
    <row r="1083" spans="1:23" customFormat="1" ht="15" hidden="1" customHeight="1">
      <c r="A1083" s="324">
        <v>1817</v>
      </c>
      <c r="B1083" s="344"/>
      <c r="C1083" s="319" t="str">
        <f>+VLOOKUP(A1083,bd_lista!$A$3:$C$593,3,FALSE)</f>
        <v>Gobierno Autónomo Municipal de Magdalena</v>
      </c>
      <c r="D1083" s="319"/>
      <c r="E1083" s="349" t="s">
        <v>1427</v>
      </c>
      <c r="F1083" s="315">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315">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315">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315">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315">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315">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315">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315">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315">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315">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315">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315">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315">
        <f t="shared" ca="1" si="36"/>
        <v>0</v>
      </c>
      <c r="S1083" s="323">
        <f ca="1">+R1082+R1083</f>
        <v>0</v>
      </c>
      <c r="T1083" s="315">
        <f ca="1">+S1083</f>
        <v>0</v>
      </c>
      <c r="U1083" s="314">
        <f t="shared" si="37"/>
        <v>2</v>
      </c>
      <c r="V1083" s="320" t="str">
        <f>+VLOOKUP(A1083,bd_lista!$A$3:$E$593,5,FALSE)</f>
        <v>Gobiernos Autonomos Municipales</v>
      </c>
      <c r="W1083" s="321"/>
    </row>
    <row r="1084" spans="1:23" customFormat="1" ht="15" hidden="1" customHeight="1">
      <c r="A1084" s="324">
        <v>1818</v>
      </c>
      <c r="B1084" s="344">
        <f>+A1084</f>
        <v>1818</v>
      </c>
      <c r="C1084" s="319" t="str">
        <f>+VLOOKUP(A1084,bd_lista!$A$3:$C$593,3,FALSE)</f>
        <v>Gobierno Autónomo Municipal de Baures</v>
      </c>
      <c r="D1084" s="319" t="str">
        <f>+C1084</f>
        <v>Gobierno Autónomo Municipal de Baures</v>
      </c>
      <c r="E1084" s="348" t="s">
        <v>1426</v>
      </c>
      <c r="F1084" s="315">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315">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315">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315">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315">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315">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315">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315">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315">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315">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315">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315">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315">
        <f t="shared" ca="1" si="36"/>
        <v>0</v>
      </c>
      <c r="S1084" s="323"/>
      <c r="T1084" s="315">
        <f ca="1">+T1085</f>
        <v>0</v>
      </c>
      <c r="U1084" s="314">
        <f t="shared" si="37"/>
        <v>1</v>
      </c>
      <c r="V1084" s="320" t="str">
        <f>+VLOOKUP(A1084,bd_lista!$A$3:$E$593,5,FALSE)</f>
        <v>Gobiernos Autonomos Municipales</v>
      </c>
      <c r="W1084" s="342" t="str">
        <f>+V1084</f>
        <v>Gobiernos Autonomos Municipales</v>
      </c>
    </row>
    <row r="1085" spans="1:23" customFormat="1" ht="15" hidden="1" customHeight="1">
      <c r="A1085" s="324">
        <v>1818</v>
      </c>
      <c r="B1085" s="344"/>
      <c r="C1085" s="319" t="str">
        <f>+VLOOKUP(A1085,bd_lista!$A$3:$C$593,3,FALSE)</f>
        <v>Gobierno Autónomo Municipal de Baures</v>
      </c>
      <c r="D1085" s="319"/>
      <c r="E1085" s="349" t="s">
        <v>1427</v>
      </c>
      <c r="F1085" s="315">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315">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315">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315">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315">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315">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315">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315">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315">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315">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315">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315">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315">
        <f t="shared" ca="1" si="36"/>
        <v>0</v>
      </c>
      <c r="S1085" s="323">
        <f ca="1">+R1084+R1085</f>
        <v>0</v>
      </c>
      <c r="T1085" s="315">
        <f ca="1">+S1085</f>
        <v>0</v>
      </c>
      <c r="U1085" s="314">
        <f t="shared" si="37"/>
        <v>2</v>
      </c>
      <c r="V1085" s="320" t="str">
        <f>+VLOOKUP(A1085,bd_lista!$A$3:$E$593,5,FALSE)</f>
        <v>Gobiernos Autonomos Municipales</v>
      </c>
      <c r="W1085" s="321"/>
    </row>
    <row r="1086" spans="1:23" customFormat="1" ht="15" hidden="1" customHeight="1">
      <c r="A1086" s="324">
        <v>1819</v>
      </c>
      <c r="B1086" s="344">
        <f>+A1086</f>
        <v>1819</v>
      </c>
      <c r="C1086" s="319" t="str">
        <f>+VLOOKUP(A1086,bd_lista!$A$3:$C$593,3,FALSE)</f>
        <v>Gobierno Autónomo Municipal de Huacaraje</v>
      </c>
      <c r="D1086" s="319" t="str">
        <f>+C1086</f>
        <v>Gobierno Autónomo Municipal de Huacaraje</v>
      </c>
      <c r="E1086" s="348" t="s">
        <v>1426</v>
      </c>
      <c r="F1086" s="315">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315">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315">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315">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315">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315">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315">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315">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315">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315">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315">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315">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315">
        <f t="shared" ca="1" si="36"/>
        <v>0</v>
      </c>
      <c r="S1086" s="323"/>
      <c r="T1086" s="315">
        <f ca="1">+T1087</f>
        <v>0</v>
      </c>
      <c r="U1086" s="314">
        <f t="shared" si="37"/>
        <v>1</v>
      </c>
      <c r="V1086" s="320" t="str">
        <f>+VLOOKUP(A1086,bd_lista!$A$3:$E$593,5,FALSE)</f>
        <v>Gobiernos Autonomos Municipales</v>
      </c>
      <c r="W1086" s="342" t="str">
        <f>+V1086</f>
        <v>Gobiernos Autonomos Municipales</v>
      </c>
    </row>
    <row r="1087" spans="1:23" customFormat="1" ht="15" hidden="1" customHeight="1">
      <c r="A1087" s="324">
        <v>1819</v>
      </c>
      <c r="B1087" s="344"/>
      <c r="C1087" s="319" t="str">
        <f>+VLOOKUP(A1087,bd_lista!$A$3:$C$593,3,FALSE)</f>
        <v>Gobierno Autónomo Municipal de Huacaraje</v>
      </c>
      <c r="D1087" s="319"/>
      <c r="E1087" s="349" t="s">
        <v>1427</v>
      </c>
      <c r="F1087" s="315">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315">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315">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315">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315">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315">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315">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315">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315">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315">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315">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315">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315">
        <f t="shared" ca="1" si="36"/>
        <v>0</v>
      </c>
      <c r="S1087" s="323">
        <f ca="1">+R1086+R1087</f>
        <v>0</v>
      </c>
      <c r="T1087" s="315">
        <f ca="1">+S1087</f>
        <v>0</v>
      </c>
      <c r="U1087" s="314">
        <f t="shared" si="37"/>
        <v>2</v>
      </c>
      <c r="V1087" s="320" t="str">
        <f>+VLOOKUP(A1087,bd_lista!$A$3:$E$593,5,FALSE)</f>
        <v>Gobiernos Autonomos Municipales</v>
      </c>
      <c r="W1087" s="321"/>
    </row>
    <row r="1088" spans="1:23" customFormat="1" ht="15" hidden="1" customHeight="1">
      <c r="A1088" s="324">
        <v>1820</v>
      </c>
      <c r="B1088" s="344">
        <f>+A1088</f>
        <v>1820</v>
      </c>
      <c r="C1088" s="319" t="str">
        <f>+VLOOKUP(A1088,bd_lista!$A$3:$C$593,3,FALSE)</f>
        <v>Gobierno Autónomo Municipal de Exaltación</v>
      </c>
      <c r="D1088" s="319" t="str">
        <f>+C1088</f>
        <v>Gobierno Autónomo Municipal de Exaltación</v>
      </c>
      <c r="E1088" s="348" t="s">
        <v>1426</v>
      </c>
      <c r="F1088" s="315">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315">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315">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315">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315">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315">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315">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315">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315">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315">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315">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315">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315">
        <f t="shared" ca="1" si="36"/>
        <v>0</v>
      </c>
      <c r="S1088" s="323"/>
      <c r="T1088" s="315">
        <f ca="1">+T1089</f>
        <v>0</v>
      </c>
      <c r="U1088" s="314">
        <f t="shared" si="37"/>
        <v>1</v>
      </c>
      <c r="V1088" s="320" t="str">
        <f>+VLOOKUP(A1088,bd_lista!$A$3:$E$593,5,FALSE)</f>
        <v>Gobiernos Autonomos Municipales</v>
      </c>
      <c r="W1088" s="342" t="str">
        <f>+V1088</f>
        <v>Gobiernos Autonomos Municipales</v>
      </c>
    </row>
    <row r="1089" spans="1:23" customFormat="1" ht="15" hidden="1" customHeight="1">
      <c r="A1089" s="324">
        <v>1820</v>
      </c>
      <c r="B1089" s="344"/>
      <c r="C1089" s="319" t="str">
        <f>+VLOOKUP(A1089,bd_lista!$A$3:$C$593,3,FALSE)</f>
        <v>Gobierno Autónomo Municipal de Exaltación</v>
      </c>
      <c r="D1089" s="319"/>
      <c r="E1089" s="349" t="s">
        <v>1427</v>
      </c>
      <c r="F1089" s="315">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315">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315">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315">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315">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315">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315">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315">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315">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315">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315">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315">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315">
        <f t="shared" ca="1" si="36"/>
        <v>0</v>
      </c>
      <c r="S1089" s="323">
        <f ca="1">+R1088+R1089</f>
        <v>0</v>
      </c>
      <c r="T1089" s="315">
        <f ca="1">+S1089</f>
        <v>0</v>
      </c>
      <c r="U1089" s="314">
        <f t="shared" si="37"/>
        <v>2</v>
      </c>
      <c r="V1089" s="320" t="str">
        <f>+VLOOKUP(A1089,bd_lista!$A$3:$E$593,5,FALSE)</f>
        <v>Gobiernos Autonomos Municipales</v>
      </c>
      <c r="W1089" s="321"/>
    </row>
    <row r="1090" spans="1:23" customFormat="1" ht="15" hidden="1" customHeight="1">
      <c r="A1090" s="324">
        <v>1901</v>
      </c>
      <c r="B1090" s="344">
        <f>+A1090</f>
        <v>1901</v>
      </c>
      <c r="C1090" s="319" t="str">
        <f>+VLOOKUP(A1090,bd_lista!$A$3:$C$593,3,FALSE)</f>
        <v>Gobierno Autónomo Municipal de Cobija</v>
      </c>
      <c r="D1090" s="319" t="str">
        <f>+C1090</f>
        <v>Gobierno Autónomo Municipal de Cobija</v>
      </c>
      <c r="E1090" s="348" t="s">
        <v>1426</v>
      </c>
      <c r="F1090" s="315">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315">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315">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315">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315">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315">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315">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315">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315">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315">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315">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315">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315">
        <f t="shared" ca="1" si="36"/>
        <v>0</v>
      </c>
      <c r="S1090" s="323"/>
      <c r="T1090" s="315">
        <f ca="1">+T1091</f>
        <v>0</v>
      </c>
      <c r="U1090" s="314">
        <f t="shared" si="37"/>
        <v>1</v>
      </c>
      <c r="V1090" s="320" t="str">
        <f>+VLOOKUP(A1090,bd_lista!$A$3:$E$593,5,FALSE)</f>
        <v>Gobiernos Autonomos Municipales</v>
      </c>
      <c r="W1090" s="342" t="str">
        <f>+V1090</f>
        <v>Gobiernos Autonomos Municipales</v>
      </c>
    </row>
    <row r="1091" spans="1:23" customFormat="1" ht="15" hidden="1" customHeight="1">
      <c r="A1091" s="324">
        <v>1901</v>
      </c>
      <c r="B1091" s="344"/>
      <c r="C1091" s="319" t="str">
        <f>+VLOOKUP(A1091,bd_lista!$A$3:$C$593,3,FALSE)</f>
        <v>Gobierno Autónomo Municipal de Cobija</v>
      </c>
      <c r="D1091" s="319"/>
      <c r="E1091" s="349" t="s">
        <v>1427</v>
      </c>
      <c r="F1091" s="315">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315">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315">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315">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315">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315">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315">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315">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315">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315">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315">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315">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315">
        <f t="shared" ca="1" si="36"/>
        <v>0</v>
      </c>
      <c r="S1091" s="323">
        <f ca="1">+R1090+R1091</f>
        <v>0</v>
      </c>
      <c r="T1091" s="315">
        <f ca="1">+S1091</f>
        <v>0</v>
      </c>
      <c r="U1091" s="314">
        <f t="shared" si="37"/>
        <v>2</v>
      </c>
      <c r="V1091" s="320" t="str">
        <f>+VLOOKUP(A1091,bd_lista!$A$3:$E$593,5,FALSE)</f>
        <v>Gobiernos Autonomos Municipales</v>
      </c>
      <c r="W1091" s="321"/>
    </row>
    <row r="1092" spans="1:23" customFormat="1" ht="15" hidden="1" customHeight="1">
      <c r="A1092" s="324">
        <v>1902</v>
      </c>
      <c r="B1092" s="344">
        <f>+A1092</f>
        <v>1902</v>
      </c>
      <c r="C1092" s="319" t="str">
        <f>+VLOOKUP(A1092,bd_lista!$A$3:$C$593,3,FALSE)</f>
        <v>Gobierno Autónomo Municipal de Porvenir</v>
      </c>
      <c r="D1092" s="319" t="str">
        <f>+C1092</f>
        <v>Gobierno Autónomo Municipal de Porvenir</v>
      </c>
      <c r="E1092" s="348" t="s">
        <v>1426</v>
      </c>
      <c r="F1092" s="315">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315">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315">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315">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315">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315">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315">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315">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315">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315">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315">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315">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315">
        <f t="shared" ca="1" si="36"/>
        <v>0</v>
      </c>
      <c r="S1092" s="323"/>
      <c r="T1092" s="315">
        <f ca="1">+T1093</f>
        <v>0</v>
      </c>
      <c r="U1092" s="314">
        <f t="shared" si="37"/>
        <v>1</v>
      </c>
      <c r="V1092" s="320" t="str">
        <f>+VLOOKUP(A1092,bd_lista!$A$3:$E$593,5,FALSE)</f>
        <v>Gobiernos Autonomos Municipales</v>
      </c>
      <c r="W1092" s="342" t="str">
        <f>+V1092</f>
        <v>Gobiernos Autonomos Municipales</v>
      </c>
    </row>
    <row r="1093" spans="1:23" customFormat="1" ht="15" hidden="1" customHeight="1">
      <c r="A1093" s="324">
        <v>1902</v>
      </c>
      <c r="B1093" s="344"/>
      <c r="C1093" s="319" t="str">
        <f>+VLOOKUP(A1093,bd_lista!$A$3:$C$593,3,FALSE)</f>
        <v>Gobierno Autónomo Municipal de Porvenir</v>
      </c>
      <c r="D1093" s="319"/>
      <c r="E1093" s="349" t="s">
        <v>1427</v>
      </c>
      <c r="F1093" s="315">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315">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315">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315">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315">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315">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315">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315">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315">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315">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315">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315">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315">
        <f t="shared" ca="1" si="36"/>
        <v>0</v>
      </c>
      <c r="S1093" s="323">
        <f ca="1">+R1092+R1093</f>
        <v>0</v>
      </c>
      <c r="T1093" s="315">
        <f ca="1">+S1093</f>
        <v>0</v>
      </c>
      <c r="U1093" s="314">
        <f t="shared" si="37"/>
        <v>2</v>
      </c>
      <c r="V1093" s="320" t="str">
        <f>+VLOOKUP(A1093,bd_lista!$A$3:$E$593,5,FALSE)</f>
        <v>Gobiernos Autonomos Municipales</v>
      </c>
      <c r="W1093" s="321"/>
    </row>
    <row r="1094" spans="1:23" customFormat="1" ht="15" hidden="1" customHeight="1">
      <c r="A1094" s="324">
        <v>1903</v>
      </c>
      <c r="B1094" s="344">
        <f>+A1094</f>
        <v>1903</v>
      </c>
      <c r="C1094" s="319" t="str">
        <f>+VLOOKUP(A1094,bd_lista!$A$3:$C$593,3,FALSE)</f>
        <v>Gobierno Autónomo Municipal de Bolpebra</v>
      </c>
      <c r="D1094" s="319" t="str">
        <f>+C1094</f>
        <v>Gobierno Autónomo Municipal de Bolpebra</v>
      </c>
      <c r="E1094" s="348" t="s">
        <v>1426</v>
      </c>
      <c r="F1094" s="315">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315">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315">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315">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315">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315">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315">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315">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315">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315">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315">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315">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315">
        <f t="shared" ca="1" si="36"/>
        <v>0</v>
      </c>
      <c r="S1094" s="323"/>
      <c r="T1094" s="315">
        <f ca="1">+T1095</f>
        <v>0</v>
      </c>
      <c r="U1094" s="314">
        <f t="shared" si="37"/>
        <v>1</v>
      </c>
      <c r="V1094" s="320" t="str">
        <f>+VLOOKUP(A1094,bd_lista!$A$3:$E$593,5,FALSE)</f>
        <v>Gobiernos Autonomos Municipales</v>
      </c>
      <c r="W1094" s="342" t="str">
        <f>+V1094</f>
        <v>Gobiernos Autonomos Municipales</v>
      </c>
    </row>
    <row r="1095" spans="1:23" customFormat="1" ht="15" hidden="1" customHeight="1">
      <c r="A1095" s="324">
        <v>1903</v>
      </c>
      <c r="B1095" s="344"/>
      <c r="C1095" s="319" t="str">
        <f>+VLOOKUP(A1095,bd_lista!$A$3:$C$593,3,FALSE)</f>
        <v>Gobierno Autónomo Municipal de Bolpebra</v>
      </c>
      <c r="D1095" s="319"/>
      <c r="E1095" s="349" t="s">
        <v>1427</v>
      </c>
      <c r="F1095" s="315">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315">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315">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315">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315">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315">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315">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315">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315">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315">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315">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315">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315">
        <f t="shared" ca="1" si="36"/>
        <v>0</v>
      </c>
      <c r="S1095" s="323">
        <f ca="1">+R1094+R1095</f>
        <v>0</v>
      </c>
      <c r="T1095" s="315">
        <f ca="1">+S1095</f>
        <v>0</v>
      </c>
      <c r="U1095" s="314">
        <f t="shared" si="37"/>
        <v>2</v>
      </c>
      <c r="V1095" s="320" t="str">
        <f>+VLOOKUP(A1095,bd_lista!$A$3:$E$593,5,FALSE)</f>
        <v>Gobiernos Autonomos Municipales</v>
      </c>
      <c r="W1095" s="321"/>
    </row>
    <row r="1096" spans="1:23" customFormat="1" ht="15" hidden="1" customHeight="1">
      <c r="A1096" s="324">
        <v>1904</v>
      </c>
      <c r="B1096" s="344">
        <f>+A1096</f>
        <v>1904</v>
      </c>
      <c r="C1096" s="319" t="str">
        <f>+VLOOKUP(A1096,bd_lista!$A$3:$C$593,3,FALSE)</f>
        <v>Gobierno Autónomo Municipal de Bella Flor</v>
      </c>
      <c r="D1096" s="319" t="str">
        <f>+C1096</f>
        <v>Gobierno Autónomo Municipal de Bella Flor</v>
      </c>
      <c r="E1096" s="348" t="s">
        <v>1426</v>
      </c>
      <c r="F1096" s="315">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315">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315">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315">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315">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315">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315">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315">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315">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315">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315">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315">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315">
        <f t="shared" ca="1" si="36"/>
        <v>0</v>
      </c>
      <c r="S1096" s="323"/>
      <c r="T1096" s="315">
        <f ca="1">+T1097</f>
        <v>0</v>
      </c>
      <c r="U1096" s="314">
        <f t="shared" si="37"/>
        <v>1</v>
      </c>
      <c r="V1096" s="320" t="str">
        <f>+VLOOKUP(A1096,bd_lista!$A$3:$E$593,5,FALSE)</f>
        <v>Gobiernos Autonomos Municipales</v>
      </c>
      <c r="W1096" s="342" t="str">
        <f>+V1096</f>
        <v>Gobiernos Autonomos Municipales</v>
      </c>
    </row>
    <row r="1097" spans="1:23" customFormat="1" ht="15" hidden="1" customHeight="1">
      <c r="A1097" s="324">
        <v>1904</v>
      </c>
      <c r="B1097" s="344"/>
      <c r="C1097" s="319" t="str">
        <f>+VLOOKUP(A1097,bd_lista!$A$3:$C$593,3,FALSE)</f>
        <v>Gobierno Autónomo Municipal de Bella Flor</v>
      </c>
      <c r="D1097" s="319"/>
      <c r="E1097" s="349" t="s">
        <v>1427</v>
      </c>
      <c r="F1097" s="315">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315">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315">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v>
      </c>
      <c r="I1097" s="315">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315">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315">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315">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315">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315">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315">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315">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315">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315">
        <f t="shared" ca="1" si="36"/>
        <v>0</v>
      </c>
      <c r="S1097" s="323">
        <f ca="1">+R1096+R1097</f>
        <v>0</v>
      </c>
      <c r="T1097" s="315">
        <f ca="1">+S1097</f>
        <v>0</v>
      </c>
      <c r="U1097" s="314">
        <f t="shared" si="37"/>
        <v>2</v>
      </c>
      <c r="V1097" s="320" t="str">
        <f>+VLOOKUP(A1097,bd_lista!$A$3:$E$593,5,FALSE)</f>
        <v>Gobiernos Autonomos Municipales</v>
      </c>
      <c r="W1097" s="321"/>
    </row>
    <row r="1098" spans="1:23" customFormat="1" ht="15" hidden="1" customHeight="1">
      <c r="A1098" s="324">
        <v>1905</v>
      </c>
      <c r="B1098" s="344">
        <f>+A1098</f>
        <v>1905</v>
      </c>
      <c r="C1098" s="319" t="str">
        <f>+VLOOKUP(A1098,bd_lista!$A$3:$C$593,3,FALSE)</f>
        <v>Gobierno Autónomo Municipal de Puerto Rico</v>
      </c>
      <c r="D1098" s="319" t="str">
        <f>+C1098</f>
        <v>Gobierno Autónomo Municipal de Puerto Rico</v>
      </c>
      <c r="E1098" s="348" t="s">
        <v>1426</v>
      </c>
      <c r="F1098" s="315">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315">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315">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315">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315">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315">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315">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315">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315">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315">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315">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315">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315">
        <f t="shared" ca="1" si="36"/>
        <v>0</v>
      </c>
      <c r="S1098" s="323"/>
      <c r="T1098" s="315">
        <f ca="1">+T1099</f>
        <v>0</v>
      </c>
      <c r="U1098" s="314">
        <f t="shared" si="37"/>
        <v>1</v>
      </c>
      <c r="V1098" s="320" t="str">
        <f>+VLOOKUP(A1098,bd_lista!$A$3:$E$593,5,FALSE)</f>
        <v>Gobiernos Autonomos Municipales</v>
      </c>
      <c r="W1098" s="342" t="str">
        <f>+V1098</f>
        <v>Gobiernos Autonomos Municipales</v>
      </c>
    </row>
    <row r="1099" spans="1:23" customFormat="1" ht="15" hidden="1" customHeight="1">
      <c r="A1099" s="324">
        <v>1905</v>
      </c>
      <c r="B1099" s="344"/>
      <c r="C1099" s="319" t="str">
        <f>+VLOOKUP(A1099,bd_lista!$A$3:$C$593,3,FALSE)</f>
        <v>Gobierno Autónomo Municipal de Puerto Rico</v>
      </c>
      <c r="D1099" s="319"/>
      <c r="E1099" s="349" t="s">
        <v>1427</v>
      </c>
      <c r="F1099" s="315">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315">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0</v>
      </c>
      <c r="H1099" s="315">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0</v>
      </c>
      <c r="I1099" s="315">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315">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315">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315">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315">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315">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315">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315">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315">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315">
        <f t="shared" ca="1" si="36"/>
        <v>0</v>
      </c>
      <c r="S1099" s="323">
        <f ca="1">+R1098+R1099</f>
        <v>0</v>
      </c>
      <c r="T1099" s="315">
        <f ca="1">+S1099</f>
        <v>0</v>
      </c>
      <c r="U1099" s="314">
        <f t="shared" si="37"/>
        <v>2</v>
      </c>
      <c r="V1099" s="320" t="str">
        <f>+VLOOKUP(A1099,bd_lista!$A$3:$E$593,5,FALSE)</f>
        <v>Gobiernos Autonomos Municipales</v>
      </c>
      <c r="W1099" s="321"/>
    </row>
    <row r="1100" spans="1:23" customFormat="1" ht="15" hidden="1" customHeight="1">
      <c r="A1100" s="324">
        <v>1906</v>
      </c>
      <c r="B1100" s="344">
        <f>+A1100</f>
        <v>1906</v>
      </c>
      <c r="C1100" s="319" t="str">
        <f>+VLOOKUP(A1100,bd_lista!$A$3:$C$593,3,FALSE)</f>
        <v>Gobierno Autónomo Municipal de San Pedro</v>
      </c>
      <c r="D1100" s="319" t="str">
        <f>+C1100</f>
        <v>Gobierno Autónomo Municipal de San Pedro</v>
      </c>
      <c r="E1100" s="348" t="s">
        <v>1426</v>
      </c>
      <c r="F1100" s="315">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315">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0</v>
      </c>
      <c r="H1100" s="315">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315">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315">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315">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315">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315">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315">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315">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315">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315">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315">
        <f t="shared" ca="1" si="36"/>
        <v>0</v>
      </c>
      <c r="S1100" s="323"/>
      <c r="T1100" s="315">
        <f ca="1">+T1101</f>
        <v>0</v>
      </c>
      <c r="U1100" s="314">
        <f t="shared" si="37"/>
        <v>1</v>
      </c>
      <c r="V1100" s="320" t="str">
        <f>+VLOOKUP(A1100,bd_lista!$A$3:$E$593,5,FALSE)</f>
        <v>Gobiernos Autonomos Municipales</v>
      </c>
      <c r="W1100" s="342" t="str">
        <f>+V1100</f>
        <v>Gobiernos Autonomos Municipales</v>
      </c>
    </row>
    <row r="1101" spans="1:23" customFormat="1" ht="15" hidden="1" customHeight="1">
      <c r="A1101" s="324">
        <v>1906</v>
      </c>
      <c r="B1101" s="344"/>
      <c r="C1101" s="319" t="str">
        <f>+VLOOKUP(A1101,bd_lista!$A$3:$C$593,3,FALSE)</f>
        <v>Gobierno Autónomo Municipal de San Pedro</v>
      </c>
      <c r="D1101" s="319"/>
      <c r="E1101" s="349" t="s">
        <v>1427</v>
      </c>
      <c r="F1101" s="315">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315">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315">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315">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315">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315">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315">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315">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315">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315">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315">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315">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315">
        <f t="shared" ca="1" si="36"/>
        <v>0</v>
      </c>
      <c r="S1101" s="323">
        <f ca="1">+R1100+R1101</f>
        <v>0</v>
      </c>
      <c r="T1101" s="315">
        <f ca="1">+S1101</f>
        <v>0</v>
      </c>
      <c r="U1101" s="314">
        <f t="shared" si="37"/>
        <v>2</v>
      </c>
      <c r="V1101" s="320" t="str">
        <f>+VLOOKUP(A1101,bd_lista!$A$3:$E$593,5,FALSE)</f>
        <v>Gobiernos Autonomos Municipales</v>
      </c>
      <c r="W1101" s="321"/>
    </row>
    <row r="1102" spans="1:23" customFormat="1" ht="15" hidden="1" customHeight="1">
      <c r="A1102" s="324">
        <v>1907</v>
      </c>
      <c r="B1102" s="344">
        <f>+A1102</f>
        <v>1907</v>
      </c>
      <c r="C1102" s="319" t="str">
        <f>+VLOOKUP(A1102,bd_lista!$A$3:$C$593,3,FALSE)</f>
        <v>Gobierno Autónomo Municipal de Filadelfia</v>
      </c>
      <c r="D1102" s="319" t="str">
        <f>+C1102</f>
        <v>Gobierno Autónomo Municipal de Filadelfia</v>
      </c>
      <c r="E1102" s="348" t="s">
        <v>1426</v>
      </c>
      <c r="F1102" s="315">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315">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315">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315">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315">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315">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315">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315">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315">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315">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315">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315">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315">
        <f t="shared" ref="R1102:R1165" ca="1" si="38">+SUM(F1102:Q1102)</f>
        <v>0</v>
      </c>
      <c r="S1102" s="323"/>
      <c r="T1102" s="315">
        <f ca="1">+T1103</f>
        <v>0</v>
      </c>
      <c r="U1102" s="314">
        <f t="shared" ref="U1102:U1165" si="39">+IF(E1102="Débitos",1,2)</f>
        <v>1</v>
      </c>
      <c r="V1102" s="320" t="str">
        <f>+VLOOKUP(A1102,bd_lista!$A$3:$E$593,5,FALSE)</f>
        <v>Gobiernos Autonomos Municipales</v>
      </c>
      <c r="W1102" s="342" t="str">
        <f>+V1102</f>
        <v>Gobiernos Autonomos Municipales</v>
      </c>
    </row>
    <row r="1103" spans="1:23" customFormat="1" ht="15" hidden="1" customHeight="1">
      <c r="A1103" s="324">
        <v>1907</v>
      </c>
      <c r="B1103" s="344"/>
      <c r="C1103" s="319" t="str">
        <f>+VLOOKUP(A1103,bd_lista!$A$3:$C$593,3,FALSE)</f>
        <v>Gobierno Autónomo Municipal de Filadelfia</v>
      </c>
      <c r="D1103" s="319"/>
      <c r="E1103" s="349" t="s">
        <v>1427</v>
      </c>
      <c r="F1103" s="315">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315">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315">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315">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315">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0</v>
      </c>
      <c r="K1103" s="315">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315">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315">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315">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315">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315">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315">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315">
        <f t="shared" ca="1" si="38"/>
        <v>0</v>
      </c>
      <c r="S1103" s="323">
        <f ca="1">+R1102+R1103</f>
        <v>0</v>
      </c>
      <c r="T1103" s="315">
        <f ca="1">+S1103</f>
        <v>0</v>
      </c>
      <c r="U1103" s="314">
        <f t="shared" si="39"/>
        <v>2</v>
      </c>
      <c r="V1103" s="320" t="str">
        <f>+VLOOKUP(A1103,bd_lista!$A$3:$E$593,5,FALSE)</f>
        <v>Gobiernos Autonomos Municipales</v>
      </c>
      <c r="W1103" s="321"/>
    </row>
    <row r="1104" spans="1:23" customFormat="1" ht="27" hidden="1" customHeight="1">
      <c r="A1104" s="324">
        <v>1908</v>
      </c>
      <c r="B1104" s="344">
        <f>+A1104</f>
        <v>1908</v>
      </c>
      <c r="C1104" s="319" t="str">
        <f>+VLOOKUP(A1104,bd_lista!$A$3:$C$593,3,FALSE)</f>
        <v>Gobierno Autónomo Municipal de Puerto Gonzalo Moreno</v>
      </c>
      <c r="D1104" s="319" t="str">
        <f>+C1104</f>
        <v>Gobierno Autónomo Municipal de Puerto Gonzalo Moreno</v>
      </c>
      <c r="E1104" s="348" t="s">
        <v>1426</v>
      </c>
      <c r="F1104" s="315">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315">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315">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315">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315">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315">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315">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315">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315">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315">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315">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315">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315">
        <f t="shared" ca="1" si="38"/>
        <v>0</v>
      </c>
      <c r="S1104" s="323"/>
      <c r="T1104" s="315">
        <f ca="1">+T1105</f>
        <v>0</v>
      </c>
      <c r="U1104" s="314">
        <f t="shared" si="39"/>
        <v>1</v>
      </c>
      <c r="V1104" s="320" t="str">
        <f>+VLOOKUP(A1104,bd_lista!$A$3:$E$593,5,FALSE)</f>
        <v>Gobiernos Autonomos Municipales</v>
      </c>
      <c r="W1104" s="342" t="str">
        <f>+V1104</f>
        <v>Gobiernos Autonomos Municipales</v>
      </c>
    </row>
    <row r="1105" spans="1:23" customFormat="1" ht="27" hidden="1" customHeight="1">
      <c r="A1105" s="324">
        <v>1908</v>
      </c>
      <c r="B1105" s="344"/>
      <c r="C1105" s="319" t="str">
        <f>+VLOOKUP(A1105,bd_lista!$A$3:$C$593,3,FALSE)</f>
        <v>Gobierno Autónomo Municipal de Puerto Gonzalo Moreno</v>
      </c>
      <c r="D1105" s="319"/>
      <c r="E1105" s="349" t="s">
        <v>1427</v>
      </c>
      <c r="F1105" s="315">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315">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0</v>
      </c>
      <c r="H1105" s="315">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315">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0</v>
      </c>
      <c r="J1105" s="315">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315">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315">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315">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315">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315">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315">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315">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315">
        <f t="shared" ca="1" si="38"/>
        <v>0</v>
      </c>
      <c r="S1105" s="323">
        <f ca="1">+R1104+R1105</f>
        <v>0</v>
      </c>
      <c r="T1105" s="315">
        <f ca="1">+S1105</f>
        <v>0</v>
      </c>
      <c r="U1105" s="314">
        <f t="shared" si="39"/>
        <v>2</v>
      </c>
      <c r="V1105" s="320" t="str">
        <f>+VLOOKUP(A1105,bd_lista!$A$3:$E$593,5,FALSE)</f>
        <v>Gobiernos Autonomos Municipales</v>
      </c>
      <c r="W1105" s="321"/>
    </row>
    <row r="1106" spans="1:23" customFormat="1" ht="15" hidden="1" customHeight="1">
      <c r="A1106" s="324">
        <v>1909</v>
      </c>
      <c r="B1106" s="344">
        <f>+A1106</f>
        <v>1909</v>
      </c>
      <c r="C1106" s="319" t="str">
        <f>+VLOOKUP(A1106,bd_lista!$A$3:$C$593,3,FALSE)</f>
        <v>Gobierno Autónomo Municipal de San Lorenzo</v>
      </c>
      <c r="D1106" s="319" t="str">
        <f>+C1106</f>
        <v>Gobierno Autónomo Municipal de San Lorenzo</v>
      </c>
      <c r="E1106" s="348" t="s">
        <v>1426</v>
      </c>
      <c r="F1106" s="315">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315">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315">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315">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315">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315">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315">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315">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315">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315">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315">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315">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315">
        <f t="shared" ca="1" si="38"/>
        <v>0</v>
      </c>
      <c r="S1106" s="323"/>
      <c r="T1106" s="315">
        <f ca="1">+T1107</f>
        <v>0</v>
      </c>
      <c r="U1106" s="314">
        <f t="shared" si="39"/>
        <v>1</v>
      </c>
      <c r="V1106" s="320" t="str">
        <f>+VLOOKUP(A1106,bd_lista!$A$3:$E$593,5,FALSE)</f>
        <v>Gobiernos Autonomos Municipales</v>
      </c>
      <c r="W1106" s="342" t="str">
        <f>+V1106</f>
        <v>Gobiernos Autonomos Municipales</v>
      </c>
    </row>
    <row r="1107" spans="1:23" customFormat="1" ht="15" hidden="1" customHeight="1">
      <c r="A1107" s="324">
        <v>1909</v>
      </c>
      <c r="B1107" s="344"/>
      <c r="C1107" s="319" t="str">
        <f>+VLOOKUP(A1107,bd_lista!$A$3:$C$593,3,FALSE)</f>
        <v>Gobierno Autónomo Municipal de San Lorenzo</v>
      </c>
      <c r="D1107" s="319"/>
      <c r="E1107" s="349" t="s">
        <v>1427</v>
      </c>
      <c r="F1107" s="315">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315">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315">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315">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315">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315">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315">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315">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315">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315">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315">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315">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315">
        <f t="shared" ca="1" si="38"/>
        <v>0</v>
      </c>
      <c r="S1107" s="323">
        <f ca="1">+R1106+R1107</f>
        <v>0</v>
      </c>
      <c r="T1107" s="315">
        <f ca="1">+S1107</f>
        <v>0</v>
      </c>
      <c r="U1107" s="314">
        <f t="shared" si="39"/>
        <v>2</v>
      </c>
      <c r="V1107" s="320" t="str">
        <f>+VLOOKUP(A1107,bd_lista!$A$3:$E$593,5,FALSE)</f>
        <v>Gobiernos Autonomos Municipales</v>
      </c>
      <c r="W1107" s="321"/>
    </row>
    <row r="1108" spans="1:23" customFormat="1" ht="15" hidden="1" customHeight="1">
      <c r="A1108" s="324">
        <v>1910</v>
      </c>
      <c r="B1108" s="344">
        <f>+A1108</f>
        <v>1910</v>
      </c>
      <c r="C1108" s="319" t="str">
        <f>+VLOOKUP(A1108,bd_lista!$A$3:$C$593,3,FALSE)</f>
        <v>Gobierno Autónomo Municipal de Sena</v>
      </c>
      <c r="D1108" s="319" t="str">
        <f>+C1108</f>
        <v>Gobierno Autónomo Municipal de Sena</v>
      </c>
      <c r="E1108" s="348" t="s">
        <v>1426</v>
      </c>
      <c r="F1108" s="315">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315">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315">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315">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315">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315">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315">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315">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315">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315">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315">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315">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315">
        <f t="shared" ca="1" si="38"/>
        <v>0</v>
      </c>
      <c r="S1108" s="323"/>
      <c r="T1108" s="315">
        <f ca="1">+T1109</f>
        <v>0</v>
      </c>
      <c r="U1108" s="314">
        <f t="shared" si="39"/>
        <v>1</v>
      </c>
      <c r="V1108" s="320" t="str">
        <f>+VLOOKUP(A1108,bd_lista!$A$3:$E$593,5,FALSE)</f>
        <v>Gobiernos Autonomos Municipales</v>
      </c>
      <c r="W1108" s="342" t="str">
        <f>+V1108</f>
        <v>Gobiernos Autonomos Municipales</v>
      </c>
    </row>
    <row r="1109" spans="1:23" customFormat="1" ht="15" hidden="1" customHeight="1">
      <c r="A1109" s="324">
        <v>1910</v>
      </c>
      <c r="B1109" s="344"/>
      <c r="C1109" s="319" t="str">
        <f>+VLOOKUP(A1109,bd_lista!$A$3:$C$593,3,FALSE)</f>
        <v>Gobierno Autónomo Municipal de Sena</v>
      </c>
      <c r="D1109" s="319"/>
      <c r="E1109" s="349" t="s">
        <v>1427</v>
      </c>
      <c r="F1109" s="315">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315">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315">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315">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315">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315">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315">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315">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315">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315">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315">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315">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315">
        <f t="shared" ca="1" si="38"/>
        <v>0</v>
      </c>
      <c r="S1109" s="323">
        <f ca="1">+R1108+R1109</f>
        <v>0</v>
      </c>
      <c r="T1109" s="315">
        <f ca="1">+S1109</f>
        <v>0</v>
      </c>
      <c r="U1109" s="314">
        <f t="shared" si="39"/>
        <v>2</v>
      </c>
      <c r="V1109" s="320" t="str">
        <f>+VLOOKUP(A1109,bd_lista!$A$3:$E$593,5,FALSE)</f>
        <v>Gobiernos Autonomos Municipales</v>
      </c>
      <c r="W1109" s="321"/>
    </row>
    <row r="1110" spans="1:23" customFormat="1" ht="27" hidden="1" customHeight="1">
      <c r="A1110" s="324">
        <v>1911</v>
      </c>
      <c r="B1110" s="344">
        <f>+A1110</f>
        <v>1911</v>
      </c>
      <c r="C1110" s="319" t="str">
        <f>+VLOOKUP(A1110,bd_lista!$A$3:$C$593,3,FALSE)</f>
        <v>Gobierno Autónomo Municipal de Santa Rosa del Abuná</v>
      </c>
      <c r="D1110" s="319" t="str">
        <f>+C1110</f>
        <v>Gobierno Autónomo Municipal de Santa Rosa del Abuná</v>
      </c>
      <c r="E1110" s="348" t="s">
        <v>1426</v>
      </c>
      <c r="F1110" s="315">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315">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315">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315">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315">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315">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315">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315">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315">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315">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315">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315">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315">
        <f t="shared" ca="1" si="38"/>
        <v>0</v>
      </c>
      <c r="S1110" s="323"/>
      <c r="T1110" s="315">
        <f ca="1">+T1111</f>
        <v>0</v>
      </c>
      <c r="U1110" s="314">
        <f t="shared" si="39"/>
        <v>1</v>
      </c>
      <c r="V1110" s="320" t="str">
        <f>+VLOOKUP(A1110,bd_lista!$A$3:$E$593,5,FALSE)</f>
        <v>Gobiernos Autonomos Municipales</v>
      </c>
      <c r="W1110" s="342" t="str">
        <f>+V1110</f>
        <v>Gobiernos Autonomos Municipales</v>
      </c>
    </row>
    <row r="1111" spans="1:23" customFormat="1" ht="27" hidden="1" customHeight="1">
      <c r="A1111" s="324">
        <v>1911</v>
      </c>
      <c r="B1111" s="344"/>
      <c r="C1111" s="319" t="str">
        <f>+VLOOKUP(A1111,bd_lista!$A$3:$C$593,3,FALSE)</f>
        <v>Gobierno Autónomo Municipal de Santa Rosa del Abuná</v>
      </c>
      <c r="D1111" s="319"/>
      <c r="E1111" s="349" t="s">
        <v>1427</v>
      </c>
      <c r="F1111" s="315">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315">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315">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315">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315">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315">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315">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315">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315">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315">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315">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315">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315">
        <f t="shared" ca="1" si="38"/>
        <v>0</v>
      </c>
      <c r="S1111" s="323">
        <f ca="1">+R1110+R1111</f>
        <v>0</v>
      </c>
      <c r="T1111" s="315">
        <f ca="1">+S1111</f>
        <v>0</v>
      </c>
      <c r="U1111" s="314">
        <f t="shared" si="39"/>
        <v>2</v>
      </c>
      <c r="V1111" s="320" t="str">
        <f>+VLOOKUP(A1111,bd_lista!$A$3:$E$593,5,FALSE)</f>
        <v>Gobiernos Autonomos Municipales</v>
      </c>
      <c r="W1111" s="321"/>
    </row>
    <row r="1112" spans="1:23" customFormat="1" ht="15" hidden="1" customHeight="1">
      <c r="A1112" s="324">
        <v>1912</v>
      </c>
      <c r="B1112" s="344">
        <f>+A1112</f>
        <v>1912</v>
      </c>
      <c r="C1112" s="319" t="str">
        <f>+VLOOKUP(A1112,bd_lista!$A$3:$C$593,3,FALSE)</f>
        <v>Gobierno Autónomo Municipal de Ingavi (Humaita)</v>
      </c>
      <c r="D1112" s="319" t="str">
        <f>+C1112</f>
        <v>Gobierno Autónomo Municipal de Ingavi (Humaita)</v>
      </c>
      <c r="E1112" s="348" t="s">
        <v>1426</v>
      </c>
      <c r="F1112" s="315">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315">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315">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315">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315">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315">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315">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315">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315">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315">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315">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315">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315">
        <f t="shared" ca="1" si="38"/>
        <v>0</v>
      </c>
      <c r="S1112" s="323"/>
      <c r="T1112" s="315">
        <f ca="1">+T1113</f>
        <v>0</v>
      </c>
      <c r="U1112" s="314">
        <f t="shared" si="39"/>
        <v>1</v>
      </c>
      <c r="V1112" s="320" t="str">
        <f>+VLOOKUP(A1112,bd_lista!$A$3:$E$593,5,FALSE)</f>
        <v>Gobiernos Autonomos Municipales</v>
      </c>
      <c r="W1112" s="342" t="str">
        <f>+V1112</f>
        <v>Gobiernos Autonomos Municipales</v>
      </c>
    </row>
    <row r="1113" spans="1:23" customFormat="1" ht="15" hidden="1" customHeight="1">
      <c r="A1113" s="324">
        <v>1912</v>
      </c>
      <c r="B1113" s="344"/>
      <c r="C1113" s="319" t="str">
        <f>+VLOOKUP(A1113,bd_lista!$A$3:$C$593,3,FALSE)</f>
        <v>Gobierno Autónomo Municipal de Ingavi (Humaita)</v>
      </c>
      <c r="D1113" s="319"/>
      <c r="E1113" s="349" t="s">
        <v>1427</v>
      </c>
      <c r="F1113" s="315">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v>
      </c>
      <c r="G1113" s="315">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315">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315">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315">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315">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315">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315">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315">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315">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315">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315">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315">
        <f t="shared" ca="1" si="38"/>
        <v>0</v>
      </c>
      <c r="S1113" s="323">
        <f ca="1">+R1112+R1113</f>
        <v>0</v>
      </c>
      <c r="T1113" s="315">
        <f ca="1">+S1113</f>
        <v>0</v>
      </c>
      <c r="U1113" s="314">
        <f t="shared" si="39"/>
        <v>2</v>
      </c>
      <c r="V1113" s="320" t="str">
        <f>+VLOOKUP(A1113,bd_lista!$A$3:$E$593,5,FALSE)</f>
        <v>Gobiernos Autonomos Municipales</v>
      </c>
      <c r="W1113" s="321"/>
    </row>
    <row r="1114" spans="1:23" customFormat="1" ht="15" hidden="1" customHeight="1">
      <c r="A1114" s="324">
        <v>1913</v>
      </c>
      <c r="B1114" s="344">
        <f>+A1114</f>
        <v>1913</v>
      </c>
      <c r="C1114" s="319" t="str">
        <f>+VLOOKUP(A1114,bd_lista!$A$3:$C$593,3,FALSE)</f>
        <v>Gobierno Autónomo Municipal de Nueva Esperanza</v>
      </c>
      <c r="D1114" s="319" t="str">
        <f>+C1114</f>
        <v>Gobierno Autónomo Municipal de Nueva Esperanza</v>
      </c>
      <c r="E1114" s="348" t="s">
        <v>1426</v>
      </c>
      <c r="F1114" s="315">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315">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315">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315">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315">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315">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315">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315">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315">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315">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315">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315">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315">
        <f t="shared" ca="1" si="38"/>
        <v>0</v>
      </c>
      <c r="S1114" s="323"/>
      <c r="T1114" s="315">
        <f ca="1">+T1115</f>
        <v>0</v>
      </c>
      <c r="U1114" s="314">
        <f t="shared" si="39"/>
        <v>1</v>
      </c>
      <c r="V1114" s="320" t="str">
        <f>+VLOOKUP(A1114,bd_lista!$A$3:$E$593,5,FALSE)</f>
        <v>Gobiernos Autonomos Municipales</v>
      </c>
      <c r="W1114" s="342" t="str">
        <f>+V1114</f>
        <v>Gobiernos Autonomos Municipales</v>
      </c>
    </row>
    <row r="1115" spans="1:23" customFormat="1" ht="15" hidden="1" customHeight="1">
      <c r="A1115" s="324">
        <v>1913</v>
      </c>
      <c r="B1115" s="344"/>
      <c r="C1115" s="319" t="str">
        <f>+VLOOKUP(A1115,bd_lista!$A$3:$C$593,3,FALSE)</f>
        <v>Gobierno Autónomo Municipal de Nueva Esperanza</v>
      </c>
      <c r="D1115" s="319"/>
      <c r="E1115" s="349" t="s">
        <v>1427</v>
      </c>
      <c r="F1115" s="315">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315">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315">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315">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315">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315">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315">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315">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315">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315">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315">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315">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315">
        <f t="shared" ca="1" si="38"/>
        <v>0</v>
      </c>
      <c r="S1115" s="323">
        <f ca="1">+R1114+R1115</f>
        <v>0</v>
      </c>
      <c r="T1115" s="315">
        <f ca="1">+S1115</f>
        <v>0</v>
      </c>
      <c r="U1115" s="314">
        <f t="shared" si="39"/>
        <v>2</v>
      </c>
      <c r="V1115" s="320" t="str">
        <f>+VLOOKUP(A1115,bd_lista!$A$3:$E$593,5,FALSE)</f>
        <v>Gobiernos Autonomos Municipales</v>
      </c>
      <c r="W1115" s="321"/>
    </row>
    <row r="1116" spans="1:23" customFormat="1" ht="27" hidden="1" customHeight="1">
      <c r="A1116" s="324">
        <v>1914</v>
      </c>
      <c r="B1116" s="344">
        <f>+A1116</f>
        <v>1914</v>
      </c>
      <c r="C1116" s="319" t="str">
        <f>+VLOOKUP(A1116,bd_lista!$A$3:$C$593,3,FALSE)</f>
        <v>Gobierno Autónomo Municipal de Villa Nueva (Loma Alta)</v>
      </c>
      <c r="D1116" s="319" t="str">
        <f>+C1116</f>
        <v>Gobierno Autónomo Municipal de Villa Nueva (Loma Alta)</v>
      </c>
      <c r="E1116" s="348" t="s">
        <v>1426</v>
      </c>
      <c r="F1116" s="315">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315">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315">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315">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315">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315">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315">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315">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315">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315">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315">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315">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315">
        <f t="shared" ca="1" si="38"/>
        <v>0</v>
      </c>
      <c r="S1116" s="323"/>
      <c r="T1116" s="315">
        <f ca="1">+T1117</f>
        <v>0</v>
      </c>
      <c r="U1116" s="314">
        <f t="shared" si="39"/>
        <v>1</v>
      </c>
      <c r="V1116" s="320" t="str">
        <f>+VLOOKUP(A1116,bd_lista!$A$3:$E$593,5,FALSE)</f>
        <v>Gobiernos Autonomos Municipales</v>
      </c>
      <c r="W1116" s="342" t="str">
        <f>+V1116</f>
        <v>Gobiernos Autonomos Municipales</v>
      </c>
    </row>
    <row r="1117" spans="1:23" customFormat="1" ht="27" hidden="1" customHeight="1">
      <c r="A1117" s="324">
        <v>1914</v>
      </c>
      <c r="B1117" s="344"/>
      <c r="C1117" s="319" t="str">
        <f>+VLOOKUP(A1117,bd_lista!$A$3:$C$593,3,FALSE)</f>
        <v>Gobierno Autónomo Municipal de Villa Nueva (Loma Alta)</v>
      </c>
      <c r="D1117" s="319"/>
      <c r="E1117" s="349" t="s">
        <v>1427</v>
      </c>
      <c r="F1117" s="315">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315">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315">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315">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315">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315">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315">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315">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315">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315">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315">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315">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315">
        <f t="shared" ca="1" si="38"/>
        <v>0</v>
      </c>
      <c r="S1117" s="323">
        <f ca="1">+R1116+R1117</f>
        <v>0</v>
      </c>
      <c r="T1117" s="315">
        <f ca="1">+S1117</f>
        <v>0</v>
      </c>
      <c r="U1117" s="314">
        <f t="shared" si="39"/>
        <v>2</v>
      </c>
      <c r="V1117" s="320" t="str">
        <f>+VLOOKUP(A1117,bd_lista!$A$3:$E$593,5,FALSE)</f>
        <v>Gobiernos Autonomos Municipales</v>
      </c>
      <c r="W1117" s="321"/>
    </row>
    <row r="1118" spans="1:23" customFormat="1" ht="15" hidden="1" customHeight="1">
      <c r="A1118" s="324">
        <v>1915</v>
      </c>
      <c r="B1118" s="344">
        <f>+A1118</f>
        <v>1915</v>
      </c>
      <c r="C1118" s="319" t="str">
        <f>+VLOOKUP(A1118,bd_lista!$A$3:$C$593,3,FALSE)</f>
        <v>Gobierno Autónomo Municipal de Santos Mercado</v>
      </c>
      <c r="D1118" s="319" t="str">
        <f>+C1118</f>
        <v>Gobierno Autónomo Municipal de Santos Mercado</v>
      </c>
      <c r="E1118" s="348" t="s">
        <v>1426</v>
      </c>
      <c r="F1118" s="315">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315">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315">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315">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315">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315">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315">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315">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315">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315">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315">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315">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315">
        <f t="shared" ca="1" si="38"/>
        <v>0</v>
      </c>
      <c r="S1118" s="347"/>
      <c r="T1118" s="315">
        <f ca="1">+T1119</f>
        <v>0</v>
      </c>
      <c r="U1118" s="314">
        <f t="shared" si="39"/>
        <v>1</v>
      </c>
      <c r="V1118" s="320" t="str">
        <f>+VLOOKUP(A1118,bd_lista!$A$3:$E$593,5,FALSE)</f>
        <v>Empresas Municipales</v>
      </c>
      <c r="W1118" s="342" t="str">
        <f>+V1118</f>
        <v>Empresas Municipales</v>
      </c>
    </row>
    <row r="1119" spans="1:23" customFormat="1" ht="15" hidden="1" customHeight="1">
      <c r="A1119" s="324">
        <v>1915</v>
      </c>
      <c r="B1119" s="344"/>
      <c r="C1119" s="319" t="str">
        <f>+VLOOKUP(A1119,bd_lista!$A$3:$C$593,3,FALSE)</f>
        <v>Gobierno Autónomo Municipal de Santos Mercado</v>
      </c>
      <c r="D1119" s="319"/>
      <c r="E1119" s="349" t="s">
        <v>1427</v>
      </c>
      <c r="F1119" s="315">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315">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315">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315">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315">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315">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315">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315">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315">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315">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315">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315">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315">
        <f t="shared" ca="1" si="38"/>
        <v>0</v>
      </c>
      <c r="S1119" s="347">
        <f ca="1">+R1118+R1119</f>
        <v>0</v>
      </c>
      <c r="T1119" s="315">
        <f ca="1">+S1119</f>
        <v>0</v>
      </c>
      <c r="U1119" s="314">
        <f t="shared" si="39"/>
        <v>2</v>
      </c>
      <c r="V1119" s="320" t="str">
        <f>+VLOOKUP(A1119,bd_lista!$A$3:$E$593,5,FALSE)</f>
        <v>Empresas Municipales</v>
      </c>
      <c r="W1119" s="321"/>
    </row>
    <row r="1120" spans="1:23" customFormat="1" ht="15" hidden="1" customHeight="1">
      <c r="A1120" s="324">
        <v>2301</v>
      </c>
      <c r="B1120" s="344">
        <f>+A1120</f>
        <v>2301</v>
      </c>
      <c r="C1120" s="319" t="str">
        <f>+VLOOKUP(A1120,bd_lista!$A$3:$C$593,3,FALSE)</f>
        <v>Empresa Municipal de Gestión de Residuos Sólidos</v>
      </c>
      <c r="D1120" s="319" t="str">
        <f>+C1120</f>
        <v>Empresa Municipal de Gestión de Residuos Sólidos</v>
      </c>
      <c r="E1120" s="348" t="s">
        <v>1426</v>
      </c>
      <c r="F1120" s="315">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315">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315">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315">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315">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315">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315">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315">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315">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315">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315">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315">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315">
        <f t="shared" ca="1" si="38"/>
        <v>0</v>
      </c>
      <c r="S1120" s="347"/>
      <c r="T1120" s="315">
        <f ca="1">+T1121</f>
        <v>0</v>
      </c>
      <c r="U1120" s="314">
        <f t="shared" si="39"/>
        <v>1</v>
      </c>
      <c r="V1120" s="320" t="str">
        <f>+VLOOKUP(A1120,bd_lista!$A$3:$E$593,5,FALSE)</f>
        <v>Empresas Municipales</v>
      </c>
      <c r="W1120" s="342" t="str">
        <f>+V1120</f>
        <v>Empresas Municipales</v>
      </c>
    </row>
    <row r="1121" spans="1:23" customFormat="1" ht="15" hidden="1" customHeight="1">
      <c r="A1121" s="324">
        <v>2301</v>
      </c>
      <c r="B1121" s="344"/>
      <c r="C1121" s="319" t="str">
        <f>+VLOOKUP(A1121,bd_lista!$A$3:$C$593,3,FALSE)</f>
        <v>Empresa Municipal de Gestión de Residuos Sólidos</v>
      </c>
      <c r="D1121" s="319"/>
      <c r="E1121" s="349" t="s">
        <v>1427</v>
      </c>
      <c r="F1121" s="315">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315">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315">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315">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315">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315">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315">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315">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315">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315">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315">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315">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315">
        <f t="shared" ca="1" si="38"/>
        <v>0</v>
      </c>
      <c r="S1121" s="347">
        <f ca="1">+R1120+R1121</f>
        <v>0</v>
      </c>
      <c r="T1121" s="315">
        <f ca="1">+S1121</f>
        <v>0</v>
      </c>
      <c r="U1121" s="314">
        <f t="shared" si="39"/>
        <v>2</v>
      </c>
      <c r="V1121" s="320" t="str">
        <f>+VLOOKUP(A1121,bd_lista!$A$3:$E$593,5,FALSE)</f>
        <v>Empresas Municipales</v>
      </c>
      <c r="W1121" s="321"/>
    </row>
    <row r="1122" spans="1:23" customFormat="1" ht="27" hidden="1" customHeight="1">
      <c r="A1122" s="324">
        <v>2302</v>
      </c>
      <c r="B1122" s="344">
        <f>+A1122</f>
        <v>2302</v>
      </c>
      <c r="C1122" s="319" t="str">
        <f>+VLOOKUP(A1122,bd_lista!$A$3:$C$593,3,FALSE)</f>
        <v>Empresa Municipal de Agua Potable y Alcantarillado Sacaba</v>
      </c>
      <c r="D1122" s="319" t="str">
        <f>+C1122</f>
        <v>Empresa Municipal de Agua Potable y Alcantarillado Sacaba</v>
      </c>
      <c r="E1122" s="348" t="s">
        <v>1426</v>
      </c>
      <c r="F1122" s="315">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315">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315">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315">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315">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315">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315">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315">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315">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315">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315">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315">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315">
        <f t="shared" ca="1" si="38"/>
        <v>0</v>
      </c>
      <c r="S1122" s="347"/>
      <c r="T1122" s="315">
        <f ca="1">+T1123</f>
        <v>0</v>
      </c>
      <c r="U1122" s="314">
        <f t="shared" si="39"/>
        <v>1</v>
      </c>
      <c r="V1122" s="320" t="str">
        <f>+VLOOKUP(A1122,bd_lista!$A$3:$E$593,5,FALSE)</f>
        <v>Empresas Municipales</v>
      </c>
      <c r="W1122" s="342" t="str">
        <f>+V1122</f>
        <v>Empresas Municipales</v>
      </c>
    </row>
    <row r="1123" spans="1:23" customFormat="1" ht="27" hidden="1" customHeight="1">
      <c r="A1123" s="324">
        <v>2302</v>
      </c>
      <c r="B1123" s="344"/>
      <c r="C1123" s="319" t="str">
        <f>+VLOOKUP(A1123,bd_lista!$A$3:$C$593,3,FALSE)</f>
        <v>Empresa Municipal de Agua Potable y Alcantarillado Sacaba</v>
      </c>
      <c r="D1123" s="319"/>
      <c r="E1123" s="349" t="s">
        <v>1427</v>
      </c>
      <c r="F1123" s="315">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315">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315">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315">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315">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315">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315">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315">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315">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315">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315">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315">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315">
        <f t="shared" ca="1" si="38"/>
        <v>0</v>
      </c>
      <c r="S1123" s="347">
        <f ca="1">+R1122+R1123</f>
        <v>0</v>
      </c>
      <c r="T1123" s="315">
        <f ca="1">+S1123</f>
        <v>0</v>
      </c>
      <c r="U1123" s="314">
        <f t="shared" si="39"/>
        <v>2</v>
      </c>
      <c r="V1123" s="320" t="str">
        <f>+VLOOKUP(A1123,bd_lista!$A$3:$E$593,5,FALSE)</f>
        <v>Empresas Municipales</v>
      </c>
      <c r="W1123" s="321"/>
    </row>
    <row r="1124" spans="1:23" customFormat="1" ht="27" hidden="1" customHeight="1">
      <c r="A1124" s="324">
        <v>2303</v>
      </c>
      <c r="B1124" s="344">
        <f>+A1124</f>
        <v>2303</v>
      </c>
      <c r="C1124" s="319" t="str">
        <f>+VLOOKUP(A1124,bd_lista!$A$3:$C$593,3,FALSE)</f>
        <v>Empresa Municipal de Areas Verdes y Recreación Alternativa</v>
      </c>
      <c r="D1124" s="319" t="str">
        <f>+C1124</f>
        <v>Empresa Municipal de Areas Verdes y Recreación Alternativa</v>
      </c>
      <c r="E1124" s="348" t="s">
        <v>1426</v>
      </c>
      <c r="F1124" s="315">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315">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315">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315">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0</v>
      </c>
      <c r="J1124" s="315">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315">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315">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315">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315">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315">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315">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315">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315">
        <f t="shared" ca="1" si="38"/>
        <v>0</v>
      </c>
      <c r="S1124" s="347"/>
      <c r="T1124" s="315">
        <f ca="1">+T1125</f>
        <v>0</v>
      </c>
      <c r="U1124" s="314">
        <f t="shared" si="39"/>
        <v>1</v>
      </c>
      <c r="V1124" s="320" t="str">
        <f>+VLOOKUP(A1124,bd_lista!$A$3:$E$593,5,FALSE)</f>
        <v>Instituciones Descentralizadas Departamentales</v>
      </c>
      <c r="W1124" s="342" t="str">
        <f>+V1124</f>
        <v>Instituciones Descentralizadas Departamentales</v>
      </c>
    </row>
    <row r="1125" spans="1:23" customFormat="1" ht="27" hidden="1" customHeight="1">
      <c r="A1125" s="324">
        <v>2303</v>
      </c>
      <c r="B1125" s="344"/>
      <c r="C1125" s="319" t="str">
        <f>+VLOOKUP(A1125,bd_lista!$A$3:$C$593,3,FALSE)</f>
        <v>Empresa Municipal de Areas Verdes y Recreación Alternativa</v>
      </c>
      <c r="D1125" s="319"/>
      <c r="E1125" s="349" t="s">
        <v>1427</v>
      </c>
      <c r="F1125" s="315">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315">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315">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315">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315">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315">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315">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315">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315">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315">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315">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315">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315">
        <f t="shared" ca="1" si="38"/>
        <v>0</v>
      </c>
      <c r="S1125" s="347">
        <f ca="1">+R1124+R1125</f>
        <v>0</v>
      </c>
      <c r="T1125" s="315">
        <f ca="1">+S1125</f>
        <v>0</v>
      </c>
      <c r="U1125" s="314">
        <f t="shared" si="39"/>
        <v>2</v>
      </c>
      <c r="V1125" s="320" t="str">
        <f>+VLOOKUP(A1125,bd_lista!$A$3:$E$593,5,FALSE)</f>
        <v>Instituciones Descentralizadas Departamentales</v>
      </c>
      <c r="W1125" s="321"/>
    </row>
    <row r="1126" spans="1:23" customFormat="1" ht="15" hidden="1" customHeight="1">
      <c r="A1126" s="324">
        <v>2311</v>
      </c>
      <c r="B1126" s="344">
        <f>+A1126</f>
        <v>2311</v>
      </c>
      <c r="C1126" s="319" t="str">
        <f>+VLOOKUP(A1126,bd_lista!$A$3:$C$593,3,FALSE)</f>
        <v>Servicio de Encauzamiento de Rios (Searpi)</v>
      </c>
      <c r="D1126" s="319" t="str">
        <f>+C1126</f>
        <v>Servicio de Encauzamiento de Rios (Searpi)</v>
      </c>
      <c r="E1126" s="348" t="s">
        <v>1426</v>
      </c>
      <c r="F1126" s="315">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0</v>
      </c>
      <c r="G1126" s="315">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0</v>
      </c>
      <c r="H1126" s="315">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0</v>
      </c>
      <c r="I1126" s="315">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0</v>
      </c>
      <c r="J1126" s="315">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315">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315">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315">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315">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315">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315">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315">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315">
        <f t="shared" ca="1" si="38"/>
        <v>0</v>
      </c>
      <c r="S1126" s="347"/>
      <c r="T1126" s="315">
        <f ca="1">+T1127</f>
        <v>0</v>
      </c>
      <c r="U1126" s="314">
        <f t="shared" si="39"/>
        <v>1</v>
      </c>
      <c r="V1126" s="320" t="str">
        <f>+VLOOKUP(A1126,bd_lista!$A$3:$E$593,5,FALSE)</f>
        <v>Empresas Municipales</v>
      </c>
      <c r="W1126" s="342" t="str">
        <f>+V1126</f>
        <v>Empresas Municipales</v>
      </c>
    </row>
    <row r="1127" spans="1:23" customFormat="1" ht="15" hidden="1" customHeight="1">
      <c r="A1127" s="324">
        <v>2311</v>
      </c>
      <c r="B1127" s="344"/>
      <c r="C1127" s="319" t="str">
        <f>+VLOOKUP(A1127,bd_lista!$A$3:$C$593,3,FALSE)</f>
        <v>Servicio de Encauzamiento de Rios (Searpi)</v>
      </c>
      <c r="D1127" s="319"/>
      <c r="E1127" s="349" t="s">
        <v>1427</v>
      </c>
      <c r="F1127" s="315">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0</v>
      </c>
      <c r="G1127" s="315">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0</v>
      </c>
      <c r="H1127" s="315">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0</v>
      </c>
      <c r="I1127" s="315">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0</v>
      </c>
      <c r="J1127" s="315">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315">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315">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315">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315">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315">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315">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315">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315">
        <f t="shared" ca="1" si="38"/>
        <v>0</v>
      </c>
      <c r="S1127" s="347">
        <f ca="1">+R1126+R1127</f>
        <v>0</v>
      </c>
      <c r="T1127" s="315">
        <f ca="1">+S1127</f>
        <v>0</v>
      </c>
      <c r="U1127" s="314">
        <f t="shared" si="39"/>
        <v>2</v>
      </c>
      <c r="V1127" s="320" t="str">
        <f>+VLOOKUP(A1127,bd_lista!$A$3:$E$593,5,FALSE)</f>
        <v>Empresas Municipales</v>
      </c>
      <c r="W1127" s="321"/>
    </row>
    <row r="1128" spans="1:23" customFormat="1" ht="27" hidden="1" customHeight="1">
      <c r="A1128" s="324">
        <v>2312</v>
      </c>
      <c r="B1128" s="344">
        <f>+A1128</f>
        <v>2312</v>
      </c>
      <c r="C1128" s="319" t="str">
        <f>+VLOOKUP(A1128,bd_lista!$A$3:$C$593,3,FALSE)</f>
        <v>Empresa Municipal de Agua Potable y Alcantarillado Viacha</v>
      </c>
      <c r="D1128" s="319" t="str">
        <f>+C1128</f>
        <v>Empresa Municipal de Agua Potable y Alcantarillado Viacha</v>
      </c>
      <c r="E1128" s="348" t="s">
        <v>1426</v>
      </c>
      <c r="F1128" s="315">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315">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315">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315">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315">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315">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315">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315">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315">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315">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315">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315">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315">
        <f t="shared" ca="1" si="38"/>
        <v>0</v>
      </c>
      <c r="S1128" s="347"/>
      <c r="T1128" s="315">
        <f ca="1">+T1129</f>
        <v>0</v>
      </c>
      <c r="U1128" s="314">
        <f t="shared" si="39"/>
        <v>1</v>
      </c>
      <c r="V1128" s="320" t="str">
        <f>+VLOOKUP(A1128,bd_lista!$A$3:$E$593,5,FALSE)</f>
        <v>Instituciones Descentralizadas Municipales</v>
      </c>
      <c r="W1128" s="342" t="str">
        <f>+V1128</f>
        <v>Instituciones Descentralizadas Municipales</v>
      </c>
    </row>
    <row r="1129" spans="1:23" customFormat="1" ht="27" hidden="1" customHeight="1">
      <c r="A1129" s="324">
        <v>2312</v>
      </c>
      <c r="B1129" s="344"/>
      <c r="C1129" s="319" t="str">
        <f>+VLOOKUP(A1129,bd_lista!$A$3:$C$593,3,FALSE)</f>
        <v>Empresa Municipal de Agua Potable y Alcantarillado Viacha</v>
      </c>
      <c r="D1129" s="319"/>
      <c r="E1129" s="349" t="s">
        <v>1427</v>
      </c>
      <c r="F1129" s="315">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315">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315">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315">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315">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315">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315">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315">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315">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315">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315">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315">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315">
        <f t="shared" ca="1" si="38"/>
        <v>0</v>
      </c>
      <c r="S1129" s="347">
        <f ca="1">+R1128+R1129</f>
        <v>0</v>
      </c>
      <c r="T1129" s="315">
        <f ca="1">+S1129</f>
        <v>0</v>
      </c>
      <c r="U1129" s="314">
        <f t="shared" si="39"/>
        <v>2</v>
      </c>
      <c r="V1129" s="320" t="str">
        <f>+VLOOKUP(A1129,bd_lista!$A$3:$E$593,5,FALSE)</f>
        <v>Instituciones Descentralizadas Municipales</v>
      </c>
      <c r="W1129" s="321"/>
    </row>
    <row r="1130" spans="1:23" customFormat="1" ht="15" hidden="1" customHeight="1">
      <c r="A1130" s="324">
        <v>2313</v>
      </c>
      <c r="B1130" s="344">
        <f>+A1130</f>
        <v>2313</v>
      </c>
      <c r="C1130" s="319" t="str">
        <f>+VLOOKUP(A1130,bd_lista!$A$3:$C$593,3,FALSE)</f>
        <v>Entidad Municipal de Aseo Urbano Sucre</v>
      </c>
      <c r="D1130" s="319" t="str">
        <f>+C1130</f>
        <v>Entidad Municipal de Aseo Urbano Sucre</v>
      </c>
      <c r="E1130" s="348" t="s">
        <v>1426</v>
      </c>
      <c r="F1130" s="315">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0</v>
      </c>
      <c r="G1130" s="315">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315">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315">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315">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315">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315">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315">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315">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315">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315">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315">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315">
        <f t="shared" ca="1" si="38"/>
        <v>0</v>
      </c>
      <c r="S1130" s="347"/>
      <c r="T1130" s="315">
        <f ca="1">+T1131</f>
        <v>0</v>
      </c>
      <c r="U1130" s="314">
        <f t="shared" si="39"/>
        <v>1</v>
      </c>
      <c r="V1130" s="320" t="str">
        <f>+VLOOKUP(A1130,bd_lista!$A$3:$E$593,5,FALSE)</f>
        <v>Empresas Municipales</v>
      </c>
      <c r="W1130" s="342" t="str">
        <f>+V1130</f>
        <v>Empresas Municipales</v>
      </c>
    </row>
    <row r="1131" spans="1:23" customFormat="1" ht="15" hidden="1" customHeight="1">
      <c r="A1131" s="324">
        <v>2313</v>
      </c>
      <c r="B1131" s="344"/>
      <c r="C1131" s="319" t="str">
        <f>+VLOOKUP(A1131,bd_lista!$A$3:$C$593,3,FALSE)</f>
        <v>Entidad Municipal de Aseo Urbano Sucre</v>
      </c>
      <c r="D1131" s="319"/>
      <c r="E1131" s="349" t="s">
        <v>1427</v>
      </c>
      <c r="F1131" s="315">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0</v>
      </c>
      <c r="G1131" s="315">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0</v>
      </c>
      <c r="H1131" s="315">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315">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315">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315">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315">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315">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315">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315">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315">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315">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315">
        <f t="shared" ca="1" si="38"/>
        <v>0</v>
      </c>
      <c r="S1131" s="347">
        <f ca="1">+R1130+R1131</f>
        <v>0</v>
      </c>
      <c r="T1131" s="315">
        <f ca="1">+S1131</f>
        <v>0</v>
      </c>
      <c r="U1131" s="314">
        <f t="shared" si="39"/>
        <v>2</v>
      </c>
      <c r="V1131" s="320" t="str">
        <f>+VLOOKUP(A1131,bd_lista!$A$3:$E$593,5,FALSE)</f>
        <v>Empresas Municipales</v>
      </c>
      <c r="W1131" s="321"/>
    </row>
    <row r="1132" spans="1:23" customFormat="1" ht="15" hidden="1" customHeight="1">
      <c r="A1132" s="324">
        <v>2314</v>
      </c>
      <c r="B1132" s="344">
        <f>+A1132</f>
        <v>2314</v>
      </c>
      <c r="C1132" s="319" t="str">
        <f>+VLOOKUP(A1132,bd_lista!$A$3:$C$593,3,FALSE)</f>
        <v>Empresa Municipal de Areas Verdes Sucre</v>
      </c>
      <c r="D1132" s="319" t="str">
        <f>+C1132</f>
        <v>Empresa Municipal de Areas Verdes Sucre</v>
      </c>
      <c r="E1132" s="348" t="s">
        <v>1426</v>
      </c>
      <c r="F1132" s="315">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315">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315">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315">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315">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315">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315">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315">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315">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315">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315">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315">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315">
        <f t="shared" ca="1" si="38"/>
        <v>0</v>
      </c>
      <c r="S1132" s="347"/>
      <c r="T1132" s="315">
        <f ca="1">+T1133</f>
        <v>0</v>
      </c>
      <c r="U1132" s="314">
        <f t="shared" si="39"/>
        <v>1</v>
      </c>
      <c r="V1132" s="320" t="str">
        <f>+VLOOKUP(A1132,bd_lista!$A$3:$E$593,5,FALSE)</f>
        <v>Empresas Municipales</v>
      </c>
      <c r="W1132" s="342" t="str">
        <f>+V1132</f>
        <v>Empresas Municipales</v>
      </c>
    </row>
    <row r="1133" spans="1:23" customFormat="1" ht="15" hidden="1" customHeight="1">
      <c r="A1133" s="324">
        <v>2314</v>
      </c>
      <c r="B1133" s="344"/>
      <c r="C1133" s="319" t="str">
        <f>+VLOOKUP(A1133,bd_lista!$A$3:$C$593,3,FALSE)</f>
        <v>Empresa Municipal de Areas Verdes Sucre</v>
      </c>
      <c r="D1133" s="319"/>
      <c r="E1133" s="349" t="s">
        <v>1427</v>
      </c>
      <c r="F1133" s="315">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315">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315">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315">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315">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315">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315">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315">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315">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315">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315">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315">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315">
        <f t="shared" ca="1" si="38"/>
        <v>0</v>
      </c>
      <c r="S1133" s="347">
        <f ca="1">+R1132+R1133</f>
        <v>0</v>
      </c>
      <c r="T1133" s="315">
        <f ca="1">+S1133</f>
        <v>0</v>
      </c>
      <c r="U1133" s="314">
        <f t="shared" si="39"/>
        <v>2</v>
      </c>
      <c r="V1133" s="320" t="str">
        <f>+VLOOKUP(A1133,bd_lista!$A$3:$E$593,5,FALSE)</f>
        <v>Empresas Municipales</v>
      </c>
      <c r="W1133" s="321"/>
    </row>
    <row r="1134" spans="1:23" customFormat="1" ht="15" hidden="1" customHeight="1">
      <c r="A1134" s="324">
        <v>2315</v>
      </c>
      <c r="B1134" s="344">
        <f>+A1134</f>
        <v>2315</v>
      </c>
      <c r="C1134" s="319" t="str">
        <f>+VLOOKUP(A1134,bd_lista!$A$3:$C$593,3,FALSE)</f>
        <v xml:space="preserve">Empresa Municipal de Servicio de Aseo </v>
      </c>
      <c r="D1134" s="319" t="str">
        <f>+C1134</f>
        <v xml:space="preserve">Empresa Municipal de Servicio de Aseo </v>
      </c>
      <c r="E1134" s="348" t="s">
        <v>1426</v>
      </c>
      <c r="F1134" s="315">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315">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315">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315">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315">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315">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315">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315">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315">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315">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315">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315">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315">
        <f t="shared" ca="1" si="38"/>
        <v>0</v>
      </c>
      <c r="S1134" s="347"/>
      <c r="T1134" s="315">
        <f ca="1">+T1135</f>
        <v>0</v>
      </c>
      <c r="U1134" s="314">
        <f t="shared" si="39"/>
        <v>1</v>
      </c>
      <c r="V1134" s="320" t="str">
        <f>+VLOOKUP(A1134,bd_lista!$A$3:$E$593,5,FALSE)</f>
        <v>Empresas Municipales</v>
      </c>
      <c r="W1134" s="342" t="str">
        <f>+V1134</f>
        <v>Empresas Municipales</v>
      </c>
    </row>
    <row r="1135" spans="1:23" customFormat="1" ht="15" hidden="1" customHeight="1">
      <c r="A1135" s="324">
        <v>2315</v>
      </c>
      <c r="B1135" s="344"/>
      <c r="C1135" s="319" t="str">
        <f>+VLOOKUP(A1135,bd_lista!$A$3:$C$593,3,FALSE)</f>
        <v xml:space="preserve">Empresa Municipal de Servicio de Aseo </v>
      </c>
      <c r="D1135" s="319"/>
      <c r="E1135" s="349" t="s">
        <v>1427</v>
      </c>
      <c r="F1135" s="315">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315">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315">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0</v>
      </c>
      <c r="I1135" s="315">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315">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315">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315">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315">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315">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315">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315">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315">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315">
        <f t="shared" ca="1" si="38"/>
        <v>0</v>
      </c>
      <c r="S1135" s="347">
        <f ca="1">+R1134+R1135</f>
        <v>0</v>
      </c>
      <c r="T1135" s="315">
        <f ca="1">+S1135</f>
        <v>0</v>
      </c>
      <c r="U1135" s="314">
        <f t="shared" si="39"/>
        <v>2</v>
      </c>
      <c r="V1135" s="320" t="str">
        <f>+VLOOKUP(A1135,bd_lista!$A$3:$E$593,5,FALSE)</f>
        <v>Empresas Municipales</v>
      </c>
      <c r="W1135" s="321"/>
    </row>
    <row r="1136" spans="1:23" customFormat="1" ht="27" hidden="1" customHeight="1">
      <c r="A1136" s="324">
        <v>2316</v>
      </c>
      <c r="B1136" s="344">
        <f>+A1136</f>
        <v>2316</v>
      </c>
      <c r="C1136" s="319" t="str">
        <f>+VLOOKUP(A1136,bd_lista!$A$3:$C$593,3,FALSE)</f>
        <v>Empresa Municipal de Áreas Verdes, Parques y Forestación</v>
      </c>
      <c r="D1136" s="319" t="str">
        <f>+C1136</f>
        <v>Empresa Municipal de Áreas Verdes, Parques y Forestación</v>
      </c>
      <c r="E1136" s="348" t="s">
        <v>1426</v>
      </c>
      <c r="F1136" s="315">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315">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315">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315">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315">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315">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315">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315">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315">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315">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315">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315">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315">
        <f t="shared" ca="1" si="38"/>
        <v>0</v>
      </c>
      <c r="S1136" s="347"/>
      <c r="T1136" s="315">
        <f ca="1">+T1137</f>
        <v>0</v>
      </c>
      <c r="U1136" s="314">
        <f t="shared" si="39"/>
        <v>1</v>
      </c>
      <c r="V1136" s="320" t="str">
        <f>+VLOOKUP(A1136,bd_lista!$A$3:$E$593,5,FALSE)</f>
        <v>Empresas Municipales</v>
      </c>
      <c r="W1136" s="342" t="str">
        <f>+V1136</f>
        <v>Empresas Municipales</v>
      </c>
    </row>
    <row r="1137" spans="1:23" customFormat="1" ht="27" hidden="1" customHeight="1">
      <c r="A1137" s="324">
        <v>2316</v>
      </c>
      <c r="B1137" s="344"/>
      <c r="C1137" s="319" t="str">
        <f>+VLOOKUP(A1137,bd_lista!$A$3:$C$593,3,FALSE)</f>
        <v>Empresa Municipal de Áreas Verdes, Parques y Forestación</v>
      </c>
      <c r="D1137" s="319"/>
      <c r="E1137" s="349" t="s">
        <v>1427</v>
      </c>
      <c r="F1137" s="315">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315">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0</v>
      </c>
      <c r="H1137" s="315">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315">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315">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315">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315">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315">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315">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315">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315">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315">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315">
        <f t="shared" ca="1" si="38"/>
        <v>0</v>
      </c>
      <c r="S1137" s="347">
        <f ca="1">+R1136+R1137</f>
        <v>0</v>
      </c>
      <c r="T1137" s="315">
        <f ca="1">+S1137</f>
        <v>0</v>
      </c>
      <c r="U1137" s="314">
        <f t="shared" si="39"/>
        <v>2</v>
      </c>
      <c r="V1137" s="320" t="str">
        <f>+VLOOKUP(A1137,bd_lista!$A$3:$E$593,5,FALSE)</f>
        <v>Empresas Municipales</v>
      </c>
      <c r="W1137" s="321"/>
    </row>
    <row r="1138" spans="1:23" customFormat="1" ht="27" hidden="1" customHeight="1">
      <c r="A1138" s="324">
        <v>2317</v>
      </c>
      <c r="B1138" s="344">
        <f>+A1138</f>
        <v>2317</v>
      </c>
      <c r="C1138" s="319" t="str">
        <f>+VLOOKUP(A1138,bd_lista!$A$3:$C$593,3,FALSE)</f>
        <v>Empresa Municipal de Asfaltos y Vías</v>
      </c>
      <c r="D1138" s="319" t="str">
        <f>+C1138</f>
        <v>Empresa Municipal de Asfaltos y Vías</v>
      </c>
      <c r="E1138" s="348" t="s">
        <v>1426</v>
      </c>
      <c r="F1138" s="315">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315">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315">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315">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315">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315">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315">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315">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315">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315">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315">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315">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315">
        <f t="shared" ca="1" si="38"/>
        <v>0</v>
      </c>
      <c r="S1138" s="347"/>
      <c r="T1138" s="315">
        <f ca="1">+T1139</f>
        <v>0</v>
      </c>
      <c r="U1138" s="314">
        <f t="shared" si="39"/>
        <v>1</v>
      </c>
      <c r="V1138" s="320" t="str">
        <f>+VLOOKUP(A1138,bd_lista!$A$3:$E$593,5,FALSE)</f>
        <v>Instituciones Descentralizadas Municipales</v>
      </c>
      <c r="W1138" s="342" t="str">
        <f>+V1138</f>
        <v>Instituciones Descentralizadas Municipales</v>
      </c>
    </row>
    <row r="1139" spans="1:23" customFormat="1" ht="27" hidden="1" customHeight="1">
      <c r="A1139" s="324">
        <v>2317</v>
      </c>
      <c r="B1139" s="344"/>
      <c r="C1139" s="319" t="str">
        <f>+VLOOKUP(A1139,bd_lista!$A$3:$C$593,3,FALSE)</f>
        <v>Empresa Municipal de Asfaltos y Vías</v>
      </c>
      <c r="D1139" s="319"/>
      <c r="E1139" s="349" t="s">
        <v>1427</v>
      </c>
      <c r="F1139" s="315">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315">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315">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0</v>
      </c>
      <c r="I1139" s="315">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315">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315">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315">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315">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315">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315">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315">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315">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315">
        <f t="shared" ca="1" si="38"/>
        <v>0</v>
      </c>
      <c r="S1139" s="347">
        <f ca="1">+R1138+R1139</f>
        <v>0</v>
      </c>
      <c r="T1139" s="315">
        <f ca="1">+S1139</f>
        <v>0</v>
      </c>
      <c r="U1139" s="314">
        <f t="shared" si="39"/>
        <v>2</v>
      </c>
      <c r="V1139" s="320" t="str">
        <f>+VLOOKUP(A1139,bd_lista!$A$3:$E$593,5,FALSE)</f>
        <v>Instituciones Descentralizadas Municipales</v>
      </c>
      <c r="W1139" s="321"/>
    </row>
    <row r="1140" spans="1:23" customFormat="1" ht="15" hidden="1" customHeight="1">
      <c r="A1140" s="324">
        <v>2318</v>
      </c>
      <c r="B1140" s="344">
        <f>+A1140</f>
        <v>2318</v>
      </c>
      <c r="C1140" s="319" t="str">
        <f>+VLOOKUP(A1140,bd_lista!$A$3:$C$593,3,FALSE)</f>
        <v>Entidad Descentralizada Ummipre Proman</v>
      </c>
      <c r="D1140" s="319" t="str">
        <f>+C1140</f>
        <v>Entidad Descentralizada Ummipre Proman</v>
      </c>
      <c r="E1140" s="348" t="s">
        <v>1426</v>
      </c>
      <c r="F1140" s="315">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315">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315">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315">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315">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315">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315">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315">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315">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315">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315">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315">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315">
        <f t="shared" ca="1" si="38"/>
        <v>0</v>
      </c>
      <c r="S1140" s="347"/>
      <c r="T1140" s="315">
        <f ca="1">+T1141</f>
        <v>0</v>
      </c>
      <c r="U1140" s="314">
        <f t="shared" si="39"/>
        <v>1</v>
      </c>
      <c r="V1140" s="320" t="str">
        <f>+VLOOKUP(A1140,bd_lista!$A$3:$E$593,5,FALSE)</f>
        <v>Empresas Departamentales</v>
      </c>
      <c r="W1140" s="342" t="str">
        <f>+V1140</f>
        <v>Empresas Departamentales</v>
      </c>
    </row>
    <row r="1141" spans="1:23" customFormat="1" ht="15" hidden="1" customHeight="1">
      <c r="A1141" s="324">
        <v>2318</v>
      </c>
      <c r="B1141" s="344"/>
      <c r="C1141" s="319" t="str">
        <f>+VLOOKUP(A1141,bd_lista!$A$3:$C$593,3,FALSE)</f>
        <v>Entidad Descentralizada Ummipre Proman</v>
      </c>
      <c r="D1141" s="319"/>
      <c r="E1141" s="349" t="s">
        <v>1427</v>
      </c>
      <c r="F1141" s="315">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315">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315">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0</v>
      </c>
      <c r="I1141" s="315">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315">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315">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315">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315">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315">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315">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315">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315">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315">
        <f t="shared" ca="1" si="38"/>
        <v>0</v>
      </c>
      <c r="S1141" s="347">
        <f ca="1">+R1140+R1141</f>
        <v>0</v>
      </c>
      <c r="T1141" s="315">
        <f ca="1">+S1141</f>
        <v>0</v>
      </c>
      <c r="U1141" s="314">
        <f t="shared" si="39"/>
        <v>2</v>
      </c>
      <c r="V1141" s="320" t="str">
        <f>+VLOOKUP(A1141,bd_lista!$A$3:$E$593,5,FALSE)</f>
        <v>Empresas Departamentales</v>
      </c>
      <c r="W1141" s="321"/>
    </row>
    <row r="1142" spans="1:23" customFormat="1" ht="27" hidden="1" customHeight="1">
      <c r="A1142" s="324">
        <v>2319</v>
      </c>
      <c r="B1142" s="344">
        <f>+A1142</f>
        <v>2319</v>
      </c>
      <c r="C1142" s="319" t="str">
        <f>+VLOOKUP(A1142,bd_lista!$A$3:$C$593,3,FALSE)</f>
        <v>Empresa Pública Departamental Estratégica de Aguas - La Paz</v>
      </c>
      <c r="D1142" s="319" t="str">
        <f>+C1142</f>
        <v>Empresa Pública Departamental Estratégica de Aguas - La Paz</v>
      </c>
      <c r="E1142" s="348" t="s">
        <v>1426</v>
      </c>
      <c r="F1142" s="315">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315">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315">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315">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315">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315">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315">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315">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315">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315">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315">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315">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315">
        <f t="shared" ca="1" si="38"/>
        <v>0</v>
      </c>
      <c r="S1142" s="347"/>
      <c r="T1142" s="315">
        <f ca="1">+T1143</f>
        <v>0</v>
      </c>
      <c r="U1142" s="314">
        <f t="shared" si="39"/>
        <v>1</v>
      </c>
      <c r="V1142" s="320" t="str">
        <f>+VLOOKUP(A1142,bd_lista!$A$3:$E$593,5,FALSE)</f>
        <v>Empresas Municipales</v>
      </c>
      <c r="W1142" s="342" t="str">
        <f>+V1142</f>
        <v>Empresas Municipales</v>
      </c>
    </row>
    <row r="1143" spans="1:23" customFormat="1" ht="27" hidden="1" customHeight="1">
      <c r="A1143" s="324">
        <v>2319</v>
      </c>
      <c r="B1143" s="344"/>
      <c r="C1143" s="319" t="str">
        <f>+VLOOKUP(A1143,bd_lista!$A$3:$C$593,3,FALSE)</f>
        <v>Empresa Pública Departamental Estratégica de Aguas - La Paz</v>
      </c>
      <c r="D1143" s="319"/>
      <c r="E1143" s="349" t="s">
        <v>1427</v>
      </c>
      <c r="F1143" s="315">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315">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315">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315">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315">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315">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315">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315">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315">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315">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315">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315">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315">
        <f t="shared" ca="1" si="38"/>
        <v>0</v>
      </c>
      <c r="S1143" s="347">
        <f ca="1">+R1142+R1143</f>
        <v>0</v>
      </c>
      <c r="T1143" s="315">
        <f ca="1">+S1143</f>
        <v>0</v>
      </c>
      <c r="U1143" s="314">
        <f t="shared" si="39"/>
        <v>2</v>
      </c>
      <c r="V1143" s="320" t="str">
        <f>+VLOOKUP(A1143,bd_lista!$A$3:$E$593,5,FALSE)</f>
        <v>Empresas Municipales</v>
      </c>
      <c r="W1143" s="321"/>
    </row>
    <row r="1144" spans="1:23" customFormat="1" ht="27" hidden="1" customHeight="1">
      <c r="A1144" s="324">
        <v>2320</v>
      </c>
      <c r="B1144" s="344">
        <f>+A1144</f>
        <v>2320</v>
      </c>
      <c r="C1144" s="319" t="str">
        <f>+VLOOKUP(A1144,bd_lista!$A$3:$C$593,3,FALSE)</f>
        <v>Empresa Publica Municipal de Servicios de Agua y Alcantarrillado Sanitario de Cobija</v>
      </c>
      <c r="D1144" s="319" t="str">
        <f>+C1144</f>
        <v>Empresa Publica Municipal de Servicios de Agua y Alcantarrillado Sanitario de Cobija</v>
      </c>
      <c r="E1144" s="348" t="s">
        <v>1426</v>
      </c>
      <c r="F1144" s="315">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315">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315">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315">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315">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315">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315">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315">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315">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315">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315">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315">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315">
        <f t="shared" ca="1" si="38"/>
        <v>0</v>
      </c>
      <c r="S1144" s="347"/>
      <c r="T1144" s="315">
        <f ca="1">+T1145</f>
        <v>0</v>
      </c>
      <c r="U1144" s="314">
        <f t="shared" si="39"/>
        <v>1</v>
      </c>
      <c r="V1144" s="320" t="str">
        <f>+VLOOKUP(A1144,bd_lista!$A$3:$E$593,5,FALSE)</f>
        <v>Instituciones Descentralizadas Municipales</v>
      </c>
      <c r="W1144" s="342" t="str">
        <f>+V1144</f>
        <v>Instituciones Descentralizadas Municipales</v>
      </c>
    </row>
    <row r="1145" spans="1:23" customFormat="1" ht="27" hidden="1" customHeight="1">
      <c r="A1145" s="324">
        <v>2320</v>
      </c>
      <c r="B1145" s="344"/>
      <c r="C1145" s="319" t="str">
        <f>+VLOOKUP(A1145,bd_lista!$A$3:$C$593,3,FALSE)</f>
        <v>Empresa Publica Municipal de Servicios de Agua y Alcantarrillado Sanitario de Cobija</v>
      </c>
      <c r="D1145" s="319"/>
      <c r="E1145" s="349" t="s">
        <v>1427</v>
      </c>
      <c r="F1145" s="315">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315">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315">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315">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315">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315">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315">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315">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315">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315">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315">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315">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315">
        <f t="shared" ca="1" si="38"/>
        <v>0</v>
      </c>
      <c r="S1145" s="347">
        <f ca="1">+R1144+R1145</f>
        <v>0</v>
      </c>
      <c r="T1145" s="315">
        <f ca="1">+S1145</f>
        <v>0</v>
      </c>
      <c r="U1145" s="314">
        <f t="shared" si="39"/>
        <v>2</v>
      </c>
      <c r="V1145" s="320" t="str">
        <f>+VLOOKUP(A1145,bd_lista!$A$3:$E$593,5,FALSE)</f>
        <v>Instituciones Descentralizadas Municipales</v>
      </c>
      <c r="W1145" s="321"/>
    </row>
    <row r="1146" spans="1:23" customFormat="1" ht="27" hidden="1" customHeight="1">
      <c r="A1146" s="324">
        <v>2322</v>
      </c>
      <c r="B1146" s="344">
        <f>+A1146</f>
        <v>2322</v>
      </c>
      <c r="C1146" s="319" t="str">
        <f>+VLOOKUP(A1146,bd_lista!$A$3:$C$593,3,FALSE)</f>
        <v>Entidad Matadero Frigorifico Municipal de Tarija</v>
      </c>
      <c r="D1146" s="319" t="str">
        <f>+C1146</f>
        <v>Entidad Matadero Frigorifico Municipal de Tarija</v>
      </c>
      <c r="E1146" s="348" t="s">
        <v>1426</v>
      </c>
      <c r="F1146" s="315">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315">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315">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315">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315">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315">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315">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315">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315">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315">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315">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315">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315">
        <f t="shared" ca="1" si="38"/>
        <v>0</v>
      </c>
      <c r="S1146" s="347"/>
      <c r="T1146" s="315">
        <f ca="1">+T1147</f>
        <v>0</v>
      </c>
      <c r="U1146" s="314">
        <f t="shared" si="39"/>
        <v>1</v>
      </c>
      <c r="V1146" s="320" t="str">
        <f>+VLOOKUP(A1146,bd_lista!$A$3:$E$593,5,FALSE)</f>
        <v>Instituciones Descentralizadas Municipales</v>
      </c>
      <c r="W1146" s="342" t="str">
        <f>+V1146</f>
        <v>Instituciones Descentralizadas Municipales</v>
      </c>
    </row>
    <row r="1147" spans="1:23" customFormat="1" ht="27" hidden="1" customHeight="1">
      <c r="A1147" s="324">
        <v>2322</v>
      </c>
      <c r="B1147" s="344"/>
      <c r="C1147" s="319" t="str">
        <f>+VLOOKUP(A1147,bd_lista!$A$3:$C$593,3,FALSE)</f>
        <v>Entidad Matadero Frigorifico Municipal de Tarija</v>
      </c>
      <c r="D1147" s="319"/>
      <c r="E1147" s="349" t="s">
        <v>1427</v>
      </c>
      <c r="F1147" s="315">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315">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315">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315">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315">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315">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315">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315">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315">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315">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315">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315">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315">
        <f t="shared" ca="1" si="38"/>
        <v>0</v>
      </c>
      <c r="S1147" s="347">
        <f ca="1">+R1146+R1147</f>
        <v>0</v>
      </c>
      <c r="T1147" s="315">
        <f ca="1">+S1147</f>
        <v>0</v>
      </c>
      <c r="U1147" s="314">
        <f t="shared" si="39"/>
        <v>2</v>
      </c>
      <c r="V1147" s="320" t="str">
        <f>+VLOOKUP(A1147,bd_lista!$A$3:$E$593,5,FALSE)</f>
        <v>Instituciones Descentralizadas Municipales</v>
      </c>
      <c r="W1147" s="321"/>
    </row>
    <row r="1148" spans="1:23" customFormat="1" ht="27" hidden="1" customHeight="1">
      <c r="A1148" s="324">
        <v>2323</v>
      </c>
      <c r="B1148" s="344">
        <f>+A1148</f>
        <v>2323</v>
      </c>
      <c r="C1148" s="319" t="str">
        <f>+VLOOKUP(A1148,bd_lista!$A$3:$C$593,3,FALSE)</f>
        <v>Entidad Aseo Municipal de Tarija</v>
      </c>
      <c r="D1148" s="319" t="str">
        <f>+C1148</f>
        <v>Entidad Aseo Municipal de Tarija</v>
      </c>
      <c r="E1148" s="348" t="s">
        <v>1426</v>
      </c>
      <c r="F1148" s="315">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315">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315">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315">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315">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315">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315">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315">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315">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315">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315">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315">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315">
        <f t="shared" ca="1" si="38"/>
        <v>0</v>
      </c>
      <c r="S1148" s="347"/>
      <c r="T1148" s="315">
        <f ca="1">+T1149</f>
        <v>0</v>
      </c>
      <c r="U1148" s="314">
        <f t="shared" si="39"/>
        <v>1</v>
      </c>
      <c r="V1148" s="320" t="str">
        <f>+VLOOKUP(A1148,bd_lista!$A$3:$E$593,5,FALSE)</f>
        <v>Instituciones Descentralizadas Municipales</v>
      </c>
      <c r="W1148" s="342" t="str">
        <f>+V1148</f>
        <v>Instituciones Descentralizadas Municipales</v>
      </c>
    </row>
    <row r="1149" spans="1:23" customFormat="1" ht="27" hidden="1" customHeight="1">
      <c r="A1149" s="324">
        <v>2323</v>
      </c>
      <c r="B1149" s="344"/>
      <c r="C1149" s="319" t="str">
        <f>+VLOOKUP(A1149,bd_lista!$A$3:$C$593,3,FALSE)</f>
        <v>Entidad Aseo Municipal de Tarija</v>
      </c>
      <c r="D1149" s="319"/>
      <c r="E1149" s="349" t="s">
        <v>1427</v>
      </c>
      <c r="F1149" s="315">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315">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315">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315">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315">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315">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315">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315">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315">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315">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315">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315">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315">
        <f t="shared" ca="1" si="38"/>
        <v>0</v>
      </c>
      <c r="S1149" s="347">
        <f ca="1">+R1148+R1149</f>
        <v>0</v>
      </c>
      <c r="T1149" s="315">
        <f ca="1">+S1149</f>
        <v>0</v>
      </c>
      <c r="U1149" s="314">
        <f t="shared" si="39"/>
        <v>2</v>
      </c>
      <c r="V1149" s="320" t="str">
        <f>+VLOOKUP(A1149,bd_lista!$A$3:$E$593,5,FALSE)</f>
        <v>Instituciones Descentralizadas Municipales</v>
      </c>
      <c r="W1149" s="321"/>
    </row>
    <row r="1150" spans="1:23" customFormat="1" ht="27" hidden="1" customHeight="1">
      <c r="A1150" s="324">
        <v>2324</v>
      </c>
      <c r="B1150" s="344">
        <f>+A1150</f>
        <v>2324</v>
      </c>
      <c r="C1150" s="319" t="str">
        <f>+VLOOKUP(A1150,bd_lista!$A$3:$C$593,3,FALSE)</f>
        <v>Entidad Obras Publicas Municipales de Tarija</v>
      </c>
      <c r="D1150" s="319" t="str">
        <f>+C1150</f>
        <v>Entidad Obras Publicas Municipales de Tarija</v>
      </c>
      <c r="E1150" s="348" t="s">
        <v>1426</v>
      </c>
      <c r="F1150" s="315">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315">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315">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315">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315">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315">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315">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315">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315">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315">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315">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315">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315">
        <f t="shared" ca="1" si="38"/>
        <v>0</v>
      </c>
      <c r="S1150" s="347"/>
      <c r="T1150" s="315">
        <f ca="1">+T1151</f>
        <v>0</v>
      </c>
      <c r="U1150" s="314">
        <f t="shared" si="39"/>
        <v>1</v>
      </c>
      <c r="V1150" s="320" t="str">
        <f>+VLOOKUP(A1150,bd_lista!$A$3:$E$593,5,FALSE)</f>
        <v>Instituciones Descentralizadas Municipales</v>
      </c>
      <c r="W1150" s="342" t="str">
        <f>+V1150</f>
        <v>Instituciones Descentralizadas Municipales</v>
      </c>
    </row>
    <row r="1151" spans="1:23" customFormat="1" ht="27" hidden="1" customHeight="1">
      <c r="A1151" s="324">
        <v>2324</v>
      </c>
      <c r="B1151" s="344"/>
      <c r="C1151" s="319" t="str">
        <f>+VLOOKUP(A1151,bd_lista!$A$3:$C$593,3,FALSE)</f>
        <v>Entidad Obras Publicas Municipales de Tarija</v>
      </c>
      <c r="D1151" s="319"/>
      <c r="E1151" s="349" t="s">
        <v>1427</v>
      </c>
      <c r="F1151" s="315">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315">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315">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315">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315">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315">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315">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315">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315">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315">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315">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315">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315">
        <f t="shared" ca="1" si="38"/>
        <v>0</v>
      </c>
      <c r="S1151" s="347">
        <f ca="1">+R1150+R1151</f>
        <v>0</v>
      </c>
      <c r="T1151" s="315">
        <f ca="1">+S1151</f>
        <v>0</v>
      </c>
      <c r="U1151" s="314">
        <f t="shared" si="39"/>
        <v>2</v>
      </c>
      <c r="V1151" s="320" t="str">
        <f>+VLOOKUP(A1151,bd_lista!$A$3:$E$593,5,FALSE)</f>
        <v>Instituciones Descentralizadas Municipales</v>
      </c>
      <c r="W1151" s="321"/>
    </row>
    <row r="1152" spans="1:23" customFormat="1" ht="27" hidden="1" customHeight="1">
      <c r="A1152" s="324">
        <v>2325</v>
      </c>
      <c r="B1152" s="344">
        <f>+A1152</f>
        <v>2325</v>
      </c>
      <c r="C1152" s="319" t="str">
        <f>+VLOOKUP(A1152,bd_lista!$A$3:$C$593,3,FALSE)</f>
        <v>Entidad Ordenamiento Territorial de Tarija</v>
      </c>
      <c r="D1152" s="319" t="str">
        <f>+C1152</f>
        <v>Entidad Ordenamiento Territorial de Tarija</v>
      </c>
      <c r="E1152" s="348" t="s">
        <v>1426</v>
      </c>
      <c r="F1152" s="315">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315">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315">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315">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315">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315">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315">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315">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315">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315">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315">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315">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315">
        <f t="shared" ca="1" si="38"/>
        <v>0</v>
      </c>
      <c r="S1152" s="347"/>
      <c r="T1152" s="315">
        <f ca="1">+T1153</f>
        <v>0</v>
      </c>
      <c r="U1152" s="314">
        <f t="shared" si="39"/>
        <v>1</v>
      </c>
      <c r="V1152" s="320" t="str">
        <f>+VLOOKUP(A1152,bd_lista!$A$3:$E$593,5,FALSE)</f>
        <v>Instituciones Descentralizadas Municipales</v>
      </c>
      <c r="W1152" s="342" t="str">
        <f>+V1152</f>
        <v>Instituciones Descentralizadas Municipales</v>
      </c>
    </row>
    <row r="1153" spans="1:23" customFormat="1" ht="27" hidden="1" customHeight="1">
      <c r="A1153" s="324">
        <v>2325</v>
      </c>
      <c r="B1153" s="344"/>
      <c r="C1153" s="319" t="str">
        <f>+VLOOKUP(A1153,bd_lista!$A$3:$C$593,3,FALSE)</f>
        <v>Entidad Ordenamiento Territorial de Tarija</v>
      </c>
      <c r="D1153" s="319"/>
      <c r="E1153" s="349" t="s">
        <v>1427</v>
      </c>
      <c r="F1153" s="315">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315">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315">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315">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315">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315">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315">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315">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315">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315">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315">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315">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315">
        <f t="shared" ca="1" si="38"/>
        <v>0</v>
      </c>
      <c r="S1153" s="347">
        <f ca="1">+R1152+R1153</f>
        <v>0</v>
      </c>
      <c r="T1153" s="315">
        <f ca="1">+S1153</f>
        <v>0</v>
      </c>
      <c r="U1153" s="314">
        <f t="shared" si="39"/>
        <v>2</v>
      </c>
      <c r="V1153" s="320" t="str">
        <f>+VLOOKUP(A1153,bd_lista!$A$3:$E$593,5,FALSE)</f>
        <v>Instituciones Descentralizadas Municipales</v>
      </c>
      <c r="W1153" s="321"/>
    </row>
    <row r="1154" spans="1:23" customFormat="1" ht="27" hidden="1" customHeight="1">
      <c r="A1154" s="324">
        <v>2326</v>
      </c>
      <c r="B1154" s="344">
        <f>+A1154</f>
        <v>2326</v>
      </c>
      <c r="C1154" s="319" t="str">
        <f>+VLOOKUP(A1154,bd_lista!$A$3:$C$593,3,FALSE)</f>
        <v>Entidad Orden y Seguridad Ciudadana Municipal de Tarija</v>
      </c>
      <c r="D1154" s="319" t="str">
        <f>+C1154</f>
        <v>Entidad Orden y Seguridad Ciudadana Municipal de Tarija</v>
      </c>
      <c r="E1154" s="348" t="s">
        <v>1426</v>
      </c>
      <c r="F1154" s="315">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315">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315">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315">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315">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315">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315">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315">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315">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315">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315">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315">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315">
        <f t="shared" ca="1" si="38"/>
        <v>0</v>
      </c>
      <c r="S1154" s="347"/>
      <c r="T1154" s="315">
        <f ca="1">+T1155</f>
        <v>0</v>
      </c>
      <c r="U1154" s="314">
        <f t="shared" si="39"/>
        <v>1</v>
      </c>
      <c r="V1154" s="320" t="str">
        <f>+VLOOKUP(A1154,bd_lista!$A$3:$E$593,5,FALSE)</f>
        <v>Empresas Municipales</v>
      </c>
      <c r="W1154" s="342" t="str">
        <f>+V1154</f>
        <v>Empresas Municipales</v>
      </c>
    </row>
    <row r="1155" spans="1:23" customFormat="1" ht="27" hidden="1" customHeight="1">
      <c r="A1155" s="324">
        <v>2326</v>
      </c>
      <c r="B1155" s="344"/>
      <c r="C1155" s="319" t="str">
        <f>+VLOOKUP(A1155,bd_lista!$A$3:$C$593,3,FALSE)</f>
        <v>Entidad Orden y Seguridad Ciudadana Municipal de Tarija</v>
      </c>
      <c r="D1155" s="319"/>
      <c r="E1155" s="349" t="s">
        <v>1427</v>
      </c>
      <c r="F1155" s="315">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315">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315">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315">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315">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315">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315">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315">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315">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315">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315">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315">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315">
        <f t="shared" ca="1" si="38"/>
        <v>0</v>
      </c>
      <c r="S1155" s="347">
        <f ca="1">+R1154+R1155</f>
        <v>0</v>
      </c>
      <c r="T1155" s="315">
        <f ca="1">+S1155</f>
        <v>0</v>
      </c>
      <c r="U1155" s="314">
        <f t="shared" si="39"/>
        <v>2</v>
      </c>
      <c r="V1155" s="320" t="str">
        <f>+VLOOKUP(A1155,bd_lista!$A$3:$E$593,5,FALSE)</f>
        <v>Empresas Municipales</v>
      </c>
      <c r="W1155" s="321"/>
    </row>
    <row r="1156" spans="1:23" customFormat="1" ht="27" hidden="1" customHeight="1">
      <c r="A1156" s="324">
        <v>2327</v>
      </c>
      <c r="B1156" s="344">
        <f>+A1156</f>
        <v>2327</v>
      </c>
      <c r="C1156" s="319" t="str">
        <f>+VLOOKUP(A1156,bd_lista!$A$3:$C$593,3,FALSE)</f>
        <v>Empresa Municipal Autonoma de Agua Potable y Alcantarillado  de Yacuiba</v>
      </c>
      <c r="D1156" s="319" t="str">
        <f>+C1156</f>
        <v>Empresa Municipal Autonoma de Agua Potable y Alcantarillado  de Yacuiba</v>
      </c>
      <c r="E1156" s="348" t="s">
        <v>1426</v>
      </c>
      <c r="F1156" s="315">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315">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315">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315">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315">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315">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315">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315">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315">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315">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315">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315">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315">
        <f t="shared" ca="1" si="38"/>
        <v>0</v>
      </c>
      <c r="S1156" s="347"/>
      <c r="T1156" s="315">
        <f ca="1">+T1157</f>
        <v>0</v>
      </c>
      <c r="U1156" s="314">
        <f t="shared" si="39"/>
        <v>1</v>
      </c>
      <c r="V1156" s="320" t="str">
        <f>+VLOOKUP(A1156,bd_lista!$A$3:$E$593,5,FALSE)</f>
        <v>Empresas Municipales</v>
      </c>
      <c r="W1156" s="342" t="str">
        <f>+V1156</f>
        <v>Empresas Municipales</v>
      </c>
    </row>
    <row r="1157" spans="1:23" customFormat="1" ht="27" hidden="1" customHeight="1">
      <c r="A1157" s="324">
        <v>2327</v>
      </c>
      <c r="B1157" s="344"/>
      <c r="C1157" s="319" t="str">
        <f>+VLOOKUP(A1157,bd_lista!$A$3:$C$593,3,FALSE)</f>
        <v>Empresa Municipal Autonoma de Agua Potable y Alcantarillado  de Yacuiba</v>
      </c>
      <c r="D1157" s="319"/>
      <c r="E1157" s="349" t="s">
        <v>1427</v>
      </c>
      <c r="F1157" s="315">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315">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315">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315">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315">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315">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315">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315">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315">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315">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315">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315">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315">
        <f t="shared" ca="1" si="38"/>
        <v>0</v>
      </c>
      <c r="S1157" s="347">
        <f ca="1">+R1156+R1157</f>
        <v>0</v>
      </c>
      <c r="T1157" s="315">
        <f ca="1">+S1157</f>
        <v>0</v>
      </c>
      <c r="U1157" s="314">
        <f t="shared" si="39"/>
        <v>2</v>
      </c>
      <c r="V1157" s="320" t="str">
        <f>+VLOOKUP(A1157,bd_lista!$A$3:$E$593,5,FALSE)</f>
        <v>Empresas Municipales</v>
      </c>
      <c r="W1157" s="321"/>
    </row>
    <row r="1158" spans="1:23" customFormat="1" ht="27" hidden="1" customHeight="1">
      <c r="A1158" s="324">
        <v>2328</v>
      </c>
      <c r="B1158" s="344">
        <f>+A1158</f>
        <v>2328</v>
      </c>
      <c r="C1158" s="319" t="str">
        <f>+VLOOKUP(A1158,bd_lista!$A$3:$C$593,3,FALSE)</f>
        <v>Empresa Municipal de Agua Potable y Alcantarillado Sanitario de Uriondo</v>
      </c>
      <c r="D1158" s="319" t="str">
        <f>+C1158</f>
        <v>Empresa Municipal de Agua Potable y Alcantarillado Sanitario de Uriondo</v>
      </c>
      <c r="E1158" s="348" t="s">
        <v>1426</v>
      </c>
      <c r="F1158" s="315">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315">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315">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315">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315">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315">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315">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315">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315">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315">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315">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315">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315">
        <f t="shared" ca="1" si="38"/>
        <v>0</v>
      </c>
      <c r="S1158" s="347"/>
      <c r="T1158" s="315">
        <f ca="1">+T1159</f>
        <v>0</v>
      </c>
      <c r="U1158" s="314">
        <f t="shared" si="39"/>
        <v>1</v>
      </c>
      <c r="V1158" s="320" t="str">
        <f>+VLOOKUP(A1158,bd_lista!$A$3:$E$593,5,FALSE)</f>
        <v>Empresas Departamentales</v>
      </c>
      <c r="W1158" s="342" t="str">
        <f>+V1158</f>
        <v>Empresas Departamentales</v>
      </c>
    </row>
    <row r="1159" spans="1:23" customFormat="1" ht="27" hidden="1" customHeight="1">
      <c r="A1159" s="324">
        <v>2328</v>
      </c>
      <c r="B1159" s="344"/>
      <c r="C1159" s="319" t="str">
        <f>+VLOOKUP(A1159,bd_lista!$A$3:$C$593,3,FALSE)</f>
        <v>Empresa Municipal de Agua Potable y Alcantarillado Sanitario de Uriondo</v>
      </c>
      <c r="D1159" s="319"/>
      <c r="E1159" s="349" t="s">
        <v>1427</v>
      </c>
      <c r="F1159" s="315">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315">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315">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315">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315">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315">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315">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315">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315">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315">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315">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315">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315">
        <f t="shared" ca="1" si="38"/>
        <v>0</v>
      </c>
      <c r="S1159" s="347">
        <f ca="1">+R1158+R1159</f>
        <v>0</v>
      </c>
      <c r="T1159" s="315">
        <f ca="1">+S1159</f>
        <v>0</v>
      </c>
      <c r="U1159" s="314">
        <f t="shared" si="39"/>
        <v>2</v>
      </c>
      <c r="V1159" s="320" t="str">
        <f>+VLOOKUP(A1159,bd_lista!$A$3:$E$593,5,FALSE)</f>
        <v>Empresas Departamentales</v>
      </c>
      <c r="W1159" s="321"/>
    </row>
    <row r="1160" spans="1:23" customFormat="1" ht="27" hidden="1" customHeight="1">
      <c r="A1160" s="324">
        <v>2330</v>
      </c>
      <c r="B1160" s="344">
        <f>+A1160</f>
        <v>2330</v>
      </c>
      <c r="C1160" s="319" t="str">
        <f>+VLOOKUP(A1160,bd_lista!$A$3:$C$593,3,FALSE)</f>
        <v>Empresa Pública Departamental de Servicios Electricos Tarija - Setar</v>
      </c>
      <c r="D1160" s="319" t="str">
        <f>+C1160</f>
        <v>Empresa Pública Departamental de Servicios Electricos Tarija - Setar</v>
      </c>
      <c r="E1160" s="348" t="s">
        <v>1426</v>
      </c>
      <c r="F1160" s="315">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315">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315">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315">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315">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315">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315">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315">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315">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315">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315">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315">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315">
        <f t="shared" ca="1" si="38"/>
        <v>0</v>
      </c>
      <c r="S1160" s="347"/>
      <c r="T1160" s="315">
        <f ca="1">+T1161</f>
        <v>0</v>
      </c>
      <c r="U1160" s="314">
        <f t="shared" si="39"/>
        <v>1</v>
      </c>
      <c r="V1160" s="320" t="str">
        <f>+VLOOKUP(A1160,bd_lista!$A$3:$E$593,5,FALSE)</f>
        <v>Instituciones Descentralizadas Municipales</v>
      </c>
      <c r="W1160" s="342" t="str">
        <f>+V1160</f>
        <v>Instituciones Descentralizadas Municipales</v>
      </c>
    </row>
    <row r="1161" spans="1:23" customFormat="1" ht="27" hidden="1" customHeight="1">
      <c r="A1161" s="324">
        <v>2330</v>
      </c>
      <c r="B1161" s="344"/>
      <c r="C1161" s="319" t="str">
        <f>+VLOOKUP(A1161,bd_lista!$A$3:$C$593,3,FALSE)</f>
        <v>Empresa Pública Departamental de Servicios Electricos Tarija - Setar</v>
      </c>
      <c r="D1161" s="319"/>
      <c r="E1161" s="349" t="s">
        <v>1427</v>
      </c>
      <c r="F1161" s="315">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315">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315">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315">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315">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315">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315">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315">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315">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315">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315">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315">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315">
        <f t="shared" ca="1" si="38"/>
        <v>0</v>
      </c>
      <c r="S1161" s="347">
        <f ca="1">+R1160+R1161</f>
        <v>0</v>
      </c>
      <c r="T1161" s="315">
        <f ca="1">+S1161</f>
        <v>0</v>
      </c>
      <c r="U1161" s="314">
        <f t="shared" si="39"/>
        <v>2</v>
      </c>
      <c r="V1161" s="320" t="str">
        <f>+VLOOKUP(A1161,bd_lista!$A$3:$E$593,5,FALSE)</f>
        <v>Instituciones Descentralizadas Municipales</v>
      </c>
      <c r="W1161" s="321"/>
    </row>
    <row r="1162" spans="1:23" customFormat="1" ht="27" hidden="1" customHeight="1">
      <c r="A1162" s="324">
        <v>2331</v>
      </c>
      <c r="B1162" s="344">
        <f>+A1162</f>
        <v>2331</v>
      </c>
      <c r="C1162" s="319" t="str">
        <f>+VLOOKUP(A1162,bd_lista!$A$3:$C$593,3,FALSE)</f>
        <v>Entidad Descentralizada Municipal Terminal de Buses La Paz</v>
      </c>
      <c r="D1162" s="319" t="str">
        <f>+C1162</f>
        <v>Entidad Descentralizada Municipal Terminal de Buses La Paz</v>
      </c>
      <c r="E1162" s="348" t="s">
        <v>1426</v>
      </c>
      <c r="F1162" s="315">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315">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315">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315">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315">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315">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315">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315">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315">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315">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315">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315">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315">
        <f t="shared" ca="1" si="38"/>
        <v>0</v>
      </c>
      <c r="S1162" s="347"/>
      <c r="T1162" s="315">
        <f ca="1">+T1163</f>
        <v>0</v>
      </c>
      <c r="U1162" s="314">
        <f t="shared" si="39"/>
        <v>1</v>
      </c>
      <c r="V1162" s="320" t="str">
        <f>+VLOOKUP(A1162,bd_lista!$A$3:$E$593,5,FALSE)</f>
        <v>Instituciones Descentralizadas Municipales</v>
      </c>
      <c r="W1162" s="342" t="str">
        <f>+V1162</f>
        <v>Instituciones Descentralizadas Municipales</v>
      </c>
    </row>
    <row r="1163" spans="1:23" customFormat="1" ht="27" hidden="1" customHeight="1">
      <c r="A1163" s="324">
        <v>2331</v>
      </c>
      <c r="B1163" s="344"/>
      <c r="C1163" s="319" t="str">
        <f>+VLOOKUP(A1163,bd_lista!$A$3:$C$593,3,FALSE)</f>
        <v>Entidad Descentralizada Municipal Terminal de Buses La Paz</v>
      </c>
      <c r="D1163" s="319"/>
      <c r="E1163" s="349" t="s">
        <v>1427</v>
      </c>
      <c r="F1163" s="315">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315">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315">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315">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315">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315">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315">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315">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315">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315">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315">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315">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315">
        <f t="shared" ca="1" si="38"/>
        <v>0</v>
      </c>
      <c r="S1163" s="347">
        <f ca="1">+R1162+R1163</f>
        <v>0</v>
      </c>
      <c r="T1163" s="315">
        <f ca="1">+S1163</f>
        <v>0</v>
      </c>
      <c r="U1163" s="314">
        <f t="shared" si="39"/>
        <v>2</v>
      </c>
      <c r="V1163" s="320" t="str">
        <f>+VLOOKUP(A1163,bd_lista!$A$3:$E$593,5,FALSE)</f>
        <v>Instituciones Descentralizadas Municipales</v>
      </c>
      <c r="W1163" s="321"/>
    </row>
    <row r="1164" spans="1:23" customFormat="1" ht="27" hidden="1" customHeight="1">
      <c r="A1164" s="324">
        <v>2333</v>
      </c>
      <c r="B1164" s="344">
        <f>+A1164</f>
        <v>2333</v>
      </c>
      <c r="C1164" s="319" t="str">
        <f>+VLOOKUP(A1164,bd_lista!$A$3:$C$593,3,FALSE)</f>
        <v>Entidad Dirección de la Terminal de Buses de Tarija</v>
      </c>
      <c r="D1164" s="319" t="str">
        <f>+C1164</f>
        <v>Entidad Dirección de la Terminal de Buses de Tarija</v>
      </c>
      <c r="E1164" s="348" t="s">
        <v>1426</v>
      </c>
      <c r="F1164" s="315">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315">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315">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315">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315">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315">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315">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315">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315">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315">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315">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315">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315">
        <f t="shared" ca="1" si="38"/>
        <v>0</v>
      </c>
      <c r="S1164" s="347"/>
      <c r="T1164" s="315">
        <f ca="1">+T1165</f>
        <v>0</v>
      </c>
      <c r="U1164" s="314">
        <f t="shared" si="39"/>
        <v>1</v>
      </c>
      <c r="V1164" s="320" t="str">
        <f>+VLOOKUP(A1164,bd_lista!$A$3:$E$593,5,FALSE)</f>
        <v>Instituciones Descentralizadas Municipales</v>
      </c>
      <c r="W1164" s="342" t="str">
        <f>+V1164</f>
        <v>Instituciones Descentralizadas Municipales</v>
      </c>
    </row>
    <row r="1165" spans="1:23" customFormat="1" ht="27" hidden="1" customHeight="1">
      <c r="A1165" s="324">
        <v>2333</v>
      </c>
      <c r="B1165" s="344"/>
      <c r="C1165" s="319" t="str">
        <f>+VLOOKUP(A1165,bd_lista!$A$3:$C$593,3,FALSE)</f>
        <v>Entidad Dirección de la Terminal de Buses de Tarija</v>
      </c>
      <c r="D1165" s="319"/>
      <c r="E1165" s="349" t="s">
        <v>1427</v>
      </c>
      <c r="F1165" s="315">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315">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315">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315">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315">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315">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315">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315">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315">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315">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315">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315">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315">
        <f t="shared" ca="1" si="38"/>
        <v>0</v>
      </c>
      <c r="S1165" s="347">
        <f ca="1">+R1164+R1165</f>
        <v>0</v>
      </c>
      <c r="T1165" s="315">
        <f ca="1">+S1165</f>
        <v>0</v>
      </c>
      <c r="U1165" s="314">
        <f t="shared" si="39"/>
        <v>2</v>
      </c>
      <c r="V1165" s="320" t="str">
        <f>+VLOOKUP(A1165,bd_lista!$A$3:$E$593,5,FALSE)</f>
        <v>Instituciones Descentralizadas Municipales</v>
      </c>
      <c r="W1165" s="321"/>
    </row>
    <row r="1166" spans="1:23" customFormat="1" ht="27" hidden="1" customHeight="1">
      <c r="A1166" s="324">
        <v>2334</v>
      </c>
      <c r="B1166" s="344">
        <f>+A1166</f>
        <v>2334</v>
      </c>
      <c r="C1166" s="319" t="str">
        <f>+VLOOKUP(A1166,bd_lista!$A$3:$C$593,3,FALSE)</f>
        <v>Entidad Descentralizada Municipal de Maquinaria y Equipo</v>
      </c>
      <c r="D1166" s="319" t="str">
        <f>+C1166</f>
        <v>Entidad Descentralizada Municipal de Maquinaria y Equipo</v>
      </c>
      <c r="E1166" s="348" t="s">
        <v>1426</v>
      </c>
      <c r="F1166" s="315">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315">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315">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315">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315">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315">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315">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315">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315">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315">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315">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315">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315">
        <f t="shared" ref="R1166:R1177" ca="1" si="40">+SUM(F1166:Q1166)</f>
        <v>0</v>
      </c>
      <c r="S1166" s="347"/>
      <c r="T1166" s="315">
        <f ca="1">+T1167</f>
        <v>0</v>
      </c>
      <c r="U1166" s="314">
        <f t="shared" ref="U1166:U1177" si="41">+IF(E1166="Débitos",1,2)</f>
        <v>1</v>
      </c>
      <c r="V1166" s="320" t="str">
        <f>+VLOOKUP(A1166,bd_lista!$A$3:$E$593,5,FALSE)</f>
        <v>Empresas Departamentales</v>
      </c>
      <c r="W1166" s="342" t="str">
        <f>+V1166</f>
        <v>Empresas Departamentales</v>
      </c>
    </row>
    <row r="1167" spans="1:23" customFormat="1" ht="27" hidden="1" customHeight="1">
      <c r="A1167" s="324">
        <v>2334</v>
      </c>
      <c r="B1167" s="344"/>
      <c r="C1167" s="319" t="str">
        <f>+VLOOKUP(A1167,bd_lista!$A$3:$C$593,3,FALSE)</f>
        <v>Entidad Descentralizada Municipal de Maquinaria y Equipo</v>
      </c>
      <c r="D1167" s="319"/>
      <c r="E1167" s="349" t="s">
        <v>1427</v>
      </c>
      <c r="F1167" s="315">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315">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315">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315">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315">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315">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315">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315">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315">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315">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315">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315">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315">
        <f t="shared" ca="1" si="40"/>
        <v>0</v>
      </c>
      <c r="S1167" s="347">
        <f ca="1">+R1166+R1167</f>
        <v>0</v>
      </c>
      <c r="T1167" s="315">
        <f ca="1">+S1167</f>
        <v>0</v>
      </c>
      <c r="U1167" s="314">
        <f t="shared" si="41"/>
        <v>2</v>
      </c>
      <c r="V1167" s="320" t="str">
        <f>+VLOOKUP(A1167,bd_lista!$A$3:$E$593,5,FALSE)</f>
        <v>Empresas Departamentales</v>
      </c>
      <c r="W1167" s="321"/>
    </row>
    <row r="1168" spans="1:23" customFormat="1" ht="27" hidden="1" customHeight="1">
      <c r="A1168" s="324">
        <v>2336</v>
      </c>
      <c r="B1168" s="344">
        <f>+A1168</f>
        <v>2336</v>
      </c>
      <c r="C1168" s="319" t="str">
        <f>+VLOOKUP(A1168,bd_lista!$A$3:$C$593,3,FALSE)</f>
        <v>Empresa Pública Departamental Fábrica de Calaminas y Clavos Potosi</v>
      </c>
      <c r="D1168" s="319" t="str">
        <f>+C1168</f>
        <v>Empresa Pública Departamental Fábrica de Calaminas y Clavos Potosi</v>
      </c>
      <c r="E1168" s="348" t="s">
        <v>1426</v>
      </c>
      <c r="F1168" s="315">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315">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315">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315">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315">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315">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315">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315">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315">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315">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315">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315">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315">
        <f t="shared" ca="1" si="40"/>
        <v>0</v>
      </c>
      <c r="S1168" s="347"/>
      <c r="T1168" s="315">
        <f ca="1">+T1169</f>
        <v>0</v>
      </c>
      <c r="U1168" s="314">
        <f t="shared" si="41"/>
        <v>1</v>
      </c>
      <c r="V1168" s="320" t="str">
        <f>+VLOOKUP(A1168,bd_lista!$A$3:$E$593,5,FALSE)</f>
        <v>Gobiernos Autónomos Indígenas Originarias Campesinas</v>
      </c>
      <c r="W1168" s="342" t="str">
        <f>+V1168</f>
        <v>Gobiernos Autónomos Indígenas Originarias Campesinas</v>
      </c>
    </row>
    <row r="1169" spans="1:23" customFormat="1" ht="27" hidden="1" customHeight="1">
      <c r="A1169" s="324">
        <v>2336</v>
      </c>
      <c r="B1169" s="344"/>
      <c r="C1169" s="319" t="str">
        <f>+VLOOKUP(A1169,bd_lista!$A$3:$C$593,3,FALSE)</f>
        <v>Empresa Pública Departamental Fábrica de Calaminas y Clavos Potosi</v>
      </c>
      <c r="D1169" s="319"/>
      <c r="E1169" s="349" t="s">
        <v>1427</v>
      </c>
      <c r="F1169" s="315">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315">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315">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315">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315">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315">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315">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315">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315">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315">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315">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315">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315">
        <f t="shared" ca="1" si="40"/>
        <v>0</v>
      </c>
      <c r="S1169" s="347">
        <f ca="1">+R1168+R1169</f>
        <v>0</v>
      </c>
      <c r="T1169" s="315">
        <f ca="1">+S1169</f>
        <v>0</v>
      </c>
      <c r="U1169" s="314">
        <f t="shared" si="41"/>
        <v>2</v>
      </c>
      <c r="V1169" s="320" t="str">
        <f>+VLOOKUP(A1169,bd_lista!$A$3:$E$593,5,FALSE)</f>
        <v>Gobiernos Autónomos Indígenas Originarias Campesinas</v>
      </c>
      <c r="W1169" s="321"/>
    </row>
    <row r="1170" spans="1:23" customFormat="1" ht="27" hidden="1" customHeight="1">
      <c r="A1170" s="324">
        <v>3301</v>
      </c>
      <c r="B1170" s="344">
        <f>+A1170</f>
        <v>3301</v>
      </c>
      <c r="C1170" s="319" t="str">
        <f>+VLOOKUP(A1170,bd_lista!$A$3:$C$593,3,FALSE)</f>
        <v>Gobierno Autónomo Indígena Originario Campesino del Territorio de Raqaypampa</v>
      </c>
      <c r="D1170" s="319" t="str">
        <f>+C1170</f>
        <v>Gobierno Autónomo Indígena Originario Campesino del Territorio de Raqaypampa</v>
      </c>
      <c r="E1170" s="348" t="s">
        <v>1426</v>
      </c>
      <c r="F1170" s="315">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315">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315">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315">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315">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315">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315">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315">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315">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315">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315">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315">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315">
        <f t="shared" ca="1" si="40"/>
        <v>0</v>
      </c>
      <c r="S1170" s="347"/>
      <c r="T1170" s="315">
        <f ca="1">+T1171</f>
        <v>0</v>
      </c>
      <c r="U1170" s="314">
        <f t="shared" si="41"/>
        <v>1</v>
      </c>
      <c r="V1170" s="320" t="str">
        <f>+VLOOKUP(A1170,bd_lista!$A$3:$E$593,5,FALSE)</f>
        <v>Gobiernos Autónomos Indígenas Originarias Campesinas</v>
      </c>
      <c r="W1170" s="342" t="str">
        <f>+V1170</f>
        <v>Gobiernos Autónomos Indígenas Originarias Campesinas</v>
      </c>
    </row>
    <row r="1171" spans="1:23" customFormat="1" ht="27" hidden="1" customHeight="1">
      <c r="A1171" s="324">
        <v>3301</v>
      </c>
      <c r="B1171" s="344"/>
      <c r="C1171" s="319" t="str">
        <f>+VLOOKUP(A1171,bd_lista!$A$3:$C$593,3,FALSE)</f>
        <v>Gobierno Autónomo Indígena Originario Campesino del Territorio de Raqaypampa</v>
      </c>
      <c r="D1171" s="319"/>
      <c r="E1171" s="349" t="s">
        <v>1427</v>
      </c>
      <c r="F1171" s="315">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315">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315">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315">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315">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315">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315">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315">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315">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315">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315">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315">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315">
        <f t="shared" ca="1" si="40"/>
        <v>0</v>
      </c>
      <c r="S1171" s="347">
        <f ca="1">+R1170+R1171</f>
        <v>0</v>
      </c>
      <c r="T1171" s="315">
        <f ca="1">+S1171</f>
        <v>0</v>
      </c>
      <c r="U1171" s="314">
        <f t="shared" si="41"/>
        <v>2</v>
      </c>
      <c r="V1171" s="320" t="str">
        <f>+VLOOKUP(A1171,bd_lista!$A$3:$E$593,5,FALSE)</f>
        <v>Gobiernos Autónomos Indígenas Originarias Campesinas</v>
      </c>
      <c r="W1171" s="321"/>
    </row>
    <row r="1172" spans="1:23" customFormat="1" ht="27" hidden="1" customHeight="1">
      <c r="A1172" s="324">
        <v>3401</v>
      </c>
      <c r="B1172" s="344">
        <f>+A1172</f>
        <v>3401</v>
      </c>
      <c r="C1172" s="319" t="str">
        <f>+VLOOKUP(A1172,bd_lista!$A$3:$C$593,3,FALSE)</f>
        <v>Gaioc de la Nación Originaria Uru Chipaya</v>
      </c>
      <c r="D1172" s="319" t="str">
        <f>+C1172</f>
        <v>Gaioc de la Nación Originaria Uru Chipaya</v>
      </c>
      <c r="E1172" s="348" t="s">
        <v>1426</v>
      </c>
      <c r="F1172" s="315">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315">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315">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315">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315">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315">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315">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315">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315">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315">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315">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315">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315">
        <f t="shared" ca="1" si="40"/>
        <v>0</v>
      </c>
      <c r="S1172" s="347"/>
      <c r="T1172" s="315">
        <f ca="1">+T1173</f>
        <v>0</v>
      </c>
      <c r="U1172" s="314">
        <f t="shared" si="41"/>
        <v>1</v>
      </c>
      <c r="V1172" s="320" t="str">
        <f>+VLOOKUP(A1172,bd_lista!$A$3:$E$593,5,FALSE)</f>
        <v>Gobiernos Autónomos Indígenas Originarias Campesinas</v>
      </c>
      <c r="W1172" s="342" t="str">
        <f>+V1172</f>
        <v>Gobiernos Autónomos Indígenas Originarias Campesinas</v>
      </c>
    </row>
    <row r="1173" spans="1:23" customFormat="1" ht="27" hidden="1" customHeight="1">
      <c r="A1173" s="324">
        <v>3401</v>
      </c>
      <c r="B1173" s="344"/>
      <c r="C1173" s="319" t="str">
        <f>+VLOOKUP(A1173,bd_lista!$A$3:$C$593,3,FALSE)</f>
        <v>Gaioc de la Nación Originaria Uru Chipaya</v>
      </c>
      <c r="D1173" s="319"/>
      <c r="E1173" s="349" t="s">
        <v>1427</v>
      </c>
      <c r="F1173" s="315">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315">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315">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315">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315">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315">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315">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315">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315">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315">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315">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315">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315">
        <f t="shared" ca="1" si="40"/>
        <v>0</v>
      </c>
      <c r="S1173" s="347">
        <f ca="1">+R1172+R1173</f>
        <v>0</v>
      </c>
      <c r="T1173" s="315">
        <f ca="1">+S1173</f>
        <v>0</v>
      </c>
      <c r="U1173" s="314">
        <f t="shared" si="41"/>
        <v>2</v>
      </c>
      <c r="V1173" s="320" t="str">
        <f>+VLOOKUP(A1173,bd_lista!$A$3:$E$593,5,FALSE)</f>
        <v>Gobiernos Autónomos Indígenas Originarias Campesinas</v>
      </c>
      <c r="W1173" s="321"/>
    </row>
    <row r="1174" spans="1:23" customFormat="1" ht="15" hidden="1" customHeight="1">
      <c r="A1174" s="324">
        <v>3701</v>
      </c>
      <c r="B1174" s="344">
        <f>+A1174</f>
        <v>3701</v>
      </c>
      <c r="C1174" s="319" t="str">
        <f>+VLOOKUP(A1174,bd_lista!$A$3:$C$593,3,FALSE)</f>
        <v>Gaioc de Charagua Iyambae</v>
      </c>
      <c r="D1174" s="319" t="str">
        <f>+C1174</f>
        <v>Gaioc de Charagua Iyambae</v>
      </c>
      <c r="E1174" s="348" t="s">
        <v>1426</v>
      </c>
      <c r="F1174" s="315">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315">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315">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315">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315">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315">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315">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315">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315">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315">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315">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315">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315">
        <f t="shared" ca="1" si="40"/>
        <v>0</v>
      </c>
      <c r="S1174" s="323"/>
      <c r="T1174" s="315">
        <f ca="1">+T1175</f>
        <v>0</v>
      </c>
      <c r="U1174" s="314">
        <f t="shared" si="41"/>
        <v>1</v>
      </c>
      <c r="V1174" s="320" t="str">
        <f>+VLOOKUP(A1174,bd_lista!$A$3:$E$593,5,FALSE)</f>
        <v>Gobiernos Autónomos Regionales</v>
      </c>
      <c r="W1174" s="342" t="str">
        <f>+V1174</f>
        <v>Gobiernos Autónomos Regionales</v>
      </c>
    </row>
    <row r="1175" spans="1:23" customFormat="1" ht="15" hidden="1" customHeight="1">
      <c r="A1175" s="324">
        <v>3701</v>
      </c>
      <c r="B1175" s="344"/>
      <c r="C1175" s="319" t="str">
        <f>+VLOOKUP(A1175,bd_lista!$A$3:$C$593,3,FALSE)</f>
        <v>Gaioc de Charagua Iyambae</v>
      </c>
      <c r="D1175" s="319"/>
      <c r="E1175" s="349" t="s">
        <v>1427</v>
      </c>
      <c r="F1175" s="315">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315">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315">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315">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315">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315">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315">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315">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315">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315">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315">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315">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315">
        <f t="shared" ca="1" si="40"/>
        <v>0</v>
      </c>
      <c r="S1175" s="323">
        <f ca="1">+R1174+R1175</f>
        <v>0</v>
      </c>
      <c r="T1175" s="315">
        <f ca="1">+S1175</f>
        <v>0</v>
      </c>
      <c r="U1175" s="314">
        <f t="shared" si="41"/>
        <v>2</v>
      </c>
      <c r="V1175" s="320" t="str">
        <f>+VLOOKUP(A1175,bd_lista!$A$3:$E$593,5,FALSE)</f>
        <v>Gobiernos Autónomos Regionales</v>
      </c>
      <c r="W1175" s="321"/>
    </row>
    <row r="1176" spans="1:23" customFormat="1" ht="15" hidden="1" customHeight="1">
      <c r="A1176" s="324">
        <v>4601</v>
      </c>
      <c r="B1176" s="344">
        <f>+A1176</f>
        <v>4601</v>
      </c>
      <c r="C1176" s="319" t="str">
        <f>+VLOOKUP(A1176,bd_lista!$A$3:$C$593,3,FALSE)</f>
        <v>Gobierno Autónomo Regional del Gran Chaco</v>
      </c>
      <c r="D1176" s="319" t="str">
        <f>+C1176</f>
        <v>Gobierno Autónomo Regional del Gran Chaco</v>
      </c>
      <c r="E1176" s="348" t="s">
        <v>1426</v>
      </c>
      <c r="F1176" s="315">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315">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315">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315">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315">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315">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315">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315">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315">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315">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315">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315">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315">
        <f t="shared" ca="1" si="40"/>
        <v>0</v>
      </c>
      <c r="S1176" s="347"/>
      <c r="T1176" s="315">
        <f ca="1">+T1177</f>
        <v>0</v>
      </c>
      <c r="U1176" s="314">
        <f t="shared" si="41"/>
        <v>1</v>
      </c>
      <c r="V1176" s="320" t="str">
        <f>+VLOOKUP(A1176,bd_lista!$A$3:$E$593,5,FALSE)</f>
        <v>Sin Nivel</v>
      </c>
      <c r="W1176" s="342" t="str">
        <f>+V1176</f>
        <v>Sin Nivel</v>
      </c>
    </row>
    <row r="1177" spans="1:23" customFormat="1" ht="15" hidden="1" customHeight="1">
      <c r="A1177" s="324">
        <v>4601</v>
      </c>
      <c r="B1177" s="344"/>
      <c r="C1177" s="319" t="str">
        <f>+VLOOKUP(A1177,bd_lista!$A$3:$C$593,3,FALSE)</f>
        <v>Gobierno Autónomo Regional del Gran Chaco</v>
      </c>
      <c r="D1177" s="319"/>
      <c r="E1177" s="349" t="s">
        <v>1427</v>
      </c>
      <c r="F1177" s="315">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315">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315">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315">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315">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315">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315">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315">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315">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315">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315">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315">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315">
        <f t="shared" ca="1" si="40"/>
        <v>0</v>
      </c>
      <c r="S1177" s="347">
        <f ca="1">+R1176+R1177</f>
        <v>0</v>
      </c>
      <c r="T1177" s="315">
        <f ca="1">+S1177</f>
        <v>0</v>
      </c>
      <c r="U1177" s="314">
        <f t="shared" si="41"/>
        <v>2</v>
      </c>
      <c r="V1177" s="320" t="str">
        <f>+VLOOKUP(A1177,bd_lista!$A$3:$E$593,5,FALSE)</f>
        <v>Sin Nivel</v>
      </c>
      <c r="W1177" s="321"/>
    </row>
    <row r="1178" spans="1:23">
      <c r="F1178" s="384"/>
      <c r="G1178" s="384"/>
      <c r="H1178" s="384"/>
      <c r="I1178" s="384"/>
      <c r="J1178" s="384"/>
      <c r="K1178" s="384"/>
      <c r="L1178" s="384"/>
      <c r="M1178" s="384"/>
      <c r="N1178" s="384"/>
      <c r="O1178" s="384"/>
      <c r="P1178" s="384"/>
      <c r="Q1178" s="384"/>
    </row>
  </sheetData>
  <autoFilter ref="A5:W1177">
    <filterColumn colId="19">
      <filters>
        <filter val="1.000.004,94"/>
        <filter val="1.044,00"/>
        <filter val="1.049,00"/>
        <filter val="1.063.888,12"/>
        <filter val="1.170,09"/>
        <filter val="1.202.661,23"/>
        <filter val="1.509.624,52"/>
        <filter val="1.620,81"/>
        <filter val="1.746.600,06"/>
        <filter val="1.769.628,12"/>
        <filter val="1.800.000,00"/>
        <filter val="10.228.401,92"/>
        <filter val="10.477,64"/>
        <filter val="10.839,19"/>
        <filter val="102.459,00"/>
        <filter val="11.587.872,73"/>
        <filter val="12.258.689,13"/>
        <filter val="12.360.115,72"/>
        <filter val="136.662,09"/>
        <filter val="14.837.206,38"/>
        <filter val="15,00"/>
        <filter val="16.327,75"/>
        <filter val="163.720.050,01"/>
        <filter val="17.055,78"/>
        <filter val="177.478,01"/>
        <filter val="186.290,04"/>
        <filter val="186.508,03"/>
        <filter val="19.264,85"/>
        <filter val="19.502,74"/>
        <filter val="197.931,31"/>
        <filter val="2.016.852.732,10"/>
        <filter val="2.036.732,54"/>
        <filter val="2.136.931,43"/>
        <filter val="2.565,14"/>
        <filter val="2.590.464,87"/>
        <filter val="2.897.243,56"/>
        <filter val="204.545.719,39"/>
        <filter val="21.352.583,84"/>
        <filter val="212.040,00"/>
        <filter val="212.774,62"/>
        <filter val="224,00"/>
        <filter val="225.233,26"/>
        <filter val="23.370.033,33"/>
        <filter val="23.661,55"/>
        <filter val="23.926.022,13"/>
        <filter val="242.469,97"/>
        <filter val="25.803,70"/>
        <filter val="26,60"/>
        <filter val="26.469,18"/>
        <filter val="270,00"/>
        <filter val="28.720,62"/>
        <filter val="29.134.981,17"/>
        <filter val="29.612,33"/>
        <filter val="3.125.569,27"/>
        <filter val="3.586,98"/>
        <filter val="3.612,03"/>
        <filter val="313,07"/>
        <filter val="315,35"/>
        <filter val="33.354.793,03"/>
        <filter val="334,00"/>
        <filter val="336.923,84"/>
        <filter val="350,00"/>
        <filter val="4.146,00"/>
        <filter val="4.619.044,06"/>
        <filter val="4.641,70"/>
        <filter val="4.681,85"/>
        <filter val="4.896,07"/>
        <filter val="40,17"/>
        <filter val="412,00"/>
        <filter val="421.640,93"/>
        <filter val="43.362,00"/>
        <filter val="43.391,33"/>
        <filter val="445.483,57"/>
        <filter val="46.595.338,62"/>
        <filter val="47.175,46"/>
        <filter val="483,56"/>
        <filter val="5.048,00"/>
        <filter val="5.216,00"/>
        <filter val="5.366.534,81"/>
        <filter val="5.533,12"/>
        <filter val="50.794.993,83"/>
        <filter val="571.229,43"/>
        <filter val="594,73"/>
        <filter val="6.207,00"/>
        <filter val="6.712.773,30"/>
        <filter val="60,35"/>
        <filter val="62.059.453,60"/>
        <filter val="7.146,30"/>
        <filter val="7.963.279,89"/>
        <filter val="704.605,23"/>
        <filter val="769,53"/>
        <filter val="77.892,62"/>
        <filter val="780.572,00"/>
        <filter val="791,67"/>
        <filter val="8.356,66"/>
        <filter val="8.417,75"/>
        <filter val="8.621,74"/>
        <filter val="834.617,20"/>
        <filter val="848.530,96"/>
        <filter val="849.702,65"/>
        <filter val="89.801.531,93"/>
        <filter val="9.918,21"/>
        <filter val="955.288,20"/>
        <filter val="991.405,00"/>
      </filters>
    </filterColumn>
    <filterColumn colId="21">
      <filters>
        <filter val="Empresas Nacionales"/>
        <filter val="Instituciones Descentralizadas"/>
        <filter val="Instituciones Financieras no Bancarias"/>
        <filter val="Instituciones Financieras no Bancarias Regionales"/>
        <filter val="Órgano Ejecutivo"/>
      </filters>
    </filterColumn>
  </autoFilter>
  <sortState ref="A8:W435">
    <sortCondition ref="V6:V435"/>
    <sortCondition descending="1" ref="T6:T435"/>
  </sortState>
  <mergeCells count="635">
    <mergeCell ref="W370:W371"/>
    <mergeCell ref="W372:W373"/>
    <mergeCell ref="W392:W393"/>
    <mergeCell ref="W394:W395"/>
    <mergeCell ref="W396:W397"/>
    <mergeCell ref="W374:W375"/>
    <mergeCell ref="W376:W377"/>
    <mergeCell ref="W378:W379"/>
    <mergeCell ref="W380:W381"/>
    <mergeCell ref="W382:W383"/>
    <mergeCell ref="W384:W385"/>
    <mergeCell ref="W386:W387"/>
    <mergeCell ref="W388:W389"/>
    <mergeCell ref="W390:W391"/>
    <mergeCell ref="W352:W353"/>
    <mergeCell ref="W354:W355"/>
    <mergeCell ref="W356:W357"/>
    <mergeCell ref="W358:W359"/>
    <mergeCell ref="W360:W361"/>
    <mergeCell ref="W362:W363"/>
    <mergeCell ref="W364:W365"/>
    <mergeCell ref="W366:W367"/>
    <mergeCell ref="W368:W369"/>
    <mergeCell ref="W334:W335"/>
    <mergeCell ref="W336:W337"/>
    <mergeCell ref="W338:W339"/>
    <mergeCell ref="W340:W341"/>
    <mergeCell ref="W342:W343"/>
    <mergeCell ref="W344:W345"/>
    <mergeCell ref="W346:W347"/>
    <mergeCell ref="W348:W349"/>
    <mergeCell ref="W350:W351"/>
    <mergeCell ref="W316:W317"/>
    <mergeCell ref="W318:W319"/>
    <mergeCell ref="W320:W321"/>
    <mergeCell ref="W322:W323"/>
    <mergeCell ref="W324:W325"/>
    <mergeCell ref="W326:W327"/>
    <mergeCell ref="W328:W329"/>
    <mergeCell ref="W330:W331"/>
    <mergeCell ref="W332:W333"/>
    <mergeCell ref="W298:W299"/>
    <mergeCell ref="W300:W301"/>
    <mergeCell ref="W302:W303"/>
    <mergeCell ref="W304:W305"/>
    <mergeCell ref="W306:W307"/>
    <mergeCell ref="W308:W309"/>
    <mergeCell ref="W310:W311"/>
    <mergeCell ref="W312:W313"/>
    <mergeCell ref="W314:W315"/>
    <mergeCell ref="W280:W281"/>
    <mergeCell ref="W282:W283"/>
    <mergeCell ref="W284:W285"/>
    <mergeCell ref="W286:W287"/>
    <mergeCell ref="W288:W289"/>
    <mergeCell ref="W290:W291"/>
    <mergeCell ref="W292:W293"/>
    <mergeCell ref="W294:W295"/>
    <mergeCell ref="W296:W297"/>
    <mergeCell ref="W262:W263"/>
    <mergeCell ref="W264:W265"/>
    <mergeCell ref="W266:W267"/>
    <mergeCell ref="W268:W269"/>
    <mergeCell ref="W270:W271"/>
    <mergeCell ref="W272:W273"/>
    <mergeCell ref="W274:W275"/>
    <mergeCell ref="W276:W277"/>
    <mergeCell ref="W278:W279"/>
    <mergeCell ref="W244:W245"/>
    <mergeCell ref="W246:W247"/>
    <mergeCell ref="W248:W249"/>
    <mergeCell ref="W250:W251"/>
    <mergeCell ref="W252:W253"/>
    <mergeCell ref="W254:W255"/>
    <mergeCell ref="W256:W257"/>
    <mergeCell ref="W258:W259"/>
    <mergeCell ref="W260:W261"/>
    <mergeCell ref="W226:W227"/>
    <mergeCell ref="W228:W229"/>
    <mergeCell ref="W230:W231"/>
    <mergeCell ref="W232:W233"/>
    <mergeCell ref="W234:W235"/>
    <mergeCell ref="W236:W237"/>
    <mergeCell ref="W238:W239"/>
    <mergeCell ref="W240:W241"/>
    <mergeCell ref="W242:W243"/>
    <mergeCell ref="W208:W209"/>
    <mergeCell ref="W210:W211"/>
    <mergeCell ref="W212:W213"/>
    <mergeCell ref="W214:W215"/>
    <mergeCell ref="W216:W217"/>
    <mergeCell ref="W218:W219"/>
    <mergeCell ref="W220:W221"/>
    <mergeCell ref="W222:W223"/>
    <mergeCell ref="W224:W225"/>
    <mergeCell ref="W190:W191"/>
    <mergeCell ref="W192:W193"/>
    <mergeCell ref="W194:W195"/>
    <mergeCell ref="W196:W197"/>
    <mergeCell ref="W198:W199"/>
    <mergeCell ref="W200:W201"/>
    <mergeCell ref="W202:W203"/>
    <mergeCell ref="W204:W205"/>
    <mergeCell ref="W206:W207"/>
    <mergeCell ref="W172:W173"/>
    <mergeCell ref="W174:W175"/>
    <mergeCell ref="W176:W177"/>
    <mergeCell ref="W178:W179"/>
    <mergeCell ref="W180:W181"/>
    <mergeCell ref="W182:W183"/>
    <mergeCell ref="W184:W185"/>
    <mergeCell ref="W186:W187"/>
    <mergeCell ref="W188:W189"/>
    <mergeCell ref="W154:W155"/>
    <mergeCell ref="W156:W157"/>
    <mergeCell ref="W158:W159"/>
    <mergeCell ref="W160:W161"/>
    <mergeCell ref="W162:W163"/>
    <mergeCell ref="W164:W165"/>
    <mergeCell ref="W166:W167"/>
    <mergeCell ref="W168:W169"/>
    <mergeCell ref="W170:W171"/>
    <mergeCell ref="W136:W137"/>
    <mergeCell ref="W138:W139"/>
    <mergeCell ref="W140:W141"/>
    <mergeCell ref="W142:W143"/>
    <mergeCell ref="W144:W145"/>
    <mergeCell ref="W146:W147"/>
    <mergeCell ref="W148:W149"/>
    <mergeCell ref="W150:W151"/>
    <mergeCell ref="W152:W153"/>
    <mergeCell ref="W110:W111"/>
    <mergeCell ref="W112:W113"/>
    <mergeCell ref="W114:W115"/>
    <mergeCell ref="W116:W117"/>
    <mergeCell ref="W104:W105"/>
    <mergeCell ref="W106:W107"/>
    <mergeCell ref="W130:W131"/>
    <mergeCell ref="W132:W133"/>
    <mergeCell ref="W134:W135"/>
    <mergeCell ref="B388:B389"/>
    <mergeCell ref="D388:D389"/>
    <mergeCell ref="B390:B391"/>
    <mergeCell ref="D390:D391"/>
    <mergeCell ref="B392:B393"/>
    <mergeCell ref="D392:D393"/>
    <mergeCell ref="B394:B395"/>
    <mergeCell ref="D394:D395"/>
    <mergeCell ref="B396:B397"/>
    <mergeCell ref="D396:D397"/>
    <mergeCell ref="B378:B379"/>
    <mergeCell ref="D378:D379"/>
    <mergeCell ref="B380:B381"/>
    <mergeCell ref="D380:D381"/>
    <mergeCell ref="B382:B383"/>
    <mergeCell ref="D382:D383"/>
    <mergeCell ref="B384:B385"/>
    <mergeCell ref="D384:D385"/>
    <mergeCell ref="B386:B387"/>
    <mergeCell ref="D386:D387"/>
    <mergeCell ref="B368:B369"/>
    <mergeCell ref="D368:D369"/>
    <mergeCell ref="B370:B371"/>
    <mergeCell ref="D370:D371"/>
    <mergeCell ref="B372:B373"/>
    <mergeCell ref="D372:D373"/>
    <mergeCell ref="B374:B375"/>
    <mergeCell ref="D374:D375"/>
    <mergeCell ref="B376:B377"/>
    <mergeCell ref="D376:D377"/>
    <mergeCell ref="B358:B359"/>
    <mergeCell ref="D358:D359"/>
    <mergeCell ref="B360:B361"/>
    <mergeCell ref="D360:D361"/>
    <mergeCell ref="B362:B363"/>
    <mergeCell ref="D362:D363"/>
    <mergeCell ref="B364:B365"/>
    <mergeCell ref="D364:D365"/>
    <mergeCell ref="B366:B367"/>
    <mergeCell ref="D366:D367"/>
    <mergeCell ref="B348:B349"/>
    <mergeCell ref="D348:D349"/>
    <mergeCell ref="B350:B351"/>
    <mergeCell ref="D350:D351"/>
    <mergeCell ref="B352:B353"/>
    <mergeCell ref="D352:D353"/>
    <mergeCell ref="B354:B355"/>
    <mergeCell ref="D354:D355"/>
    <mergeCell ref="B356:B357"/>
    <mergeCell ref="D356:D357"/>
    <mergeCell ref="B338:B339"/>
    <mergeCell ref="D338:D339"/>
    <mergeCell ref="B340:B341"/>
    <mergeCell ref="D340:D341"/>
    <mergeCell ref="B342:B343"/>
    <mergeCell ref="D342:D343"/>
    <mergeCell ref="B344:B345"/>
    <mergeCell ref="D344:D345"/>
    <mergeCell ref="B346:B347"/>
    <mergeCell ref="D346:D347"/>
    <mergeCell ref="B328:B329"/>
    <mergeCell ref="D328:D329"/>
    <mergeCell ref="B330:B331"/>
    <mergeCell ref="D330:D331"/>
    <mergeCell ref="B332:B333"/>
    <mergeCell ref="D332:D333"/>
    <mergeCell ref="B334:B335"/>
    <mergeCell ref="D334:D335"/>
    <mergeCell ref="B336:B337"/>
    <mergeCell ref="D336:D337"/>
    <mergeCell ref="B318:B319"/>
    <mergeCell ref="D318:D319"/>
    <mergeCell ref="B320:B321"/>
    <mergeCell ref="D320:D321"/>
    <mergeCell ref="B322:B323"/>
    <mergeCell ref="D322:D323"/>
    <mergeCell ref="B324:B325"/>
    <mergeCell ref="D324:D325"/>
    <mergeCell ref="B326:B327"/>
    <mergeCell ref="D326:D327"/>
    <mergeCell ref="B308:B309"/>
    <mergeCell ref="D308:D309"/>
    <mergeCell ref="B310:B311"/>
    <mergeCell ref="D310:D311"/>
    <mergeCell ref="B312:B313"/>
    <mergeCell ref="D312:D313"/>
    <mergeCell ref="B314:B315"/>
    <mergeCell ref="D314:D315"/>
    <mergeCell ref="B316:B317"/>
    <mergeCell ref="D316:D317"/>
    <mergeCell ref="B298:B299"/>
    <mergeCell ref="D298:D299"/>
    <mergeCell ref="B300:B301"/>
    <mergeCell ref="D300:D301"/>
    <mergeCell ref="B302:B303"/>
    <mergeCell ref="D302:D303"/>
    <mergeCell ref="B304:B305"/>
    <mergeCell ref="D304:D305"/>
    <mergeCell ref="B306:B307"/>
    <mergeCell ref="D306:D307"/>
    <mergeCell ref="B288:B289"/>
    <mergeCell ref="D288:D289"/>
    <mergeCell ref="B290:B291"/>
    <mergeCell ref="D290:D291"/>
    <mergeCell ref="B292:B293"/>
    <mergeCell ref="D292:D293"/>
    <mergeCell ref="B294:B295"/>
    <mergeCell ref="D294:D295"/>
    <mergeCell ref="B296:B297"/>
    <mergeCell ref="D296:D297"/>
    <mergeCell ref="B278:B279"/>
    <mergeCell ref="D278:D279"/>
    <mergeCell ref="B280:B281"/>
    <mergeCell ref="D280:D281"/>
    <mergeCell ref="B282:B283"/>
    <mergeCell ref="D282:D283"/>
    <mergeCell ref="B284:B285"/>
    <mergeCell ref="D284:D285"/>
    <mergeCell ref="B286:B287"/>
    <mergeCell ref="D286:D287"/>
    <mergeCell ref="B268:B269"/>
    <mergeCell ref="D268:D269"/>
    <mergeCell ref="B270:B271"/>
    <mergeCell ref="D270:D271"/>
    <mergeCell ref="B272:B273"/>
    <mergeCell ref="D272:D273"/>
    <mergeCell ref="B274:B275"/>
    <mergeCell ref="D274:D275"/>
    <mergeCell ref="B276:B277"/>
    <mergeCell ref="D276:D277"/>
    <mergeCell ref="B258:B259"/>
    <mergeCell ref="D258:D259"/>
    <mergeCell ref="B260:B261"/>
    <mergeCell ref="D260:D261"/>
    <mergeCell ref="B262:B263"/>
    <mergeCell ref="D262:D263"/>
    <mergeCell ref="B264:B265"/>
    <mergeCell ref="D264:D265"/>
    <mergeCell ref="B266:B267"/>
    <mergeCell ref="D266:D267"/>
    <mergeCell ref="B248:B249"/>
    <mergeCell ref="D248:D249"/>
    <mergeCell ref="B250:B251"/>
    <mergeCell ref="D250:D251"/>
    <mergeCell ref="B252:B253"/>
    <mergeCell ref="D252:D253"/>
    <mergeCell ref="B254:B255"/>
    <mergeCell ref="D254:D255"/>
    <mergeCell ref="B256:B257"/>
    <mergeCell ref="D256:D257"/>
    <mergeCell ref="B238:B239"/>
    <mergeCell ref="D238:D239"/>
    <mergeCell ref="B240:B241"/>
    <mergeCell ref="D240:D241"/>
    <mergeCell ref="B242:B243"/>
    <mergeCell ref="D242:D243"/>
    <mergeCell ref="B244:B245"/>
    <mergeCell ref="D244:D245"/>
    <mergeCell ref="B246:B247"/>
    <mergeCell ref="D246:D247"/>
    <mergeCell ref="B228:B229"/>
    <mergeCell ref="D228:D229"/>
    <mergeCell ref="B230:B231"/>
    <mergeCell ref="D230:D231"/>
    <mergeCell ref="B232:B233"/>
    <mergeCell ref="D232:D233"/>
    <mergeCell ref="B234:B235"/>
    <mergeCell ref="D234:D235"/>
    <mergeCell ref="B236:B237"/>
    <mergeCell ref="D236:D237"/>
    <mergeCell ref="B218:B219"/>
    <mergeCell ref="D218:D219"/>
    <mergeCell ref="B220:B221"/>
    <mergeCell ref="D220:D221"/>
    <mergeCell ref="B222:B223"/>
    <mergeCell ref="D222:D223"/>
    <mergeCell ref="B224:B225"/>
    <mergeCell ref="D224:D225"/>
    <mergeCell ref="B226:B227"/>
    <mergeCell ref="D226:D227"/>
    <mergeCell ref="B208:B209"/>
    <mergeCell ref="D208:D209"/>
    <mergeCell ref="B210:B211"/>
    <mergeCell ref="D210:D211"/>
    <mergeCell ref="B212:B213"/>
    <mergeCell ref="D212:D213"/>
    <mergeCell ref="B214:B215"/>
    <mergeCell ref="D214:D215"/>
    <mergeCell ref="B216:B217"/>
    <mergeCell ref="D216:D217"/>
    <mergeCell ref="B198:B199"/>
    <mergeCell ref="D198:D199"/>
    <mergeCell ref="B200:B201"/>
    <mergeCell ref="D200:D201"/>
    <mergeCell ref="B202:B203"/>
    <mergeCell ref="D202:D203"/>
    <mergeCell ref="B204:B205"/>
    <mergeCell ref="D204:D205"/>
    <mergeCell ref="B206:B207"/>
    <mergeCell ref="D206:D207"/>
    <mergeCell ref="B188:B189"/>
    <mergeCell ref="D188:D189"/>
    <mergeCell ref="B190:B191"/>
    <mergeCell ref="D190:D191"/>
    <mergeCell ref="B192:B193"/>
    <mergeCell ref="D192:D193"/>
    <mergeCell ref="B194:B195"/>
    <mergeCell ref="D194:D195"/>
    <mergeCell ref="B196:B197"/>
    <mergeCell ref="D196:D197"/>
    <mergeCell ref="B178:B179"/>
    <mergeCell ref="D178:D179"/>
    <mergeCell ref="B180:B181"/>
    <mergeCell ref="D180:D181"/>
    <mergeCell ref="B182:B183"/>
    <mergeCell ref="D182:D183"/>
    <mergeCell ref="B184:B185"/>
    <mergeCell ref="D184:D185"/>
    <mergeCell ref="B186:B187"/>
    <mergeCell ref="D186:D187"/>
    <mergeCell ref="B168:B169"/>
    <mergeCell ref="D168:D169"/>
    <mergeCell ref="B170:B171"/>
    <mergeCell ref="D170:D171"/>
    <mergeCell ref="B172:B173"/>
    <mergeCell ref="D172:D173"/>
    <mergeCell ref="B174:B175"/>
    <mergeCell ref="D174:D175"/>
    <mergeCell ref="B176:B177"/>
    <mergeCell ref="D176:D177"/>
    <mergeCell ref="B158:B159"/>
    <mergeCell ref="D158:D159"/>
    <mergeCell ref="B160:B161"/>
    <mergeCell ref="D160:D161"/>
    <mergeCell ref="B162:B163"/>
    <mergeCell ref="D162:D163"/>
    <mergeCell ref="B164:B165"/>
    <mergeCell ref="D164:D165"/>
    <mergeCell ref="B166:B167"/>
    <mergeCell ref="D166:D167"/>
    <mergeCell ref="B148:B149"/>
    <mergeCell ref="D148:D149"/>
    <mergeCell ref="B150:B151"/>
    <mergeCell ref="D150:D151"/>
    <mergeCell ref="B152:B153"/>
    <mergeCell ref="D152:D153"/>
    <mergeCell ref="B154:B155"/>
    <mergeCell ref="D154:D155"/>
    <mergeCell ref="B156:B157"/>
    <mergeCell ref="D156:D157"/>
    <mergeCell ref="B138:B139"/>
    <mergeCell ref="D138:D139"/>
    <mergeCell ref="B140:B141"/>
    <mergeCell ref="D140:D141"/>
    <mergeCell ref="B142:B143"/>
    <mergeCell ref="D142:D143"/>
    <mergeCell ref="B144:B145"/>
    <mergeCell ref="D144:D145"/>
    <mergeCell ref="B146:B147"/>
    <mergeCell ref="D146:D147"/>
    <mergeCell ref="B128:B129"/>
    <mergeCell ref="D128:D129"/>
    <mergeCell ref="B130:B131"/>
    <mergeCell ref="D130:D131"/>
    <mergeCell ref="B132:B133"/>
    <mergeCell ref="D132:D133"/>
    <mergeCell ref="B134:B135"/>
    <mergeCell ref="D134:D135"/>
    <mergeCell ref="B136:B137"/>
    <mergeCell ref="D136:D137"/>
    <mergeCell ref="B118:B119"/>
    <mergeCell ref="D118:D119"/>
    <mergeCell ref="B120:B121"/>
    <mergeCell ref="D120:D121"/>
    <mergeCell ref="B122:B123"/>
    <mergeCell ref="D122:D123"/>
    <mergeCell ref="B124:B125"/>
    <mergeCell ref="D124:D125"/>
    <mergeCell ref="B126:B127"/>
    <mergeCell ref="D126:D127"/>
    <mergeCell ref="B108:B109"/>
    <mergeCell ref="D108:D109"/>
    <mergeCell ref="B110:B111"/>
    <mergeCell ref="D110:D111"/>
    <mergeCell ref="B112:B113"/>
    <mergeCell ref="D112:D113"/>
    <mergeCell ref="B114:B115"/>
    <mergeCell ref="D114:D115"/>
    <mergeCell ref="B116:B117"/>
    <mergeCell ref="D116:D117"/>
    <mergeCell ref="B98:B99"/>
    <mergeCell ref="D98:D99"/>
    <mergeCell ref="B100:B101"/>
    <mergeCell ref="D100:D101"/>
    <mergeCell ref="B102:B103"/>
    <mergeCell ref="D102:D103"/>
    <mergeCell ref="B104:B105"/>
    <mergeCell ref="D104:D105"/>
    <mergeCell ref="B106:B107"/>
    <mergeCell ref="D106:D107"/>
    <mergeCell ref="B88:B89"/>
    <mergeCell ref="D88:D89"/>
    <mergeCell ref="B90:B91"/>
    <mergeCell ref="D90:D91"/>
    <mergeCell ref="B92:B93"/>
    <mergeCell ref="D92:D93"/>
    <mergeCell ref="B94:B95"/>
    <mergeCell ref="D94:D95"/>
    <mergeCell ref="B96:B97"/>
    <mergeCell ref="D96:D97"/>
    <mergeCell ref="B78:B79"/>
    <mergeCell ref="D78:D79"/>
    <mergeCell ref="B80:B81"/>
    <mergeCell ref="D80:D81"/>
    <mergeCell ref="B82:B83"/>
    <mergeCell ref="D82:D83"/>
    <mergeCell ref="B84:B85"/>
    <mergeCell ref="D84:D85"/>
    <mergeCell ref="B86:B87"/>
    <mergeCell ref="D86:D87"/>
    <mergeCell ref="B68:B69"/>
    <mergeCell ref="D68:D69"/>
    <mergeCell ref="B70:B71"/>
    <mergeCell ref="D70:D71"/>
    <mergeCell ref="B72:B73"/>
    <mergeCell ref="D72:D73"/>
    <mergeCell ref="B74:B75"/>
    <mergeCell ref="D74:D75"/>
    <mergeCell ref="B76:B77"/>
    <mergeCell ref="D76:D77"/>
    <mergeCell ref="B58:B59"/>
    <mergeCell ref="D58:D59"/>
    <mergeCell ref="B60:B61"/>
    <mergeCell ref="D60:D61"/>
    <mergeCell ref="B62:B63"/>
    <mergeCell ref="D62:D63"/>
    <mergeCell ref="B64:B65"/>
    <mergeCell ref="D64:D65"/>
    <mergeCell ref="B66:B67"/>
    <mergeCell ref="D66:D67"/>
    <mergeCell ref="B48:B49"/>
    <mergeCell ref="D48:D49"/>
    <mergeCell ref="B50:B51"/>
    <mergeCell ref="D50:D51"/>
    <mergeCell ref="B52:B53"/>
    <mergeCell ref="D52:D53"/>
    <mergeCell ref="B54:B55"/>
    <mergeCell ref="D54:D55"/>
    <mergeCell ref="B56:B57"/>
    <mergeCell ref="D56:D57"/>
    <mergeCell ref="B28:B29"/>
    <mergeCell ref="D28:D29"/>
    <mergeCell ref="B30:B31"/>
    <mergeCell ref="D30:D31"/>
    <mergeCell ref="B32:B33"/>
    <mergeCell ref="D32:D33"/>
    <mergeCell ref="B44:B45"/>
    <mergeCell ref="D44:D45"/>
    <mergeCell ref="B46:B47"/>
    <mergeCell ref="D46:D47"/>
    <mergeCell ref="B40:B41"/>
    <mergeCell ref="D40:D41"/>
    <mergeCell ref="B42:B43"/>
    <mergeCell ref="D42:D43"/>
    <mergeCell ref="B34:B35"/>
    <mergeCell ref="D34:D35"/>
    <mergeCell ref="B36:B37"/>
    <mergeCell ref="D36:D37"/>
    <mergeCell ref="B38:B39"/>
    <mergeCell ref="D38:D39"/>
    <mergeCell ref="W8:W9"/>
    <mergeCell ref="B12:B13"/>
    <mergeCell ref="D12:D13"/>
    <mergeCell ref="B14:B15"/>
    <mergeCell ref="D14:D15"/>
    <mergeCell ref="B24:B25"/>
    <mergeCell ref="D24:D25"/>
    <mergeCell ref="B26:B27"/>
    <mergeCell ref="D26:D27"/>
    <mergeCell ref="B8:B9"/>
    <mergeCell ref="D8:D9"/>
    <mergeCell ref="D10:D11"/>
    <mergeCell ref="B10:B11"/>
    <mergeCell ref="D22:D23"/>
    <mergeCell ref="B16:B17"/>
    <mergeCell ref="D16:D17"/>
    <mergeCell ref="D18:D19"/>
    <mergeCell ref="W10:W11"/>
    <mergeCell ref="W12:W13"/>
    <mergeCell ref="B18:B19"/>
    <mergeCell ref="B20:B21"/>
    <mergeCell ref="D20:D21"/>
    <mergeCell ref="B22:B23"/>
    <mergeCell ref="W14:W15"/>
    <mergeCell ref="B408:B409"/>
    <mergeCell ref="B410:B411"/>
    <mergeCell ref="B412:B413"/>
    <mergeCell ref="D398:D399"/>
    <mergeCell ref="D400:D401"/>
    <mergeCell ref="D402:D403"/>
    <mergeCell ref="D404:D405"/>
    <mergeCell ref="D406:D407"/>
    <mergeCell ref="D408:D409"/>
    <mergeCell ref="D410:D411"/>
    <mergeCell ref="D412:D413"/>
    <mergeCell ref="B398:B399"/>
    <mergeCell ref="B400:B401"/>
    <mergeCell ref="B402:B403"/>
    <mergeCell ref="B404:B405"/>
    <mergeCell ref="B406:B407"/>
    <mergeCell ref="W412:W413"/>
    <mergeCell ref="W46:W47"/>
    <mergeCell ref="W48:W49"/>
    <mergeCell ref="W398:W399"/>
    <mergeCell ref="W400:W401"/>
    <mergeCell ref="W402:W403"/>
    <mergeCell ref="W404:W405"/>
    <mergeCell ref="W406:W407"/>
    <mergeCell ref="W408:W409"/>
    <mergeCell ref="W410:W411"/>
    <mergeCell ref="W90:W91"/>
    <mergeCell ref="W92:W93"/>
    <mergeCell ref="W94:W95"/>
    <mergeCell ref="W96:W97"/>
    <mergeCell ref="W98:W99"/>
    <mergeCell ref="W100:W101"/>
    <mergeCell ref="W118:W119"/>
    <mergeCell ref="W120:W121"/>
    <mergeCell ref="W122:W123"/>
    <mergeCell ref="W124:W125"/>
    <mergeCell ref="W126:W127"/>
    <mergeCell ref="W128:W129"/>
    <mergeCell ref="W102:W103"/>
    <mergeCell ref="W108:W109"/>
    <mergeCell ref="W76:W77"/>
    <mergeCell ref="W78:W79"/>
    <mergeCell ref="W80:W81"/>
    <mergeCell ref="W82:W83"/>
    <mergeCell ref="W84:W85"/>
    <mergeCell ref="W16:W17"/>
    <mergeCell ref="W18:W19"/>
    <mergeCell ref="W20:W21"/>
    <mergeCell ref="W22:W23"/>
    <mergeCell ref="W24:W25"/>
    <mergeCell ref="W26:W27"/>
    <mergeCell ref="W28:W29"/>
    <mergeCell ref="W30:W31"/>
    <mergeCell ref="B428:B429"/>
    <mergeCell ref="B430:B431"/>
    <mergeCell ref="W86:W87"/>
    <mergeCell ref="W88:W89"/>
    <mergeCell ref="W32:W33"/>
    <mergeCell ref="W34:W35"/>
    <mergeCell ref="W36:W37"/>
    <mergeCell ref="W38:W39"/>
    <mergeCell ref="W40:W41"/>
    <mergeCell ref="W42:W43"/>
    <mergeCell ref="W44:W45"/>
    <mergeCell ref="W64:W65"/>
    <mergeCell ref="W66:W67"/>
    <mergeCell ref="W50:W51"/>
    <mergeCell ref="W52:W53"/>
    <mergeCell ref="W54:W55"/>
    <mergeCell ref="W56:W57"/>
    <mergeCell ref="W58:W59"/>
    <mergeCell ref="W60:W61"/>
    <mergeCell ref="W62:W63"/>
    <mergeCell ref="W68:W69"/>
    <mergeCell ref="W70:W71"/>
    <mergeCell ref="W72:W73"/>
    <mergeCell ref="W74:W75"/>
    <mergeCell ref="W414:W415"/>
    <mergeCell ref="W416:W417"/>
    <mergeCell ref="W418:W419"/>
    <mergeCell ref="W420:W421"/>
    <mergeCell ref="B432:B433"/>
    <mergeCell ref="B434:B435"/>
    <mergeCell ref="D414:D415"/>
    <mergeCell ref="D416:D417"/>
    <mergeCell ref="D418:D419"/>
    <mergeCell ref="D420:D421"/>
    <mergeCell ref="D422:D423"/>
    <mergeCell ref="D424:D425"/>
    <mergeCell ref="D426:D427"/>
    <mergeCell ref="D428:D429"/>
    <mergeCell ref="D430:D431"/>
    <mergeCell ref="D432:D433"/>
    <mergeCell ref="D434:D435"/>
    <mergeCell ref="B414:B415"/>
    <mergeCell ref="B416:B417"/>
    <mergeCell ref="B418:B419"/>
    <mergeCell ref="B420:B421"/>
    <mergeCell ref="B422:B423"/>
    <mergeCell ref="B424:B425"/>
    <mergeCell ref="B426:B42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EE274"/>
  <sheetViews>
    <sheetView topLeftCell="CZ1" workbookViewId="0">
      <selection activeCell="DI3" sqref="DI3"/>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35" ht="21">
      <c r="A1" s="427" t="s">
        <v>1476</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308"/>
      <c r="AB1" s="427" t="s">
        <v>1477</v>
      </c>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C1" s="428" t="s">
        <v>1478</v>
      </c>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D1" s="428" t="s">
        <v>1479</v>
      </c>
      <c r="CE1" s="428"/>
      <c r="CF1" s="428"/>
      <c r="CG1" s="428"/>
      <c r="CH1" s="428"/>
      <c r="CI1" s="428"/>
      <c r="CJ1" s="428"/>
      <c r="CK1" s="428"/>
      <c r="CL1" s="428"/>
      <c r="CM1" s="428"/>
      <c r="CN1" s="428"/>
      <c r="CO1" s="428"/>
      <c r="CP1" s="428"/>
      <c r="CQ1" s="428"/>
      <c r="CR1" s="428"/>
      <c r="CS1" s="428"/>
      <c r="CT1" s="428"/>
      <c r="CU1" s="428"/>
      <c r="CV1" s="428"/>
      <c r="CW1" s="428"/>
      <c r="CX1" s="428"/>
      <c r="CY1" s="428"/>
      <c r="CZ1" s="428"/>
      <c r="DA1" s="428"/>
      <c r="DB1" s="428"/>
      <c r="DC1" s="428"/>
    </row>
    <row r="2" spans="1:135">
      <c r="C2" s="309" t="str">
        <f>+IF(C4="ene","Enero",IF(C4="feb","Febrero",IF(C4="mar","Marzo",IF(C4="abr","Abril",IF(C4="may","Mayo",IF(C4="jun","Junio",IF(C4="jul","Julio",IF(C4="ago","Agosto",IF(C4="sep","Septiembre",IF(C4="oct","Octubre",IF(C4="nov","Noviembre",IF(C4="dic","Diciembre","Aún no hay mes"))))))))))))</f>
        <v>Enero</v>
      </c>
      <c r="D2" s="309" t="s">
        <v>1411</v>
      </c>
      <c r="E2" s="309" t="str">
        <f>+IF(E4="ene","Enero",IF(E4="feb","Febrero",IF(E4="mar","Marzo",IF(E4="abr","Abril",IF(E4="may","Mayo",IF(E4="jun","Junio",IF(E4="jul","Julio",IF(E4="ago","Agosto",IF(E4="sep","Septiembre",IF(E4="oct","Octubre",IF(E4="nov","Noviembre",IF(E4="dic","Diciembre","Aún no hay mes"))))))))))))</f>
        <v>Febrero</v>
      </c>
      <c r="F2" s="309" t="str">
        <f>+E2</f>
        <v>Febrero</v>
      </c>
      <c r="G2" s="309" t="str">
        <f>+IF(G4="ene","Enero",IF(G4="feb","Febrero",IF(G4="mar","Marzo",IF(G4="abr","Abril",IF(G4="may","Mayo",IF(G4="jun","Junio",IF(G4="jul","Julio",IF(G4="ago","Agosto",IF(G4="sep","Septiembre",IF(G4="oct","Octubre",IF(G4="nov","Noviembre",IF(G4="dic","Diciembre","Aún no hay mes"))))))))))))</f>
        <v>Aún no hay mes</v>
      </c>
      <c r="H2" s="309" t="str">
        <f>+G2</f>
        <v>Aún no hay mes</v>
      </c>
      <c r="I2" s="309" t="str">
        <f>+IF(I4="ene","Enero",IF(I4="feb","Febrero",IF(I4="mar","Marzo",IF(I4="abr","Abril",IF(I4="may","Mayo",IF(I4="jun","Junio",IF(I4="jul","Julio",IF(I4="ago","Agosto",IF(I4="sep","Septiembre",IF(I4="oct","Octubre",IF(I4="nov","Noviembre",IF(I4="dic","Diciembre","Aún no hay mes"))))))))))))</f>
        <v>Aún no hay mes</v>
      </c>
      <c r="J2" s="309" t="str">
        <f>+I2</f>
        <v>Aún no hay mes</v>
      </c>
      <c r="K2" s="309" t="str">
        <f>+IF(K4="ene","Enero",IF(K4="feb","Febrero",IF(K4="mar","Marzo",IF(K4="abr","Abril",IF(K4="may","Mayo",IF(K4="jun","Junio",IF(K4="jul","Julio",IF(K4="ago","Agosto",IF(K4="sep","Septiembre",IF(K4="oct","Octubre",IF(K4="nov","Noviembre",IF(K4="dic","Diciembre","Aún no hay mes"))))))))))))</f>
        <v>Aún no hay mes</v>
      </c>
      <c r="L2" s="309" t="str">
        <f>+K2</f>
        <v>Aún no hay mes</v>
      </c>
      <c r="M2" s="309" t="str">
        <f>+IF(M4="ene","Enero",IF(M4="feb","Febrero",IF(M4="mar","Marzo",IF(M4="abr","Abril",IF(M4="may","Mayo",IF(M4="jun","Junio",IF(M4="jul","Julio",IF(M4="ago","Agosto",IF(M4="sep","Septiembre",IF(M4="oct","Octubre",IF(M4="nov","Noviembre",IF(M4="dic","Diciembre","Aún no hay mes"))))))))))))</f>
        <v>Aún no hay mes</v>
      </c>
      <c r="N2" s="309" t="str">
        <f>+M2</f>
        <v>Aún no hay mes</v>
      </c>
      <c r="O2" s="309" t="str">
        <f>+IF(O4="ene","Enero",IF(O4="feb","Febrero",IF(O4="mar","Marzo",IF(O4="abr","Abril",IF(O4="may","Mayo",IF(O4="jun","Junio",IF(O4="jul","Julio",IF(O4="ago","Agosto",IF(O4="sep","Septiembre",IF(O4="oct","Octubre",IF(O4="nov","Noviembre",IF(O4="dic","Diciembre","Aún no hay mes"))))))))))))</f>
        <v>Aún no hay mes</v>
      </c>
      <c r="P2" s="309" t="str">
        <f>+O2</f>
        <v>Aún no hay mes</v>
      </c>
      <c r="Q2" s="309" t="str">
        <f>+IF(Q4="ene","Enero",IF(Q4="feb","Febrero",IF(Q4="mar","Marzo",IF(Q4="abr","Abril",IF(Q4="may","Mayo",IF(Q4="jun","Junio",IF(Q4="jul","Julio",IF(Q4="ago","Agosto",IF(Q4="sep","Septiembre",IF(Q4="oct","Octubre",IF(Q4="nov","Noviembre",IF(Q4="dic","Diciembre","Aún no hay mes"))))))))))))</f>
        <v>Aún no hay mes</v>
      </c>
      <c r="R2" s="309" t="str">
        <f>+Q2</f>
        <v>Aún no hay mes</v>
      </c>
      <c r="S2" s="309" t="str">
        <f>+IF(S4="ene","Enero",IF(S4="feb","Febrero",IF(S4="mar","Marzo",IF(S4="abr","Abril",IF(S4="may","Mayo",IF(S4="jun","Junio",IF(S4="jul","Julio",IF(S4="ago","Agosto",IF(S4="sep","Septiembre",IF(S4="oct","Octubre",IF(S4="nov","Noviembre",IF(S4="dic","Diciembre","Aún no hay mes"))))))))))))</f>
        <v>Aún no hay mes</v>
      </c>
      <c r="T2" s="309" t="str">
        <f>+S2</f>
        <v>Aún no hay mes</v>
      </c>
      <c r="U2" s="309" t="str">
        <f>+IF(U4="ene","Enero",IF(U4="feb","Febrero",IF(U4="mar","Marzo",IF(U4="abr","Abril",IF(U4="may","Mayo",IF(U4="jun","Junio",IF(U4="jul","Julio",IF(U4="ago","Agosto",IF(U4="sep","Septiembre",IF(U4="oct","Octubre",IF(U4="nov","Noviembre",IF(U4="dic","Diciembre","Aún no hay mes"))))))))))))</f>
        <v>Aún no hay mes</v>
      </c>
      <c r="V2" s="309" t="str">
        <f>+U2</f>
        <v>Aún no hay mes</v>
      </c>
      <c r="W2" s="309" t="str">
        <f>+IF(W4="ene","Enero",IF(W4="feb","Febrero",IF(W4="mar","Marzo",IF(W4="abr","Abril",IF(W4="may","Mayo",IF(W4="jun","Junio",IF(W4="jul","Julio",IF(W4="ago","Agosto",IF(W4="sep","Septiembre",IF(W4="oct","Octubre",IF(W4="nov","Noviembre",IF(W4="dic","Diciembre","Aún no hay mes"))))))))))))</f>
        <v>Aún no hay mes</v>
      </c>
      <c r="X2" s="309" t="str">
        <f>+W2</f>
        <v>Aún no hay mes</v>
      </c>
      <c r="Y2" s="309" t="str">
        <f>+IF(Y4="ene","Enero",IF(Y4="feb","Febrero",IF(Y4="mar","Marzo",IF(Y4="abr","Abril",IF(Y4="may","Mayo",IF(Y4="jun","Junio",IF(Y4="jul","Julio",IF(Y4="ago","Agosto",IF(Y4="sep","Septiembre",IF(Y4="oct","Octubre",IF(Y4="nov","Noviembre",IF(Y4="dic","Diciembre","Aún no hay mes"))))))))))))</f>
        <v>Aún no hay mes</v>
      </c>
      <c r="Z2" s="309" t="str">
        <f>+Y2</f>
        <v>Aún no hay mes</v>
      </c>
      <c r="AD2" s="309" t="str">
        <f>+IF(AD4="ene","Enero",IF(AD4="feb","Febrero",IF(AD4="mar","Marzo",IF(AD4="abr","Abril",IF(AD4="may","Mayo",IF(AD4="jun","Junio",IF(AD4="jul","Julio",IF(AD4="ago","Agosto",IF(AD4="sep","Septiembre",IF(AD4="oct","Octubre",IF(AD4="nov","Noviembre",IF(AD4="dic","Diciembre","Aún no hay mes"))))))))))))</f>
        <v>Enero</v>
      </c>
      <c r="AE2" s="309" t="str">
        <f>+AD2</f>
        <v>Enero</v>
      </c>
      <c r="AF2" s="309" t="str">
        <f>+IF(AF4="ene","Enero",IF(AF4="feb","Febrero",IF(AF4="mar","Marzo",IF(AF4="abr","Abril",IF(AF4="may","Mayo",IF(AF4="jun","Junio",IF(AF4="jul","Julio",IF(AF4="ago","Agosto",IF(AF4="sep","Septiembre",IF(AF4="oct","Octubre",IF(AF4="nov","Noviembre",IF(AF4="dic","Diciembre","Aún no hay mes"))))))))))))</f>
        <v>Febrero</v>
      </c>
      <c r="AG2" s="309" t="str">
        <f>+AF2</f>
        <v>Febrero</v>
      </c>
      <c r="AH2" s="309" t="str">
        <f>+IF(AH4="ene","Enero",IF(AH4="feb","Febrero",IF(AH4="mar","Marzo",IF(AH4="abr","Abril",IF(AH4="may","Mayo",IF(AH4="jun","Junio",IF(AH4="jul","Julio",IF(AH4="ago","Agosto",IF(AH4="sep","Septiembre",IF(AH4="oct","Octubre",IF(AH4="nov","Noviembre",IF(AH4="dic","Diciembre","Aún no hay mes"))))))))))))</f>
        <v>Aún no hay mes</v>
      </c>
      <c r="AI2" s="309" t="str">
        <f>+AH2</f>
        <v>Aún no hay mes</v>
      </c>
      <c r="AJ2" s="309" t="str">
        <f>+IF(AJ4="ene","Enero",IF(AJ4="feb","Febrero",IF(AJ4="mar","Marzo",IF(AJ4="abr","Abril",IF(AJ4="may","Mayo",IF(AJ4="jun","Junio",IF(AJ4="jul","Julio",IF(AJ4="ago","Agosto",IF(AJ4="sep","Septiembre",IF(AJ4="oct","Octubre",IF(AJ4="nov","Noviembre",IF(AJ4="dic","Diciembre","Aún no hay mes"))))))))))))</f>
        <v>Aún no hay mes</v>
      </c>
      <c r="AK2" s="309" t="str">
        <f>+AJ2</f>
        <v>Aún no hay mes</v>
      </c>
      <c r="AL2" s="309" t="str">
        <f>+IF(AL4="ene","Enero",IF(AL4="feb","Febrero",IF(AL4="mar","Marzo",IF(AL4="abr","Abril",IF(AL4="may","Mayo",IF(AL4="jun","Junio",IF(AL4="jul","Julio",IF(AL4="ago","Agosto",IF(AL4="sep","Septiembre",IF(AL4="oct","Octubre",IF(AL4="nov","Noviembre",IF(AL4="dic","Diciembre","Aún no hay mes"))))))))))))</f>
        <v>Aún no hay mes</v>
      </c>
      <c r="AM2" s="309" t="str">
        <f>+AL2</f>
        <v>Aún no hay mes</v>
      </c>
      <c r="AN2" s="309" t="str">
        <f>+IF(AN4="ene","Enero",IF(AN4="feb","Febrero",IF(AN4="mar","Marzo",IF(AN4="abr","Abril",IF(AN4="may","Mayo",IF(AN4="jun","Junio",IF(AN4="jul","Julio",IF(AN4="ago","Agosto",IF(AN4="sep","Septiembre",IF(AN4="oct","Octubre",IF(AN4="nov","Noviembre",IF(AN4="dic","Diciembre","Aún no hay mes"))))))))))))</f>
        <v>Aún no hay mes</v>
      </c>
      <c r="AO2" s="309" t="str">
        <f>+AN2</f>
        <v>Aún no hay mes</v>
      </c>
      <c r="AP2" s="309" t="str">
        <f>+IF(AP4="ene","Enero",IF(AP4="feb","Febrero",IF(AP4="mar","Marzo",IF(AP4="abr","Abril",IF(AP4="may","Mayo",IF(AP4="jun","Junio",IF(AP4="jul","Julio",IF(AP4="ago","Agosto",IF(AP4="sep","Septiembre",IF(AP4="oct","Octubre",IF(AP4="nov","Noviembre",IF(AP4="dic","Diciembre","Aún no hay mes"))))))))))))</f>
        <v>Aún no hay mes</v>
      </c>
      <c r="AQ2" s="309" t="str">
        <f>+AP2</f>
        <v>Aún no hay mes</v>
      </c>
      <c r="AR2" s="309" t="str">
        <f>+IF(AR4="ene","Enero",IF(AR4="feb","Febrero",IF(AR4="mar","Marzo",IF(AR4="abr","Abril",IF(AR4="may","Mayo",IF(AR4="jun","Junio",IF(AR4="jul","Julio",IF(AR4="ago","Agosto",IF(AR4="sep","Septiembre",IF(AR4="oct","Octubre",IF(AR4="nov","Noviembre",IF(AR4="dic","Diciembre","Aún no hay mes"))))))))))))</f>
        <v>Aún no hay mes</v>
      </c>
      <c r="AS2" s="309" t="str">
        <f>+AR2</f>
        <v>Aún no hay mes</v>
      </c>
      <c r="AT2" s="309" t="str">
        <f>+IF(AT4="ene","Enero",IF(AT4="feb","Febrero",IF(AT4="mar","Marzo",IF(AT4="abr","Abril",IF(AT4="may","Mayo",IF(AT4="jun","Junio",IF(AT4="jul","Julio",IF(AT4="ago","Agosto",IF(AT4="sep","Septiembre",IF(AT4="oct","Octubre",IF(AT4="nov","Noviembre",IF(AT4="dic","Diciembre","Aún no hay mes"))))))))))))</f>
        <v>Aún no hay mes</v>
      </c>
      <c r="AU2" s="309" t="str">
        <f>+AT2</f>
        <v>Aún no hay mes</v>
      </c>
      <c r="AV2" s="309" t="str">
        <f>+IF(AV4="ene","Enero",IF(AV4="feb","Febrero",IF(AV4="mar","Marzo",IF(AV4="abr","Abril",IF(AV4="may","Mayo",IF(AV4="jun","Junio",IF(AV4="jul","Julio",IF(AV4="ago","Agosto",IF(AV4="sep","Septiembre",IF(AV4="oct","Octubre",IF(AV4="nov","Noviembre",IF(AV4="dic","Diciembre","Aún no hay mes"))))))))))))</f>
        <v>Aún no hay mes</v>
      </c>
      <c r="AW2" s="309" t="str">
        <f>+AV2</f>
        <v>Aún no hay mes</v>
      </c>
      <c r="AX2" s="309" t="str">
        <f>+IF(AX4="ene","Enero",IF(AX4="feb","Febrero",IF(AX4="mar","Marzo",IF(AX4="abr","Abril",IF(AX4="may","Mayo",IF(AX4="jun","Junio",IF(AX4="jul","Julio",IF(AX4="ago","Agosto",IF(AX4="sep","Septiembre",IF(AX4="oct","Octubre",IF(AX4="nov","Noviembre",IF(AX4="dic","Diciembre","Aún no hay mes"))))))))))))</f>
        <v>Aún no hay mes</v>
      </c>
      <c r="AY2" s="309" t="str">
        <f>+AX2</f>
        <v>Aún no hay mes</v>
      </c>
      <c r="AZ2" s="309" t="str">
        <f>+IF(AZ4="ene","Enero",IF(AZ4="feb","Febrero",IF(AZ4="mar","Marzo",IF(AZ4="abr","Abril",IF(AZ4="may","Mayo",IF(AZ4="jun","Junio",IF(AZ4="jul","Julio",IF(AZ4="ago","Agosto",IF(AZ4="sep","Septiembre",IF(AZ4="oct","Octubre",IF(AZ4="nov","Noviembre",IF(AZ4="dic","Diciembre","Aún no hay mes"))))))))))))</f>
        <v>Aún no hay mes</v>
      </c>
      <c r="BA2" s="309" t="str">
        <f>+AZ2</f>
        <v>Aún no hay mes</v>
      </c>
      <c r="BE2" s="309" t="str">
        <f>+IF(BE4="ene","Enero",IF(BE4="feb","Febrero",IF(BE4="mar","Marzo",IF(BE4="abr","Abril",IF(BE4="may","Mayo",IF(BE4="jun","Junio",IF(BE4="jul","Julio",IF(BE4="ago","Agosto",IF(BE4="sep","Septiembre",IF(BE4="oct","Octubre",IF(BE4="nov","Noviembre",IF(BE4="dic","Diciembre","Aún no hay mes"))))))))))))</f>
        <v>Enero</v>
      </c>
      <c r="BF2" s="309" t="str">
        <f>+BE2</f>
        <v>Enero</v>
      </c>
      <c r="BG2" s="309" t="str">
        <f>+IF(BG4="ene","Enero",IF(BG4="feb","Febrero",IF(BG4="mar","Marzo",IF(BG4="abr","Abril",IF(BG4="may","Mayo",IF(BG4="jun","Junio",IF(BG4="jul","Julio",IF(BG4="ago","Agosto",IF(BG4="sep","Septiembre",IF(BG4="oct","Octubre",IF(BG4="nov","Noviembre",IF(BG4="dic","Diciembre","Aún no hay mes"))))))))))))</f>
        <v>Febrero</v>
      </c>
      <c r="BH2" s="309" t="str">
        <f>+BG2</f>
        <v>Febrero</v>
      </c>
      <c r="BI2" s="309" t="str">
        <f>+IF(BI4="ene","Enero",IF(BI4="feb","Febrero",IF(BI4="mar","Marzo",IF(BI4="abr","Abril",IF(BI4="may","Mayo",IF(BI4="jun","Junio",IF(BI4="jul","Julio",IF(BI4="ago","Agosto",IF(BI4="sep","Septiembre",IF(BI4="oct","Octubre",IF(BI4="nov","Noviembre",IF(BI4="dic","Diciembre","Aún no hay mes"))))))))))))</f>
        <v>Aún no hay mes</v>
      </c>
      <c r="BJ2" s="309" t="str">
        <f>+BI2</f>
        <v>Aún no hay mes</v>
      </c>
      <c r="BK2" s="309" t="str">
        <f>+IF(BK4="ene","Enero",IF(BK4="feb","Febrero",IF(BK4="mar","Marzo",IF(BK4="abr","Abril",IF(BK4="may","Mayo",IF(BK4="jun","Junio",IF(BK4="jul","Julio",IF(BK4="ago","Agosto",IF(BK4="sep","Septiembre",IF(BK4="oct","Octubre",IF(BK4="nov","Noviembre",IF(BK4="dic","Diciembre","Aún no hay mes"))))))))))))</f>
        <v>Aún no hay mes</v>
      </c>
      <c r="BL2" s="309" t="str">
        <f>+BK2</f>
        <v>Aún no hay mes</v>
      </c>
      <c r="BM2" s="309" t="str">
        <f>+IF(BM4="ene","Enero",IF(BM4="feb","Febrero",IF(BM4="mar","Marzo",IF(BM4="abr","Abril",IF(BM4="may","Mayo",IF(BM4="jun","Junio",IF(BM4="jul","Julio",IF(BM4="ago","Agosto",IF(BM4="sep","Septiembre",IF(BM4="oct","Octubre",IF(BM4="nov","Noviembre",IF(BM4="dic","Diciembre","Aún no hay mes"))))))))))))</f>
        <v>Aún no hay mes</v>
      </c>
      <c r="BN2" s="309" t="str">
        <f>+BM2</f>
        <v>Aún no hay mes</v>
      </c>
      <c r="BO2" s="309" t="str">
        <f>+IF(BO4="ene","Enero",IF(BO4="feb","Febrero",IF(BO4="mar","Marzo",IF(BO4="abr","Abril",IF(BO4="may","Mayo",IF(BO4="jun","Junio",IF(BO4="jul","Julio",IF(BO4="ago","Agosto",IF(BO4="sep","Septiembre",IF(BO4="oct","Octubre",IF(BO4="nov","Noviembre",IF(BO4="dic","Diciembre","Aún no hay mes"))))))))))))</f>
        <v>Aún no hay mes</v>
      </c>
      <c r="BP2" s="309" t="str">
        <f>+BO2</f>
        <v>Aún no hay mes</v>
      </c>
      <c r="BQ2" s="309" t="str">
        <f>+IF(BQ4="ene","Enero",IF(BQ4="feb","Febrero",IF(BQ4="mar","Marzo",IF(BQ4="abr","Abril",IF(BQ4="may","Mayo",IF(BQ4="jun","Junio",IF(BQ4="jul","Julio",IF(BQ4="ago","Agosto",IF(BQ4="sep","Septiembre",IF(BQ4="oct","Octubre",IF(BQ4="nov","Noviembre",IF(BQ4="dic","Diciembre","Aún no hay mes"))))))))))))</f>
        <v>Aún no hay mes</v>
      </c>
      <c r="BR2" s="309" t="str">
        <f>+BQ2</f>
        <v>Aún no hay mes</v>
      </c>
      <c r="BS2" s="309" t="str">
        <f>+IF(BS4="ene","Enero",IF(BS4="feb","Febrero",IF(BS4="mar","Marzo",IF(BS4="abr","Abril",IF(BS4="may","Mayo",IF(BS4="jun","Junio",IF(BS4="jul","Julio",IF(BS4="ago","Agosto",IF(BS4="sep","Septiembre",IF(BS4="oct","Octubre",IF(BS4="nov","Noviembre",IF(BS4="dic","Diciembre","Aún no hay mes"))))))))))))</f>
        <v>Aún no hay mes</v>
      </c>
      <c r="BT2" s="309" t="str">
        <f>+BS2</f>
        <v>Aún no hay mes</v>
      </c>
      <c r="BU2" s="309" t="str">
        <f>+IF(BU4="ene","Enero",IF(BU4="feb","Febrero",IF(BU4="mar","Marzo",IF(BU4="abr","Abril",IF(BU4="may","Mayo",IF(BU4="jun","Junio",IF(BU4="jul","Julio",IF(BU4="ago","Agosto",IF(BU4="sep","Septiembre",IF(BU4="oct","Octubre",IF(BU4="nov","Noviembre",IF(BU4="dic","Diciembre","Aún no hay mes"))))))))))))</f>
        <v>Aún no hay mes</v>
      </c>
      <c r="BV2" s="309" t="str">
        <f>+BU2</f>
        <v>Aún no hay mes</v>
      </c>
      <c r="BW2" s="309" t="str">
        <f>+IF(BW4="ene","Enero",IF(BW4="feb","Febrero",IF(BW4="mar","Marzo",IF(BW4="abr","Abril",IF(BW4="may","Mayo",IF(BW4="jun","Junio",IF(BW4="jul","Julio",IF(BW4="ago","Agosto",IF(BW4="sep","Septiembre",IF(BW4="oct","Octubre",IF(BW4="nov","Noviembre",IF(BW4="dic","Diciembre","Aún no hay mes"))))))))))))</f>
        <v>Aún no hay mes</v>
      </c>
      <c r="BX2" s="309" t="str">
        <f>+BW2</f>
        <v>Aún no hay mes</v>
      </c>
      <c r="BY2" s="309" t="str">
        <f>+IF(BY4="ene","Enero",IF(BY4="feb","Febrero",IF(BY4="mar","Marzo",IF(BY4="abr","Abril",IF(BY4="may","Mayo",IF(BY4="jun","Junio",IF(BY4="jul","Julio",IF(BY4="ago","Agosto",IF(BY4="sep","Septiembre",IF(BY4="oct","Octubre",IF(BY4="nov","Noviembre",IF(BY4="dic","Diciembre","Aún no hay mes"))))))))))))</f>
        <v>Aún no hay mes</v>
      </c>
      <c r="BZ2" s="309" t="str">
        <f>+BY2</f>
        <v>Aún no hay mes</v>
      </c>
      <c r="CA2" s="309" t="str">
        <f>+IF(CA4="ene","Enero",IF(CA4="feb","Febrero",IF(CA4="mar","Marzo",IF(CA4="abr","Abril",IF(CA4="may","Mayo",IF(CA4="jun","Junio",IF(CA4="jul","Julio",IF(CA4="ago","Agosto",IF(CA4="sep","Septiembre",IF(CA4="oct","Octubre",IF(CA4="nov","Noviembre",IF(CA4="dic","Diciembre","Aún no hay mes"))))))))))))</f>
        <v>Aún no hay mes</v>
      </c>
      <c r="CB2" s="309" t="str">
        <f>+CA2</f>
        <v>Aún no hay mes</v>
      </c>
      <c r="CF2" s="309" t="str">
        <f>+IF(CF4="ene","Enero",IF(CF4="feb","Febrero",IF(CF4="mar","Marzo",IF(CF4="abr","Abril",IF(CF4="may","Mayo",IF(CF4="jun","Junio",IF(CF4="jul","Julio",IF(CF4="ago","Agosto",IF(CF4="sep","Septiembre",IF(CF4="oct","Octubre",IF(CF4="nov","Noviembre",IF(CF4="dic","Diciembre","Aún no hay mes"))))))))))))</f>
        <v>Aún no hay mes</v>
      </c>
      <c r="CG2" s="309" t="str">
        <f>+CF2</f>
        <v>Aún no hay mes</v>
      </c>
      <c r="CH2" s="309" t="str">
        <f>+IF(CH4="ene","Enero",IF(CH4="feb","Febrero",IF(CH4="mar","Marzo",IF(CH4="abr","Abril",IF(CH4="may","Mayo",IF(CH4="jun","Junio",IF(CH4="jul","Julio",IF(CH4="ago","Agosto",IF(CH4="sep","Septiembre",IF(CH4="oct","Octubre",IF(CH4="nov","Noviembre",IF(CH4="dic","Diciembre","Aún no hay mes"))))))))))))</f>
        <v>Aún no hay mes</v>
      </c>
      <c r="CI2" s="309" t="str">
        <f>+CH2</f>
        <v>Aún no hay mes</v>
      </c>
      <c r="CJ2" s="309" t="str">
        <f>+IF(CJ4="ene","Enero",IF(CJ4="feb","Febrero",IF(CJ4="mar","Marzo",IF(CJ4="abr","Abril",IF(CJ4="may","Mayo",IF(CJ4="jun","Junio",IF(CJ4="jul","Julio",IF(CJ4="ago","Agosto",IF(CJ4="sep","Septiembre",IF(CJ4="oct","Octubre",IF(CJ4="nov","Noviembre",IF(CJ4="dic","Diciembre","Aún no hay mes"))))))))))))</f>
        <v>Aún no hay mes</v>
      </c>
      <c r="CK2" s="309" t="str">
        <f>+CJ2</f>
        <v>Aún no hay mes</v>
      </c>
      <c r="CL2" s="309" t="str">
        <f>+IF(CL4="ene","Enero",IF(CL4="feb","Febrero",IF(CL4="mar","Marzo",IF(CL4="abr","Abril",IF(CL4="may","Mayo",IF(CL4="jun","Junio",IF(CL4="jul","Julio",IF(CL4="ago","Agosto",IF(CL4="sep","Septiembre",IF(CL4="oct","Octubre",IF(CL4="nov","Noviembre",IF(CL4="dic","Diciembre","Aún no hay mes"))))))))))))</f>
        <v>Aún no hay mes</v>
      </c>
      <c r="CM2" s="309" t="str">
        <f>+CL2</f>
        <v>Aún no hay mes</v>
      </c>
      <c r="CN2" s="309" t="str">
        <f>+IF(CN4="ene","Enero",IF(CN4="feb","Febrero",IF(CN4="mar","Marzo",IF(CN4="abr","Abril",IF(CN4="may","Mayo",IF(CN4="jun","Junio",IF(CN4="jul","Julio",IF(CN4="ago","Agosto",IF(CN4="sep","Septiembre",IF(CN4="oct","Octubre",IF(CN4="nov","Noviembre",IF(CN4="dic","Diciembre","Aún no hay mes"))))))))))))</f>
        <v>Aún no hay mes</v>
      </c>
      <c r="CO2" s="309" t="str">
        <f>+CN2</f>
        <v>Aún no hay mes</v>
      </c>
      <c r="CP2" s="309" t="str">
        <f>+IF(CP4="ene","Enero",IF(CP4="feb","Febrero",IF(CP4="mar","Marzo",IF(CP4="abr","Abril",IF(CP4="may","Mayo",IF(CP4="jun","Junio",IF(CP4="jul","Julio",IF(CP4="ago","Agosto",IF(CP4="sep","Septiembre",IF(CP4="oct","Octubre",IF(CP4="nov","Noviembre",IF(CP4="dic","Diciembre","Aún no hay mes"))))))))))))</f>
        <v>Aún no hay mes</v>
      </c>
      <c r="CQ2" s="309" t="str">
        <f>+CP2</f>
        <v>Aún no hay mes</v>
      </c>
      <c r="CR2" s="309" t="str">
        <f>+IF(CR4="ene","Enero",IF(CR4="feb","Febrero",IF(CR4="mar","Marzo",IF(CR4="abr","Abril",IF(CR4="may","Mayo",IF(CR4="jun","Junio",IF(CR4="jul","Julio",IF(CR4="ago","Agosto",IF(CR4="sep","Septiembre",IF(CR4="oct","Octubre",IF(CR4="nov","Noviembre",IF(CR4="dic","Diciembre","Aún no hay mes"))))))))))))</f>
        <v>Aún no hay mes</v>
      </c>
      <c r="CS2" s="309" t="str">
        <f>+CR2</f>
        <v>Aún no hay mes</v>
      </c>
      <c r="CT2" s="309" t="str">
        <f>+IF(CT4="ene","Enero",IF(CT4="feb","Febrero",IF(CT4="mar","Marzo",IF(CT4="abr","Abril",IF(CT4="may","Mayo",IF(CT4="jun","Junio",IF(CT4="jul","Julio",IF(CT4="ago","Agosto",IF(CT4="sep","Septiembre",IF(CT4="oct","Octubre",IF(CT4="nov","Noviembre",IF(CT4="dic","Diciembre","Aún no hay mes"))))))))))))</f>
        <v>Aún no hay mes</v>
      </c>
      <c r="CU2" s="309" t="str">
        <f>+CT2</f>
        <v>Aún no hay mes</v>
      </c>
      <c r="CV2" s="309" t="str">
        <f>+IF(CV4="ene","Enero",IF(CV4="feb","Febrero",IF(CV4="mar","Marzo",IF(CV4="abr","Abril",IF(CV4="may","Mayo",IF(CV4="jun","Junio",IF(CV4="jul","Julio",IF(CV4="ago","Agosto",IF(CV4="sep","Septiembre",IF(CV4="oct","Octubre",IF(CV4="nov","Noviembre",IF(CV4="dic","Diciembre","Aún no hay mes"))))))))))))</f>
        <v>Aún no hay mes</v>
      </c>
      <c r="CW2" s="309" t="str">
        <f>+CV2</f>
        <v>Aún no hay mes</v>
      </c>
      <c r="CX2" s="309" t="str">
        <f>+IF(CX4="ene","Enero",IF(CX4="feb","Febrero",IF(CX4="mar","Marzo",IF(CX4="abr","Abril",IF(CX4="may","Mayo",IF(CX4="jun","Junio",IF(CX4="jul","Julio",IF(CX4="ago","Agosto",IF(CX4="sep","Septiembre",IF(CX4="oct","Octubre",IF(CX4="nov","Noviembre",IF(CX4="dic","Diciembre","Aún no hay mes"))))))))))))</f>
        <v>Aún no hay mes</v>
      </c>
      <c r="CY2" s="309" t="str">
        <f>+CX2</f>
        <v>Aún no hay mes</v>
      </c>
      <c r="CZ2" s="309" t="str">
        <f>+IF(CZ4="ene","Enero",IF(CZ4="feb","Febrero",IF(CZ4="mar","Marzo",IF(CZ4="abr","Abril",IF(CZ4="may","Mayo",IF(CZ4="jun","Junio",IF(CZ4="jul","Julio",IF(CZ4="ago","Agosto",IF(CZ4="sep","Septiembre",IF(CZ4="oct","Octubre",IF(CZ4="nov","Noviembre",IF(CZ4="dic","Diciembre","Aún no hay mes"))))))))))))</f>
        <v>Aún no hay mes</v>
      </c>
      <c r="DA2" s="309" t="str">
        <f>+CZ2</f>
        <v>Aún no hay mes</v>
      </c>
      <c r="DB2" s="309" t="str">
        <f>+IF(DB4="ene","Enero",IF(DB4="feb","Febrero",IF(DB4="mar","Marzo",IF(DB4="abr","Abril",IF(DB4="may","Mayo",IF(DB4="jun","Junio",IF(DB4="jul","Julio",IF(DB4="ago","Agosto",IF(DB4="sep","Septiembre",IF(DB4="oct","Octubre",IF(DB4="nov","Noviembre",IF(DB4="dic","Diciembre","Aún no hay mes"))))))))))))</f>
        <v>Aún no hay mes</v>
      </c>
      <c r="DC2" s="309" t="str">
        <f>+DB2</f>
        <v>Aún no hay mes</v>
      </c>
      <c r="DG2" s="309" t="str">
        <f ca="1">+IF(DH3="ene","Enero",IF(DH3="feb","Febrero",IF(DH3="mar","Marzo",IF(DH3="abr","Abril",IF(DH3="may","Mayo",IF(DH3="jun","Junio",IF(DH3="jul","Julio",IF(DH3="ago","Agosto",IF(DH3="sep","Septiembre",IF(DH3="oct","Octubre",IF(DH3="nov","Noviembre",IF(DH3="dic","Diciembre","Aún no hay mes"))))))))))))</f>
        <v>Mayo</v>
      </c>
      <c r="DI2" s="309"/>
      <c r="DJ2" s="309"/>
      <c r="DK2" s="309"/>
      <c r="DL2" s="309"/>
      <c r="DM2" s="309"/>
      <c r="DN2" s="309"/>
      <c r="DO2" s="309"/>
      <c r="DP2" s="309"/>
      <c r="DQ2" s="309"/>
      <c r="DR2" s="309"/>
      <c r="DS2" s="309"/>
      <c r="DT2" s="309"/>
      <c r="DU2" s="309"/>
      <c r="DV2" s="309"/>
      <c r="DW2" s="309"/>
      <c r="DX2" s="309"/>
      <c r="DY2" s="309"/>
      <c r="DZ2" s="309"/>
      <c r="EA2" s="309"/>
      <c r="EB2" s="309"/>
      <c r="EC2" s="309"/>
      <c r="ED2" s="309"/>
      <c r="EE2" s="309"/>
    </row>
    <row r="3" spans="1:135">
      <c r="C3" s="304" t="s">
        <v>674</v>
      </c>
      <c r="D3" s="304" t="s">
        <v>1408</v>
      </c>
      <c r="AD3" s="304" t="s">
        <v>674</v>
      </c>
      <c r="AE3" s="304" t="s">
        <v>1408</v>
      </c>
      <c r="BE3" s="304" t="s">
        <v>688</v>
      </c>
      <c r="BF3" s="304" t="s">
        <v>1408</v>
      </c>
      <c r="CF3" s="304" t="s">
        <v>688</v>
      </c>
      <c r="CG3" s="304" t="s">
        <v>1408</v>
      </c>
      <c r="DE3" s="304" t="s">
        <v>679</v>
      </c>
      <c r="DF3" s="304" t="s">
        <v>686</v>
      </c>
      <c r="DG3" t="s">
        <v>1425</v>
      </c>
      <c r="DH3" t="str">
        <f ca="1">+TEXT(EDATE(TODAY(),-1),"mmm")</f>
        <v>may</v>
      </c>
      <c r="DI3" t="str">
        <f ca="1">+TEXT(EOMONTH(TODAY(),-1),"dd/mm/yyyy")</f>
        <v>31/05/2020</v>
      </c>
    </row>
    <row r="4" spans="1:135">
      <c r="C4" s="305" t="s">
        <v>1407</v>
      </c>
      <c r="E4" s="305" t="s">
        <v>4890</v>
      </c>
      <c r="AD4" t="s">
        <v>1407</v>
      </c>
      <c r="AF4" t="s">
        <v>4890</v>
      </c>
      <c r="BE4" s="305" t="s">
        <v>1407</v>
      </c>
      <c r="BG4" s="305" t="s">
        <v>4890</v>
      </c>
      <c r="CF4" s="305" t="s">
        <v>3276</v>
      </c>
      <c r="DE4">
        <v>16</v>
      </c>
      <c r="DF4" t="s">
        <v>43</v>
      </c>
      <c r="DG4" s="306">
        <v>153956.87000000011</v>
      </c>
    </row>
    <row r="5" spans="1:135">
      <c r="A5" s="304" t="s">
        <v>679</v>
      </c>
      <c r="B5" s="304" t="s">
        <v>686</v>
      </c>
      <c r="C5" t="s">
        <v>1421</v>
      </c>
      <c r="D5" t="s">
        <v>1422</v>
      </c>
      <c r="E5" t="s">
        <v>1421</v>
      </c>
      <c r="F5" t="s">
        <v>1422</v>
      </c>
      <c r="AB5" s="304" t="s">
        <v>679</v>
      </c>
      <c r="AC5" s="304" t="s">
        <v>686</v>
      </c>
      <c r="AD5" t="s">
        <v>1436</v>
      </c>
      <c r="AE5" t="s">
        <v>1437</v>
      </c>
      <c r="AF5" t="s">
        <v>1436</v>
      </c>
      <c r="AG5" t="s">
        <v>1437</v>
      </c>
      <c r="BC5" s="304" t="s">
        <v>679</v>
      </c>
      <c r="BD5" s="304" t="s">
        <v>686</v>
      </c>
      <c r="BE5" t="s">
        <v>1421</v>
      </c>
      <c r="BF5" t="s">
        <v>1422</v>
      </c>
      <c r="BG5" t="s">
        <v>1421</v>
      </c>
      <c r="BH5" t="s">
        <v>1422</v>
      </c>
      <c r="CD5" s="304" t="s">
        <v>679</v>
      </c>
      <c r="CE5" s="304" t="s">
        <v>686</v>
      </c>
      <c r="CF5" t="s">
        <v>1436</v>
      </c>
      <c r="CG5" t="s">
        <v>1437</v>
      </c>
      <c r="DD5" s="304"/>
      <c r="DE5">
        <v>20</v>
      </c>
      <c r="DF5" t="s">
        <v>44</v>
      </c>
      <c r="DG5" s="306">
        <v>10576205.469999999</v>
      </c>
    </row>
    <row r="6" spans="1:135">
      <c r="A6">
        <v>6</v>
      </c>
      <c r="B6" t="s">
        <v>40</v>
      </c>
      <c r="C6" s="307"/>
      <c r="D6" s="307"/>
      <c r="E6" s="307">
        <v>0</v>
      </c>
      <c r="F6" s="307">
        <v>769.53</v>
      </c>
      <c r="AB6">
        <v>10</v>
      </c>
      <c r="AC6" t="s">
        <v>41</v>
      </c>
      <c r="AD6" s="306"/>
      <c r="AE6" s="306"/>
      <c r="AF6" s="306">
        <v>250.04999999999998</v>
      </c>
      <c r="AG6" s="306">
        <v>405610.73999999993</v>
      </c>
      <c r="BC6">
        <v>512</v>
      </c>
      <c r="BD6" t="s">
        <v>730</v>
      </c>
      <c r="BE6" s="307">
        <v>94722.92</v>
      </c>
      <c r="BF6" s="307">
        <v>0</v>
      </c>
      <c r="BG6" s="307">
        <v>94722.92</v>
      </c>
      <c r="BH6" s="307">
        <v>0</v>
      </c>
      <c r="CD6" t="s">
        <v>3276</v>
      </c>
      <c r="CE6" t="s">
        <v>3276</v>
      </c>
      <c r="CF6" s="306"/>
      <c r="CG6" s="306"/>
      <c r="DE6">
        <v>46</v>
      </c>
      <c r="DF6" t="s">
        <v>48</v>
      </c>
      <c r="DG6" s="306">
        <v>582054.07999999996</v>
      </c>
    </row>
    <row r="7" spans="1:135">
      <c r="A7">
        <v>10</v>
      </c>
      <c r="B7" t="s">
        <v>41</v>
      </c>
      <c r="C7" s="307">
        <v>0</v>
      </c>
      <c r="D7" s="307">
        <v>7844</v>
      </c>
      <c r="E7" s="307">
        <v>1750</v>
      </c>
      <c r="F7" s="307">
        <v>2481788.77</v>
      </c>
      <c r="AB7">
        <v>20</v>
      </c>
      <c r="AC7" t="s">
        <v>44</v>
      </c>
      <c r="AD7" s="306">
        <v>50.01</v>
      </c>
      <c r="AE7" s="306">
        <v>1372000</v>
      </c>
      <c r="AF7" s="306">
        <v>0</v>
      </c>
      <c r="AG7" s="306">
        <v>38753084.210000001</v>
      </c>
      <c r="BC7" t="s">
        <v>553</v>
      </c>
      <c r="BD7" t="s">
        <v>605</v>
      </c>
      <c r="BE7" s="307">
        <v>18524576.48</v>
      </c>
      <c r="BF7" s="307">
        <v>94722.92</v>
      </c>
      <c r="BG7" s="307">
        <v>0</v>
      </c>
      <c r="BH7" s="307">
        <v>133160.63</v>
      </c>
      <c r="DE7">
        <v>47</v>
      </c>
      <c r="DF7" t="s">
        <v>49</v>
      </c>
      <c r="DG7" s="306">
        <v>113114.04999999999</v>
      </c>
    </row>
    <row r="8" spans="1:135">
      <c r="A8">
        <v>15</v>
      </c>
      <c r="B8" t="s">
        <v>42</v>
      </c>
      <c r="C8" s="307">
        <v>0</v>
      </c>
      <c r="D8" s="307">
        <v>393984.48000000004</v>
      </c>
      <c r="E8" s="307">
        <v>0</v>
      </c>
      <c r="F8" s="307">
        <v>669903.64</v>
      </c>
      <c r="AB8">
        <v>66</v>
      </c>
      <c r="AC8" t="s">
        <v>52</v>
      </c>
      <c r="AD8" s="306">
        <v>0</v>
      </c>
      <c r="AE8" s="306">
        <v>50.01</v>
      </c>
      <c r="AF8" s="306"/>
      <c r="AG8" s="306"/>
      <c r="BC8">
        <v>573</v>
      </c>
      <c r="BD8" t="s">
        <v>176</v>
      </c>
      <c r="BE8" s="307">
        <v>0</v>
      </c>
      <c r="BF8" s="307">
        <v>14562162.24</v>
      </c>
      <c r="BG8" s="307"/>
      <c r="BH8" s="307"/>
      <c r="DE8">
        <v>48</v>
      </c>
      <c r="DF8" t="s">
        <v>50</v>
      </c>
      <c r="DG8" s="306">
        <v>647116</v>
      </c>
    </row>
    <row r="9" spans="1:135">
      <c r="A9">
        <v>16</v>
      </c>
      <c r="B9" t="s">
        <v>43</v>
      </c>
      <c r="C9" s="307">
        <v>0</v>
      </c>
      <c r="D9" s="307">
        <v>11560.4</v>
      </c>
      <c r="E9" s="307">
        <v>0</v>
      </c>
      <c r="F9" s="307">
        <v>684185.38</v>
      </c>
      <c r="AB9">
        <v>86</v>
      </c>
      <c r="AC9" t="s">
        <v>56</v>
      </c>
      <c r="AD9" s="306">
        <v>350.07</v>
      </c>
      <c r="AE9" s="306">
        <v>11842595.120000001</v>
      </c>
      <c r="AF9" s="306"/>
      <c r="AG9" s="306"/>
      <c r="BC9">
        <v>293</v>
      </c>
      <c r="BD9" t="s">
        <v>130</v>
      </c>
      <c r="BE9" s="307"/>
      <c r="BF9" s="307"/>
      <c r="BG9" s="307">
        <v>21695</v>
      </c>
      <c r="BH9" s="307">
        <v>0</v>
      </c>
      <c r="DE9">
        <v>52</v>
      </c>
      <c r="DF9" t="s">
        <v>51</v>
      </c>
      <c r="DG9" s="306">
        <v>1945</v>
      </c>
    </row>
    <row r="10" spans="1:135">
      <c r="A10">
        <v>20</v>
      </c>
      <c r="B10" t="s">
        <v>44</v>
      </c>
      <c r="C10" s="307">
        <v>458.65</v>
      </c>
      <c r="D10" s="307">
        <v>78486.34</v>
      </c>
      <c r="E10" s="307">
        <v>0</v>
      </c>
      <c r="F10" s="307">
        <v>14709.150000000003</v>
      </c>
      <c r="AB10">
        <v>212</v>
      </c>
      <c r="AC10" t="s">
        <v>99</v>
      </c>
      <c r="AD10" s="306"/>
      <c r="AE10" s="306"/>
      <c r="AF10" s="306">
        <v>0</v>
      </c>
      <c r="AG10" s="306">
        <v>50.01</v>
      </c>
      <c r="BC10" t="s">
        <v>551</v>
      </c>
      <c r="BD10" t="s">
        <v>605</v>
      </c>
      <c r="BE10" s="307"/>
      <c r="BF10" s="307"/>
      <c r="BG10" s="307">
        <v>313.07</v>
      </c>
      <c r="BH10" s="307">
        <v>0</v>
      </c>
      <c r="DE10">
        <v>66</v>
      </c>
      <c r="DF10" t="s">
        <v>52</v>
      </c>
      <c r="DG10" s="306">
        <v>11313.75</v>
      </c>
    </row>
    <row r="11" spans="1:135">
      <c r="A11">
        <v>25</v>
      </c>
      <c r="B11" t="s">
        <v>45</v>
      </c>
      <c r="C11" s="307">
        <v>0</v>
      </c>
      <c r="D11" s="307">
        <v>23231.79</v>
      </c>
      <c r="E11" s="307">
        <v>0</v>
      </c>
      <c r="F11" s="307">
        <v>596.91</v>
      </c>
      <c r="AB11">
        <v>287</v>
      </c>
      <c r="AC11" t="s">
        <v>125</v>
      </c>
      <c r="AD11" s="306">
        <v>0</v>
      </c>
      <c r="AE11" s="306">
        <v>44901994.439999998</v>
      </c>
      <c r="AF11" s="306">
        <v>0</v>
      </c>
      <c r="AG11" s="306">
        <v>17150000</v>
      </c>
      <c r="BC11">
        <v>290</v>
      </c>
      <c r="BD11" t="s">
        <v>127</v>
      </c>
      <c r="BE11" s="307"/>
      <c r="BF11" s="307"/>
      <c r="BG11" s="307">
        <v>16742.71</v>
      </c>
      <c r="BH11" s="307">
        <v>313.07</v>
      </c>
      <c r="DE11">
        <v>81</v>
      </c>
      <c r="DF11" t="s">
        <v>55</v>
      </c>
      <c r="DG11" s="306">
        <v>4049.9999999999418</v>
      </c>
    </row>
    <row r="12" spans="1:135">
      <c r="A12">
        <v>30</v>
      </c>
      <c r="B12" t="s">
        <v>662</v>
      </c>
      <c r="C12" s="307">
        <v>0</v>
      </c>
      <c r="D12" s="307">
        <v>479.58</v>
      </c>
      <c r="E12" s="307">
        <v>0</v>
      </c>
      <c r="F12" s="307">
        <v>3.98</v>
      </c>
      <c r="AB12">
        <v>291</v>
      </c>
      <c r="AC12" t="s">
        <v>128</v>
      </c>
      <c r="AD12" s="306"/>
      <c r="AE12" s="306"/>
      <c r="AF12" s="306">
        <v>0</v>
      </c>
      <c r="AG12" s="306">
        <v>86849747.659999996</v>
      </c>
      <c r="DE12">
        <v>109</v>
      </c>
      <c r="DF12" t="s">
        <v>632</v>
      </c>
      <c r="DG12" s="306">
        <v>991405</v>
      </c>
    </row>
    <row r="13" spans="1:135">
      <c r="A13">
        <v>35</v>
      </c>
      <c r="B13" t="s">
        <v>46</v>
      </c>
      <c r="C13" s="307">
        <v>0</v>
      </c>
      <c r="D13" s="307">
        <v>936302.60000000009</v>
      </c>
      <c r="E13" s="307">
        <v>0</v>
      </c>
      <c r="F13" s="307">
        <v>266358.63</v>
      </c>
      <c r="AB13">
        <v>512</v>
      </c>
      <c r="AC13" t="s">
        <v>730</v>
      </c>
      <c r="AD13" s="306"/>
      <c r="AE13" s="306"/>
      <c r="AF13" s="306">
        <v>50.01</v>
      </c>
      <c r="AG13" s="306">
        <v>0.02</v>
      </c>
      <c r="DE13">
        <v>117</v>
      </c>
      <c r="DF13" t="s">
        <v>61</v>
      </c>
      <c r="DG13" s="306">
        <v>196431.31000000006</v>
      </c>
    </row>
    <row r="14" spans="1:135">
      <c r="A14">
        <v>41</v>
      </c>
      <c r="B14" t="s">
        <v>47</v>
      </c>
      <c r="C14" s="307">
        <v>0</v>
      </c>
      <c r="D14" s="307">
        <v>6525426.75</v>
      </c>
      <c r="E14" s="307">
        <v>761.80000000000007</v>
      </c>
      <c r="F14" s="307">
        <v>5061684.18</v>
      </c>
      <c r="AB14">
        <v>514</v>
      </c>
      <c r="AC14" t="s">
        <v>170</v>
      </c>
      <c r="AD14" s="306"/>
      <c r="AE14" s="306"/>
      <c r="AF14" s="306">
        <v>50.01</v>
      </c>
      <c r="AG14" s="306">
        <v>13720000</v>
      </c>
      <c r="DE14">
        <v>129</v>
      </c>
      <c r="DF14" t="s">
        <v>65</v>
      </c>
      <c r="DG14" s="306">
        <v>212040</v>
      </c>
    </row>
    <row r="15" spans="1:135">
      <c r="A15">
        <v>46</v>
      </c>
      <c r="B15" t="s">
        <v>48</v>
      </c>
      <c r="C15" s="307">
        <v>0</v>
      </c>
      <c r="D15" s="307">
        <v>731355.03</v>
      </c>
      <c r="E15" s="307">
        <v>0</v>
      </c>
      <c r="F15" s="307">
        <v>823522.32000000007</v>
      </c>
      <c r="AB15">
        <v>670</v>
      </c>
      <c r="AC15" t="s">
        <v>187</v>
      </c>
      <c r="AD15" s="306">
        <v>350.07</v>
      </c>
      <c r="AE15" s="306">
        <v>288194.23</v>
      </c>
      <c r="AF15" s="306"/>
      <c r="AG15" s="306"/>
      <c r="DE15">
        <v>130</v>
      </c>
      <c r="DF15" t="s">
        <v>66</v>
      </c>
      <c r="DG15" s="306">
        <v>571229.43000000005</v>
      </c>
    </row>
    <row r="16" spans="1:135">
      <c r="A16">
        <v>47</v>
      </c>
      <c r="B16" t="s">
        <v>49</v>
      </c>
      <c r="C16" s="307">
        <v>0</v>
      </c>
      <c r="D16" s="307">
        <v>1745</v>
      </c>
      <c r="E16" s="307">
        <v>0</v>
      </c>
      <c r="F16" s="307">
        <v>733671.91</v>
      </c>
      <c r="AB16" t="s">
        <v>553</v>
      </c>
      <c r="AC16" t="s">
        <v>605</v>
      </c>
      <c r="AD16" s="306">
        <v>50.099999999999994</v>
      </c>
      <c r="AE16" s="306">
        <v>55952.829999999994</v>
      </c>
      <c r="AF16" s="306">
        <v>153.79</v>
      </c>
      <c r="AG16" s="306">
        <v>0.12</v>
      </c>
      <c r="DE16">
        <v>133</v>
      </c>
      <c r="DF16" t="s">
        <v>68</v>
      </c>
      <c r="DG16" s="306">
        <v>1518473.12</v>
      </c>
    </row>
    <row r="17" spans="1:111">
      <c r="A17">
        <v>48</v>
      </c>
      <c r="B17" t="s">
        <v>50</v>
      </c>
      <c r="C17" s="307">
        <v>0</v>
      </c>
      <c r="D17" s="307">
        <v>51468.89</v>
      </c>
      <c r="E17" s="307">
        <v>0</v>
      </c>
      <c r="F17" s="307">
        <v>6020.34</v>
      </c>
      <c r="AB17" t="s">
        <v>554</v>
      </c>
      <c r="AC17" t="s">
        <v>728</v>
      </c>
      <c r="AD17" s="306">
        <v>129244786.93999998</v>
      </c>
      <c r="AE17" s="306">
        <v>343823972.99000001</v>
      </c>
      <c r="AF17" s="306">
        <v>52302679.100000001</v>
      </c>
      <c r="AG17" s="306">
        <v>990573.02</v>
      </c>
      <c r="DE17">
        <v>134</v>
      </c>
      <c r="DF17" t="s">
        <v>69</v>
      </c>
      <c r="DG17" s="306">
        <v>21352583.839999996</v>
      </c>
    </row>
    <row r="18" spans="1:111">
      <c r="A18">
        <v>52</v>
      </c>
      <c r="B18" t="s">
        <v>51</v>
      </c>
      <c r="C18" s="307">
        <v>0</v>
      </c>
      <c r="D18" s="307">
        <v>2152</v>
      </c>
      <c r="E18" s="307">
        <v>0</v>
      </c>
      <c r="F18" s="307">
        <v>1119</v>
      </c>
      <c r="AB18">
        <v>660</v>
      </c>
      <c r="AC18" t="s">
        <v>185</v>
      </c>
      <c r="AD18" s="306">
        <v>0</v>
      </c>
      <c r="AE18" s="306">
        <v>12167.31</v>
      </c>
      <c r="AF18" s="306">
        <v>0</v>
      </c>
      <c r="AG18" s="306">
        <v>39912.71</v>
      </c>
      <c r="DE18">
        <v>163</v>
      </c>
      <c r="DF18" t="s">
        <v>87</v>
      </c>
      <c r="DG18" s="306">
        <v>955258.19999999925</v>
      </c>
    </row>
    <row r="19" spans="1:111">
      <c r="A19">
        <v>66</v>
      </c>
      <c r="B19" t="s">
        <v>52</v>
      </c>
      <c r="C19" s="307">
        <v>0</v>
      </c>
      <c r="D19" s="307">
        <v>25545.429999999997</v>
      </c>
      <c r="E19" s="307">
        <v>0</v>
      </c>
      <c r="F19" s="307">
        <v>40983.43</v>
      </c>
      <c r="DE19">
        <v>222</v>
      </c>
      <c r="DF19" t="s">
        <v>102</v>
      </c>
      <c r="DG19" s="306">
        <v>1000004.9400000001</v>
      </c>
    </row>
    <row r="20" spans="1:111">
      <c r="A20">
        <v>70</v>
      </c>
      <c r="B20" t="s">
        <v>53</v>
      </c>
      <c r="C20" s="307">
        <v>0</v>
      </c>
      <c r="D20" s="307">
        <v>20</v>
      </c>
      <c r="E20" s="307">
        <v>0</v>
      </c>
      <c r="F20" s="307">
        <v>1024</v>
      </c>
      <c r="DE20">
        <v>234</v>
      </c>
      <c r="DF20" t="s">
        <v>633</v>
      </c>
      <c r="DG20" s="306">
        <v>43362</v>
      </c>
    </row>
    <row r="21" spans="1:111">
      <c r="A21">
        <v>76</v>
      </c>
      <c r="B21" t="s">
        <v>54</v>
      </c>
      <c r="C21" s="307">
        <v>0</v>
      </c>
      <c r="D21" s="307">
        <v>182063.31</v>
      </c>
      <c r="E21" s="307">
        <v>0</v>
      </c>
      <c r="F21" s="307">
        <v>3309.8900000000003</v>
      </c>
      <c r="DE21">
        <v>253</v>
      </c>
      <c r="DF21" t="s">
        <v>113</v>
      </c>
      <c r="DG21" s="306">
        <v>33354793.030000001</v>
      </c>
    </row>
    <row r="22" spans="1:111">
      <c r="A22">
        <v>81</v>
      </c>
      <c r="B22" t="s">
        <v>55</v>
      </c>
      <c r="C22" s="307">
        <v>0</v>
      </c>
      <c r="D22" s="307">
        <v>4709.3100000000004</v>
      </c>
      <c r="E22" s="307">
        <v>0</v>
      </c>
      <c r="F22" s="307">
        <v>2079.88</v>
      </c>
      <c r="DE22">
        <v>269</v>
      </c>
      <c r="DF22" t="s">
        <v>118</v>
      </c>
      <c r="DG22" s="306">
        <v>1170.0899999999999</v>
      </c>
    </row>
    <row r="23" spans="1:111">
      <c r="A23">
        <v>86</v>
      </c>
      <c r="B23" t="s">
        <v>56</v>
      </c>
      <c r="C23" s="307">
        <v>0</v>
      </c>
      <c r="D23" s="307">
        <v>343716.07000000007</v>
      </c>
      <c r="E23" s="307">
        <v>0</v>
      </c>
      <c r="F23" s="307">
        <v>173454.46</v>
      </c>
      <c r="DE23">
        <v>283</v>
      </c>
      <c r="DF23" t="s">
        <v>124</v>
      </c>
      <c r="DG23" s="306">
        <v>834617.2</v>
      </c>
    </row>
    <row r="24" spans="1:111">
      <c r="A24">
        <v>87</v>
      </c>
      <c r="B24" t="s">
        <v>57</v>
      </c>
      <c r="C24" s="307"/>
      <c r="D24" s="307"/>
      <c r="E24" s="307">
        <v>0</v>
      </c>
      <c r="F24" s="307">
        <v>16327.75</v>
      </c>
      <c r="DE24">
        <v>293</v>
      </c>
      <c r="DF24" t="s">
        <v>130</v>
      </c>
      <c r="DG24" s="306">
        <v>14460.37</v>
      </c>
    </row>
    <row r="25" spans="1:111">
      <c r="A25">
        <v>117</v>
      </c>
      <c r="B25" t="s">
        <v>61</v>
      </c>
      <c r="C25" s="307"/>
      <c r="D25" s="307"/>
      <c r="E25" s="307">
        <v>1500</v>
      </c>
      <c r="F25" s="307">
        <v>0</v>
      </c>
      <c r="DE25">
        <v>310</v>
      </c>
      <c r="DF25" t="s">
        <v>140</v>
      </c>
      <c r="DG25" s="306">
        <v>6704629.7199999988</v>
      </c>
    </row>
    <row r="26" spans="1:111">
      <c r="A26">
        <v>119</v>
      </c>
      <c r="B26" t="s">
        <v>62</v>
      </c>
      <c r="C26" s="307">
        <v>700</v>
      </c>
      <c r="D26" s="307">
        <v>10820.460000000001</v>
      </c>
      <c r="E26" s="307">
        <v>750</v>
      </c>
      <c r="F26" s="307">
        <v>34905</v>
      </c>
      <c r="DE26">
        <v>312</v>
      </c>
      <c r="DF26" t="s">
        <v>142</v>
      </c>
      <c r="DG26" s="306">
        <v>12252010.719999997</v>
      </c>
    </row>
    <row r="27" spans="1:111">
      <c r="A27">
        <v>132</v>
      </c>
      <c r="B27" t="s">
        <v>67</v>
      </c>
      <c r="C27" s="307">
        <v>387.92</v>
      </c>
      <c r="D27" s="307">
        <v>13484.31</v>
      </c>
      <c r="E27" s="307">
        <v>1681.22</v>
      </c>
      <c r="F27" s="307">
        <v>372110.48</v>
      </c>
      <c r="DE27">
        <v>347</v>
      </c>
      <c r="DF27" t="s">
        <v>151</v>
      </c>
      <c r="DG27" s="306">
        <v>4092</v>
      </c>
    </row>
    <row r="28" spans="1:111">
      <c r="A28">
        <v>133</v>
      </c>
      <c r="B28" t="s">
        <v>68</v>
      </c>
      <c r="C28" s="307">
        <v>0</v>
      </c>
      <c r="D28" s="307">
        <v>251155</v>
      </c>
      <c r="E28" s="307"/>
      <c r="F28" s="307"/>
      <c r="DE28">
        <v>586</v>
      </c>
      <c r="DF28" t="s">
        <v>181</v>
      </c>
      <c r="DG28" s="306">
        <v>1746097.0600000024</v>
      </c>
    </row>
    <row r="29" spans="1:111">
      <c r="A29">
        <v>153</v>
      </c>
      <c r="B29" t="s">
        <v>82</v>
      </c>
      <c r="C29" s="307">
        <v>0</v>
      </c>
      <c r="D29" s="307">
        <v>18</v>
      </c>
      <c r="E29" s="307">
        <v>0</v>
      </c>
      <c r="F29" s="307">
        <v>42.35</v>
      </c>
      <c r="DE29">
        <v>591</v>
      </c>
      <c r="DF29" t="s">
        <v>702</v>
      </c>
      <c r="DG29" s="306">
        <v>203780</v>
      </c>
    </row>
    <row r="30" spans="1:111">
      <c r="A30">
        <v>163</v>
      </c>
      <c r="B30" t="s">
        <v>87</v>
      </c>
      <c r="C30" s="307">
        <v>0</v>
      </c>
      <c r="D30" s="307">
        <v>15</v>
      </c>
      <c r="E30" s="307">
        <v>0</v>
      </c>
      <c r="F30" s="307">
        <v>15</v>
      </c>
      <c r="DE30">
        <v>592</v>
      </c>
      <c r="DF30" t="s">
        <v>634</v>
      </c>
      <c r="DG30" s="306">
        <v>4804973.3099999987</v>
      </c>
    </row>
    <row r="31" spans="1:111">
      <c r="A31">
        <v>169</v>
      </c>
      <c r="B31" t="s">
        <v>88</v>
      </c>
      <c r="C31" s="307"/>
      <c r="D31" s="307"/>
      <c r="E31" s="307">
        <v>0</v>
      </c>
      <c r="F31" s="307">
        <v>19502.740000000002</v>
      </c>
      <c r="DE31">
        <v>660</v>
      </c>
      <c r="DF31" t="s">
        <v>185</v>
      </c>
      <c r="DG31" s="306">
        <v>270208.90000000002</v>
      </c>
    </row>
    <row r="32" spans="1:111">
      <c r="A32">
        <v>190</v>
      </c>
      <c r="B32" t="s">
        <v>91</v>
      </c>
      <c r="C32" s="307">
        <v>0</v>
      </c>
      <c r="D32" s="307">
        <v>3586.98</v>
      </c>
      <c r="E32" s="307"/>
      <c r="F32" s="307"/>
      <c r="DE32">
        <v>661</v>
      </c>
      <c r="DF32" t="s">
        <v>186</v>
      </c>
      <c r="DG32" s="306">
        <v>5048</v>
      </c>
    </row>
    <row r="33" spans="1:111">
      <c r="A33">
        <v>192</v>
      </c>
      <c r="B33" t="s">
        <v>92</v>
      </c>
      <c r="C33" s="307"/>
      <c r="D33" s="307"/>
      <c r="E33" s="307">
        <v>0</v>
      </c>
      <c r="F33" s="307">
        <v>833</v>
      </c>
      <c r="DE33">
        <v>670</v>
      </c>
      <c r="DF33" t="s">
        <v>187</v>
      </c>
      <c r="DG33" s="306">
        <v>23014603</v>
      </c>
    </row>
    <row r="34" spans="1:111">
      <c r="A34">
        <v>212</v>
      </c>
      <c r="B34" t="s">
        <v>99</v>
      </c>
      <c r="C34" s="307">
        <v>0</v>
      </c>
      <c r="D34" s="307">
        <v>80958</v>
      </c>
      <c r="E34" s="307">
        <v>0</v>
      </c>
      <c r="F34" s="307">
        <v>96470</v>
      </c>
      <c r="DE34">
        <v>227</v>
      </c>
      <c r="DF34" t="s">
        <v>107</v>
      </c>
      <c r="DG34" s="306">
        <v>1509624.52</v>
      </c>
    </row>
    <row r="35" spans="1:111">
      <c r="A35">
        <v>224</v>
      </c>
      <c r="B35" t="s">
        <v>104</v>
      </c>
      <c r="C35" s="307">
        <v>513.79999999999995</v>
      </c>
      <c r="D35" s="307">
        <v>182640.5</v>
      </c>
      <c r="E35" s="307">
        <v>0</v>
      </c>
      <c r="F35" s="307">
        <v>3353.73</v>
      </c>
      <c r="DE35">
        <v>203</v>
      </c>
      <c r="DF35" t="s">
        <v>95</v>
      </c>
      <c r="DG35" s="306">
        <v>2586730.7400000002</v>
      </c>
    </row>
    <row r="36" spans="1:111">
      <c r="A36">
        <v>249</v>
      </c>
      <c r="B36" t="s">
        <v>111</v>
      </c>
      <c r="C36" s="307">
        <v>0</v>
      </c>
      <c r="D36" s="307">
        <v>135432.45000000001</v>
      </c>
      <c r="E36" s="307">
        <v>1229.6399999999999</v>
      </c>
      <c r="F36" s="307">
        <v>0</v>
      </c>
      <c r="DE36">
        <v>387</v>
      </c>
      <c r="DF36" t="s">
        <v>1371</v>
      </c>
      <c r="DG36" s="306">
        <v>206</v>
      </c>
    </row>
    <row r="37" spans="1:111">
      <c r="A37">
        <v>254</v>
      </c>
      <c r="B37" t="s">
        <v>114</v>
      </c>
      <c r="C37" s="307"/>
      <c r="D37" s="307"/>
      <c r="E37" s="307">
        <v>0</v>
      </c>
      <c r="F37" s="307">
        <v>102459</v>
      </c>
      <c r="DE37">
        <v>594</v>
      </c>
      <c r="DF37" t="s">
        <v>97</v>
      </c>
      <c r="DG37" s="306">
        <v>4618703.99</v>
      </c>
    </row>
    <row r="38" spans="1:111">
      <c r="A38">
        <v>266</v>
      </c>
      <c r="B38" t="s">
        <v>1375</v>
      </c>
      <c r="C38" s="307">
        <v>0</v>
      </c>
      <c r="D38" s="307">
        <v>14146</v>
      </c>
      <c r="E38" s="307">
        <v>0</v>
      </c>
      <c r="F38" s="307">
        <v>9515.5499999999993</v>
      </c>
      <c r="DE38">
        <v>867</v>
      </c>
      <c r="DF38" t="s">
        <v>198</v>
      </c>
      <c r="DG38" s="306">
        <v>2036732.54</v>
      </c>
    </row>
    <row r="39" spans="1:111">
      <c r="A39">
        <v>287</v>
      </c>
      <c r="B39" t="s">
        <v>125</v>
      </c>
      <c r="C39" s="307">
        <v>100</v>
      </c>
      <c r="D39" s="307">
        <v>7309.16</v>
      </c>
      <c r="E39" s="307">
        <v>50</v>
      </c>
      <c r="F39" s="307">
        <v>0</v>
      </c>
      <c r="DE39">
        <v>25</v>
      </c>
      <c r="DF39" t="s">
        <v>45</v>
      </c>
      <c r="DG39" s="306">
        <v>1975</v>
      </c>
    </row>
    <row r="40" spans="1:111">
      <c r="A40">
        <v>291</v>
      </c>
      <c r="B40" t="s">
        <v>128</v>
      </c>
      <c r="C40" s="307">
        <v>490</v>
      </c>
      <c r="D40" s="307">
        <v>2756497.0799999996</v>
      </c>
      <c r="E40" s="307">
        <v>50</v>
      </c>
      <c r="F40" s="307">
        <v>1036501.11</v>
      </c>
      <c r="DE40">
        <v>76</v>
      </c>
      <c r="DF40" t="s">
        <v>54</v>
      </c>
      <c r="DG40" s="306">
        <v>916.84</v>
      </c>
    </row>
    <row r="41" spans="1:111">
      <c r="A41">
        <v>293</v>
      </c>
      <c r="B41" t="s">
        <v>130</v>
      </c>
      <c r="C41" s="307"/>
      <c r="D41" s="307"/>
      <c r="E41" s="307">
        <v>0</v>
      </c>
      <c r="F41" s="307">
        <v>10192246.550000001</v>
      </c>
      <c r="DE41" t="s">
        <v>553</v>
      </c>
      <c r="DF41" t="s">
        <v>605</v>
      </c>
      <c r="DG41" s="306">
        <v>34063156.949999958</v>
      </c>
    </row>
    <row r="42" spans="1:111">
      <c r="A42">
        <v>310</v>
      </c>
      <c r="B42" t="s">
        <v>140</v>
      </c>
      <c r="C42" s="307"/>
      <c r="D42" s="307"/>
      <c r="E42" s="307">
        <v>6710.66</v>
      </c>
      <c r="F42" s="307">
        <v>1432.92</v>
      </c>
      <c r="DE42">
        <v>132</v>
      </c>
      <c r="DF42" t="s">
        <v>67</v>
      </c>
      <c r="DG42" s="306">
        <v>33977</v>
      </c>
    </row>
    <row r="43" spans="1:111">
      <c r="A43">
        <v>312</v>
      </c>
      <c r="B43" t="s">
        <v>142</v>
      </c>
      <c r="C43" s="307"/>
      <c r="D43" s="307"/>
      <c r="E43" s="307">
        <v>0</v>
      </c>
      <c r="F43" s="307">
        <v>6678.41</v>
      </c>
      <c r="DE43">
        <v>192</v>
      </c>
      <c r="DF43" t="s">
        <v>92</v>
      </c>
      <c r="DG43" s="306">
        <v>779739</v>
      </c>
    </row>
    <row r="44" spans="1:111">
      <c r="A44">
        <v>313</v>
      </c>
      <c r="B44" t="s">
        <v>143</v>
      </c>
      <c r="C44" s="307">
        <v>0</v>
      </c>
      <c r="D44" s="307">
        <v>14029.43</v>
      </c>
      <c r="E44" s="307">
        <v>0</v>
      </c>
      <c r="F44" s="307">
        <v>14691.19</v>
      </c>
      <c r="DE44">
        <v>223</v>
      </c>
      <c r="DF44" t="s">
        <v>103</v>
      </c>
      <c r="DG44" s="306">
        <v>8356.66</v>
      </c>
    </row>
    <row r="45" spans="1:111">
      <c r="A45">
        <v>314</v>
      </c>
      <c r="B45" t="s">
        <v>1389</v>
      </c>
      <c r="C45" s="307"/>
      <c r="D45" s="307"/>
      <c r="E45" s="307">
        <v>0</v>
      </c>
      <c r="F45" s="307">
        <v>26.6</v>
      </c>
      <c r="DE45">
        <v>291</v>
      </c>
      <c r="DF45" t="s">
        <v>128</v>
      </c>
      <c r="DG45" s="306">
        <v>113902433.54000001</v>
      </c>
    </row>
    <row r="46" spans="1:111">
      <c r="A46">
        <v>315</v>
      </c>
      <c r="B46" t="s">
        <v>1293</v>
      </c>
      <c r="C46" s="307"/>
      <c r="D46" s="307"/>
      <c r="E46" s="307">
        <v>0</v>
      </c>
      <c r="F46" s="307">
        <v>412</v>
      </c>
      <c r="DE46">
        <v>512</v>
      </c>
      <c r="DF46" t="s">
        <v>730</v>
      </c>
      <c r="DG46" s="306">
        <v>45318.9</v>
      </c>
    </row>
    <row r="47" spans="1:111">
      <c r="A47">
        <v>340</v>
      </c>
      <c r="B47" t="s">
        <v>145</v>
      </c>
      <c r="C47" s="307">
        <v>300</v>
      </c>
      <c r="D47" s="307">
        <v>195296.44999999998</v>
      </c>
      <c r="E47" s="307">
        <v>50</v>
      </c>
      <c r="F47" s="307">
        <v>29586.81</v>
      </c>
      <c r="DE47">
        <v>572</v>
      </c>
      <c r="DF47" t="s">
        <v>175</v>
      </c>
      <c r="DG47" s="306">
        <v>3125569.27</v>
      </c>
    </row>
    <row r="48" spans="1:111">
      <c r="A48">
        <v>347</v>
      </c>
      <c r="B48" t="s">
        <v>151</v>
      </c>
      <c r="C48" s="307"/>
      <c r="D48" s="307"/>
      <c r="E48" s="307">
        <v>0</v>
      </c>
      <c r="F48" s="307">
        <v>3054.3</v>
      </c>
      <c r="DE48">
        <v>587</v>
      </c>
      <c r="DF48" t="s">
        <v>701</v>
      </c>
      <c r="DG48" s="306">
        <v>22362036.93</v>
      </c>
    </row>
    <row r="49" spans="1:111">
      <c r="A49">
        <v>348</v>
      </c>
      <c r="B49" t="s">
        <v>152</v>
      </c>
      <c r="C49" s="307"/>
      <c r="D49" s="307"/>
      <c r="E49" s="307">
        <v>0</v>
      </c>
      <c r="F49" s="307">
        <v>315.35000000000002</v>
      </c>
      <c r="DE49">
        <v>373</v>
      </c>
      <c r="DF49" t="s">
        <v>625</v>
      </c>
      <c r="DG49" s="306">
        <v>270</v>
      </c>
    </row>
    <row r="50" spans="1:111">
      <c r="A50">
        <v>378</v>
      </c>
      <c r="B50" t="s">
        <v>628</v>
      </c>
      <c r="C50" s="307">
        <v>0</v>
      </c>
      <c r="D50" s="307">
        <v>249</v>
      </c>
      <c r="E50" s="307">
        <v>0</v>
      </c>
      <c r="F50" s="307">
        <v>800</v>
      </c>
    </row>
    <row r="51" spans="1:111">
      <c r="A51">
        <v>382</v>
      </c>
      <c r="B51" t="s">
        <v>1295</v>
      </c>
      <c r="C51" s="307">
        <v>0</v>
      </c>
      <c r="D51" s="307">
        <v>594.73</v>
      </c>
      <c r="E51" s="307"/>
      <c r="F51" s="307"/>
    </row>
    <row r="52" spans="1:111">
      <c r="A52">
        <v>383</v>
      </c>
      <c r="B52" t="s">
        <v>1296</v>
      </c>
      <c r="C52" s="307">
        <v>0</v>
      </c>
      <c r="D52" s="307">
        <v>1947.98</v>
      </c>
      <c r="E52" s="307">
        <v>50</v>
      </c>
      <c r="F52" s="307">
        <v>7920.2300000000005</v>
      </c>
    </row>
    <row r="53" spans="1:111">
      <c r="A53">
        <v>385</v>
      </c>
      <c r="B53" t="s">
        <v>729</v>
      </c>
      <c r="C53" s="307"/>
      <c r="D53" s="307"/>
      <c r="E53" s="307">
        <v>0</v>
      </c>
      <c r="F53" s="307">
        <v>10477.64</v>
      </c>
    </row>
    <row r="54" spans="1:111">
      <c r="A54">
        <v>512</v>
      </c>
      <c r="B54" t="s">
        <v>730</v>
      </c>
      <c r="C54" s="307">
        <v>0</v>
      </c>
      <c r="D54" s="307">
        <v>739.2</v>
      </c>
      <c r="E54" s="307">
        <v>0</v>
      </c>
      <c r="F54" s="307">
        <v>6916</v>
      </c>
    </row>
    <row r="55" spans="1:111">
      <c r="A55">
        <v>513</v>
      </c>
      <c r="B55" t="s">
        <v>169</v>
      </c>
      <c r="C55" s="307">
        <v>124163.45</v>
      </c>
      <c r="D55" s="307">
        <v>69970.209999999992</v>
      </c>
      <c r="E55" s="307">
        <v>3400</v>
      </c>
      <c r="F55" s="307">
        <v>14639672.720000001</v>
      </c>
    </row>
    <row r="56" spans="1:111">
      <c r="A56">
        <v>514</v>
      </c>
      <c r="B56" t="s">
        <v>170</v>
      </c>
      <c r="C56" s="307"/>
      <c r="D56" s="307"/>
      <c r="E56" s="307">
        <v>0</v>
      </c>
      <c r="F56" s="307">
        <v>150000000</v>
      </c>
    </row>
    <row r="57" spans="1:111">
      <c r="A57">
        <v>522</v>
      </c>
      <c r="B57" t="s">
        <v>172</v>
      </c>
      <c r="C57" s="307"/>
      <c r="D57" s="307"/>
      <c r="E57" s="307">
        <v>0</v>
      </c>
      <c r="F57" s="307">
        <v>350</v>
      </c>
    </row>
    <row r="58" spans="1:111">
      <c r="A58">
        <v>526</v>
      </c>
      <c r="B58" t="s">
        <v>1365</v>
      </c>
      <c r="C58" s="307">
        <v>0</v>
      </c>
      <c r="D58" s="307">
        <v>7758.74</v>
      </c>
      <c r="E58" s="307">
        <v>0</v>
      </c>
      <c r="F58" s="307">
        <v>863</v>
      </c>
    </row>
    <row r="59" spans="1:111">
      <c r="A59">
        <v>573</v>
      </c>
      <c r="B59" t="s">
        <v>176</v>
      </c>
      <c r="C59" s="307">
        <v>14572548.93</v>
      </c>
      <c r="D59" s="307">
        <v>0</v>
      </c>
      <c r="E59" s="307">
        <v>270</v>
      </c>
      <c r="F59" s="307">
        <v>0</v>
      </c>
    </row>
    <row r="60" spans="1:111">
      <c r="A60">
        <v>578</v>
      </c>
      <c r="B60" t="s">
        <v>177</v>
      </c>
      <c r="C60" s="307"/>
      <c r="D60" s="307"/>
      <c r="E60" s="307">
        <v>0</v>
      </c>
      <c r="F60" s="307">
        <v>6207</v>
      </c>
    </row>
    <row r="61" spans="1:111">
      <c r="A61">
        <v>580</v>
      </c>
      <c r="B61" t="s">
        <v>178</v>
      </c>
      <c r="C61" s="307">
        <v>0</v>
      </c>
      <c r="D61" s="307">
        <v>1162.67</v>
      </c>
      <c r="E61" s="307">
        <v>0</v>
      </c>
      <c r="F61" s="307">
        <v>3733.4</v>
      </c>
    </row>
    <row r="62" spans="1:111">
      <c r="A62">
        <v>584</v>
      </c>
      <c r="B62" t="s">
        <v>179</v>
      </c>
      <c r="C62" s="307">
        <v>0</v>
      </c>
      <c r="D62" s="307">
        <v>730.22</v>
      </c>
      <c r="E62" s="307">
        <v>3951.63</v>
      </c>
      <c r="F62" s="307">
        <v>0</v>
      </c>
    </row>
    <row r="63" spans="1:111">
      <c r="A63">
        <v>585</v>
      </c>
      <c r="B63" t="s">
        <v>180</v>
      </c>
      <c r="C63" s="307"/>
      <c r="D63" s="307"/>
      <c r="E63" s="307">
        <v>0</v>
      </c>
      <c r="F63" s="307">
        <v>15</v>
      </c>
    </row>
    <row r="64" spans="1:111">
      <c r="A64">
        <v>586</v>
      </c>
      <c r="B64" t="s">
        <v>181</v>
      </c>
      <c r="C64" s="307"/>
      <c r="D64" s="307"/>
      <c r="E64" s="307">
        <v>0</v>
      </c>
      <c r="F64" s="307">
        <v>503</v>
      </c>
    </row>
    <row r="65" spans="1:6">
      <c r="A65">
        <v>587</v>
      </c>
      <c r="B65" t="s">
        <v>701</v>
      </c>
      <c r="C65" s="307">
        <v>0</v>
      </c>
      <c r="D65" s="307">
        <v>57</v>
      </c>
      <c r="E65" s="307">
        <v>0</v>
      </c>
      <c r="F65" s="307">
        <v>1007939.4</v>
      </c>
    </row>
    <row r="66" spans="1:6">
      <c r="A66">
        <v>590</v>
      </c>
      <c r="B66" t="s">
        <v>1395</v>
      </c>
      <c r="C66" s="307"/>
      <c r="D66" s="307"/>
      <c r="E66" s="307">
        <v>0</v>
      </c>
      <c r="F66" s="307">
        <v>224</v>
      </c>
    </row>
    <row r="67" spans="1:6">
      <c r="A67">
        <v>591</v>
      </c>
      <c r="B67" t="s">
        <v>702</v>
      </c>
      <c r="C67" s="307">
        <v>0</v>
      </c>
      <c r="D67" s="307">
        <v>1728.24</v>
      </c>
      <c r="E67" s="307">
        <v>0</v>
      </c>
      <c r="F67" s="307">
        <v>7266.38</v>
      </c>
    </row>
    <row r="68" spans="1:6">
      <c r="A68">
        <v>592</v>
      </c>
      <c r="B68" t="s">
        <v>634</v>
      </c>
      <c r="C68" s="307">
        <v>0</v>
      </c>
      <c r="D68" s="307">
        <v>408424.39</v>
      </c>
      <c r="E68" s="307">
        <v>0</v>
      </c>
      <c r="F68" s="307">
        <v>153137.10999999999</v>
      </c>
    </row>
    <row r="69" spans="1:6">
      <c r="A69">
        <v>593</v>
      </c>
      <c r="B69" t="s">
        <v>1396</v>
      </c>
      <c r="C69" s="307"/>
      <c r="D69" s="307"/>
      <c r="E69" s="307">
        <v>0</v>
      </c>
      <c r="F69" s="307">
        <v>445483.57</v>
      </c>
    </row>
    <row r="70" spans="1:6">
      <c r="A70">
        <v>594</v>
      </c>
      <c r="B70" t="s">
        <v>97</v>
      </c>
      <c r="C70" s="307">
        <v>0</v>
      </c>
      <c r="D70" s="307">
        <v>340.07</v>
      </c>
      <c r="E70" s="307"/>
      <c r="F70" s="307"/>
    </row>
    <row r="71" spans="1:6">
      <c r="A71">
        <v>599</v>
      </c>
      <c r="B71" t="s">
        <v>1300</v>
      </c>
      <c r="C71" s="307"/>
      <c r="D71" s="307"/>
      <c r="E71" s="307">
        <v>0</v>
      </c>
      <c r="F71" s="307">
        <v>334</v>
      </c>
    </row>
    <row r="72" spans="1:6">
      <c r="A72">
        <v>650</v>
      </c>
      <c r="B72" t="s">
        <v>184</v>
      </c>
      <c r="C72" s="307"/>
      <c r="D72" s="307"/>
      <c r="E72" s="307">
        <v>0</v>
      </c>
      <c r="F72" s="307">
        <v>43391.33</v>
      </c>
    </row>
    <row r="73" spans="1:6">
      <c r="A73">
        <v>660</v>
      </c>
      <c r="B73" t="s">
        <v>185</v>
      </c>
      <c r="C73" s="307">
        <v>12167.31</v>
      </c>
      <c r="D73" s="307">
        <v>0</v>
      </c>
      <c r="E73" s="307">
        <v>2467.61</v>
      </c>
      <c r="F73" s="307">
        <v>0</v>
      </c>
    </row>
    <row r="74" spans="1:6">
      <c r="A74">
        <v>670</v>
      </c>
      <c r="B74" t="s">
        <v>187</v>
      </c>
      <c r="C74" s="307">
        <v>0</v>
      </c>
      <c r="D74" s="307">
        <v>4226.1099999999997</v>
      </c>
      <c r="E74" s="307">
        <v>0</v>
      </c>
      <c r="F74" s="307">
        <v>618648.72</v>
      </c>
    </row>
    <row r="75" spans="1:6">
      <c r="A75">
        <v>902</v>
      </c>
      <c r="B75" t="s">
        <v>200</v>
      </c>
      <c r="C75" s="307"/>
      <c r="D75" s="307"/>
      <c r="E75" s="307">
        <v>0</v>
      </c>
      <c r="F75" s="307">
        <v>3612.03</v>
      </c>
    </row>
    <row r="76" spans="1:6">
      <c r="A76" t="s">
        <v>553</v>
      </c>
      <c r="B76" t="s">
        <v>605</v>
      </c>
      <c r="C76" s="307">
        <v>50</v>
      </c>
      <c r="D76" s="307">
        <v>6968838.5499999989</v>
      </c>
      <c r="E76" s="307">
        <v>50</v>
      </c>
      <c r="F76" s="307">
        <v>29960819.559999999</v>
      </c>
    </row>
    <row r="77" spans="1:6">
      <c r="A77" t="s">
        <v>554</v>
      </c>
      <c r="B77" t="s">
        <v>728</v>
      </c>
      <c r="C77" s="307">
        <v>272032428.56</v>
      </c>
      <c r="D77" s="307">
        <v>1198857735.46</v>
      </c>
      <c r="E77" s="307">
        <v>13774962.940000001</v>
      </c>
      <c r="F77" s="307">
        <v>5825593.0899999999</v>
      </c>
    </row>
    <row r="78" spans="1:6">
      <c r="A78" t="s">
        <v>556</v>
      </c>
      <c r="B78" t="s">
        <v>716</v>
      </c>
      <c r="C78" s="307">
        <v>0</v>
      </c>
      <c r="D78" s="307">
        <v>7214109.3200000003</v>
      </c>
      <c r="E78" s="307">
        <v>546383.5</v>
      </c>
      <c r="F78" s="307">
        <v>202787.06999999998</v>
      </c>
    </row>
    <row r="79" spans="1:6">
      <c r="A79" t="s">
        <v>560</v>
      </c>
      <c r="B79" t="s">
        <v>603</v>
      </c>
      <c r="C79" s="307">
        <v>0</v>
      </c>
      <c r="D79" s="307">
        <v>306117.08999999997</v>
      </c>
      <c r="E79" s="307">
        <v>0</v>
      </c>
      <c r="F79" s="307">
        <v>290676.46999999997</v>
      </c>
    </row>
    <row r="80" spans="1:6">
      <c r="A80" t="s">
        <v>691</v>
      </c>
      <c r="B80" t="s">
        <v>1337</v>
      </c>
      <c r="C80" s="307">
        <v>591220075.02999985</v>
      </c>
      <c r="D80" s="307">
        <v>0</v>
      </c>
      <c r="E80" s="307">
        <v>612198311.1499995</v>
      </c>
      <c r="F80" s="307">
        <v>0</v>
      </c>
    </row>
    <row r="81" spans="1:6">
      <c r="A81" t="s">
        <v>562</v>
      </c>
      <c r="B81" t="s">
        <v>604</v>
      </c>
      <c r="C81" s="307">
        <v>0</v>
      </c>
      <c r="D81" s="307">
        <v>1996739.88</v>
      </c>
      <c r="E81" s="307">
        <v>0</v>
      </c>
      <c r="F81" s="307">
        <v>348616.92</v>
      </c>
    </row>
    <row r="82" spans="1:6">
      <c r="A82">
        <v>597</v>
      </c>
      <c r="B82" t="s">
        <v>705</v>
      </c>
      <c r="C82" s="307"/>
      <c r="D82" s="307"/>
      <c r="E82" s="307">
        <v>0</v>
      </c>
      <c r="F82" s="307">
        <v>19264.849999999999</v>
      </c>
    </row>
    <row r="83" spans="1:6">
      <c r="A83">
        <v>201</v>
      </c>
      <c r="B83" t="s">
        <v>94</v>
      </c>
      <c r="C83" s="307"/>
      <c r="D83" s="307"/>
      <c r="E83" s="307">
        <v>0</v>
      </c>
      <c r="F83" s="307">
        <v>5533.12</v>
      </c>
    </row>
    <row r="84" spans="1:6">
      <c r="A84">
        <v>226</v>
      </c>
      <c r="B84" t="s">
        <v>106</v>
      </c>
      <c r="C84" s="307">
        <v>0</v>
      </c>
      <c r="D84" s="307">
        <v>1620.81</v>
      </c>
      <c r="E84" s="307"/>
      <c r="F84" s="307"/>
    </row>
    <row r="85" spans="1:6">
      <c r="A85">
        <v>157</v>
      </c>
      <c r="B85" t="s">
        <v>86</v>
      </c>
      <c r="C85" s="307">
        <v>0</v>
      </c>
      <c r="D85" s="307">
        <v>29612.33</v>
      </c>
      <c r="E85" s="307"/>
      <c r="F85" s="307"/>
    </row>
    <row r="86" spans="1:6">
      <c r="A86">
        <v>862</v>
      </c>
      <c r="B86" t="s">
        <v>196</v>
      </c>
      <c r="C86" s="307">
        <v>309122.25</v>
      </c>
      <c r="D86" s="307">
        <v>45854211.879999995</v>
      </c>
      <c r="E86" s="307">
        <v>430401.88</v>
      </c>
      <c r="F86" s="307">
        <v>1602.6100000000001</v>
      </c>
    </row>
    <row r="87" spans="1:6">
      <c r="A87">
        <v>344</v>
      </c>
      <c r="B87" t="s">
        <v>148</v>
      </c>
      <c r="C87" s="307">
        <v>0</v>
      </c>
      <c r="D87" s="307">
        <v>4641.7</v>
      </c>
      <c r="E87" s="307"/>
      <c r="F87" s="307"/>
    </row>
    <row r="88" spans="1:6">
      <c r="A88">
        <v>311</v>
      </c>
      <c r="B88" t="s">
        <v>141</v>
      </c>
      <c r="C88" s="307">
        <v>0</v>
      </c>
      <c r="D88" s="307">
        <v>364.28000000000003</v>
      </c>
      <c r="E88" s="307">
        <v>0</v>
      </c>
      <c r="F88" s="307">
        <v>2200.86</v>
      </c>
    </row>
    <row r="89" spans="1:6">
      <c r="A89">
        <v>595</v>
      </c>
      <c r="B89" t="s">
        <v>629</v>
      </c>
      <c r="C89" s="307">
        <v>0</v>
      </c>
      <c r="D89" s="307">
        <v>64</v>
      </c>
      <c r="E89" s="307">
        <v>0</v>
      </c>
      <c r="F89" s="307">
        <v>26405.179999999997</v>
      </c>
    </row>
    <row r="90" spans="1:6">
      <c r="A90">
        <v>221</v>
      </c>
      <c r="B90" t="s">
        <v>101</v>
      </c>
      <c r="C90" s="307">
        <v>0</v>
      </c>
      <c r="D90" s="307">
        <v>40.17</v>
      </c>
      <c r="E90" s="307"/>
      <c r="F90" s="307"/>
    </row>
    <row r="91" spans="1:6">
      <c r="A91">
        <v>203</v>
      </c>
      <c r="B91" t="s">
        <v>95</v>
      </c>
      <c r="C91" s="307"/>
      <c r="D91" s="307"/>
      <c r="E91" s="307">
        <v>0</v>
      </c>
      <c r="F91" s="307">
        <v>3734.13</v>
      </c>
    </row>
    <row r="92" spans="1:6">
      <c r="A92">
        <v>301</v>
      </c>
      <c r="B92" t="s">
        <v>137</v>
      </c>
      <c r="C92" s="307"/>
      <c r="D92" s="307"/>
      <c r="E92" s="307">
        <v>0</v>
      </c>
      <c r="F92" s="307">
        <v>1800000</v>
      </c>
    </row>
    <row r="93" spans="1:6">
      <c r="A93">
        <v>141</v>
      </c>
      <c r="B93" t="s">
        <v>73</v>
      </c>
      <c r="C93" s="307"/>
      <c r="D93" s="307"/>
      <c r="E93" s="307">
        <v>0</v>
      </c>
      <c r="F93" s="307">
        <v>4146</v>
      </c>
    </row>
    <row r="94" spans="1:6">
      <c r="A94">
        <v>387</v>
      </c>
      <c r="B94" t="s">
        <v>1371</v>
      </c>
      <c r="C94" s="307"/>
      <c r="D94" s="307"/>
      <c r="E94" s="307">
        <v>0</v>
      </c>
      <c r="F94" s="307">
        <v>144</v>
      </c>
    </row>
    <row r="95" spans="1:6">
      <c r="A95">
        <v>417</v>
      </c>
      <c r="B95" t="s">
        <v>156</v>
      </c>
      <c r="C95" s="307"/>
      <c r="D95" s="307"/>
      <c r="E95" s="307">
        <v>0</v>
      </c>
      <c r="F95" s="307">
        <v>8417.75</v>
      </c>
    </row>
    <row r="96" spans="1:6">
      <c r="A96">
        <v>907</v>
      </c>
      <c r="B96" t="s">
        <v>205</v>
      </c>
      <c r="C96" s="307"/>
      <c r="D96" s="307"/>
      <c r="E96" s="307">
        <v>0</v>
      </c>
      <c r="F96" s="307">
        <v>791.67</v>
      </c>
    </row>
    <row r="149" spans="1:115">
      <c r="C149" t="s">
        <v>1426</v>
      </c>
      <c r="D149" t="s">
        <v>1427</v>
      </c>
      <c r="E149" t="s">
        <v>1426</v>
      </c>
      <c r="F149" t="s">
        <v>1427</v>
      </c>
      <c r="G149" t="s">
        <v>1426</v>
      </c>
      <c r="H149" t="s">
        <v>1427</v>
      </c>
      <c r="I149" t="s">
        <v>1426</v>
      </c>
      <c r="J149" t="s">
        <v>1427</v>
      </c>
      <c r="K149" t="s">
        <v>1426</v>
      </c>
      <c r="L149" t="s">
        <v>1427</v>
      </c>
      <c r="M149" t="s">
        <v>1426</v>
      </c>
      <c r="N149" t="s">
        <v>1427</v>
      </c>
      <c r="O149" t="s">
        <v>1426</v>
      </c>
      <c r="P149" t="s">
        <v>1427</v>
      </c>
      <c r="Q149" t="s">
        <v>1426</v>
      </c>
      <c r="R149" t="s">
        <v>1427</v>
      </c>
      <c r="S149" t="s">
        <v>1426</v>
      </c>
      <c r="T149" t="s">
        <v>1427</v>
      </c>
      <c r="U149" t="s">
        <v>1426</v>
      </c>
      <c r="V149" t="s">
        <v>1427</v>
      </c>
      <c r="W149" t="s">
        <v>1426</v>
      </c>
      <c r="X149" t="s">
        <v>1427</v>
      </c>
      <c r="Y149" t="s">
        <v>1426</v>
      </c>
      <c r="Z149" t="s">
        <v>1427</v>
      </c>
      <c r="AD149" t="s">
        <v>1426</v>
      </c>
      <c r="AE149" t="s">
        <v>1427</v>
      </c>
      <c r="AF149" t="s">
        <v>1426</v>
      </c>
      <c r="AG149" t="s">
        <v>1427</v>
      </c>
      <c r="AH149" t="s">
        <v>1426</v>
      </c>
      <c r="AI149" t="s">
        <v>1427</v>
      </c>
      <c r="AJ149" t="s">
        <v>1426</v>
      </c>
      <c r="AK149" t="s">
        <v>1427</v>
      </c>
      <c r="AL149" t="s">
        <v>1426</v>
      </c>
      <c r="AM149" t="s">
        <v>1427</v>
      </c>
      <c r="AN149" t="s">
        <v>1426</v>
      </c>
      <c r="AO149" t="s">
        <v>1427</v>
      </c>
      <c r="AP149" t="s">
        <v>1426</v>
      </c>
      <c r="AQ149" t="s">
        <v>1427</v>
      </c>
      <c r="AR149" t="s">
        <v>1426</v>
      </c>
      <c r="AS149" t="s">
        <v>1427</v>
      </c>
      <c r="AT149" t="s">
        <v>1426</v>
      </c>
      <c r="AU149" t="s">
        <v>1427</v>
      </c>
      <c r="AV149" t="s">
        <v>1426</v>
      </c>
      <c r="AW149" t="s">
        <v>1427</v>
      </c>
      <c r="AX149" t="s">
        <v>1426</v>
      </c>
      <c r="AY149" t="s">
        <v>1427</v>
      </c>
      <c r="AZ149" t="s">
        <v>1426</v>
      </c>
      <c r="BA149" t="s">
        <v>1427</v>
      </c>
      <c r="BE149" t="s">
        <v>1426</v>
      </c>
      <c r="BF149" t="s">
        <v>1427</v>
      </c>
      <c r="BG149" t="s">
        <v>1426</v>
      </c>
      <c r="BH149" t="s">
        <v>1427</v>
      </c>
      <c r="BI149" t="s">
        <v>1426</v>
      </c>
      <c r="BJ149" t="s">
        <v>1427</v>
      </c>
      <c r="BK149" t="s">
        <v>1426</v>
      </c>
      <c r="BL149" t="s">
        <v>1427</v>
      </c>
      <c r="BM149" t="s">
        <v>1426</v>
      </c>
      <c r="BN149" t="s">
        <v>1427</v>
      </c>
      <c r="BO149" t="s">
        <v>1426</v>
      </c>
      <c r="BP149" t="s">
        <v>1427</v>
      </c>
      <c r="BQ149" t="s">
        <v>1426</v>
      </c>
      <c r="BR149" t="s">
        <v>1427</v>
      </c>
      <c r="BS149" t="s">
        <v>1426</v>
      </c>
      <c r="BT149" t="s">
        <v>1427</v>
      </c>
      <c r="BU149" t="s">
        <v>1426</v>
      </c>
      <c r="BV149" t="s">
        <v>1427</v>
      </c>
      <c r="BW149" t="s">
        <v>1426</v>
      </c>
      <c r="BX149" t="s">
        <v>1427</v>
      </c>
      <c r="BY149" t="s">
        <v>1426</v>
      </c>
      <c r="BZ149" t="s">
        <v>1427</v>
      </c>
      <c r="CA149" t="s">
        <v>1426</v>
      </c>
      <c r="CB149" t="s">
        <v>1427</v>
      </c>
      <c r="CF149" t="s">
        <v>1426</v>
      </c>
      <c r="CG149" t="s">
        <v>1427</v>
      </c>
      <c r="CH149" t="s">
        <v>1426</v>
      </c>
      <c r="CI149" t="s">
        <v>1427</v>
      </c>
      <c r="CJ149" t="s">
        <v>1426</v>
      </c>
      <c r="CK149" t="s">
        <v>1427</v>
      </c>
      <c r="CL149" t="s">
        <v>1426</v>
      </c>
      <c r="CM149" t="s">
        <v>1427</v>
      </c>
      <c r="CN149" t="s">
        <v>1426</v>
      </c>
      <c r="CO149" t="s">
        <v>1427</v>
      </c>
      <c r="CP149" t="s">
        <v>1426</v>
      </c>
      <c r="CQ149" t="s">
        <v>1427</v>
      </c>
      <c r="CR149" t="s">
        <v>1426</v>
      </c>
      <c r="CS149" t="s">
        <v>1427</v>
      </c>
      <c r="CT149" t="s">
        <v>1426</v>
      </c>
      <c r="CU149" t="s">
        <v>1427</v>
      </c>
      <c r="CV149" t="s">
        <v>1426</v>
      </c>
      <c r="CW149" t="s">
        <v>1427</v>
      </c>
      <c r="CX149" t="s">
        <v>1426</v>
      </c>
      <c r="CY149" t="s">
        <v>1427</v>
      </c>
      <c r="CZ149" t="s">
        <v>1426</v>
      </c>
      <c r="DA149" t="s">
        <v>1427</v>
      </c>
      <c r="DB149" t="s">
        <v>1426</v>
      </c>
      <c r="DC149" t="s">
        <v>1427</v>
      </c>
      <c r="DG149" t="s">
        <v>1427</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 t="shared" ref="A151:B151" si="0">A2</f>
        <v>0</v>
      </c>
      <c r="B151">
        <f t="shared" si="0"/>
        <v>0</v>
      </c>
      <c r="C151" t="str">
        <f>C2&amp;C149</f>
        <v>EneroDébitos</v>
      </c>
      <c r="D151" t="str">
        <f t="shared" ref="D151:BO151" si="1">D2&amp;D149</f>
        <v>EneroCréditos</v>
      </c>
      <c r="E151" t="str">
        <f t="shared" si="1"/>
        <v>FebreroDébitos</v>
      </c>
      <c r="F151" t="str">
        <f t="shared" si="1"/>
        <v>FebreroCréditos</v>
      </c>
      <c r="G151" t="str">
        <f t="shared" si="1"/>
        <v>Aún no hay mesDébitos</v>
      </c>
      <c r="H151" t="str">
        <f t="shared" si="1"/>
        <v>Aún no hay mesCréditos</v>
      </c>
      <c r="I151" t="str">
        <f t="shared" si="1"/>
        <v>Aún no hay mesDébitos</v>
      </c>
      <c r="J151" t="str">
        <f t="shared" si="1"/>
        <v>Aún no hay mesCréditos</v>
      </c>
      <c r="K151" t="str">
        <f t="shared" si="1"/>
        <v>Aún no hay mesDébitos</v>
      </c>
      <c r="L151" t="str">
        <f t="shared" si="1"/>
        <v>Aún no hay mesCréditos</v>
      </c>
      <c r="M151" t="str">
        <f t="shared" si="1"/>
        <v>Aún no hay mesDébitos</v>
      </c>
      <c r="N151" t="str">
        <f t="shared" si="1"/>
        <v>Aún no hay mesCréditos</v>
      </c>
      <c r="O151" t="str">
        <f t="shared" si="1"/>
        <v>Aún no hay mesDébitos</v>
      </c>
      <c r="P151" t="str">
        <f t="shared" si="1"/>
        <v>Aún no hay mesCréditos</v>
      </c>
      <c r="Q151" t="str">
        <f t="shared" si="1"/>
        <v>Aún no hay mesDébitos</v>
      </c>
      <c r="R151" t="str">
        <f t="shared" si="1"/>
        <v>Aún no hay mesCréditos</v>
      </c>
      <c r="S151" t="str">
        <f t="shared" si="1"/>
        <v>Aún no hay mesDébitos</v>
      </c>
      <c r="T151" t="str">
        <f t="shared" si="1"/>
        <v>Aún no hay mesCréditos</v>
      </c>
      <c r="U151" t="str">
        <f t="shared" si="1"/>
        <v>Aún no hay mesDébitos</v>
      </c>
      <c r="V151" t="str">
        <f t="shared" si="1"/>
        <v>Aún no hay mesCréditos</v>
      </c>
      <c r="W151" t="str">
        <f t="shared" si="1"/>
        <v>Aún no hay mesDébitos</v>
      </c>
      <c r="X151" t="str">
        <f t="shared" si="1"/>
        <v>Aún no hay mesCréditos</v>
      </c>
      <c r="Y151" t="str">
        <f t="shared" si="1"/>
        <v>Aún no hay mesDébitos</v>
      </c>
      <c r="Z151" t="str">
        <f t="shared" si="1"/>
        <v>Aún no hay mesCréditos</v>
      </c>
      <c r="AA151" t="str">
        <f t="shared" si="1"/>
        <v/>
      </c>
      <c r="AB151" t="str">
        <f t="shared" si="1"/>
        <v/>
      </c>
      <c r="AC151" t="str">
        <f t="shared" si="1"/>
        <v/>
      </c>
      <c r="AD151" t="str">
        <f t="shared" si="1"/>
        <v>EneroDébitos</v>
      </c>
      <c r="AE151" t="str">
        <f t="shared" si="1"/>
        <v>EneroCréditos</v>
      </c>
      <c r="AF151" t="str">
        <f t="shared" si="1"/>
        <v>FebreroDébitos</v>
      </c>
      <c r="AG151" t="str">
        <f t="shared" si="1"/>
        <v>FebreroCréditos</v>
      </c>
      <c r="AH151" t="str">
        <f t="shared" si="1"/>
        <v>Aún no hay mesDébitos</v>
      </c>
      <c r="AI151" t="str">
        <f t="shared" si="1"/>
        <v>Aún no hay mesCréditos</v>
      </c>
      <c r="AJ151" t="str">
        <f t="shared" si="1"/>
        <v>Aún no hay mesDébitos</v>
      </c>
      <c r="AK151" t="str">
        <f t="shared" si="1"/>
        <v>Aún no hay mesCréditos</v>
      </c>
      <c r="AL151" t="str">
        <f t="shared" si="1"/>
        <v>Aún no hay mesDébitos</v>
      </c>
      <c r="AM151" t="str">
        <f t="shared" si="1"/>
        <v>Aún no hay mesCréditos</v>
      </c>
      <c r="AN151" t="str">
        <f t="shared" si="1"/>
        <v>Aún no hay mesDébitos</v>
      </c>
      <c r="AO151" t="str">
        <f t="shared" si="1"/>
        <v>Aún no hay mesCréditos</v>
      </c>
      <c r="AP151" t="str">
        <f t="shared" si="1"/>
        <v>Aún no hay mesDébitos</v>
      </c>
      <c r="AQ151" t="str">
        <f t="shared" si="1"/>
        <v>Aún no hay mesCréditos</v>
      </c>
      <c r="AR151" t="str">
        <f t="shared" si="1"/>
        <v>Aún no hay mesDébitos</v>
      </c>
      <c r="AS151" t="str">
        <f t="shared" si="1"/>
        <v>Aún no hay mesCréditos</v>
      </c>
      <c r="AT151" t="str">
        <f t="shared" si="1"/>
        <v>Aún no hay mesDébitos</v>
      </c>
      <c r="AU151" t="str">
        <f t="shared" si="1"/>
        <v>Aún no hay mesCréditos</v>
      </c>
      <c r="AV151" t="str">
        <f t="shared" si="1"/>
        <v>Aún no hay mesDébitos</v>
      </c>
      <c r="AW151" t="str">
        <f t="shared" si="1"/>
        <v>Aún no hay mesCréditos</v>
      </c>
      <c r="AX151" t="str">
        <f t="shared" si="1"/>
        <v>Aún no hay mesDébitos</v>
      </c>
      <c r="AY151" t="str">
        <f t="shared" si="1"/>
        <v>Aún no hay mesCréditos</v>
      </c>
      <c r="AZ151" t="str">
        <f t="shared" si="1"/>
        <v>Aún no hay mesDébitos</v>
      </c>
      <c r="BA151" t="str">
        <f t="shared" si="1"/>
        <v>Aún no hay mesCréditos</v>
      </c>
      <c r="BB151" t="str">
        <f t="shared" si="1"/>
        <v/>
      </c>
      <c r="BC151" t="str">
        <f t="shared" si="1"/>
        <v/>
      </c>
      <c r="BD151" t="str">
        <f t="shared" si="1"/>
        <v/>
      </c>
      <c r="BE151" t="str">
        <f t="shared" si="1"/>
        <v>EneroDébitos</v>
      </c>
      <c r="BF151" t="str">
        <f t="shared" si="1"/>
        <v>EneroCréditos</v>
      </c>
      <c r="BG151" t="str">
        <f t="shared" si="1"/>
        <v>FebreroDébitos</v>
      </c>
      <c r="BH151" t="str">
        <f t="shared" si="1"/>
        <v>FebreroCréditos</v>
      </c>
      <c r="BI151" t="str">
        <f t="shared" si="1"/>
        <v>Aún no hay mesDébitos</v>
      </c>
      <c r="BJ151" t="str">
        <f t="shared" si="1"/>
        <v>Aún no hay mesCréditos</v>
      </c>
      <c r="BK151" t="str">
        <f t="shared" si="1"/>
        <v>Aún no hay mesDébitos</v>
      </c>
      <c r="BL151" t="str">
        <f t="shared" si="1"/>
        <v>Aún no hay mesCréditos</v>
      </c>
      <c r="BM151" t="str">
        <f t="shared" si="1"/>
        <v>Aún no hay mesDébitos</v>
      </c>
      <c r="BN151" t="str">
        <f t="shared" si="1"/>
        <v>Aún no hay mesCréditos</v>
      </c>
      <c r="BO151" t="str">
        <f t="shared" si="1"/>
        <v>Aún no hay mesDébitos</v>
      </c>
      <c r="BP151" t="str">
        <f t="shared" ref="BP151:DF151" si="2">BP2&amp;BP149</f>
        <v>Aún no hay mesCréditos</v>
      </c>
      <c r="BQ151" t="str">
        <f t="shared" si="2"/>
        <v>Aún no hay mesDébitos</v>
      </c>
      <c r="BR151" t="str">
        <f t="shared" si="2"/>
        <v>Aún no hay mesCréditos</v>
      </c>
      <c r="BS151" t="str">
        <f t="shared" si="2"/>
        <v>Aún no hay mesDébitos</v>
      </c>
      <c r="BT151" t="str">
        <f t="shared" si="2"/>
        <v>Aún no hay mesCréditos</v>
      </c>
      <c r="BU151" t="str">
        <f t="shared" si="2"/>
        <v>Aún no hay mesDébitos</v>
      </c>
      <c r="BV151" t="str">
        <f t="shared" si="2"/>
        <v>Aún no hay mesCréditos</v>
      </c>
      <c r="BW151" t="str">
        <f t="shared" si="2"/>
        <v>Aún no hay mesDébitos</v>
      </c>
      <c r="BX151" t="str">
        <f t="shared" si="2"/>
        <v>Aún no hay mesCréditos</v>
      </c>
      <c r="BY151" t="str">
        <f t="shared" si="2"/>
        <v>Aún no hay mesDébitos</v>
      </c>
      <c r="BZ151" t="str">
        <f t="shared" si="2"/>
        <v>Aún no hay mesCréditos</v>
      </c>
      <c r="CA151" t="str">
        <f t="shared" si="2"/>
        <v>Aún no hay mesDébitos</v>
      </c>
      <c r="CB151" t="str">
        <f t="shared" si="2"/>
        <v>Aún no hay mesCréditos</v>
      </c>
      <c r="CC151" t="str">
        <f t="shared" si="2"/>
        <v/>
      </c>
      <c r="CD151" t="str">
        <f t="shared" si="2"/>
        <v/>
      </c>
      <c r="CE151" t="str">
        <f t="shared" si="2"/>
        <v/>
      </c>
      <c r="CF151" t="str">
        <f t="shared" si="2"/>
        <v>Aún no hay mesDébitos</v>
      </c>
      <c r="CG151" t="str">
        <f t="shared" si="2"/>
        <v>Aún no hay mesCréditos</v>
      </c>
      <c r="CH151" t="str">
        <f t="shared" si="2"/>
        <v>Aún no hay mesDébitos</v>
      </c>
      <c r="CI151" t="str">
        <f t="shared" si="2"/>
        <v>Aún no hay mesCréditos</v>
      </c>
      <c r="CJ151" t="str">
        <f t="shared" si="2"/>
        <v>Aún no hay mesDébitos</v>
      </c>
      <c r="CK151" t="str">
        <f t="shared" si="2"/>
        <v>Aún no hay mesCréditos</v>
      </c>
      <c r="CL151" t="str">
        <f t="shared" si="2"/>
        <v>Aún no hay mesDébitos</v>
      </c>
      <c r="CM151" t="str">
        <f t="shared" si="2"/>
        <v>Aún no hay mesCréditos</v>
      </c>
      <c r="CN151" t="str">
        <f t="shared" si="2"/>
        <v>Aún no hay mesDébitos</v>
      </c>
      <c r="CO151" t="str">
        <f t="shared" si="2"/>
        <v>Aún no hay mesCréditos</v>
      </c>
      <c r="CP151" t="str">
        <f t="shared" si="2"/>
        <v>Aún no hay mesDébitos</v>
      </c>
      <c r="CQ151" t="str">
        <f t="shared" si="2"/>
        <v>Aún no hay mesCréditos</v>
      </c>
      <c r="CR151" t="str">
        <f t="shared" si="2"/>
        <v>Aún no hay mesDébitos</v>
      </c>
      <c r="CS151" t="str">
        <f t="shared" si="2"/>
        <v>Aún no hay mesCréditos</v>
      </c>
      <c r="CT151" t="str">
        <f t="shared" si="2"/>
        <v>Aún no hay mesDébitos</v>
      </c>
      <c r="CU151" t="str">
        <f t="shared" si="2"/>
        <v>Aún no hay mesCréditos</v>
      </c>
      <c r="CV151" t="str">
        <f t="shared" si="2"/>
        <v>Aún no hay mesDébitos</v>
      </c>
      <c r="CW151" t="str">
        <f t="shared" si="2"/>
        <v>Aún no hay mesCréditos</v>
      </c>
      <c r="CX151" t="str">
        <f t="shared" si="2"/>
        <v>Aún no hay mesDébitos</v>
      </c>
      <c r="CY151" t="str">
        <f t="shared" si="2"/>
        <v>Aún no hay mesCréditos</v>
      </c>
      <c r="CZ151" t="str">
        <f t="shared" si="2"/>
        <v>Aún no hay mesDébitos</v>
      </c>
      <c r="DA151" t="str">
        <f t="shared" si="2"/>
        <v>Aún no hay mesCréditos</v>
      </c>
      <c r="DB151" t="str">
        <f t="shared" si="2"/>
        <v>Aún no hay mesDébitos</v>
      </c>
      <c r="DC151" t="str">
        <f t="shared" si="2"/>
        <v>Aún no hay mesCréditos</v>
      </c>
      <c r="DD151" t="str">
        <f t="shared" si="2"/>
        <v/>
      </c>
      <c r="DE151" t="str">
        <f t="shared" si="2"/>
        <v/>
      </c>
      <c r="DF151" t="str">
        <f t="shared" si="2"/>
        <v/>
      </c>
      <c r="DG151" t="str">
        <f ca="1">+DH151&amp;DG149</f>
        <v>MayoCréditos</v>
      </c>
      <c r="DH151" t="str">
        <f ca="1">DG2</f>
        <v>Mayo</v>
      </c>
    </row>
    <row r="152" spans="1:115">
      <c r="A152">
        <f t="shared" ref="A152:AF152" si="3">A3</f>
        <v>0</v>
      </c>
      <c r="B152">
        <f t="shared" si="3"/>
        <v>0</v>
      </c>
      <c r="C152" t="str">
        <f t="shared" si="3"/>
        <v>Fecha Extracto</v>
      </c>
      <c r="D152" t="str">
        <f t="shared" si="3"/>
        <v>Valores</v>
      </c>
      <c r="E152">
        <f t="shared" si="3"/>
        <v>0</v>
      </c>
      <c r="F152">
        <f t="shared" si="3"/>
        <v>0</v>
      </c>
      <c r="G152">
        <f t="shared" si="3"/>
        <v>0</v>
      </c>
      <c r="H152">
        <f t="shared" si="3"/>
        <v>0</v>
      </c>
      <c r="I152">
        <f t="shared" si="3"/>
        <v>0</v>
      </c>
      <c r="J152">
        <f t="shared" si="3"/>
        <v>0</v>
      </c>
      <c r="K152">
        <f t="shared" si="3"/>
        <v>0</v>
      </c>
      <c r="L152">
        <f t="shared" si="3"/>
        <v>0</v>
      </c>
      <c r="M152">
        <f t="shared" si="3"/>
        <v>0</v>
      </c>
      <c r="N152">
        <f t="shared" si="3"/>
        <v>0</v>
      </c>
      <c r="O152">
        <f t="shared" si="3"/>
        <v>0</v>
      </c>
      <c r="P152">
        <f t="shared" si="3"/>
        <v>0</v>
      </c>
      <c r="Q152">
        <f t="shared" si="3"/>
        <v>0</v>
      </c>
      <c r="R152">
        <f t="shared" si="3"/>
        <v>0</v>
      </c>
      <c r="S152">
        <f t="shared" si="3"/>
        <v>0</v>
      </c>
      <c r="T152">
        <f t="shared" si="3"/>
        <v>0</v>
      </c>
      <c r="U152">
        <f t="shared" si="3"/>
        <v>0</v>
      </c>
      <c r="V152">
        <f t="shared" si="3"/>
        <v>0</v>
      </c>
      <c r="W152">
        <f t="shared" si="3"/>
        <v>0</v>
      </c>
      <c r="X152">
        <f t="shared" si="3"/>
        <v>0</v>
      </c>
      <c r="Y152">
        <f t="shared" si="3"/>
        <v>0</v>
      </c>
      <c r="Z152">
        <f t="shared" si="3"/>
        <v>0</v>
      </c>
      <c r="AA152">
        <f t="shared" si="3"/>
        <v>0</v>
      </c>
      <c r="AB152">
        <f t="shared" si="3"/>
        <v>0</v>
      </c>
      <c r="AC152">
        <f t="shared" si="3"/>
        <v>0</v>
      </c>
      <c r="AD152" t="str">
        <f t="shared" si="3"/>
        <v>Fecha Extracto</v>
      </c>
      <c r="AE152" t="str">
        <f t="shared" si="3"/>
        <v>Valores</v>
      </c>
      <c r="AF152">
        <f t="shared" si="3"/>
        <v>0</v>
      </c>
      <c r="AG152">
        <f t="shared" ref="AG152:BL152" si="4">AG3</f>
        <v>0</v>
      </c>
      <c r="AH152">
        <f t="shared" si="4"/>
        <v>0</v>
      </c>
      <c r="AI152">
        <f t="shared" si="4"/>
        <v>0</v>
      </c>
      <c r="AJ152">
        <f t="shared" si="4"/>
        <v>0</v>
      </c>
      <c r="AK152">
        <f t="shared" si="4"/>
        <v>0</v>
      </c>
      <c r="AL152">
        <f t="shared" si="4"/>
        <v>0</v>
      </c>
      <c r="AM152">
        <f t="shared" si="4"/>
        <v>0</v>
      </c>
      <c r="AN152">
        <f t="shared" si="4"/>
        <v>0</v>
      </c>
      <c r="AO152">
        <f t="shared" si="4"/>
        <v>0</v>
      </c>
      <c r="AP152">
        <f t="shared" si="4"/>
        <v>0</v>
      </c>
      <c r="AQ152">
        <f t="shared" si="4"/>
        <v>0</v>
      </c>
      <c r="AR152">
        <f t="shared" si="4"/>
        <v>0</v>
      </c>
      <c r="AS152">
        <f t="shared" si="4"/>
        <v>0</v>
      </c>
      <c r="AT152">
        <f t="shared" si="4"/>
        <v>0</v>
      </c>
      <c r="AU152">
        <f t="shared" si="4"/>
        <v>0</v>
      </c>
      <c r="AV152">
        <f t="shared" si="4"/>
        <v>0</v>
      </c>
      <c r="AW152">
        <f t="shared" si="4"/>
        <v>0</v>
      </c>
      <c r="AX152">
        <f t="shared" si="4"/>
        <v>0</v>
      </c>
      <c r="AY152">
        <f t="shared" si="4"/>
        <v>0</v>
      </c>
      <c r="AZ152">
        <f t="shared" si="4"/>
        <v>0</v>
      </c>
      <c r="BA152">
        <f t="shared" si="4"/>
        <v>0</v>
      </c>
      <c r="BB152">
        <f t="shared" si="4"/>
        <v>0</v>
      </c>
      <c r="BC152">
        <f t="shared" si="4"/>
        <v>0</v>
      </c>
      <c r="BD152">
        <f t="shared" si="4"/>
        <v>0</v>
      </c>
      <c r="BE152" t="str">
        <f t="shared" si="4"/>
        <v>Fecha</v>
      </c>
      <c r="BF152" t="str">
        <f t="shared" si="4"/>
        <v>Valores</v>
      </c>
      <c r="BG152">
        <f t="shared" si="4"/>
        <v>0</v>
      </c>
      <c r="BH152">
        <f t="shared" si="4"/>
        <v>0</v>
      </c>
      <c r="BI152">
        <f t="shared" si="4"/>
        <v>0</v>
      </c>
      <c r="BJ152">
        <f t="shared" si="4"/>
        <v>0</v>
      </c>
      <c r="BK152">
        <f t="shared" si="4"/>
        <v>0</v>
      </c>
      <c r="BL152">
        <f t="shared" si="4"/>
        <v>0</v>
      </c>
      <c r="BM152">
        <f t="shared" ref="BM152:CR152" si="5">BM3</f>
        <v>0</v>
      </c>
      <c r="BN152">
        <f t="shared" si="5"/>
        <v>0</v>
      </c>
      <c r="BO152">
        <f t="shared" si="5"/>
        <v>0</v>
      </c>
      <c r="BP152">
        <f t="shared" si="5"/>
        <v>0</v>
      </c>
      <c r="BQ152">
        <f t="shared" si="5"/>
        <v>0</v>
      </c>
      <c r="BR152">
        <f t="shared" si="5"/>
        <v>0</v>
      </c>
      <c r="BS152">
        <f t="shared" si="5"/>
        <v>0</v>
      </c>
      <c r="BT152">
        <f t="shared" si="5"/>
        <v>0</v>
      </c>
      <c r="BU152">
        <f t="shared" si="5"/>
        <v>0</v>
      </c>
      <c r="BV152">
        <f t="shared" si="5"/>
        <v>0</v>
      </c>
      <c r="BW152">
        <f t="shared" si="5"/>
        <v>0</v>
      </c>
      <c r="BX152">
        <f t="shared" si="5"/>
        <v>0</v>
      </c>
      <c r="BY152">
        <f t="shared" si="5"/>
        <v>0</v>
      </c>
      <c r="BZ152">
        <f t="shared" si="5"/>
        <v>0</v>
      </c>
      <c r="CA152">
        <f t="shared" si="5"/>
        <v>0</v>
      </c>
      <c r="CB152">
        <f t="shared" si="5"/>
        <v>0</v>
      </c>
      <c r="CC152">
        <f t="shared" si="5"/>
        <v>0</v>
      </c>
      <c r="CD152">
        <f t="shared" si="5"/>
        <v>0</v>
      </c>
      <c r="CE152">
        <f t="shared" si="5"/>
        <v>0</v>
      </c>
      <c r="CF152" t="str">
        <f t="shared" si="5"/>
        <v>Fecha</v>
      </c>
      <c r="CG152" t="str">
        <f t="shared" si="5"/>
        <v>Valores</v>
      </c>
      <c r="CH152">
        <f t="shared" si="5"/>
        <v>0</v>
      </c>
      <c r="CI152">
        <f t="shared" si="5"/>
        <v>0</v>
      </c>
      <c r="CJ152">
        <f t="shared" si="5"/>
        <v>0</v>
      </c>
      <c r="CK152">
        <f t="shared" si="5"/>
        <v>0</v>
      </c>
      <c r="CL152">
        <f t="shared" si="5"/>
        <v>0</v>
      </c>
      <c r="CM152">
        <f t="shared" si="5"/>
        <v>0</v>
      </c>
      <c r="CN152">
        <f t="shared" si="5"/>
        <v>0</v>
      </c>
      <c r="CO152">
        <f t="shared" si="5"/>
        <v>0</v>
      </c>
      <c r="CP152">
        <f t="shared" si="5"/>
        <v>0</v>
      </c>
      <c r="CQ152">
        <f t="shared" si="5"/>
        <v>0</v>
      </c>
      <c r="CR152">
        <f t="shared" si="5"/>
        <v>0</v>
      </c>
      <c r="CS152">
        <f t="shared" ref="CS152:DH152" si="6">CS3</f>
        <v>0</v>
      </c>
      <c r="CT152">
        <f t="shared" si="6"/>
        <v>0</v>
      </c>
      <c r="CU152">
        <f t="shared" si="6"/>
        <v>0</v>
      </c>
      <c r="CV152">
        <f t="shared" si="6"/>
        <v>0</v>
      </c>
      <c r="CW152">
        <f t="shared" si="6"/>
        <v>0</v>
      </c>
      <c r="CX152">
        <f t="shared" si="6"/>
        <v>0</v>
      </c>
      <c r="CY152">
        <f t="shared" si="6"/>
        <v>0</v>
      </c>
      <c r="CZ152">
        <f t="shared" si="6"/>
        <v>0</v>
      </c>
      <c r="DA152">
        <f t="shared" si="6"/>
        <v>0</v>
      </c>
      <c r="DB152">
        <f t="shared" si="6"/>
        <v>0</v>
      </c>
      <c r="DC152">
        <f t="shared" si="6"/>
        <v>0</v>
      </c>
      <c r="DD152">
        <f t="shared" si="6"/>
        <v>0</v>
      </c>
      <c r="DE152" t="str">
        <f t="shared" si="6"/>
        <v>Entidad</v>
      </c>
      <c r="DF152" t="str">
        <f t="shared" si="6"/>
        <v>Descripción</v>
      </c>
      <c r="DG152" t="str">
        <f t="shared" si="6"/>
        <v>Suma de Total</v>
      </c>
      <c r="DH152" t="str">
        <f t="shared" ca="1" si="6"/>
        <v>may</v>
      </c>
    </row>
    <row r="153" spans="1:115">
      <c r="A153">
        <f t="shared" ref="A153:AF153" si="7">A4</f>
        <v>0</v>
      </c>
      <c r="B153">
        <f t="shared" si="7"/>
        <v>0</v>
      </c>
      <c r="C153" t="str">
        <f t="shared" si="7"/>
        <v>ene</v>
      </c>
      <c r="D153">
        <f t="shared" si="7"/>
        <v>0</v>
      </c>
      <c r="E153" t="str">
        <f t="shared" si="7"/>
        <v>feb</v>
      </c>
      <c r="F153">
        <f t="shared" si="7"/>
        <v>0</v>
      </c>
      <c r="G153">
        <f t="shared" si="7"/>
        <v>0</v>
      </c>
      <c r="H153">
        <f t="shared" si="7"/>
        <v>0</v>
      </c>
      <c r="I153">
        <f t="shared" si="7"/>
        <v>0</v>
      </c>
      <c r="J153">
        <f t="shared" si="7"/>
        <v>0</v>
      </c>
      <c r="K153">
        <f t="shared" si="7"/>
        <v>0</v>
      </c>
      <c r="L153">
        <f t="shared" si="7"/>
        <v>0</v>
      </c>
      <c r="M153">
        <f t="shared" si="7"/>
        <v>0</v>
      </c>
      <c r="N153">
        <f t="shared" si="7"/>
        <v>0</v>
      </c>
      <c r="O153">
        <f t="shared" si="7"/>
        <v>0</v>
      </c>
      <c r="P153">
        <f t="shared" si="7"/>
        <v>0</v>
      </c>
      <c r="Q153">
        <f t="shared" si="7"/>
        <v>0</v>
      </c>
      <c r="R153">
        <f t="shared" si="7"/>
        <v>0</v>
      </c>
      <c r="S153">
        <f t="shared" si="7"/>
        <v>0</v>
      </c>
      <c r="T153">
        <f t="shared" si="7"/>
        <v>0</v>
      </c>
      <c r="U153">
        <f t="shared" si="7"/>
        <v>0</v>
      </c>
      <c r="V153">
        <f t="shared" si="7"/>
        <v>0</v>
      </c>
      <c r="W153">
        <f t="shared" si="7"/>
        <v>0</v>
      </c>
      <c r="X153">
        <f t="shared" si="7"/>
        <v>0</v>
      </c>
      <c r="Y153">
        <f t="shared" si="7"/>
        <v>0</v>
      </c>
      <c r="Z153">
        <f t="shared" si="7"/>
        <v>0</v>
      </c>
      <c r="AA153">
        <f t="shared" si="7"/>
        <v>0</v>
      </c>
      <c r="AB153">
        <f t="shared" si="7"/>
        <v>0</v>
      </c>
      <c r="AC153">
        <f t="shared" si="7"/>
        <v>0</v>
      </c>
      <c r="AD153" t="str">
        <f t="shared" si="7"/>
        <v>ene</v>
      </c>
      <c r="AE153">
        <f t="shared" si="7"/>
        <v>0</v>
      </c>
      <c r="AF153" t="str">
        <f t="shared" si="7"/>
        <v>feb</v>
      </c>
      <c r="AG153">
        <f t="shared" ref="AG153:BL153" si="8">AG4</f>
        <v>0</v>
      </c>
      <c r="AH153">
        <f t="shared" si="8"/>
        <v>0</v>
      </c>
      <c r="AI153">
        <f t="shared" si="8"/>
        <v>0</v>
      </c>
      <c r="AJ153">
        <f t="shared" si="8"/>
        <v>0</v>
      </c>
      <c r="AK153">
        <f t="shared" si="8"/>
        <v>0</v>
      </c>
      <c r="AL153">
        <f t="shared" si="8"/>
        <v>0</v>
      </c>
      <c r="AM153">
        <f t="shared" si="8"/>
        <v>0</v>
      </c>
      <c r="AN153">
        <f t="shared" si="8"/>
        <v>0</v>
      </c>
      <c r="AO153">
        <f t="shared" si="8"/>
        <v>0</v>
      </c>
      <c r="AP153">
        <f t="shared" si="8"/>
        <v>0</v>
      </c>
      <c r="AQ153">
        <f t="shared" si="8"/>
        <v>0</v>
      </c>
      <c r="AR153">
        <f t="shared" si="8"/>
        <v>0</v>
      </c>
      <c r="AS153">
        <f t="shared" si="8"/>
        <v>0</v>
      </c>
      <c r="AT153">
        <f t="shared" si="8"/>
        <v>0</v>
      </c>
      <c r="AU153">
        <f t="shared" si="8"/>
        <v>0</v>
      </c>
      <c r="AV153">
        <f t="shared" si="8"/>
        <v>0</v>
      </c>
      <c r="AW153">
        <f t="shared" si="8"/>
        <v>0</v>
      </c>
      <c r="AX153">
        <f t="shared" si="8"/>
        <v>0</v>
      </c>
      <c r="AY153">
        <f t="shared" si="8"/>
        <v>0</v>
      </c>
      <c r="AZ153">
        <f t="shared" si="8"/>
        <v>0</v>
      </c>
      <c r="BA153">
        <f t="shared" si="8"/>
        <v>0</v>
      </c>
      <c r="BB153">
        <f t="shared" si="8"/>
        <v>0</v>
      </c>
      <c r="BC153">
        <f t="shared" si="8"/>
        <v>0</v>
      </c>
      <c r="BD153">
        <f t="shared" si="8"/>
        <v>0</v>
      </c>
      <c r="BE153" t="str">
        <f t="shared" si="8"/>
        <v>ene</v>
      </c>
      <c r="BF153">
        <f t="shared" si="8"/>
        <v>0</v>
      </c>
      <c r="BG153" t="str">
        <f t="shared" si="8"/>
        <v>feb</v>
      </c>
      <c r="BH153">
        <f t="shared" si="8"/>
        <v>0</v>
      </c>
      <c r="BI153">
        <f t="shared" si="8"/>
        <v>0</v>
      </c>
      <c r="BJ153">
        <f t="shared" si="8"/>
        <v>0</v>
      </c>
      <c r="BK153">
        <f t="shared" si="8"/>
        <v>0</v>
      </c>
      <c r="BL153">
        <f t="shared" si="8"/>
        <v>0</v>
      </c>
      <c r="BM153">
        <f t="shared" ref="BM153:CR153" si="9">BM4</f>
        <v>0</v>
      </c>
      <c r="BN153">
        <f t="shared" si="9"/>
        <v>0</v>
      </c>
      <c r="BO153">
        <f t="shared" si="9"/>
        <v>0</v>
      </c>
      <c r="BP153">
        <f t="shared" si="9"/>
        <v>0</v>
      </c>
      <c r="BQ153">
        <f t="shared" si="9"/>
        <v>0</v>
      </c>
      <c r="BR153">
        <f t="shared" si="9"/>
        <v>0</v>
      </c>
      <c r="BS153">
        <f t="shared" si="9"/>
        <v>0</v>
      </c>
      <c r="BT153">
        <f t="shared" si="9"/>
        <v>0</v>
      </c>
      <c r="BU153">
        <f t="shared" si="9"/>
        <v>0</v>
      </c>
      <c r="BV153">
        <f t="shared" si="9"/>
        <v>0</v>
      </c>
      <c r="BW153">
        <f t="shared" si="9"/>
        <v>0</v>
      </c>
      <c r="BX153">
        <f t="shared" si="9"/>
        <v>0</v>
      </c>
      <c r="BY153">
        <f t="shared" si="9"/>
        <v>0</v>
      </c>
      <c r="BZ153">
        <f t="shared" si="9"/>
        <v>0</v>
      </c>
      <c r="CA153">
        <f t="shared" si="9"/>
        <v>0</v>
      </c>
      <c r="CB153">
        <f t="shared" si="9"/>
        <v>0</v>
      </c>
      <c r="CC153">
        <f t="shared" si="9"/>
        <v>0</v>
      </c>
      <c r="CD153">
        <f t="shared" si="9"/>
        <v>0</v>
      </c>
      <c r="CE153">
        <f t="shared" si="9"/>
        <v>0</v>
      </c>
      <c r="CF153" t="str">
        <f t="shared" si="9"/>
        <v>(en blanco)</v>
      </c>
      <c r="CG153">
        <f t="shared" si="9"/>
        <v>0</v>
      </c>
      <c r="CH153">
        <f t="shared" si="9"/>
        <v>0</v>
      </c>
      <c r="CI153">
        <f t="shared" si="9"/>
        <v>0</v>
      </c>
      <c r="CJ153">
        <f t="shared" si="9"/>
        <v>0</v>
      </c>
      <c r="CK153">
        <f t="shared" si="9"/>
        <v>0</v>
      </c>
      <c r="CL153">
        <f t="shared" si="9"/>
        <v>0</v>
      </c>
      <c r="CM153">
        <f t="shared" si="9"/>
        <v>0</v>
      </c>
      <c r="CN153">
        <f t="shared" si="9"/>
        <v>0</v>
      </c>
      <c r="CO153">
        <f t="shared" si="9"/>
        <v>0</v>
      </c>
      <c r="CP153">
        <f t="shared" si="9"/>
        <v>0</v>
      </c>
      <c r="CQ153">
        <f t="shared" si="9"/>
        <v>0</v>
      </c>
      <c r="CR153">
        <f t="shared" si="9"/>
        <v>0</v>
      </c>
      <c r="CS153">
        <f t="shared" ref="CS153:DH153" si="10">CS4</f>
        <v>0</v>
      </c>
      <c r="CT153">
        <f t="shared" si="10"/>
        <v>0</v>
      </c>
      <c r="CU153">
        <f t="shared" si="10"/>
        <v>0</v>
      </c>
      <c r="CV153">
        <f t="shared" si="10"/>
        <v>0</v>
      </c>
      <c r="CW153">
        <f t="shared" si="10"/>
        <v>0</v>
      </c>
      <c r="CX153">
        <f t="shared" si="10"/>
        <v>0</v>
      </c>
      <c r="CY153">
        <f t="shared" si="10"/>
        <v>0</v>
      </c>
      <c r="CZ153">
        <f t="shared" si="10"/>
        <v>0</v>
      </c>
      <c r="DA153">
        <f t="shared" si="10"/>
        <v>0</v>
      </c>
      <c r="DB153">
        <f t="shared" si="10"/>
        <v>0</v>
      </c>
      <c r="DC153">
        <f t="shared" si="10"/>
        <v>0</v>
      </c>
      <c r="DD153">
        <f t="shared" si="10"/>
        <v>0</v>
      </c>
      <c r="DE153">
        <f t="shared" si="10"/>
        <v>16</v>
      </c>
      <c r="DF153" t="str">
        <f t="shared" si="10"/>
        <v>Ministerio de Educación</v>
      </c>
      <c r="DG153">
        <f t="shared" si="10"/>
        <v>153956.87000000011</v>
      </c>
      <c r="DH153">
        <f t="shared" si="10"/>
        <v>0</v>
      </c>
    </row>
    <row r="154" spans="1:115">
      <c r="A154" t="str">
        <f t="shared" ref="A154:B154" si="11">A5</f>
        <v>Entidad</v>
      </c>
      <c r="B154" t="str">
        <f t="shared" si="11"/>
        <v>Descripción</v>
      </c>
      <c r="C154" t="str">
        <f>C5&amp;C151</f>
        <v>Suma de DébitosEneroDébitos</v>
      </c>
      <c r="D154" t="str">
        <f>D5&amp;D151</f>
        <v>Suma de CréditosEneroCréditos</v>
      </c>
      <c r="E154" t="str">
        <f t="shared" ref="E154:BP154" si="12">E5&amp;E151</f>
        <v>Suma de DébitosFebreroDébitos</v>
      </c>
      <c r="F154" t="str">
        <f t="shared" si="12"/>
        <v>Suma de CréditosFebreroCréditos</v>
      </c>
      <c r="G154" t="str">
        <f t="shared" si="12"/>
        <v>Aún no hay mesDébitos</v>
      </c>
      <c r="H154" t="str">
        <f t="shared" si="12"/>
        <v>Aún no hay mesCréditos</v>
      </c>
      <c r="I154" t="str">
        <f t="shared" si="12"/>
        <v>Aún no hay mesDébitos</v>
      </c>
      <c r="J154" t="str">
        <f t="shared" si="12"/>
        <v>Aún no hay mesCréditos</v>
      </c>
      <c r="K154" t="str">
        <f t="shared" si="12"/>
        <v>Aún no hay mesDébitos</v>
      </c>
      <c r="L154" t="str">
        <f t="shared" si="12"/>
        <v>Aún no hay mesCréditos</v>
      </c>
      <c r="M154" t="str">
        <f t="shared" si="12"/>
        <v>Aún no hay mesDébitos</v>
      </c>
      <c r="N154" t="str">
        <f t="shared" si="12"/>
        <v>Aún no hay mesCréditos</v>
      </c>
      <c r="O154" t="str">
        <f t="shared" si="12"/>
        <v>Aún no hay mesDébitos</v>
      </c>
      <c r="P154" t="str">
        <f t="shared" si="12"/>
        <v>Aún no hay mesCréditos</v>
      </c>
      <c r="Q154" t="str">
        <f t="shared" si="12"/>
        <v>Aún no hay mesDébitos</v>
      </c>
      <c r="R154" t="str">
        <f t="shared" si="12"/>
        <v>Aún no hay mesCréditos</v>
      </c>
      <c r="S154" t="str">
        <f t="shared" si="12"/>
        <v>Aún no hay mesDébitos</v>
      </c>
      <c r="T154" t="str">
        <f t="shared" si="12"/>
        <v>Aún no hay mesCréditos</v>
      </c>
      <c r="U154" t="str">
        <f t="shared" si="12"/>
        <v>Aún no hay mesDébitos</v>
      </c>
      <c r="V154" t="str">
        <f t="shared" si="12"/>
        <v>Aún no hay mesCréditos</v>
      </c>
      <c r="W154" t="str">
        <f t="shared" si="12"/>
        <v>Aún no hay mesDébitos</v>
      </c>
      <c r="X154" t="str">
        <f t="shared" si="12"/>
        <v>Aún no hay mesCréditos</v>
      </c>
      <c r="Y154" t="str">
        <f t="shared" si="12"/>
        <v>Aún no hay mesDébitos</v>
      </c>
      <c r="Z154" t="str">
        <f t="shared" si="12"/>
        <v>Aún no hay mesCréditos</v>
      </c>
      <c r="AA154" t="str">
        <f t="shared" si="12"/>
        <v/>
      </c>
      <c r="AB154" t="str">
        <f t="shared" si="12"/>
        <v>Entidad</v>
      </c>
      <c r="AC154" t="str">
        <f t="shared" si="12"/>
        <v>Descripción</v>
      </c>
      <c r="AD154" t="str">
        <f t="shared" si="12"/>
        <v>Suma de Débitos
(Bs)EneroDébitos</v>
      </c>
      <c r="AE154" t="str">
        <f t="shared" si="12"/>
        <v>Suma de Créditos
(Bs)EneroCréditos</v>
      </c>
      <c r="AF154" t="str">
        <f t="shared" si="12"/>
        <v>Suma de Débitos
(Bs)FebreroDébitos</v>
      </c>
      <c r="AG154" t="str">
        <f t="shared" si="12"/>
        <v>Suma de Créditos
(Bs)FebreroCréditos</v>
      </c>
      <c r="AH154" t="str">
        <f t="shared" si="12"/>
        <v>Aún no hay mesDébitos</v>
      </c>
      <c r="AI154" t="str">
        <f t="shared" si="12"/>
        <v>Aún no hay mesCréditos</v>
      </c>
      <c r="AJ154" t="str">
        <f t="shared" si="12"/>
        <v>Aún no hay mesDébitos</v>
      </c>
      <c r="AK154" t="str">
        <f t="shared" si="12"/>
        <v>Aún no hay mesCréditos</v>
      </c>
      <c r="AL154" t="str">
        <f t="shared" si="12"/>
        <v>Aún no hay mesDébitos</v>
      </c>
      <c r="AM154" t="str">
        <f t="shared" si="12"/>
        <v>Aún no hay mesCréditos</v>
      </c>
      <c r="AN154" t="str">
        <f t="shared" si="12"/>
        <v>Aún no hay mesDébitos</v>
      </c>
      <c r="AO154" t="str">
        <f t="shared" si="12"/>
        <v>Aún no hay mesCréditos</v>
      </c>
      <c r="AP154" t="str">
        <f t="shared" si="12"/>
        <v>Aún no hay mesDébitos</v>
      </c>
      <c r="AQ154" t="str">
        <f t="shared" si="12"/>
        <v>Aún no hay mesCréditos</v>
      </c>
      <c r="AR154" t="str">
        <f t="shared" si="12"/>
        <v>Aún no hay mesDébitos</v>
      </c>
      <c r="AS154" t="str">
        <f t="shared" si="12"/>
        <v>Aún no hay mesCréditos</v>
      </c>
      <c r="AT154" t="str">
        <f t="shared" si="12"/>
        <v>Aún no hay mesDébitos</v>
      </c>
      <c r="AU154" t="str">
        <f t="shared" si="12"/>
        <v>Aún no hay mesCréditos</v>
      </c>
      <c r="AV154" t="str">
        <f t="shared" si="12"/>
        <v>Aún no hay mesDébitos</v>
      </c>
      <c r="AW154" t="str">
        <f t="shared" si="12"/>
        <v>Aún no hay mesCréditos</v>
      </c>
      <c r="AX154" t="str">
        <f t="shared" si="12"/>
        <v>Aún no hay mesDébitos</v>
      </c>
      <c r="AY154" t="str">
        <f t="shared" si="12"/>
        <v>Aún no hay mesCréditos</v>
      </c>
      <c r="AZ154" t="str">
        <f t="shared" si="12"/>
        <v>Aún no hay mesDébitos</v>
      </c>
      <c r="BA154" t="str">
        <f t="shared" si="12"/>
        <v>Aún no hay mesCréditos</v>
      </c>
      <c r="BB154" t="str">
        <f t="shared" si="12"/>
        <v/>
      </c>
      <c r="BC154" t="str">
        <f t="shared" si="12"/>
        <v>Entidad</v>
      </c>
      <c r="BD154" t="str">
        <f t="shared" si="12"/>
        <v>Descripción</v>
      </c>
      <c r="BE154" t="str">
        <f t="shared" si="12"/>
        <v>Suma de DébitosEneroDébitos</v>
      </c>
      <c r="BF154" t="str">
        <f t="shared" si="12"/>
        <v>Suma de CréditosEneroCréditos</v>
      </c>
      <c r="BG154" t="str">
        <f t="shared" si="12"/>
        <v>Suma de DébitosFebreroDébitos</v>
      </c>
      <c r="BH154" t="str">
        <f t="shared" si="12"/>
        <v>Suma de CréditosFebreroCréditos</v>
      </c>
      <c r="BI154" t="str">
        <f t="shared" si="12"/>
        <v>Aún no hay mesDébitos</v>
      </c>
      <c r="BJ154" t="str">
        <f t="shared" si="12"/>
        <v>Aún no hay mesCréditos</v>
      </c>
      <c r="BK154" t="str">
        <f t="shared" si="12"/>
        <v>Aún no hay mesDébitos</v>
      </c>
      <c r="BL154" t="str">
        <f t="shared" si="12"/>
        <v>Aún no hay mesCréditos</v>
      </c>
      <c r="BM154" t="str">
        <f t="shared" si="12"/>
        <v>Aún no hay mesDébitos</v>
      </c>
      <c r="BN154" t="str">
        <f t="shared" si="12"/>
        <v>Aún no hay mesCréditos</v>
      </c>
      <c r="BO154" t="str">
        <f t="shared" si="12"/>
        <v>Aún no hay mesDébitos</v>
      </c>
      <c r="BP154" t="str">
        <f t="shared" si="12"/>
        <v>Aún no hay mesCréditos</v>
      </c>
      <c r="BQ154" t="str">
        <f t="shared" ref="BQ154:DC154" si="13">BQ5&amp;BQ151</f>
        <v>Aún no hay mesDébitos</v>
      </c>
      <c r="BR154" t="str">
        <f t="shared" si="13"/>
        <v>Aún no hay mesCréditos</v>
      </c>
      <c r="BS154" t="str">
        <f t="shared" si="13"/>
        <v>Aún no hay mesDébitos</v>
      </c>
      <c r="BT154" t="str">
        <f t="shared" si="13"/>
        <v>Aún no hay mesCréditos</v>
      </c>
      <c r="BU154" t="str">
        <f t="shared" si="13"/>
        <v>Aún no hay mesDébitos</v>
      </c>
      <c r="BV154" t="str">
        <f t="shared" si="13"/>
        <v>Aún no hay mesCréditos</v>
      </c>
      <c r="BW154" t="str">
        <f t="shared" si="13"/>
        <v>Aún no hay mesDébitos</v>
      </c>
      <c r="BX154" t="str">
        <f t="shared" si="13"/>
        <v>Aún no hay mesCréditos</v>
      </c>
      <c r="BY154" t="str">
        <f t="shared" si="13"/>
        <v>Aún no hay mesDébitos</v>
      </c>
      <c r="BZ154" t="str">
        <f t="shared" si="13"/>
        <v>Aún no hay mesCréditos</v>
      </c>
      <c r="CA154" t="str">
        <f t="shared" si="13"/>
        <v>Aún no hay mesDébitos</v>
      </c>
      <c r="CB154" t="str">
        <f t="shared" si="13"/>
        <v>Aún no hay mesCréditos</v>
      </c>
      <c r="CC154" t="str">
        <f t="shared" si="13"/>
        <v/>
      </c>
      <c r="CD154" t="str">
        <f t="shared" si="13"/>
        <v>Entidad</v>
      </c>
      <c r="CE154" t="str">
        <f t="shared" si="13"/>
        <v>Descripción</v>
      </c>
      <c r="CF154" t="str">
        <f t="shared" si="13"/>
        <v>Suma de Débitos
(Bs)Aún no hay mesDébitos</v>
      </c>
      <c r="CG154" t="str">
        <f t="shared" si="13"/>
        <v>Suma de Créditos
(Bs)Aún no hay mesCréditos</v>
      </c>
      <c r="CH154" t="str">
        <f t="shared" si="13"/>
        <v>Aún no hay mesDébitos</v>
      </c>
      <c r="CI154" t="str">
        <f t="shared" si="13"/>
        <v>Aún no hay mesCréditos</v>
      </c>
      <c r="CJ154" t="str">
        <f t="shared" si="13"/>
        <v>Aún no hay mesDébitos</v>
      </c>
      <c r="CK154" t="str">
        <f t="shared" si="13"/>
        <v>Aún no hay mesCréditos</v>
      </c>
      <c r="CL154" t="str">
        <f t="shared" si="13"/>
        <v>Aún no hay mesDébitos</v>
      </c>
      <c r="CM154" t="str">
        <f t="shared" si="13"/>
        <v>Aún no hay mesCréditos</v>
      </c>
      <c r="CN154" t="str">
        <f t="shared" si="13"/>
        <v>Aún no hay mesDébitos</v>
      </c>
      <c r="CO154" t="str">
        <f t="shared" si="13"/>
        <v>Aún no hay mesCréditos</v>
      </c>
      <c r="CP154" t="str">
        <f t="shared" si="13"/>
        <v>Aún no hay mesDébitos</v>
      </c>
      <c r="CQ154" t="str">
        <f t="shared" si="13"/>
        <v>Aún no hay mesCréditos</v>
      </c>
      <c r="CR154" t="str">
        <f t="shared" si="13"/>
        <v>Aún no hay mesDébitos</v>
      </c>
      <c r="CS154" t="str">
        <f t="shared" si="13"/>
        <v>Aún no hay mesCréditos</v>
      </c>
      <c r="CT154" t="str">
        <f t="shared" si="13"/>
        <v>Aún no hay mesDébitos</v>
      </c>
      <c r="CU154" t="str">
        <f t="shared" si="13"/>
        <v>Aún no hay mesCréditos</v>
      </c>
      <c r="CV154" t="str">
        <f t="shared" si="13"/>
        <v>Aún no hay mesDébitos</v>
      </c>
      <c r="CW154" t="str">
        <f t="shared" si="13"/>
        <v>Aún no hay mesCréditos</v>
      </c>
      <c r="CX154" t="str">
        <f t="shared" si="13"/>
        <v>Aún no hay mesDébitos</v>
      </c>
      <c r="CY154" t="str">
        <f t="shared" si="13"/>
        <v>Aún no hay mesCréditos</v>
      </c>
      <c r="CZ154" t="str">
        <f t="shared" si="13"/>
        <v>Aún no hay mesDébitos</v>
      </c>
      <c r="DA154" t="str">
        <f t="shared" si="13"/>
        <v>Aún no hay mesCréditos</v>
      </c>
      <c r="DB154" t="str">
        <f t="shared" si="13"/>
        <v>Aún no hay mesDébitos</v>
      </c>
      <c r="DC154" t="str">
        <f t="shared" si="13"/>
        <v>Aún no hay mesCréditos</v>
      </c>
      <c r="DD154">
        <f t="shared" ref="DD154:DH154" si="14">DD5</f>
        <v>0</v>
      </c>
      <c r="DE154">
        <f t="shared" si="14"/>
        <v>20</v>
      </c>
      <c r="DF154" t="str">
        <f t="shared" si="14"/>
        <v>Ministerio de Defensa</v>
      </c>
      <c r="DG154">
        <f t="shared" si="14"/>
        <v>10576205.469999999</v>
      </c>
      <c r="DH154">
        <f t="shared" si="14"/>
        <v>0</v>
      </c>
    </row>
    <row r="155" spans="1:115">
      <c r="A155">
        <f t="shared" ref="A155:AF155" si="15">A6</f>
        <v>6</v>
      </c>
      <c r="B155" t="str">
        <f t="shared" si="15"/>
        <v>Vicepresidencia del Estado Plurinacional</v>
      </c>
      <c r="C155">
        <f t="shared" si="15"/>
        <v>0</v>
      </c>
      <c r="D155">
        <f t="shared" si="15"/>
        <v>0</v>
      </c>
      <c r="E155">
        <f t="shared" si="15"/>
        <v>0</v>
      </c>
      <c r="F155">
        <f t="shared" si="15"/>
        <v>769.53</v>
      </c>
      <c r="G155">
        <f t="shared" si="15"/>
        <v>0</v>
      </c>
      <c r="H155">
        <f t="shared" si="15"/>
        <v>0</v>
      </c>
      <c r="I155">
        <f t="shared" si="15"/>
        <v>0</v>
      </c>
      <c r="J155">
        <f t="shared" si="15"/>
        <v>0</v>
      </c>
      <c r="K155">
        <f t="shared" si="15"/>
        <v>0</v>
      </c>
      <c r="L155">
        <f t="shared" si="15"/>
        <v>0</v>
      </c>
      <c r="M155">
        <f t="shared" si="15"/>
        <v>0</v>
      </c>
      <c r="N155">
        <f t="shared" si="15"/>
        <v>0</v>
      </c>
      <c r="O155">
        <f t="shared" si="15"/>
        <v>0</v>
      </c>
      <c r="P155">
        <f t="shared" si="15"/>
        <v>0</v>
      </c>
      <c r="Q155">
        <f t="shared" si="15"/>
        <v>0</v>
      </c>
      <c r="R155">
        <f t="shared" si="15"/>
        <v>0</v>
      </c>
      <c r="S155">
        <f t="shared" si="15"/>
        <v>0</v>
      </c>
      <c r="T155">
        <f t="shared" si="15"/>
        <v>0</v>
      </c>
      <c r="U155">
        <f t="shared" si="15"/>
        <v>0</v>
      </c>
      <c r="V155">
        <f t="shared" si="15"/>
        <v>0</v>
      </c>
      <c r="W155">
        <f t="shared" si="15"/>
        <v>0</v>
      </c>
      <c r="X155">
        <f t="shared" si="15"/>
        <v>0</v>
      </c>
      <c r="Y155">
        <f t="shared" si="15"/>
        <v>0</v>
      </c>
      <c r="Z155">
        <f t="shared" si="15"/>
        <v>0</v>
      </c>
      <c r="AA155">
        <f t="shared" si="15"/>
        <v>0</v>
      </c>
      <c r="AB155">
        <f t="shared" si="15"/>
        <v>10</v>
      </c>
      <c r="AC155" t="str">
        <f t="shared" si="15"/>
        <v>Ministerio de Relaciones Exteriores</v>
      </c>
      <c r="AD155">
        <f t="shared" si="15"/>
        <v>0</v>
      </c>
      <c r="AE155">
        <f t="shared" si="15"/>
        <v>0</v>
      </c>
      <c r="AF155">
        <f t="shared" si="15"/>
        <v>250.04999999999998</v>
      </c>
      <c r="AG155">
        <f t="shared" ref="AG155:BL155" si="16">AG6</f>
        <v>405610.73999999993</v>
      </c>
      <c r="AH155">
        <f t="shared" si="16"/>
        <v>0</v>
      </c>
      <c r="AI155">
        <f t="shared" si="16"/>
        <v>0</v>
      </c>
      <c r="AJ155">
        <f t="shared" si="16"/>
        <v>0</v>
      </c>
      <c r="AK155">
        <f t="shared" si="16"/>
        <v>0</v>
      </c>
      <c r="AL155">
        <f t="shared" si="16"/>
        <v>0</v>
      </c>
      <c r="AM155">
        <f t="shared" si="16"/>
        <v>0</v>
      </c>
      <c r="AN155">
        <f t="shared" si="16"/>
        <v>0</v>
      </c>
      <c r="AO155">
        <f t="shared" si="16"/>
        <v>0</v>
      </c>
      <c r="AP155">
        <f t="shared" si="16"/>
        <v>0</v>
      </c>
      <c r="AQ155">
        <f t="shared" si="16"/>
        <v>0</v>
      </c>
      <c r="AR155">
        <f t="shared" si="16"/>
        <v>0</v>
      </c>
      <c r="AS155">
        <f t="shared" si="16"/>
        <v>0</v>
      </c>
      <c r="AT155">
        <f t="shared" si="16"/>
        <v>0</v>
      </c>
      <c r="AU155">
        <f t="shared" si="16"/>
        <v>0</v>
      </c>
      <c r="AV155">
        <f t="shared" si="16"/>
        <v>0</v>
      </c>
      <c r="AW155">
        <f t="shared" si="16"/>
        <v>0</v>
      </c>
      <c r="AX155">
        <f t="shared" si="16"/>
        <v>0</v>
      </c>
      <c r="AY155">
        <f t="shared" si="16"/>
        <v>0</v>
      </c>
      <c r="AZ155">
        <f t="shared" si="16"/>
        <v>0</v>
      </c>
      <c r="BA155">
        <f t="shared" si="16"/>
        <v>0</v>
      </c>
      <c r="BB155">
        <f t="shared" si="16"/>
        <v>0</v>
      </c>
      <c r="BC155">
        <f t="shared" si="16"/>
        <v>512</v>
      </c>
      <c r="BD155" t="str">
        <f t="shared" si="16"/>
        <v>Adm.de Aeropuertos y Servicios Auxiliares a la Naveg. Aérea</v>
      </c>
      <c r="BE155">
        <f t="shared" si="16"/>
        <v>94722.92</v>
      </c>
      <c r="BF155">
        <f t="shared" si="16"/>
        <v>0</v>
      </c>
      <c r="BG155">
        <f t="shared" si="16"/>
        <v>94722.92</v>
      </c>
      <c r="BH155">
        <f t="shared" si="16"/>
        <v>0</v>
      </c>
      <c r="BI155">
        <f t="shared" si="16"/>
        <v>0</v>
      </c>
      <c r="BJ155">
        <f t="shared" si="16"/>
        <v>0</v>
      </c>
      <c r="BK155">
        <f t="shared" si="16"/>
        <v>0</v>
      </c>
      <c r="BL155">
        <f t="shared" si="16"/>
        <v>0</v>
      </c>
      <c r="BM155">
        <f t="shared" ref="BM155:CR155" si="17">BM6</f>
        <v>0</v>
      </c>
      <c r="BN155">
        <f t="shared" si="17"/>
        <v>0</v>
      </c>
      <c r="BO155">
        <f t="shared" si="17"/>
        <v>0</v>
      </c>
      <c r="BP155">
        <f t="shared" si="17"/>
        <v>0</v>
      </c>
      <c r="BQ155">
        <f t="shared" si="17"/>
        <v>0</v>
      </c>
      <c r="BR155">
        <f t="shared" si="17"/>
        <v>0</v>
      </c>
      <c r="BS155">
        <f t="shared" si="17"/>
        <v>0</v>
      </c>
      <c r="BT155">
        <f t="shared" si="17"/>
        <v>0</v>
      </c>
      <c r="BU155">
        <f t="shared" si="17"/>
        <v>0</v>
      </c>
      <c r="BV155">
        <f t="shared" si="17"/>
        <v>0</v>
      </c>
      <c r="BW155">
        <f t="shared" si="17"/>
        <v>0</v>
      </c>
      <c r="BX155">
        <f t="shared" si="17"/>
        <v>0</v>
      </c>
      <c r="BY155">
        <f t="shared" si="17"/>
        <v>0</v>
      </c>
      <c r="BZ155">
        <f t="shared" si="17"/>
        <v>0</v>
      </c>
      <c r="CA155">
        <f t="shared" si="17"/>
        <v>0</v>
      </c>
      <c r="CB155">
        <f t="shared" si="17"/>
        <v>0</v>
      </c>
      <c r="CC155">
        <f t="shared" si="17"/>
        <v>0</v>
      </c>
      <c r="CD155" t="str">
        <f t="shared" si="17"/>
        <v>(en blanco)</v>
      </c>
      <c r="CE155" t="str">
        <f t="shared" si="17"/>
        <v>(en blanco)</v>
      </c>
      <c r="CF155">
        <f t="shared" si="17"/>
        <v>0</v>
      </c>
      <c r="CG155">
        <f t="shared" si="17"/>
        <v>0</v>
      </c>
      <c r="CH155">
        <f t="shared" si="17"/>
        <v>0</v>
      </c>
      <c r="CI155">
        <f t="shared" si="17"/>
        <v>0</v>
      </c>
      <c r="CJ155">
        <f t="shared" si="17"/>
        <v>0</v>
      </c>
      <c r="CK155">
        <f t="shared" si="17"/>
        <v>0</v>
      </c>
      <c r="CL155">
        <f t="shared" si="17"/>
        <v>0</v>
      </c>
      <c r="CM155">
        <f t="shared" si="17"/>
        <v>0</v>
      </c>
      <c r="CN155">
        <f t="shared" si="17"/>
        <v>0</v>
      </c>
      <c r="CO155">
        <f t="shared" si="17"/>
        <v>0</v>
      </c>
      <c r="CP155">
        <f t="shared" si="17"/>
        <v>0</v>
      </c>
      <c r="CQ155">
        <f t="shared" si="17"/>
        <v>0</v>
      </c>
      <c r="CR155">
        <f t="shared" si="17"/>
        <v>0</v>
      </c>
      <c r="CS155">
        <f t="shared" ref="CS155:DH155" si="18">CS6</f>
        <v>0</v>
      </c>
      <c r="CT155">
        <f t="shared" si="18"/>
        <v>0</v>
      </c>
      <c r="CU155">
        <f t="shared" si="18"/>
        <v>0</v>
      </c>
      <c r="CV155">
        <f t="shared" si="18"/>
        <v>0</v>
      </c>
      <c r="CW155">
        <f t="shared" si="18"/>
        <v>0</v>
      </c>
      <c r="CX155">
        <f t="shared" si="18"/>
        <v>0</v>
      </c>
      <c r="CY155">
        <f t="shared" si="18"/>
        <v>0</v>
      </c>
      <c r="CZ155">
        <f t="shared" si="18"/>
        <v>0</v>
      </c>
      <c r="DA155">
        <f t="shared" si="18"/>
        <v>0</v>
      </c>
      <c r="DB155">
        <f t="shared" si="18"/>
        <v>0</v>
      </c>
      <c r="DC155">
        <f t="shared" si="18"/>
        <v>0</v>
      </c>
      <c r="DD155">
        <f t="shared" si="18"/>
        <v>0</v>
      </c>
      <c r="DE155">
        <f t="shared" si="18"/>
        <v>46</v>
      </c>
      <c r="DF155" t="str">
        <f t="shared" si="18"/>
        <v>Ministerio de Salud</v>
      </c>
      <c r="DG155">
        <f t="shared" si="18"/>
        <v>582054.07999999996</v>
      </c>
      <c r="DH155">
        <f t="shared" si="18"/>
        <v>0</v>
      </c>
      <c r="DK155" t="e">
        <f ca="1">+MATCH(DH151,C151:DC151,0)</f>
        <v>#N/A</v>
      </c>
    </row>
    <row r="156" spans="1:115">
      <c r="A156">
        <f t="shared" ref="A156:AF156" si="19">A7</f>
        <v>10</v>
      </c>
      <c r="B156" t="str">
        <f t="shared" si="19"/>
        <v>Ministerio de Relaciones Exteriores</v>
      </c>
      <c r="C156">
        <f t="shared" si="19"/>
        <v>0</v>
      </c>
      <c r="D156">
        <f t="shared" si="19"/>
        <v>7844</v>
      </c>
      <c r="E156">
        <f t="shared" si="19"/>
        <v>1750</v>
      </c>
      <c r="F156">
        <f t="shared" si="19"/>
        <v>2481788.77</v>
      </c>
      <c r="G156">
        <f t="shared" si="19"/>
        <v>0</v>
      </c>
      <c r="H156">
        <f t="shared" si="19"/>
        <v>0</v>
      </c>
      <c r="I156">
        <f t="shared" si="19"/>
        <v>0</v>
      </c>
      <c r="J156">
        <f t="shared" si="19"/>
        <v>0</v>
      </c>
      <c r="K156">
        <f t="shared" si="19"/>
        <v>0</v>
      </c>
      <c r="L156">
        <f t="shared" si="19"/>
        <v>0</v>
      </c>
      <c r="M156">
        <f t="shared" si="19"/>
        <v>0</v>
      </c>
      <c r="N156">
        <f t="shared" si="19"/>
        <v>0</v>
      </c>
      <c r="O156">
        <f t="shared" si="19"/>
        <v>0</v>
      </c>
      <c r="P156">
        <f t="shared" si="19"/>
        <v>0</v>
      </c>
      <c r="Q156">
        <f t="shared" si="19"/>
        <v>0</v>
      </c>
      <c r="R156">
        <f t="shared" si="19"/>
        <v>0</v>
      </c>
      <c r="S156">
        <f t="shared" si="19"/>
        <v>0</v>
      </c>
      <c r="T156">
        <f t="shared" si="19"/>
        <v>0</v>
      </c>
      <c r="U156">
        <f t="shared" si="19"/>
        <v>0</v>
      </c>
      <c r="V156">
        <f t="shared" si="19"/>
        <v>0</v>
      </c>
      <c r="W156">
        <f t="shared" si="19"/>
        <v>0</v>
      </c>
      <c r="X156">
        <f t="shared" si="19"/>
        <v>0</v>
      </c>
      <c r="Y156">
        <f t="shared" si="19"/>
        <v>0</v>
      </c>
      <c r="Z156">
        <f t="shared" si="19"/>
        <v>0</v>
      </c>
      <c r="AA156">
        <f t="shared" si="19"/>
        <v>0</v>
      </c>
      <c r="AB156">
        <f t="shared" si="19"/>
        <v>20</v>
      </c>
      <c r="AC156" t="str">
        <f t="shared" si="19"/>
        <v>Ministerio de Defensa</v>
      </c>
      <c r="AD156">
        <f t="shared" si="19"/>
        <v>50.01</v>
      </c>
      <c r="AE156">
        <f t="shared" si="19"/>
        <v>1372000</v>
      </c>
      <c r="AF156">
        <f t="shared" si="19"/>
        <v>0</v>
      </c>
      <c r="AG156">
        <f t="shared" ref="AG156:BL156" si="20">AG7</f>
        <v>38753084.210000001</v>
      </c>
      <c r="AH156">
        <f t="shared" si="20"/>
        <v>0</v>
      </c>
      <c r="AI156">
        <f t="shared" si="20"/>
        <v>0</v>
      </c>
      <c r="AJ156">
        <f t="shared" si="20"/>
        <v>0</v>
      </c>
      <c r="AK156">
        <f t="shared" si="20"/>
        <v>0</v>
      </c>
      <c r="AL156">
        <f t="shared" si="20"/>
        <v>0</v>
      </c>
      <c r="AM156">
        <f t="shared" si="20"/>
        <v>0</v>
      </c>
      <c r="AN156">
        <f t="shared" si="20"/>
        <v>0</v>
      </c>
      <c r="AO156">
        <f t="shared" si="20"/>
        <v>0</v>
      </c>
      <c r="AP156">
        <f t="shared" si="20"/>
        <v>0</v>
      </c>
      <c r="AQ156">
        <f t="shared" si="20"/>
        <v>0</v>
      </c>
      <c r="AR156">
        <f t="shared" si="20"/>
        <v>0</v>
      </c>
      <c r="AS156">
        <f t="shared" si="20"/>
        <v>0</v>
      </c>
      <c r="AT156">
        <f t="shared" si="20"/>
        <v>0</v>
      </c>
      <c r="AU156">
        <f t="shared" si="20"/>
        <v>0</v>
      </c>
      <c r="AV156">
        <f t="shared" si="20"/>
        <v>0</v>
      </c>
      <c r="AW156">
        <f t="shared" si="20"/>
        <v>0</v>
      </c>
      <c r="AX156">
        <f t="shared" si="20"/>
        <v>0</v>
      </c>
      <c r="AY156">
        <f t="shared" si="20"/>
        <v>0</v>
      </c>
      <c r="AZ156">
        <f t="shared" si="20"/>
        <v>0</v>
      </c>
      <c r="BA156">
        <f t="shared" si="20"/>
        <v>0</v>
      </c>
      <c r="BB156">
        <f t="shared" si="20"/>
        <v>0</v>
      </c>
      <c r="BC156" t="str">
        <f t="shared" si="20"/>
        <v>99 - 02</v>
      </c>
      <c r="BD156" t="str">
        <f t="shared" si="20"/>
        <v>Dirección General de Programación y Operaciones del Tesoro</v>
      </c>
      <c r="BE156">
        <f t="shared" si="20"/>
        <v>18524576.48</v>
      </c>
      <c r="BF156">
        <f t="shared" si="20"/>
        <v>94722.92</v>
      </c>
      <c r="BG156">
        <f t="shared" si="20"/>
        <v>0</v>
      </c>
      <c r="BH156">
        <f t="shared" si="20"/>
        <v>133160.63</v>
      </c>
      <c r="BI156">
        <f t="shared" si="20"/>
        <v>0</v>
      </c>
      <c r="BJ156">
        <f t="shared" si="20"/>
        <v>0</v>
      </c>
      <c r="BK156">
        <f t="shared" si="20"/>
        <v>0</v>
      </c>
      <c r="BL156">
        <f t="shared" si="20"/>
        <v>0</v>
      </c>
      <c r="BM156">
        <f t="shared" ref="BM156:CR156" si="21">BM7</f>
        <v>0</v>
      </c>
      <c r="BN156">
        <f t="shared" si="21"/>
        <v>0</v>
      </c>
      <c r="BO156">
        <f t="shared" si="21"/>
        <v>0</v>
      </c>
      <c r="BP156">
        <f t="shared" si="21"/>
        <v>0</v>
      </c>
      <c r="BQ156">
        <f t="shared" si="21"/>
        <v>0</v>
      </c>
      <c r="BR156">
        <f t="shared" si="21"/>
        <v>0</v>
      </c>
      <c r="BS156">
        <f t="shared" si="21"/>
        <v>0</v>
      </c>
      <c r="BT156">
        <f t="shared" si="21"/>
        <v>0</v>
      </c>
      <c r="BU156">
        <f t="shared" si="21"/>
        <v>0</v>
      </c>
      <c r="BV156">
        <f t="shared" si="21"/>
        <v>0</v>
      </c>
      <c r="BW156">
        <f t="shared" si="21"/>
        <v>0</v>
      </c>
      <c r="BX156">
        <f t="shared" si="21"/>
        <v>0</v>
      </c>
      <c r="BY156">
        <f t="shared" si="21"/>
        <v>0</v>
      </c>
      <c r="BZ156">
        <f t="shared" si="21"/>
        <v>0</v>
      </c>
      <c r="CA156">
        <f t="shared" si="21"/>
        <v>0</v>
      </c>
      <c r="CB156">
        <f t="shared" si="21"/>
        <v>0</v>
      </c>
      <c r="CC156">
        <f t="shared" si="21"/>
        <v>0</v>
      </c>
      <c r="CD156">
        <f t="shared" si="21"/>
        <v>0</v>
      </c>
      <c r="CE156">
        <f t="shared" si="21"/>
        <v>0</v>
      </c>
      <c r="CF156">
        <f t="shared" si="21"/>
        <v>0</v>
      </c>
      <c r="CG156">
        <f t="shared" si="21"/>
        <v>0</v>
      </c>
      <c r="CH156">
        <f t="shared" si="21"/>
        <v>0</v>
      </c>
      <c r="CI156">
        <f t="shared" si="21"/>
        <v>0</v>
      </c>
      <c r="CJ156">
        <f t="shared" si="21"/>
        <v>0</v>
      </c>
      <c r="CK156">
        <f t="shared" si="21"/>
        <v>0</v>
      </c>
      <c r="CL156">
        <f t="shared" si="21"/>
        <v>0</v>
      </c>
      <c r="CM156">
        <f t="shared" si="21"/>
        <v>0</v>
      </c>
      <c r="CN156">
        <f t="shared" si="21"/>
        <v>0</v>
      </c>
      <c r="CO156">
        <f t="shared" si="21"/>
        <v>0</v>
      </c>
      <c r="CP156">
        <f t="shared" si="21"/>
        <v>0</v>
      </c>
      <c r="CQ156">
        <f t="shared" si="21"/>
        <v>0</v>
      </c>
      <c r="CR156">
        <f t="shared" si="21"/>
        <v>0</v>
      </c>
      <c r="CS156">
        <f t="shared" ref="CS156:DH156" si="22">CS7</f>
        <v>0</v>
      </c>
      <c r="CT156">
        <f t="shared" si="22"/>
        <v>0</v>
      </c>
      <c r="CU156">
        <f t="shared" si="22"/>
        <v>0</v>
      </c>
      <c r="CV156">
        <f t="shared" si="22"/>
        <v>0</v>
      </c>
      <c r="CW156">
        <f t="shared" si="22"/>
        <v>0</v>
      </c>
      <c r="CX156">
        <f t="shared" si="22"/>
        <v>0</v>
      </c>
      <c r="CY156">
        <f t="shared" si="22"/>
        <v>0</v>
      </c>
      <c r="CZ156">
        <f t="shared" si="22"/>
        <v>0</v>
      </c>
      <c r="DA156">
        <f t="shared" si="22"/>
        <v>0</v>
      </c>
      <c r="DB156">
        <f t="shared" si="22"/>
        <v>0</v>
      </c>
      <c r="DC156">
        <f t="shared" si="22"/>
        <v>0</v>
      </c>
      <c r="DD156">
        <f t="shared" si="22"/>
        <v>0</v>
      </c>
      <c r="DE156">
        <f t="shared" si="22"/>
        <v>47</v>
      </c>
      <c r="DF156" t="str">
        <f t="shared" si="22"/>
        <v>Ministerio de Desarrollo Rural y Tierras</v>
      </c>
      <c r="DG156">
        <f t="shared" si="22"/>
        <v>113114.04999999999</v>
      </c>
      <c r="DH156">
        <f t="shared" si="22"/>
        <v>0</v>
      </c>
    </row>
    <row r="157" spans="1:115">
      <c r="A157">
        <f t="shared" ref="A157:AF157" si="23">A8</f>
        <v>15</v>
      </c>
      <c r="B157" t="str">
        <f t="shared" si="23"/>
        <v>Ministerio de Gobierno</v>
      </c>
      <c r="C157">
        <f t="shared" si="23"/>
        <v>0</v>
      </c>
      <c r="D157">
        <f t="shared" si="23"/>
        <v>393984.48000000004</v>
      </c>
      <c r="E157">
        <f t="shared" si="23"/>
        <v>0</v>
      </c>
      <c r="F157">
        <f t="shared" si="23"/>
        <v>669903.64</v>
      </c>
      <c r="G157">
        <f t="shared" si="23"/>
        <v>0</v>
      </c>
      <c r="H157">
        <f t="shared" si="23"/>
        <v>0</v>
      </c>
      <c r="I157">
        <f t="shared" si="23"/>
        <v>0</v>
      </c>
      <c r="J157">
        <f t="shared" si="23"/>
        <v>0</v>
      </c>
      <c r="K157">
        <f t="shared" si="23"/>
        <v>0</v>
      </c>
      <c r="L157">
        <f t="shared" si="23"/>
        <v>0</v>
      </c>
      <c r="M157">
        <f t="shared" si="23"/>
        <v>0</v>
      </c>
      <c r="N157">
        <f t="shared" si="23"/>
        <v>0</v>
      </c>
      <c r="O157">
        <f t="shared" si="23"/>
        <v>0</v>
      </c>
      <c r="P157">
        <f t="shared" si="23"/>
        <v>0</v>
      </c>
      <c r="Q157">
        <f t="shared" si="23"/>
        <v>0</v>
      </c>
      <c r="R157">
        <f t="shared" si="23"/>
        <v>0</v>
      </c>
      <c r="S157">
        <f t="shared" si="23"/>
        <v>0</v>
      </c>
      <c r="T157">
        <f t="shared" si="23"/>
        <v>0</v>
      </c>
      <c r="U157">
        <f t="shared" si="23"/>
        <v>0</v>
      </c>
      <c r="V157">
        <f t="shared" si="23"/>
        <v>0</v>
      </c>
      <c r="W157">
        <f t="shared" si="23"/>
        <v>0</v>
      </c>
      <c r="X157">
        <f t="shared" si="23"/>
        <v>0</v>
      </c>
      <c r="Y157">
        <f t="shared" si="23"/>
        <v>0</v>
      </c>
      <c r="Z157">
        <f t="shared" si="23"/>
        <v>0</v>
      </c>
      <c r="AA157">
        <f t="shared" si="23"/>
        <v>0</v>
      </c>
      <c r="AB157">
        <f t="shared" si="23"/>
        <v>66</v>
      </c>
      <c r="AC157" t="str">
        <f t="shared" si="23"/>
        <v>Ministerio de Planificación del Desarrollo</v>
      </c>
      <c r="AD157">
        <f t="shared" si="23"/>
        <v>0</v>
      </c>
      <c r="AE157">
        <f t="shared" si="23"/>
        <v>50.01</v>
      </c>
      <c r="AF157">
        <f t="shared" si="23"/>
        <v>0</v>
      </c>
      <c r="AG157">
        <f t="shared" ref="AG157:BL157" si="24">AG8</f>
        <v>0</v>
      </c>
      <c r="AH157">
        <f t="shared" si="24"/>
        <v>0</v>
      </c>
      <c r="AI157">
        <f t="shared" si="24"/>
        <v>0</v>
      </c>
      <c r="AJ157">
        <f t="shared" si="24"/>
        <v>0</v>
      </c>
      <c r="AK157">
        <f t="shared" si="24"/>
        <v>0</v>
      </c>
      <c r="AL157">
        <f t="shared" si="24"/>
        <v>0</v>
      </c>
      <c r="AM157">
        <f t="shared" si="24"/>
        <v>0</v>
      </c>
      <c r="AN157">
        <f t="shared" si="24"/>
        <v>0</v>
      </c>
      <c r="AO157">
        <f t="shared" si="24"/>
        <v>0</v>
      </c>
      <c r="AP157">
        <f t="shared" si="24"/>
        <v>0</v>
      </c>
      <c r="AQ157">
        <f t="shared" si="24"/>
        <v>0</v>
      </c>
      <c r="AR157">
        <f t="shared" si="24"/>
        <v>0</v>
      </c>
      <c r="AS157">
        <f t="shared" si="24"/>
        <v>0</v>
      </c>
      <c r="AT157">
        <f t="shared" si="24"/>
        <v>0</v>
      </c>
      <c r="AU157">
        <f t="shared" si="24"/>
        <v>0</v>
      </c>
      <c r="AV157">
        <f t="shared" si="24"/>
        <v>0</v>
      </c>
      <c r="AW157">
        <f t="shared" si="24"/>
        <v>0</v>
      </c>
      <c r="AX157">
        <f t="shared" si="24"/>
        <v>0</v>
      </c>
      <c r="AY157">
        <f t="shared" si="24"/>
        <v>0</v>
      </c>
      <c r="AZ157">
        <f t="shared" si="24"/>
        <v>0</v>
      </c>
      <c r="BA157">
        <f t="shared" si="24"/>
        <v>0</v>
      </c>
      <c r="BB157">
        <f t="shared" si="24"/>
        <v>0</v>
      </c>
      <c r="BC157">
        <f t="shared" si="24"/>
        <v>573</v>
      </c>
      <c r="BD157" t="str">
        <f t="shared" si="24"/>
        <v>Empresa Siderúrgica del Mutún</v>
      </c>
      <c r="BE157">
        <f t="shared" si="24"/>
        <v>0</v>
      </c>
      <c r="BF157">
        <f t="shared" si="24"/>
        <v>14562162.24</v>
      </c>
      <c r="BG157">
        <f t="shared" si="24"/>
        <v>0</v>
      </c>
      <c r="BH157">
        <f t="shared" si="24"/>
        <v>0</v>
      </c>
      <c r="BI157">
        <f t="shared" si="24"/>
        <v>0</v>
      </c>
      <c r="BJ157">
        <f t="shared" si="24"/>
        <v>0</v>
      </c>
      <c r="BK157">
        <f t="shared" si="24"/>
        <v>0</v>
      </c>
      <c r="BL157">
        <f t="shared" si="24"/>
        <v>0</v>
      </c>
      <c r="BM157">
        <f t="shared" ref="BM157:CR157" si="25">BM8</f>
        <v>0</v>
      </c>
      <c r="BN157">
        <f t="shared" si="25"/>
        <v>0</v>
      </c>
      <c r="BO157">
        <f t="shared" si="25"/>
        <v>0</v>
      </c>
      <c r="BP157">
        <f t="shared" si="25"/>
        <v>0</v>
      </c>
      <c r="BQ157">
        <f t="shared" si="25"/>
        <v>0</v>
      </c>
      <c r="BR157">
        <f t="shared" si="25"/>
        <v>0</v>
      </c>
      <c r="BS157">
        <f t="shared" si="25"/>
        <v>0</v>
      </c>
      <c r="BT157">
        <f t="shared" si="25"/>
        <v>0</v>
      </c>
      <c r="BU157">
        <f t="shared" si="25"/>
        <v>0</v>
      </c>
      <c r="BV157">
        <f t="shared" si="25"/>
        <v>0</v>
      </c>
      <c r="BW157">
        <f t="shared" si="25"/>
        <v>0</v>
      </c>
      <c r="BX157">
        <f t="shared" si="25"/>
        <v>0</v>
      </c>
      <c r="BY157">
        <f t="shared" si="25"/>
        <v>0</v>
      </c>
      <c r="BZ157">
        <f t="shared" si="25"/>
        <v>0</v>
      </c>
      <c r="CA157">
        <f t="shared" si="25"/>
        <v>0</v>
      </c>
      <c r="CB157">
        <f t="shared" si="25"/>
        <v>0</v>
      </c>
      <c r="CC157">
        <f t="shared" si="25"/>
        <v>0</v>
      </c>
      <c r="CD157">
        <f t="shared" si="25"/>
        <v>0</v>
      </c>
      <c r="CE157">
        <f t="shared" si="25"/>
        <v>0</v>
      </c>
      <c r="CF157">
        <f t="shared" si="25"/>
        <v>0</v>
      </c>
      <c r="CG157">
        <f t="shared" si="25"/>
        <v>0</v>
      </c>
      <c r="CH157">
        <f t="shared" si="25"/>
        <v>0</v>
      </c>
      <c r="CI157">
        <f t="shared" si="25"/>
        <v>0</v>
      </c>
      <c r="CJ157">
        <f t="shared" si="25"/>
        <v>0</v>
      </c>
      <c r="CK157">
        <f t="shared" si="25"/>
        <v>0</v>
      </c>
      <c r="CL157">
        <f t="shared" si="25"/>
        <v>0</v>
      </c>
      <c r="CM157">
        <f t="shared" si="25"/>
        <v>0</v>
      </c>
      <c r="CN157">
        <f t="shared" si="25"/>
        <v>0</v>
      </c>
      <c r="CO157">
        <f t="shared" si="25"/>
        <v>0</v>
      </c>
      <c r="CP157">
        <f t="shared" si="25"/>
        <v>0</v>
      </c>
      <c r="CQ157">
        <f t="shared" si="25"/>
        <v>0</v>
      </c>
      <c r="CR157">
        <f t="shared" si="25"/>
        <v>0</v>
      </c>
      <c r="CS157">
        <f t="shared" ref="CS157:DH157" si="26">CS8</f>
        <v>0</v>
      </c>
      <c r="CT157">
        <f t="shared" si="26"/>
        <v>0</v>
      </c>
      <c r="CU157">
        <f t="shared" si="26"/>
        <v>0</v>
      </c>
      <c r="CV157">
        <f t="shared" si="26"/>
        <v>0</v>
      </c>
      <c r="CW157">
        <f t="shared" si="26"/>
        <v>0</v>
      </c>
      <c r="CX157">
        <f t="shared" si="26"/>
        <v>0</v>
      </c>
      <c r="CY157">
        <f t="shared" si="26"/>
        <v>0</v>
      </c>
      <c r="CZ157">
        <f t="shared" si="26"/>
        <v>0</v>
      </c>
      <c r="DA157">
        <f t="shared" si="26"/>
        <v>0</v>
      </c>
      <c r="DB157">
        <f t="shared" si="26"/>
        <v>0</v>
      </c>
      <c r="DC157">
        <f t="shared" si="26"/>
        <v>0</v>
      </c>
      <c r="DD157">
        <f t="shared" si="26"/>
        <v>0</v>
      </c>
      <c r="DE157">
        <f t="shared" si="26"/>
        <v>48</v>
      </c>
      <c r="DF157" t="str">
        <f t="shared" si="26"/>
        <v>Ministerio de Deportes</v>
      </c>
      <c r="DG157">
        <f t="shared" si="26"/>
        <v>647116</v>
      </c>
      <c r="DH157">
        <f t="shared" si="26"/>
        <v>0</v>
      </c>
    </row>
    <row r="158" spans="1:115">
      <c r="A158">
        <f t="shared" ref="A158:AF158" si="27">A9</f>
        <v>16</v>
      </c>
      <c r="B158" t="str">
        <f t="shared" si="27"/>
        <v>Ministerio de Educación</v>
      </c>
      <c r="C158">
        <f t="shared" si="27"/>
        <v>0</v>
      </c>
      <c r="D158">
        <f t="shared" si="27"/>
        <v>11560.4</v>
      </c>
      <c r="E158">
        <f t="shared" si="27"/>
        <v>0</v>
      </c>
      <c r="F158">
        <f t="shared" si="27"/>
        <v>684185.38</v>
      </c>
      <c r="G158">
        <f t="shared" si="27"/>
        <v>0</v>
      </c>
      <c r="H158">
        <f t="shared" si="27"/>
        <v>0</v>
      </c>
      <c r="I158">
        <f t="shared" si="27"/>
        <v>0</v>
      </c>
      <c r="J158">
        <f t="shared" si="27"/>
        <v>0</v>
      </c>
      <c r="K158">
        <f t="shared" si="27"/>
        <v>0</v>
      </c>
      <c r="L158">
        <f t="shared" si="27"/>
        <v>0</v>
      </c>
      <c r="M158">
        <f t="shared" si="27"/>
        <v>0</v>
      </c>
      <c r="N158">
        <f t="shared" si="27"/>
        <v>0</v>
      </c>
      <c r="O158">
        <f t="shared" si="27"/>
        <v>0</v>
      </c>
      <c r="P158">
        <f t="shared" si="27"/>
        <v>0</v>
      </c>
      <c r="Q158">
        <f t="shared" si="27"/>
        <v>0</v>
      </c>
      <c r="R158">
        <f t="shared" si="27"/>
        <v>0</v>
      </c>
      <c r="S158">
        <f t="shared" si="27"/>
        <v>0</v>
      </c>
      <c r="T158">
        <f t="shared" si="27"/>
        <v>0</v>
      </c>
      <c r="U158">
        <f t="shared" si="27"/>
        <v>0</v>
      </c>
      <c r="V158">
        <f t="shared" si="27"/>
        <v>0</v>
      </c>
      <c r="W158">
        <f t="shared" si="27"/>
        <v>0</v>
      </c>
      <c r="X158">
        <f t="shared" si="27"/>
        <v>0</v>
      </c>
      <c r="Y158">
        <f t="shared" si="27"/>
        <v>0</v>
      </c>
      <c r="Z158">
        <f t="shared" si="27"/>
        <v>0</v>
      </c>
      <c r="AA158">
        <f t="shared" si="27"/>
        <v>0</v>
      </c>
      <c r="AB158">
        <f t="shared" si="27"/>
        <v>86</v>
      </c>
      <c r="AC158" t="str">
        <f t="shared" si="27"/>
        <v>Ministerio de Medio Ambiente y Agua</v>
      </c>
      <c r="AD158">
        <f t="shared" si="27"/>
        <v>350.07</v>
      </c>
      <c r="AE158">
        <f t="shared" si="27"/>
        <v>11842595.120000001</v>
      </c>
      <c r="AF158">
        <f t="shared" si="27"/>
        <v>0</v>
      </c>
      <c r="AG158">
        <f t="shared" ref="AG158:BL158" si="28">AG9</f>
        <v>0</v>
      </c>
      <c r="AH158">
        <f t="shared" si="28"/>
        <v>0</v>
      </c>
      <c r="AI158">
        <f t="shared" si="28"/>
        <v>0</v>
      </c>
      <c r="AJ158">
        <f t="shared" si="28"/>
        <v>0</v>
      </c>
      <c r="AK158">
        <f t="shared" si="28"/>
        <v>0</v>
      </c>
      <c r="AL158">
        <f t="shared" si="28"/>
        <v>0</v>
      </c>
      <c r="AM158">
        <f t="shared" si="28"/>
        <v>0</v>
      </c>
      <c r="AN158">
        <f t="shared" si="28"/>
        <v>0</v>
      </c>
      <c r="AO158">
        <f t="shared" si="28"/>
        <v>0</v>
      </c>
      <c r="AP158">
        <f t="shared" si="28"/>
        <v>0</v>
      </c>
      <c r="AQ158">
        <f t="shared" si="28"/>
        <v>0</v>
      </c>
      <c r="AR158">
        <f t="shared" si="28"/>
        <v>0</v>
      </c>
      <c r="AS158">
        <f t="shared" si="28"/>
        <v>0</v>
      </c>
      <c r="AT158">
        <f t="shared" si="28"/>
        <v>0</v>
      </c>
      <c r="AU158">
        <f t="shared" si="28"/>
        <v>0</v>
      </c>
      <c r="AV158">
        <f t="shared" si="28"/>
        <v>0</v>
      </c>
      <c r="AW158">
        <f t="shared" si="28"/>
        <v>0</v>
      </c>
      <c r="AX158">
        <f t="shared" si="28"/>
        <v>0</v>
      </c>
      <c r="AY158">
        <f t="shared" si="28"/>
        <v>0</v>
      </c>
      <c r="AZ158">
        <f t="shared" si="28"/>
        <v>0</v>
      </c>
      <c r="BA158">
        <f t="shared" si="28"/>
        <v>0</v>
      </c>
      <c r="BB158">
        <f t="shared" si="28"/>
        <v>0</v>
      </c>
      <c r="BC158">
        <f t="shared" si="28"/>
        <v>293</v>
      </c>
      <c r="BD158" t="str">
        <f t="shared" si="28"/>
        <v>Fundación Cultural del Banco Central de Bolivia</v>
      </c>
      <c r="BE158">
        <f t="shared" si="28"/>
        <v>0</v>
      </c>
      <c r="BF158">
        <f t="shared" si="28"/>
        <v>0</v>
      </c>
      <c r="BG158">
        <f t="shared" si="28"/>
        <v>21695</v>
      </c>
      <c r="BH158">
        <f t="shared" si="28"/>
        <v>0</v>
      </c>
      <c r="BI158">
        <f t="shared" si="28"/>
        <v>0</v>
      </c>
      <c r="BJ158">
        <f t="shared" si="28"/>
        <v>0</v>
      </c>
      <c r="BK158">
        <f t="shared" si="28"/>
        <v>0</v>
      </c>
      <c r="BL158">
        <f t="shared" si="28"/>
        <v>0</v>
      </c>
      <c r="BM158">
        <f t="shared" ref="BM158:CR158" si="29">BM9</f>
        <v>0</v>
      </c>
      <c r="BN158">
        <f t="shared" si="29"/>
        <v>0</v>
      </c>
      <c r="BO158">
        <f t="shared" si="29"/>
        <v>0</v>
      </c>
      <c r="BP158">
        <f t="shared" si="29"/>
        <v>0</v>
      </c>
      <c r="BQ158">
        <f t="shared" si="29"/>
        <v>0</v>
      </c>
      <c r="BR158">
        <f t="shared" si="29"/>
        <v>0</v>
      </c>
      <c r="BS158">
        <f t="shared" si="29"/>
        <v>0</v>
      </c>
      <c r="BT158">
        <f t="shared" si="29"/>
        <v>0</v>
      </c>
      <c r="BU158">
        <f t="shared" si="29"/>
        <v>0</v>
      </c>
      <c r="BV158">
        <f t="shared" si="29"/>
        <v>0</v>
      </c>
      <c r="BW158">
        <f t="shared" si="29"/>
        <v>0</v>
      </c>
      <c r="BX158">
        <f t="shared" si="29"/>
        <v>0</v>
      </c>
      <c r="BY158">
        <f t="shared" si="29"/>
        <v>0</v>
      </c>
      <c r="BZ158">
        <f t="shared" si="29"/>
        <v>0</v>
      </c>
      <c r="CA158">
        <f t="shared" si="29"/>
        <v>0</v>
      </c>
      <c r="CB158">
        <f t="shared" si="29"/>
        <v>0</v>
      </c>
      <c r="CC158">
        <f t="shared" si="29"/>
        <v>0</v>
      </c>
      <c r="CD158">
        <f t="shared" si="29"/>
        <v>0</v>
      </c>
      <c r="CE158">
        <f t="shared" si="29"/>
        <v>0</v>
      </c>
      <c r="CF158">
        <f t="shared" si="29"/>
        <v>0</v>
      </c>
      <c r="CG158">
        <f t="shared" si="29"/>
        <v>0</v>
      </c>
      <c r="CH158">
        <f t="shared" si="29"/>
        <v>0</v>
      </c>
      <c r="CI158">
        <f t="shared" si="29"/>
        <v>0</v>
      </c>
      <c r="CJ158">
        <f t="shared" si="29"/>
        <v>0</v>
      </c>
      <c r="CK158">
        <f t="shared" si="29"/>
        <v>0</v>
      </c>
      <c r="CL158">
        <f t="shared" si="29"/>
        <v>0</v>
      </c>
      <c r="CM158">
        <f t="shared" si="29"/>
        <v>0</v>
      </c>
      <c r="CN158">
        <f t="shared" si="29"/>
        <v>0</v>
      </c>
      <c r="CO158">
        <f t="shared" si="29"/>
        <v>0</v>
      </c>
      <c r="CP158">
        <f t="shared" si="29"/>
        <v>0</v>
      </c>
      <c r="CQ158">
        <f t="shared" si="29"/>
        <v>0</v>
      </c>
      <c r="CR158">
        <f t="shared" si="29"/>
        <v>0</v>
      </c>
      <c r="CS158">
        <f t="shared" ref="CS158:DH158" si="30">CS9</f>
        <v>0</v>
      </c>
      <c r="CT158">
        <f t="shared" si="30"/>
        <v>0</v>
      </c>
      <c r="CU158">
        <f t="shared" si="30"/>
        <v>0</v>
      </c>
      <c r="CV158">
        <f t="shared" si="30"/>
        <v>0</v>
      </c>
      <c r="CW158">
        <f t="shared" si="30"/>
        <v>0</v>
      </c>
      <c r="CX158">
        <f t="shared" si="30"/>
        <v>0</v>
      </c>
      <c r="CY158">
        <f t="shared" si="30"/>
        <v>0</v>
      </c>
      <c r="CZ158">
        <f t="shared" si="30"/>
        <v>0</v>
      </c>
      <c r="DA158">
        <f t="shared" si="30"/>
        <v>0</v>
      </c>
      <c r="DB158">
        <f t="shared" si="30"/>
        <v>0</v>
      </c>
      <c r="DC158">
        <f t="shared" si="30"/>
        <v>0</v>
      </c>
      <c r="DD158">
        <f t="shared" si="30"/>
        <v>0</v>
      </c>
      <c r="DE158">
        <f t="shared" si="30"/>
        <v>52</v>
      </c>
      <c r="DF158" t="str">
        <f t="shared" si="30"/>
        <v>Ministerio de Culturas y Turismo</v>
      </c>
      <c r="DG158">
        <f t="shared" si="30"/>
        <v>1945</v>
      </c>
      <c r="DH158">
        <f t="shared" si="30"/>
        <v>0</v>
      </c>
    </row>
    <row r="159" spans="1:115">
      <c r="A159">
        <f t="shared" ref="A159:AF159" si="31">A10</f>
        <v>20</v>
      </c>
      <c r="B159" t="str">
        <f t="shared" si="31"/>
        <v>Ministerio de Defensa</v>
      </c>
      <c r="C159">
        <f t="shared" si="31"/>
        <v>458.65</v>
      </c>
      <c r="D159">
        <f t="shared" si="31"/>
        <v>78486.34</v>
      </c>
      <c r="E159">
        <f t="shared" si="31"/>
        <v>0</v>
      </c>
      <c r="F159">
        <f t="shared" si="31"/>
        <v>14709.150000000003</v>
      </c>
      <c r="G159">
        <f t="shared" si="31"/>
        <v>0</v>
      </c>
      <c r="H159">
        <f t="shared" si="31"/>
        <v>0</v>
      </c>
      <c r="I159">
        <f t="shared" si="31"/>
        <v>0</v>
      </c>
      <c r="J159">
        <f t="shared" si="31"/>
        <v>0</v>
      </c>
      <c r="K159">
        <f t="shared" si="31"/>
        <v>0</v>
      </c>
      <c r="L159">
        <f t="shared" si="31"/>
        <v>0</v>
      </c>
      <c r="M159">
        <f t="shared" si="31"/>
        <v>0</v>
      </c>
      <c r="N159">
        <f t="shared" si="31"/>
        <v>0</v>
      </c>
      <c r="O159">
        <f t="shared" si="31"/>
        <v>0</v>
      </c>
      <c r="P159">
        <f t="shared" si="31"/>
        <v>0</v>
      </c>
      <c r="Q159">
        <f t="shared" si="31"/>
        <v>0</v>
      </c>
      <c r="R159">
        <f t="shared" si="31"/>
        <v>0</v>
      </c>
      <c r="S159">
        <f t="shared" si="31"/>
        <v>0</v>
      </c>
      <c r="T159">
        <f t="shared" si="31"/>
        <v>0</v>
      </c>
      <c r="U159">
        <f t="shared" si="31"/>
        <v>0</v>
      </c>
      <c r="V159">
        <f t="shared" si="31"/>
        <v>0</v>
      </c>
      <c r="W159">
        <f t="shared" si="31"/>
        <v>0</v>
      </c>
      <c r="X159">
        <f t="shared" si="31"/>
        <v>0</v>
      </c>
      <c r="Y159">
        <f t="shared" si="31"/>
        <v>0</v>
      </c>
      <c r="Z159">
        <f t="shared" si="31"/>
        <v>0</v>
      </c>
      <c r="AA159">
        <f t="shared" si="31"/>
        <v>0</v>
      </c>
      <c r="AB159">
        <f t="shared" si="31"/>
        <v>212</v>
      </c>
      <c r="AC159" t="str">
        <f t="shared" si="31"/>
        <v>Instituto Nacional de Reforma Agraria</v>
      </c>
      <c r="AD159">
        <f t="shared" si="31"/>
        <v>0</v>
      </c>
      <c r="AE159">
        <f t="shared" si="31"/>
        <v>0</v>
      </c>
      <c r="AF159">
        <f t="shared" si="31"/>
        <v>0</v>
      </c>
      <c r="AG159">
        <f t="shared" ref="AG159:BL159" si="32">AG10</f>
        <v>50.01</v>
      </c>
      <c r="AH159">
        <f t="shared" si="32"/>
        <v>0</v>
      </c>
      <c r="AI159">
        <f t="shared" si="32"/>
        <v>0</v>
      </c>
      <c r="AJ159">
        <f t="shared" si="32"/>
        <v>0</v>
      </c>
      <c r="AK159">
        <f t="shared" si="32"/>
        <v>0</v>
      </c>
      <c r="AL159">
        <f t="shared" si="32"/>
        <v>0</v>
      </c>
      <c r="AM159">
        <f t="shared" si="32"/>
        <v>0</v>
      </c>
      <c r="AN159">
        <f t="shared" si="32"/>
        <v>0</v>
      </c>
      <c r="AO159">
        <f t="shared" si="32"/>
        <v>0</v>
      </c>
      <c r="AP159">
        <f t="shared" si="32"/>
        <v>0</v>
      </c>
      <c r="AQ159">
        <f t="shared" si="32"/>
        <v>0</v>
      </c>
      <c r="AR159">
        <f t="shared" si="32"/>
        <v>0</v>
      </c>
      <c r="AS159">
        <f t="shared" si="32"/>
        <v>0</v>
      </c>
      <c r="AT159">
        <f t="shared" si="32"/>
        <v>0</v>
      </c>
      <c r="AU159">
        <f t="shared" si="32"/>
        <v>0</v>
      </c>
      <c r="AV159">
        <f t="shared" si="32"/>
        <v>0</v>
      </c>
      <c r="AW159">
        <f t="shared" si="32"/>
        <v>0</v>
      </c>
      <c r="AX159">
        <f t="shared" si="32"/>
        <v>0</v>
      </c>
      <c r="AY159">
        <f t="shared" si="32"/>
        <v>0</v>
      </c>
      <c r="AZ159">
        <f t="shared" si="32"/>
        <v>0</v>
      </c>
      <c r="BA159">
        <f t="shared" si="32"/>
        <v>0</v>
      </c>
      <c r="BB159">
        <f t="shared" si="32"/>
        <v>0</v>
      </c>
      <c r="BC159" t="str">
        <f t="shared" si="32"/>
        <v>99 - 01</v>
      </c>
      <c r="BD159" t="str">
        <f t="shared" si="32"/>
        <v>Dirección General de Programación y Operaciones del Tesoro</v>
      </c>
      <c r="BE159">
        <f t="shared" si="32"/>
        <v>0</v>
      </c>
      <c r="BF159">
        <f t="shared" si="32"/>
        <v>0</v>
      </c>
      <c r="BG159">
        <f t="shared" si="32"/>
        <v>313.07</v>
      </c>
      <c r="BH159">
        <f t="shared" si="32"/>
        <v>0</v>
      </c>
      <c r="BI159">
        <f t="shared" si="32"/>
        <v>0</v>
      </c>
      <c r="BJ159">
        <f t="shared" si="32"/>
        <v>0</v>
      </c>
      <c r="BK159">
        <f t="shared" si="32"/>
        <v>0</v>
      </c>
      <c r="BL159">
        <f t="shared" si="32"/>
        <v>0</v>
      </c>
      <c r="BM159">
        <f t="shared" ref="BM159:CR159" si="33">BM10</f>
        <v>0</v>
      </c>
      <c r="BN159">
        <f t="shared" si="33"/>
        <v>0</v>
      </c>
      <c r="BO159">
        <f t="shared" si="33"/>
        <v>0</v>
      </c>
      <c r="BP159">
        <f t="shared" si="33"/>
        <v>0</v>
      </c>
      <c r="BQ159">
        <f t="shared" si="33"/>
        <v>0</v>
      </c>
      <c r="BR159">
        <f t="shared" si="33"/>
        <v>0</v>
      </c>
      <c r="BS159">
        <f t="shared" si="33"/>
        <v>0</v>
      </c>
      <c r="BT159">
        <f t="shared" si="33"/>
        <v>0</v>
      </c>
      <c r="BU159">
        <f t="shared" si="33"/>
        <v>0</v>
      </c>
      <c r="BV159">
        <f t="shared" si="33"/>
        <v>0</v>
      </c>
      <c r="BW159">
        <f t="shared" si="33"/>
        <v>0</v>
      </c>
      <c r="BX159">
        <f t="shared" si="33"/>
        <v>0</v>
      </c>
      <c r="BY159">
        <f t="shared" si="33"/>
        <v>0</v>
      </c>
      <c r="BZ159">
        <f t="shared" si="33"/>
        <v>0</v>
      </c>
      <c r="CA159">
        <f t="shared" si="33"/>
        <v>0</v>
      </c>
      <c r="CB159">
        <f t="shared" si="33"/>
        <v>0</v>
      </c>
      <c r="CC159">
        <f t="shared" si="33"/>
        <v>0</v>
      </c>
      <c r="CD159">
        <f t="shared" si="33"/>
        <v>0</v>
      </c>
      <c r="CE159">
        <f t="shared" si="33"/>
        <v>0</v>
      </c>
      <c r="CF159">
        <f t="shared" si="33"/>
        <v>0</v>
      </c>
      <c r="CG159">
        <f t="shared" si="33"/>
        <v>0</v>
      </c>
      <c r="CH159">
        <f t="shared" si="33"/>
        <v>0</v>
      </c>
      <c r="CI159">
        <f t="shared" si="33"/>
        <v>0</v>
      </c>
      <c r="CJ159">
        <f t="shared" si="33"/>
        <v>0</v>
      </c>
      <c r="CK159">
        <f t="shared" si="33"/>
        <v>0</v>
      </c>
      <c r="CL159">
        <f t="shared" si="33"/>
        <v>0</v>
      </c>
      <c r="CM159">
        <f t="shared" si="33"/>
        <v>0</v>
      </c>
      <c r="CN159">
        <f t="shared" si="33"/>
        <v>0</v>
      </c>
      <c r="CO159">
        <f t="shared" si="33"/>
        <v>0</v>
      </c>
      <c r="CP159">
        <f t="shared" si="33"/>
        <v>0</v>
      </c>
      <c r="CQ159">
        <f t="shared" si="33"/>
        <v>0</v>
      </c>
      <c r="CR159">
        <f t="shared" si="33"/>
        <v>0</v>
      </c>
      <c r="CS159">
        <f t="shared" ref="CS159:DH159" si="34">CS10</f>
        <v>0</v>
      </c>
      <c r="CT159">
        <f t="shared" si="34"/>
        <v>0</v>
      </c>
      <c r="CU159">
        <f t="shared" si="34"/>
        <v>0</v>
      </c>
      <c r="CV159">
        <f t="shared" si="34"/>
        <v>0</v>
      </c>
      <c r="CW159">
        <f t="shared" si="34"/>
        <v>0</v>
      </c>
      <c r="CX159">
        <f t="shared" si="34"/>
        <v>0</v>
      </c>
      <c r="CY159">
        <f t="shared" si="34"/>
        <v>0</v>
      </c>
      <c r="CZ159">
        <f t="shared" si="34"/>
        <v>0</v>
      </c>
      <c r="DA159">
        <f t="shared" si="34"/>
        <v>0</v>
      </c>
      <c r="DB159">
        <f t="shared" si="34"/>
        <v>0</v>
      </c>
      <c r="DC159">
        <f t="shared" si="34"/>
        <v>0</v>
      </c>
      <c r="DD159">
        <f t="shared" si="34"/>
        <v>0</v>
      </c>
      <c r="DE159">
        <f t="shared" si="34"/>
        <v>66</v>
      </c>
      <c r="DF159" t="str">
        <f t="shared" si="34"/>
        <v>Ministerio de Planificación del Desarrollo</v>
      </c>
      <c r="DG159">
        <f t="shared" si="34"/>
        <v>11313.75</v>
      </c>
      <c r="DH159">
        <f t="shared" si="34"/>
        <v>0</v>
      </c>
    </row>
    <row r="160" spans="1:115">
      <c r="A160">
        <f t="shared" ref="A160:AF160" si="35">A11</f>
        <v>25</v>
      </c>
      <c r="B160" t="str">
        <f t="shared" si="35"/>
        <v>Ministerio de la Presidencia</v>
      </c>
      <c r="C160">
        <f t="shared" si="35"/>
        <v>0</v>
      </c>
      <c r="D160">
        <f t="shared" si="35"/>
        <v>23231.79</v>
      </c>
      <c r="E160">
        <f t="shared" si="35"/>
        <v>0</v>
      </c>
      <c r="F160">
        <f t="shared" si="35"/>
        <v>596.91</v>
      </c>
      <c r="G160">
        <f t="shared" si="35"/>
        <v>0</v>
      </c>
      <c r="H160">
        <f t="shared" si="35"/>
        <v>0</v>
      </c>
      <c r="I160">
        <f t="shared" si="35"/>
        <v>0</v>
      </c>
      <c r="J160">
        <f t="shared" si="35"/>
        <v>0</v>
      </c>
      <c r="K160">
        <f t="shared" si="35"/>
        <v>0</v>
      </c>
      <c r="L160">
        <f t="shared" si="35"/>
        <v>0</v>
      </c>
      <c r="M160">
        <f t="shared" si="35"/>
        <v>0</v>
      </c>
      <c r="N160">
        <f t="shared" si="35"/>
        <v>0</v>
      </c>
      <c r="O160">
        <f t="shared" si="35"/>
        <v>0</v>
      </c>
      <c r="P160">
        <f t="shared" si="35"/>
        <v>0</v>
      </c>
      <c r="Q160">
        <f t="shared" si="35"/>
        <v>0</v>
      </c>
      <c r="R160">
        <f t="shared" si="35"/>
        <v>0</v>
      </c>
      <c r="S160">
        <f t="shared" si="35"/>
        <v>0</v>
      </c>
      <c r="T160">
        <f t="shared" si="35"/>
        <v>0</v>
      </c>
      <c r="U160">
        <f t="shared" si="35"/>
        <v>0</v>
      </c>
      <c r="V160">
        <f t="shared" si="35"/>
        <v>0</v>
      </c>
      <c r="W160">
        <f t="shared" si="35"/>
        <v>0</v>
      </c>
      <c r="X160">
        <f t="shared" si="35"/>
        <v>0</v>
      </c>
      <c r="Y160">
        <f t="shared" si="35"/>
        <v>0</v>
      </c>
      <c r="Z160">
        <f t="shared" si="35"/>
        <v>0</v>
      </c>
      <c r="AA160">
        <f t="shared" si="35"/>
        <v>0</v>
      </c>
      <c r="AB160">
        <f t="shared" si="35"/>
        <v>287</v>
      </c>
      <c r="AC160" t="str">
        <f t="shared" si="35"/>
        <v>Fondo Nacional de Inversión Productiva y Social</v>
      </c>
      <c r="AD160">
        <f t="shared" si="35"/>
        <v>0</v>
      </c>
      <c r="AE160">
        <f t="shared" si="35"/>
        <v>44901994.439999998</v>
      </c>
      <c r="AF160">
        <f t="shared" si="35"/>
        <v>0</v>
      </c>
      <c r="AG160">
        <f t="shared" ref="AG160:BL160" si="36">AG11</f>
        <v>17150000</v>
      </c>
      <c r="AH160">
        <f t="shared" si="36"/>
        <v>0</v>
      </c>
      <c r="AI160">
        <f t="shared" si="36"/>
        <v>0</v>
      </c>
      <c r="AJ160">
        <f t="shared" si="36"/>
        <v>0</v>
      </c>
      <c r="AK160">
        <f t="shared" si="36"/>
        <v>0</v>
      </c>
      <c r="AL160">
        <f t="shared" si="36"/>
        <v>0</v>
      </c>
      <c r="AM160">
        <f t="shared" si="36"/>
        <v>0</v>
      </c>
      <c r="AN160">
        <f t="shared" si="36"/>
        <v>0</v>
      </c>
      <c r="AO160">
        <f t="shared" si="36"/>
        <v>0</v>
      </c>
      <c r="AP160">
        <f t="shared" si="36"/>
        <v>0</v>
      </c>
      <c r="AQ160">
        <f t="shared" si="36"/>
        <v>0</v>
      </c>
      <c r="AR160">
        <f t="shared" si="36"/>
        <v>0</v>
      </c>
      <c r="AS160">
        <f t="shared" si="36"/>
        <v>0</v>
      </c>
      <c r="AT160">
        <f t="shared" si="36"/>
        <v>0</v>
      </c>
      <c r="AU160">
        <f t="shared" si="36"/>
        <v>0</v>
      </c>
      <c r="AV160">
        <f t="shared" si="36"/>
        <v>0</v>
      </c>
      <c r="AW160">
        <f t="shared" si="36"/>
        <v>0</v>
      </c>
      <c r="AX160">
        <f t="shared" si="36"/>
        <v>0</v>
      </c>
      <c r="AY160">
        <f t="shared" si="36"/>
        <v>0</v>
      </c>
      <c r="AZ160">
        <f t="shared" si="36"/>
        <v>0</v>
      </c>
      <c r="BA160">
        <f t="shared" si="36"/>
        <v>0</v>
      </c>
      <c r="BB160">
        <f t="shared" si="36"/>
        <v>0</v>
      </c>
      <c r="BC160">
        <f t="shared" si="36"/>
        <v>290</v>
      </c>
      <c r="BD160" t="str">
        <f t="shared" si="36"/>
        <v>Servicio de Impuestos Nacionales</v>
      </c>
      <c r="BE160">
        <f t="shared" si="36"/>
        <v>0</v>
      </c>
      <c r="BF160">
        <f t="shared" si="36"/>
        <v>0</v>
      </c>
      <c r="BG160">
        <f t="shared" si="36"/>
        <v>16742.71</v>
      </c>
      <c r="BH160">
        <f t="shared" si="36"/>
        <v>313.07</v>
      </c>
      <c r="BI160">
        <f t="shared" si="36"/>
        <v>0</v>
      </c>
      <c r="BJ160">
        <f t="shared" si="36"/>
        <v>0</v>
      </c>
      <c r="BK160">
        <f t="shared" si="36"/>
        <v>0</v>
      </c>
      <c r="BL160">
        <f t="shared" si="36"/>
        <v>0</v>
      </c>
      <c r="BM160">
        <f t="shared" ref="BM160:CR160" si="37">BM11</f>
        <v>0</v>
      </c>
      <c r="BN160">
        <f t="shared" si="37"/>
        <v>0</v>
      </c>
      <c r="BO160">
        <f t="shared" si="37"/>
        <v>0</v>
      </c>
      <c r="BP160">
        <f t="shared" si="37"/>
        <v>0</v>
      </c>
      <c r="BQ160">
        <f t="shared" si="37"/>
        <v>0</v>
      </c>
      <c r="BR160">
        <f t="shared" si="37"/>
        <v>0</v>
      </c>
      <c r="BS160">
        <f t="shared" si="37"/>
        <v>0</v>
      </c>
      <c r="BT160">
        <f t="shared" si="37"/>
        <v>0</v>
      </c>
      <c r="BU160">
        <f t="shared" si="37"/>
        <v>0</v>
      </c>
      <c r="BV160">
        <f t="shared" si="37"/>
        <v>0</v>
      </c>
      <c r="BW160">
        <f t="shared" si="37"/>
        <v>0</v>
      </c>
      <c r="BX160">
        <f t="shared" si="37"/>
        <v>0</v>
      </c>
      <c r="BY160">
        <f t="shared" si="37"/>
        <v>0</v>
      </c>
      <c r="BZ160">
        <f t="shared" si="37"/>
        <v>0</v>
      </c>
      <c r="CA160">
        <f t="shared" si="37"/>
        <v>0</v>
      </c>
      <c r="CB160">
        <f t="shared" si="37"/>
        <v>0</v>
      </c>
      <c r="CC160">
        <f t="shared" si="37"/>
        <v>0</v>
      </c>
      <c r="CD160">
        <f t="shared" si="37"/>
        <v>0</v>
      </c>
      <c r="CE160">
        <f t="shared" si="37"/>
        <v>0</v>
      </c>
      <c r="CF160">
        <f t="shared" si="37"/>
        <v>0</v>
      </c>
      <c r="CG160">
        <f t="shared" si="37"/>
        <v>0</v>
      </c>
      <c r="CH160">
        <f t="shared" si="37"/>
        <v>0</v>
      </c>
      <c r="CI160">
        <f t="shared" si="37"/>
        <v>0</v>
      </c>
      <c r="CJ160">
        <f t="shared" si="37"/>
        <v>0</v>
      </c>
      <c r="CK160">
        <f t="shared" si="37"/>
        <v>0</v>
      </c>
      <c r="CL160">
        <f t="shared" si="37"/>
        <v>0</v>
      </c>
      <c r="CM160">
        <f t="shared" si="37"/>
        <v>0</v>
      </c>
      <c r="CN160">
        <f t="shared" si="37"/>
        <v>0</v>
      </c>
      <c r="CO160">
        <f t="shared" si="37"/>
        <v>0</v>
      </c>
      <c r="CP160">
        <f t="shared" si="37"/>
        <v>0</v>
      </c>
      <c r="CQ160">
        <f t="shared" si="37"/>
        <v>0</v>
      </c>
      <c r="CR160">
        <f t="shared" si="37"/>
        <v>0</v>
      </c>
      <c r="CS160">
        <f t="shared" ref="CS160:DH160" si="38">CS11</f>
        <v>0</v>
      </c>
      <c r="CT160">
        <f t="shared" si="38"/>
        <v>0</v>
      </c>
      <c r="CU160">
        <f t="shared" si="38"/>
        <v>0</v>
      </c>
      <c r="CV160">
        <f t="shared" si="38"/>
        <v>0</v>
      </c>
      <c r="CW160">
        <f t="shared" si="38"/>
        <v>0</v>
      </c>
      <c r="CX160">
        <f t="shared" si="38"/>
        <v>0</v>
      </c>
      <c r="CY160">
        <f t="shared" si="38"/>
        <v>0</v>
      </c>
      <c r="CZ160">
        <f t="shared" si="38"/>
        <v>0</v>
      </c>
      <c r="DA160">
        <f t="shared" si="38"/>
        <v>0</v>
      </c>
      <c r="DB160">
        <f t="shared" si="38"/>
        <v>0</v>
      </c>
      <c r="DC160">
        <f t="shared" si="38"/>
        <v>0</v>
      </c>
      <c r="DD160">
        <f t="shared" si="38"/>
        <v>0</v>
      </c>
      <c r="DE160">
        <f t="shared" si="38"/>
        <v>81</v>
      </c>
      <c r="DF160" t="str">
        <f t="shared" si="38"/>
        <v>Ministerio de Obras Públicas, Servicios y Vivienda</v>
      </c>
      <c r="DG160">
        <f t="shared" si="38"/>
        <v>4049.9999999999418</v>
      </c>
      <c r="DH160">
        <f t="shared" si="38"/>
        <v>0</v>
      </c>
    </row>
    <row r="161" spans="1:112">
      <c r="A161">
        <f t="shared" ref="A161:AF161" si="39">A12</f>
        <v>30</v>
      </c>
      <c r="B161" t="str">
        <f t="shared" si="39"/>
        <v>Ministerio de Justicia y Transparencia Institucional</v>
      </c>
      <c r="C161">
        <f t="shared" si="39"/>
        <v>0</v>
      </c>
      <c r="D161">
        <f t="shared" si="39"/>
        <v>479.58</v>
      </c>
      <c r="E161">
        <f t="shared" si="39"/>
        <v>0</v>
      </c>
      <c r="F161">
        <f t="shared" si="39"/>
        <v>3.98</v>
      </c>
      <c r="G161">
        <f t="shared" si="39"/>
        <v>0</v>
      </c>
      <c r="H161">
        <f t="shared" si="39"/>
        <v>0</v>
      </c>
      <c r="I161">
        <f t="shared" si="39"/>
        <v>0</v>
      </c>
      <c r="J161">
        <f t="shared" si="39"/>
        <v>0</v>
      </c>
      <c r="K161">
        <f t="shared" si="39"/>
        <v>0</v>
      </c>
      <c r="L161">
        <f t="shared" si="39"/>
        <v>0</v>
      </c>
      <c r="M161">
        <f t="shared" si="39"/>
        <v>0</v>
      </c>
      <c r="N161">
        <f t="shared" si="39"/>
        <v>0</v>
      </c>
      <c r="O161">
        <f t="shared" si="39"/>
        <v>0</v>
      </c>
      <c r="P161">
        <f t="shared" si="39"/>
        <v>0</v>
      </c>
      <c r="Q161">
        <f t="shared" si="39"/>
        <v>0</v>
      </c>
      <c r="R161">
        <f t="shared" si="39"/>
        <v>0</v>
      </c>
      <c r="S161">
        <f t="shared" si="39"/>
        <v>0</v>
      </c>
      <c r="T161">
        <f t="shared" si="39"/>
        <v>0</v>
      </c>
      <c r="U161">
        <f t="shared" si="39"/>
        <v>0</v>
      </c>
      <c r="V161">
        <f t="shared" si="39"/>
        <v>0</v>
      </c>
      <c r="W161">
        <f t="shared" si="39"/>
        <v>0</v>
      </c>
      <c r="X161">
        <f t="shared" si="39"/>
        <v>0</v>
      </c>
      <c r="Y161">
        <f t="shared" si="39"/>
        <v>0</v>
      </c>
      <c r="Z161">
        <f t="shared" si="39"/>
        <v>0</v>
      </c>
      <c r="AA161">
        <f t="shared" si="39"/>
        <v>0</v>
      </c>
      <c r="AB161">
        <f t="shared" si="39"/>
        <v>291</v>
      </c>
      <c r="AC161" t="str">
        <f t="shared" si="39"/>
        <v>Administradora Boliviana de Carreteras</v>
      </c>
      <c r="AD161">
        <f t="shared" si="39"/>
        <v>0</v>
      </c>
      <c r="AE161">
        <f t="shared" si="39"/>
        <v>0</v>
      </c>
      <c r="AF161">
        <f t="shared" si="39"/>
        <v>0</v>
      </c>
      <c r="AG161">
        <f t="shared" ref="AG161:BL161" si="40">AG12</f>
        <v>86849747.659999996</v>
      </c>
      <c r="AH161">
        <f t="shared" si="40"/>
        <v>0</v>
      </c>
      <c r="AI161">
        <f t="shared" si="40"/>
        <v>0</v>
      </c>
      <c r="AJ161">
        <f t="shared" si="40"/>
        <v>0</v>
      </c>
      <c r="AK161">
        <f t="shared" si="40"/>
        <v>0</v>
      </c>
      <c r="AL161">
        <f t="shared" si="40"/>
        <v>0</v>
      </c>
      <c r="AM161">
        <f t="shared" si="40"/>
        <v>0</v>
      </c>
      <c r="AN161">
        <f t="shared" si="40"/>
        <v>0</v>
      </c>
      <c r="AO161">
        <f t="shared" si="40"/>
        <v>0</v>
      </c>
      <c r="AP161">
        <f t="shared" si="40"/>
        <v>0</v>
      </c>
      <c r="AQ161">
        <f t="shared" si="40"/>
        <v>0</v>
      </c>
      <c r="AR161">
        <f t="shared" si="40"/>
        <v>0</v>
      </c>
      <c r="AS161">
        <f t="shared" si="40"/>
        <v>0</v>
      </c>
      <c r="AT161">
        <f t="shared" si="40"/>
        <v>0</v>
      </c>
      <c r="AU161">
        <f t="shared" si="40"/>
        <v>0</v>
      </c>
      <c r="AV161">
        <f t="shared" si="40"/>
        <v>0</v>
      </c>
      <c r="AW161">
        <f t="shared" si="40"/>
        <v>0</v>
      </c>
      <c r="AX161">
        <f t="shared" si="40"/>
        <v>0</v>
      </c>
      <c r="AY161">
        <f t="shared" si="40"/>
        <v>0</v>
      </c>
      <c r="AZ161">
        <f t="shared" si="40"/>
        <v>0</v>
      </c>
      <c r="BA161">
        <f t="shared" si="40"/>
        <v>0</v>
      </c>
      <c r="BB161">
        <f t="shared" si="40"/>
        <v>0</v>
      </c>
      <c r="BC161">
        <f t="shared" si="40"/>
        <v>0</v>
      </c>
      <c r="BD161">
        <f t="shared" si="40"/>
        <v>0</v>
      </c>
      <c r="BE161">
        <f t="shared" si="40"/>
        <v>0</v>
      </c>
      <c r="BF161">
        <f t="shared" si="40"/>
        <v>0</v>
      </c>
      <c r="BG161">
        <f t="shared" si="40"/>
        <v>0</v>
      </c>
      <c r="BH161">
        <f t="shared" si="40"/>
        <v>0</v>
      </c>
      <c r="BI161">
        <f t="shared" si="40"/>
        <v>0</v>
      </c>
      <c r="BJ161">
        <f t="shared" si="40"/>
        <v>0</v>
      </c>
      <c r="BK161">
        <f t="shared" si="40"/>
        <v>0</v>
      </c>
      <c r="BL161">
        <f t="shared" si="40"/>
        <v>0</v>
      </c>
      <c r="BM161">
        <f t="shared" ref="BM161:CR161" si="41">BM12</f>
        <v>0</v>
      </c>
      <c r="BN161">
        <f t="shared" si="41"/>
        <v>0</v>
      </c>
      <c r="BO161">
        <f t="shared" si="41"/>
        <v>0</v>
      </c>
      <c r="BP161">
        <f t="shared" si="41"/>
        <v>0</v>
      </c>
      <c r="BQ161">
        <f t="shared" si="41"/>
        <v>0</v>
      </c>
      <c r="BR161">
        <f t="shared" si="41"/>
        <v>0</v>
      </c>
      <c r="BS161">
        <f t="shared" si="41"/>
        <v>0</v>
      </c>
      <c r="BT161">
        <f t="shared" si="41"/>
        <v>0</v>
      </c>
      <c r="BU161">
        <f t="shared" si="41"/>
        <v>0</v>
      </c>
      <c r="BV161">
        <f t="shared" si="41"/>
        <v>0</v>
      </c>
      <c r="BW161">
        <f t="shared" si="41"/>
        <v>0</v>
      </c>
      <c r="BX161">
        <f t="shared" si="41"/>
        <v>0</v>
      </c>
      <c r="BY161">
        <f t="shared" si="41"/>
        <v>0</v>
      </c>
      <c r="BZ161">
        <f t="shared" si="41"/>
        <v>0</v>
      </c>
      <c r="CA161">
        <f t="shared" si="41"/>
        <v>0</v>
      </c>
      <c r="CB161">
        <f t="shared" si="41"/>
        <v>0</v>
      </c>
      <c r="CC161">
        <f t="shared" si="41"/>
        <v>0</v>
      </c>
      <c r="CD161">
        <f t="shared" si="41"/>
        <v>0</v>
      </c>
      <c r="CE161">
        <f t="shared" si="41"/>
        <v>0</v>
      </c>
      <c r="CF161">
        <f t="shared" si="41"/>
        <v>0</v>
      </c>
      <c r="CG161">
        <f t="shared" si="41"/>
        <v>0</v>
      </c>
      <c r="CH161">
        <f t="shared" si="41"/>
        <v>0</v>
      </c>
      <c r="CI161">
        <f t="shared" si="41"/>
        <v>0</v>
      </c>
      <c r="CJ161">
        <f t="shared" si="41"/>
        <v>0</v>
      </c>
      <c r="CK161">
        <f t="shared" si="41"/>
        <v>0</v>
      </c>
      <c r="CL161">
        <f t="shared" si="41"/>
        <v>0</v>
      </c>
      <c r="CM161">
        <f t="shared" si="41"/>
        <v>0</v>
      </c>
      <c r="CN161">
        <f t="shared" si="41"/>
        <v>0</v>
      </c>
      <c r="CO161">
        <f t="shared" si="41"/>
        <v>0</v>
      </c>
      <c r="CP161">
        <f t="shared" si="41"/>
        <v>0</v>
      </c>
      <c r="CQ161">
        <f t="shared" si="41"/>
        <v>0</v>
      </c>
      <c r="CR161">
        <f t="shared" si="41"/>
        <v>0</v>
      </c>
      <c r="CS161">
        <f t="shared" ref="CS161:DH161" si="42">CS12</f>
        <v>0</v>
      </c>
      <c r="CT161">
        <f t="shared" si="42"/>
        <v>0</v>
      </c>
      <c r="CU161">
        <f t="shared" si="42"/>
        <v>0</v>
      </c>
      <c r="CV161">
        <f t="shared" si="42"/>
        <v>0</v>
      </c>
      <c r="CW161">
        <f t="shared" si="42"/>
        <v>0</v>
      </c>
      <c r="CX161">
        <f t="shared" si="42"/>
        <v>0</v>
      </c>
      <c r="CY161">
        <f t="shared" si="42"/>
        <v>0</v>
      </c>
      <c r="CZ161">
        <f t="shared" si="42"/>
        <v>0</v>
      </c>
      <c r="DA161">
        <f t="shared" si="42"/>
        <v>0</v>
      </c>
      <c r="DB161">
        <f t="shared" si="42"/>
        <v>0</v>
      </c>
      <c r="DC161">
        <f t="shared" si="42"/>
        <v>0</v>
      </c>
      <c r="DD161">
        <f t="shared" si="42"/>
        <v>0</v>
      </c>
      <c r="DE161">
        <f t="shared" si="42"/>
        <v>109</v>
      </c>
      <c r="DF161" t="str">
        <f t="shared" si="42"/>
        <v>Conservatorio Plurinacional de Musica</v>
      </c>
      <c r="DG161">
        <f t="shared" si="42"/>
        <v>991405</v>
      </c>
      <c r="DH161">
        <f t="shared" si="42"/>
        <v>0</v>
      </c>
    </row>
    <row r="162" spans="1:112">
      <c r="A162">
        <f t="shared" ref="A162:AF162" si="43">A13</f>
        <v>35</v>
      </c>
      <c r="B162" t="str">
        <f t="shared" si="43"/>
        <v>Ministerio de Economía y Finanzas Públicas</v>
      </c>
      <c r="C162">
        <f t="shared" si="43"/>
        <v>0</v>
      </c>
      <c r="D162">
        <f t="shared" si="43"/>
        <v>936302.60000000009</v>
      </c>
      <c r="E162">
        <f t="shared" si="43"/>
        <v>0</v>
      </c>
      <c r="F162">
        <f t="shared" si="43"/>
        <v>266358.63</v>
      </c>
      <c r="G162">
        <f t="shared" si="43"/>
        <v>0</v>
      </c>
      <c r="H162">
        <f t="shared" si="43"/>
        <v>0</v>
      </c>
      <c r="I162">
        <f t="shared" si="43"/>
        <v>0</v>
      </c>
      <c r="J162">
        <f t="shared" si="43"/>
        <v>0</v>
      </c>
      <c r="K162">
        <f t="shared" si="43"/>
        <v>0</v>
      </c>
      <c r="L162">
        <f t="shared" si="43"/>
        <v>0</v>
      </c>
      <c r="M162">
        <f t="shared" si="43"/>
        <v>0</v>
      </c>
      <c r="N162">
        <f t="shared" si="43"/>
        <v>0</v>
      </c>
      <c r="O162">
        <f t="shared" si="43"/>
        <v>0</v>
      </c>
      <c r="P162">
        <f t="shared" si="43"/>
        <v>0</v>
      </c>
      <c r="Q162">
        <f t="shared" si="43"/>
        <v>0</v>
      </c>
      <c r="R162">
        <f t="shared" si="43"/>
        <v>0</v>
      </c>
      <c r="S162">
        <f t="shared" si="43"/>
        <v>0</v>
      </c>
      <c r="T162">
        <f t="shared" si="43"/>
        <v>0</v>
      </c>
      <c r="U162">
        <f t="shared" si="43"/>
        <v>0</v>
      </c>
      <c r="V162">
        <f t="shared" si="43"/>
        <v>0</v>
      </c>
      <c r="W162">
        <f t="shared" si="43"/>
        <v>0</v>
      </c>
      <c r="X162">
        <f t="shared" si="43"/>
        <v>0</v>
      </c>
      <c r="Y162">
        <f t="shared" si="43"/>
        <v>0</v>
      </c>
      <c r="Z162">
        <f t="shared" si="43"/>
        <v>0</v>
      </c>
      <c r="AA162">
        <f t="shared" si="43"/>
        <v>0</v>
      </c>
      <c r="AB162">
        <f t="shared" si="43"/>
        <v>512</v>
      </c>
      <c r="AC162" t="str">
        <f t="shared" si="43"/>
        <v>Adm.de Aeropuertos y Servicios Auxiliares a la Naveg. Aérea</v>
      </c>
      <c r="AD162">
        <f t="shared" si="43"/>
        <v>0</v>
      </c>
      <c r="AE162">
        <f t="shared" si="43"/>
        <v>0</v>
      </c>
      <c r="AF162">
        <f t="shared" si="43"/>
        <v>50.01</v>
      </c>
      <c r="AG162">
        <f t="shared" ref="AG162:BL162" si="44">AG13</f>
        <v>0.02</v>
      </c>
      <c r="AH162">
        <f t="shared" si="44"/>
        <v>0</v>
      </c>
      <c r="AI162">
        <f t="shared" si="44"/>
        <v>0</v>
      </c>
      <c r="AJ162">
        <f t="shared" si="44"/>
        <v>0</v>
      </c>
      <c r="AK162">
        <f t="shared" si="44"/>
        <v>0</v>
      </c>
      <c r="AL162">
        <f t="shared" si="44"/>
        <v>0</v>
      </c>
      <c r="AM162">
        <f t="shared" si="44"/>
        <v>0</v>
      </c>
      <c r="AN162">
        <f t="shared" si="44"/>
        <v>0</v>
      </c>
      <c r="AO162">
        <f t="shared" si="44"/>
        <v>0</v>
      </c>
      <c r="AP162">
        <f t="shared" si="44"/>
        <v>0</v>
      </c>
      <c r="AQ162">
        <f t="shared" si="44"/>
        <v>0</v>
      </c>
      <c r="AR162">
        <f t="shared" si="44"/>
        <v>0</v>
      </c>
      <c r="AS162">
        <f t="shared" si="44"/>
        <v>0</v>
      </c>
      <c r="AT162">
        <f t="shared" si="44"/>
        <v>0</v>
      </c>
      <c r="AU162">
        <f t="shared" si="44"/>
        <v>0</v>
      </c>
      <c r="AV162">
        <f t="shared" si="44"/>
        <v>0</v>
      </c>
      <c r="AW162">
        <f t="shared" si="44"/>
        <v>0</v>
      </c>
      <c r="AX162">
        <f t="shared" si="44"/>
        <v>0</v>
      </c>
      <c r="AY162">
        <f t="shared" si="44"/>
        <v>0</v>
      </c>
      <c r="AZ162">
        <f t="shared" si="44"/>
        <v>0</v>
      </c>
      <c r="BA162">
        <f t="shared" si="44"/>
        <v>0</v>
      </c>
      <c r="BB162">
        <f t="shared" si="44"/>
        <v>0</v>
      </c>
      <c r="BC162">
        <f t="shared" si="44"/>
        <v>0</v>
      </c>
      <c r="BD162">
        <f t="shared" si="44"/>
        <v>0</v>
      </c>
      <c r="BE162">
        <f t="shared" si="44"/>
        <v>0</v>
      </c>
      <c r="BF162">
        <f t="shared" si="44"/>
        <v>0</v>
      </c>
      <c r="BG162">
        <f t="shared" si="44"/>
        <v>0</v>
      </c>
      <c r="BH162">
        <f t="shared" si="44"/>
        <v>0</v>
      </c>
      <c r="BI162">
        <f t="shared" si="44"/>
        <v>0</v>
      </c>
      <c r="BJ162">
        <f t="shared" si="44"/>
        <v>0</v>
      </c>
      <c r="BK162">
        <f t="shared" si="44"/>
        <v>0</v>
      </c>
      <c r="BL162">
        <f t="shared" si="44"/>
        <v>0</v>
      </c>
      <c r="BM162">
        <f t="shared" ref="BM162:CR162" si="45">BM13</f>
        <v>0</v>
      </c>
      <c r="BN162">
        <f t="shared" si="45"/>
        <v>0</v>
      </c>
      <c r="BO162">
        <f t="shared" si="45"/>
        <v>0</v>
      </c>
      <c r="BP162">
        <f t="shared" si="45"/>
        <v>0</v>
      </c>
      <c r="BQ162">
        <f t="shared" si="45"/>
        <v>0</v>
      </c>
      <c r="BR162">
        <f t="shared" si="45"/>
        <v>0</v>
      </c>
      <c r="BS162">
        <f t="shared" si="45"/>
        <v>0</v>
      </c>
      <c r="BT162">
        <f t="shared" si="45"/>
        <v>0</v>
      </c>
      <c r="BU162">
        <f t="shared" si="45"/>
        <v>0</v>
      </c>
      <c r="BV162">
        <f t="shared" si="45"/>
        <v>0</v>
      </c>
      <c r="BW162">
        <f t="shared" si="45"/>
        <v>0</v>
      </c>
      <c r="BX162">
        <f t="shared" si="45"/>
        <v>0</v>
      </c>
      <c r="BY162">
        <f t="shared" si="45"/>
        <v>0</v>
      </c>
      <c r="BZ162">
        <f t="shared" si="45"/>
        <v>0</v>
      </c>
      <c r="CA162">
        <f t="shared" si="45"/>
        <v>0</v>
      </c>
      <c r="CB162">
        <f t="shared" si="45"/>
        <v>0</v>
      </c>
      <c r="CC162">
        <f t="shared" si="45"/>
        <v>0</v>
      </c>
      <c r="CD162">
        <f t="shared" si="45"/>
        <v>0</v>
      </c>
      <c r="CE162">
        <f t="shared" si="45"/>
        <v>0</v>
      </c>
      <c r="CF162">
        <f t="shared" si="45"/>
        <v>0</v>
      </c>
      <c r="CG162">
        <f t="shared" si="45"/>
        <v>0</v>
      </c>
      <c r="CH162">
        <f t="shared" si="45"/>
        <v>0</v>
      </c>
      <c r="CI162">
        <f t="shared" si="45"/>
        <v>0</v>
      </c>
      <c r="CJ162">
        <f t="shared" si="45"/>
        <v>0</v>
      </c>
      <c r="CK162">
        <f t="shared" si="45"/>
        <v>0</v>
      </c>
      <c r="CL162">
        <f t="shared" si="45"/>
        <v>0</v>
      </c>
      <c r="CM162">
        <f t="shared" si="45"/>
        <v>0</v>
      </c>
      <c r="CN162">
        <f t="shared" si="45"/>
        <v>0</v>
      </c>
      <c r="CO162">
        <f t="shared" si="45"/>
        <v>0</v>
      </c>
      <c r="CP162">
        <f t="shared" si="45"/>
        <v>0</v>
      </c>
      <c r="CQ162">
        <f t="shared" si="45"/>
        <v>0</v>
      </c>
      <c r="CR162">
        <f t="shared" si="45"/>
        <v>0</v>
      </c>
      <c r="CS162">
        <f t="shared" ref="CS162:DH162" si="46">CS13</f>
        <v>0</v>
      </c>
      <c r="CT162">
        <f t="shared" si="46"/>
        <v>0</v>
      </c>
      <c r="CU162">
        <f t="shared" si="46"/>
        <v>0</v>
      </c>
      <c r="CV162">
        <f t="shared" si="46"/>
        <v>0</v>
      </c>
      <c r="CW162">
        <f t="shared" si="46"/>
        <v>0</v>
      </c>
      <c r="CX162">
        <f t="shared" si="46"/>
        <v>0</v>
      </c>
      <c r="CY162">
        <f t="shared" si="46"/>
        <v>0</v>
      </c>
      <c r="CZ162">
        <f t="shared" si="46"/>
        <v>0</v>
      </c>
      <c r="DA162">
        <f t="shared" si="46"/>
        <v>0</v>
      </c>
      <c r="DB162">
        <f t="shared" si="46"/>
        <v>0</v>
      </c>
      <c r="DC162">
        <f t="shared" si="46"/>
        <v>0</v>
      </c>
      <c r="DD162">
        <f t="shared" si="46"/>
        <v>0</v>
      </c>
      <c r="DE162">
        <f t="shared" si="46"/>
        <v>117</v>
      </c>
      <c r="DF162" t="str">
        <f t="shared" si="46"/>
        <v>Dirección General de Aeronáutica Civil</v>
      </c>
      <c r="DG162">
        <f t="shared" si="46"/>
        <v>196431.31000000006</v>
      </c>
      <c r="DH162">
        <f t="shared" si="46"/>
        <v>0</v>
      </c>
    </row>
    <row r="163" spans="1:112">
      <c r="A163">
        <f t="shared" ref="A163:AF163" si="47">A14</f>
        <v>41</v>
      </c>
      <c r="B163" t="str">
        <f t="shared" si="47"/>
        <v>Ministerio de Desarrollo Productivo y Economía Plural</v>
      </c>
      <c r="C163">
        <f t="shared" si="47"/>
        <v>0</v>
      </c>
      <c r="D163">
        <f t="shared" si="47"/>
        <v>6525426.75</v>
      </c>
      <c r="E163">
        <f t="shared" si="47"/>
        <v>761.80000000000007</v>
      </c>
      <c r="F163">
        <f t="shared" si="47"/>
        <v>5061684.18</v>
      </c>
      <c r="G163">
        <f t="shared" si="47"/>
        <v>0</v>
      </c>
      <c r="H163">
        <f t="shared" si="47"/>
        <v>0</v>
      </c>
      <c r="I163">
        <f t="shared" si="47"/>
        <v>0</v>
      </c>
      <c r="J163">
        <f t="shared" si="47"/>
        <v>0</v>
      </c>
      <c r="K163">
        <f t="shared" si="47"/>
        <v>0</v>
      </c>
      <c r="L163">
        <f t="shared" si="47"/>
        <v>0</v>
      </c>
      <c r="M163">
        <f t="shared" si="47"/>
        <v>0</v>
      </c>
      <c r="N163">
        <f t="shared" si="47"/>
        <v>0</v>
      </c>
      <c r="O163">
        <f t="shared" si="47"/>
        <v>0</v>
      </c>
      <c r="P163">
        <f t="shared" si="47"/>
        <v>0</v>
      </c>
      <c r="Q163">
        <f t="shared" si="47"/>
        <v>0</v>
      </c>
      <c r="R163">
        <f t="shared" si="47"/>
        <v>0</v>
      </c>
      <c r="S163">
        <f t="shared" si="47"/>
        <v>0</v>
      </c>
      <c r="T163">
        <f t="shared" si="47"/>
        <v>0</v>
      </c>
      <c r="U163">
        <f t="shared" si="47"/>
        <v>0</v>
      </c>
      <c r="V163">
        <f t="shared" si="47"/>
        <v>0</v>
      </c>
      <c r="W163">
        <f t="shared" si="47"/>
        <v>0</v>
      </c>
      <c r="X163">
        <f t="shared" si="47"/>
        <v>0</v>
      </c>
      <c r="Y163">
        <f t="shared" si="47"/>
        <v>0</v>
      </c>
      <c r="Z163">
        <f t="shared" si="47"/>
        <v>0</v>
      </c>
      <c r="AA163">
        <f t="shared" si="47"/>
        <v>0</v>
      </c>
      <c r="AB163">
        <f t="shared" si="47"/>
        <v>514</v>
      </c>
      <c r="AC163" t="str">
        <f t="shared" si="47"/>
        <v>Empresa Nacional de Electricidad</v>
      </c>
      <c r="AD163">
        <f t="shared" si="47"/>
        <v>0</v>
      </c>
      <c r="AE163">
        <f t="shared" si="47"/>
        <v>0</v>
      </c>
      <c r="AF163">
        <f t="shared" si="47"/>
        <v>50.01</v>
      </c>
      <c r="AG163">
        <f t="shared" ref="AG163:BL163" si="48">AG14</f>
        <v>13720000</v>
      </c>
      <c r="AH163">
        <f t="shared" si="48"/>
        <v>0</v>
      </c>
      <c r="AI163">
        <f t="shared" si="48"/>
        <v>0</v>
      </c>
      <c r="AJ163">
        <f t="shared" si="48"/>
        <v>0</v>
      </c>
      <c r="AK163">
        <f t="shared" si="48"/>
        <v>0</v>
      </c>
      <c r="AL163">
        <f t="shared" si="48"/>
        <v>0</v>
      </c>
      <c r="AM163">
        <f t="shared" si="48"/>
        <v>0</v>
      </c>
      <c r="AN163">
        <f t="shared" si="48"/>
        <v>0</v>
      </c>
      <c r="AO163">
        <f t="shared" si="48"/>
        <v>0</v>
      </c>
      <c r="AP163">
        <f t="shared" si="48"/>
        <v>0</v>
      </c>
      <c r="AQ163">
        <f t="shared" si="48"/>
        <v>0</v>
      </c>
      <c r="AR163">
        <f t="shared" si="48"/>
        <v>0</v>
      </c>
      <c r="AS163">
        <f t="shared" si="48"/>
        <v>0</v>
      </c>
      <c r="AT163">
        <f t="shared" si="48"/>
        <v>0</v>
      </c>
      <c r="AU163">
        <f t="shared" si="48"/>
        <v>0</v>
      </c>
      <c r="AV163">
        <f t="shared" si="48"/>
        <v>0</v>
      </c>
      <c r="AW163">
        <f t="shared" si="48"/>
        <v>0</v>
      </c>
      <c r="AX163">
        <f t="shared" si="48"/>
        <v>0</v>
      </c>
      <c r="AY163">
        <f t="shared" si="48"/>
        <v>0</v>
      </c>
      <c r="AZ163">
        <f t="shared" si="48"/>
        <v>0</v>
      </c>
      <c r="BA163">
        <f t="shared" si="48"/>
        <v>0</v>
      </c>
      <c r="BB163">
        <f t="shared" si="48"/>
        <v>0</v>
      </c>
      <c r="BC163">
        <f t="shared" si="48"/>
        <v>0</v>
      </c>
      <c r="BD163">
        <f t="shared" si="48"/>
        <v>0</v>
      </c>
      <c r="BE163">
        <f t="shared" si="48"/>
        <v>0</v>
      </c>
      <c r="BF163">
        <f t="shared" si="48"/>
        <v>0</v>
      </c>
      <c r="BG163">
        <f t="shared" si="48"/>
        <v>0</v>
      </c>
      <c r="BH163">
        <f t="shared" si="48"/>
        <v>0</v>
      </c>
      <c r="BI163">
        <f t="shared" si="48"/>
        <v>0</v>
      </c>
      <c r="BJ163">
        <f t="shared" si="48"/>
        <v>0</v>
      </c>
      <c r="BK163">
        <f t="shared" si="48"/>
        <v>0</v>
      </c>
      <c r="BL163">
        <f t="shared" si="48"/>
        <v>0</v>
      </c>
      <c r="BM163">
        <f t="shared" ref="BM163:CR163" si="49">BM14</f>
        <v>0</v>
      </c>
      <c r="BN163">
        <f t="shared" si="49"/>
        <v>0</v>
      </c>
      <c r="BO163">
        <f t="shared" si="49"/>
        <v>0</v>
      </c>
      <c r="BP163">
        <f t="shared" si="49"/>
        <v>0</v>
      </c>
      <c r="BQ163">
        <f t="shared" si="49"/>
        <v>0</v>
      </c>
      <c r="BR163">
        <f t="shared" si="49"/>
        <v>0</v>
      </c>
      <c r="BS163">
        <f t="shared" si="49"/>
        <v>0</v>
      </c>
      <c r="BT163">
        <f t="shared" si="49"/>
        <v>0</v>
      </c>
      <c r="BU163">
        <f t="shared" si="49"/>
        <v>0</v>
      </c>
      <c r="BV163">
        <f t="shared" si="49"/>
        <v>0</v>
      </c>
      <c r="BW163">
        <f t="shared" si="49"/>
        <v>0</v>
      </c>
      <c r="BX163">
        <f t="shared" si="49"/>
        <v>0</v>
      </c>
      <c r="BY163">
        <f t="shared" si="49"/>
        <v>0</v>
      </c>
      <c r="BZ163">
        <f t="shared" si="49"/>
        <v>0</v>
      </c>
      <c r="CA163">
        <f t="shared" si="49"/>
        <v>0</v>
      </c>
      <c r="CB163">
        <f t="shared" si="49"/>
        <v>0</v>
      </c>
      <c r="CC163">
        <f t="shared" si="49"/>
        <v>0</v>
      </c>
      <c r="CD163">
        <f t="shared" si="49"/>
        <v>0</v>
      </c>
      <c r="CE163">
        <f t="shared" si="49"/>
        <v>0</v>
      </c>
      <c r="CF163">
        <f t="shared" si="49"/>
        <v>0</v>
      </c>
      <c r="CG163">
        <f t="shared" si="49"/>
        <v>0</v>
      </c>
      <c r="CH163">
        <f t="shared" si="49"/>
        <v>0</v>
      </c>
      <c r="CI163">
        <f t="shared" si="49"/>
        <v>0</v>
      </c>
      <c r="CJ163">
        <f t="shared" si="49"/>
        <v>0</v>
      </c>
      <c r="CK163">
        <f t="shared" si="49"/>
        <v>0</v>
      </c>
      <c r="CL163">
        <f t="shared" si="49"/>
        <v>0</v>
      </c>
      <c r="CM163">
        <f t="shared" si="49"/>
        <v>0</v>
      </c>
      <c r="CN163">
        <f t="shared" si="49"/>
        <v>0</v>
      </c>
      <c r="CO163">
        <f t="shared" si="49"/>
        <v>0</v>
      </c>
      <c r="CP163">
        <f t="shared" si="49"/>
        <v>0</v>
      </c>
      <c r="CQ163">
        <f t="shared" si="49"/>
        <v>0</v>
      </c>
      <c r="CR163">
        <f t="shared" si="49"/>
        <v>0</v>
      </c>
      <c r="CS163">
        <f t="shared" ref="CS163:DH163" si="50">CS14</f>
        <v>0</v>
      </c>
      <c r="CT163">
        <f t="shared" si="50"/>
        <v>0</v>
      </c>
      <c r="CU163">
        <f t="shared" si="50"/>
        <v>0</v>
      </c>
      <c r="CV163">
        <f t="shared" si="50"/>
        <v>0</v>
      </c>
      <c r="CW163">
        <f t="shared" si="50"/>
        <v>0</v>
      </c>
      <c r="CX163">
        <f t="shared" si="50"/>
        <v>0</v>
      </c>
      <c r="CY163">
        <f t="shared" si="50"/>
        <v>0</v>
      </c>
      <c r="CZ163">
        <f t="shared" si="50"/>
        <v>0</v>
      </c>
      <c r="DA163">
        <f t="shared" si="50"/>
        <v>0</v>
      </c>
      <c r="DB163">
        <f t="shared" si="50"/>
        <v>0</v>
      </c>
      <c r="DC163">
        <f t="shared" si="50"/>
        <v>0</v>
      </c>
      <c r="DD163">
        <f t="shared" si="50"/>
        <v>0</v>
      </c>
      <c r="DE163">
        <f t="shared" si="50"/>
        <v>129</v>
      </c>
      <c r="DF163" t="str">
        <f t="shared" si="50"/>
        <v>Escuela de Gestión Pública Plurinacional</v>
      </c>
      <c r="DG163">
        <f t="shared" si="50"/>
        <v>212040</v>
      </c>
      <c r="DH163">
        <f t="shared" si="50"/>
        <v>0</v>
      </c>
    </row>
    <row r="164" spans="1:112">
      <c r="A164">
        <f t="shared" ref="A164:AF164" si="51">A15</f>
        <v>46</v>
      </c>
      <c r="B164" t="str">
        <f t="shared" si="51"/>
        <v>Ministerio de Salud</v>
      </c>
      <c r="C164">
        <f t="shared" si="51"/>
        <v>0</v>
      </c>
      <c r="D164">
        <f t="shared" si="51"/>
        <v>731355.03</v>
      </c>
      <c r="E164">
        <f t="shared" si="51"/>
        <v>0</v>
      </c>
      <c r="F164">
        <f t="shared" si="51"/>
        <v>823522.32000000007</v>
      </c>
      <c r="G164">
        <f t="shared" si="51"/>
        <v>0</v>
      </c>
      <c r="H164">
        <f t="shared" si="51"/>
        <v>0</v>
      </c>
      <c r="I164">
        <f t="shared" si="51"/>
        <v>0</v>
      </c>
      <c r="J164">
        <f t="shared" si="51"/>
        <v>0</v>
      </c>
      <c r="K164">
        <f t="shared" si="51"/>
        <v>0</v>
      </c>
      <c r="L164">
        <f t="shared" si="51"/>
        <v>0</v>
      </c>
      <c r="M164">
        <f t="shared" si="51"/>
        <v>0</v>
      </c>
      <c r="N164">
        <f t="shared" si="51"/>
        <v>0</v>
      </c>
      <c r="O164">
        <f t="shared" si="51"/>
        <v>0</v>
      </c>
      <c r="P164">
        <f t="shared" si="51"/>
        <v>0</v>
      </c>
      <c r="Q164">
        <f t="shared" si="51"/>
        <v>0</v>
      </c>
      <c r="R164">
        <f t="shared" si="51"/>
        <v>0</v>
      </c>
      <c r="S164">
        <f t="shared" si="51"/>
        <v>0</v>
      </c>
      <c r="T164">
        <f t="shared" si="51"/>
        <v>0</v>
      </c>
      <c r="U164">
        <f t="shared" si="51"/>
        <v>0</v>
      </c>
      <c r="V164">
        <f t="shared" si="51"/>
        <v>0</v>
      </c>
      <c r="W164">
        <f t="shared" si="51"/>
        <v>0</v>
      </c>
      <c r="X164">
        <f t="shared" si="51"/>
        <v>0</v>
      </c>
      <c r="Y164">
        <f t="shared" si="51"/>
        <v>0</v>
      </c>
      <c r="Z164">
        <f t="shared" si="51"/>
        <v>0</v>
      </c>
      <c r="AA164">
        <f t="shared" si="51"/>
        <v>0</v>
      </c>
      <c r="AB164">
        <f t="shared" si="51"/>
        <v>670</v>
      </c>
      <c r="AC164" t="str">
        <f t="shared" si="51"/>
        <v>Órgano Electoral Plurinacional</v>
      </c>
      <c r="AD164">
        <f t="shared" si="51"/>
        <v>350.07</v>
      </c>
      <c r="AE164">
        <f t="shared" si="51"/>
        <v>288194.23</v>
      </c>
      <c r="AF164">
        <f t="shared" si="51"/>
        <v>0</v>
      </c>
      <c r="AG164">
        <f t="shared" ref="AG164:BL164" si="52">AG15</f>
        <v>0</v>
      </c>
      <c r="AH164">
        <f t="shared" si="52"/>
        <v>0</v>
      </c>
      <c r="AI164">
        <f t="shared" si="52"/>
        <v>0</v>
      </c>
      <c r="AJ164">
        <f t="shared" si="52"/>
        <v>0</v>
      </c>
      <c r="AK164">
        <f t="shared" si="52"/>
        <v>0</v>
      </c>
      <c r="AL164">
        <f t="shared" si="52"/>
        <v>0</v>
      </c>
      <c r="AM164">
        <f t="shared" si="52"/>
        <v>0</v>
      </c>
      <c r="AN164">
        <f t="shared" si="52"/>
        <v>0</v>
      </c>
      <c r="AO164">
        <f t="shared" si="52"/>
        <v>0</v>
      </c>
      <c r="AP164">
        <f t="shared" si="52"/>
        <v>0</v>
      </c>
      <c r="AQ164">
        <f t="shared" si="52"/>
        <v>0</v>
      </c>
      <c r="AR164">
        <f t="shared" si="52"/>
        <v>0</v>
      </c>
      <c r="AS164">
        <f t="shared" si="52"/>
        <v>0</v>
      </c>
      <c r="AT164">
        <f t="shared" si="52"/>
        <v>0</v>
      </c>
      <c r="AU164">
        <f t="shared" si="52"/>
        <v>0</v>
      </c>
      <c r="AV164">
        <f t="shared" si="52"/>
        <v>0</v>
      </c>
      <c r="AW164">
        <f t="shared" si="52"/>
        <v>0</v>
      </c>
      <c r="AX164">
        <f t="shared" si="52"/>
        <v>0</v>
      </c>
      <c r="AY164">
        <f t="shared" si="52"/>
        <v>0</v>
      </c>
      <c r="AZ164">
        <f t="shared" si="52"/>
        <v>0</v>
      </c>
      <c r="BA164">
        <f t="shared" si="52"/>
        <v>0</v>
      </c>
      <c r="BB164">
        <f t="shared" si="52"/>
        <v>0</v>
      </c>
      <c r="BC164">
        <f t="shared" si="52"/>
        <v>0</v>
      </c>
      <c r="BD164">
        <f t="shared" si="52"/>
        <v>0</v>
      </c>
      <c r="BE164">
        <f t="shared" si="52"/>
        <v>0</v>
      </c>
      <c r="BF164">
        <f t="shared" si="52"/>
        <v>0</v>
      </c>
      <c r="BG164">
        <f t="shared" si="52"/>
        <v>0</v>
      </c>
      <c r="BH164">
        <f t="shared" si="52"/>
        <v>0</v>
      </c>
      <c r="BI164">
        <f t="shared" si="52"/>
        <v>0</v>
      </c>
      <c r="BJ164">
        <f t="shared" si="52"/>
        <v>0</v>
      </c>
      <c r="BK164">
        <f t="shared" si="52"/>
        <v>0</v>
      </c>
      <c r="BL164">
        <f t="shared" si="52"/>
        <v>0</v>
      </c>
      <c r="BM164">
        <f t="shared" ref="BM164:CR164" si="53">BM15</f>
        <v>0</v>
      </c>
      <c r="BN164">
        <f t="shared" si="53"/>
        <v>0</v>
      </c>
      <c r="BO164">
        <f t="shared" si="53"/>
        <v>0</v>
      </c>
      <c r="BP164">
        <f t="shared" si="53"/>
        <v>0</v>
      </c>
      <c r="BQ164">
        <f t="shared" si="53"/>
        <v>0</v>
      </c>
      <c r="BR164">
        <f t="shared" si="53"/>
        <v>0</v>
      </c>
      <c r="BS164">
        <f t="shared" si="53"/>
        <v>0</v>
      </c>
      <c r="BT164">
        <f t="shared" si="53"/>
        <v>0</v>
      </c>
      <c r="BU164">
        <f t="shared" si="53"/>
        <v>0</v>
      </c>
      <c r="BV164">
        <f t="shared" si="53"/>
        <v>0</v>
      </c>
      <c r="BW164">
        <f t="shared" si="53"/>
        <v>0</v>
      </c>
      <c r="BX164">
        <f t="shared" si="53"/>
        <v>0</v>
      </c>
      <c r="BY164">
        <f t="shared" si="53"/>
        <v>0</v>
      </c>
      <c r="BZ164">
        <f t="shared" si="53"/>
        <v>0</v>
      </c>
      <c r="CA164">
        <f t="shared" si="53"/>
        <v>0</v>
      </c>
      <c r="CB164">
        <f t="shared" si="53"/>
        <v>0</v>
      </c>
      <c r="CC164">
        <f t="shared" si="53"/>
        <v>0</v>
      </c>
      <c r="CD164">
        <f t="shared" si="53"/>
        <v>0</v>
      </c>
      <c r="CE164">
        <f t="shared" si="53"/>
        <v>0</v>
      </c>
      <c r="CF164">
        <f t="shared" si="53"/>
        <v>0</v>
      </c>
      <c r="CG164">
        <f t="shared" si="53"/>
        <v>0</v>
      </c>
      <c r="CH164">
        <f t="shared" si="53"/>
        <v>0</v>
      </c>
      <c r="CI164">
        <f t="shared" si="53"/>
        <v>0</v>
      </c>
      <c r="CJ164">
        <f t="shared" si="53"/>
        <v>0</v>
      </c>
      <c r="CK164">
        <f t="shared" si="53"/>
        <v>0</v>
      </c>
      <c r="CL164">
        <f t="shared" si="53"/>
        <v>0</v>
      </c>
      <c r="CM164">
        <f t="shared" si="53"/>
        <v>0</v>
      </c>
      <c r="CN164">
        <f t="shared" si="53"/>
        <v>0</v>
      </c>
      <c r="CO164">
        <f t="shared" si="53"/>
        <v>0</v>
      </c>
      <c r="CP164">
        <f t="shared" si="53"/>
        <v>0</v>
      </c>
      <c r="CQ164">
        <f t="shared" si="53"/>
        <v>0</v>
      </c>
      <c r="CR164">
        <f t="shared" si="53"/>
        <v>0</v>
      </c>
      <c r="CS164">
        <f t="shared" ref="CS164:DH164" si="54">CS15</f>
        <v>0</v>
      </c>
      <c r="CT164">
        <f t="shared" si="54"/>
        <v>0</v>
      </c>
      <c r="CU164">
        <f t="shared" si="54"/>
        <v>0</v>
      </c>
      <c r="CV164">
        <f t="shared" si="54"/>
        <v>0</v>
      </c>
      <c r="CW164">
        <f t="shared" si="54"/>
        <v>0</v>
      </c>
      <c r="CX164">
        <f t="shared" si="54"/>
        <v>0</v>
      </c>
      <c r="CY164">
        <f t="shared" si="54"/>
        <v>0</v>
      </c>
      <c r="CZ164">
        <f t="shared" si="54"/>
        <v>0</v>
      </c>
      <c r="DA164">
        <f t="shared" si="54"/>
        <v>0</v>
      </c>
      <c r="DB164">
        <f t="shared" si="54"/>
        <v>0</v>
      </c>
      <c r="DC164">
        <f t="shared" si="54"/>
        <v>0</v>
      </c>
      <c r="DD164">
        <f t="shared" si="54"/>
        <v>0</v>
      </c>
      <c r="DE164">
        <f t="shared" si="54"/>
        <v>130</v>
      </c>
      <c r="DF164" t="str">
        <f t="shared" si="54"/>
        <v>Fondo de Financiamiento para la Minería</v>
      </c>
      <c r="DG164">
        <f t="shared" si="54"/>
        <v>571229.43000000005</v>
      </c>
      <c r="DH164">
        <f t="shared" si="54"/>
        <v>0</v>
      </c>
    </row>
    <row r="165" spans="1:112">
      <c r="A165">
        <f t="shared" ref="A165:AF165" si="55">A16</f>
        <v>47</v>
      </c>
      <c r="B165" t="str">
        <f t="shared" si="55"/>
        <v>Ministerio de Desarrollo Rural y Tierras</v>
      </c>
      <c r="C165">
        <f t="shared" si="55"/>
        <v>0</v>
      </c>
      <c r="D165">
        <f t="shared" si="55"/>
        <v>1745</v>
      </c>
      <c r="E165">
        <f t="shared" si="55"/>
        <v>0</v>
      </c>
      <c r="F165">
        <f t="shared" si="55"/>
        <v>733671.91</v>
      </c>
      <c r="G165">
        <f t="shared" si="55"/>
        <v>0</v>
      </c>
      <c r="H165">
        <f t="shared" si="55"/>
        <v>0</v>
      </c>
      <c r="I165">
        <f t="shared" si="55"/>
        <v>0</v>
      </c>
      <c r="J165">
        <f t="shared" si="55"/>
        <v>0</v>
      </c>
      <c r="K165">
        <f t="shared" si="55"/>
        <v>0</v>
      </c>
      <c r="L165">
        <f t="shared" si="55"/>
        <v>0</v>
      </c>
      <c r="M165">
        <f t="shared" si="55"/>
        <v>0</v>
      </c>
      <c r="N165">
        <f t="shared" si="55"/>
        <v>0</v>
      </c>
      <c r="O165">
        <f t="shared" si="55"/>
        <v>0</v>
      </c>
      <c r="P165">
        <f t="shared" si="55"/>
        <v>0</v>
      </c>
      <c r="Q165">
        <f t="shared" si="55"/>
        <v>0</v>
      </c>
      <c r="R165">
        <f t="shared" si="55"/>
        <v>0</v>
      </c>
      <c r="S165">
        <f t="shared" si="55"/>
        <v>0</v>
      </c>
      <c r="T165">
        <f t="shared" si="55"/>
        <v>0</v>
      </c>
      <c r="U165">
        <f t="shared" si="55"/>
        <v>0</v>
      </c>
      <c r="V165">
        <f t="shared" si="55"/>
        <v>0</v>
      </c>
      <c r="W165">
        <f t="shared" si="55"/>
        <v>0</v>
      </c>
      <c r="X165">
        <f t="shared" si="55"/>
        <v>0</v>
      </c>
      <c r="Y165">
        <f t="shared" si="55"/>
        <v>0</v>
      </c>
      <c r="Z165">
        <f t="shared" si="55"/>
        <v>0</v>
      </c>
      <c r="AA165">
        <f t="shared" si="55"/>
        <v>0</v>
      </c>
      <c r="AB165" t="str">
        <f t="shared" si="55"/>
        <v>99 - 02</v>
      </c>
      <c r="AC165" t="str">
        <f t="shared" si="55"/>
        <v>Dirección General de Programación y Operaciones del Tesoro</v>
      </c>
      <c r="AD165">
        <f t="shared" si="55"/>
        <v>50.099999999999994</v>
      </c>
      <c r="AE165">
        <f t="shared" si="55"/>
        <v>55952.829999999994</v>
      </c>
      <c r="AF165">
        <f t="shared" si="55"/>
        <v>153.79</v>
      </c>
      <c r="AG165">
        <f t="shared" ref="AG165:BL165" si="56">AG16</f>
        <v>0.12</v>
      </c>
      <c r="AH165">
        <f t="shared" si="56"/>
        <v>0</v>
      </c>
      <c r="AI165">
        <f t="shared" si="56"/>
        <v>0</v>
      </c>
      <c r="AJ165">
        <f t="shared" si="56"/>
        <v>0</v>
      </c>
      <c r="AK165">
        <f t="shared" si="56"/>
        <v>0</v>
      </c>
      <c r="AL165">
        <f t="shared" si="56"/>
        <v>0</v>
      </c>
      <c r="AM165">
        <f t="shared" si="56"/>
        <v>0</v>
      </c>
      <c r="AN165">
        <f t="shared" si="56"/>
        <v>0</v>
      </c>
      <c r="AO165">
        <f t="shared" si="56"/>
        <v>0</v>
      </c>
      <c r="AP165">
        <f t="shared" si="56"/>
        <v>0</v>
      </c>
      <c r="AQ165">
        <f t="shared" si="56"/>
        <v>0</v>
      </c>
      <c r="AR165">
        <f t="shared" si="56"/>
        <v>0</v>
      </c>
      <c r="AS165">
        <f t="shared" si="56"/>
        <v>0</v>
      </c>
      <c r="AT165">
        <f t="shared" si="56"/>
        <v>0</v>
      </c>
      <c r="AU165">
        <f t="shared" si="56"/>
        <v>0</v>
      </c>
      <c r="AV165">
        <f t="shared" si="56"/>
        <v>0</v>
      </c>
      <c r="AW165">
        <f t="shared" si="56"/>
        <v>0</v>
      </c>
      <c r="AX165">
        <f t="shared" si="56"/>
        <v>0</v>
      </c>
      <c r="AY165">
        <f t="shared" si="56"/>
        <v>0</v>
      </c>
      <c r="AZ165">
        <f t="shared" si="56"/>
        <v>0</v>
      </c>
      <c r="BA165">
        <f t="shared" si="56"/>
        <v>0</v>
      </c>
      <c r="BB165">
        <f t="shared" si="56"/>
        <v>0</v>
      </c>
      <c r="BC165">
        <f t="shared" si="56"/>
        <v>0</v>
      </c>
      <c r="BD165">
        <f t="shared" si="56"/>
        <v>0</v>
      </c>
      <c r="BE165">
        <f t="shared" si="56"/>
        <v>0</v>
      </c>
      <c r="BF165">
        <f t="shared" si="56"/>
        <v>0</v>
      </c>
      <c r="BG165">
        <f t="shared" si="56"/>
        <v>0</v>
      </c>
      <c r="BH165">
        <f t="shared" si="56"/>
        <v>0</v>
      </c>
      <c r="BI165">
        <f t="shared" si="56"/>
        <v>0</v>
      </c>
      <c r="BJ165">
        <f t="shared" si="56"/>
        <v>0</v>
      </c>
      <c r="BK165">
        <f t="shared" si="56"/>
        <v>0</v>
      </c>
      <c r="BL165">
        <f t="shared" si="56"/>
        <v>0</v>
      </c>
      <c r="BM165">
        <f t="shared" ref="BM165:CR165" si="57">BM16</f>
        <v>0</v>
      </c>
      <c r="BN165">
        <f t="shared" si="57"/>
        <v>0</v>
      </c>
      <c r="BO165">
        <f t="shared" si="57"/>
        <v>0</v>
      </c>
      <c r="BP165">
        <f t="shared" si="57"/>
        <v>0</v>
      </c>
      <c r="BQ165">
        <f t="shared" si="57"/>
        <v>0</v>
      </c>
      <c r="BR165">
        <f t="shared" si="57"/>
        <v>0</v>
      </c>
      <c r="BS165">
        <f t="shared" si="57"/>
        <v>0</v>
      </c>
      <c r="BT165">
        <f t="shared" si="57"/>
        <v>0</v>
      </c>
      <c r="BU165">
        <f t="shared" si="57"/>
        <v>0</v>
      </c>
      <c r="BV165">
        <f t="shared" si="57"/>
        <v>0</v>
      </c>
      <c r="BW165">
        <f t="shared" si="57"/>
        <v>0</v>
      </c>
      <c r="BX165">
        <f t="shared" si="57"/>
        <v>0</v>
      </c>
      <c r="BY165">
        <f t="shared" si="57"/>
        <v>0</v>
      </c>
      <c r="BZ165">
        <f t="shared" si="57"/>
        <v>0</v>
      </c>
      <c r="CA165">
        <f t="shared" si="57"/>
        <v>0</v>
      </c>
      <c r="CB165">
        <f t="shared" si="57"/>
        <v>0</v>
      </c>
      <c r="CC165">
        <f t="shared" si="57"/>
        <v>0</v>
      </c>
      <c r="CD165">
        <f t="shared" si="57"/>
        <v>0</v>
      </c>
      <c r="CE165">
        <f t="shared" si="57"/>
        <v>0</v>
      </c>
      <c r="CF165">
        <f t="shared" si="57"/>
        <v>0</v>
      </c>
      <c r="CG165">
        <f t="shared" si="57"/>
        <v>0</v>
      </c>
      <c r="CH165">
        <f t="shared" si="57"/>
        <v>0</v>
      </c>
      <c r="CI165">
        <f t="shared" si="57"/>
        <v>0</v>
      </c>
      <c r="CJ165">
        <f t="shared" si="57"/>
        <v>0</v>
      </c>
      <c r="CK165">
        <f t="shared" si="57"/>
        <v>0</v>
      </c>
      <c r="CL165">
        <f t="shared" si="57"/>
        <v>0</v>
      </c>
      <c r="CM165">
        <f t="shared" si="57"/>
        <v>0</v>
      </c>
      <c r="CN165">
        <f t="shared" si="57"/>
        <v>0</v>
      </c>
      <c r="CO165">
        <f t="shared" si="57"/>
        <v>0</v>
      </c>
      <c r="CP165">
        <f t="shared" si="57"/>
        <v>0</v>
      </c>
      <c r="CQ165">
        <f t="shared" si="57"/>
        <v>0</v>
      </c>
      <c r="CR165">
        <f t="shared" si="57"/>
        <v>0</v>
      </c>
      <c r="CS165">
        <f t="shared" ref="CS165:DH165" si="58">CS16</f>
        <v>0</v>
      </c>
      <c r="CT165">
        <f t="shared" si="58"/>
        <v>0</v>
      </c>
      <c r="CU165">
        <f t="shared" si="58"/>
        <v>0</v>
      </c>
      <c r="CV165">
        <f t="shared" si="58"/>
        <v>0</v>
      </c>
      <c r="CW165">
        <f t="shared" si="58"/>
        <v>0</v>
      </c>
      <c r="CX165">
        <f t="shared" si="58"/>
        <v>0</v>
      </c>
      <c r="CY165">
        <f t="shared" si="58"/>
        <v>0</v>
      </c>
      <c r="CZ165">
        <f t="shared" si="58"/>
        <v>0</v>
      </c>
      <c r="DA165">
        <f t="shared" si="58"/>
        <v>0</v>
      </c>
      <c r="DB165">
        <f t="shared" si="58"/>
        <v>0</v>
      </c>
      <c r="DC165">
        <f t="shared" si="58"/>
        <v>0</v>
      </c>
      <c r="DD165">
        <f t="shared" si="58"/>
        <v>0</v>
      </c>
      <c r="DE165">
        <f t="shared" si="58"/>
        <v>133</v>
      </c>
      <c r="DF165" t="str">
        <f t="shared" si="58"/>
        <v>Lotería Nacional de Beneficencia y Salubridad</v>
      </c>
      <c r="DG165">
        <f t="shared" si="58"/>
        <v>1518473.12</v>
      </c>
      <c r="DH165">
        <f t="shared" si="58"/>
        <v>0</v>
      </c>
    </row>
    <row r="166" spans="1:112">
      <c r="A166">
        <f t="shared" ref="A166:AF166" si="59">A17</f>
        <v>48</v>
      </c>
      <c r="B166" t="str">
        <f t="shared" si="59"/>
        <v>Ministerio de Deportes</v>
      </c>
      <c r="C166">
        <f t="shared" si="59"/>
        <v>0</v>
      </c>
      <c r="D166">
        <f t="shared" si="59"/>
        <v>51468.89</v>
      </c>
      <c r="E166">
        <f t="shared" si="59"/>
        <v>0</v>
      </c>
      <c r="F166">
        <f t="shared" si="59"/>
        <v>6020.34</v>
      </c>
      <c r="G166">
        <f t="shared" si="59"/>
        <v>0</v>
      </c>
      <c r="H166">
        <f t="shared" si="59"/>
        <v>0</v>
      </c>
      <c r="I166">
        <f t="shared" si="59"/>
        <v>0</v>
      </c>
      <c r="J166">
        <f t="shared" si="59"/>
        <v>0</v>
      </c>
      <c r="K166">
        <f t="shared" si="59"/>
        <v>0</v>
      </c>
      <c r="L166">
        <f t="shared" si="59"/>
        <v>0</v>
      </c>
      <c r="M166">
        <f t="shared" si="59"/>
        <v>0</v>
      </c>
      <c r="N166">
        <f t="shared" si="59"/>
        <v>0</v>
      </c>
      <c r="O166">
        <f t="shared" si="59"/>
        <v>0</v>
      </c>
      <c r="P166">
        <f t="shared" si="59"/>
        <v>0</v>
      </c>
      <c r="Q166">
        <f t="shared" si="59"/>
        <v>0</v>
      </c>
      <c r="R166">
        <f t="shared" si="59"/>
        <v>0</v>
      </c>
      <c r="S166">
        <f t="shared" si="59"/>
        <v>0</v>
      </c>
      <c r="T166">
        <f t="shared" si="59"/>
        <v>0</v>
      </c>
      <c r="U166">
        <f t="shared" si="59"/>
        <v>0</v>
      </c>
      <c r="V166">
        <f t="shared" si="59"/>
        <v>0</v>
      </c>
      <c r="W166">
        <f t="shared" si="59"/>
        <v>0</v>
      </c>
      <c r="X166">
        <f t="shared" si="59"/>
        <v>0</v>
      </c>
      <c r="Y166">
        <f t="shared" si="59"/>
        <v>0</v>
      </c>
      <c r="Z166">
        <f t="shared" si="59"/>
        <v>0</v>
      </c>
      <c r="AA166">
        <f t="shared" si="59"/>
        <v>0</v>
      </c>
      <c r="AB166" t="str">
        <f t="shared" si="59"/>
        <v>99 - 03</v>
      </c>
      <c r="AC166" t="str">
        <f t="shared" si="59"/>
        <v>Dirección General de Crédito Público</v>
      </c>
      <c r="AD166">
        <f t="shared" si="59"/>
        <v>129244786.93999998</v>
      </c>
      <c r="AE166">
        <f t="shared" si="59"/>
        <v>343823972.99000001</v>
      </c>
      <c r="AF166">
        <f t="shared" si="59"/>
        <v>52302679.100000001</v>
      </c>
      <c r="AG166">
        <f t="shared" ref="AG166:BL166" si="60">AG17</f>
        <v>990573.02</v>
      </c>
      <c r="AH166">
        <f t="shared" si="60"/>
        <v>0</v>
      </c>
      <c r="AI166">
        <f t="shared" si="60"/>
        <v>0</v>
      </c>
      <c r="AJ166">
        <f t="shared" si="60"/>
        <v>0</v>
      </c>
      <c r="AK166">
        <f t="shared" si="60"/>
        <v>0</v>
      </c>
      <c r="AL166">
        <f t="shared" si="60"/>
        <v>0</v>
      </c>
      <c r="AM166">
        <f t="shared" si="60"/>
        <v>0</v>
      </c>
      <c r="AN166">
        <f t="shared" si="60"/>
        <v>0</v>
      </c>
      <c r="AO166">
        <f t="shared" si="60"/>
        <v>0</v>
      </c>
      <c r="AP166">
        <f t="shared" si="60"/>
        <v>0</v>
      </c>
      <c r="AQ166">
        <f t="shared" si="60"/>
        <v>0</v>
      </c>
      <c r="AR166">
        <f t="shared" si="60"/>
        <v>0</v>
      </c>
      <c r="AS166">
        <f t="shared" si="60"/>
        <v>0</v>
      </c>
      <c r="AT166">
        <f t="shared" si="60"/>
        <v>0</v>
      </c>
      <c r="AU166">
        <f t="shared" si="60"/>
        <v>0</v>
      </c>
      <c r="AV166">
        <f t="shared" si="60"/>
        <v>0</v>
      </c>
      <c r="AW166">
        <f t="shared" si="60"/>
        <v>0</v>
      </c>
      <c r="AX166">
        <f t="shared" si="60"/>
        <v>0</v>
      </c>
      <c r="AY166">
        <f t="shared" si="60"/>
        <v>0</v>
      </c>
      <c r="AZ166">
        <f t="shared" si="60"/>
        <v>0</v>
      </c>
      <c r="BA166">
        <f t="shared" si="60"/>
        <v>0</v>
      </c>
      <c r="BB166">
        <f t="shared" si="60"/>
        <v>0</v>
      </c>
      <c r="BC166">
        <f t="shared" si="60"/>
        <v>0</v>
      </c>
      <c r="BD166">
        <f t="shared" si="60"/>
        <v>0</v>
      </c>
      <c r="BE166">
        <f t="shared" si="60"/>
        <v>0</v>
      </c>
      <c r="BF166">
        <f t="shared" si="60"/>
        <v>0</v>
      </c>
      <c r="BG166">
        <f t="shared" si="60"/>
        <v>0</v>
      </c>
      <c r="BH166">
        <f t="shared" si="60"/>
        <v>0</v>
      </c>
      <c r="BI166">
        <f t="shared" si="60"/>
        <v>0</v>
      </c>
      <c r="BJ166">
        <f t="shared" si="60"/>
        <v>0</v>
      </c>
      <c r="BK166">
        <f t="shared" si="60"/>
        <v>0</v>
      </c>
      <c r="BL166">
        <f t="shared" si="60"/>
        <v>0</v>
      </c>
      <c r="BM166">
        <f t="shared" ref="BM166:CR166" si="61">BM17</f>
        <v>0</v>
      </c>
      <c r="BN166">
        <f t="shared" si="61"/>
        <v>0</v>
      </c>
      <c r="BO166">
        <f t="shared" si="61"/>
        <v>0</v>
      </c>
      <c r="BP166">
        <f t="shared" si="61"/>
        <v>0</v>
      </c>
      <c r="BQ166">
        <f t="shared" si="61"/>
        <v>0</v>
      </c>
      <c r="BR166">
        <f t="shared" si="61"/>
        <v>0</v>
      </c>
      <c r="BS166">
        <f t="shared" si="61"/>
        <v>0</v>
      </c>
      <c r="BT166">
        <f t="shared" si="61"/>
        <v>0</v>
      </c>
      <c r="BU166">
        <f t="shared" si="61"/>
        <v>0</v>
      </c>
      <c r="BV166">
        <f t="shared" si="61"/>
        <v>0</v>
      </c>
      <c r="BW166">
        <f t="shared" si="61"/>
        <v>0</v>
      </c>
      <c r="BX166">
        <f t="shared" si="61"/>
        <v>0</v>
      </c>
      <c r="BY166">
        <f t="shared" si="61"/>
        <v>0</v>
      </c>
      <c r="BZ166">
        <f t="shared" si="61"/>
        <v>0</v>
      </c>
      <c r="CA166">
        <f t="shared" si="61"/>
        <v>0</v>
      </c>
      <c r="CB166">
        <f t="shared" si="61"/>
        <v>0</v>
      </c>
      <c r="CC166">
        <f t="shared" si="61"/>
        <v>0</v>
      </c>
      <c r="CD166">
        <f t="shared" si="61"/>
        <v>0</v>
      </c>
      <c r="CE166">
        <f t="shared" si="61"/>
        <v>0</v>
      </c>
      <c r="CF166">
        <f t="shared" si="61"/>
        <v>0</v>
      </c>
      <c r="CG166">
        <f t="shared" si="61"/>
        <v>0</v>
      </c>
      <c r="CH166">
        <f t="shared" si="61"/>
        <v>0</v>
      </c>
      <c r="CI166">
        <f t="shared" si="61"/>
        <v>0</v>
      </c>
      <c r="CJ166">
        <f t="shared" si="61"/>
        <v>0</v>
      </c>
      <c r="CK166">
        <f t="shared" si="61"/>
        <v>0</v>
      </c>
      <c r="CL166">
        <f t="shared" si="61"/>
        <v>0</v>
      </c>
      <c r="CM166">
        <f t="shared" si="61"/>
        <v>0</v>
      </c>
      <c r="CN166">
        <f t="shared" si="61"/>
        <v>0</v>
      </c>
      <c r="CO166">
        <f t="shared" si="61"/>
        <v>0</v>
      </c>
      <c r="CP166">
        <f t="shared" si="61"/>
        <v>0</v>
      </c>
      <c r="CQ166">
        <f t="shared" si="61"/>
        <v>0</v>
      </c>
      <c r="CR166">
        <f t="shared" si="61"/>
        <v>0</v>
      </c>
      <c r="CS166">
        <f t="shared" ref="CS166:DH166" si="62">CS17</f>
        <v>0</v>
      </c>
      <c r="CT166">
        <f t="shared" si="62"/>
        <v>0</v>
      </c>
      <c r="CU166">
        <f t="shared" si="62"/>
        <v>0</v>
      </c>
      <c r="CV166">
        <f t="shared" si="62"/>
        <v>0</v>
      </c>
      <c r="CW166">
        <f t="shared" si="62"/>
        <v>0</v>
      </c>
      <c r="CX166">
        <f t="shared" si="62"/>
        <v>0</v>
      </c>
      <c r="CY166">
        <f t="shared" si="62"/>
        <v>0</v>
      </c>
      <c r="CZ166">
        <f t="shared" si="62"/>
        <v>0</v>
      </c>
      <c r="DA166">
        <f t="shared" si="62"/>
        <v>0</v>
      </c>
      <c r="DB166">
        <f t="shared" si="62"/>
        <v>0</v>
      </c>
      <c r="DC166">
        <f t="shared" si="62"/>
        <v>0</v>
      </c>
      <c r="DD166">
        <f t="shared" si="62"/>
        <v>0</v>
      </c>
      <c r="DE166">
        <f t="shared" si="62"/>
        <v>134</v>
      </c>
      <c r="DF166" t="str">
        <f t="shared" si="62"/>
        <v>Consejo Nacional de Vivienda Policial</v>
      </c>
      <c r="DG166">
        <f t="shared" si="62"/>
        <v>21352583.839999996</v>
      </c>
      <c r="DH166">
        <f t="shared" si="62"/>
        <v>0</v>
      </c>
    </row>
    <row r="167" spans="1:112">
      <c r="A167">
        <f t="shared" ref="A167:AF167" si="63">A18</f>
        <v>52</v>
      </c>
      <c r="B167" t="str">
        <f t="shared" si="63"/>
        <v>Ministerio de Culturas y Turismo</v>
      </c>
      <c r="C167">
        <f t="shared" si="63"/>
        <v>0</v>
      </c>
      <c r="D167">
        <f t="shared" si="63"/>
        <v>2152</v>
      </c>
      <c r="E167">
        <f t="shared" si="63"/>
        <v>0</v>
      </c>
      <c r="F167">
        <f t="shared" si="63"/>
        <v>1119</v>
      </c>
      <c r="G167">
        <f t="shared" si="63"/>
        <v>0</v>
      </c>
      <c r="H167">
        <f t="shared" si="63"/>
        <v>0</v>
      </c>
      <c r="I167">
        <f t="shared" si="63"/>
        <v>0</v>
      </c>
      <c r="J167">
        <f t="shared" si="63"/>
        <v>0</v>
      </c>
      <c r="K167">
        <f t="shared" si="63"/>
        <v>0</v>
      </c>
      <c r="L167">
        <f t="shared" si="63"/>
        <v>0</v>
      </c>
      <c r="M167">
        <f t="shared" si="63"/>
        <v>0</v>
      </c>
      <c r="N167">
        <f t="shared" si="63"/>
        <v>0</v>
      </c>
      <c r="O167">
        <f t="shared" si="63"/>
        <v>0</v>
      </c>
      <c r="P167">
        <f t="shared" si="63"/>
        <v>0</v>
      </c>
      <c r="Q167">
        <f t="shared" si="63"/>
        <v>0</v>
      </c>
      <c r="R167">
        <f t="shared" si="63"/>
        <v>0</v>
      </c>
      <c r="S167">
        <f t="shared" si="63"/>
        <v>0</v>
      </c>
      <c r="T167">
        <f t="shared" si="63"/>
        <v>0</v>
      </c>
      <c r="U167">
        <f t="shared" si="63"/>
        <v>0</v>
      </c>
      <c r="V167">
        <f t="shared" si="63"/>
        <v>0</v>
      </c>
      <c r="W167">
        <f t="shared" si="63"/>
        <v>0</v>
      </c>
      <c r="X167">
        <f t="shared" si="63"/>
        <v>0</v>
      </c>
      <c r="Y167">
        <f t="shared" si="63"/>
        <v>0</v>
      </c>
      <c r="Z167">
        <f t="shared" si="63"/>
        <v>0</v>
      </c>
      <c r="AA167">
        <f t="shared" si="63"/>
        <v>0</v>
      </c>
      <c r="AB167">
        <f t="shared" si="63"/>
        <v>660</v>
      </c>
      <c r="AC167" t="str">
        <f t="shared" si="63"/>
        <v>Órgano Judicial</v>
      </c>
      <c r="AD167">
        <f t="shared" si="63"/>
        <v>0</v>
      </c>
      <c r="AE167">
        <f t="shared" si="63"/>
        <v>12167.31</v>
      </c>
      <c r="AF167">
        <f t="shared" si="63"/>
        <v>0</v>
      </c>
      <c r="AG167">
        <f t="shared" ref="AG167:BL167" si="64">AG18</f>
        <v>39912.71</v>
      </c>
      <c r="AH167">
        <f t="shared" si="64"/>
        <v>0</v>
      </c>
      <c r="AI167">
        <f t="shared" si="64"/>
        <v>0</v>
      </c>
      <c r="AJ167">
        <f t="shared" si="64"/>
        <v>0</v>
      </c>
      <c r="AK167">
        <f t="shared" si="64"/>
        <v>0</v>
      </c>
      <c r="AL167">
        <f t="shared" si="64"/>
        <v>0</v>
      </c>
      <c r="AM167">
        <f t="shared" si="64"/>
        <v>0</v>
      </c>
      <c r="AN167">
        <f t="shared" si="64"/>
        <v>0</v>
      </c>
      <c r="AO167">
        <f t="shared" si="64"/>
        <v>0</v>
      </c>
      <c r="AP167">
        <f t="shared" si="64"/>
        <v>0</v>
      </c>
      <c r="AQ167">
        <f t="shared" si="64"/>
        <v>0</v>
      </c>
      <c r="AR167">
        <f t="shared" si="64"/>
        <v>0</v>
      </c>
      <c r="AS167">
        <f t="shared" si="64"/>
        <v>0</v>
      </c>
      <c r="AT167">
        <f t="shared" si="64"/>
        <v>0</v>
      </c>
      <c r="AU167">
        <f t="shared" si="64"/>
        <v>0</v>
      </c>
      <c r="AV167">
        <f t="shared" si="64"/>
        <v>0</v>
      </c>
      <c r="AW167">
        <f t="shared" si="64"/>
        <v>0</v>
      </c>
      <c r="AX167">
        <f t="shared" si="64"/>
        <v>0</v>
      </c>
      <c r="AY167">
        <f t="shared" si="64"/>
        <v>0</v>
      </c>
      <c r="AZ167">
        <f t="shared" si="64"/>
        <v>0</v>
      </c>
      <c r="BA167">
        <f t="shared" si="64"/>
        <v>0</v>
      </c>
      <c r="BB167">
        <f t="shared" si="64"/>
        <v>0</v>
      </c>
      <c r="BC167">
        <f t="shared" si="64"/>
        <v>0</v>
      </c>
      <c r="BD167">
        <f t="shared" si="64"/>
        <v>0</v>
      </c>
      <c r="BE167">
        <f t="shared" si="64"/>
        <v>0</v>
      </c>
      <c r="BF167">
        <f t="shared" si="64"/>
        <v>0</v>
      </c>
      <c r="BG167">
        <f t="shared" si="64"/>
        <v>0</v>
      </c>
      <c r="BH167">
        <f t="shared" si="64"/>
        <v>0</v>
      </c>
      <c r="BI167">
        <f t="shared" si="64"/>
        <v>0</v>
      </c>
      <c r="BJ167">
        <f t="shared" si="64"/>
        <v>0</v>
      </c>
      <c r="BK167">
        <f t="shared" si="64"/>
        <v>0</v>
      </c>
      <c r="BL167">
        <f t="shared" si="64"/>
        <v>0</v>
      </c>
      <c r="BM167">
        <f t="shared" ref="BM167:CR167" si="65">BM18</f>
        <v>0</v>
      </c>
      <c r="BN167">
        <f t="shared" si="65"/>
        <v>0</v>
      </c>
      <c r="BO167">
        <f t="shared" si="65"/>
        <v>0</v>
      </c>
      <c r="BP167">
        <f t="shared" si="65"/>
        <v>0</v>
      </c>
      <c r="BQ167">
        <f t="shared" si="65"/>
        <v>0</v>
      </c>
      <c r="BR167">
        <f t="shared" si="65"/>
        <v>0</v>
      </c>
      <c r="BS167">
        <f t="shared" si="65"/>
        <v>0</v>
      </c>
      <c r="BT167">
        <f t="shared" si="65"/>
        <v>0</v>
      </c>
      <c r="BU167">
        <f t="shared" si="65"/>
        <v>0</v>
      </c>
      <c r="BV167">
        <f t="shared" si="65"/>
        <v>0</v>
      </c>
      <c r="BW167">
        <f t="shared" si="65"/>
        <v>0</v>
      </c>
      <c r="BX167">
        <f t="shared" si="65"/>
        <v>0</v>
      </c>
      <c r="BY167">
        <f t="shared" si="65"/>
        <v>0</v>
      </c>
      <c r="BZ167">
        <f t="shared" si="65"/>
        <v>0</v>
      </c>
      <c r="CA167">
        <f t="shared" si="65"/>
        <v>0</v>
      </c>
      <c r="CB167">
        <f t="shared" si="65"/>
        <v>0</v>
      </c>
      <c r="CC167">
        <f t="shared" si="65"/>
        <v>0</v>
      </c>
      <c r="CD167">
        <f t="shared" si="65"/>
        <v>0</v>
      </c>
      <c r="CE167">
        <f t="shared" si="65"/>
        <v>0</v>
      </c>
      <c r="CF167">
        <f t="shared" si="65"/>
        <v>0</v>
      </c>
      <c r="CG167">
        <f t="shared" si="65"/>
        <v>0</v>
      </c>
      <c r="CH167">
        <f t="shared" si="65"/>
        <v>0</v>
      </c>
      <c r="CI167">
        <f t="shared" si="65"/>
        <v>0</v>
      </c>
      <c r="CJ167">
        <f t="shared" si="65"/>
        <v>0</v>
      </c>
      <c r="CK167">
        <f t="shared" si="65"/>
        <v>0</v>
      </c>
      <c r="CL167">
        <f t="shared" si="65"/>
        <v>0</v>
      </c>
      <c r="CM167">
        <f t="shared" si="65"/>
        <v>0</v>
      </c>
      <c r="CN167">
        <f t="shared" si="65"/>
        <v>0</v>
      </c>
      <c r="CO167">
        <f t="shared" si="65"/>
        <v>0</v>
      </c>
      <c r="CP167">
        <f t="shared" si="65"/>
        <v>0</v>
      </c>
      <c r="CQ167">
        <f t="shared" si="65"/>
        <v>0</v>
      </c>
      <c r="CR167">
        <f t="shared" si="65"/>
        <v>0</v>
      </c>
      <c r="CS167">
        <f t="shared" ref="CS167:DH167" si="66">CS18</f>
        <v>0</v>
      </c>
      <c r="CT167">
        <f t="shared" si="66"/>
        <v>0</v>
      </c>
      <c r="CU167">
        <f t="shared" si="66"/>
        <v>0</v>
      </c>
      <c r="CV167">
        <f t="shared" si="66"/>
        <v>0</v>
      </c>
      <c r="CW167">
        <f t="shared" si="66"/>
        <v>0</v>
      </c>
      <c r="CX167">
        <f t="shared" si="66"/>
        <v>0</v>
      </c>
      <c r="CY167">
        <f t="shared" si="66"/>
        <v>0</v>
      </c>
      <c r="CZ167">
        <f t="shared" si="66"/>
        <v>0</v>
      </c>
      <c r="DA167">
        <f t="shared" si="66"/>
        <v>0</v>
      </c>
      <c r="DB167">
        <f t="shared" si="66"/>
        <v>0</v>
      </c>
      <c r="DC167">
        <f t="shared" si="66"/>
        <v>0</v>
      </c>
      <c r="DD167">
        <f t="shared" si="66"/>
        <v>0</v>
      </c>
      <c r="DE167">
        <f t="shared" si="66"/>
        <v>163</v>
      </c>
      <c r="DF167" t="str">
        <f t="shared" si="66"/>
        <v>Agencia Nacional de Hidrocarburos</v>
      </c>
      <c r="DG167">
        <f t="shared" si="66"/>
        <v>955258.19999999925</v>
      </c>
      <c r="DH167">
        <f t="shared" si="66"/>
        <v>0</v>
      </c>
    </row>
    <row r="168" spans="1:112">
      <c r="A168">
        <f t="shared" ref="A168:AF168" si="67">A19</f>
        <v>66</v>
      </c>
      <c r="B168" t="str">
        <f t="shared" si="67"/>
        <v>Ministerio de Planificación del Desarrollo</v>
      </c>
      <c r="C168">
        <f t="shared" si="67"/>
        <v>0</v>
      </c>
      <c r="D168">
        <f t="shared" si="67"/>
        <v>25545.429999999997</v>
      </c>
      <c r="E168">
        <f t="shared" si="67"/>
        <v>0</v>
      </c>
      <c r="F168">
        <f t="shared" si="67"/>
        <v>40983.43</v>
      </c>
      <c r="G168">
        <f t="shared" si="67"/>
        <v>0</v>
      </c>
      <c r="H168">
        <f t="shared" si="67"/>
        <v>0</v>
      </c>
      <c r="I168">
        <f t="shared" si="67"/>
        <v>0</v>
      </c>
      <c r="J168">
        <f t="shared" si="67"/>
        <v>0</v>
      </c>
      <c r="K168">
        <f t="shared" si="67"/>
        <v>0</v>
      </c>
      <c r="L168">
        <f t="shared" si="67"/>
        <v>0</v>
      </c>
      <c r="M168">
        <f t="shared" si="67"/>
        <v>0</v>
      </c>
      <c r="N168">
        <f t="shared" si="67"/>
        <v>0</v>
      </c>
      <c r="O168">
        <f t="shared" si="67"/>
        <v>0</v>
      </c>
      <c r="P168">
        <f t="shared" si="67"/>
        <v>0</v>
      </c>
      <c r="Q168">
        <f t="shared" si="67"/>
        <v>0</v>
      </c>
      <c r="R168">
        <f t="shared" si="67"/>
        <v>0</v>
      </c>
      <c r="S168">
        <f t="shared" si="67"/>
        <v>0</v>
      </c>
      <c r="T168">
        <f t="shared" si="67"/>
        <v>0</v>
      </c>
      <c r="U168">
        <f t="shared" si="67"/>
        <v>0</v>
      </c>
      <c r="V168">
        <f t="shared" si="67"/>
        <v>0</v>
      </c>
      <c r="W168">
        <f t="shared" si="67"/>
        <v>0</v>
      </c>
      <c r="X168">
        <f t="shared" si="67"/>
        <v>0</v>
      </c>
      <c r="Y168">
        <f t="shared" si="67"/>
        <v>0</v>
      </c>
      <c r="Z168">
        <f t="shared" si="67"/>
        <v>0</v>
      </c>
      <c r="AA168">
        <f t="shared" si="67"/>
        <v>0</v>
      </c>
      <c r="AB168">
        <f t="shared" si="67"/>
        <v>0</v>
      </c>
      <c r="AC168">
        <f t="shared" si="67"/>
        <v>0</v>
      </c>
      <c r="AD168">
        <f t="shared" si="67"/>
        <v>0</v>
      </c>
      <c r="AE168">
        <f t="shared" si="67"/>
        <v>0</v>
      </c>
      <c r="AF168">
        <f t="shared" si="67"/>
        <v>0</v>
      </c>
      <c r="AG168">
        <f t="shared" ref="AG168:BL168" si="68">AG19</f>
        <v>0</v>
      </c>
      <c r="AH168">
        <f t="shared" si="68"/>
        <v>0</v>
      </c>
      <c r="AI168">
        <f t="shared" si="68"/>
        <v>0</v>
      </c>
      <c r="AJ168">
        <f t="shared" si="68"/>
        <v>0</v>
      </c>
      <c r="AK168">
        <f t="shared" si="68"/>
        <v>0</v>
      </c>
      <c r="AL168">
        <f t="shared" si="68"/>
        <v>0</v>
      </c>
      <c r="AM168">
        <f t="shared" si="68"/>
        <v>0</v>
      </c>
      <c r="AN168">
        <f t="shared" si="68"/>
        <v>0</v>
      </c>
      <c r="AO168">
        <f t="shared" si="68"/>
        <v>0</v>
      </c>
      <c r="AP168">
        <f t="shared" si="68"/>
        <v>0</v>
      </c>
      <c r="AQ168">
        <f t="shared" si="68"/>
        <v>0</v>
      </c>
      <c r="AR168">
        <f t="shared" si="68"/>
        <v>0</v>
      </c>
      <c r="AS168">
        <f t="shared" si="68"/>
        <v>0</v>
      </c>
      <c r="AT168">
        <f t="shared" si="68"/>
        <v>0</v>
      </c>
      <c r="AU168">
        <f t="shared" si="68"/>
        <v>0</v>
      </c>
      <c r="AV168">
        <f t="shared" si="68"/>
        <v>0</v>
      </c>
      <c r="AW168">
        <f t="shared" si="68"/>
        <v>0</v>
      </c>
      <c r="AX168">
        <f t="shared" si="68"/>
        <v>0</v>
      </c>
      <c r="AY168">
        <f t="shared" si="68"/>
        <v>0</v>
      </c>
      <c r="AZ168">
        <f t="shared" si="68"/>
        <v>0</v>
      </c>
      <c r="BA168">
        <f t="shared" si="68"/>
        <v>0</v>
      </c>
      <c r="BB168">
        <f t="shared" si="68"/>
        <v>0</v>
      </c>
      <c r="BC168">
        <f t="shared" si="68"/>
        <v>0</v>
      </c>
      <c r="BD168">
        <f t="shared" si="68"/>
        <v>0</v>
      </c>
      <c r="BE168">
        <f t="shared" si="68"/>
        <v>0</v>
      </c>
      <c r="BF168">
        <f t="shared" si="68"/>
        <v>0</v>
      </c>
      <c r="BG168">
        <f t="shared" si="68"/>
        <v>0</v>
      </c>
      <c r="BH168">
        <f t="shared" si="68"/>
        <v>0</v>
      </c>
      <c r="BI168">
        <f t="shared" si="68"/>
        <v>0</v>
      </c>
      <c r="BJ168">
        <f t="shared" si="68"/>
        <v>0</v>
      </c>
      <c r="BK168">
        <f t="shared" si="68"/>
        <v>0</v>
      </c>
      <c r="BL168">
        <f t="shared" si="68"/>
        <v>0</v>
      </c>
      <c r="BM168">
        <f t="shared" ref="BM168:CR168" si="69">BM19</f>
        <v>0</v>
      </c>
      <c r="BN168">
        <f t="shared" si="69"/>
        <v>0</v>
      </c>
      <c r="BO168">
        <f t="shared" si="69"/>
        <v>0</v>
      </c>
      <c r="BP168">
        <f t="shared" si="69"/>
        <v>0</v>
      </c>
      <c r="BQ168">
        <f t="shared" si="69"/>
        <v>0</v>
      </c>
      <c r="BR168">
        <f t="shared" si="69"/>
        <v>0</v>
      </c>
      <c r="BS168">
        <f t="shared" si="69"/>
        <v>0</v>
      </c>
      <c r="BT168">
        <f t="shared" si="69"/>
        <v>0</v>
      </c>
      <c r="BU168">
        <f t="shared" si="69"/>
        <v>0</v>
      </c>
      <c r="BV168">
        <f t="shared" si="69"/>
        <v>0</v>
      </c>
      <c r="BW168">
        <f t="shared" si="69"/>
        <v>0</v>
      </c>
      <c r="BX168">
        <f t="shared" si="69"/>
        <v>0</v>
      </c>
      <c r="BY168">
        <f t="shared" si="69"/>
        <v>0</v>
      </c>
      <c r="BZ168">
        <f t="shared" si="69"/>
        <v>0</v>
      </c>
      <c r="CA168">
        <f t="shared" si="69"/>
        <v>0</v>
      </c>
      <c r="CB168">
        <f t="shared" si="69"/>
        <v>0</v>
      </c>
      <c r="CC168">
        <f t="shared" si="69"/>
        <v>0</v>
      </c>
      <c r="CD168">
        <f t="shared" si="69"/>
        <v>0</v>
      </c>
      <c r="CE168">
        <f t="shared" si="69"/>
        <v>0</v>
      </c>
      <c r="CF168">
        <f t="shared" si="69"/>
        <v>0</v>
      </c>
      <c r="CG168">
        <f t="shared" si="69"/>
        <v>0</v>
      </c>
      <c r="CH168">
        <f t="shared" si="69"/>
        <v>0</v>
      </c>
      <c r="CI168">
        <f t="shared" si="69"/>
        <v>0</v>
      </c>
      <c r="CJ168">
        <f t="shared" si="69"/>
        <v>0</v>
      </c>
      <c r="CK168">
        <f t="shared" si="69"/>
        <v>0</v>
      </c>
      <c r="CL168">
        <f t="shared" si="69"/>
        <v>0</v>
      </c>
      <c r="CM168">
        <f t="shared" si="69"/>
        <v>0</v>
      </c>
      <c r="CN168">
        <f t="shared" si="69"/>
        <v>0</v>
      </c>
      <c r="CO168">
        <f t="shared" si="69"/>
        <v>0</v>
      </c>
      <c r="CP168">
        <f t="shared" si="69"/>
        <v>0</v>
      </c>
      <c r="CQ168">
        <f t="shared" si="69"/>
        <v>0</v>
      </c>
      <c r="CR168">
        <f t="shared" si="69"/>
        <v>0</v>
      </c>
      <c r="CS168">
        <f t="shared" ref="CS168:DH168" si="70">CS19</f>
        <v>0</v>
      </c>
      <c r="CT168">
        <f t="shared" si="70"/>
        <v>0</v>
      </c>
      <c r="CU168">
        <f t="shared" si="70"/>
        <v>0</v>
      </c>
      <c r="CV168">
        <f t="shared" si="70"/>
        <v>0</v>
      </c>
      <c r="CW168">
        <f t="shared" si="70"/>
        <v>0</v>
      </c>
      <c r="CX168">
        <f t="shared" si="70"/>
        <v>0</v>
      </c>
      <c r="CY168">
        <f t="shared" si="70"/>
        <v>0</v>
      </c>
      <c r="CZ168">
        <f t="shared" si="70"/>
        <v>0</v>
      </c>
      <c r="DA168">
        <f t="shared" si="70"/>
        <v>0</v>
      </c>
      <c r="DB168">
        <f t="shared" si="70"/>
        <v>0</v>
      </c>
      <c r="DC168">
        <f t="shared" si="70"/>
        <v>0</v>
      </c>
      <c r="DD168">
        <f t="shared" si="70"/>
        <v>0</v>
      </c>
      <c r="DE168">
        <f t="shared" si="70"/>
        <v>222</v>
      </c>
      <c r="DF168" t="str">
        <f t="shared" si="70"/>
        <v>Instituto Nacional de Innovación Agropecuaria y Forestal</v>
      </c>
      <c r="DG168">
        <f t="shared" si="70"/>
        <v>1000004.9400000001</v>
      </c>
      <c r="DH168">
        <f t="shared" si="70"/>
        <v>0</v>
      </c>
    </row>
    <row r="169" spans="1:112">
      <c r="A169">
        <f t="shared" ref="A169:AF169" si="71">A20</f>
        <v>70</v>
      </c>
      <c r="B169" t="str">
        <f t="shared" si="71"/>
        <v>Ministerio de Trabajo, Empleo y Previsión Social</v>
      </c>
      <c r="C169">
        <f t="shared" si="71"/>
        <v>0</v>
      </c>
      <c r="D169">
        <f t="shared" si="71"/>
        <v>20</v>
      </c>
      <c r="E169">
        <f t="shared" si="71"/>
        <v>0</v>
      </c>
      <c r="F169">
        <f t="shared" si="71"/>
        <v>1024</v>
      </c>
      <c r="G169">
        <f t="shared" si="71"/>
        <v>0</v>
      </c>
      <c r="H169">
        <f t="shared" si="71"/>
        <v>0</v>
      </c>
      <c r="I169">
        <f t="shared" si="71"/>
        <v>0</v>
      </c>
      <c r="J169">
        <f t="shared" si="71"/>
        <v>0</v>
      </c>
      <c r="K169">
        <f t="shared" si="71"/>
        <v>0</v>
      </c>
      <c r="L169">
        <f t="shared" si="71"/>
        <v>0</v>
      </c>
      <c r="M169">
        <f t="shared" si="71"/>
        <v>0</v>
      </c>
      <c r="N169">
        <f t="shared" si="71"/>
        <v>0</v>
      </c>
      <c r="O169">
        <f t="shared" si="71"/>
        <v>0</v>
      </c>
      <c r="P169">
        <f t="shared" si="71"/>
        <v>0</v>
      </c>
      <c r="Q169">
        <f t="shared" si="71"/>
        <v>0</v>
      </c>
      <c r="R169">
        <f t="shared" si="71"/>
        <v>0</v>
      </c>
      <c r="S169">
        <f t="shared" si="71"/>
        <v>0</v>
      </c>
      <c r="T169">
        <f t="shared" si="71"/>
        <v>0</v>
      </c>
      <c r="U169">
        <f t="shared" si="71"/>
        <v>0</v>
      </c>
      <c r="V169">
        <f t="shared" si="71"/>
        <v>0</v>
      </c>
      <c r="W169">
        <f t="shared" si="71"/>
        <v>0</v>
      </c>
      <c r="X169">
        <f t="shared" si="71"/>
        <v>0</v>
      </c>
      <c r="Y169">
        <f t="shared" si="71"/>
        <v>0</v>
      </c>
      <c r="Z169">
        <f t="shared" si="71"/>
        <v>0</v>
      </c>
      <c r="AA169">
        <f t="shared" si="71"/>
        <v>0</v>
      </c>
      <c r="AB169">
        <f t="shared" si="71"/>
        <v>0</v>
      </c>
      <c r="AC169">
        <f t="shared" si="71"/>
        <v>0</v>
      </c>
      <c r="AD169">
        <f t="shared" si="71"/>
        <v>0</v>
      </c>
      <c r="AE169">
        <f t="shared" si="71"/>
        <v>0</v>
      </c>
      <c r="AF169">
        <f t="shared" si="71"/>
        <v>0</v>
      </c>
      <c r="AG169">
        <f t="shared" ref="AG169:BL169" si="72">AG20</f>
        <v>0</v>
      </c>
      <c r="AH169">
        <f t="shared" si="72"/>
        <v>0</v>
      </c>
      <c r="AI169">
        <f t="shared" si="72"/>
        <v>0</v>
      </c>
      <c r="AJ169">
        <f t="shared" si="72"/>
        <v>0</v>
      </c>
      <c r="AK169">
        <f t="shared" si="72"/>
        <v>0</v>
      </c>
      <c r="AL169">
        <f t="shared" si="72"/>
        <v>0</v>
      </c>
      <c r="AM169">
        <f t="shared" si="72"/>
        <v>0</v>
      </c>
      <c r="AN169">
        <f t="shared" si="72"/>
        <v>0</v>
      </c>
      <c r="AO169">
        <f t="shared" si="72"/>
        <v>0</v>
      </c>
      <c r="AP169">
        <f t="shared" si="72"/>
        <v>0</v>
      </c>
      <c r="AQ169">
        <f t="shared" si="72"/>
        <v>0</v>
      </c>
      <c r="AR169">
        <f t="shared" si="72"/>
        <v>0</v>
      </c>
      <c r="AS169">
        <f t="shared" si="72"/>
        <v>0</v>
      </c>
      <c r="AT169">
        <f t="shared" si="72"/>
        <v>0</v>
      </c>
      <c r="AU169">
        <f t="shared" si="72"/>
        <v>0</v>
      </c>
      <c r="AV169">
        <f t="shared" si="72"/>
        <v>0</v>
      </c>
      <c r="AW169">
        <f t="shared" si="72"/>
        <v>0</v>
      </c>
      <c r="AX169">
        <f t="shared" si="72"/>
        <v>0</v>
      </c>
      <c r="AY169">
        <f t="shared" si="72"/>
        <v>0</v>
      </c>
      <c r="AZ169">
        <f t="shared" si="72"/>
        <v>0</v>
      </c>
      <c r="BA169">
        <f t="shared" si="72"/>
        <v>0</v>
      </c>
      <c r="BB169">
        <f t="shared" si="72"/>
        <v>0</v>
      </c>
      <c r="BC169">
        <f t="shared" si="72"/>
        <v>0</v>
      </c>
      <c r="BD169">
        <f t="shared" si="72"/>
        <v>0</v>
      </c>
      <c r="BE169">
        <f t="shared" si="72"/>
        <v>0</v>
      </c>
      <c r="BF169">
        <f t="shared" si="72"/>
        <v>0</v>
      </c>
      <c r="BG169">
        <f t="shared" si="72"/>
        <v>0</v>
      </c>
      <c r="BH169">
        <f t="shared" si="72"/>
        <v>0</v>
      </c>
      <c r="BI169">
        <f t="shared" si="72"/>
        <v>0</v>
      </c>
      <c r="BJ169">
        <f t="shared" si="72"/>
        <v>0</v>
      </c>
      <c r="BK169">
        <f t="shared" si="72"/>
        <v>0</v>
      </c>
      <c r="BL169">
        <f t="shared" si="72"/>
        <v>0</v>
      </c>
      <c r="BM169">
        <f t="shared" ref="BM169:CR169" si="73">BM20</f>
        <v>0</v>
      </c>
      <c r="BN169">
        <f t="shared" si="73"/>
        <v>0</v>
      </c>
      <c r="BO169">
        <f t="shared" si="73"/>
        <v>0</v>
      </c>
      <c r="BP169">
        <f t="shared" si="73"/>
        <v>0</v>
      </c>
      <c r="BQ169">
        <f t="shared" si="73"/>
        <v>0</v>
      </c>
      <c r="BR169">
        <f t="shared" si="73"/>
        <v>0</v>
      </c>
      <c r="BS169">
        <f t="shared" si="73"/>
        <v>0</v>
      </c>
      <c r="BT169">
        <f t="shared" si="73"/>
        <v>0</v>
      </c>
      <c r="BU169">
        <f t="shared" si="73"/>
        <v>0</v>
      </c>
      <c r="BV169">
        <f t="shared" si="73"/>
        <v>0</v>
      </c>
      <c r="BW169">
        <f t="shared" si="73"/>
        <v>0</v>
      </c>
      <c r="BX169">
        <f t="shared" si="73"/>
        <v>0</v>
      </c>
      <c r="BY169">
        <f t="shared" si="73"/>
        <v>0</v>
      </c>
      <c r="BZ169">
        <f t="shared" si="73"/>
        <v>0</v>
      </c>
      <c r="CA169">
        <f t="shared" si="73"/>
        <v>0</v>
      </c>
      <c r="CB169">
        <f t="shared" si="73"/>
        <v>0</v>
      </c>
      <c r="CC169">
        <f t="shared" si="73"/>
        <v>0</v>
      </c>
      <c r="CD169">
        <f t="shared" si="73"/>
        <v>0</v>
      </c>
      <c r="CE169">
        <f t="shared" si="73"/>
        <v>0</v>
      </c>
      <c r="CF169">
        <f t="shared" si="73"/>
        <v>0</v>
      </c>
      <c r="CG169">
        <f t="shared" si="73"/>
        <v>0</v>
      </c>
      <c r="CH169">
        <f t="shared" si="73"/>
        <v>0</v>
      </c>
      <c r="CI169">
        <f t="shared" si="73"/>
        <v>0</v>
      </c>
      <c r="CJ169">
        <f t="shared" si="73"/>
        <v>0</v>
      </c>
      <c r="CK169">
        <f t="shared" si="73"/>
        <v>0</v>
      </c>
      <c r="CL169">
        <f t="shared" si="73"/>
        <v>0</v>
      </c>
      <c r="CM169">
        <f t="shared" si="73"/>
        <v>0</v>
      </c>
      <c r="CN169">
        <f t="shared" si="73"/>
        <v>0</v>
      </c>
      <c r="CO169">
        <f t="shared" si="73"/>
        <v>0</v>
      </c>
      <c r="CP169">
        <f t="shared" si="73"/>
        <v>0</v>
      </c>
      <c r="CQ169">
        <f t="shared" si="73"/>
        <v>0</v>
      </c>
      <c r="CR169">
        <f t="shared" si="73"/>
        <v>0</v>
      </c>
      <c r="CS169">
        <f t="shared" ref="CS169:DH169" si="74">CS20</f>
        <v>0</v>
      </c>
      <c r="CT169">
        <f t="shared" si="74"/>
        <v>0</v>
      </c>
      <c r="CU169">
        <f t="shared" si="74"/>
        <v>0</v>
      </c>
      <c r="CV169">
        <f t="shared" si="74"/>
        <v>0</v>
      </c>
      <c r="CW169">
        <f t="shared" si="74"/>
        <v>0</v>
      </c>
      <c r="CX169">
        <f t="shared" si="74"/>
        <v>0</v>
      </c>
      <c r="CY169">
        <f t="shared" si="74"/>
        <v>0</v>
      </c>
      <c r="CZ169">
        <f t="shared" si="74"/>
        <v>0</v>
      </c>
      <c r="DA169">
        <f t="shared" si="74"/>
        <v>0</v>
      </c>
      <c r="DB169">
        <f t="shared" si="74"/>
        <v>0</v>
      </c>
      <c r="DC169">
        <f t="shared" si="74"/>
        <v>0</v>
      </c>
      <c r="DD169">
        <f t="shared" si="74"/>
        <v>0</v>
      </c>
      <c r="DE169">
        <f t="shared" si="74"/>
        <v>234</v>
      </c>
      <c r="DF169" t="str">
        <f t="shared" si="74"/>
        <v xml:space="preserve">Servicio Geológico Minero </v>
      </c>
      <c r="DG169">
        <f t="shared" si="74"/>
        <v>43362</v>
      </c>
      <c r="DH169">
        <f t="shared" si="74"/>
        <v>0</v>
      </c>
    </row>
    <row r="170" spans="1:112">
      <c r="A170">
        <f t="shared" ref="A170:AF170" si="75">A21</f>
        <v>76</v>
      </c>
      <c r="B170" t="str">
        <f t="shared" si="75"/>
        <v>Ministerio de Minería y Metalurgia</v>
      </c>
      <c r="C170">
        <f t="shared" si="75"/>
        <v>0</v>
      </c>
      <c r="D170">
        <f t="shared" si="75"/>
        <v>182063.31</v>
      </c>
      <c r="E170">
        <f t="shared" si="75"/>
        <v>0</v>
      </c>
      <c r="F170">
        <f t="shared" si="75"/>
        <v>3309.8900000000003</v>
      </c>
      <c r="G170">
        <f t="shared" si="75"/>
        <v>0</v>
      </c>
      <c r="H170">
        <f t="shared" si="75"/>
        <v>0</v>
      </c>
      <c r="I170">
        <f t="shared" si="75"/>
        <v>0</v>
      </c>
      <c r="J170">
        <f t="shared" si="75"/>
        <v>0</v>
      </c>
      <c r="K170">
        <f t="shared" si="75"/>
        <v>0</v>
      </c>
      <c r="L170">
        <f t="shared" si="75"/>
        <v>0</v>
      </c>
      <c r="M170">
        <f t="shared" si="75"/>
        <v>0</v>
      </c>
      <c r="N170">
        <f t="shared" si="75"/>
        <v>0</v>
      </c>
      <c r="O170">
        <f t="shared" si="75"/>
        <v>0</v>
      </c>
      <c r="P170">
        <f t="shared" si="75"/>
        <v>0</v>
      </c>
      <c r="Q170">
        <f t="shared" si="75"/>
        <v>0</v>
      </c>
      <c r="R170">
        <f t="shared" si="75"/>
        <v>0</v>
      </c>
      <c r="S170">
        <f t="shared" si="75"/>
        <v>0</v>
      </c>
      <c r="T170">
        <f t="shared" si="75"/>
        <v>0</v>
      </c>
      <c r="U170">
        <f t="shared" si="75"/>
        <v>0</v>
      </c>
      <c r="V170">
        <f t="shared" si="75"/>
        <v>0</v>
      </c>
      <c r="W170">
        <f t="shared" si="75"/>
        <v>0</v>
      </c>
      <c r="X170">
        <f t="shared" si="75"/>
        <v>0</v>
      </c>
      <c r="Y170">
        <f t="shared" si="75"/>
        <v>0</v>
      </c>
      <c r="Z170">
        <f t="shared" si="75"/>
        <v>0</v>
      </c>
      <c r="AA170">
        <f t="shared" si="75"/>
        <v>0</v>
      </c>
      <c r="AB170">
        <f t="shared" si="75"/>
        <v>0</v>
      </c>
      <c r="AC170">
        <f t="shared" si="75"/>
        <v>0</v>
      </c>
      <c r="AD170">
        <f t="shared" si="75"/>
        <v>0</v>
      </c>
      <c r="AE170">
        <f t="shared" si="75"/>
        <v>0</v>
      </c>
      <c r="AF170">
        <f t="shared" si="75"/>
        <v>0</v>
      </c>
      <c r="AG170">
        <f t="shared" ref="AG170:BL170" si="76">AG21</f>
        <v>0</v>
      </c>
      <c r="AH170">
        <f t="shared" si="76"/>
        <v>0</v>
      </c>
      <c r="AI170">
        <f t="shared" si="76"/>
        <v>0</v>
      </c>
      <c r="AJ170">
        <f t="shared" si="76"/>
        <v>0</v>
      </c>
      <c r="AK170">
        <f t="shared" si="76"/>
        <v>0</v>
      </c>
      <c r="AL170">
        <f t="shared" si="76"/>
        <v>0</v>
      </c>
      <c r="AM170">
        <f t="shared" si="76"/>
        <v>0</v>
      </c>
      <c r="AN170">
        <f t="shared" si="76"/>
        <v>0</v>
      </c>
      <c r="AO170">
        <f t="shared" si="76"/>
        <v>0</v>
      </c>
      <c r="AP170">
        <f t="shared" si="76"/>
        <v>0</v>
      </c>
      <c r="AQ170">
        <f t="shared" si="76"/>
        <v>0</v>
      </c>
      <c r="AR170">
        <f t="shared" si="76"/>
        <v>0</v>
      </c>
      <c r="AS170">
        <f t="shared" si="76"/>
        <v>0</v>
      </c>
      <c r="AT170">
        <f t="shared" si="76"/>
        <v>0</v>
      </c>
      <c r="AU170">
        <f t="shared" si="76"/>
        <v>0</v>
      </c>
      <c r="AV170">
        <f t="shared" si="76"/>
        <v>0</v>
      </c>
      <c r="AW170">
        <f t="shared" si="76"/>
        <v>0</v>
      </c>
      <c r="AX170">
        <f t="shared" si="76"/>
        <v>0</v>
      </c>
      <c r="AY170">
        <f t="shared" si="76"/>
        <v>0</v>
      </c>
      <c r="AZ170">
        <f t="shared" si="76"/>
        <v>0</v>
      </c>
      <c r="BA170">
        <f t="shared" si="76"/>
        <v>0</v>
      </c>
      <c r="BB170">
        <f t="shared" si="76"/>
        <v>0</v>
      </c>
      <c r="BC170">
        <f t="shared" si="76"/>
        <v>0</v>
      </c>
      <c r="BD170">
        <f t="shared" si="76"/>
        <v>0</v>
      </c>
      <c r="BE170">
        <f t="shared" si="76"/>
        <v>0</v>
      </c>
      <c r="BF170">
        <f t="shared" si="76"/>
        <v>0</v>
      </c>
      <c r="BG170">
        <f t="shared" si="76"/>
        <v>0</v>
      </c>
      <c r="BH170">
        <f t="shared" si="76"/>
        <v>0</v>
      </c>
      <c r="BI170">
        <f t="shared" si="76"/>
        <v>0</v>
      </c>
      <c r="BJ170">
        <f t="shared" si="76"/>
        <v>0</v>
      </c>
      <c r="BK170">
        <f t="shared" si="76"/>
        <v>0</v>
      </c>
      <c r="BL170">
        <f t="shared" si="76"/>
        <v>0</v>
      </c>
      <c r="BM170">
        <f t="shared" ref="BM170:CR170" si="77">BM21</f>
        <v>0</v>
      </c>
      <c r="BN170">
        <f t="shared" si="77"/>
        <v>0</v>
      </c>
      <c r="BO170">
        <f t="shared" si="77"/>
        <v>0</v>
      </c>
      <c r="BP170">
        <f t="shared" si="77"/>
        <v>0</v>
      </c>
      <c r="BQ170">
        <f t="shared" si="77"/>
        <v>0</v>
      </c>
      <c r="BR170">
        <f t="shared" si="77"/>
        <v>0</v>
      </c>
      <c r="BS170">
        <f t="shared" si="77"/>
        <v>0</v>
      </c>
      <c r="BT170">
        <f t="shared" si="77"/>
        <v>0</v>
      </c>
      <c r="BU170">
        <f t="shared" si="77"/>
        <v>0</v>
      </c>
      <c r="BV170">
        <f t="shared" si="77"/>
        <v>0</v>
      </c>
      <c r="BW170">
        <f t="shared" si="77"/>
        <v>0</v>
      </c>
      <c r="BX170">
        <f t="shared" si="77"/>
        <v>0</v>
      </c>
      <c r="BY170">
        <f t="shared" si="77"/>
        <v>0</v>
      </c>
      <c r="BZ170">
        <f t="shared" si="77"/>
        <v>0</v>
      </c>
      <c r="CA170">
        <f t="shared" si="77"/>
        <v>0</v>
      </c>
      <c r="CB170">
        <f t="shared" si="77"/>
        <v>0</v>
      </c>
      <c r="CC170">
        <f t="shared" si="77"/>
        <v>0</v>
      </c>
      <c r="CD170">
        <f t="shared" si="77"/>
        <v>0</v>
      </c>
      <c r="CE170">
        <f t="shared" si="77"/>
        <v>0</v>
      </c>
      <c r="CF170">
        <f t="shared" si="77"/>
        <v>0</v>
      </c>
      <c r="CG170">
        <f t="shared" si="77"/>
        <v>0</v>
      </c>
      <c r="CH170">
        <f t="shared" si="77"/>
        <v>0</v>
      </c>
      <c r="CI170">
        <f t="shared" si="77"/>
        <v>0</v>
      </c>
      <c r="CJ170">
        <f t="shared" si="77"/>
        <v>0</v>
      </c>
      <c r="CK170">
        <f t="shared" si="77"/>
        <v>0</v>
      </c>
      <c r="CL170">
        <f t="shared" si="77"/>
        <v>0</v>
      </c>
      <c r="CM170">
        <f t="shared" si="77"/>
        <v>0</v>
      </c>
      <c r="CN170">
        <f t="shared" si="77"/>
        <v>0</v>
      </c>
      <c r="CO170">
        <f t="shared" si="77"/>
        <v>0</v>
      </c>
      <c r="CP170">
        <f t="shared" si="77"/>
        <v>0</v>
      </c>
      <c r="CQ170">
        <f t="shared" si="77"/>
        <v>0</v>
      </c>
      <c r="CR170">
        <f t="shared" si="77"/>
        <v>0</v>
      </c>
      <c r="CS170">
        <f t="shared" ref="CS170:DH170" si="78">CS21</f>
        <v>0</v>
      </c>
      <c r="CT170">
        <f t="shared" si="78"/>
        <v>0</v>
      </c>
      <c r="CU170">
        <f t="shared" si="78"/>
        <v>0</v>
      </c>
      <c r="CV170">
        <f t="shared" si="78"/>
        <v>0</v>
      </c>
      <c r="CW170">
        <f t="shared" si="78"/>
        <v>0</v>
      </c>
      <c r="CX170">
        <f t="shared" si="78"/>
        <v>0</v>
      </c>
      <c r="CY170">
        <f t="shared" si="78"/>
        <v>0</v>
      </c>
      <c r="CZ170">
        <f t="shared" si="78"/>
        <v>0</v>
      </c>
      <c r="DA170">
        <f t="shared" si="78"/>
        <v>0</v>
      </c>
      <c r="DB170">
        <f t="shared" si="78"/>
        <v>0</v>
      </c>
      <c r="DC170">
        <f t="shared" si="78"/>
        <v>0</v>
      </c>
      <c r="DD170">
        <f t="shared" si="78"/>
        <v>0</v>
      </c>
      <c r="DE170">
        <f t="shared" si="78"/>
        <v>253</v>
      </c>
      <c r="DF170" t="str">
        <f t="shared" si="78"/>
        <v>Entidad Ejecutora de Medio Ambiente y Agua</v>
      </c>
      <c r="DG170">
        <f t="shared" si="78"/>
        <v>33354793.030000001</v>
      </c>
      <c r="DH170">
        <f t="shared" si="78"/>
        <v>0</v>
      </c>
    </row>
    <row r="171" spans="1:112">
      <c r="A171">
        <f t="shared" ref="A171:AF171" si="79">A22</f>
        <v>81</v>
      </c>
      <c r="B171" t="str">
        <f t="shared" si="79"/>
        <v>Ministerio de Obras Públicas, Servicios y Vivienda</v>
      </c>
      <c r="C171">
        <f t="shared" si="79"/>
        <v>0</v>
      </c>
      <c r="D171">
        <f t="shared" si="79"/>
        <v>4709.3100000000004</v>
      </c>
      <c r="E171">
        <f t="shared" si="79"/>
        <v>0</v>
      </c>
      <c r="F171">
        <f t="shared" si="79"/>
        <v>2079.88</v>
      </c>
      <c r="G171">
        <f t="shared" si="79"/>
        <v>0</v>
      </c>
      <c r="H171">
        <f t="shared" si="79"/>
        <v>0</v>
      </c>
      <c r="I171">
        <f t="shared" si="79"/>
        <v>0</v>
      </c>
      <c r="J171">
        <f t="shared" si="79"/>
        <v>0</v>
      </c>
      <c r="K171">
        <f t="shared" si="79"/>
        <v>0</v>
      </c>
      <c r="L171">
        <f t="shared" si="79"/>
        <v>0</v>
      </c>
      <c r="M171">
        <f t="shared" si="79"/>
        <v>0</v>
      </c>
      <c r="N171">
        <f t="shared" si="79"/>
        <v>0</v>
      </c>
      <c r="O171">
        <f t="shared" si="79"/>
        <v>0</v>
      </c>
      <c r="P171">
        <f t="shared" si="79"/>
        <v>0</v>
      </c>
      <c r="Q171">
        <f t="shared" si="79"/>
        <v>0</v>
      </c>
      <c r="R171">
        <f t="shared" si="79"/>
        <v>0</v>
      </c>
      <c r="S171">
        <f t="shared" si="79"/>
        <v>0</v>
      </c>
      <c r="T171">
        <f t="shared" si="79"/>
        <v>0</v>
      </c>
      <c r="U171">
        <f t="shared" si="79"/>
        <v>0</v>
      </c>
      <c r="V171">
        <f t="shared" si="79"/>
        <v>0</v>
      </c>
      <c r="W171">
        <f t="shared" si="79"/>
        <v>0</v>
      </c>
      <c r="X171">
        <f t="shared" si="79"/>
        <v>0</v>
      </c>
      <c r="Y171">
        <f t="shared" si="79"/>
        <v>0</v>
      </c>
      <c r="Z171">
        <f t="shared" si="79"/>
        <v>0</v>
      </c>
      <c r="AA171">
        <f t="shared" si="79"/>
        <v>0</v>
      </c>
      <c r="AB171">
        <f t="shared" si="79"/>
        <v>0</v>
      </c>
      <c r="AC171">
        <f t="shared" si="79"/>
        <v>0</v>
      </c>
      <c r="AD171">
        <f t="shared" si="79"/>
        <v>0</v>
      </c>
      <c r="AE171">
        <f t="shared" si="79"/>
        <v>0</v>
      </c>
      <c r="AF171">
        <f t="shared" si="79"/>
        <v>0</v>
      </c>
      <c r="AG171">
        <f t="shared" ref="AG171:BL171" si="80">AG22</f>
        <v>0</v>
      </c>
      <c r="AH171">
        <f t="shared" si="80"/>
        <v>0</v>
      </c>
      <c r="AI171">
        <f t="shared" si="80"/>
        <v>0</v>
      </c>
      <c r="AJ171">
        <f t="shared" si="80"/>
        <v>0</v>
      </c>
      <c r="AK171">
        <f t="shared" si="80"/>
        <v>0</v>
      </c>
      <c r="AL171">
        <f t="shared" si="80"/>
        <v>0</v>
      </c>
      <c r="AM171">
        <f t="shared" si="80"/>
        <v>0</v>
      </c>
      <c r="AN171">
        <f t="shared" si="80"/>
        <v>0</v>
      </c>
      <c r="AO171">
        <f t="shared" si="80"/>
        <v>0</v>
      </c>
      <c r="AP171">
        <f t="shared" si="80"/>
        <v>0</v>
      </c>
      <c r="AQ171">
        <f t="shared" si="80"/>
        <v>0</v>
      </c>
      <c r="AR171">
        <f t="shared" si="80"/>
        <v>0</v>
      </c>
      <c r="AS171">
        <f t="shared" si="80"/>
        <v>0</v>
      </c>
      <c r="AT171">
        <f t="shared" si="80"/>
        <v>0</v>
      </c>
      <c r="AU171">
        <f t="shared" si="80"/>
        <v>0</v>
      </c>
      <c r="AV171">
        <f t="shared" si="80"/>
        <v>0</v>
      </c>
      <c r="AW171">
        <f t="shared" si="80"/>
        <v>0</v>
      </c>
      <c r="AX171">
        <f t="shared" si="80"/>
        <v>0</v>
      </c>
      <c r="AY171">
        <f t="shared" si="80"/>
        <v>0</v>
      </c>
      <c r="AZ171">
        <f t="shared" si="80"/>
        <v>0</v>
      </c>
      <c r="BA171">
        <f t="shared" si="80"/>
        <v>0</v>
      </c>
      <c r="BB171">
        <f t="shared" si="80"/>
        <v>0</v>
      </c>
      <c r="BC171">
        <f t="shared" si="80"/>
        <v>0</v>
      </c>
      <c r="BD171">
        <f t="shared" si="80"/>
        <v>0</v>
      </c>
      <c r="BE171">
        <f t="shared" si="80"/>
        <v>0</v>
      </c>
      <c r="BF171">
        <f t="shared" si="80"/>
        <v>0</v>
      </c>
      <c r="BG171">
        <f t="shared" si="80"/>
        <v>0</v>
      </c>
      <c r="BH171">
        <f t="shared" si="80"/>
        <v>0</v>
      </c>
      <c r="BI171">
        <f t="shared" si="80"/>
        <v>0</v>
      </c>
      <c r="BJ171">
        <f t="shared" si="80"/>
        <v>0</v>
      </c>
      <c r="BK171">
        <f t="shared" si="80"/>
        <v>0</v>
      </c>
      <c r="BL171">
        <f t="shared" si="80"/>
        <v>0</v>
      </c>
      <c r="BM171">
        <f t="shared" ref="BM171:CR171" si="81">BM22</f>
        <v>0</v>
      </c>
      <c r="BN171">
        <f t="shared" si="81"/>
        <v>0</v>
      </c>
      <c r="BO171">
        <f t="shared" si="81"/>
        <v>0</v>
      </c>
      <c r="BP171">
        <f t="shared" si="81"/>
        <v>0</v>
      </c>
      <c r="BQ171">
        <f t="shared" si="81"/>
        <v>0</v>
      </c>
      <c r="BR171">
        <f t="shared" si="81"/>
        <v>0</v>
      </c>
      <c r="BS171">
        <f t="shared" si="81"/>
        <v>0</v>
      </c>
      <c r="BT171">
        <f t="shared" si="81"/>
        <v>0</v>
      </c>
      <c r="BU171">
        <f t="shared" si="81"/>
        <v>0</v>
      </c>
      <c r="BV171">
        <f t="shared" si="81"/>
        <v>0</v>
      </c>
      <c r="BW171">
        <f t="shared" si="81"/>
        <v>0</v>
      </c>
      <c r="BX171">
        <f t="shared" si="81"/>
        <v>0</v>
      </c>
      <c r="BY171">
        <f t="shared" si="81"/>
        <v>0</v>
      </c>
      <c r="BZ171">
        <f t="shared" si="81"/>
        <v>0</v>
      </c>
      <c r="CA171">
        <f t="shared" si="81"/>
        <v>0</v>
      </c>
      <c r="CB171">
        <f t="shared" si="81"/>
        <v>0</v>
      </c>
      <c r="CC171">
        <f t="shared" si="81"/>
        <v>0</v>
      </c>
      <c r="CD171">
        <f t="shared" si="81"/>
        <v>0</v>
      </c>
      <c r="CE171">
        <f t="shared" si="81"/>
        <v>0</v>
      </c>
      <c r="CF171">
        <f t="shared" si="81"/>
        <v>0</v>
      </c>
      <c r="CG171">
        <f t="shared" si="81"/>
        <v>0</v>
      </c>
      <c r="CH171">
        <f t="shared" si="81"/>
        <v>0</v>
      </c>
      <c r="CI171">
        <f t="shared" si="81"/>
        <v>0</v>
      </c>
      <c r="CJ171">
        <f t="shared" si="81"/>
        <v>0</v>
      </c>
      <c r="CK171">
        <f t="shared" si="81"/>
        <v>0</v>
      </c>
      <c r="CL171">
        <f t="shared" si="81"/>
        <v>0</v>
      </c>
      <c r="CM171">
        <f t="shared" si="81"/>
        <v>0</v>
      </c>
      <c r="CN171">
        <f t="shared" si="81"/>
        <v>0</v>
      </c>
      <c r="CO171">
        <f t="shared" si="81"/>
        <v>0</v>
      </c>
      <c r="CP171">
        <f t="shared" si="81"/>
        <v>0</v>
      </c>
      <c r="CQ171">
        <f t="shared" si="81"/>
        <v>0</v>
      </c>
      <c r="CR171">
        <f t="shared" si="81"/>
        <v>0</v>
      </c>
      <c r="CS171">
        <f t="shared" ref="CS171:DH171" si="82">CS22</f>
        <v>0</v>
      </c>
      <c r="CT171">
        <f t="shared" si="82"/>
        <v>0</v>
      </c>
      <c r="CU171">
        <f t="shared" si="82"/>
        <v>0</v>
      </c>
      <c r="CV171">
        <f t="shared" si="82"/>
        <v>0</v>
      </c>
      <c r="CW171">
        <f t="shared" si="82"/>
        <v>0</v>
      </c>
      <c r="CX171">
        <f t="shared" si="82"/>
        <v>0</v>
      </c>
      <c r="CY171">
        <f t="shared" si="82"/>
        <v>0</v>
      </c>
      <c r="CZ171">
        <f t="shared" si="82"/>
        <v>0</v>
      </c>
      <c r="DA171">
        <f t="shared" si="82"/>
        <v>0</v>
      </c>
      <c r="DB171">
        <f t="shared" si="82"/>
        <v>0</v>
      </c>
      <c r="DC171">
        <f t="shared" si="82"/>
        <v>0</v>
      </c>
      <c r="DD171">
        <f t="shared" si="82"/>
        <v>0</v>
      </c>
      <c r="DE171">
        <f t="shared" si="82"/>
        <v>269</v>
      </c>
      <c r="DF171" t="str">
        <f t="shared" si="82"/>
        <v>Direc. Dptal. de Educación Potosí</v>
      </c>
      <c r="DG171">
        <f t="shared" si="82"/>
        <v>1170.0899999999999</v>
      </c>
      <c r="DH171">
        <f t="shared" si="82"/>
        <v>0</v>
      </c>
    </row>
    <row r="172" spans="1:112">
      <c r="A172">
        <f t="shared" ref="A172:AF172" si="83">A23</f>
        <v>86</v>
      </c>
      <c r="B172" t="str">
        <f t="shared" si="83"/>
        <v>Ministerio de Medio Ambiente y Agua</v>
      </c>
      <c r="C172">
        <f t="shared" si="83"/>
        <v>0</v>
      </c>
      <c r="D172">
        <f t="shared" si="83"/>
        <v>343716.07000000007</v>
      </c>
      <c r="E172">
        <f t="shared" si="83"/>
        <v>0</v>
      </c>
      <c r="F172">
        <f t="shared" si="83"/>
        <v>173454.46</v>
      </c>
      <c r="G172">
        <f t="shared" si="83"/>
        <v>0</v>
      </c>
      <c r="H172">
        <f t="shared" si="83"/>
        <v>0</v>
      </c>
      <c r="I172">
        <f t="shared" si="83"/>
        <v>0</v>
      </c>
      <c r="J172">
        <f t="shared" si="83"/>
        <v>0</v>
      </c>
      <c r="K172">
        <f t="shared" si="83"/>
        <v>0</v>
      </c>
      <c r="L172">
        <f t="shared" si="83"/>
        <v>0</v>
      </c>
      <c r="M172">
        <f t="shared" si="83"/>
        <v>0</v>
      </c>
      <c r="N172">
        <f t="shared" si="83"/>
        <v>0</v>
      </c>
      <c r="O172">
        <f t="shared" si="83"/>
        <v>0</v>
      </c>
      <c r="P172">
        <f t="shared" si="83"/>
        <v>0</v>
      </c>
      <c r="Q172">
        <f t="shared" si="83"/>
        <v>0</v>
      </c>
      <c r="R172">
        <f t="shared" si="83"/>
        <v>0</v>
      </c>
      <c r="S172">
        <f t="shared" si="83"/>
        <v>0</v>
      </c>
      <c r="T172">
        <f t="shared" si="83"/>
        <v>0</v>
      </c>
      <c r="U172">
        <f t="shared" si="83"/>
        <v>0</v>
      </c>
      <c r="V172">
        <f t="shared" si="83"/>
        <v>0</v>
      </c>
      <c r="W172">
        <f t="shared" si="83"/>
        <v>0</v>
      </c>
      <c r="X172">
        <f t="shared" si="83"/>
        <v>0</v>
      </c>
      <c r="Y172">
        <f t="shared" si="83"/>
        <v>0</v>
      </c>
      <c r="Z172">
        <f t="shared" si="83"/>
        <v>0</v>
      </c>
      <c r="AA172">
        <f t="shared" si="83"/>
        <v>0</v>
      </c>
      <c r="AB172">
        <f t="shared" si="83"/>
        <v>0</v>
      </c>
      <c r="AC172">
        <f t="shared" si="83"/>
        <v>0</v>
      </c>
      <c r="AD172">
        <f t="shared" si="83"/>
        <v>0</v>
      </c>
      <c r="AE172">
        <f t="shared" si="83"/>
        <v>0</v>
      </c>
      <c r="AF172">
        <f t="shared" si="83"/>
        <v>0</v>
      </c>
      <c r="AG172">
        <f t="shared" ref="AG172:BL172" si="84">AG23</f>
        <v>0</v>
      </c>
      <c r="AH172">
        <f t="shared" si="84"/>
        <v>0</v>
      </c>
      <c r="AI172">
        <f t="shared" si="84"/>
        <v>0</v>
      </c>
      <c r="AJ172">
        <f t="shared" si="84"/>
        <v>0</v>
      </c>
      <c r="AK172">
        <f t="shared" si="84"/>
        <v>0</v>
      </c>
      <c r="AL172">
        <f t="shared" si="84"/>
        <v>0</v>
      </c>
      <c r="AM172">
        <f t="shared" si="84"/>
        <v>0</v>
      </c>
      <c r="AN172">
        <f t="shared" si="84"/>
        <v>0</v>
      </c>
      <c r="AO172">
        <f t="shared" si="84"/>
        <v>0</v>
      </c>
      <c r="AP172">
        <f t="shared" si="84"/>
        <v>0</v>
      </c>
      <c r="AQ172">
        <f t="shared" si="84"/>
        <v>0</v>
      </c>
      <c r="AR172">
        <f t="shared" si="84"/>
        <v>0</v>
      </c>
      <c r="AS172">
        <f t="shared" si="84"/>
        <v>0</v>
      </c>
      <c r="AT172">
        <f t="shared" si="84"/>
        <v>0</v>
      </c>
      <c r="AU172">
        <f t="shared" si="84"/>
        <v>0</v>
      </c>
      <c r="AV172">
        <f t="shared" si="84"/>
        <v>0</v>
      </c>
      <c r="AW172">
        <f t="shared" si="84"/>
        <v>0</v>
      </c>
      <c r="AX172">
        <f t="shared" si="84"/>
        <v>0</v>
      </c>
      <c r="AY172">
        <f t="shared" si="84"/>
        <v>0</v>
      </c>
      <c r="AZ172">
        <f t="shared" si="84"/>
        <v>0</v>
      </c>
      <c r="BA172">
        <f t="shared" si="84"/>
        <v>0</v>
      </c>
      <c r="BB172">
        <f t="shared" si="84"/>
        <v>0</v>
      </c>
      <c r="BC172">
        <f t="shared" si="84"/>
        <v>0</v>
      </c>
      <c r="BD172">
        <f t="shared" si="84"/>
        <v>0</v>
      </c>
      <c r="BE172">
        <f t="shared" si="84"/>
        <v>0</v>
      </c>
      <c r="BF172">
        <f t="shared" si="84"/>
        <v>0</v>
      </c>
      <c r="BG172">
        <f t="shared" si="84"/>
        <v>0</v>
      </c>
      <c r="BH172">
        <f t="shared" si="84"/>
        <v>0</v>
      </c>
      <c r="BI172">
        <f t="shared" si="84"/>
        <v>0</v>
      </c>
      <c r="BJ172">
        <f t="shared" si="84"/>
        <v>0</v>
      </c>
      <c r="BK172">
        <f t="shared" si="84"/>
        <v>0</v>
      </c>
      <c r="BL172">
        <f t="shared" si="84"/>
        <v>0</v>
      </c>
      <c r="BM172">
        <f t="shared" ref="BM172:CR172" si="85">BM23</f>
        <v>0</v>
      </c>
      <c r="BN172">
        <f t="shared" si="85"/>
        <v>0</v>
      </c>
      <c r="BO172">
        <f t="shared" si="85"/>
        <v>0</v>
      </c>
      <c r="BP172">
        <f t="shared" si="85"/>
        <v>0</v>
      </c>
      <c r="BQ172">
        <f t="shared" si="85"/>
        <v>0</v>
      </c>
      <c r="BR172">
        <f t="shared" si="85"/>
        <v>0</v>
      </c>
      <c r="BS172">
        <f t="shared" si="85"/>
        <v>0</v>
      </c>
      <c r="BT172">
        <f t="shared" si="85"/>
        <v>0</v>
      </c>
      <c r="BU172">
        <f t="shared" si="85"/>
        <v>0</v>
      </c>
      <c r="BV172">
        <f t="shared" si="85"/>
        <v>0</v>
      </c>
      <c r="BW172">
        <f t="shared" si="85"/>
        <v>0</v>
      </c>
      <c r="BX172">
        <f t="shared" si="85"/>
        <v>0</v>
      </c>
      <c r="BY172">
        <f t="shared" si="85"/>
        <v>0</v>
      </c>
      <c r="BZ172">
        <f t="shared" si="85"/>
        <v>0</v>
      </c>
      <c r="CA172">
        <f t="shared" si="85"/>
        <v>0</v>
      </c>
      <c r="CB172">
        <f t="shared" si="85"/>
        <v>0</v>
      </c>
      <c r="CC172">
        <f t="shared" si="85"/>
        <v>0</v>
      </c>
      <c r="CD172">
        <f t="shared" si="85"/>
        <v>0</v>
      </c>
      <c r="CE172">
        <f t="shared" si="85"/>
        <v>0</v>
      </c>
      <c r="CF172">
        <f t="shared" si="85"/>
        <v>0</v>
      </c>
      <c r="CG172">
        <f t="shared" si="85"/>
        <v>0</v>
      </c>
      <c r="CH172">
        <f t="shared" si="85"/>
        <v>0</v>
      </c>
      <c r="CI172">
        <f t="shared" si="85"/>
        <v>0</v>
      </c>
      <c r="CJ172">
        <f t="shared" si="85"/>
        <v>0</v>
      </c>
      <c r="CK172">
        <f t="shared" si="85"/>
        <v>0</v>
      </c>
      <c r="CL172">
        <f t="shared" si="85"/>
        <v>0</v>
      </c>
      <c r="CM172">
        <f t="shared" si="85"/>
        <v>0</v>
      </c>
      <c r="CN172">
        <f t="shared" si="85"/>
        <v>0</v>
      </c>
      <c r="CO172">
        <f t="shared" si="85"/>
        <v>0</v>
      </c>
      <c r="CP172">
        <f t="shared" si="85"/>
        <v>0</v>
      </c>
      <c r="CQ172">
        <f t="shared" si="85"/>
        <v>0</v>
      </c>
      <c r="CR172">
        <f t="shared" si="85"/>
        <v>0</v>
      </c>
      <c r="CS172">
        <f t="shared" ref="CS172:DH172" si="86">CS23</f>
        <v>0</v>
      </c>
      <c r="CT172">
        <f t="shared" si="86"/>
        <v>0</v>
      </c>
      <c r="CU172">
        <f t="shared" si="86"/>
        <v>0</v>
      </c>
      <c r="CV172">
        <f t="shared" si="86"/>
        <v>0</v>
      </c>
      <c r="CW172">
        <f t="shared" si="86"/>
        <v>0</v>
      </c>
      <c r="CX172">
        <f t="shared" si="86"/>
        <v>0</v>
      </c>
      <c r="CY172">
        <f t="shared" si="86"/>
        <v>0</v>
      </c>
      <c r="CZ172">
        <f t="shared" si="86"/>
        <v>0</v>
      </c>
      <c r="DA172">
        <f t="shared" si="86"/>
        <v>0</v>
      </c>
      <c r="DB172">
        <f t="shared" si="86"/>
        <v>0</v>
      </c>
      <c r="DC172">
        <f t="shared" si="86"/>
        <v>0</v>
      </c>
      <c r="DD172">
        <f t="shared" si="86"/>
        <v>0</v>
      </c>
      <c r="DE172">
        <f t="shared" si="86"/>
        <v>283</v>
      </c>
      <c r="DF172" t="str">
        <f t="shared" si="86"/>
        <v>Aduana Nacional</v>
      </c>
      <c r="DG172">
        <f t="shared" si="86"/>
        <v>834617.2</v>
      </c>
      <c r="DH172">
        <f t="shared" si="86"/>
        <v>0</v>
      </c>
    </row>
    <row r="173" spans="1:112">
      <c r="A173">
        <f t="shared" ref="A173:AF173" si="87">A24</f>
        <v>87</v>
      </c>
      <c r="B173" t="str">
        <f t="shared" si="87"/>
        <v>Ministerio de Comunicación</v>
      </c>
      <c r="C173">
        <f t="shared" si="87"/>
        <v>0</v>
      </c>
      <c r="D173">
        <f t="shared" si="87"/>
        <v>0</v>
      </c>
      <c r="E173">
        <f t="shared" si="87"/>
        <v>0</v>
      </c>
      <c r="F173">
        <f t="shared" si="87"/>
        <v>16327.75</v>
      </c>
      <c r="G173">
        <f t="shared" si="87"/>
        <v>0</v>
      </c>
      <c r="H173">
        <f t="shared" si="87"/>
        <v>0</v>
      </c>
      <c r="I173">
        <f t="shared" si="87"/>
        <v>0</v>
      </c>
      <c r="J173">
        <f t="shared" si="87"/>
        <v>0</v>
      </c>
      <c r="K173">
        <f t="shared" si="87"/>
        <v>0</v>
      </c>
      <c r="L173">
        <f t="shared" si="87"/>
        <v>0</v>
      </c>
      <c r="M173">
        <f t="shared" si="87"/>
        <v>0</v>
      </c>
      <c r="N173">
        <f t="shared" si="87"/>
        <v>0</v>
      </c>
      <c r="O173">
        <f t="shared" si="87"/>
        <v>0</v>
      </c>
      <c r="P173">
        <f t="shared" si="87"/>
        <v>0</v>
      </c>
      <c r="Q173">
        <f t="shared" si="87"/>
        <v>0</v>
      </c>
      <c r="R173">
        <f t="shared" si="87"/>
        <v>0</v>
      </c>
      <c r="S173">
        <f t="shared" si="87"/>
        <v>0</v>
      </c>
      <c r="T173">
        <f t="shared" si="87"/>
        <v>0</v>
      </c>
      <c r="U173">
        <f t="shared" si="87"/>
        <v>0</v>
      </c>
      <c r="V173">
        <f t="shared" si="87"/>
        <v>0</v>
      </c>
      <c r="W173">
        <f t="shared" si="87"/>
        <v>0</v>
      </c>
      <c r="X173">
        <f t="shared" si="87"/>
        <v>0</v>
      </c>
      <c r="Y173">
        <f t="shared" si="87"/>
        <v>0</v>
      </c>
      <c r="Z173">
        <f t="shared" si="87"/>
        <v>0</v>
      </c>
      <c r="AA173">
        <f t="shared" si="87"/>
        <v>0</v>
      </c>
      <c r="AB173">
        <f t="shared" si="87"/>
        <v>0</v>
      </c>
      <c r="AC173">
        <f t="shared" si="87"/>
        <v>0</v>
      </c>
      <c r="AD173">
        <f t="shared" si="87"/>
        <v>0</v>
      </c>
      <c r="AE173">
        <f t="shared" si="87"/>
        <v>0</v>
      </c>
      <c r="AF173">
        <f t="shared" si="87"/>
        <v>0</v>
      </c>
      <c r="AG173">
        <f t="shared" ref="AG173:BL173" si="88">AG24</f>
        <v>0</v>
      </c>
      <c r="AH173">
        <f t="shared" si="88"/>
        <v>0</v>
      </c>
      <c r="AI173">
        <f t="shared" si="88"/>
        <v>0</v>
      </c>
      <c r="AJ173">
        <f t="shared" si="88"/>
        <v>0</v>
      </c>
      <c r="AK173">
        <f t="shared" si="88"/>
        <v>0</v>
      </c>
      <c r="AL173">
        <f t="shared" si="88"/>
        <v>0</v>
      </c>
      <c r="AM173">
        <f t="shared" si="88"/>
        <v>0</v>
      </c>
      <c r="AN173">
        <f t="shared" si="88"/>
        <v>0</v>
      </c>
      <c r="AO173">
        <f t="shared" si="88"/>
        <v>0</v>
      </c>
      <c r="AP173">
        <f t="shared" si="88"/>
        <v>0</v>
      </c>
      <c r="AQ173">
        <f t="shared" si="88"/>
        <v>0</v>
      </c>
      <c r="AR173">
        <f t="shared" si="88"/>
        <v>0</v>
      </c>
      <c r="AS173">
        <f t="shared" si="88"/>
        <v>0</v>
      </c>
      <c r="AT173">
        <f t="shared" si="88"/>
        <v>0</v>
      </c>
      <c r="AU173">
        <f t="shared" si="88"/>
        <v>0</v>
      </c>
      <c r="AV173">
        <f t="shared" si="88"/>
        <v>0</v>
      </c>
      <c r="AW173">
        <f t="shared" si="88"/>
        <v>0</v>
      </c>
      <c r="AX173">
        <f t="shared" si="88"/>
        <v>0</v>
      </c>
      <c r="AY173">
        <f t="shared" si="88"/>
        <v>0</v>
      </c>
      <c r="AZ173">
        <f t="shared" si="88"/>
        <v>0</v>
      </c>
      <c r="BA173">
        <f t="shared" si="88"/>
        <v>0</v>
      </c>
      <c r="BB173">
        <f t="shared" si="88"/>
        <v>0</v>
      </c>
      <c r="BC173">
        <f t="shared" si="88"/>
        <v>0</v>
      </c>
      <c r="BD173">
        <f t="shared" si="88"/>
        <v>0</v>
      </c>
      <c r="BE173">
        <f t="shared" si="88"/>
        <v>0</v>
      </c>
      <c r="BF173">
        <f t="shared" si="88"/>
        <v>0</v>
      </c>
      <c r="BG173">
        <f t="shared" si="88"/>
        <v>0</v>
      </c>
      <c r="BH173">
        <f t="shared" si="88"/>
        <v>0</v>
      </c>
      <c r="BI173">
        <f t="shared" si="88"/>
        <v>0</v>
      </c>
      <c r="BJ173">
        <f t="shared" si="88"/>
        <v>0</v>
      </c>
      <c r="BK173">
        <f t="shared" si="88"/>
        <v>0</v>
      </c>
      <c r="BL173">
        <f t="shared" si="88"/>
        <v>0</v>
      </c>
      <c r="BM173">
        <f t="shared" ref="BM173:CR173" si="89">BM24</f>
        <v>0</v>
      </c>
      <c r="BN173">
        <f t="shared" si="89"/>
        <v>0</v>
      </c>
      <c r="BO173">
        <f t="shared" si="89"/>
        <v>0</v>
      </c>
      <c r="BP173">
        <f t="shared" si="89"/>
        <v>0</v>
      </c>
      <c r="BQ173">
        <f t="shared" si="89"/>
        <v>0</v>
      </c>
      <c r="BR173">
        <f t="shared" si="89"/>
        <v>0</v>
      </c>
      <c r="BS173">
        <f t="shared" si="89"/>
        <v>0</v>
      </c>
      <c r="BT173">
        <f t="shared" si="89"/>
        <v>0</v>
      </c>
      <c r="BU173">
        <f t="shared" si="89"/>
        <v>0</v>
      </c>
      <c r="BV173">
        <f t="shared" si="89"/>
        <v>0</v>
      </c>
      <c r="BW173">
        <f t="shared" si="89"/>
        <v>0</v>
      </c>
      <c r="BX173">
        <f t="shared" si="89"/>
        <v>0</v>
      </c>
      <c r="BY173">
        <f t="shared" si="89"/>
        <v>0</v>
      </c>
      <c r="BZ173">
        <f t="shared" si="89"/>
        <v>0</v>
      </c>
      <c r="CA173">
        <f t="shared" si="89"/>
        <v>0</v>
      </c>
      <c r="CB173">
        <f t="shared" si="89"/>
        <v>0</v>
      </c>
      <c r="CC173">
        <f t="shared" si="89"/>
        <v>0</v>
      </c>
      <c r="CD173">
        <f t="shared" si="89"/>
        <v>0</v>
      </c>
      <c r="CE173">
        <f t="shared" si="89"/>
        <v>0</v>
      </c>
      <c r="CF173">
        <f t="shared" si="89"/>
        <v>0</v>
      </c>
      <c r="CG173">
        <f t="shared" si="89"/>
        <v>0</v>
      </c>
      <c r="CH173">
        <f t="shared" si="89"/>
        <v>0</v>
      </c>
      <c r="CI173">
        <f t="shared" si="89"/>
        <v>0</v>
      </c>
      <c r="CJ173">
        <f t="shared" si="89"/>
        <v>0</v>
      </c>
      <c r="CK173">
        <f t="shared" si="89"/>
        <v>0</v>
      </c>
      <c r="CL173">
        <f t="shared" si="89"/>
        <v>0</v>
      </c>
      <c r="CM173">
        <f t="shared" si="89"/>
        <v>0</v>
      </c>
      <c r="CN173">
        <f t="shared" si="89"/>
        <v>0</v>
      </c>
      <c r="CO173">
        <f t="shared" si="89"/>
        <v>0</v>
      </c>
      <c r="CP173">
        <f t="shared" si="89"/>
        <v>0</v>
      </c>
      <c r="CQ173">
        <f t="shared" si="89"/>
        <v>0</v>
      </c>
      <c r="CR173">
        <f t="shared" si="89"/>
        <v>0</v>
      </c>
      <c r="CS173">
        <f t="shared" ref="CS173:DH173" si="90">CS24</f>
        <v>0</v>
      </c>
      <c r="CT173">
        <f t="shared" si="90"/>
        <v>0</v>
      </c>
      <c r="CU173">
        <f t="shared" si="90"/>
        <v>0</v>
      </c>
      <c r="CV173">
        <f t="shared" si="90"/>
        <v>0</v>
      </c>
      <c r="CW173">
        <f t="shared" si="90"/>
        <v>0</v>
      </c>
      <c r="CX173">
        <f t="shared" si="90"/>
        <v>0</v>
      </c>
      <c r="CY173">
        <f t="shared" si="90"/>
        <v>0</v>
      </c>
      <c r="CZ173">
        <f t="shared" si="90"/>
        <v>0</v>
      </c>
      <c r="DA173">
        <f t="shared" si="90"/>
        <v>0</v>
      </c>
      <c r="DB173">
        <f t="shared" si="90"/>
        <v>0</v>
      </c>
      <c r="DC173">
        <f t="shared" si="90"/>
        <v>0</v>
      </c>
      <c r="DD173">
        <f t="shared" si="90"/>
        <v>0</v>
      </c>
      <c r="DE173">
        <f t="shared" si="90"/>
        <v>293</v>
      </c>
      <c r="DF173" t="str">
        <f t="shared" si="90"/>
        <v>Fundación Cultural del Banco Central de Bolivia</v>
      </c>
      <c r="DG173">
        <f t="shared" si="90"/>
        <v>14460.37</v>
      </c>
      <c r="DH173">
        <f t="shared" si="90"/>
        <v>0</v>
      </c>
    </row>
    <row r="174" spans="1:112">
      <c r="A174">
        <f t="shared" ref="A174:AF174" si="91">A25</f>
        <v>117</v>
      </c>
      <c r="B174" t="str">
        <f t="shared" si="91"/>
        <v>Dirección General de Aeronáutica Civil</v>
      </c>
      <c r="C174">
        <f t="shared" si="91"/>
        <v>0</v>
      </c>
      <c r="D174">
        <f t="shared" si="91"/>
        <v>0</v>
      </c>
      <c r="E174">
        <f t="shared" si="91"/>
        <v>1500</v>
      </c>
      <c r="F174">
        <f t="shared" si="91"/>
        <v>0</v>
      </c>
      <c r="G174">
        <f t="shared" si="91"/>
        <v>0</v>
      </c>
      <c r="H174">
        <f t="shared" si="91"/>
        <v>0</v>
      </c>
      <c r="I174">
        <f t="shared" si="91"/>
        <v>0</v>
      </c>
      <c r="J174">
        <f t="shared" si="91"/>
        <v>0</v>
      </c>
      <c r="K174">
        <f t="shared" si="91"/>
        <v>0</v>
      </c>
      <c r="L174">
        <f t="shared" si="91"/>
        <v>0</v>
      </c>
      <c r="M174">
        <f t="shared" si="91"/>
        <v>0</v>
      </c>
      <c r="N174">
        <f t="shared" si="91"/>
        <v>0</v>
      </c>
      <c r="O174">
        <f t="shared" si="91"/>
        <v>0</v>
      </c>
      <c r="P174">
        <f t="shared" si="91"/>
        <v>0</v>
      </c>
      <c r="Q174">
        <f t="shared" si="91"/>
        <v>0</v>
      </c>
      <c r="R174">
        <f t="shared" si="91"/>
        <v>0</v>
      </c>
      <c r="S174">
        <f t="shared" si="91"/>
        <v>0</v>
      </c>
      <c r="T174">
        <f t="shared" si="91"/>
        <v>0</v>
      </c>
      <c r="U174">
        <f t="shared" si="91"/>
        <v>0</v>
      </c>
      <c r="V174">
        <f t="shared" si="91"/>
        <v>0</v>
      </c>
      <c r="W174">
        <f t="shared" si="91"/>
        <v>0</v>
      </c>
      <c r="X174">
        <f t="shared" si="91"/>
        <v>0</v>
      </c>
      <c r="Y174">
        <f t="shared" si="91"/>
        <v>0</v>
      </c>
      <c r="Z174">
        <f t="shared" si="91"/>
        <v>0</v>
      </c>
      <c r="AA174">
        <f t="shared" si="91"/>
        <v>0</v>
      </c>
      <c r="AB174">
        <f t="shared" si="91"/>
        <v>0</v>
      </c>
      <c r="AC174">
        <f t="shared" si="91"/>
        <v>0</v>
      </c>
      <c r="AD174">
        <f t="shared" si="91"/>
        <v>0</v>
      </c>
      <c r="AE174">
        <f t="shared" si="91"/>
        <v>0</v>
      </c>
      <c r="AF174">
        <f t="shared" si="91"/>
        <v>0</v>
      </c>
      <c r="AG174">
        <f t="shared" ref="AG174:BL174" si="92">AG25</f>
        <v>0</v>
      </c>
      <c r="AH174">
        <f t="shared" si="92"/>
        <v>0</v>
      </c>
      <c r="AI174">
        <f t="shared" si="92"/>
        <v>0</v>
      </c>
      <c r="AJ174">
        <f t="shared" si="92"/>
        <v>0</v>
      </c>
      <c r="AK174">
        <f t="shared" si="92"/>
        <v>0</v>
      </c>
      <c r="AL174">
        <f t="shared" si="92"/>
        <v>0</v>
      </c>
      <c r="AM174">
        <f t="shared" si="92"/>
        <v>0</v>
      </c>
      <c r="AN174">
        <f t="shared" si="92"/>
        <v>0</v>
      </c>
      <c r="AO174">
        <f t="shared" si="92"/>
        <v>0</v>
      </c>
      <c r="AP174">
        <f t="shared" si="92"/>
        <v>0</v>
      </c>
      <c r="AQ174">
        <f t="shared" si="92"/>
        <v>0</v>
      </c>
      <c r="AR174">
        <f t="shared" si="92"/>
        <v>0</v>
      </c>
      <c r="AS174">
        <f t="shared" si="92"/>
        <v>0</v>
      </c>
      <c r="AT174">
        <f t="shared" si="92"/>
        <v>0</v>
      </c>
      <c r="AU174">
        <f t="shared" si="92"/>
        <v>0</v>
      </c>
      <c r="AV174">
        <f t="shared" si="92"/>
        <v>0</v>
      </c>
      <c r="AW174">
        <f t="shared" si="92"/>
        <v>0</v>
      </c>
      <c r="AX174">
        <f t="shared" si="92"/>
        <v>0</v>
      </c>
      <c r="AY174">
        <f t="shared" si="92"/>
        <v>0</v>
      </c>
      <c r="AZ174">
        <f t="shared" si="92"/>
        <v>0</v>
      </c>
      <c r="BA174">
        <f t="shared" si="92"/>
        <v>0</v>
      </c>
      <c r="BB174">
        <f t="shared" si="92"/>
        <v>0</v>
      </c>
      <c r="BC174">
        <f t="shared" si="92"/>
        <v>0</v>
      </c>
      <c r="BD174">
        <f t="shared" si="92"/>
        <v>0</v>
      </c>
      <c r="BE174">
        <f t="shared" si="92"/>
        <v>0</v>
      </c>
      <c r="BF174">
        <f t="shared" si="92"/>
        <v>0</v>
      </c>
      <c r="BG174">
        <f t="shared" si="92"/>
        <v>0</v>
      </c>
      <c r="BH174">
        <f t="shared" si="92"/>
        <v>0</v>
      </c>
      <c r="BI174">
        <f t="shared" si="92"/>
        <v>0</v>
      </c>
      <c r="BJ174">
        <f t="shared" si="92"/>
        <v>0</v>
      </c>
      <c r="BK174">
        <f t="shared" si="92"/>
        <v>0</v>
      </c>
      <c r="BL174">
        <f t="shared" si="92"/>
        <v>0</v>
      </c>
      <c r="BM174">
        <f t="shared" ref="BM174:CR174" si="93">BM25</f>
        <v>0</v>
      </c>
      <c r="BN174">
        <f t="shared" si="93"/>
        <v>0</v>
      </c>
      <c r="BO174">
        <f t="shared" si="93"/>
        <v>0</v>
      </c>
      <c r="BP174">
        <f t="shared" si="93"/>
        <v>0</v>
      </c>
      <c r="BQ174">
        <f t="shared" si="93"/>
        <v>0</v>
      </c>
      <c r="BR174">
        <f t="shared" si="93"/>
        <v>0</v>
      </c>
      <c r="BS174">
        <f t="shared" si="93"/>
        <v>0</v>
      </c>
      <c r="BT174">
        <f t="shared" si="93"/>
        <v>0</v>
      </c>
      <c r="BU174">
        <f t="shared" si="93"/>
        <v>0</v>
      </c>
      <c r="BV174">
        <f t="shared" si="93"/>
        <v>0</v>
      </c>
      <c r="BW174">
        <f t="shared" si="93"/>
        <v>0</v>
      </c>
      <c r="BX174">
        <f t="shared" si="93"/>
        <v>0</v>
      </c>
      <c r="BY174">
        <f t="shared" si="93"/>
        <v>0</v>
      </c>
      <c r="BZ174">
        <f t="shared" si="93"/>
        <v>0</v>
      </c>
      <c r="CA174">
        <f t="shared" si="93"/>
        <v>0</v>
      </c>
      <c r="CB174">
        <f t="shared" si="93"/>
        <v>0</v>
      </c>
      <c r="CC174">
        <f t="shared" si="93"/>
        <v>0</v>
      </c>
      <c r="CD174">
        <f t="shared" si="93"/>
        <v>0</v>
      </c>
      <c r="CE174">
        <f t="shared" si="93"/>
        <v>0</v>
      </c>
      <c r="CF174">
        <f t="shared" si="93"/>
        <v>0</v>
      </c>
      <c r="CG174">
        <f t="shared" si="93"/>
        <v>0</v>
      </c>
      <c r="CH174">
        <f t="shared" si="93"/>
        <v>0</v>
      </c>
      <c r="CI174">
        <f t="shared" si="93"/>
        <v>0</v>
      </c>
      <c r="CJ174">
        <f t="shared" si="93"/>
        <v>0</v>
      </c>
      <c r="CK174">
        <f t="shared" si="93"/>
        <v>0</v>
      </c>
      <c r="CL174">
        <f t="shared" si="93"/>
        <v>0</v>
      </c>
      <c r="CM174">
        <f t="shared" si="93"/>
        <v>0</v>
      </c>
      <c r="CN174">
        <f t="shared" si="93"/>
        <v>0</v>
      </c>
      <c r="CO174">
        <f t="shared" si="93"/>
        <v>0</v>
      </c>
      <c r="CP174">
        <f t="shared" si="93"/>
        <v>0</v>
      </c>
      <c r="CQ174">
        <f t="shared" si="93"/>
        <v>0</v>
      </c>
      <c r="CR174">
        <f t="shared" si="93"/>
        <v>0</v>
      </c>
      <c r="CS174">
        <f t="shared" ref="CS174:DH174" si="94">CS25</f>
        <v>0</v>
      </c>
      <c r="CT174">
        <f t="shared" si="94"/>
        <v>0</v>
      </c>
      <c r="CU174">
        <f t="shared" si="94"/>
        <v>0</v>
      </c>
      <c r="CV174">
        <f t="shared" si="94"/>
        <v>0</v>
      </c>
      <c r="CW174">
        <f t="shared" si="94"/>
        <v>0</v>
      </c>
      <c r="CX174">
        <f t="shared" si="94"/>
        <v>0</v>
      </c>
      <c r="CY174">
        <f t="shared" si="94"/>
        <v>0</v>
      </c>
      <c r="CZ174">
        <f t="shared" si="94"/>
        <v>0</v>
      </c>
      <c r="DA174">
        <f t="shared" si="94"/>
        <v>0</v>
      </c>
      <c r="DB174">
        <f t="shared" si="94"/>
        <v>0</v>
      </c>
      <c r="DC174">
        <f t="shared" si="94"/>
        <v>0</v>
      </c>
      <c r="DD174">
        <f t="shared" si="94"/>
        <v>0</v>
      </c>
      <c r="DE174">
        <f t="shared" si="94"/>
        <v>310</v>
      </c>
      <c r="DF174" t="str">
        <f t="shared" si="94"/>
        <v>Autoridad de Regulación y Fiscalización de Telecomunicaciones y Transportes</v>
      </c>
      <c r="DG174">
        <f t="shared" si="94"/>
        <v>6704629.7199999988</v>
      </c>
      <c r="DH174">
        <f t="shared" si="94"/>
        <v>0</v>
      </c>
    </row>
    <row r="175" spans="1:112">
      <c r="A175">
        <f t="shared" ref="A175:AF175" si="95">A26</f>
        <v>119</v>
      </c>
      <c r="B175" t="str">
        <f t="shared" si="95"/>
        <v>Agencia para el Des. de la Soc. de la Información en Bolivia</v>
      </c>
      <c r="C175">
        <f t="shared" si="95"/>
        <v>700</v>
      </c>
      <c r="D175">
        <f t="shared" si="95"/>
        <v>10820.460000000001</v>
      </c>
      <c r="E175">
        <f t="shared" si="95"/>
        <v>750</v>
      </c>
      <c r="F175">
        <f t="shared" si="95"/>
        <v>34905</v>
      </c>
      <c r="G175">
        <f t="shared" si="95"/>
        <v>0</v>
      </c>
      <c r="H175">
        <f t="shared" si="95"/>
        <v>0</v>
      </c>
      <c r="I175">
        <f t="shared" si="95"/>
        <v>0</v>
      </c>
      <c r="J175">
        <f t="shared" si="95"/>
        <v>0</v>
      </c>
      <c r="K175">
        <f t="shared" si="95"/>
        <v>0</v>
      </c>
      <c r="L175">
        <f t="shared" si="95"/>
        <v>0</v>
      </c>
      <c r="M175">
        <f t="shared" si="95"/>
        <v>0</v>
      </c>
      <c r="N175">
        <f t="shared" si="95"/>
        <v>0</v>
      </c>
      <c r="O175">
        <f t="shared" si="95"/>
        <v>0</v>
      </c>
      <c r="P175">
        <f t="shared" si="95"/>
        <v>0</v>
      </c>
      <c r="Q175">
        <f t="shared" si="95"/>
        <v>0</v>
      </c>
      <c r="R175">
        <f t="shared" si="95"/>
        <v>0</v>
      </c>
      <c r="S175">
        <f t="shared" si="95"/>
        <v>0</v>
      </c>
      <c r="T175">
        <f t="shared" si="95"/>
        <v>0</v>
      </c>
      <c r="U175">
        <f t="shared" si="95"/>
        <v>0</v>
      </c>
      <c r="V175">
        <f t="shared" si="95"/>
        <v>0</v>
      </c>
      <c r="W175">
        <f t="shared" si="95"/>
        <v>0</v>
      </c>
      <c r="X175">
        <f t="shared" si="95"/>
        <v>0</v>
      </c>
      <c r="Y175">
        <f t="shared" si="95"/>
        <v>0</v>
      </c>
      <c r="Z175">
        <f t="shared" si="95"/>
        <v>0</v>
      </c>
      <c r="AA175">
        <f t="shared" si="95"/>
        <v>0</v>
      </c>
      <c r="AB175">
        <f t="shared" si="95"/>
        <v>0</v>
      </c>
      <c r="AC175">
        <f t="shared" si="95"/>
        <v>0</v>
      </c>
      <c r="AD175">
        <f t="shared" si="95"/>
        <v>0</v>
      </c>
      <c r="AE175">
        <f t="shared" si="95"/>
        <v>0</v>
      </c>
      <c r="AF175">
        <f t="shared" si="95"/>
        <v>0</v>
      </c>
      <c r="AG175">
        <f t="shared" ref="AG175:BL175" si="96">AG26</f>
        <v>0</v>
      </c>
      <c r="AH175">
        <f t="shared" si="96"/>
        <v>0</v>
      </c>
      <c r="AI175">
        <f t="shared" si="96"/>
        <v>0</v>
      </c>
      <c r="AJ175">
        <f t="shared" si="96"/>
        <v>0</v>
      </c>
      <c r="AK175">
        <f t="shared" si="96"/>
        <v>0</v>
      </c>
      <c r="AL175">
        <f t="shared" si="96"/>
        <v>0</v>
      </c>
      <c r="AM175">
        <f t="shared" si="96"/>
        <v>0</v>
      </c>
      <c r="AN175">
        <f t="shared" si="96"/>
        <v>0</v>
      </c>
      <c r="AO175">
        <f t="shared" si="96"/>
        <v>0</v>
      </c>
      <c r="AP175">
        <f t="shared" si="96"/>
        <v>0</v>
      </c>
      <c r="AQ175">
        <f t="shared" si="96"/>
        <v>0</v>
      </c>
      <c r="AR175">
        <f t="shared" si="96"/>
        <v>0</v>
      </c>
      <c r="AS175">
        <f t="shared" si="96"/>
        <v>0</v>
      </c>
      <c r="AT175">
        <f t="shared" si="96"/>
        <v>0</v>
      </c>
      <c r="AU175">
        <f t="shared" si="96"/>
        <v>0</v>
      </c>
      <c r="AV175">
        <f t="shared" si="96"/>
        <v>0</v>
      </c>
      <c r="AW175">
        <f t="shared" si="96"/>
        <v>0</v>
      </c>
      <c r="AX175">
        <f t="shared" si="96"/>
        <v>0</v>
      </c>
      <c r="AY175">
        <f t="shared" si="96"/>
        <v>0</v>
      </c>
      <c r="AZ175">
        <f t="shared" si="96"/>
        <v>0</v>
      </c>
      <c r="BA175">
        <f t="shared" si="96"/>
        <v>0</v>
      </c>
      <c r="BB175">
        <f t="shared" si="96"/>
        <v>0</v>
      </c>
      <c r="BC175">
        <f t="shared" si="96"/>
        <v>0</v>
      </c>
      <c r="BD175">
        <f t="shared" si="96"/>
        <v>0</v>
      </c>
      <c r="BE175">
        <f t="shared" si="96"/>
        <v>0</v>
      </c>
      <c r="BF175">
        <f t="shared" si="96"/>
        <v>0</v>
      </c>
      <c r="BG175">
        <f t="shared" si="96"/>
        <v>0</v>
      </c>
      <c r="BH175">
        <f t="shared" si="96"/>
        <v>0</v>
      </c>
      <c r="BI175">
        <f t="shared" si="96"/>
        <v>0</v>
      </c>
      <c r="BJ175">
        <f t="shared" si="96"/>
        <v>0</v>
      </c>
      <c r="BK175">
        <f t="shared" si="96"/>
        <v>0</v>
      </c>
      <c r="BL175">
        <f t="shared" si="96"/>
        <v>0</v>
      </c>
      <c r="BM175">
        <f t="shared" ref="BM175:CR175" si="97">BM26</f>
        <v>0</v>
      </c>
      <c r="BN175">
        <f t="shared" si="97"/>
        <v>0</v>
      </c>
      <c r="BO175">
        <f t="shared" si="97"/>
        <v>0</v>
      </c>
      <c r="BP175">
        <f t="shared" si="97"/>
        <v>0</v>
      </c>
      <c r="BQ175">
        <f t="shared" si="97"/>
        <v>0</v>
      </c>
      <c r="BR175">
        <f t="shared" si="97"/>
        <v>0</v>
      </c>
      <c r="BS175">
        <f t="shared" si="97"/>
        <v>0</v>
      </c>
      <c r="BT175">
        <f t="shared" si="97"/>
        <v>0</v>
      </c>
      <c r="BU175">
        <f t="shared" si="97"/>
        <v>0</v>
      </c>
      <c r="BV175">
        <f t="shared" si="97"/>
        <v>0</v>
      </c>
      <c r="BW175">
        <f t="shared" si="97"/>
        <v>0</v>
      </c>
      <c r="BX175">
        <f t="shared" si="97"/>
        <v>0</v>
      </c>
      <c r="BY175">
        <f t="shared" si="97"/>
        <v>0</v>
      </c>
      <c r="BZ175">
        <f t="shared" si="97"/>
        <v>0</v>
      </c>
      <c r="CA175">
        <f t="shared" si="97"/>
        <v>0</v>
      </c>
      <c r="CB175">
        <f t="shared" si="97"/>
        <v>0</v>
      </c>
      <c r="CC175">
        <f t="shared" si="97"/>
        <v>0</v>
      </c>
      <c r="CD175">
        <f t="shared" si="97"/>
        <v>0</v>
      </c>
      <c r="CE175">
        <f t="shared" si="97"/>
        <v>0</v>
      </c>
      <c r="CF175">
        <f t="shared" si="97"/>
        <v>0</v>
      </c>
      <c r="CG175">
        <f t="shared" si="97"/>
        <v>0</v>
      </c>
      <c r="CH175">
        <f t="shared" si="97"/>
        <v>0</v>
      </c>
      <c r="CI175">
        <f t="shared" si="97"/>
        <v>0</v>
      </c>
      <c r="CJ175">
        <f t="shared" si="97"/>
        <v>0</v>
      </c>
      <c r="CK175">
        <f t="shared" si="97"/>
        <v>0</v>
      </c>
      <c r="CL175">
        <f t="shared" si="97"/>
        <v>0</v>
      </c>
      <c r="CM175">
        <f t="shared" si="97"/>
        <v>0</v>
      </c>
      <c r="CN175">
        <f t="shared" si="97"/>
        <v>0</v>
      </c>
      <c r="CO175">
        <f t="shared" si="97"/>
        <v>0</v>
      </c>
      <c r="CP175">
        <f t="shared" si="97"/>
        <v>0</v>
      </c>
      <c r="CQ175">
        <f t="shared" si="97"/>
        <v>0</v>
      </c>
      <c r="CR175">
        <f t="shared" si="97"/>
        <v>0</v>
      </c>
      <c r="CS175">
        <f t="shared" ref="CS175:DH175" si="98">CS26</f>
        <v>0</v>
      </c>
      <c r="CT175">
        <f t="shared" si="98"/>
        <v>0</v>
      </c>
      <c r="CU175">
        <f t="shared" si="98"/>
        <v>0</v>
      </c>
      <c r="CV175">
        <f t="shared" si="98"/>
        <v>0</v>
      </c>
      <c r="CW175">
        <f t="shared" si="98"/>
        <v>0</v>
      </c>
      <c r="CX175">
        <f t="shared" si="98"/>
        <v>0</v>
      </c>
      <c r="CY175">
        <f t="shared" si="98"/>
        <v>0</v>
      </c>
      <c r="CZ175">
        <f t="shared" si="98"/>
        <v>0</v>
      </c>
      <c r="DA175">
        <f t="shared" si="98"/>
        <v>0</v>
      </c>
      <c r="DB175">
        <f t="shared" si="98"/>
        <v>0</v>
      </c>
      <c r="DC175">
        <f t="shared" si="98"/>
        <v>0</v>
      </c>
      <c r="DD175">
        <f t="shared" si="98"/>
        <v>0</v>
      </c>
      <c r="DE175">
        <f t="shared" si="98"/>
        <v>312</v>
      </c>
      <c r="DF175" t="str">
        <f t="shared" si="98"/>
        <v>Autoridad de Fiscalizac. y Control Soc de Bosques y Tierras</v>
      </c>
      <c r="DG175">
        <f t="shared" si="98"/>
        <v>12252010.719999997</v>
      </c>
      <c r="DH175">
        <f t="shared" si="98"/>
        <v>0</v>
      </c>
    </row>
    <row r="176" spans="1:112">
      <c r="A176">
        <f t="shared" ref="A176:AF176" si="99">A27</f>
        <v>132</v>
      </c>
      <c r="B176" t="str">
        <f t="shared" si="99"/>
        <v>Servicio de Desarrollo de las Empresas Púb. Productivas</v>
      </c>
      <c r="C176">
        <f t="shared" si="99"/>
        <v>387.92</v>
      </c>
      <c r="D176">
        <f t="shared" si="99"/>
        <v>13484.31</v>
      </c>
      <c r="E176">
        <f t="shared" si="99"/>
        <v>1681.22</v>
      </c>
      <c r="F176">
        <f t="shared" si="99"/>
        <v>372110.48</v>
      </c>
      <c r="G176">
        <f t="shared" si="99"/>
        <v>0</v>
      </c>
      <c r="H176">
        <f t="shared" si="99"/>
        <v>0</v>
      </c>
      <c r="I176">
        <f t="shared" si="99"/>
        <v>0</v>
      </c>
      <c r="J176">
        <f t="shared" si="99"/>
        <v>0</v>
      </c>
      <c r="K176">
        <f t="shared" si="99"/>
        <v>0</v>
      </c>
      <c r="L176">
        <f t="shared" si="99"/>
        <v>0</v>
      </c>
      <c r="M176">
        <f t="shared" si="99"/>
        <v>0</v>
      </c>
      <c r="N176">
        <f t="shared" si="99"/>
        <v>0</v>
      </c>
      <c r="O176">
        <f t="shared" si="99"/>
        <v>0</v>
      </c>
      <c r="P176">
        <f t="shared" si="99"/>
        <v>0</v>
      </c>
      <c r="Q176">
        <f t="shared" si="99"/>
        <v>0</v>
      </c>
      <c r="R176">
        <f t="shared" si="99"/>
        <v>0</v>
      </c>
      <c r="S176">
        <f t="shared" si="99"/>
        <v>0</v>
      </c>
      <c r="T176">
        <f t="shared" si="99"/>
        <v>0</v>
      </c>
      <c r="U176">
        <f t="shared" si="99"/>
        <v>0</v>
      </c>
      <c r="V176">
        <f t="shared" si="99"/>
        <v>0</v>
      </c>
      <c r="W176">
        <f t="shared" si="99"/>
        <v>0</v>
      </c>
      <c r="X176">
        <f t="shared" si="99"/>
        <v>0</v>
      </c>
      <c r="Y176">
        <f t="shared" si="99"/>
        <v>0</v>
      </c>
      <c r="Z176">
        <f t="shared" si="99"/>
        <v>0</v>
      </c>
      <c r="AA176">
        <f t="shared" si="99"/>
        <v>0</v>
      </c>
      <c r="AB176">
        <f t="shared" si="99"/>
        <v>0</v>
      </c>
      <c r="AC176">
        <f t="shared" si="99"/>
        <v>0</v>
      </c>
      <c r="AD176">
        <f t="shared" si="99"/>
        <v>0</v>
      </c>
      <c r="AE176">
        <f t="shared" si="99"/>
        <v>0</v>
      </c>
      <c r="AF176">
        <f t="shared" si="99"/>
        <v>0</v>
      </c>
      <c r="AG176">
        <f t="shared" ref="AG176:BL176" si="100">AG27</f>
        <v>0</v>
      </c>
      <c r="AH176">
        <f t="shared" si="100"/>
        <v>0</v>
      </c>
      <c r="AI176">
        <f t="shared" si="100"/>
        <v>0</v>
      </c>
      <c r="AJ176">
        <f t="shared" si="100"/>
        <v>0</v>
      </c>
      <c r="AK176">
        <f t="shared" si="100"/>
        <v>0</v>
      </c>
      <c r="AL176">
        <f t="shared" si="100"/>
        <v>0</v>
      </c>
      <c r="AM176">
        <f t="shared" si="100"/>
        <v>0</v>
      </c>
      <c r="AN176">
        <f t="shared" si="100"/>
        <v>0</v>
      </c>
      <c r="AO176">
        <f t="shared" si="100"/>
        <v>0</v>
      </c>
      <c r="AP176">
        <f t="shared" si="100"/>
        <v>0</v>
      </c>
      <c r="AQ176">
        <f t="shared" si="100"/>
        <v>0</v>
      </c>
      <c r="AR176">
        <f t="shared" si="100"/>
        <v>0</v>
      </c>
      <c r="AS176">
        <f t="shared" si="100"/>
        <v>0</v>
      </c>
      <c r="AT176">
        <f t="shared" si="100"/>
        <v>0</v>
      </c>
      <c r="AU176">
        <f t="shared" si="100"/>
        <v>0</v>
      </c>
      <c r="AV176">
        <f t="shared" si="100"/>
        <v>0</v>
      </c>
      <c r="AW176">
        <f t="shared" si="100"/>
        <v>0</v>
      </c>
      <c r="AX176">
        <f t="shared" si="100"/>
        <v>0</v>
      </c>
      <c r="AY176">
        <f t="shared" si="100"/>
        <v>0</v>
      </c>
      <c r="AZ176">
        <f t="shared" si="100"/>
        <v>0</v>
      </c>
      <c r="BA176">
        <f t="shared" si="100"/>
        <v>0</v>
      </c>
      <c r="BB176">
        <f t="shared" si="100"/>
        <v>0</v>
      </c>
      <c r="BC176">
        <f t="shared" si="100"/>
        <v>0</v>
      </c>
      <c r="BD176">
        <f t="shared" si="100"/>
        <v>0</v>
      </c>
      <c r="BE176">
        <f t="shared" si="100"/>
        <v>0</v>
      </c>
      <c r="BF176">
        <f t="shared" si="100"/>
        <v>0</v>
      </c>
      <c r="BG176">
        <f t="shared" si="100"/>
        <v>0</v>
      </c>
      <c r="BH176">
        <f t="shared" si="100"/>
        <v>0</v>
      </c>
      <c r="BI176">
        <f t="shared" si="100"/>
        <v>0</v>
      </c>
      <c r="BJ176">
        <f t="shared" si="100"/>
        <v>0</v>
      </c>
      <c r="BK176">
        <f t="shared" si="100"/>
        <v>0</v>
      </c>
      <c r="BL176">
        <f t="shared" si="100"/>
        <v>0</v>
      </c>
      <c r="BM176">
        <f t="shared" ref="BM176:CR176" si="101">BM27</f>
        <v>0</v>
      </c>
      <c r="BN176">
        <f t="shared" si="101"/>
        <v>0</v>
      </c>
      <c r="BO176">
        <f t="shared" si="101"/>
        <v>0</v>
      </c>
      <c r="BP176">
        <f t="shared" si="101"/>
        <v>0</v>
      </c>
      <c r="BQ176">
        <f t="shared" si="101"/>
        <v>0</v>
      </c>
      <c r="BR176">
        <f t="shared" si="101"/>
        <v>0</v>
      </c>
      <c r="BS176">
        <f t="shared" si="101"/>
        <v>0</v>
      </c>
      <c r="BT176">
        <f t="shared" si="101"/>
        <v>0</v>
      </c>
      <c r="BU176">
        <f t="shared" si="101"/>
        <v>0</v>
      </c>
      <c r="BV176">
        <f t="shared" si="101"/>
        <v>0</v>
      </c>
      <c r="BW176">
        <f t="shared" si="101"/>
        <v>0</v>
      </c>
      <c r="BX176">
        <f t="shared" si="101"/>
        <v>0</v>
      </c>
      <c r="BY176">
        <f t="shared" si="101"/>
        <v>0</v>
      </c>
      <c r="BZ176">
        <f t="shared" si="101"/>
        <v>0</v>
      </c>
      <c r="CA176">
        <f t="shared" si="101"/>
        <v>0</v>
      </c>
      <c r="CB176">
        <f t="shared" si="101"/>
        <v>0</v>
      </c>
      <c r="CC176">
        <f t="shared" si="101"/>
        <v>0</v>
      </c>
      <c r="CD176">
        <f t="shared" si="101"/>
        <v>0</v>
      </c>
      <c r="CE176">
        <f t="shared" si="101"/>
        <v>0</v>
      </c>
      <c r="CF176">
        <f t="shared" si="101"/>
        <v>0</v>
      </c>
      <c r="CG176">
        <f t="shared" si="101"/>
        <v>0</v>
      </c>
      <c r="CH176">
        <f t="shared" si="101"/>
        <v>0</v>
      </c>
      <c r="CI176">
        <f t="shared" si="101"/>
        <v>0</v>
      </c>
      <c r="CJ176">
        <f t="shared" si="101"/>
        <v>0</v>
      </c>
      <c r="CK176">
        <f t="shared" si="101"/>
        <v>0</v>
      </c>
      <c r="CL176">
        <f t="shared" si="101"/>
        <v>0</v>
      </c>
      <c r="CM176">
        <f t="shared" si="101"/>
        <v>0</v>
      </c>
      <c r="CN176">
        <f t="shared" si="101"/>
        <v>0</v>
      </c>
      <c r="CO176">
        <f t="shared" si="101"/>
        <v>0</v>
      </c>
      <c r="CP176">
        <f t="shared" si="101"/>
        <v>0</v>
      </c>
      <c r="CQ176">
        <f t="shared" si="101"/>
        <v>0</v>
      </c>
      <c r="CR176">
        <f t="shared" si="101"/>
        <v>0</v>
      </c>
      <c r="CS176">
        <f t="shared" ref="CS176:DH176" si="102">CS27</f>
        <v>0</v>
      </c>
      <c r="CT176">
        <f t="shared" si="102"/>
        <v>0</v>
      </c>
      <c r="CU176">
        <f t="shared" si="102"/>
        <v>0</v>
      </c>
      <c r="CV176">
        <f t="shared" si="102"/>
        <v>0</v>
      </c>
      <c r="CW176">
        <f t="shared" si="102"/>
        <v>0</v>
      </c>
      <c r="CX176">
        <f t="shared" si="102"/>
        <v>0</v>
      </c>
      <c r="CY176">
        <f t="shared" si="102"/>
        <v>0</v>
      </c>
      <c r="CZ176">
        <f t="shared" si="102"/>
        <v>0</v>
      </c>
      <c r="DA176">
        <f t="shared" si="102"/>
        <v>0</v>
      </c>
      <c r="DB176">
        <f t="shared" si="102"/>
        <v>0</v>
      </c>
      <c r="DC176">
        <f t="shared" si="102"/>
        <v>0</v>
      </c>
      <c r="DD176">
        <f t="shared" si="102"/>
        <v>0</v>
      </c>
      <c r="DE176">
        <f t="shared" si="102"/>
        <v>347</v>
      </c>
      <c r="DF176" t="str">
        <f t="shared" si="102"/>
        <v>Autoridad de Fiscalización y Control de Cooperativas</v>
      </c>
      <c r="DG176">
        <f t="shared" si="102"/>
        <v>4092</v>
      </c>
      <c r="DH176">
        <f t="shared" si="102"/>
        <v>0</v>
      </c>
    </row>
    <row r="177" spans="1:112">
      <c r="A177">
        <f t="shared" ref="A177:AF177" si="103">A28</f>
        <v>133</v>
      </c>
      <c r="B177" t="str">
        <f t="shared" si="103"/>
        <v>Lotería Nacional de Beneficencia y Salubridad</v>
      </c>
      <c r="C177">
        <f t="shared" si="103"/>
        <v>0</v>
      </c>
      <c r="D177">
        <f t="shared" si="103"/>
        <v>251155</v>
      </c>
      <c r="E177">
        <f t="shared" si="103"/>
        <v>0</v>
      </c>
      <c r="F177">
        <f t="shared" si="103"/>
        <v>0</v>
      </c>
      <c r="G177">
        <f t="shared" si="103"/>
        <v>0</v>
      </c>
      <c r="H177">
        <f t="shared" si="103"/>
        <v>0</v>
      </c>
      <c r="I177">
        <f t="shared" si="103"/>
        <v>0</v>
      </c>
      <c r="J177">
        <f t="shared" si="103"/>
        <v>0</v>
      </c>
      <c r="K177">
        <f t="shared" si="103"/>
        <v>0</v>
      </c>
      <c r="L177">
        <f t="shared" si="103"/>
        <v>0</v>
      </c>
      <c r="M177">
        <f t="shared" si="103"/>
        <v>0</v>
      </c>
      <c r="N177">
        <f t="shared" si="103"/>
        <v>0</v>
      </c>
      <c r="O177">
        <f t="shared" si="103"/>
        <v>0</v>
      </c>
      <c r="P177">
        <f t="shared" si="103"/>
        <v>0</v>
      </c>
      <c r="Q177">
        <f t="shared" si="103"/>
        <v>0</v>
      </c>
      <c r="R177">
        <f t="shared" si="103"/>
        <v>0</v>
      </c>
      <c r="S177">
        <f t="shared" si="103"/>
        <v>0</v>
      </c>
      <c r="T177">
        <f t="shared" si="103"/>
        <v>0</v>
      </c>
      <c r="U177">
        <f t="shared" si="103"/>
        <v>0</v>
      </c>
      <c r="V177">
        <f t="shared" si="103"/>
        <v>0</v>
      </c>
      <c r="W177">
        <f t="shared" si="103"/>
        <v>0</v>
      </c>
      <c r="X177">
        <f t="shared" si="103"/>
        <v>0</v>
      </c>
      <c r="Y177">
        <f t="shared" si="103"/>
        <v>0</v>
      </c>
      <c r="Z177">
        <f t="shared" si="103"/>
        <v>0</v>
      </c>
      <c r="AA177">
        <f t="shared" si="103"/>
        <v>0</v>
      </c>
      <c r="AB177">
        <f t="shared" si="103"/>
        <v>0</v>
      </c>
      <c r="AC177">
        <f t="shared" si="103"/>
        <v>0</v>
      </c>
      <c r="AD177">
        <f t="shared" si="103"/>
        <v>0</v>
      </c>
      <c r="AE177">
        <f t="shared" si="103"/>
        <v>0</v>
      </c>
      <c r="AF177">
        <f t="shared" si="103"/>
        <v>0</v>
      </c>
      <c r="AG177">
        <f t="shared" ref="AG177:BL177" si="104">AG28</f>
        <v>0</v>
      </c>
      <c r="AH177">
        <f t="shared" si="104"/>
        <v>0</v>
      </c>
      <c r="AI177">
        <f t="shared" si="104"/>
        <v>0</v>
      </c>
      <c r="AJ177">
        <f t="shared" si="104"/>
        <v>0</v>
      </c>
      <c r="AK177">
        <f t="shared" si="104"/>
        <v>0</v>
      </c>
      <c r="AL177">
        <f t="shared" si="104"/>
        <v>0</v>
      </c>
      <c r="AM177">
        <f t="shared" si="104"/>
        <v>0</v>
      </c>
      <c r="AN177">
        <f t="shared" si="104"/>
        <v>0</v>
      </c>
      <c r="AO177">
        <f t="shared" si="104"/>
        <v>0</v>
      </c>
      <c r="AP177">
        <f t="shared" si="104"/>
        <v>0</v>
      </c>
      <c r="AQ177">
        <f t="shared" si="104"/>
        <v>0</v>
      </c>
      <c r="AR177">
        <f t="shared" si="104"/>
        <v>0</v>
      </c>
      <c r="AS177">
        <f t="shared" si="104"/>
        <v>0</v>
      </c>
      <c r="AT177">
        <f t="shared" si="104"/>
        <v>0</v>
      </c>
      <c r="AU177">
        <f t="shared" si="104"/>
        <v>0</v>
      </c>
      <c r="AV177">
        <f t="shared" si="104"/>
        <v>0</v>
      </c>
      <c r="AW177">
        <f t="shared" si="104"/>
        <v>0</v>
      </c>
      <c r="AX177">
        <f t="shared" si="104"/>
        <v>0</v>
      </c>
      <c r="AY177">
        <f t="shared" si="104"/>
        <v>0</v>
      </c>
      <c r="AZ177">
        <f t="shared" si="104"/>
        <v>0</v>
      </c>
      <c r="BA177">
        <f t="shared" si="104"/>
        <v>0</v>
      </c>
      <c r="BB177">
        <f t="shared" si="104"/>
        <v>0</v>
      </c>
      <c r="BC177">
        <f t="shared" si="104"/>
        <v>0</v>
      </c>
      <c r="BD177">
        <f t="shared" si="104"/>
        <v>0</v>
      </c>
      <c r="BE177">
        <f t="shared" si="104"/>
        <v>0</v>
      </c>
      <c r="BF177">
        <f t="shared" si="104"/>
        <v>0</v>
      </c>
      <c r="BG177">
        <f t="shared" si="104"/>
        <v>0</v>
      </c>
      <c r="BH177">
        <f t="shared" si="104"/>
        <v>0</v>
      </c>
      <c r="BI177">
        <f t="shared" si="104"/>
        <v>0</v>
      </c>
      <c r="BJ177">
        <f t="shared" si="104"/>
        <v>0</v>
      </c>
      <c r="BK177">
        <f t="shared" si="104"/>
        <v>0</v>
      </c>
      <c r="BL177">
        <f t="shared" si="104"/>
        <v>0</v>
      </c>
      <c r="BM177">
        <f t="shared" ref="BM177:CR177" si="105">BM28</f>
        <v>0</v>
      </c>
      <c r="BN177">
        <f t="shared" si="105"/>
        <v>0</v>
      </c>
      <c r="BO177">
        <f t="shared" si="105"/>
        <v>0</v>
      </c>
      <c r="BP177">
        <f t="shared" si="105"/>
        <v>0</v>
      </c>
      <c r="BQ177">
        <f t="shared" si="105"/>
        <v>0</v>
      </c>
      <c r="BR177">
        <f t="shared" si="105"/>
        <v>0</v>
      </c>
      <c r="BS177">
        <f t="shared" si="105"/>
        <v>0</v>
      </c>
      <c r="BT177">
        <f t="shared" si="105"/>
        <v>0</v>
      </c>
      <c r="BU177">
        <f t="shared" si="105"/>
        <v>0</v>
      </c>
      <c r="BV177">
        <f t="shared" si="105"/>
        <v>0</v>
      </c>
      <c r="BW177">
        <f t="shared" si="105"/>
        <v>0</v>
      </c>
      <c r="BX177">
        <f t="shared" si="105"/>
        <v>0</v>
      </c>
      <c r="BY177">
        <f t="shared" si="105"/>
        <v>0</v>
      </c>
      <c r="BZ177">
        <f t="shared" si="105"/>
        <v>0</v>
      </c>
      <c r="CA177">
        <f t="shared" si="105"/>
        <v>0</v>
      </c>
      <c r="CB177">
        <f t="shared" si="105"/>
        <v>0</v>
      </c>
      <c r="CC177">
        <f t="shared" si="105"/>
        <v>0</v>
      </c>
      <c r="CD177">
        <f t="shared" si="105"/>
        <v>0</v>
      </c>
      <c r="CE177">
        <f t="shared" si="105"/>
        <v>0</v>
      </c>
      <c r="CF177">
        <f t="shared" si="105"/>
        <v>0</v>
      </c>
      <c r="CG177">
        <f t="shared" si="105"/>
        <v>0</v>
      </c>
      <c r="CH177">
        <f t="shared" si="105"/>
        <v>0</v>
      </c>
      <c r="CI177">
        <f t="shared" si="105"/>
        <v>0</v>
      </c>
      <c r="CJ177">
        <f t="shared" si="105"/>
        <v>0</v>
      </c>
      <c r="CK177">
        <f t="shared" si="105"/>
        <v>0</v>
      </c>
      <c r="CL177">
        <f t="shared" si="105"/>
        <v>0</v>
      </c>
      <c r="CM177">
        <f t="shared" si="105"/>
        <v>0</v>
      </c>
      <c r="CN177">
        <f t="shared" si="105"/>
        <v>0</v>
      </c>
      <c r="CO177">
        <f t="shared" si="105"/>
        <v>0</v>
      </c>
      <c r="CP177">
        <f t="shared" si="105"/>
        <v>0</v>
      </c>
      <c r="CQ177">
        <f t="shared" si="105"/>
        <v>0</v>
      </c>
      <c r="CR177">
        <f t="shared" si="105"/>
        <v>0</v>
      </c>
      <c r="CS177">
        <f t="shared" ref="CS177:DH177" si="106">CS28</f>
        <v>0</v>
      </c>
      <c r="CT177">
        <f t="shared" si="106"/>
        <v>0</v>
      </c>
      <c r="CU177">
        <f t="shared" si="106"/>
        <v>0</v>
      </c>
      <c r="CV177">
        <f t="shared" si="106"/>
        <v>0</v>
      </c>
      <c r="CW177">
        <f t="shared" si="106"/>
        <v>0</v>
      </c>
      <c r="CX177">
        <f t="shared" si="106"/>
        <v>0</v>
      </c>
      <c r="CY177">
        <f t="shared" si="106"/>
        <v>0</v>
      </c>
      <c r="CZ177">
        <f t="shared" si="106"/>
        <v>0</v>
      </c>
      <c r="DA177">
        <f t="shared" si="106"/>
        <v>0</v>
      </c>
      <c r="DB177">
        <f t="shared" si="106"/>
        <v>0</v>
      </c>
      <c r="DC177">
        <f t="shared" si="106"/>
        <v>0</v>
      </c>
      <c r="DD177">
        <f t="shared" si="106"/>
        <v>0</v>
      </c>
      <c r="DE177">
        <f t="shared" si="106"/>
        <v>586</v>
      </c>
      <c r="DF177" t="str">
        <f t="shared" si="106"/>
        <v>Empresa Azucarera San Buenaventura</v>
      </c>
      <c r="DG177">
        <f t="shared" si="106"/>
        <v>1746097.0600000024</v>
      </c>
      <c r="DH177">
        <f t="shared" si="106"/>
        <v>0</v>
      </c>
    </row>
    <row r="178" spans="1:112">
      <c r="A178">
        <f t="shared" ref="A178:AF178" si="107">A29</f>
        <v>153</v>
      </c>
      <c r="B178" t="str">
        <f t="shared" si="107"/>
        <v>Observatorio Plurinacional de la Calidad  Educativa</v>
      </c>
      <c r="C178">
        <f t="shared" si="107"/>
        <v>0</v>
      </c>
      <c r="D178">
        <f t="shared" si="107"/>
        <v>18</v>
      </c>
      <c r="E178">
        <f t="shared" si="107"/>
        <v>0</v>
      </c>
      <c r="F178">
        <f t="shared" si="107"/>
        <v>42.35</v>
      </c>
      <c r="G178">
        <f t="shared" si="107"/>
        <v>0</v>
      </c>
      <c r="H178">
        <f t="shared" si="107"/>
        <v>0</v>
      </c>
      <c r="I178">
        <f t="shared" si="107"/>
        <v>0</v>
      </c>
      <c r="J178">
        <f t="shared" si="107"/>
        <v>0</v>
      </c>
      <c r="K178">
        <f t="shared" si="107"/>
        <v>0</v>
      </c>
      <c r="L178">
        <f t="shared" si="107"/>
        <v>0</v>
      </c>
      <c r="M178">
        <f t="shared" si="107"/>
        <v>0</v>
      </c>
      <c r="N178">
        <f t="shared" si="107"/>
        <v>0</v>
      </c>
      <c r="O178">
        <f t="shared" si="107"/>
        <v>0</v>
      </c>
      <c r="P178">
        <f t="shared" si="107"/>
        <v>0</v>
      </c>
      <c r="Q178">
        <f t="shared" si="107"/>
        <v>0</v>
      </c>
      <c r="R178">
        <f t="shared" si="107"/>
        <v>0</v>
      </c>
      <c r="S178">
        <f t="shared" si="107"/>
        <v>0</v>
      </c>
      <c r="T178">
        <f t="shared" si="107"/>
        <v>0</v>
      </c>
      <c r="U178">
        <f t="shared" si="107"/>
        <v>0</v>
      </c>
      <c r="V178">
        <f t="shared" si="107"/>
        <v>0</v>
      </c>
      <c r="W178">
        <f t="shared" si="107"/>
        <v>0</v>
      </c>
      <c r="X178">
        <f t="shared" si="107"/>
        <v>0</v>
      </c>
      <c r="Y178">
        <f t="shared" si="107"/>
        <v>0</v>
      </c>
      <c r="Z178">
        <f t="shared" si="107"/>
        <v>0</v>
      </c>
      <c r="AA178">
        <f t="shared" si="107"/>
        <v>0</v>
      </c>
      <c r="AB178">
        <f t="shared" si="107"/>
        <v>0</v>
      </c>
      <c r="AC178">
        <f t="shared" si="107"/>
        <v>0</v>
      </c>
      <c r="AD178">
        <f t="shared" si="107"/>
        <v>0</v>
      </c>
      <c r="AE178">
        <f t="shared" si="107"/>
        <v>0</v>
      </c>
      <c r="AF178">
        <f t="shared" si="107"/>
        <v>0</v>
      </c>
      <c r="AG178">
        <f t="shared" ref="AG178:BL178" si="108">AG29</f>
        <v>0</v>
      </c>
      <c r="AH178">
        <f t="shared" si="108"/>
        <v>0</v>
      </c>
      <c r="AI178">
        <f t="shared" si="108"/>
        <v>0</v>
      </c>
      <c r="AJ178">
        <f t="shared" si="108"/>
        <v>0</v>
      </c>
      <c r="AK178">
        <f t="shared" si="108"/>
        <v>0</v>
      </c>
      <c r="AL178">
        <f t="shared" si="108"/>
        <v>0</v>
      </c>
      <c r="AM178">
        <f t="shared" si="108"/>
        <v>0</v>
      </c>
      <c r="AN178">
        <f t="shared" si="108"/>
        <v>0</v>
      </c>
      <c r="AO178">
        <f t="shared" si="108"/>
        <v>0</v>
      </c>
      <c r="AP178">
        <f t="shared" si="108"/>
        <v>0</v>
      </c>
      <c r="AQ178">
        <f t="shared" si="108"/>
        <v>0</v>
      </c>
      <c r="AR178">
        <f t="shared" si="108"/>
        <v>0</v>
      </c>
      <c r="AS178">
        <f t="shared" si="108"/>
        <v>0</v>
      </c>
      <c r="AT178">
        <f t="shared" si="108"/>
        <v>0</v>
      </c>
      <c r="AU178">
        <f t="shared" si="108"/>
        <v>0</v>
      </c>
      <c r="AV178">
        <f t="shared" si="108"/>
        <v>0</v>
      </c>
      <c r="AW178">
        <f t="shared" si="108"/>
        <v>0</v>
      </c>
      <c r="AX178">
        <f t="shared" si="108"/>
        <v>0</v>
      </c>
      <c r="AY178">
        <f t="shared" si="108"/>
        <v>0</v>
      </c>
      <c r="AZ178">
        <f t="shared" si="108"/>
        <v>0</v>
      </c>
      <c r="BA178">
        <f t="shared" si="108"/>
        <v>0</v>
      </c>
      <c r="BB178">
        <f t="shared" si="108"/>
        <v>0</v>
      </c>
      <c r="BC178">
        <f t="shared" si="108"/>
        <v>0</v>
      </c>
      <c r="BD178">
        <f t="shared" si="108"/>
        <v>0</v>
      </c>
      <c r="BE178">
        <f t="shared" si="108"/>
        <v>0</v>
      </c>
      <c r="BF178">
        <f t="shared" si="108"/>
        <v>0</v>
      </c>
      <c r="BG178">
        <f t="shared" si="108"/>
        <v>0</v>
      </c>
      <c r="BH178">
        <f t="shared" si="108"/>
        <v>0</v>
      </c>
      <c r="BI178">
        <f t="shared" si="108"/>
        <v>0</v>
      </c>
      <c r="BJ178">
        <f t="shared" si="108"/>
        <v>0</v>
      </c>
      <c r="BK178">
        <f t="shared" si="108"/>
        <v>0</v>
      </c>
      <c r="BL178">
        <f t="shared" si="108"/>
        <v>0</v>
      </c>
      <c r="BM178">
        <f t="shared" ref="BM178:CR178" si="109">BM29</f>
        <v>0</v>
      </c>
      <c r="BN178">
        <f t="shared" si="109"/>
        <v>0</v>
      </c>
      <c r="BO178">
        <f t="shared" si="109"/>
        <v>0</v>
      </c>
      <c r="BP178">
        <f t="shared" si="109"/>
        <v>0</v>
      </c>
      <c r="BQ178">
        <f t="shared" si="109"/>
        <v>0</v>
      </c>
      <c r="BR178">
        <f t="shared" si="109"/>
        <v>0</v>
      </c>
      <c r="BS178">
        <f t="shared" si="109"/>
        <v>0</v>
      </c>
      <c r="BT178">
        <f t="shared" si="109"/>
        <v>0</v>
      </c>
      <c r="BU178">
        <f t="shared" si="109"/>
        <v>0</v>
      </c>
      <c r="BV178">
        <f t="shared" si="109"/>
        <v>0</v>
      </c>
      <c r="BW178">
        <f t="shared" si="109"/>
        <v>0</v>
      </c>
      <c r="BX178">
        <f t="shared" si="109"/>
        <v>0</v>
      </c>
      <c r="BY178">
        <f t="shared" si="109"/>
        <v>0</v>
      </c>
      <c r="BZ178">
        <f t="shared" si="109"/>
        <v>0</v>
      </c>
      <c r="CA178">
        <f t="shared" si="109"/>
        <v>0</v>
      </c>
      <c r="CB178">
        <f t="shared" si="109"/>
        <v>0</v>
      </c>
      <c r="CC178">
        <f t="shared" si="109"/>
        <v>0</v>
      </c>
      <c r="CD178">
        <f t="shared" si="109"/>
        <v>0</v>
      </c>
      <c r="CE178">
        <f t="shared" si="109"/>
        <v>0</v>
      </c>
      <c r="CF178">
        <f t="shared" si="109"/>
        <v>0</v>
      </c>
      <c r="CG178">
        <f t="shared" si="109"/>
        <v>0</v>
      </c>
      <c r="CH178">
        <f t="shared" si="109"/>
        <v>0</v>
      </c>
      <c r="CI178">
        <f t="shared" si="109"/>
        <v>0</v>
      </c>
      <c r="CJ178">
        <f t="shared" si="109"/>
        <v>0</v>
      </c>
      <c r="CK178">
        <f t="shared" si="109"/>
        <v>0</v>
      </c>
      <c r="CL178">
        <f t="shared" si="109"/>
        <v>0</v>
      </c>
      <c r="CM178">
        <f t="shared" si="109"/>
        <v>0</v>
      </c>
      <c r="CN178">
        <f t="shared" si="109"/>
        <v>0</v>
      </c>
      <c r="CO178">
        <f t="shared" si="109"/>
        <v>0</v>
      </c>
      <c r="CP178">
        <f t="shared" si="109"/>
        <v>0</v>
      </c>
      <c r="CQ178">
        <f t="shared" si="109"/>
        <v>0</v>
      </c>
      <c r="CR178">
        <f t="shared" si="109"/>
        <v>0</v>
      </c>
      <c r="CS178">
        <f t="shared" ref="CS178:DH178" si="110">CS29</f>
        <v>0</v>
      </c>
      <c r="CT178">
        <f t="shared" si="110"/>
        <v>0</v>
      </c>
      <c r="CU178">
        <f t="shared" si="110"/>
        <v>0</v>
      </c>
      <c r="CV178">
        <f t="shared" si="110"/>
        <v>0</v>
      </c>
      <c r="CW178">
        <f t="shared" si="110"/>
        <v>0</v>
      </c>
      <c r="CX178">
        <f t="shared" si="110"/>
        <v>0</v>
      </c>
      <c r="CY178">
        <f t="shared" si="110"/>
        <v>0</v>
      </c>
      <c r="CZ178">
        <f t="shared" si="110"/>
        <v>0</v>
      </c>
      <c r="DA178">
        <f t="shared" si="110"/>
        <v>0</v>
      </c>
      <c r="DB178">
        <f t="shared" si="110"/>
        <v>0</v>
      </c>
      <c r="DC178">
        <f t="shared" si="110"/>
        <v>0</v>
      </c>
      <c r="DD178">
        <f t="shared" si="110"/>
        <v>0</v>
      </c>
      <c r="DE178">
        <f t="shared" si="110"/>
        <v>591</v>
      </c>
      <c r="DF178" t="str">
        <f t="shared" si="110"/>
        <v>Empresa Estatal de Transporte por Cable "Mi teleférico"</v>
      </c>
      <c r="DG178">
        <f t="shared" si="110"/>
        <v>203780</v>
      </c>
      <c r="DH178">
        <f t="shared" si="110"/>
        <v>0</v>
      </c>
    </row>
    <row r="179" spans="1:112">
      <c r="A179">
        <f t="shared" ref="A179:AF179" si="111">A30</f>
        <v>163</v>
      </c>
      <c r="B179" t="str">
        <f t="shared" si="111"/>
        <v>Agencia Nacional de Hidrocarburos</v>
      </c>
      <c r="C179">
        <f t="shared" si="111"/>
        <v>0</v>
      </c>
      <c r="D179">
        <f t="shared" si="111"/>
        <v>15</v>
      </c>
      <c r="E179">
        <f t="shared" si="111"/>
        <v>0</v>
      </c>
      <c r="F179">
        <f t="shared" si="111"/>
        <v>15</v>
      </c>
      <c r="G179">
        <f t="shared" si="111"/>
        <v>0</v>
      </c>
      <c r="H179">
        <f t="shared" si="111"/>
        <v>0</v>
      </c>
      <c r="I179">
        <f t="shared" si="111"/>
        <v>0</v>
      </c>
      <c r="J179">
        <f t="shared" si="111"/>
        <v>0</v>
      </c>
      <c r="K179">
        <f t="shared" si="111"/>
        <v>0</v>
      </c>
      <c r="L179">
        <f t="shared" si="111"/>
        <v>0</v>
      </c>
      <c r="M179">
        <f t="shared" si="111"/>
        <v>0</v>
      </c>
      <c r="N179">
        <f t="shared" si="111"/>
        <v>0</v>
      </c>
      <c r="O179">
        <f t="shared" si="111"/>
        <v>0</v>
      </c>
      <c r="P179">
        <f t="shared" si="111"/>
        <v>0</v>
      </c>
      <c r="Q179">
        <f t="shared" si="111"/>
        <v>0</v>
      </c>
      <c r="R179">
        <f t="shared" si="111"/>
        <v>0</v>
      </c>
      <c r="S179">
        <f t="shared" si="111"/>
        <v>0</v>
      </c>
      <c r="T179">
        <f t="shared" si="111"/>
        <v>0</v>
      </c>
      <c r="U179">
        <f t="shared" si="111"/>
        <v>0</v>
      </c>
      <c r="V179">
        <f t="shared" si="111"/>
        <v>0</v>
      </c>
      <c r="W179">
        <f t="shared" si="111"/>
        <v>0</v>
      </c>
      <c r="X179">
        <f t="shared" si="111"/>
        <v>0</v>
      </c>
      <c r="Y179">
        <f t="shared" si="111"/>
        <v>0</v>
      </c>
      <c r="Z179">
        <f t="shared" si="111"/>
        <v>0</v>
      </c>
      <c r="AA179">
        <f t="shared" si="111"/>
        <v>0</v>
      </c>
      <c r="AB179">
        <f t="shared" si="111"/>
        <v>0</v>
      </c>
      <c r="AC179">
        <f t="shared" si="111"/>
        <v>0</v>
      </c>
      <c r="AD179">
        <f t="shared" si="111"/>
        <v>0</v>
      </c>
      <c r="AE179">
        <f t="shared" si="111"/>
        <v>0</v>
      </c>
      <c r="AF179">
        <f t="shared" si="111"/>
        <v>0</v>
      </c>
      <c r="AG179">
        <f t="shared" ref="AG179:BL179" si="112">AG30</f>
        <v>0</v>
      </c>
      <c r="AH179">
        <f t="shared" si="112"/>
        <v>0</v>
      </c>
      <c r="AI179">
        <f t="shared" si="112"/>
        <v>0</v>
      </c>
      <c r="AJ179">
        <f t="shared" si="112"/>
        <v>0</v>
      </c>
      <c r="AK179">
        <f t="shared" si="112"/>
        <v>0</v>
      </c>
      <c r="AL179">
        <f t="shared" si="112"/>
        <v>0</v>
      </c>
      <c r="AM179">
        <f t="shared" si="112"/>
        <v>0</v>
      </c>
      <c r="AN179">
        <f t="shared" si="112"/>
        <v>0</v>
      </c>
      <c r="AO179">
        <f t="shared" si="112"/>
        <v>0</v>
      </c>
      <c r="AP179">
        <f t="shared" si="112"/>
        <v>0</v>
      </c>
      <c r="AQ179">
        <f t="shared" si="112"/>
        <v>0</v>
      </c>
      <c r="AR179">
        <f t="shared" si="112"/>
        <v>0</v>
      </c>
      <c r="AS179">
        <f t="shared" si="112"/>
        <v>0</v>
      </c>
      <c r="AT179">
        <f t="shared" si="112"/>
        <v>0</v>
      </c>
      <c r="AU179">
        <f t="shared" si="112"/>
        <v>0</v>
      </c>
      <c r="AV179">
        <f t="shared" si="112"/>
        <v>0</v>
      </c>
      <c r="AW179">
        <f t="shared" si="112"/>
        <v>0</v>
      </c>
      <c r="AX179">
        <f t="shared" si="112"/>
        <v>0</v>
      </c>
      <c r="AY179">
        <f t="shared" si="112"/>
        <v>0</v>
      </c>
      <c r="AZ179">
        <f t="shared" si="112"/>
        <v>0</v>
      </c>
      <c r="BA179">
        <f t="shared" si="112"/>
        <v>0</v>
      </c>
      <c r="BB179">
        <f t="shared" si="112"/>
        <v>0</v>
      </c>
      <c r="BC179">
        <f t="shared" si="112"/>
        <v>0</v>
      </c>
      <c r="BD179">
        <f t="shared" si="112"/>
        <v>0</v>
      </c>
      <c r="BE179">
        <f t="shared" si="112"/>
        <v>0</v>
      </c>
      <c r="BF179">
        <f t="shared" si="112"/>
        <v>0</v>
      </c>
      <c r="BG179">
        <f t="shared" si="112"/>
        <v>0</v>
      </c>
      <c r="BH179">
        <f t="shared" si="112"/>
        <v>0</v>
      </c>
      <c r="BI179">
        <f t="shared" si="112"/>
        <v>0</v>
      </c>
      <c r="BJ179">
        <f t="shared" si="112"/>
        <v>0</v>
      </c>
      <c r="BK179">
        <f t="shared" si="112"/>
        <v>0</v>
      </c>
      <c r="BL179">
        <f t="shared" si="112"/>
        <v>0</v>
      </c>
      <c r="BM179">
        <f t="shared" ref="BM179:CR179" si="113">BM30</f>
        <v>0</v>
      </c>
      <c r="BN179">
        <f t="shared" si="113"/>
        <v>0</v>
      </c>
      <c r="BO179">
        <f t="shared" si="113"/>
        <v>0</v>
      </c>
      <c r="BP179">
        <f t="shared" si="113"/>
        <v>0</v>
      </c>
      <c r="BQ179">
        <f t="shared" si="113"/>
        <v>0</v>
      </c>
      <c r="BR179">
        <f t="shared" si="113"/>
        <v>0</v>
      </c>
      <c r="BS179">
        <f t="shared" si="113"/>
        <v>0</v>
      </c>
      <c r="BT179">
        <f t="shared" si="113"/>
        <v>0</v>
      </c>
      <c r="BU179">
        <f t="shared" si="113"/>
        <v>0</v>
      </c>
      <c r="BV179">
        <f t="shared" si="113"/>
        <v>0</v>
      </c>
      <c r="BW179">
        <f t="shared" si="113"/>
        <v>0</v>
      </c>
      <c r="BX179">
        <f t="shared" si="113"/>
        <v>0</v>
      </c>
      <c r="BY179">
        <f t="shared" si="113"/>
        <v>0</v>
      </c>
      <c r="BZ179">
        <f t="shared" si="113"/>
        <v>0</v>
      </c>
      <c r="CA179">
        <f t="shared" si="113"/>
        <v>0</v>
      </c>
      <c r="CB179">
        <f t="shared" si="113"/>
        <v>0</v>
      </c>
      <c r="CC179">
        <f t="shared" si="113"/>
        <v>0</v>
      </c>
      <c r="CD179">
        <f t="shared" si="113"/>
        <v>0</v>
      </c>
      <c r="CE179">
        <f t="shared" si="113"/>
        <v>0</v>
      </c>
      <c r="CF179">
        <f t="shared" si="113"/>
        <v>0</v>
      </c>
      <c r="CG179">
        <f t="shared" si="113"/>
        <v>0</v>
      </c>
      <c r="CH179">
        <f t="shared" si="113"/>
        <v>0</v>
      </c>
      <c r="CI179">
        <f t="shared" si="113"/>
        <v>0</v>
      </c>
      <c r="CJ179">
        <f t="shared" si="113"/>
        <v>0</v>
      </c>
      <c r="CK179">
        <f t="shared" si="113"/>
        <v>0</v>
      </c>
      <c r="CL179">
        <f t="shared" si="113"/>
        <v>0</v>
      </c>
      <c r="CM179">
        <f t="shared" si="113"/>
        <v>0</v>
      </c>
      <c r="CN179">
        <f t="shared" si="113"/>
        <v>0</v>
      </c>
      <c r="CO179">
        <f t="shared" si="113"/>
        <v>0</v>
      </c>
      <c r="CP179">
        <f t="shared" si="113"/>
        <v>0</v>
      </c>
      <c r="CQ179">
        <f t="shared" si="113"/>
        <v>0</v>
      </c>
      <c r="CR179">
        <f t="shared" si="113"/>
        <v>0</v>
      </c>
      <c r="CS179">
        <f t="shared" ref="CS179:DH179" si="114">CS30</f>
        <v>0</v>
      </c>
      <c r="CT179">
        <f t="shared" si="114"/>
        <v>0</v>
      </c>
      <c r="CU179">
        <f t="shared" si="114"/>
        <v>0</v>
      </c>
      <c r="CV179">
        <f t="shared" si="114"/>
        <v>0</v>
      </c>
      <c r="CW179">
        <f t="shared" si="114"/>
        <v>0</v>
      </c>
      <c r="CX179">
        <f t="shared" si="114"/>
        <v>0</v>
      </c>
      <c r="CY179">
        <f t="shared" si="114"/>
        <v>0</v>
      </c>
      <c r="CZ179">
        <f t="shared" si="114"/>
        <v>0</v>
      </c>
      <c r="DA179">
        <f t="shared" si="114"/>
        <v>0</v>
      </c>
      <c r="DB179">
        <f t="shared" si="114"/>
        <v>0</v>
      </c>
      <c r="DC179">
        <f t="shared" si="114"/>
        <v>0</v>
      </c>
      <c r="DD179">
        <f t="shared" si="114"/>
        <v>0</v>
      </c>
      <c r="DE179">
        <f t="shared" si="114"/>
        <v>592</v>
      </c>
      <c r="DF179" t="str">
        <f t="shared" si="114"/>
        <v>Empresa Estatal "Boliviana de Turismo"</v>
      </c>
      <c r="DG179">
        <f t="shared" si="114"/>
        <v>4804973.3099999987</v>
      </c>
      <c r="DH179">
        <f t="shared" si="114"/>
        <v>0</v>
      </c>
    </row>
    <row r="180" spans="1:112">
      <c r="A180">
        <f t="shared" ref="A180:AF180" si="115">A31</f>
        <v>169</v>
      </c>
      <c r="B180" t="str">
        <f t="shared" si="115"/>
        <v>Autoridad General de Impugnación Tributaria</v>
      </c>
      <c r="C180">
        <f t="shared" si="115"/>
        <v>0</v>
      </c>
      <c r="D180">
        <f t="shared" si="115"/>
        <v>0</v>
      </c>
      <c r="E180">
        <f t="shared" si="115"/>
        <v>0</v>
      </c>
      <c r="F180">
        <f t="shared" si="115"/>
        <v>19502.740000000002</v>
      </c>
      <c r="G180">
        <f t="shared" si="115"/>
        <v>0</v>
      </c>
      <c r="H180">
        <f t="shared" si="115"/>
        <v>0</v>
      </c>
      <c r="I180">
        <f t="shared" si="115"/>
        <v>0</v>
      </c>
      <c r="J180">
        <f t="shared" si="115"/>
        <v>0</v>
      </c>
      <c r="K180">
        <f t="shared" si="115"/>
        <v>0</v>
      </c>
      <c r="L180">
        <f t="shared" si="115"/>
        <v>0</v>
      </c>
      <c r="M180">
        <f t="shared" si="115"/>
        <v>0</v>
      </c>
      <c r="N180">
        <f t="shared" si="115"/>
        <v>0</v>
      </c>
      <c r="O180">
        <f t="shared" si="115"/>
        <v>0</v>
      </c>
      <c r="P180">
        <f t="shared" si="115"/>
        <v>0</v>
      </c>
      <c r="Q180">
        <f t="shared" si="115"/>
        <v>0</v>
      </c>
      <c r="R180">
        <f t="shared" si="115"/>
        <v>0</v>
      </c>
      <c r="S180">
        <f t="shared" si="115"/>
        <v>0</v>
      </c>
      <c r="T180">
        <f t="shared" si="115"/>
        <v>0</v>
      </c>
      <c r="U180">
        <f t="shared" si="115"/>
        <v>0</v>
      </c>
      <c r="V180">
        <f t="shared" si="115"/>
        <v>0</v>
      </c>
      <c r="W180">
        <f t="shared" si="115"/>
        <v>0</v>
      </c>
      <c r="X180">
        <f t="shared" si="115"/>
        <v>0</v>
      </c>
      <c r="Y180">
        <f t="shared" si="115"/>
        <v>0</v>
      </c>
      <c r="Z180">
        <f t="shared" si="115"/>
        <v>0</v>
      </c>
      <c r="AA180">
        <f t="shared" si="115"/>
        <v>0</v>
      </c>
      <c r="AB180">
        <f t="shared" si="115"/>
        <v>0</v>
      </c>
      <c r="AC180">
        <f t="shared" si="115"/>
        <v>0</v>
      </c>
      <c r="AD180">
        <f t="shared" si="115"/>
        <v>0</v>
      </c>
      <c r="AE180">
        <f t="shared" si="115"/>
        <v>0</v>
      </c>
      <c r="AF180">
        <f t="shared" si="115"/>
        <v>0</v>
      </c>
      <c r="AG180">
        <f t="shared" ref="AG180:BL180" si="116">AG31</f>
        <v>0</v>
      </c>
      <c r="AH180">
        <f t="shared" si="116"/>
        <v>0</v>
      </c>
      <c r="AI180">
        <f t="shared" si="116"/>
        <v>0</v>
      </c>
      <c r="AJ180">
        <f t="shared" si="116"/>
        <v>0</v>
      </c>
      <c r="AK180">
        <f t="shared" si="116"/>
        <v>0</v>
      </c>
      <c r="AL180">
        <f t="shared" si="116"/>
        <v>0</v>
      </c>
      <c r="AM180">
        <f t="shared" si="116"/>
        <v>0</v>
      </c>
      <c r="AN180">
        <f t="shared" si="116"/>
        <v>0</v>
      </c>
      <c r="AO180">
        <f t="shared" si="116"/>
        <v>0</v>
      </c>
      <c r="AP180">
        <f t="shared" si="116"/>
        <v>0</v>
      </c>
      <c r="AQ180">
        <f t="shared" si="116"/>
        <v>0</v>
      </c>
      <c r="AR180">
        <f t="shared" si="116"/>
        <v>0</v>
      </c>
      <c r="AS180">
        <f t="shared" si="116"/>
        <v>0</v>
      </c>
      <c r="AT180">
        <f t="shared" si="116"/>
        <v>0</v>
      </c>
      <c r="AU180">
        <f t="shared" si="116"/>
        <v>0</v>
      </c>
      <c r="AV180">
        <f t="shared" si="116"/>
        <v>0</v>
      </c>
      <c r="AW180">
        <f t="shared" si="116"/>
        <v>0</v>
      </c>
      <c r="AX180">
        <f t="shared" si="116"/>
        <v>0</v>
      </c>
      <c r="AY180">
        <f t="shared" si="116"/>
        <v>0</v>
      </c>
      <c r="AZ180">
        <f t="shared" si="116"/>
        <v>0</v>
      </c>
      <c r="BA180">
        <f t="shared" si="116"/>
        <v>0</v>
      </c>
      <c r="BB180">
        <f t="shared" si="116"/>
        <v>0</v>
      </c>
      <c r="BC180">
        <f t="shared" si="116"/>
        <v>0</v>
      </c>
      <c r="BD180">
        <f t="shared" si="116"/>
        <v>0</v>
      </c>
      <c r="BE180">
        <f t="shared" si="116"/>
        <v>0</v>
      </c>
      <c r="BF180">
        <f t="shared" si="116"/>
        <v>0</v>
      </c>
      <c r="BG180">
        <f t="shared" si="116"/>
        <v>0</v>
      </c>
      <c r="BH180">
        <f t="shared" si="116"/>
        <v>0</v>
      </c>
      <c r="BI180">
        <f t="shared" si="116"/>
        <v>0</v>
      </c>
      <c r="BJ180">
        <f t="shared" si="116"/>
        <v>0</v>
      </c>
      <c r="BK180">
        <f t="shared" si="116"/>
        <v>0</v>
      </c>
      <c r="BL180">
        <f t="shared" si="116"/>
        <v>0</v>
      </c>
      <c r="BM180">
        <f t="shared" ref="BM180:CR180" si="117">BM31</f>
        <v>0</v>
      </c>
      <c r="BN180">
        <f t="shared" si="117"/>
        <v>0</v>
      </c>
      <c r="BO180">
        <f t="shared" si="117"/>
        <v>0</v>
      </c>
      <c r="BP180">
        <f t="shared" si="117"/>
        <v>0</v>
      </c>
      <c r="BQ180">
        <f t="shared" si="117"/>
        <v>0</v>
      </c>
      <c r="BR180">
        <f t="shared" si="117"/>
        <v>0</v>
      </c>
      <c r="BS180">
        <f t="shared" si="117"/>
        <v>0</v>
      </c>
      <c r="BT180">
        <f t="shared" si="117"/>
        <v>0</v>
      </c>
      <c r="BU180">
        <f t="shared" si="117"/>
        <v>0</v>
      </c>
      <c r="BV180">
        <f t="shared" si="117"/>
        <v>0</v>
      </c>
      <c r="BW180">
        <f t="shared" si="117"/>
        <v>0</v>
      </c>
      <c r="BX180">
        <f t="shared" si="117"/>
        <v>0</v>
      </c>
      <c r="BY180">
        <f t="shared" si="117"/>
        <v>0</v>
      </c>
      <c r="BZ180">
        <f t="shared" si="117"/>
        <v>0</v>
      </c>
      <c r="CA180">
        <f t="shared" si="117"/>
        <v>0</v>
      </c>
      <c r="CB180">
        <f t="shared" si="117"/>
        <v>0</v>
      </c>
      <c r="CC180">
        <f t="shared" si="117"/>
        <v>0</v>
      </c>
      <c r="CD180">
        <f t="shared" si="117"/>
        <v>0</v>
      </c>
      <c r="CE180">
        <f t="shared" si="117"/>
        <v>0</v>
      </c>
      <c r="CF180">
        <f t="shared" si="117"/>
        <v>0</v>
      </c>
      <c r="CG180">
        <f t="shared" si="117"/>
        <v>0</v>
      </c>
      <c r="CH180">
        <f t="shared" si="117"/>
        <v>0</v>
      </c>
      <c r="CI180">
        <f t="shared" si="117"/>
        <v>0</v>
      </c>
      <c r="CJ180">
        <f t="shared" si="117"/>
        <v>0</v>
      </c>
      <c r="CK180">
        <f t="shared" si="117"/>
        <v>0</v>
      </c>
      <c r="CL180">
        <f t="shared" si="117"/>
        <v>0</v>
      </c>
      <c r="CM180">
        <f t="shared" si="117"/>
        <v>0</v>
      </c>
      <c r="CN180">
        <f t="shared" si="117"/>
        <v>0</v>
      </c>
      <c r="CO180">
        <f t="shared" si="117"/>
        <v>0</v>
      </c>
      <c r="CP180">
        <f t="shared" si="117"/>
        <v>0</v>
      </c>
      <c r="CQ180">
        <f t="shared" si="117"/>
        <v>0</v>
      </c>
      <c r="CR180">
        <f t="shared" si="117"/>
        <v>0</v>
      </c>
      <c r="CS180">
        <f t="shared" ref="CS180:DH180" si="118">CS31</f>
        <v>0</v>
      </c>
      <c r="CT180">
        <f t="shared" si="118"/>
        <v>0</v>
      </c>
      <c r="CU180">
        <f t="shared" si="118"/>
        <v>0</v>
      </c>
      <c r="CV180">
        <f t="shared" si="118"/>
        <v>0</v>
      </c>
      <c r="CW180">
        <f t="shared" si="118"/>
        <v>0</v>
      </c>
      <c r="CX180">
        <f t="shared" si="118"/>
        <v>0</v>
      </c>
      <c r="CY180">
        <f t="shared" si="118"/>
        <v>0</v>
      </c>
      <c r="CZ180">
        <f t="shared" si="118"/>
        <v>0</v>
      </c>
      <c r="DA180">
        <f t="shared" si="118"/>
        <v>0</v>
      </c>
      <c r="DB180">
        <f t="shared" si="118"/>
        <v>0</v>
      </c>
      <c r="DC180">
        <f t="shared" si="118"/>
        <v>0</v>
      </c>
      <c r="DD180">
        <f t="shared" si="118"/>
        <v>0</v>
      </c>
      <c r="DE180">
        <f t="shared" si="118"/>
        <v>660</v>
      </c>
      <c r="DF180" t="str">
        <f t="shared" si="118"/>
        <v>Órgano Judicial</v>
      </c>
      <c r="DG180">
        <f t="shared" si="118"/>
        <v>270208.90000000002</v>
      </c>
      <c r="DH180">
        <f t="shared" si="118"/>
        <v>0</v>
      </c>
    </row>
    <row r="181" spans="1:112">
      <c r="A181">
        <f t="shared" ref="A181:AF181" si="119">A32</f>
        <v>190</v>
      </c>
      <c r="B181" t="str">
        <f t="shared" si="119"/>
        <v>Autoridad Jurisdiccional Administrativa Minera</v>
      </c>
      <c r="C181">
        <f t="shared" si="119"/>
        <v>0</v>
      </c>
      <c r="D181">
        <f t="shared" si="119"/>
        <v>3586.98</v>
      </c>
      <c r="E181">
        <f t="shared" si="119"/>
        <v>0</v>
      </c>
      <c r="F181">
        <f t="shared" si="119"/>
        <v>0</v>
      </c>
      <c r="G181">
        <f t="shared" si="119"/>
        <v>0</v>
      </c>
      <c r="H181">
        <f t="shared" si="119"/>
        <v>0</v>
      </c>
      <c r="I181">
        <f t="shared" si="119"/>
        <v>0</v>
      </c>
      <c r="J181">
        <f t="shared" si="119"/>
        <v>0</v>
      </c>
      <c r="K181">
        <f t="shared" si="119"/>
        <v>0</v>
      </c>
      <c r="L181">
        <f t="shared" si="119"/>
        <v>0</v>
      </c>
      <c r="M181">
        <f t="shared" si="119"/>
        <v>0</v>
      </c>
      <c r="N181">
        <f t="shared" si="119"/>
        <v>0</v>
      </c>
      <c r="O181">
        <f t="shared" si="119"/>
        <v>0</v>
      </c>
      <c r="P181">
        <f t="shared" si="119"/>
        <v>0</v>
      </c>
      <c r="Q181">
        <f t="shared" si="119"/>
        <v>0</v>
      </c>
      <c r="R181">
        <f t="shared" si="119"/>
        <v>0</v>
      </c>
      <c r="S181">
        <f t="shared" si="119"/>
        <v>0</v>
      </c>
      <c r="T181">
        <f t="shared" si="119"/>
        <v>0</v>
      </c>
      <c r="U181">
        <f t="shared" si="119"/>
        <v>0</v>
      </c>
      <c r="V181">
        <f t="shared" si="119"/>
        <v>0</v>
      </c>
      <c r="W181">
        <f t="shared" si="119"/>
        <v>0</v>
      </c>
      <c r="X181">
        <f t="shared" si="119"/>
        <v>0</v>
      </c>
      <c r="Y181">
        <f t="shared" si="119"/>
        <v>0</v>
      </c>
      <c r="Z181">
        <f t="shared" si="119"/>
        <v>0</v>
      </c>
      <c r="AA181">
        <f t="shared" si="119"/>
        <v>0</v>
      </c>
      <c r="AB181">
        <f t="shared" si="119"/>
        <v>0</v>
      </c>
      <c r="AC181">
        <f t="shared" si="119"/>
        <v>0</v>
      </c>
      <c r="AD181">
        <f t="shared" si="119"/>
        <v>0</v>
      </c>
      <c r="AE181">
        <f t="shared" si="119"/>
        <v>0</v>
      </c>
      <c r="AF181">
        <f t="shared" si="119"/>
        <v>0</v>
      </c>
      <c r="AG181">
        <f t="shared" ref="AG181:BL181" si="120">AG32</f>
        <v>0</v>
      </c>
      <c r="AH181">
        <f t="shared" si="120"/>
        <v>0</v>
      </c>
      <c r="AI181">
        <f t="shared" si="120"/>
        <v>0</v>
      </c>
      <c r="AJ181">
        <f t="shared" si="120"/>
        <v>0</v>
      </c>
      <c r="AK181">
        <f t="shared" si="120"/>
        <v>0</v>
      </c>
      <c r="AL181">
        <f t="shared" si="120"/>
        <v>0</v>
      </c>
      <c r="AM181">
        <f t="shared" si="120"/>
        <v>0</v>
      </c>
      <c r="AN181">
        <f t="shared" si="120"/>
        <v>0</v>
      </c>
      <c r="AO181">
        <f t="shared" si="120"/>
        <v>0</v>
      </c>
      <c r="AP181">
        <f t="shared" si="120"/>
        <v>0</v>
      </c>
      <c r="AQ181">
        <f t="shared" si="120"/>
        <v>0</v>
      </c>
      <c r="AR181">
        <f t="shared" si="120"/>
        <v>0</v>
      </c>
      <c r="AS181">
        <f t="shared" si="120"/>
        <v>0</v>
      </c>
      <c r="AT181">
        <f t="shared" si="120"/>
        <v>0</v>
      </c>
      <c r="AU181">
        <f t="shared" si="120"/>
        <v>0</v>
      </c>
      <c r="AV181">
        <f t="shared" si="120"/>
        <v>0</v>
      </c>
      <c r="AW181">
        <f t="shared" si="120"/>
        <v>0</v>
      </c>
      <c r="AX181">
        <f t="shared" si="120"/>
        <v>0</v>
      </c>
      <c r="AY181">
        <f t="shared" si="120"/>
        <v>0</v>
      </c>
      <c r="AZ181">
        <f t="shared" si="120"/>
        <v>0</v>
      </c>
      <c r="BA181">
        <f t="shared" si="120"/>
        <v>0</v>
      </c>
      <c r="BB181">
        <f t="shared" si="120"/>
        <v>0</v>
      </c>
      <c r="BC181">
        <f t="shared" si="120"/>
        <v>0</v>
      </c>
      <c r="BD181">
        <f t="shared" si="120"/>
        <v>0</v>
      </c>
      <c r="BE181">
        <f t="shared" si="120"/>
        <v>0</v>
      </c>
      <c r="BF181">
        <f t="shared" si="120"/>
        <v>0</v>
      </c>
      <c r="BG181">
        <f t="shared" si="120"/>
        <v>0</v>
      </c>
      <c r="BH181">
        <f t="shared" si="120"/>
        <v>0</v>
      </c>
      <c r="BI181">
        <f t="shared" si="120"/>
        <v>0</v>
      </c>
      <c r="BJ181">
        <f t="shared" si="120"/>
        <v>0</v>
      </c>
      <c r="BK181">
        <f t="shared" si="120"/>
        <v>0</v>
      </c>
      <c r="BL181">
        <f t="shared" si="120"/>
        <v>0</v>
      </c>
      <c r="BM181">
        <f t="shared" ref="BM181:CR181" si="121">BM32</f>
        <v>0</v>
      </c>
      <c r="BN181">
        <f t="shared" si="121"/>
        <v>0</v>
      </c>
      <c r="BO181">
        <f t="shared" si="121"/>
        <v>0</v>
      </c>
      <c r="BP181">
        <f t="shared" si="121"/>
        <v>0</v>
      </c>
      <c r="BQ181">
        <f t="shared" si="121"/>
        <v>0</v>
      </c>
      <c r="BR181">
        <f t="shared" si="121"/>
        <v>0</v>
      </c>
      <c r="BS181">
        <f t="shared" si="121"/>
        <v>0</v>
      </c>
      <c r="BT181">
        <f t="shared" si="121"/>
        <v>0</v>
      </c>
      <c r="BU181">
        <f t="shared" si="121"/>
        <v>0</v>
      </c>
      <c r="BV181">
        <f t="shared" si="121"/>
        <v>0</v>
      </c>
      <c r="BW181">
        <f t="shared" si="121"/>
        <v>0</v>
      </c>
      <c r="BX181">
        <f t="shared" si="121"/>
        <v>0</v>
      </c>
      <c r="BY181">
        <f t="shared" si="121"/>
        <v>0</v>
      </c>
      <c r="BZ181">
        <f t="shared" si="121"/>
        <v>0</v>
      </c>
      <c r="CA181">
        <f t="shared" si="121"/>
        <v>0</v>
      </c>
      <c r="CB181">
        <f t="shared" si="121"/>
        <v>0</v>
      </c>
      <c r="CC181">
        <f t="shared" si="121"/>
        <v>0</v>
      </c>
      <c r="CD181">
        <f t="shared" si="121"/>
        <v>0</v>
      </c>
      <c r="CE181">
        <f t="shared" si="121"/>
        <v>0</v>
      </c>
      <c r="CF181">
        <f t="shared" si="121"/>
        <v>0</v>
      </c>
      <c r="CG181">
        <f t="shared" si="121"/>
        <v>0</v>
      </c>
      <c r="CH181">
        <f t="shared" si="121"/>
        <v>0</v>
      </c>
      <c r="CI181">
        <f t="shared" si="121"/>
        <v>0</v>
      </c>
      <c r="CJ181">
        <f t="shared" si="121"/>
        <v>0</v>
      </c>
      <c r="CK181">
        <f t="shared" si="121"/>
        <v>0</v>
      </c>
      <c r="CL181">
        <f t="shared" si="121"/>
        <v>0</v>
      </c>
      <c r="CM181">
        <f t="shared" si="121"/>
        <v>0</v>
      </c>
      <c r="CN181">
        <f t="shared" si="121"/>
        <v>0</v>
      </c>
      <c r="CO181">
        <f t="shared" si="121"/>
        <v>0</v>
      </c>
      <c r="CP181">
        <f t="shared" si="121"/>
        <v>0</v>
      </c>
      <c r="CQ181">
        <f t="shared" si="121"/>
        <v>0</v>
      </c>
      <c r="CR181">
        <f t="shared" si="121"/>
        <v>0</v>
      </c>
      <c r="CS181">
        <f t="shared" ref="CS181:DH181" si="122">CS32</f>
        <v>0</v>
      </c>
      <c r="CT181">
        <f t="shared" si="122"/>
        <v>0</v>
      </c>
      <c r="CU181">
        <f t="shared" si="122"/>
        <v>0</v>
      </c>
      <c r="CV181">
        <f t="shared" si="122"/>
        <v>0</v>
      </c>
      <c r="CW181">
        <f t="shared" si="122"/>
        <v>0</v>
      </c>
      <c r="CX181">
        <f t="shared" si="122"/>
        <v>0</v>
      </c>
      <c r="CY181">
        <f t="shared" si="122"/>
        <v>0</v>
      </c>
      <c r="CZ181">
        <f t="shared" si="122"/>
        <v>0</v>
      </c>
      <c r="DA181">
        <f t="shared" si="122"/>
        <v>0</v>
      </c>
      <c r="DB181">
        <f t="shared" si="122"/>
        <v>0</v>
      </c>
      <c r="DC181">
        <f t="shared" si="122"/>
        <v>0</v>
      </c>
      <c r="DD181">
        <f t="shared" si="122"/>
        <v>0</v>
      </c>
      <c r="DE181">
        <f t="shared" si="122"/>
        <v>661</v>
      </c>
      <c r="DF181" t="str">
        <f t="shared" si="122"/>
        <v>Tribunal Constitucional Plurinacional</v>
      </c>
      <c r="DG181">
        <f t="shared" si="122"/>
        <v>5048</v>
      </c>
      <c r="DH181">
        <f t="shared" si="122"/>
        <v>0</v>
      </c>
    </row>
    <row r="182" spans="1:112">
      <c r="A182">
        <f t="shared" ref="A182:AF182" si="123">A33</f>
        <v>192</v>
      </c>
      <c r="B182" t="str">
        <f t="shared" si="123"/>
        <v>Servicio al Mejoramiento de la Navegación Amazónica</v>
      </c>
      <c r="C182">
        <f t="shared" si="123"/>
        <v>0</v>
      </c>
      <c r="D182">
        <f t="shared" si="123"/>
        <v>0</v>
      </c>
      <c r="E182">
        <f t="shared" si="123"/>
        <v>0</v>
      </c>
      <c r="F182">
        <f t="shared" si="123"/>
        <v>833</v>
      </c>
      <c r="G182">
        <f t="shared" si="123"/>
        <v>0</v>
      </c>
      <c r="H182">
        <f t="shared" si="123"/>
        <v>0</v>
      </c>
      <c r="I182">
        <f t="shared" si="123"/>
        <v>0</v>
      </c>
      <c r="J182">
        <f t="shared" si="123"/>
        <v>0</v>
      </c>
      <c r="K182">
        <f t="shared" si="123"/>
        <v>0</v>
      </c>
      <c r="L182">
        <f t="shared" si="123"/>
        <v>0</v>
      </c>
      <c r="M182">
        <f t="shared" si="123"/>
        <v>0</v>
      </c>
      <c r="N182">
        <f t="shared" si="123"/>
        <v>0</v>
      </c>
      <c r="O182">
        <f t="shared" si="123"/>
        <v>0</v>
      </c>
      <c r="P182">
        <f t="shared" si="123"/>
        <v>0</v>
      </c>
      <c r="Q182">
        <f t="shared" si="123"/>
        <v>0</v>
      </c>
      <c r="R182">
        <f t="shared" si="123"/>
        <v>0</v>
      </c>
      <c r="S182">
        <f t="shared" si="123"/>
        <v>0</v>
      </c>
      <c r="T182">
        <f t="shared" si="123"/>
        <v>0</v>
      </c>
      <c r="U182">
        <f t="shared" si="123"/>
        <v>0</v>
      </c>
      <c r="V182">
        <f t="shared" si="123"/>
        <v>0</v>
      </c>
      <c r="W182">
        <f t="shared" si="123"/>
        <v>0</v>
      </c>
      <c r="X182">
        <f t="shared" si="123"/>
        <v>0</v>
      </c>
      <c r="Y182">
        <f t="shared" si="123"/>
        <v>0</v>
      </c>
      <c r="Z182">
        <f t="shared" si="123"/>
        <v>0</v>
      </c>
      <c r="AA182">
        <f t="shared" si="123"/>
        <v>0</v>
      </c>
      <c r="AB182">
        <f t="shared" si="123"/>
        <v>0</v>
      </c>
      <c r="AC182">
        <f t="shared" si="123"/>
        <v>0</v>
      </c>
      <c r="AD182">
        <f t="shared" si="123"/>
        <v>0</v>
      </c>
      <c r="AE182">
        <f t="shared" si="123"/>
        <v>0</v>
      </c>
      <c r="AF182">
        <f t="shared" si="123"/>
        <v>0</v>
      </c>
      <c r="AG182">
        <f t="shared" ref="AG182:BL182" si="124">AG33</f>
        <v>0</v>
      </c>
      <c r="AH182">
        <f t="shared" si="124"/>
        <v>0</v>
      </c>
      <c r="AI182">
        <f t="shared" si="124"/>
        <v>0</v>
      </c>
      <c r="AJ182">
        <f t="shared" si="124"/>
        <v>0</v>
      </c>
      <c r="AK182">
        <f t="shared" si="124"/>
        <v>0</v>
      </c>
      <c r="AL182">
        <f t="shared" si="124"/>
        <v>0</v>
      </c>
      <c r="AM182">
        <f t="shared" si="124"/>
        <v>0</v>
      </c>
      <c r="AN182">
        <f t="shared" si="124"/>
        <v>0</v>
      </c>
      <c r="AO182">
        <f t="shared" si="124"/>
        <v>0</v>
      </c>
      <c r="AP182">
        <f t="shared" si="124"/>
        <v>0</v>
      </c>
      <c r="AQ182">
        <f t="shared" si="124"/>
        <v>0</v>
      </c>
      <c r="AR182">
        <f t="shared" si="124"/>
        <v>0</v>
      </c>
      <c r="AS182">
        <f t="shared" si="124"/>
        <v>0</v>
      </c>
      <c r="AT182">
        <f t="shared" si="124"/>
        <v>0</v>
      </c>
      <c r="AU182">
        <f t="shared" si="124"/>
        <v>0</v>
      </c>
      <c r="AV182">
        <f t="shared" si="124"/>
        <v>0</v>
      </c>
      <c r="AW182">
        <f t="shared" si="124"/>
        <v>0</v>
      </c>
      <c r="AX182">
        <f t="shared" si="124"/>
        <v>0</v>
      </c>
      <c r="AY182">
        <f t="shared" si="124"/>
        <v>0</v>
      </c>
      <c r="AZ182">
        <f t="shared" si="124"/>
        <v>0</v>
      </c>
      <c r="BA182">
        <f t="shared" si="124"/>
        <v>0</v>
      </c>
      <c r="BB182">
        <f t="shared" si="124"/>
        <v>0</v>
      </c>
      <c r="BC182">
        <f t="shared" si="124"/>
        <v>0</v>
      </c>
      <c r="BD182">
        <f t="shared" si="124"/>
        <v>0</v>
      </c>
      <c r="BE182">
        <f t="shared" si="124"/>
        <v>0</v>
      </c>
      <c r="BF182">
        <f t="shared" si="124"/>
        <v>0</v>
      </c>
      <c r="BG182">
        <f t="shared" si="124"/>
        <v>0</v>
      </c>
      <c r="BH182">
        <f t="shared" si="124"/>
        <v>0</v>
      </c>
      <c r="BI182">
        <f t="shared" si="124"/>
        <v>0</v>
      </c>
      <c r="BJ182">
        <f t="shared" si="124"/>
        <v>0</v>
      </c>
      <c r="BK182">
        <f t="shared" si="124"/>
        <v>0</v>
      </c>
      <c r="BL182">
        <f t="shared" si="124"/>
        <v>0</v>
      </c>
      <c r="BM182">
        <f t="shared" ref="BM182:CR182" si="125">BM33</f>
        <v>0</v>
      </c>
      <c r="BN182">
        <f t="shared" si="125"/>
        <v>0</v>
      </c>
      <c r="BO182">
        <f t="shared" si="125"/>
        <v>0</v>
      </c>
      <c r="BP182">
        <f t="shared" si="125"/>
        <v>0</v>
      </c>
      <c r="BQ182">
        <f t="shared" si="125"/>
        <v>0</v>
      </c>
      <c r="BR182">
        <f t="shared" si="125"/>
        <v>0</v>
      </c>
      <c r="BS182">
        <f t="shared" si="125"/>
        <v>0</v>
      </c>
      <c r="BT182">
        <f t="shared" si="125"/>
        <v>0</v>
      </c>
      <c r="BU182">
        <f t="shared" si="125"/>
        <v>0</v>
      </c>
      <c r="BV182">
        <f t="shared" si="125"/>
        <v>0</v>
      </c>
      <c r="BW182">
        <f t="shared" si="125"/>
        <v>0</v>
      </c>
      <c r="BX182">
        <f t="shared" si="125"/>
        <v>0</v>
      </c>
      <c r="BY182">
        <f t="shared" si="125"/>
        <v>0</v>
      </c>
      <c r="BZ182">
        <f t="shared" si="125"/>
        <v>0</v>
      </c>
      <c r="CA182">
        <f t="shared" si="125"/>
        <v>0</v>
      </c>
      <c r="CB182">
        <f t="shared" si="125"/>
        <v>0</v>
      </c>
      <c r="CC182">
        <f t="shared" si="125"/>
        <v>0</v>
      </c>
      <c r="CD182">
        <f t="shared" si="125"/>
        <v>0</v>
      </c>
      <c r="CE182">
        <f t="shared" si="125"/>
        <v>0</v>
      </c>
      <c r="CF182">
        <f t="shared" si="125"/>
        <v>0</v>
      </c>
      <c r="CG182">
        <f t="shared" si="125"/>
        <v>0</v>
      </c>
      <c r="CH182">
        <f t="shared" si="125"/>
        <v>0</v>
      </c>
      <c r="CI182">
        <f t="shared" si="125"/>
        <v>0</v>
      </c>
      <c r="CJ182">
        <f t="shared" si="125"/>
        <v>0</v>
      </c>
      <c r="CK182">
        <f t="shared" si="125"/>
        <v>0</v>
      </c>
      <c r="CL182">
        <f t="shared" si="125"/>
        <v>0</v>
      </c>
      <c r="CM182">
        <f t="shared" si="125"/>
        <v>0</v>
      </c>
      <c r="CN182">
        <f t="shared" si="125"/>
        <v>0</v>
      </c>
      <c r="CO182">
        <f t="shared" si="125"/>
        <v>0</v>
      </c>
      <c r="CP182">
        <f t="shared" si="125"/>
        <v>0</v>
      </c>
      <c r="CQ182">
        <f t="shared" si="125"/>
        <v>0</v>
      </c>
      <c r="CR182">
        <f t="shared" si="125"/>
        <v>0</v>
      </c>
      <c r="CS182">
        <f t="shared" ref="CS182:DH182" si="126">CS33</f>
        <v>0</v>
      </c>
      <c r="CT182">
        <f t="shared" si="126"/>
        <v>0</v>
      </c>
      <c r="CU182">
        <f t="shared" si="126"/>
        <v>0</v>
      </c>
      <c r="CV182">
        <f t="shared" si="126"/>
        <v>0</v>
      </c>
      <c r="CW182">
        <f t="shared" si="126"/>
        <v>0</v>
      </c>
      <c r="CX182">
        <f t="shared" si="126"/>
        <v>0</v>
      </c>
      <c r="CY182">
        <f t="shared" si="126"/>
        <v>0</v>
      </c>
      <c r="CZ182">
        <f t="shared" si="126"/>
        <v>0</v>
      </c>
      <c r="DA182">
        <f t="shared" si="126"/>
        <v>0</v>
      </c>
      <c r="DB182">
        <f t="shared" si="126"/>
        <v>0</v>
      </c>
      <c r="DC182">
        <f t="shared" si="126"/>
        <v>0</v>
      </c>
      <c r="DD182">
        <f t="shared" si="126"/>
        <v>0</v>
      </c>
      <c r="DE182">
        <f t="shared" si="126"/>
        <v>670</v>
      </c>
      <c r="DF182" t="str">
        <f t="shared" si="126"/>
        <v>Órgano Electoral Plurinacional</v>
      </c>
      <c r="DG182">
        <f t="shared" si="126"/>
        <v>23014603</v>
      </c>
      <c r="DH182">
        <f t="shared" si="126"/>
        <v>0</v>
      </c>
    </row>
    <row r="183" spans="1:112">
      <c r="A183">
        <f t="shared" ref="A183:AF183" si="127">A34</f>
        <v>212</v>
      </c>
      <c r="B183" t="str">
        <f t="shared" si="127"/>
        <v>Instituto Nacional de Reforma Agraria</v>
      </c>
      <c r="C183">
        <f t="shared" si="127"/>
        <v>0</v>
      </c>
      <c r="D183">
        <f t="shared" si="127"/>
        <v>80958</v>
      </c>
      <c r="E183">
        <f t="shared" si="127"/>
        <v>0</v>
      </c>
      <c r="F183">
        <f t="shared" si="127"/>
        <v>96470</v>
      </c>
      <c r="G183">
        <f t="shared" si="127"/>
        <v>0</v>
      </c>
      <c r="H183">
        <f t="shared" si="127"/>
        <v>0</v>
      </c>
      <c r="I183">
        <f t="shared" si="127"/>
        <v>0</v>
      </c>
      <c r="J183">
        <f t="shared" si="127"/>
        <v>0</v>
      </c>
      <c r="K183">
        <f t="shared" si="127"/>
        <v>0</v>
      </c>
      <c r="L183">
        <f t="shared" si="127"/>
        <v>0</v>
      </c>
      <c r="M183">
        <f t="shared" si="127"/>
        <v>0</v>
      </c>
      <c r="N183">
        <f t="shared" si="127"/>
        <v>0</v>
      </c>
      <c r="O183">
        <f t="shared" si="127"/>
        <v>0</v>
      </c>
      <c r="P183">
        <f t="shared" si="127"/>
        <v>0</v>
      </c>
      <c r="Q183">
        <f t="shared" si="127"/>
        <v>0</v>
      </c>
      <c r="R183">
        <f t="shared" si="127"/>
        <v>0</v>
      </c>
      <c r="S183">
        <f t="shared" si="127"/>
        <v>0</v>
      </c>
      <c r="T183">
        <f t="shared" si="127"/>
        <v>0</v>
      </c>
      <c r="U183">
        <f t="shared" si="127"/>
        <v>0</v>
      </c>
      <c r="V183">
        <f t="shared" si="127"/>
        <v>0</v>
      </c>
      <c r="W183">
        <f t="shared" si="127"/>
        <v>0</v>
      </c>
      <c r="X183">
        <f t="shared" si="127"/>
        <v>0</v>
      </c>
      <c r="Y183">
        <f t="shared" si="127"/>
        <v>0</v>
      </c>
      <c r="Z183">
        <f t="shared" si="127"/>
        <v>0</v>
      </c>
      <c r="AA183">
        <f t="shared" si="127"/>
        <v>0</v>
      </c>
      <c r="AB183">
        <f t="shared" si="127"/>
        <v>0</v>
      </c>
      <c r="AC183">
        <f t="shared" si="127"/>
        <v>0</v>
      </c>
      <c r="AD183">
        <f t="shared" si="127"/>
        <v>0</v>
      </c>
      <c r="AE183">
        <f t="shared" si="127"/>
        <v>0</v>
      </c>
      <c r="AF183">
        <f t="shared" si="127"/>
        <v>0</v>
      </c>
      <c r="AG183">
        <f t="shared" ref="AG183:BL183" si="128">AG34</f>
        <v>0</v>
      </c>
      <c r="AH183">
        <f t="shared" si="128"/>
        <v>0</v>
      </c>
      <c r="AI183">
        <f t="shared" si="128"/>
        <v>0</v>
      </c>
      <c r="AJ183">
        <f t="shared" si="128"/>
        <v>0</v>
      </c>
      <c r="AK183">
        <f t="shared" si="128"/>
        <v>0</v>
      </c>
      <c r="AL183">
        <f t="shared" si="128"/>
        <v>0</v>
      </c>
      <c r="AM183">
        <f t="shared" si="128"/>
        <v>0</v>
      </c>
      <c r="AN183">
        <f t="shared" si="128"/>
        <v>0</v>
      </c>
      <c r="AO183">
        <f t="shared" si="128"/>
        <v>0</v>
      </c>
      <c r="AP183">
        <f t="shared" si="128"/>
        <v>0</v>
      </c>
      <c r="AQ183">
        <f t="shared" si="128"/>
        <v>0</v>
      </c>
      <c r="AR183">
        <f t="shared" si="128"/>
        <v>0</v>
      </c>
      <c r="AS183">
        <f t="shared" si="128"/>
        <v>0</v>
      </c>
      <c r="AT183">
        <f t="shared" si="128"/>
        <v>0</v>
      </c>
      <c r="AU183">
        <f t="shared" si="128"/>
        <v>0</v>
      </c>
      <c r="AV183">
        <f t="shared" si="128"/>
        <v>0</v>
      </c>
      <c r="AW183">
        <f t="shared" si="128"/>
        <v>0</v>
      </c>
      <c r="AX183">
        <f t="shared" si="128"/>
        <v>0</v>
      </c>
      <c r="AY183">
        <f t="shared" si="128"/>
        <v>0</v>
      </c>
      <c r="AZ183">
        <f t="shared" si="128"/>
        <v>0</v>
      </c>
      <c r="BA183">
        <f t="shared" si="128"/>
        <v>0</v>
      </c>
      <c r="BB183">
        <f t="shared" si="128"/>
        <v>0</v>
      </c>
      <c r="BC183">
        <f t="shared" si="128"/>
        <v>0</v>
      </c>
      <c r="BD183">
        <f t="shared" si="128"/>
        <v>0</v>
      </c>
      <c r="BE183">
        <f t="shared" si="128"/>
        <v>0</v>
      </c>
      <c r="BF183">
        <f t="shared" si="128"/>
        <v>0</v>
      </c>
      <c r="BG183">
        <f t="shared" si="128"/>
        <v>0</v>
      </c>
      <c r="BH183">
        <f t="shared" si="128"/>
        <v>0</v>
      </c>
      <c r="BI183">
        <f t="shared" si="128"/>
        <v>0</v>
      </c>
      <c r="BJ183">
        <f t="shared" si="128"/>
        <v>0</v>
      </c>
      <c r="BK183">
        <f t="shared" si="128"/>
        <v>0</v>
      </c>
      <c r="BL183">
        <f t="shared" si="128"/>
        <v>0</v>
      </c>
      <c r="BM183">
        <f t="shared" ref="BM183:CR183" si="129">BM34</f>
        <v>0</v>
      </c>
      <c r="BN183">
        <f t="shared" si="129"/>
        <v>0</v>
      </c>
      <c r="BO183">
        <f t="shared" si="129"/>
        <v>0</v>
      </c>
      <c r="BP183">
        <f t="shared" si="129"/>
        <v>0</v>
      </c>
      <c r="BQ183">
        <f t="shared" si="129"/>
        <v>0</v>
      </c>
      <c r="BR183">
        <f t="shared" si="129"/>
        <v>0</v>
      </c>
      <c r="BS183">
        <f t="shared" si="129"/>
        <v>0</v>
      </c>
      <c r="BT183">
        <f t="shared" si="129"/>
        <v>0</v>
      </c>
      <c r="BU183">
        <f t="shared" si="129"/>
        <v>0</v>
      </c>
      <c r="BV183">
        <f t="shared" si="129"/>
        <v>0</v>
      </c>
      <c r="BW183">
        <f t="shared" si="129"/>
        <v>0</v>
      </c>
      <c r="BX183">
        <f t="shared" si="129"/>
        <v>0</v>
      </c>
      <c r="BY183">
        <f t="shared" si="129"/>
        <v>0</v>
      </c>
      <c r="BZ183">
        <f t="shared" si="129"/>
        <v>0</v>
      </c>
      <c r="CA183">
        <f t="shared" si="129"/>
        <v>0</v>
      </c>
      <c r="CB183">
        <f t="shared" si="129"/>
        <v>0</v>
      </c>
      <c r="CC183">
        <f t="shared" si="129"/>
        <v>0</v>
      </c>
      <c r="CD183">
        <f t="shared" si="129"/>
        <v>0</v>
      </c>
      <c r="CE183">
        <f t="shared" si="129"/>
        <v>0</v>
      </c>
      <c r="CF183">
        <f t="shared" si="129"/>
        <v>0</v>
      </c>
      <c r="CG183">
        <f t="shared" si="129"/>
        <v>0</v>
      </c>
      <c r="CH183">
        <f t="shared" si="129"/>
        <v>0</v>
      </c>
      <c r="CI183">
        <f t="shared" si="129"/>
        <v>0</v>
      </c>
      <c r="CJ183">
        <f t="shared" si="129"/>
        <v>0</v>
      </c>
      <c r="CK183">
        <f t="shared" si="129"/>
        <v>0</v>
      </c>
      <c r="CL183">
        <f t="shared" si="129"/>
        <v>0</v>
      </c>
      <c r="CM183">
        <f t="shared" si="129"/>
        <v>0</v>
      </c>
      <c r="CN183">
        <f t="shared" si="129"/>
        <v>0</v>
      </c>
      <c r="CO183">
        <f t="shared" si="129"/>
        <v>0</v>
      </c>
      <c r="CP183">
        <f t="shared" si="129"/>
        <v>0</v>
      </c>
      <c r="CQ183">
        <f t="shared" si="129"/>
        <v>0</v>
      </c>
      <c r="CR183">
        <f t="shared" si="129"/>
        <v>0</v>
      </c>
      <c r="CS183">
        <f t="shared" ref="CS183:DH183" si="130">CS34</f>
        <v>0</v>
      </c>
      <c r="CT183">
        <f t="shared" si="130"/>
        <v>0</v>
      </c>
      <c r="CU183">
        <f t="shared" si="130"/>
        <v>0</v>
      </c>
      <c r="CV183">
        <f t="shared" si="130"/>
        <v>0</v>
      </c>
      <c r="CW183">
        <f t="shared" si="130"/>
        <v>0</v>
      </c>
      <c r="CX183">
        <f t="shared" si="130"/>
        <v>0</v>
      </c>
      <c r="CY183">
        <f t="shared" si="130"/>
        <v>0</v>
      </c>
      <c r="CZ183">
        <f t="shared" si="130"/>
        <v>0</v>
      </c>
      <c r="DA183">
        <f t="shared" si="130"/>
        <v>0</v>
      </c>
      <c r="DB183">
        <f t="shared" si="130"/>
        <v>0</v>
      </c>
      <c r="DC183">
        <f t="shared" si="130"/>
        <v>0</v>
      </c>
      <c r="DD183">
        <f t="shared" si="130"/>
        <v>0</v>
      </c>
      <c r="DE183">
        <f t="shared" si="130"/>
        <v>227</v>
      </c>
      <c r="DF183" t="str">
        <f t="shared" si="130"/>
        <v>Zona Franca Comercial e Industrial de Cobija</v>
      </c>
      <c r="DG183">
        <f t="shared" si="130"/>
        <v>1509624.52</v>
      </c>
      <c r="DH183">
        <f t="shared" si="130"/>
        <v>0</v>
      </c>
    </row>
    <row r="184" spans="1:112">
      <c r="A184">
        <f t="shared" ref="A184:AF184" si="131">A35</f>
        <v>224</v>
      </c>
      <c r="B184" t="str">
        <f t="shared" si="131"/>
        <v>Insumos Bolivia</v>
      </c>
      <c r="C184">
        <f t="shared" si="131"/>
        <v>513.79999999999995</v>
      </c>
      <c r="D184">
        <f t="shared" si="131"/>
        <v>182640.5</v>
      </c>
      <c r="E184">
        <f t="shared" si="131"/>
        <v>0</v>
      </c>
      <c r="F184">
        <f t="shared" si="131"/>
        <v>3353.73</v>
      </c>
      <c r="G184">
        <f t="shared" si="131"/>
        <v>0</v>
      </c>
      <c r="H184">
        <f t="shared" si="131"/>
        <v>0</v>
      </c>
      <c r="I184">
        <f t="shared" si="131"/>
        <v>0</v>
      </c>
      <c r="J184">
        <f t="shared" si="131"/>
        <v>0</v>
      </c>
      <c r="K184">
        <f t="shared" si="131"/>
        <v>0</v>
      </c>
      <c r="L184">
        <f t="shared" si="131"/>
        <v>0</v>
      </c>
      <c r="M184">
        <f t="shared" si="131"/>
        <v>0</v>
      </c>
      <c r="N184">
        <f t="shared" si="131"/>
        <v>0</v>
      </c>
      <c r="O184">
        <f t="shared" si="131"/>
        <v>0</v>
      </c>
      <c r="P184">
        <f t="shared" si="131"/>
        <v>0</v>
      </c>
      <c r="Q184">
        <f t="shared" si="131"/>
        <v>0</v>
      </c>
      <c r="R184">
        <f t="shared" si="131"/>
        <v>0</v>
      </c>
      <c r="S184">
        <f t="shared" si="131"/>
        <v>0</v>
      </c>
      <c r="T184">
        <f t="shared" si="131"/>
        <v>0</v>
      </c>
      <c r="U184">
        <f t="shared" si="131"/>
        <v>0</v>
      </c>
      <c r="V184">
        <f t="shared" si="131"/>
        <v>0</v>
      </c>
      <c r="W184">
        <f t="shared" si="131"/>
        <v>0</v>
      </c>
      <c r="X184">
        <f t="shared" si="131"/>
        <v>0</v>
      </c>
      <c r="Y184">
        <f t="shared" si="131"/>
        <v>0</v>
      </c>
      <c r="Z184">
        <f t="shared" si="131"/>
        <v>0</v>
      </c>
      <c r="AA184">
        <f t="shared" si="131"/>
        <v>0</v>
      </c>
      <c r="AB184">
        <f t="shared" si="131"/>
        <v>0</v>
      </c>
      <c r="AC184">
        <f t="shared" si="131"/>
        <v>0</v>
      </c>
      <c r="AD184">
        <f t="shared" si="131"/>
        <v>0</v>
      </c>
      <c r="AE184">
        <f t="shared" si="131"/>
        <v>0</v>
      </c>
      <c r="AF184">
        <f t="shared" si="131"/>
        <v>0</v>
      </c>
      <c r="AG184">
        <f t="shared" ref="AG184:BL184" si="132">AG35</f>
        <v>0</v>
      </c>
      <c r="AH184">
        <f t="shared" si="132"/>
        <v>0</v>
      </c>
      <c r="AI184">
        <f t="shared" si="132"/>
        <v>0</v>
      </c>
      <c r="AJ184">
        <f t="shared" si="132"/>
        <v>0</v>
      </c>
      <c r="AK184">
        <f t="shared" si="132"/>
        <v>0</v>
      </c>
      <c r="AL184">
        <f t="shared" si="132"/>
        <v>0</v>
      </c>
      <c r="AM184">
        <f t="shared" si="132"/>
        <v>0</v>
      </c>
      <c r="AN184">
        <f t="shared" si="132"/>
        <v>0</v>
      </c>
      <c r="AO184">
        <f t="shared" si="132"/>
        <v>0</v>
      </c>
      <c r="AP184">
        <f t="shared" si="132"/>
        <v>0</v>
      </c>
      <c r="AQ184">
        <f t="shared" si="132"/>
        <v>0</v>
      </c>
      <c r="AR184">
        <f t="shared" si="132"/>
        <v>0</v>
      </c>
      <c r="AS184">
        <f t="shared" si="132"/>
        <v>0</v>
      </c>
      <c r="AT184">
        <f t="shared" si="132"/>
        <v>0</v>
      </c>
      <c r="AU184">
        <f t="shared" si="132"/>
        <v>0</v>
      </c>
      <c r="AV184">
        <f t="shared" si="132"/>
        <v>0</v>
      </c>
      <c r="AW184">
        <f t="shared" si="132"/>
        <v>0</v>
      </c>
      <c r="AX184">
        <f t="shared" si="132"/>
        <v>0</v>
      </c>
      <c r="AY184">
        <f t="shared" si="132"/>
        <v>0</v>
      </c>
      <c r="AZ184">
        <f t="shared" si="132"/>
        <v>0</v>
      </c>
      <c r="BA184">
        <f t="shared" si="132"/>
        <v>0</v>
      </c>
      <c r="BB184">
        <f t="shared" si="132"/>
        <v>0</v>
      </c>
      <c r="BC184">
        <f t="shared" si="132"/>
        <v>0</v>
      </c>
      <c r="BD184">
        <f t="shared" si="132"/>
        <v>0</v>
      </c>
      <c r="BE184">
        <f t="shared" si="132"/>
        <v>0</v>
      </c>
      <c r="BF184">
        <f t="shared" si="132"/>
        <v>0</v>
      </c>
      <c r="BG184">
        <f t="shared" si="132"/>
        <v>0</v>
      </c>
      <c r="BH184">
        <f t="shared" si="132"/>
        <v>0</v>
      </c>
      <c r="BI184">
        <f t="shared" si="132"/>
        <v>0</v>
      </c>
      <c r="BJ184">
        <f t="shared" si="132"/>
        <v>0</v>
      </c>
      <c r="BK184">
        <f t="shared" si="132"/>
        <v>0</v>
      </c>
      <c r="BL184">
        <f t="shared" si="132"/>
        <v>0</v>
      </c>
      <c r="BM184">
        <f t="shared" ref="BM184:CR184" si="133">BM35</f>
        <v>0</v>
      </c>
      <c r="BN184">
        <f t="shared" si="133"/>
        <v>0</v>
      </c>
      <c r="BO184">
        <f t="shared" si="133"/>
        <v>0</v>
      </c>
      <c r="BP184">
        <f t="shared" si="133"/>
        <v>0</v>
      </c>
      <c r="BQ184">
        <f t="shared" si="133"/>
        <v>0</v>
      </c>
      <c r="BR184">
        <f t="shared" si="133"/>
        <v>0</v>
      </c>
      <c r="BS184">
        <f t="shared" si="133"/>
        <v>0</v>
      </c>
      <c r="BT184">
        <f t="shared" si="133"/>
        <v>0</v>
      </c>
      <c r="BU184">
        <f t="shared" si="133"/>
        <v>0</v>
      </c>
      <c r="BV184">
        <f t="shared" si="133"/>
        <v>0</v>
      </c>
      <c r="BW184">
        <f t="shared" si="133"/>
        <v>0</v>
      </c>
      <c r="BX184">
        <f t="shared" si="133"/>
        <v>0</v>
      </c>
      <c r="BY184">
        <f t="shared" si="133"/>
        <v>0</v>
      </c>
      <c r="BZ184">
        <f t="shared" si="133"/>
        <v>0</v>
      </c>
      <c r="CA184">
        <f t="shared" si="133"/>
        <v>0</v>
      </c>
      <c r="CB184">
        <f t="shared" si="133"/>
        <v>0</v>
      </c>
      <c r="CC184">
        <f t="shared" si="133"/>
        <v>0</v>
      </c>
      <c r="CD184">
        <f t="shared" si="133"/>
        <v>0</v>
      </c>
      <c r="CE184">
        <f t="shared" si="133"/>
        <v>0</v>
      </c>
      <c r="CF184">
        <f t="shared" si="133"/>
        <v>0</v>
      </c>
      <c r="CG184">
        <f t="shared" si="133"/>
        <v>0</v>
      </c>
      <c r="CH184">
        <f t="shared" si="133"/>
        <v>0</v>
      </c>
      <c r="CI184">
        <f t="shared" si="133"/>
        <v>0</v>
      </c>
      <c r="CJ184">
        <f t="shared" si="133"/>
        <v>0</v>
      </c>
      <c r="CK184">
        <f t="shared" si="133"/>
        <v>0</v>
      </c>
      <c r="CL184">
        <f t="shared" si="133"/>
        <v>0</v>
      </c>
      <c r="CM184">
        <f t="shared" si="133"/>
        <v>0</v>
      </c>
      <c r="CN184">
        <f t="shared" si="133"/>
        <v>0</v>
      </c>
      <c r="CO184">
        <f t="shared" si="133"/>
        <v>0</v>
      </c>
      <c r="CP184">
        <f t="shared" si="133"/>
        <v>0</v>
      </c>
      <c r="CQ184">
        <f t="shared" si="133"/>
        <v>0</v>
      </c>
      <c r="CR184">
        <f t="shared" si="133"/>
        <v>0</v>
      </c>
      <c r="CS184">
        <f t="shared" ref="CS184:DH184" si="134">CS35</f>
        <v>0</v>
      </c>
      <c r="CT184">
        <f t="shared" si="134"/>
        <v>0</v>
      </c>
      <c r="CU184">
        <f t="shared" si="134"/>
        <v>0</v>
      </c>
      <c r="CV184">
        <f t="shared" si="134"/>
        <v>0</v>
      </c>
      <c r="CW184">
        <f t="shared" si="134"/>
        <v>0</v>
      </c>
      <c r="CX184">
        <f t="shared" si="134"/>
        <v>0</v>
      </c>
      <c r="CY184">
        <f t="shared" si="134"/>
        <v>0</v>
      </c>
      <c r="CZ184">
        <f t="shared" si="134"/>
        <v>0</v>
      </c>
      <c r="DA184">
        <f t="shared" si="134"/>
        <v>0</v>
      </c>
      <c r="DB184">
        <f t="shared" si="134"/>
        <v>0</v>
      </c>
      <c r="DC184">
        <f t="shared" si="134"/>
        <v>0</v>
      </c>
      <c r="DD184">
        <f t="shared" si="134"/>
        <v>0</v>
      </c>
      <c r="DE184">
        <f t="shared" si="134"/>
        <v>203</v>
      </c>
      <c r="DF184" t="str">
        <f t="shared" si="134"/>
        <v>Autoridad de Supervisión del Sistema Financiero</v>
      </c>
      <c r="DG184">
        <f t="shared" si="134"/>
        <v>2586730.7400000002</v>
      </c>
      <c r="DH184">
        <f t="shared" si="134"/>
        <v>0</v>
      </c>
    </row>
    <row r="185" spans="1:112">
      <c r="A185">
        <f t="shared" ref="A185:AF185" si="135">A36</f>
        <v>249</v>
      </c>
      <c r="B185" t="str">
        <f t="shared" si="135"/>
        <v>Central de Abastecimiento y Suministros de Salud</v>
      </c>
      <c r="C185">
        <f t="shared" si="135"/>
        <v>0</v>
      </c>
      <c r="D185">
        <f t="shared" si="135"/>
        <v>135432.45000000001</v>
      </c>
      <c r="E185">
        <f t="shared" si="135"/>
        <v>1229.6399999999999</v>
      </c>
      <c r="F185">
        <f t="shared" si="135"/>
        <v>0</v>
      </c>
      <c r="G185">
        <f t="shared" si="135"/>
        <v>0</v>
      </c>
      <c r="H185">
        <f t="shared" si="135"/>
        <v>0</v>
      </c>
      <c r="I185">
        <f t="shared" si="135"/>
        <v>0</v>
      </c>
      <c r="J185">
        <f t="shared" si="135"/>
        <v>0</v>
      </c>
      <c r="K185">
        <f t="shared" si="135"/>
        <v>0</v>
      </c>
      <c r="L185">
        <f t="shared" si="135"/>
        <v>0</v>
      </c>
      <c r="M185">
        <f t="shared" si="135"/>
        <v>0</v>
      </c>
      <c r="N185">
        <f t="shared" si="135"/>
        <v>0</v>
      </c>
      <c r="O185">
        <f t="shared" si="135"/>
        <v>0</v>
      </c>
      <c r="P185">
        <f t="shared" si="135"/>
        <v>0</v>
      </c>
      <c r="Q185">
        <f t="shared" si="135"/>
        <v>0</v>
      </c>
      <c r="R185">
        <f t="shared" si="135"/>
        <v>0</v>
      </c>
      <c r="S185">
        <f t="shared" si="135"/>
        <v>0</v>
      </c>
      <c r="T185">
        <f t="shared" si="135"/>
        <v>0</v>
      </c>
      <c r="U185">
        <f t="shared" si="135"/>
        <v>0</v>
      </c>
      <c r="V185">
        <f t="shared" si="135"/>
        <v>0</v>
      </c>
      <c r="W185">
        <f t="shared" si="135"/>
        <v>0</v>
      </c>
      <c r="X185">
        <f t="shared" si="135"/>
        <v>0</v>
      </c>
      <c r="Y185">
        <f t="shared" si="135"/>
        <v>0</v>
      </c>
      <c r="Z185">
        <f t="shared" si="135"/>
        <v>0</v>
      </c>
      <c r="AA185">
        <f t="shared" si="135"/>
        <v>0</v>
      </c>
      <c r="AB185">
        <f t="shared" si="135"/>
        <v>0</v>
      </c>
      <c r="AC185">
        <f t="shared" si="135"/>
        <v>0</v>
      </c>
      <c r="AD185">
        <f t="shared" si="135"/>
        <v>0</v>
      </c>
      <c r="AE185">
        <f t="shared" si="135"/>
        <v>0</v>
      </c>
      <c r="AF185">
        <f t="shared" si="135"/>
        <v>0</v>
      </c>
      <c r="AG185">
        <f t="shared" ref="AG185:BL185" si="136">AG36</f>
        <v>0</v>
      </c>
      <c r="AH185">
        <f t="shared" si="136"/>
        <v>0</v>
      </c>
      <c r="AI185">
        <f t="shared" si="136"/>
        <v>0</v>
      </c>
      <c r="AJ185">
        <f t="shared" si="136"/>
        <v>0</v>
      </c>
      <c r="AK185">
        <f t="shared" si="136"/>
        <v>0</v>
      </c>
      <c r="AL185">
        <f t="shared" si="136"/>
        <v>0</v>
      </c>
      <c r="AM185">
        <f t="shared" si="136"/>
        <v>0</v>
      </c>
      <c r="AN185">
        <f t="shared" si="136"/>
        <v>0</v>
      </c>
      <c r="AO185">
        <f t="shared" si="136"/>
        <v>0</v>
      </c>
      <c r="AP185">
        <f t="shared" si="136"/>
        <v>0</v>
      </c>
      <c r="AQ185">
        <f t="shared" si="136"/>
        <v>0</v>
      </c>
      <c r="AR185">
        <f t="shared" si="136"/>
        <v>0</v>
      </c>
      <c r="AS185">
        <f t="shared" si="136"/>
        <v>0</v>
      </c>
      <c r="AT185">
        <f t="shared" si="136"/>
        <v>0</v>
      </c>
      <c r="AU185">
        <f t="shared" si="136"/>
        <v>0</v>
      </c>
      <c r="AV185">
        <f t="shared" si="136"/>
        <v>0</v>
      </c>
      <c r="AW185">
        <f t="shared" si="136"/>
        <v>0</v>
      </c>
      <c r="AX185">
        <f t="shared" si="136"/>
        <v>0</v>
      </c>
      <c r="AY185">
        <f t="shared" si="136"/>
        <v>0</v>
      </c>
      <c r="AZ185">
        <f t="shared" si="136"/>
        <v>0</v>
      </c>
      <c r="BA185">
        <f t="shared" si="136"/>
        <v>0</v>
      </c>
      <c r="BB185">
        <f t="shared" si="136"/>
        <v>0</v>
      </c>
      <c r="BC185">
        <f t="shared" si="136"/>
        <v>0</v>
      </c>
      <c r="BD185">
        <f t="shared" si="136"/>
        <v>0</v>
      </c>
      <c r="BE185">
        <f t="shared" si="136"/>
        <v>0</v>
      </c>
      <c r="BF185">
        <f t="shared" si="136"/>
        <v>0</v>
      </c>
      <c r="BG185">
        <f t="shared" si="136"/>
        <v>0</v>
      </c>
      <c r="BH185">
        <f t="shared" si="136"/>
        <v>0</v>
      </c>
      <c r="BI185">
        <f t="shared" si="136"/>
        <v>0</v>
      </c>
      <c r="BJ185">
        <f t="shared" si="136"/>
        <v>0</v>
      </c>
      <c r="BK185">
        <f t="shared" si="136"/>
        <v>0</v>
      </c>
      <c r="BL185">
        <f t="shared" si="136"/>
        <v>0</v>
      </c>
      <c r="BM185">
        <f t="shared" ref="BM185:CR185" si="137">BM36</f>
        <v>0</v>
      </c>
      <c r="BN185">
        <f t="shared" si="137"/>
        <v>0</v>
      </c>
      <c r="BO185">
        <f t="shared" si="137"/>
        <v>0</v>
      </c>
      <c r="BP185">
        <f t="shared" si="137"/>
        <v>0</v>
      </c>
      <c r="BQ185">
        <f t="shared" si="137"/>
        <v>0</v>
      </c>
      <c r="BR185">
        <f t="shared" si="137"/>
        <v>0</v>
      </c>
      <c r="BS185">
        <f t="shared" si="137"/>
        <v>0</v>
      </c>
      <c r="BT185">
        <f t="shared" si="137"/>
        <v>0</v>
      </c>
      <c r="BU185">
        <f t="shared" si="137"/>
        <v>0</v>
      </c>
      <c r="BV185">
        <f t="shared" si="137"/>
        <v>0</v>
      </c>
      <c r="BW185">
        <f t="shared" si="137"/>
        <v>0</v>
      </c>
      <c r="BX185">
        <f t="shared" si="137"/>
        <v>0</v>
      </c>
      <c r="BY185">
        <f t="shared" si="137"/>
        <v>0</v>
      </c>
      <c r="BZ185">
        <f t="shared" si="137"/>
        <v>0</v>
      </c>
      <c r="CA185">
        <f t="shared" si="137"/>
        <v>0</v>
      </c>
      <c r="CB185">
        <f t="shared" si="137"/>
        <v>0</v>
      </c>
      <c r="CC185">
        <f t="shared" si="137"/>
        <v>0</v>
      </c>
      <c r="CD185">
        <f t="shared" si="137"/>
        <v>0</v>
      </c>
      <c r="CE185">
        <f t="shared" si="137"/>
        <v>0</v>
      </c>
      <c r="CF185">
        <f t="shared" si="137"/>
        <v>0</v>
      </c>
      <c r="CG185">
        <f t="shared" si="137"/>
        <v>0</v>
      </c>
      <c r="CH185">
        <f t="shared" si="137"/>
        <v>0</v>
      </c>
      <c r="CI185">
        <f t="shared" si="137"/>
        <v>0</v>
      </c>
      <c r="CJ185">
        <f t="shared" si="137"/>
        <v>0</v>
      </c>
      <c r="CK185">
        <f t="shared" si="137"/>
        <v>0</v>
      </c>
      <c r="CL185">
        <f t="shared" si="137"/>
        <v>0</v>
      </c>
      <c r="CM185">
        <f t="shared" si="137"/>
        <v>0</v>
      </c>
      <c r="CN185">
        <f t="shared" si="137"/>
        <v>0</v>
      </c>
      <c r="CO185">
        <f t="shared" si="137"/>
        <v>0</v>
      </c>
      <c r="CP185">
        <f t="shared" si="137"/>
        <v>0</v>
      </c>
      <c r="CQ185">
        <f t="shared" si="137"/>
        <v>0</v>
      </c>
      <c r="CR185">
        <f t="shared" si="137"/>
        <v>0</v>
      </c>
      <c r="CS185">
        <f t="shared" ref="CS185:DH185" si="138">CS36</f>
        <v>0</v>
      </c>
      <c r="CT185">
        <f t="shared" si="138"/>
        <v>0</v>
      </c>
      <c r="CU185">
        <f t="shared" si="138"/>
        <v>0</v>
      </c>
      <c r="CV185">
        <f t="shared" si="138"/>
        <v>0</v>
      </c>
      <c r="CW185">
        <f t="shared" si="138"/>
        <v>0</v>
      </c>
      <c r="CX185">
        <f t="shared" si="138"/>
        <v>0</v>
      </c>
      <c r="CY185">
        <f t="shared" si="138"/>
        <v>0</v>
      </c>
      <c r="CZ185">
        <f t="shared" si="138"/>
        <v>0</v>
      </c>
      <c r="DA185">
        <f t="shared" si="138"/>
        <v>0</v>
      </c>
      <c r="DB185">
        <f t="shared" si="138"/>
        <v>0</v>
      </c>
      <c r="DC185">
        <f t="shared" si="138"/>
        <v>0</v>
      </c>
      <c r="DD185">
        <f t="shared" si="138"/>
        <v>0</v>
      </c>
      <c r="DE185">
        <f t="shared" si="138"/>
        <v>387</v>
      </c>
      <c r="DF185" t="str">
        <f t="shared" si="138"/>
        <v>Agencia del Desarrollo del Cine y Audiovisual Bolivianos</v>
      </c>
      <c r="DG185">
        <f t="shared" si="138"/>
        <v>206</v>
      </c>
      <c r="DH185">
        <f t="shared" si="138"/>
        <v>0</v>
      </c>
    </row>
    <row r="186" spans="1:112">
      <c r="A186">
        <f t="shared" ref="A186:AF186" si="139">A37</f>
        <v>254</v>
      </c>
      <c r="B186" t="str">
        <f t="shared" si="139"/>
        <v>Instituto del Seguro Agrario</v>
      </c>
      <c r="C186">
        <f t="shared" si="139"/>
        <v>0</v>
      </c>
      <c r="D186">
        <f t="shared" si="139"/>
        <v>0</v>
      </c>
      <c r="E186">
        <f t="shared" si="139"/>
        <v>0</v>
      </c>
      <c r="F186">
        <f t="shared" si="139"/>
        <v>102459</v>
      </c>
      <c r="G186">
        <f t="shared" si="139"/>
        <v>0</v>
      </c>
      <c r="H186">
        <f t="shared" si="139"/>
        <v>0</v>
      </c>
      <c r="I186">
        <f t="shared" si="139"/>
        <v>0</v>
      </c>
      <c r="J186">
        <f t="shared" si="139"/>
        <v>0</v>
      </c>
      <c r="K186">
        <f t="shared" si="139"/>
        <v>0</v>
      </c>
      <c r="L186">
        <f t="shared" si="139"/>
        <v>0</v>
      </c>
      <c r="M186">
        <f t="shared" si="139"/>
        <v>0</v>
      </c>
      <c r="N186">
        <f t="shared" si="139"/>
        <v>0</v>
      </c>
      <c r="O186">
        <f t="shared" si="139"/>
        <v>0</v>
      </c>
      <c r="P186">
        <f t="shared" si="139"/>
        <v>0</v>
      </c>
      <c r="Q186">
        <f t="shared" si="139"/>
        <v>0</v>
      </c>
      <c r="R186">
        <f t="shared" si="139"/>
        <v>0</v>
      </c>
      <c r="S186">
        <f t="shared" si="139"/>
        <v>0</v>
      </c>
      <c r="T186">
        <f t="shared" si="139"/>
        <v>0</v>
      </c>
      <c r="U186">
        <f t="shared" si="139"/>
        <v>0</v>
      </c>
      <c r="V186">
        <f t="shared" si="139"/>
        <v>0</v>
      </c>
      <c r="W186">
        <f t="shared" si="139"/>
        <v>0</v>
      </c>
      <c r="X186">
        <f t="shared" si="139"/>
        <v>0</v>
      </c>
      <c r="Y186">
        <f t="shared" si="139"/>
        <v>0</v>
      </c>
      <c r="Z186">
        <f t="shared" si="139"/>
        <v>0</v>
      </c>
      <c r="AA186">
        <f t="shared" si="139"/>
        <v>0</v>
      </c>
      <c r="AB186">
        <f t="shared" si="139"/>
        <v>0</v>
      </c>
      <c r="AC186">
        <f t="shared" si="139"/>
        <v>0</v>
      </c>
      <c r="AD186">
        <f t="shared" si="139"/>
        <v>0</v>
      </c>
      <c r="AE186">
        <f t="shared" si="139"/>
        <v>0</v>
      </c>
      <c r="AF186">
        <f t="shared" si="139"/>
        <v>0</v>
      </c>
      <c r="AG186">
        <f t="shared" ref="AG186:BL186" si="140">AG37</f>
        <v>0</v>
      </c>
      <c r="AH186">
        <f t="shared" si="140"/>
        <v>0</v>
      </c>
      <c r="AI186">
        <f t="shared" si="140"/>
        <v>0</v>
      </c>
      <c r="AJ186">
        <f t="shared" si="140"/>
        <v>0</v>
      </c>
      <c r="AK186">
        <f t="shared" si="140"/>
        <v>0</v>
      </c>
      <c r="AL186">
        <f t="shared" si="140"/>
        <v>0</v>
      </c>
      <c r="AM186">
        <f t="shared" si="140"/>
        <v>0</v>
      </c>
      <c r="AN186">
        <f t="shared" si="140"/>
        <v>0</v>
      </c>
      <c r="AO186">
        <f t="shared" si="140"/>
        <v>0</v>
      </c>
      <c r="AP186">
        <f t="shared" si="140"/>
        <v>0</v>
      </c>
      <c r="AQ186">
        <f t="shared" si="140"/>
        <v>0</v>
      </c>
      <c r="AR186">
        <f t="shared" si="140"/>
        <v>0</v>
      </c>
      <c r="AS186">
        <f t="shared" si="140"/>
        <v>0</v>
      </c>
      <c r="AT186">
        <f t="shared" si="140"/>
        <v>0</v>
      </c>
      <c r="AU186">
        <f t="shared" si="140"/>
        <v>0</v>
      </c>
      <c r="AV186">
        <f t="shared" si="140"/>
        <v>0</v>
      </c>
      <c r="AW186">
        <f t="shared" si="140"/>
        <v>0</v>
      </c>
      <c r="AX186">
        <f t="shared" si="140"/>
        <v>0</v>
      </c>
      <c r="AY186">
        <f t="shared" si="140"/>
        <v>0</v>
      </c>
      <c r="AZ186">
        <f t="shared" si="140"/>
        <v>0</v>
      </c>
      <c r="BA186">
        <f t="shared" si="140"/>
        <v>0</v>
      </c>
      <c r="BB186">
        <f t="shared" si="140"/>
        <v>0</v>
      </c>
      <c r="BC186">
        <f t="shared" si="140"/>
        <v>0</v>
      </c>
      <c r="BD186">
        <f t="shared" si="140"/>
        <v>0</v>
      </c>
      <c r="BE186">
        <f t="shared" si="140"/>
        <v>0</v>
      </c>
      <c r="BF186">
        <f t="shared" si="140"/>
        <v>0</v>
      </c>
      <c r="BG186">
        <f t="shared" si="140"/>
        <v>0</v>
      </c>
      <c r="BH186">
        <f t="shared" si="140"/>
        <v>0</v>
      </c>
      <c r="BI186">
        <f t="shared" si="140"/>
        <v>0</v>
      </c>
      <c r="BJ186">
        <f t="shared" si="140"/>
        <v>0</v>
      </c>
      <c r="BK186">
        <f t="shared" si="140"/>
        <v>0</v>
      </c>
      <c r="BL186">
        <f t="shared" si="140"/>
        <v>0</v>
      </c>
      <c r="BM186">
        <f t="shared" ref="BM186:CR186" si="141">BM37</f>
        <v>0</v>
      </c>
      <c r="BN186">
        <f t="shared" si="141"/>
        <v>0</v>
      </c>
      <c r="BO186">
        <f t="shared" si="141"/>
        <v>0</v>
      </c>
      <c r="BP186">
        <f t="shared" si="141"/>
        <v>0</v>
      </c>
      <c r="BQ186">
        <f t="shared" si="141"/>
        <v>0</v>
      </c>
      <c r="BR186">
        <f t="shared" si="141"/>
        <v>0</v>
      </c>
      <c r="BS186">
        <f t="shared" si="141"/>
        <v>0</v>
      </c>
      <c r="BT186">
        <f t="shared" si="141"/>
        <v>0</v>
      </c>
      <c r="BU186">
        <f t="shared" si="141"/>
        <v>0</v>
      </c>
      <c r="BV186">
        <f t="shared" si="141"/>
        <v>0</v>
      </c>
      <c r="BW186">
        <f t="shared" si="141"/>
        <v>0</v>
      </c>
      <c r="BX186">
        <f t="shared" si="141"/>
        <v>0</v>
      </c>
      <c r="BY186">
        <f t="shared" si="141"/>
        <v>0</v>
      </c>
      <c r="BZ186">
        <f t="shared" si="141"/>
        <v>0</v>
      </c>
      <c r="CA186">
        <f t="shared" si="141"/>
        <v>0</v>
      </c>
      <c r="CB186">
        <f t="shared" si="141"/>
        <v>0</v>
      </c>
      <c r="CC186">
        <f t="shared" si="141"/>
        <v>0</v>
      </c>
      <c r="CD186">
        <f t="shared" si="141"/>
        <v>0</v>
      </c>
      <c r="CE186">
        <f t="shared" si="141"/>
        <v>0</v>
      </c>
      <c r="CF186">
        <f t="shared" si="141"/>
        <v>0</v>
      </c>
      <c r="CG186">
        <f t="shared" si="141"/>
        <v>0</v>
      </c>
      <c r="CH186">
        <f t="shared" si="141"/>
        <v>0</v>
      </c>
      <c r="CI186">
        <f t="shared" si="141"/>
        <v>0</v>
      </c>
      <c r="CJ186">
        <f t="shared" si="141"/>
        <v>0</v>
      </c>
      <c r="CK186">
        <f t="shared" si="141"/>
        <v>0</v>
      </c>
      <c r="CL186">
        <f t="shared" si="141"/>
        <v>0</v>
      </c>
      <c r="CM186">
        <f t="shared" si="141"/>
        <v>0</v>
      </c>
      <c r="CN186">
        <f t="shared" si="141"/>
        <v>0</v>
      </c>
      <c r="CO186">
        <f t="shared" si="141"/>
        <v>0</v>
      </c>
      <c r="CP186">
        <f t="shared" si="141"/>
        <v>0</v>
      </c>
      <c r="CQ186">
        <f t="shared" si="141"/>
        <v>0</v>
      </c>
      <c r="CR186">
        <f t="shared" si="141"/>
        <v>0</v>
      </c>
      <c r="CS186">
        <f t="shared" ref="CS186:DH186" si="142">CS37</f>
        <v>0</v>
      </c>
      <c r="CT186">
        <f t="shared" si="142"/>
        <v>0</v>
      </c>
      <c r="CU186">
        <f t="shared" si="142"/>
        <v>0</v>
      </c>
      <c r="CV186">
        <f t="shared" si="142"/>
        <v>0</v>
      </c>
      <c r="CW186">
        <f t="shared" si="142"/>
        <v>0</v>
      </c>
      <c r="CX186">
        <f t="shared" si="142"/>
        <v>0</v>
      </c>
      <c r="CY186">
        <f t="shared" si="142"/>
        <v>0</v>
      </c>
      <c r="CZ186">
        <f t="shared" si="142"/>
        <v>0</v>
      </c>
      <c r="DA186">
        <f t="shared" si="142"/>
        <v>0</v>
      </c>
      <c r="DB186">
        <f t="shared" si="142"/>
        <v>0</v>
      </c>
      <c r="DC186">
        <f t="shared" si="142"/>
        <v>0</v>
      </c>
      <c r="DD186">
        <f t="shared" si="142"/>
        <v>0</v>
      </c>
      <c r="DE186">
        <f t="shared" si="142"/>
        <v>594</v>
      </c>
      <c r="DF186" t="str">
        <f t="shared" si="142"/>
        <v>Administración de Servicios Portuarios - Bolivia</v>
      </c>
      <c r="DG186">
        <f t="shared" si="142"/>
        <v>4618703.99</v>
      </c>
      <c r="DH186">
        <f t="shared" si="142"/>
        <v>0</v>
      </c>
    </row>
    <row r="187" spans="1:112">
      <c r="A187">
        <f t="shared" ref="A187:AF187" si="143">A38</f>
        <v>266</v>
      </c>
      <c r="B187" t="str">
        <f t="shared" si="143"/>
        <v>Direc. Dptal. de Educación La Paz</v>
      </c>
      <c r="C187">
        <f t="shared" si="143"/>
        <v>0</v>
      </c>
      <c r="D187">
        <f t="shared" si="143"/>
        <v>14146</v>
      </c>
      <c r="E187">
        <f t="shared" si="143"/>
        <v>0</v>
      </c>
      <c r="F187">
        <f t="shared" si="143"/>
        <v>9515.5499999999993</v>
      </c>
      <c r="G187">
        <f t="shared" si="143"/>
        <v>0</v>
      </c>
      <c r="H187">
        <f t="shared" si="143"/>
        <v>0</v>
      </c>
      <c r="I187">
        <f t="shared" si="143"/>
        <v>0</v>
      </c>
      <c r="J187">
        <f t="shared" si="143"/>
        <v>0</v>
      </c>
      <c r="K187">
        <f t="shared" si="143"/>
        <v>0</v>
      </c>
      <c r="L187">
        <f t="shared" si="143"/>
        <v>0</v>
      </c>
      <c r="M187">
        <f t="shared" si="143"/>
        <v>0</v>
      </c>
      <c r="N187">
        <f t="shared" si="143"/>
        <v>0</v>
      </c>
      <c r="O187">
        <f t="shared" si="143"/>
        <v>0</v>
      </c>
      <c r="P187">
        <f t="shared" si="143"/>
        <v>0</v>
      </c>
      <c r="Q187">
        <f t="shared" si="143"/>
        <v>0</v>
      </c>
      <c r="R187">
        <f t="shared" si="143"/>
        <v>0</v>
      </c>
      <c r="S187">
        <f t="shared" si="143"/>
        <v>0</v>
      </c>
      <c r="T187">
        <f t="shared" si="143"/>
        <v>0</v>
      </c>
      <c r="U187">
        <f t="shared" si="143"/>
        <v>0</v>
      </c>
      <c r="V187">
        <f t="shared" si="143"/>
        <v>0</v>
      </c>
      <c r="W187">
        <f t="shared" si="143"/>
        <v>0</v>
      </c>
      <c r="X187">
        <f t="shared" si="143"/>
        <v>0</v>
      </c>
      <c r="Y187">
        <f t="shared" si="143"/>
        <v>0</v>
      </c>
      <c r="Z187">
        <f t="shared" si="143"/>
        <v>0</v>
      </c>
      <c r="AA187">
        <f t="shared" si="143"/>
        <v>0</v>
      </c>
      <c r="AB187">
        <f t="shared" si="143"/>
        <v>0</v>
      </c>
      <c r="AC187">
        <f t="shared" si="143"/>
        <v>0</v>
      </c>
      <c r="AD187">
        <f t="shared" si="143"/>
        <v>0</v>
      </c>
      <c r="AE187">
        <f t="shared" si="143"/>
        <v>0</v>
      </c>
      <c r="AF187">
        <f t="shared" si="143"/>
        <v>0</v>
      </c>
      <c r="AG187">
        <f t="shared" ref="AG187:BL187" si="144">AG38</f>
        <v>0</v>
      </c>
      <c r="AH187">
        <f t="shared" si="144"/>
        <v>0</v>
      </c>
      <c r="AI187">
        <f t="shared" si="144"/>
        <v>0</v>
      </c>
      <c r="AJ187">
        <f t="shared" si="144"/>
        <v>0</v>
      </c>
      <c r="AK187">
        <f t="shared" si="144"/>
        <v>0</v>
      </c>
      <c r="AL187">
        <f t="shared" si="144"/>
        <v>0</v>
      </c>
      <c r="AM187">
        <f t="shared" si="144"/>
        <v>0</v>
      </c>
      <c r="AN187">
        <f t="shared" si="144"/>
        <v>0</v>
      </c>
      <c r="AO187">
        <f t="shared" si="144"/>
        <v>0</v>
      </c>
      <c r="AP187">
        <f t="shared" si="144"/>
        <v>0</v>
      </c>
      <c r="AQ187">
        <f t="shared" si="144"/>
        <v>0</v>
      </c>
      <c r="AR187">
        <f t="shared" si="144"/>
        <v>0</v>
      </c>
      <c r="AS187">
        <f t="shared" si="144"/>
        <v>0</v>
      </c>
      <c r="AT187">
        <f t="shared" si="144"/>
        <v>0</v>
      </c>
      <c r="AU187">
        <f t="shared" si="144"/>
        <v>0</v>
      </c>
      <c r="AV187">
        <f t="shared" si="144"/>
        <v>0</v>
      </c>
      <c r="AW187">
        <f t="shared" si="144"/>
        <v>0</v>
      </c>
      <c r="AX187">
        <f t="shared" si="144"/>
        <v>0</v>
      </c>
      <c r="AY187">
        <f t="shared" si="144"/>
        <v>0</v>
      </c>
      <c r="AZ187">
        <f t="shared" si="144"/>
        <v>0</v>
      </c>
      <c r="BA187">
        <f t="shared" si="144"/>
        <v>0</v>
      </c>
      <c r="BB187">
        <f t="shared" si="144"/>
        <v>0</v>
      </c>
      <c r="BC187">
        <f t="shared" si="144"/>
        <v>0</v>
      </c>
      <c r="BD187">
        <f t="shared" si="144"/>
        <v>0</v>
      </c>
      <c r="BE187">
        <f t="shared" si="144"/>
        <v>0</v>
      </c>
      <c r="BF187">
        <f t="shared" si="144"/>
        <v>0</v>
      </c>
      <c r="BG187">
        <f t="shared" si="144"/>
        <v>0</v>
      </c>
      <c r="BH187">
        <f t="shared" si="144"/>
        <v>0</v>
      </c>
      <c r="BI187">
        <f t="shared" si="144"/>
        <v>0</v>
      </c>
      <c r="BJ187">
        <f t="shared" si="144"/>
        <v>0</v>
      </c>
      <c r="BK187">
        <f t="shared" si="144"/>
        <v>0</v>
      </c>
      <c r="BL187">
        <f t="shared" si="144"/>
        <v>0</v>
      </c>
      <c r="BM187">
        <f t="shared" ref="BM187:CR187" si="145">BM38</f>
        <v>0</v>
      </c>
      <c r="BN187">
        <f t="shared" si="145"/>
        <v>0</v>
      </c>
      <c r="BO187">
        <f t="shared" si="145"/>
        <v>0</v>
      </c>
      <c r="BP187">
        <f t="shared" si="145"/>
        <v>0</v>
      </c>
      <c r="BQ187">
        <f t="shared" si="145"/>
        <v>0</v>
      </c>
      <c r="BR187">
        <f t="shared" si="145"/>
        <v>0</v>
      </c>
      <c r="BS187">
        <f t="shared" si="145"/>
        <v>0</v>
      </c>
      <c r="BT187">
        <f t="shared" si="145"/>
        <v>0</v>
      </c>
      <c r="BU187">
        <f t="shared" si="145"/>
        <v>0</v>
      </c>
      <c r="BV187">
        <f t="shared" si="145"/>
        <v>0</v>
      </c>
      <c r="BW187">
        <f t="shared" si="145"/>
        <v>0</v>
      </c>
      <c r="BX187">
        <f t="shared" si="145"/>
        <v>0</v>
      </c>
      <c r="BY187">
        <f t="shared" si="145"/>
        <v>0</v>
      </c>
      <c r="BZ187">
        <f t="shared" si="145"/>
        <v>0</v>
      </c>
      <c r="CA187">
        <f t="shared" si="145"/>
        <v>0</v>
      </c>
      <c r="CB187">
        <f t="shared" si="145"/>
        <v>0</v>
      </c>
      <c r="CC187">
        <f t="shared" si="145"/>
        <v>0</v>
      </c>
      <c r="CD187">
        <f t="shared" si="145"/>
        <v>0</v>
      </c>
      <c r="CE187">
        <f t="shared" si="145"/>
        <v>0</v>
      </c>
      <c r="CF187">
        <f t="shared" si="145"/>
        <v>0</v>
      </c>
      <c r="CG187">
        <f t="shared" si="145"/>
        <v>0</v>
      </c>
      <c r="CH187">
        <f t="shared" si="145"/>
        <v>0</v>
      </c>
      <c r="CI187">
        <f t="shared" si="145"/>
        <v>0</v>
      </c>
      <c r="CJ187">
        <f t="shared" si="145"/>
        <v>0</v>
      </c>
      <c r="CK187">
        <f t="shared" si="145"/>
        <v>0</v>
      </c>
      <c r="CL187">
        <f t="shared" si="145"/>
        <v>0</v>
      </c>
      <c r="CM187">
        <f t="shared" si="145"/>
        <v>0</v>
      </c>
      <c r="CN187">
        <f t="shared" si="145"/>
        <v>0</v>
      </c>
      <c r="CO187">
        <f t="shared" si="145"/>
        <v>0</v>
      </c>
      <c r="CP187">
        <f t="shared" si="145"/>
        <v>0</v>
      </c>
      <c r="CQ187">
        <f t="shared" si="145"/>
        <v>0</v>
      </c>
      <c r="CR187">
        <f t="shared" si="145"/>
        <v>0</v>
      </c>
      <c r="CS187">
        <f t="shared" ref="CS187:DH187" si="146">CS38</f>
        <v>0</v>
      </c>
      <c r="CT187">
        <f t="shared" si="146"/>
        <v>0</v>
      </c>
      <c r="CU187">
        <f t="shared" si="146"/>
        <v>0</v>
      </c>
      <c r="CV187">
        <f t="shared" si="146"/>
        <v>0</v>
      </c>
      <c r="CW187">
        <f t="shared" si="146"/>
        <v>0</v>
      </c>
      <c r="CX187">
        <f t="shared" si="146"/>
        <v>0</v>
      </c>
      <c r="CY187">
        <f t="shared" si="146"/>
        <v>0</v>
      </c>
      <c r="CZ187">
        <f t="shared" si="146"/>
        <v>0</v>
      </c>
      <c r="DA187">
        <f t="shared" si="146"/>
        <v>0</v>
      </c>
      <c r="DB187">
        <f t="shared" si="146"/>
        <v>0</v>
      </c>
      <c r="DC187">
        <f t="shared" si="146"/>
        <v>0</v>
      </c>
      <c r="DD187">
        <f t="shared" si="146"/>
        <v>0</v>
      </c>
      <c r="DE187">
        <f t="shared" si="146"/>
        <v>867</v>
      </c>
      <c r="DF187" t="str">
        <f t="shared" si="146"/>
        <v>Fondo Rotatorio de Fomento Productivo Regional</v>
      </c>
      <c r="DG187">
        <f t="shared" si="146"/>
        <v>2036732.54</v>
      </c>
      <c r="DH187">
        <f t="shared" si="146"/>
        <v>0</v>
      </c>
    </row>
    <row r="188" spans="1:112">
      <c r="A188">
        <f t="shared" ref="A188:AF188" si="147">A39</f>
        <v>287</v>
      </c>
      <c r="B188" t="str">
        <f t="shared" si="147"/>
        <v>Fondo Nacional de Inversión Productiva y Social</v>
      </c>
      <c r="C188">
        <f t="shared" si="147"/>
        <v>100</v>
      </c>
      <c r="D188">
        <f t="shared" si="147"/>
        <v>7309.16</v>
      </c>
      <c r="E188">
        <f t="shared" si="147"/>
        <v>50</v>
      </c>
      <c r="F188">
        <f t="shared" si="147"/>
        <v>0</v>
      </c>
      <c r="G188">
        <f t="shared" si="147"/>
        <v>0</v>
      </c>
      <c r="H188">
        <f t="shared" si="147"/>
        <v>0</v>
      </c>
      <c r="I188">
        <f t="shared" si="147"/>
        <v>0</v>
      </c>
      <c r="J188">
        <f t="shared" si="147"/>
        <v>0</v>
      </c>
      <c r="K188">
        <f t="shared" si="147"/>
        <v>0</v>
      </c>
      <c r="L188">
        <f t="shared" si="147"/>
        <v>0</v>
      </c>
      <c r="M188">
        <f t="shared" si="147"/>
        <v>0</v>
      </c>
      <c r="N188">
        <f t="shared" si="147"/>
        <v>0</v>
      </c>
      <c r="O188">
        <f t="shared" si="147"/>
        <v>0</v>
      </c>
      <c r="P188">
        <f t="shared" si="147"/>
        <v>0</v>
      </c>
      <c r="Q188">
        <f t="shared" si="147"/>
        <v>0</v>
      </c>
      <c r="R188">
        <f t="shared" si="147"/>
        <v>0</v>
      </c>
      <c r="S188">
        <f t="shared" si="147"/>
        <v>0</v>
      </c>
      <c r="T188">
        <f t="shared" si="147"/>
        <v>0</v>
      </c>
      <c r="U188">
        <f t="shared" si="147"/>
        <v>0</v>
      </c>
      <c r="V188">
        <f t="shared" si="147"/>
        <v>0</v>
      </c>
      <c r="W188">
        <f t="shared" si="147"/>
        <v>0</v>
      </c>
      <c r="X188">
        <f t="shared" si="147"/>
        <v>0</v>
      </c>
      <c r="Y188">
        <f t="shared" si="147"/>
        <v>0</v>
      </c>
      <c r="Z188">
        <f t="shared" si="147"/>
        <v>0</v>
      </c>
      <c r="AA188">
        <f t="shared" si="147"/>
        <v>0</v>
      </c>
      <c r="AB188">
        <f t="shared" si="147"/>
        <v>0</v>
      </c>
      <c r="AC188">
        <f t="shared" si="147"/>
        <v>0</v>
      </c>
      <c r="AD188">
        <f t="shared" si="147"/>
        <v>0</v>
      </c>
      <c r="AE188">
        <f t="shared" si="147"/>
        <v>0</v>
      </c>
      <c r="AF188">
        <f t="shared" si="147"/>
        <v>0</v>
      </c>
      <c r="AG188">
        <f t="shared" ref="AG188:BL188" si="148">AG39</f>
        <v>0</v>
      </c>
      <c r="AH188">
        <f t="shared" si="148"/>
        <v>0</v>
      </c>
      <c r="AI188">
        <f t="shared" si="148"/>
        <v>0</v>
      </c>
      <c r="AJ188">
        <f t="shared" si="148"/>
        <v>0</v>
      </c>
      <c r="AK188">
        <f t="shared" si="148"/>
        <v>0</v>
      </c>
      <c r="AL188">
        <f t="shared" si="148"/>
        <v>0</v>
      </c>
      <c r="AM188">
        <f t="shared" si="148"/>
        <v>0</v>
      </c>
      <c r="AN188">
        <f t="shared" si="148"/>
        <v>0</v>
      </c>
      <c r="AO188">
        <f t="shared" si="148"/>
        <v>0</v>
      </c>
      <c r="AP188">
        <f t="shared" si="148"/>
        <v>0</v>
      </c>
      <c r="AQ188">
        <f t="shared" si="148"/>
        <v>0</v>
      </c>
      <c r="AR188">
        <f t="shared" si="148"/>
        <v>0</v>
      </c>
      <c r="AS188">
        <f t="shared" si="148"/>
        <v>0</v>
      </c>
      <c r="AT188">
        <f t="shared" si="148"/>
        <v>0</v>
      </c>
      <c r="AU188">
        <f t="shared" si="148"/>
        <v>0</v>
      </c>
      <c r="AV188">
        <f t="shared" si="148"/>
        <v>0</v>
      </c>
      <c r="AW188">
        <f t="shared" si="148"/>
        <v>0</v>
      </c>
      <c r="AX188">
        <f t="shared" si="148"/>
        <v>0</v>
      </c>
      <c r="AY188">
        <f t="shared" si="148"/>
        <v>0</v>
      </c>
      <c r="AZ188">
        <f t="shared" si="148"/>
        <v>0</v>
      </c>
      <c r="BA188">
        <f t="shared" si="148"/>
        <v>0</v>
      </c>
      <c r="BB188">
        <f t="shared" si="148"/>
        <v>0</v>
      </c>
      <c r="BC188">
        <f t="shared" si="148"/>
        <v>0</v>
      </c>
      <c r="BD188">
        <f t="shared" si="148"/>
        <v>0</v>
      </c>
      <c r="BE188">
        <f t="shared" si="148"/>
        <v>0</v>
      </c>
      <c r="BF188">
        <f t="shared" si="148"/>
        <v>0</v>
      </c>
      <c r="BG188">
        <f t="shared" si="148"/>
        <v>0</v>
      </c>
      <c r="BH188">
        <f t="shared" si="148"/>
        <v>0</v>
      </c>
      <c r="BI188">
        <f t="shared" si="148"/>
        <v>0</v>
      </c>
      <c r="BJ188">
        <f t="shared" si="148"/>
        <v>0</v>
      </c>
      <c r="BK188">
        <f t="shared" si="148"/>
        <v>0</v>
      </c>
      <c r="BL188">
        <f t="shared" si="148"/>
        <v>0</v>
      </c>
      <c r="BM188">
        <f t="shared" ref="BM188:CR188" si="149">BM39</f>
        <v>0</v>
      </c>
      <c r="BN188">
        <f t="shared" si="149"/>
        <v>0</v>
      </c>
      <c r="BO188">
        <f t="shared" si="149"/>
        <v>0</v>
      </c>
      <c r="BP188">
        <f t="shared" si="149"/>
        <v>0</v>
      </c>
      <c r="BQ188">
        <f t="shared" si="149"/>
        <v>0</v>
      </c>
      <c r="BR188">
        <f t="shared" si="149"/>
        <v>0</v>
      </c>
      <c r="BS188">
        <f t="shared" si="149"/>
        <v>0</v>
      </c>
      <c r="BT188">
        <f t="shared" si="149"/>
        <v>0</v>
      </c>
      <c r="BU188">
        <f t="shared" si="149"/>
        <v>0</v>
      </c>
      <c r="BV188">
        <f t="shared" si="149"/>
        <v>0</v>
      </c>
      <c r="BW188">
        <f t="shared" si="149"/>
        <v>0</v>
      </c>
      <c r="BX188">
        <f t="shared" si="149"/>
        <v>0</v>
      </c>
      <c r="BY188">
        <f t="shared" si="149"/>
        <v>0</v>
      </c>
      <c r="BZ188">
        <f t="shared" si="149"/>
        <v>0</v>
      </c>
      <c r="CA188">
        <f t="shared" si="149"/>
        <v>0</v>
      </c>
      <c r="CB188">
        <f t="shared" si="149"/>
        <v>0</v>
      </c>
      <c r="CC188">
        <f t="shared" si="149"/>
        <v>0</v>
      </c>
      <c r="CD188">
        <f t="shared" si="149"/>
        <v>0</v>
      </c>
      <c r="CE188">
        <f t="shared" si="149"/>
        <v>0</v>
      </c>
      <c r="CF188">
        <f t="shared" si="149"/>
        <v>0</v>
      </c>
      <c r="CG188">
        <f t="shared" si="149"/>
        <v>0</v>
      </c>
      <c r="CH188">
        <f t="shared" si="149"/>
        <v>0</v>
      </c>
      <c r="CI188">
        <f t="shared" si="149"/>
        <v>0</v>
      </c>
      <c r="CJ188">
        <f t="shared" si="149"/>
        <v>0</v>
      </c>
      <c r="CK188">
        <f t="shared" si="149"/>
        <v>0</v>
      </c>
      <c r="CL188">
        <f t="shared" si="149"/>
        <v>0</v>
      </c>
      <c r="CM188">
        <f t="shared" si="149"/>
        <v>0</v>
      </c>
      <c r="CN188">
        <f t="shared" si="149"/>
        <v>0</v>
      </c>
      <c r="CO188">
        <f t="shared" si="149"/>
        <v>0</v>
      </c>
      <c r="CP188">
        <f t="shared" si="149"/>
        <v>0</v>
      </c>
      <c r="CQ188">
        <f t="shared" si="149"/>
        <v>0</v>
      </c>
      <c r="CR188">
        <f t="shared" si="149"/>
        <v>0</v>
      </c>
      <c r="CS188">
        <f t="shared" ref="CS188:DH188" si="150">CS39</f>
        <v>0</v>
      </c>
      <c r="CT188">
        <f t="shared" si="150"/>
        <v>0</v>
      </c>
      <c r="CU188">
        <f t="shared" si="150"/>
        <v>0</v>
      </c>
      <c r="CV188">
        <f t="shared" si="150"/>
        <v>0</v>
      </c>
      <c r="CW188">
        <f t="shared" si="150"/>
        <v>0</v>
      </c>
      <c r="CX188">
        <f t="shared" si="150"/>
        <v>0</v>
      </c>
      <c r="CY188">
        <f t="shared" si="150"/>
        <v>0</v>
      </c>
      <c r="CZ188">
        <f t="shared" si="150"/>
        <v>0</v>
      </c>
      <c r="DA188">
        <f t="shared" si="150"/>
        <v>0</v>
      </c>
      <c r="DB188">
        <f t="shared" si="150"/>
        <v>0</v>
      </c>
      <c r="DC188">
        <f t="shared" si="150"/>
        <v>0</v>
      </c>
      <c r="DD188">
        <f t="shared" si="150"/>
        <v>0</v>
      </c>
      <c r="DE188">
        <f t="shared" si="150"/>
        <v>25</v>
      </c>
      <c r="DF188" t="str">
        <f t="shared" si="150"/>
        <v>Ministerio de la Presidencia</v>
      </c>
      <c r="DG188">
        <f t="shared" si="150"/>
        <v>1975</v>
      </c>
      <c r="DH188">
        <f t="shared" si="150"/>
        <v>0</v>
      </c>
    </row>
    <row r="189" spans="1:112">
      <c r="A189">
        <f t="shared" ref="A189:AF189" si="151">A40</f>
        <v>291</v>
      </c>
      <c r="B189" t="str">
        <f t="shared" si="151"/>
        <v>Administradora Boliviana de Carreteras</v>
      </c>
      <c r="C189">
        <f t="shared" si="151"/>
        <v>490</v>
      </c>
      <c r="D189">
        <f t="shared" si="151"/>
        <v>2756497.0799999996</v>
      </c>
      <c r="E189">
        <f t="shared" si="151"/>
        <v>50</v>
      </c>
      <c r="F189">
        <f t="shared" si="151"/>
        <v>1036501.11</v>
      </c>
      <c r="G189">
        <f t="shared" si="151"/>
        <v>0</v>
      </c>
      <c r="H189">
        <f t="shared" si="151"/>
        <v>0</v>
      </c>
      <c r="I189">
        <f t="shared" si="151"/>
        <v>0</v>
      </c>
      <c r="J189">
        <f t="shared" si="151"/>
        <v>0</v>
      </c>
      <c r="K189">
        <f t="shared" si="151"/>
        <v>0</v>
      </c>
      <c r="L189">
        <f t="shared" si="151"/>
        <v>0</v>
      </c>
      <c r="M189">
        <f t="shared" si="151"/>
        <v>0</v>
      </c>
      <c r="N189">
        <f t="shared" si="151"/>
        <v>0</v>
      </c>
      <c r="O189">
        <f t="shared" si="151"/>
        <v>0</v>
      </c>
      <c r="P189">
        <f t="shared" si="151"/>
        <v>0</v>
      </c>
      <c r="Q189">
        <f t="shared" si="151"/>
        <v>0</v>
      </c>
      <c r="R189">
        <f t="shared" si="151"/>
        <v>0</v>
      </c>
      <c r="S189">
        <f t="shared" si="151"/>
        <v>0</v>
      </c>
      <c r="T189">
        <f t="shared" si="151"/>
        <v>0</v>
      </c>
      <c r="U189">
        <f t="shared" si="151"/>
        <v>0</v>
      </c>
      <c r="V189">
        <f t="shared" si="151"/>
        <v>0</v>
      </c>
      <c r="W189">
        <f t="shared" si="151"/>
        <v>0</v>
      </c>
      <c r="X189">
        <f t="shared" si="151"/>
        <v>0</v>
      </c>
      <c r="Y189">
        <f t="shared" si="151"/>
        <v>0</v>
      </c>
      <c r="Z189">
        <f t="shared" si="151"/>
        <v>0</v>
      </c>
      <c r="AA189">
        <f t="shared" si="151"/>
        <v>0</v>
      </c>
      <c r="AB189">
        <f t="shared" si="151"/>
        <v>0</v>
      </c>
      <c r="AC189">
        <f t="shared" si="151"/>
        <v>0</v>
      </c>
      <c r="AD189">
        <f t="shared" si="151"/>
        <v>0</v>
      </c>
      <c r="AE189">
        <f t="shared" si="151"/>
        <v>0</v>
      </c>
      <c r="AF189">
        <f t="shared" si="151"/>
        <v>0</v>
      </c>
      <c r="AG189">
        <f t="shared" ref="AG189:BL189" si="152">AG40</f>
        <v>0</v>
      </c>
      <c r="AH189">
        <f t="shared" si="152"/>
        <v>0</v>
      </c>
      <c r="AI189">
        <f t="shared" si="152"/>
        <v>0</v>
      </c>
      <c r="AJ189">
        <f t="shared" si="152"/>
        <v>0</v>
      </c>
      <c r="AK189">
        <f t="shared" si="152"/>
        <v>0</v>
      </c>
      <c r="AL189">
        <f t="shared" si="152"/>
        <v>0</v>
      </c>
      <c r="AM189">
        <f t="shared" si="152"/>
        <v>0</v>
      </c>
      <c r="AN189">
        <f t="shared" si="152"/>
        <v>0</v>
      </c>
      <c r="AO189">
        <f t="shared" si="152"/>
        <v>0</v>
      </c>
      <c r="AP189">
        <f t="shared" si="152"/>
        <v>0</v>
      </c>
      <c r="AQ189">
        <f t="shared" si="152"/>
        <v>0</v>
      </c>
      <c r="AR189">
        <f t="shared" si="152"/>
        <v>0</v>
      </c>
      <c r="AS189">
        <f t="shared" si="152"/>
        <v>0</v>
      </c>
      <c r="AT189">
        <f t="shared" si="152"/>
        <v>0</v>
      </c>
      <c r="AU189">
        <f t="shared" si="152"/>
        <v>0</v>
      </c>
      <c r="AV189">
        <f t="shared" si="152"/>
        <v>0</v>
      </c>
      <c r="AW189">
        <f t="shared" si="152"/>
        <v>0</v>
      </c>
      <c r="AX189">
        <f t="shared" si="152"/>
        <v>0</v>
      </c>
      <c r="AY189">
        <f t="shared" si="152"/>
        <v>0</v>
      </c>
      <c r="AZ189">
        <f t="shared" si="152"/>
        <v>0</v>
      </c>
      <c r="BA189">
        <f t="shared" si="152"/>
        <v>0</v>
      </c>
      <c r="BB189">
        <f t="shared" si="152"/>
        <v>0</v>
      </c>
      <c r="BC189">
        <f t="shared" si="152"/>
        <v>0</v>
      </c>
      <c r="BD189">
        <f t="shared" si="152"/>
        <v>0</v>
      </c>
      <c r="BE189">
        <f t="shared" si="152"/>
        <v>0</v>
      </c>
      <c r="BF189">
        <f t="shared" si="152"/>
        <v>0</v>
      </c>
      <c r="BG189">
        <f t="shared" si="152"/>
        <v>0</v>
      </c>
      <c r="BH189">
        <f t="shared" si="152"/>
        <v>0</v>
      </c>
      <c r="BI189">
        <f t="shared" si="152"/>
        <v>0</v>
      </c>
      <c r="BJ189">
        <f t="shared" si="152"/>
        <v>0</v>
      </c>
      <c r="BK189">
        <f t="shared" si="152"/>
        <v>0</v>
      </c>
      <c r="BL189">
        <f t="shared" si="152"/>
        <v>0</v>
      </c>
      <c r="BM189">
        <f t="shared" ref="BM189:CR189" si="153">BM40</f>
        <v>0</v>
      </c>
      <c r="BN189">
        <f t="shared" si="153"/>
        <v>0</v>
      </c>
      <c r="BO189">
        <f t="shared" si="153"/>
        <v>0</v>
      </c>
      <c r="BP189">
        <f t="shared" si="153"/>
        <v>0</v>
      </c>
      <c r="BQ189">
        <f t="shared" si="153"/>
        <v>0</v>
      </c>
      <c r="BR189">
        <f t="shared" si="153"/>
        <v>0</v>
      </c>
      <c r="BS189">
        <f t="shared" si="153"/>
        <v>0</v>
      </c>
      <c r="BT189">
        <f t="shared" si="153"/>
        <v>0</v>
      </c>
      <c r="BU189">
        <f t="shared" si="153"/>
        <v>0</v>
      </c>
      <c r="BV189">
        <f t="shared" si="153"/>
        <v>0</v>
      </c>
      <c r="BW189">
        <f t="shared" si="153"/>
        <v>0</v>
      </c>
      <c r="BX189">
        <f t="shared" si="153"/>
        <v>0</v>
      </c>
      <c r="BY189">
        <f t="shared" si="153"/>
        <v>0</v>
      </c>
      <c r="BZ189">
        <f t="shared" si="153"/>
        <v>0</v>
      </c>
      <c r="CA189">
        <f t="shared" si="153"/>
        <v>0</v>
      </c>
      <c r="CB189">
        <f t="shared" si="153"/>
        <v>0</v>
      </c>
      <c r="CC189">
        <f t="shared" si="153"/>
        <v>0</v>
      </c>
      <c r="CD189">
        <f t="shared" si="153"/>
        <v>0</v>
      </c>
      <c r="CE189">
        <f t="shared" si="153"/>
        <v>0</v>
      </c>
      <c r="CF189">
        <f t="shared" si="153"/>
        <v>0</v>
      </c>
      <c r="CG189">
        <f t="shared" si="153"/>
        <v>0</v>
      </c>
      <c r="CH189">
        <f t="shared" si="153"/>
        <v>0</v>
      </c>
      <c r="CI189">
        <f t="shared" si="153"/>
        <v>0</v>
      </c>
      <c r="CJ189">
        <f t="shared" si="153"/>
        <v>0</v>
      </c>
      <c r="CK189">
        <f t="shared" si="153"/>
        <v>0</v>
      </c>
      <c r="CL189">
        <f t="shared" si="153"/>
        <v>0</v>
      </c>
      <c r="CM189">
        <f t="shared" si="153"/>
        <v>0</v>
      </c>
      <c r="CN189">
        <f t="shared" si="153"/>
        <v>0</v>
      </c>
      <c r="CO189">
        <f t="shared" si="153"/>
        <v>0</v>
      </c>
      <c r="CP189">
        <f t="shared" si="153"/>
        <v>0</v>
      </c>
      <c r="CQ189">
        <f t="shared" si="153"/>
        <v>0</v>
      </c>
      <c r="CR189">
        <f t="shared" si="153"/>
        <v>0</v>
      </c>
      <c r="CS189">
        <f t="shared" ref="CS189:DH189" si="154">CS40</f>
        <v>0</v>
      </c>
      <c r="CT189">
        <f t="shared" si="154"/>
        <v>0</v>
      </c>
      <c r="CU189">
        <f t="shared" si="154"/>
        <v>0</v>
      </c>
      <c r="CV189">
        <f t="shared" si="154"/>
        <v>0</v>
      </c>
      <c r="CW189">
        <f t="shared" si="154"/>
        <v>0</v>
      </c>
      <c r="CX189">
        <f t="shared" si="154"/>
        <v>0</v>
      </c>
      <c r="CY189">
        <f t="shared" si="154"/>
        <v>0</v>
      </c>
      <c r="CZ189">
        <f t="shared" si="154"/>
        <v>0</v>
      </c>
      <c r="DA189">
        <f t="shared" si="154"/>
        <v>0</v>
      </c>
      <c r="DB189">
        <f t="shared" si="154"/>
        <v>0</v>
      </c>
      <c r="DC189">
        <f t="shared" si="154"/>
        <v>0</v>
      </c>
      <c r="DD189">
        <f t="shared" si="154"/>
        <v>0</v>
      </c>
      <c r="DE189">
        <f t="shared" si="154"/>
        <v>76</v>
      </c>
      <c r="DF189" t="str">
        <f t="shared" si="154"/>
        <v>Ministerio de Minería y Metalurgia</v>
      </c>
      <c r="DG189">
        <f t="shared" si="154"/>
        <v>916.84</v>
      </c>
      <c r="DH189">
        <f t="shared" si="154"/>
        <v>0</v>
      </c>
    </row>
    <row r="190" spans="1:112">
      <c r="A190">
        <f t="shared" ref="A190:AF190" si="155">A41</f>
        <v>293</v>
      </c>
      <c r="B190" t="str">
        <f t="shared" si="155"/>
        <v>Fundación Cultural del Banco Central de Bolivia</v>
      </c>
      <c r="C190">
        <f t="shared" si="155"/>
        <v>0</v>
      </c>
      <c r="D190">
        <f t="shared" si="155"/>
        <v>0</v>
      </c>
      <c r="E190">
        <f t="shared" si="155"/>
        <v>0</v>
      </c>
      <c r="F190">
        <f t="shared" si="155"/>
        <v>10192246.550000001</v>
      </c>
      <c r="G190">
        <f t="shared" si="155"/>
        <v>0</v>
      </c>
      <c r="H190">
        <f t="shared" si="155"/>
        <v>0</v>
      </c>
      <c r="I190">
        <f t="shared" si="155"/>
        <v>0</v>
      </c>
      <c r="J190">
        <f t="shared" si="155"/>
        <v>0</v>
      </c>
      <c r="K190">
        <f t="shared" si="155"/>
        <v>0</v>
      </c>
      <c r="L190">
        <f t="shared" si="155"/>
        <v>0</v>
      </c>
      <c r="M190">
        <f t="shared" si="155"/>
        <v>0</v>
      </c>
      <c r="N190">
        <f t="shared" si="155"/>
        <v>0</v>
      </c>
      <c r="O190">
        <f t="shared" si="155"/>
        <v>0</v>
      </c>
      <c r="P190">
        <f t="shared" si="155"/>
        <v>0</v>
      </c>
      <c r="Q190">
        <f t="shared" si="155"/>
        <v>0</v>
      </c>
      <c r="R190">
        <f t="shared" si="155"/>
        <v>0</v>
      </c>
      <c r="S190">
        <f t="shared" si="155"/>
        <v>0</v>
      </c>
      <c r="T190">
        <f t="shared" si="155"/>
        <v>0</v>
      </c>
      <c r="U190">
        <f t="shared" si="155"/>
        <v>0</v>
      </c>
      <c r="V190">
        <f t="shared" si="155"/>
        <v>0</v>
      </c>
      <c r="W190">
        <f t="shared" si="155"/>
        <v>0</v>
      </c>
      <c r="X190">
        <f t="shared" si="155"/>
        <v>0</v>
      </c>
      <c r="Y190">
        <f t="shared" si="155"/>
        <v>0</v>
      </c>
      <c r="Z190">
        <f t="shared" si="155"/>
        <v>0</v>
      </c>
      <c r="AA190">
        <f t="shared" si="155"/>
        <v>0</v>
      </c>
      <c r="AB190">
        <f t="shared" si="155"/>
        <v>0</v>
      </c>
      <c r="AC190">
        <f t="shared" si="155"/>
        <v>0</v>
      </c>
      <c r="AD190">
        <f t="shared" si="155"/>
        <v>0</v>
      </c>
      <c r="AE190">
        <f t="shared" si="155"/>
        <v>0</v>
      </c>
      <c r="AF190">
        <f t="shared" si="155"/>
        <v>0</v>
      </c>
      <c r="AG190">
        <f t="shared" ref="AG190:BL190" si="156">AG41</f>
        <v>0</v>
      </c>
      <c r="AH190">
        <f t="shared" si="156"/>
        <v>0</v>
      </c>
      <c r="AI190">
        <f t="shared" si="156"/>
        <v>0</v>
      </c>
      <c r="AJ190">
        <f t="shared" si="156"/>
        <v>0</v>
      </c>
      <c r="AK190">
        <f t="shared" si="156"/>
        <v>0</v>
      </c>
      <c r="AL190">
        <f t="shared" si="156"/>
        <v>0</v>
      </c>
      <c r="AM190">
        <f t="shared" si="156"/>
        <v>0</v>
      </c>
      <c r="AN190">
        <f t="shared" si="156"/>
        <v>0</v>
      </c>
      <c r="AO190">
        <f t="shared" si="156"/>
        <v>0</v>
      </c>
      <c r="AP190">
        <f t="shared" si="156"/>
        <v>0</v>
      </c>
      <c r="AQ190">
        <f t="shared" si="156"/>
        <v>0</v>
      </c>
      <c r="AR190">
        <f t="shared" si="156"/>
        <v>0</v>
      </c>
      <c r="AS190">
        <f t="shared" si="156"/>
        <v>0</v>
      </c>
      <c r="AT190">
        <f t="shared" si="156"/>
        <v>0</v>
      </c>
      <c r="AU190">
        <f t="shared" si="156"/>
        <v>0</v>
      </c>
      <c r="AV190">
        <f t="shared" si="156"/>
        <v>0</v>
      </c>
      <c r="AW190">
        <f t="shared" si="156"/>
        <v>0</v>
      </c>
      <c r="AX190">
        <f t="shared" si="156"/>
        <v>0</v>
      </c>
      <c r="AY190">
        <f t="shared" si="156"/>
        <v>0</v>
      </c>
      <c r="AZ190">
        <f t="shared" si="156"/>
        <v>0</v>
      </c>
      <c r="BA190">
        <f t="shared" si="156"/>
        <v>0</v>
      </c>
      <c r="BB190">
        <f t="shared" si="156"/>
        <v>0</v>
      </c>
      <c r="BC190">
        <f t="shared" si="156"/>
        <v>0</v>
      </c>
      <c r="BD190">
        <f t="shared" si="156"/>
        <v>0</v>
      </c>
      <c r="BE190">
        <f t="shared" si="156"/>
        <v>0</v>
      </c>
      <c r="BF190">
        <f t="shared" si="156"/>
        <v>0</v>
      </c>
      <c r="BG190">
        <f t="shared" si="156"/>
        <v>0</v>
      </c>
      <c r="BH190">
        <f t="shared" si="156"/>
        <v>0</v>
      </c>
      <c r="BI190">
        <f t="shared" si="156"/>
        <v>0</v>
      </c>
      <c r="BJ190">
        <f t="shared" si="156"/>
        <v>0</v>
      </c>
      <c r="BK190">
        <f t="shared" si="156"/>
        <v>0</v>
      </c>
      <c r="BL190">
        <f t="shared" si="156"/>
        <v>0</v>
      </c>
      <c r="BM190">
        <f t="shared" ref="BM190:CR190" si="157">BM41</f>
        <v>0</v>
      </c>
      <c r="BN190">
        <f t="shared" si="157"/>
        <v>0</v>
      </c>
      <c r="BO190">
        <f t="shared" si="157"/>
        <v>0</v>
      </c>
      <c r="BP190">
        <f t="shared" si="157"/>
        <v>0</v>
      </c>
      <c r="BQ190">
        <f t="shared" si="157"/>
        <v>0</v>
      </c>
      <c r="BR190">
        <f t="shared" si="157"/>
        <v>0</v>
      </c>
      <c r="BS190">
        <f t="shared" si="157"/>
        <v>0</v>
      </c>
      <c r="BT190">
        <f t="shared" si="157"/>
        <v>0</v>
      </c>
      <c r="BU190">
        <f t="shared" si="157"/>
        <v>0</v>
      </c>
      <c r="BV190">
        <f t="shared" si="157"/>
        <v>0</v>
      </c>
      <c r="BW190">
        <f t="shared" si="157"/>
        <v>0</v>
      </c>
      <c r="BX190">
        <f t="shared" si="157"/>
        <v>0</v>
      </c>
      <c r="BY190">
        <f t="shared" si="157"/>
        <v>0</v>
      </c>
      <c r="BZ190">
        <f t="shared" si="157"/>
        <v>0</v>
      </c>
      <c r="CA190">
        <f t="shared" si="157"/>
        <v>0</v>
      </c>
      <c r="CB190">
        <f t="shared" si="157"/>
        <v>0</v>
      </c>
      <c r="CC190">
        <f t="shared" si="157"/>
        <v>0</v>
      </c>
      <c r="CD190">
        <f t="shared" si="157"/>
        <v>0</v>
      </c>
      <c r="CE190">
        <f t="shared" si="157"/>
        <v>0</v>
      </c>
      <c r="CF190">
        <f t="shared" si="157"/>
        <v>0</v>
      </c>
      <c r="CG190">
        <f t="shared" si="157"/>
        <v>0</v>
      </c>
      <c r="CH190">
        <f t="shared" si="157"/>
        <v>0</v>
      </c>
      <c r="CI190">
        <f t="shared" si="157"/>
        <v>0</v>
      </c>
      <c r="CJ190">
        <f t="shared" si="157"/>
        <v>0</v>
      </c>
      <c r="CK190">
        <f t="shared" si="157"/>
        <v>0</v>
      </c>
      <c r="CL190">
        <f t="shared" si="157"/>
        <v>0</v>
      </c>
      <c r="CM190">
        <f t="shared" si="157"/>
        <v>0</v>
      </c>
      <c r="CN190">
        <f t="shared" si="157"/>
        <v>0</v>
      </c>
      <c r="CO190">
        <f t="shared" si="157"/>
        <v>0</v>
      </c>
      <c r="CP190">
        <f t="shared" si="157"/>
        <v>0</v>
      </c>
      <c r="CQ190">
        <f t="shared" si="157"/>
        <v>0</v>
      </c>
      <c r="CR190">
        <f t="shared" si="157"/>
        <v>0</v>
      </c>
      <c r="CS190">
        <f t="shared" ref="CS190:DH190" si="158">CS41</f>
        <v>0</v>
      </c>
      <c r="CT190">
        <f t="shared" si="158"/>
        <v>0</v>
      </c>
      <c r="CU190">
        <f t="shared" si="158"/>
        <v>0</v>
      </c>
      <c r="CV190">
        <f t="shared" si="158"/>
        <v>0</v>
      </c>
      <c r="CW190">
        <f t="shared" si="158"/>
        <v>0</v>
      </c>
      <c r="CX190">
        <f t="shared" si="158"/>
        <v>0</v>
      </c>
      <c r="CY190">
        <f t="shared" si="158"/>
        <v>0</v>
      </c>
      <c r="CZ190">
        <f t="shared" si="158"/>
        <v>0</v>
      </c>
      <c r="DA190">
        <f t="shared" si="158"/>
        <v>0</v>
      </c>
      <c r="DB190">
        <f t="shared" si="158"/>
        <v>0</v>
      </c>
      <c r="DC190">
        <f t="shared" si="158"/>
        <v>0</v>
      </c>
      <c r="DD190">
        <f t="shared" si="158"/>
        <v>0</v>
      </c>
      <c r="DE190" t="str">
        <f t="shared" si="158"/>
        <v>99 - 02</v>
      </c>
      <c r="DF190" t="str">
        <f t="shared" si="158"/>
        <v>Dirección General de Programación y Operaciones del Tesoro</v>
      </c>
      <c r="DG190">
        <f t="shared" si="158"/>
        <v>34063156.949999958</v>
      </c>
      <c r="DH190">
        <f t="shared" si="158"/>
        <v>0</v>
      </c>
    </row>
    <row r="191" spans="1:112">
      <c r="A191">
        <f t="shared" ref="A191:AF191" si="159">A42</f>
        <v>310</v>
      </c>
      <c r="B191" t="str">
        <f t="shared" si="159"/>
        <v>Autoridad de Regulación y Fiscalización de Telecomunicaciones y Transportes</v>
      </c>
      <c r="C191">
        <f t="shared" si="159"/>
        <v>0</v>
      </c>
      <c r="D191">
        <f t="shared" si="159"/>
        <v>0</v>
      </c>
      <c r="E191">
        <f t="shared" si="159"/>
        <v>6710.66</v>
      </c>
      <c r="F191">
        <f t="shared" si="159"/>
        <v>1432.92</v>
      </c>
      <c r="G191">
        <f t="shared" si="159"/>
        <v>0</v>
      </c>
      <c r="H191">
        <f t="shared" si="159"/>
        <v>0</v>
      </c>
      <c r="I191">
        <f t="shared" si="159"/>
        <v>0</v>
      </c>
      <c r="J191">
        <f t="shared" si="159"/>
        <v>0</v>
      </c>
      <c r="K191">
        <f t="shared" si="159"/>
        <v>0</v>
      </c>
      <c r="L191">
        <f t="shared" si="159"/>
        <v>0</v>
      </c>
      <c r="M191">
        <f t="shared" si="159"/>
        <v>0</v>
      </c>
      <c r="N191">
        <f t="shared" si="159"/>
        <v>0</v>
      </c>
      <c r="O191">
        <f t="shared" si="159"/>
        <v>0</v>
      </c>
      <c r="P191">
        <f t="shared" si="159"/>
        <v>0</v>
      </c>
      <c r="Q191">
        <f t="shared" si="159"/>
        <v>0</v>
      </c>
      <c r="R191">
        <f t="shared" si="159"/>
        <v>0</v>
      </c>
      <c r="S191">
        <f t="shared" si="159"/>
        <v>0</v>
      </c>
      <c r="T191">
        <f t="shared" si="159"/>
        <v>0</v>
      </c>
      <c r="U191">
        <f t="shared" si="159"/>
        <v>0</v>
      </c>
      <c r="V191">
        <f t="shared" si="159"/>
        <v>0</v>
      </c>
      <c r="W191">
        <f t="shared" si="159"/>
        <v>0</v>
      </c>
      <c r="X191">
        <f t="shared" si="159"/>
        <v>0</v>
      </c>
      <c r="Y191">
        <f t="shared" si="159"/>
        <v>0</v>
      </c>
      <c r="Z191">
        <f t="shared" si="159"/>
        <v>0</v>
      </c>
      <c r="AA191">
        <f t="shared" si="159"/>
        <v>0</v>
      </c>
      <c r="AB191">
        <f t="shared" si="159"/>
        <v>0</v>
      </c>
      <c r="AC191">
        <f t="shared" si="159"/>
        <v>0</v>
      </c>
      <c r="AD191">
        <f t="shared" si="159"/>
        <v>0</v>
      </c>
      <c r="AE191">
        <f t="shared" si="159"/>
        <v>0</v>
      </c>
      <c r="AF191">
        <f t="shared" si="159"/>
        <v>0</v>
      </c>
      <c r="AG191">
        <f t="shared" ref="AG191:BL191" si="160">AG42</f>
        <v>0</v>
      </c>
      <c r="AH191">
        <f t="shared" si="160"/>
        <v>0</v>
      </c>
      <c r="AI191">
        <f t="shared" si="160"/>
        <v>0</v>
      </c>
      <c r="AJ191">
        <f t="shared" si="160"/>
        <v>0</v>
      </c>
      <c r="AK191">
        <f t="shared" si="160"/>
        <v>0</v>
      </c>
      <c r="AL191">
        <f t="shared" si="160"/>
        <v>0</v>
      </c>
      <c r="AM191">
        <f t="shared" si="160"/>
        <v>0</v>
      </c>
      <c r="AN191">
        <f t="shared" si="160"/>
        <v>0</v>
      </c>
      <c r="AO191">
        <f t="shared" si="160"/>
        <v>0</v>
      </c>
      <c r="AP191">
        <f t="shared" si="160"/>
        <v>0</v>
      </c>
      <c r="AQ191">
        <f t="shared" si="160"/>
        <v>0</v>
      </c>
      <c r="AR191">
        <f t="shared" si="160"/>
        <v>0</v>
      </c>
      <c r="AS191">
        <f t="shared" si="160"/>
        <v>0</v>
      </c>
      <c r="AT191">
        <f t="shared" si="160"/>
        <v>0</v>
      </c>
      <c r="AU191">
        <f t="shared" si="160"/>
        <v>0</v>
      </c>
      <c r="AV191">
        <f t="shared" si="160"/>
        <v>0</v>
      </c>
      <c r="AW191">
        <f t="shared" si="160"/>
        <v>0</v>
      </c>
      <c r="AX191">
        <f t="shared" si="160"/>
        <v>0</v>
      </c>
      <c r="AY191">
        <f t="shared" si="160"/>
        <v>0</v>
      </c>
      <c r="AZ191">
        <f t="shared" si="160"/>
        <v>0</v>
      </c>
      <c r="BA191">
        <f t="shared" si="160"/>
        <v>0</v>
      </c>
      <c r="BB191">
        <f t="shared" si="160"/>
        <v>0</v>
      </c>
      <c r="BC191">
        <f t="shared" si="160"/>
        <v>0</v>
      </c>
      <c r="BD191">
        <f t="shared" si="160"/>
        <v>0</v>
      </c>
      <c r="BE191">
        <f t="shared" si="160"/>
        <v>0</v>
      </c>
      <c r="BF191">
        <f t="shared" si="160"/>
        <v>0</v>
      </c>
      <c r="BG191">
        <f t="shared" si="160"/>
        <v>0</v>
      </c>
      <c r="BH191">
        <f t="shared" si="160"/>
        <v>0</v>
      </c>
      <c r="BI191">
        <f t="shared" si="160"/>
        <v>0</v>
      </c>
      <c r="BJ191">
        <f t="shared" si="160"/>
        <v>0</v>
      </c>
      <c r="BK191">
        <f t="shared" si="160"/>
        <v>0</v>
      </c>
      <c r="BL191">
        <f t="shared" si="160"/>
        <v>0</v>
      </c>
      <c r="BM191">
        <f t="shared" ref="BM191:CR191" si="161">BM42</f>
        <v>0</v>
      </c>
      <c r="BN191">
        <f t="shared" si="161"/>
        <v>0</v>
      </c>
      <c r="BO191">
        <f t="shared" si="161"/>
        <v>0</v>
      </c>
      <c r="BP191">
        <f t="shared" si="161"/>
        <v>0</v>
      </c>
      <c r="BQ191">
        <f t="shared" si="161"/>
        <v>0</v>
      </c>
      <c r="BR191">
        <f t="shared" si="161"/>
        <v>0</v>
      </c>
      <c r="BS191">
        <f t="shared" si="161"/>
        <v>0</v>
      </c>
      <c r="BT191">
        <f t="shared" si="161"/>
        <v>0</v>
      </c>
      <c r="BU191">
        <f t="shared" si="161"/>
        <v>0</v>
      </c>
      <c r="BV191">
        <f t="shared" si="161"/>
        <v>0</v>
      </c>
      <c r="BW191">
        <f t="shared" si="161"/>
        <v>0</v>
      </c>
      <c r="BX191">
        <f t="shared" si="161"/>
        <v>0</v>
      </c>
      <c r="BY191">
        <f t="shared" si="161"/>
        <v>0</v>
      </c>
      <c r="BZ191">
        <f t="shared" si="161"/>
        <v>0</v>
      </c>
      <c r="CA191">
        <f t="shared" si="161"/>
        <v>0</v>
      </c>
      <c r="CB191">
        <f t="shared" si="161"/>
        <v>0</v>
      </c>
      <c r="CC191">
        <f t="shared" si="161"/>
        <v>0</v>
      </c>
      <c r="CD191">
        <f t="shared" si="161"/>
        <v>0</v>
      </c>
      <c r="CE191">
        <f t="shared" si="161"/>
        <v>0</v>
      </c>
      <c r="CF191">
        <f t="shared" si="161"/>
        <v>0</v>
      </c>
      <c r="CG191">
        <f t="shared" si="161"/>
        <v>0</v>
      </c>
      <c r="CH191">
        <f t="shared" si="161"/>
        <v>0</v>
      </c>
      <c r="CI191">
        <f t="shared" si="161"/>
        <v>0</v>
      </c>
      <c r="CJ191">
        <f t="shared" si="161"/>
        <v>0</v>
      </c>
      <c r="CK191">
        <f t="shared" si="161"/>
        <v>0</v>
      </c>
      <c r="CL191">
        <f t="shared" si="161"/>
        <v>0</v>
      </c>
      <c r="CM191">
        <f t="shared" si="161"/>
        <v>0</v>
      </c>
      <c r="CN191">
        <f t="shared" si="161"/>
        <v>0</v>
      </c>
      <c r="CO191">
        <f t="shared" si="161"/>
        <v>0</v>
      </c>
      <c r="CP191">
        <f t="shared" si="161"/>
        <v>0</v>
      </c>
      <c r="CQ191">
        <f t="shared" si="161"/>
        <v>0</v>
      </c>
      <c r="CR191">
        <f t="shared" si="161"/>
        <v>0</v>
      </c>
      <c r="CS191">
        <f t="shared" ref="CS191:DH191" si="162">CS42</f>
        <v>0</v>
      </c>
      <c r="CT191">
        <f t="shared" si="162"/>
        <v>0</v>
      </c>
      <c r="CU191">
        <f t="shared" si="162"/>
        <v>0</v>
      </c>
      <c r="CV191">
        <f t="shared" si="162"/>
        <v>0</v>
      </c>
      <c r="CW191">
        <f t="shared" si="162"/>
        <v>0</v>
      </c>
      <c r="CX191">
        <f t="shared" si="162"/>
        <v>0</v>
      </c>
      <c r="CY191">
        <f t="shared" si="162"/>
        <v>0</v>
      </c>
      <c r="CZ191">
        <f t="shared" si="162"/>
        <v>0</v>
      </c>
      <c r="DA191">
        <f t="shared" si="162"/>
        <v>0</v>
      </c>
      <c r="DB191">
        <f t="shared" si="162"/>
        <v>0</v>
      </c>
      <c r="DC191">
        <f t="shared" si="162"/>
        <v>0</v>
      </c>
      <c r="DD191">
        <f t="shared" si="162"/>
        <v>0</v>
      </c>
      <c r="DE191">
        <f t="shared" si="162"/>
        <v>132</v>
      </c>
      <c r="DF191" t="str">
        <f t="shared" si="162"/>
        <v>Servicio de Desarrollo de las Empresas Púb. Productivas</v>
      </c>
      <c r="DG191">
        <f t="shared" si="162"/>
        <v>33977</v>
      </c>
      <c r="DH191">
        <f t="shared" si="162"/>
        <v>0</v>
      </c>
    </row>
    <row r="192" spans="1:112">
      <c r="A192">
        <f t="shared" ref="A192:AF192" si="163">A43</f>
        <v>312</v>
      </c>
      <c r="B192" t="str">
        <f t="shared" si="163"/>
        <v>Autoridad de Fiscalizac. y Control Soc de Bosques y Tierras</v>
      </c>
      <c r="C192">
        <f t="shared" si="163"/>
        <v>0</v>
      </c>
      <c r="D192">
        <f t="shared" si="163"/>
        <v>0</v>
      </c>
      <c r="E192">
        <f t="shared" si="163"/>
        <v>0</v>
      </c>
      <c r="F192">
        <f t="shared" si="163"/>
        <v>6678.41</v>
      </c>
      <c r="G192">
        <f t="shared" si="163"/>
        <v>0</v>
      </c>
      <c r="H192">
        <f t="shared" si="163"/>
        <v>0</v>
      </c>
      <c r="I192">
        <f t="shared" si="163"/>
        <v>0</v>
      </c>
      <c r="J192">
        <f t="shared" si="163"/>
        <v>0</v>
      </c>
      <c r="K192">
        <f t="shared" si="163"/>
        <v>0</v>
      </c>
      <c r="L192">
        <f t="shared" si="163"/>
        <v>0</v>
      </c>
      <c r="M192">
        <f t="shared" si="163"/>
        <v>0</v>
      </c>
      <c r="N192">
        <f t="shared" si="163"/>
        <v>0</v>
      </c>
      <c r="O192">
        <f t="shared" si="163"/>
        <v>0</v>
      </c>
      <c r="P192">
        <f t="shared" si="163"/>
        <v>0</v>
      </c>
      <c r="Q192">
        <f t="shared" si="163"/>
        <v>0</v>
      </c>
      <c r="R192">
        <f t="shared" si="163"/>
        <v>0</v>
      </c>
      <c r="S192">
        <f t="shared" si="163"/>
        <v>0</v>
      </c>
      <c r="T192">
        <f t="shared" si="163"/>
        <v>0</v>
      </c>
      <c r="U192">
        <f t="shared" si="163"/>
        <v>0</v>
      </c>
      <c r="V192">
        <f t="shared" si="163"/>
        <v>0</v>
      </c>
      <c r="W192">
        <f t="shared" si="163"/>
        <v>0</v>
      </c>
      <c r="X192">
        <f t="shared" si="163"/>
        <v>0</v>
      </c>
      <c r="Y192">
        <f t="shared" si="163"/>
        <v>0</v>
      </c>
      <c r="Z192">
        <f t="shared" si="163"/>
        <v>0</v>
      </c>
      <c r="AA192">
        <f t="shared" si="163"/>
        <v>0</v>
      </c>
      <c r="AB192">
        <f t="shared" si="163"/>
        <v>0</v>
      </c>
      <c r="AC192">
        <f t="shared" si="163"/>
        <v>0</v>
      </c>
      <c r="AD192">
        <f t="shared" si="163"/>
        <v>0</v>
      </c>
      <c r="AE192">
        <f t="shared" si="163"/>
        <v>0</v>
      </c>
      <c r="AF192">
        <f t="shared" si="163"/>
        <v>0</v>
      </c>
      <c r="AG192">
        <f t="shared" ref="AG192:BL192" si="164">AG43</f>
        <v>0</v>
      </c>
      <c r="AH192">
        <f t="shared" si="164"/>
        <v>0</v>
      </c>
      <c r="AI192">
        <f t="shared" si="164"/>
        <v>0</v>
      </c>
      <c r="AJ192">
        <f t="shared" si="164"/>
        <v>0</v>
      </c>
      <c r="AK192">
        <f t="shared" si="164"/>
        <v>0</v>
      </c>
      <c r="AL192">
        <f t="shared" si="164"/>
        <v>0</v>
      </c>
      <c r="AM192">
        <f t="shared" si="164"/>
        <v>0</v>
      </c>
      <c r="AN192">
        <f t="shared" si="164"/>
        <v>0</v>
      </c>
      <c r="AO192">
        <f t="shared" si="164"/>
        <v>0</v>
      </c>
      <c r="AP192">
        <f t="shared" si="164"/>
        <v>0</v>
      </c>
      <c r="AQ192">
        <f t="shared" si="164"/>
        <v>0</v>
      </c>
      <c r="AR192">
        <f t="shared" si="164"/>
        <v>0</v>
      </c>
      <c r="AS192">
        <f t="shared" si="164"/>
        <v>0</v>
      </c>
      <c r="AT192">
        <f t="shared" si="164"/>
        <v>0</v>
      </c>
      <c r="AU192">
        <f t="shared" si="164"/>
        <v>0</v>
      </c>
      <c r="AV192">
        <f t="shared" si="164"/>
        <v>0</v>
      </c>
      <c r="AW192">
        <f t="shared" si="164"/>
        <v>0</v>
      </c>
      <c r="AX192">
        <f t="shared" si="164"/>
        <v>0</v>
      </c>
      <c r="AY192">
        <f t="shared" si="164"/>
        <v>0</v>
      </c>
      <c r="AZ192">
        <f t="shared" si="164"/>
        <v>0</v>
      </c>
      <c r="BA192">
        <f t="shared" si="164"/>
        <v>0</v>
      </c>
      <c r="BB192">
        <f t="shared" si="164"/>
        <v>0</v>
      </c>
      <c r="BC192">
        <f t="shared" si="164"/>
        <v>0</v>
      </c>
      <c r="BD192">
        <f t="shared" si="164"/>
        <v>0</v>
      </c>
      <c r="BE192">
        <f t="shared" si="164"/>
        <v>0</v>
      </c>
      <c r="BF192">
        <f t="shared" si="164"/>
        <v>0</v>
      </c>
      <c r="BG192">
        <f t="shared" si="164"/>
        <v>0</v>
      </c>
      <c r="BH192">
        <f t="shared" si="164"/>
        <v>0</v>
      </c>
      <c r="BI192">
        <f t="shared" si="164"/>
        <v>0</v>
      </c>
      <c r="BJ192">
        <f t="shared" si="164"/>
        <v>0</v>
      </c>
      <c r="BK192">
        <f t="shared" si="164"/>
        <v>0</v>
      </c>
      <c r="BL192">
        <f t="shared" si="164"/>
        <v>0</v>
      </c>
      <c r="BM192">
        <f t="shared" ref="BM192:CR192" si="165">BM43</f>
        <v>0</v>
      </c>
      <c r="BN192">
        <f t="shared" si="165"/>
        <v>0</v>
      </c>
      <c r="BO192">
        <f t="shared" si="165"/>
        <v>0</v>
      </c>
      <c r="BP192">
        <f t="shared" si="165"/>
        <v>0</v>
      </c>
      <c r="BQ192">
        <f t="shared" si="165"/>
        <v>0</v>
      </c>
      <c r="BR192">
        <f t="shared" si="165"/>
        <v>0</v>
      </c>
      <c r="BS192">
        <f t="shared" si="165"/>
        <v>0</v>
      </c>
      <c r="BT192">
        <f t="shared" si="165"/>
        <v>0</v>
      </c>
      <c r="BU192">
        <f t="shared" si="165"/>
        <v>0</v>
      </c>
      <c r="BV192">
        <f t="shared" si="165"/>
        <v>0</v>
      </c>
      <c r="BW192">
        <f t="shared" si="165"/>
        <v>0</v>
      </c>
      <c r="BX192">
        <f t="shared" si="165"/>
        <v>0</v>
      </c>
      <c r="BY192">
        <f t="shared" si="165"/>
        <v>0</v>
      </c>
      <c r="BZ192">
        <f t="shared" si="165"/>
        <v>0</v>
      </c>
      <c r="CA192">
        <f t="shared" si="165"/>
        <v>0</v>
      </c>
      <c r="CB192">
        <f t="shared" si="165"/>
        <v>0</v>
      </c>
      <c r="CC192">
        <f t="shared" si="165"/>
        <v>0</v>
      </c>
      <c r="CD192">
        <f t="shared" si="165"/>
        <v>0</v>
      </c>
      <c r="CE192">
        <f t="shared" si="165"/>
        <v>0</v>
      </c>
      <c r="CF192">
        <f t="shared" si="165"/>
        <v>0</v>
      </c>
      <c r="CG192">
        <f t="shared" si="165"/>
        <v>0</v>
      </c>
      <c r="CH192">
        <f t="shared" si="165"/>
        <v>0</v>
      </c>
      <c r="CI192">
        <f t="shared" si="165"/>
        <v>0</v>
      </c>
      <c r="CJ192">
        <f t="shared" si="165"/>
        <v>0</v>
      </c>
      <c r="CK192">
        <f t="shared" si="165"/>
        <v>0</v>
      </c>
      <c r="CL192">
        <f t="shared" si="165"/>
        <v>0</v>
      </c>
      <c r="CM192">
        <f t="shared" si="165"/>
        <v>0</v>
      </c>
      <c r="CN192">
        <f t="shared" si="165"/>
        <v>0</v>
      </c>
      <c r="CO192">
        <f t="shared" si="165"/>
        <v>0</v>
      </c>
      <c r="CP192">
        <f t="shared" si="165"/>
        <v>0</v>
      </c>
      <c r="CQ192">
        <f t="shared" si="165"/>
        <v>0</v>
      </c>
      <c r="CR192">
        <f t="shared" si="165"/>
        <v>0</v>
      </c>
      <c r="CS192">
        <f t="shared" ref="CS192:DH192" si="166">CS43</f>
        <v>0</v>
      </c>
      <c r="CT192">
        <f t="shared" si="166"/>
        <v>0</v>
      </c>
      <c r="CU192">
        <f t="shared" si="166"/>
        <v>0</v>
      </c>
      <c r="CV192">
        <f t="shared" si="166"/>
        <v>0</v>
      </c>
      <c r="CW192">
        <f t="shared" si="166"/>
        <v>0</v>
      </c>
      <c r="CX192">
        <f t="shared" si="166"/>
        <v>0</v>
      </c>
      <c r="CY192">
        <f t="shared" si="166"/>
        <v>0</v>
      </c>
      <c r="CZ192">
        <f t="shared" si="166"/>
        <v>0</v>
      </c>
      <c r="DA192">
        <f t="shared" si="166"/>
        <v>0</v>
      </c>
      <c r="DB192">
        <f t="shared" si="166"/>
        <v>0</v>
      </c>
      <c r="DC192">
        <f t="shared" si="166"/>
        <v>0</v>
      </c>
      <c r="DD192">
        <f t="shared" si="166"/>
        <v>0</v>
      </c>
      <c r="DE192">
        <f t="shared" si="166"/>
        <v>192</v>
      </c>
      <c r="DF192" t="str">
        <f t="shared" si="166"/>
        <v>Servicio al Mejoramiento de la Navegación Amazónica</v>
      </c>
      <c r="DG192">
        <f t="shared" si="166"/>
        <v>779739</v>
      </c>
      <c r="DH192">
        <f t="shared" si="166"/>
        <v>0</v>
      </c>
    </row>
    <row r="193" spans="1:112">
      <c r="A193">
        <f t="shared" ref="A193:AF193" si="167">A44</f>
        <v>313</v>
      </c>
      <c r="B193" t="str">
        <f t="shared" si="167"/>
        <v>Autoridad de Fiscalización y Control de Pensiones y Seguros - APS</v>
      </c>
      <c r="C193">
        <f t="shared" si="167"/>
        <v>0</v>
      </c>
      <c r="D193">
        <f t="shared" si="167"/>
        <v>14029.43</v>
      </c>
      <c r="E193">
        <f t="shared" si="167"/>
        <v>0</v>
      </c>
      <c r="F193">
        <f t="shared" si="167"/>
        <v>14691.19</v>
      </c>
      <c r="G193">
        <f t="shared" si="167"/>
        <v>0</v>
      </c>
      <c r="H193">
        <f t="shared" si="167"/>
        <v>0</v>
      </c>
      <c r="I193">
        <f t="shared" si="167"/>
        <v>0</v>
      </c>
      <c r="J193">
        <f t="shared" si="167"/>
        <v>0</v>
      </c>
      <c r="K193">
        <f t="shared" si="167"/>
        <v>0</v>
      </c>
      <c r="L193">
        <f t="shared" si="167"/>
        <v>0</v>
      </c>
      <c r="M193">
        <f t="shared" si="167"/>
        <v>0</v>
      </c>
      <c r="N193">
        <f t="shared" si="167"/>
        <v>0</v>
      </c>
      <c r="O193">
        <f t="shared" si="167"/>
        <v>0</v>
      </c>
      <c r="P193">
        <f t="shared" si="167"/>
        <v>0</v>
      </c>
      <c r="Q193">
        <f t="shared" si="167"/>
        <v>0</v>
      </c>
      <c r="R193">
        <f t="shared" si="167"/>
        <v>0</v>
      </c>
      <c r="S193">
        <f t="shared" si="167"/>
        <v>0</v>
      </c>
      <c r="T193">
        <f t="shared" si="167"/>
        <v>0</v>
      </c>
      <c r="U193">
        <f t="shared" si="167"/>
        <v>0</v>
      </c>
      <c r="V193">
        <f t="shared" si="167"/>
        <v>0</v>
      </c>
      <c r="W193">
        <f t="shared" si="167"/>
        <v>0</v>
      </c>
      <c r="X193">
        <f t="shared" si="167"/>
        <v>0</v>
      </c>
      <c r="Y193">
        <f t="shared" si="167"/>
        <v>0</v>
      </c>
      <c r="Z193">
        <f t="shared" si="167"/>
        <v>0</v>
      </c>
      <c r="AA193">
        <f t="shared" si="167"/>
        <v>0</v>
      </c>
      <c r="AB193">
        <f t="shared" si="167"/>
        <v>0</v>
      </c>
      <c r="AC193">
        <f t="shared" si="167"/>
        <v>0</v>
      </c>
      <c r="AD193">
        <f t="shared" si="167"/>
        <v>0</v>
      </c>
      <c r="AE193">
        <f t="shared" si="167"/>
        <v>0</v>
      </c>
      <c r="AF193">
        <f t="shared" si="167"/>
        <v>0</v>
      </c>
      <c r="AG193">
        <f t="shared" ref="AG193:BL193" si="168">AG44</f>
        <v>0</v>
      </c>
      <c r="AH193">
        <f t="shared" si="168"/>
        <v>0</v>
      </c>
      <c r="AI193">
        <f t="shared" si="168"/>
        <v>0</v>
      </c>
      <c r="AJ193">
        <f t="shared" si="168"/>
        <v>0</v>
      </c>
      <c r="AK193">
        <f t="shared" si="168"/>
        <v>0</v>
      </c>
      <c r="AL193">
        <f t="shared" si="168"/>
        <v>0</v>
      </c>
      <c r="AM193">
        <f t="shared" si="168"/>
        <v>0</v>
      </c>
      <c r="AN193">
        <f t="shared" si="168"/>
        <v>0</v>
      </c>
      <c r="AO193">
        <f t="shared" si="168"/>
        <v>0</v>
      </c>
      <c r="AP193">
        <f t="shared" si="168"/>
        <v>0</v>
      </c>
      <c r="AQ193">
        <f t="shared" si="168"/>
        <v>0</v>
      </c>
      <c r="AR193">
        <f t="shared" si="168"/>
        <v>0</v>
      </c>
      <c r="AS193">
        <f t="shared" si="168"/>
        <v>0</v>
      </c>
      <c r="AT193">
        <f t="shared" si="168"/>
        <v>0</v>
      </c>
      <c r="AU193">
        <f t="shared" si="168"/>
        <v>0</v>
      </c>
      <c r="AV193">
        <f t="shared" si="168"/>
        <v>0</v>
      </c>
      <c r="AW193">
        <f t="shared" si="168"/>
        <v>0</v>
      </c>
      <c r="AX193">
        <f t="shared" si="168"/>
        <v>0</v>
      </c>
      <c r="AY193">
        <f t="shared" si="168"/>
        <v>0</v>
      </c>
      <c r="AZ193">
        <f t="shared" si="168"/>
        <v>0</v>
      </c>
      <c r="BA193">
        <f t="shared" si="168"/>
        <v>0</v>
      </c>
      <c r="BB193">
        <f t="shared" si="168"/>
        <v>0</v>
      </c>
      <c r="BC193">
        <f t="shared" si="168"/>
        <v>0</v>
      </c>
      <c r="BD193">
        <f t="shared" si="168"/>
        <v>0</v>
      </c>
      <c r="BE193">
        <f t="shared" si="168"/>
        <v>0</v>
      </c>
      <c r="BF193">
        <f t="shared" si="168"/>
        <v>0</v>
      </c>
      <c r="BG193">
        <f t="shared" si="168"/>
        <v>0</v>
      </c>
      <c r="BH193">
        <f t="shared" si="168"/>
        <v>0</v>
      </c>
      <c r="BI193">
        <f t="shared" si="168"/>
        <v>0</v>
      </c>
      <c r="BJ193">
        <f t="shared" si="168"/>
        <v>0</v>
      </c>
      <c r="BK193">
        <f t="shared" si="168"/>
        <v>0</v>
      </c>
      <c r="BL193">
        <f t="shared" si="168"/>
        <v>0</v>
      </c>
      <c r="BM193">
        <f t="shared" ref="BM193:CR193" si="169">BM44</f>
        <v>0</v>
      </c>
      <c r="BN193">
        <f t="shared" si="169"/>
        <v>0</v>
      </c>
      <c r="BO193">
        <f t="shared" si="169"/>
        <v>0</v>
      </c>
      <c r="BP193">
        <f t="shared" si="169"/>
        <v>0</v>
      </c>
      <c r="BQ193">
        <f t="shared" si="169"/>
        <v>0</v>
      </c>
      <c r="BR193">
        <f t="shared" si="169"/>
        <v>0</v>
      </c>
      <c r="BS193">
        <f t="shared" si="169"/>
        <v>0</v>
      </c>
      <c r="BT193">
        <f t="shared" si="169"/>
        <v>0</v>
      </c>
      <c r="BU193">
        <f t="shared" si="169"/>
        <v>0</v>
      </c>
      <c r="BV193">
        <f t="shared" si="169"/>
        <v>0</v>
      </c>
      <c r="BW193">
        <f t="shared" si="169"/>
        <v>0</v>
      </c>
      <c r="BX193">
        <f t="shared" si="169"/>
        <v>0</v>
      </c>
      <c r="BY193">
        <f t="shared" si="169"/>
        <v>0</v>
      </c>
      <c r="BZ193">
        <f t="shared" si="169"/>
        <v>0</v>
      </c>
      <c r="CA193">
        <f t="shared" si="169"/>
        <v>0</v>
      </c>
      <c r="CB193">
        <f t="shared" si="169"/>
        <v>0</v>
      </c>
      <c r="CC193">
        <f t="shared" si="169"/>
        <v>0</v>
      </c>
      <c r="CD193">
        <f t="shared" si="169"/>
        <v>0</v>
      </c>
      <c r="CE193">
        <f t="shared" si="169"/>
        <v>0</v>
      </c>
      <c r="CF193">
        <f t="shared" si="169"/>
        <v>0</v>
      </c>
      <c r="CG193">
        <f t="shared" si="169"/>
        <v>0</v>
      </c>
      <c r="CH193">
        <f t="shared" si="169"/>
        <v>0</v>
      </c>
      <c r="CI193">
        <f t="shared" si="169"/>
        <v>0</v>
      </c>
      <c r="CJ193">
        <f t="shared" si="169"/>
        <v>0</v>
      </c>
      <c r="CK193">
        <f t="shared" si="169"/>
        <v>0</v>
      </c>
      <c r="CL193">
        <f t="shared" si="169"/>
        <v>0</v>
      </c>
      <c r="CM193">
        <f t="shared" si="169"/>
        <v>0</v>
      </c>
      <c r="CN193">
        <f t="shared" si="169"/>
        <v>0</v>
      </c>
      <c r="CO193">
        <f t="shared" si="169"/>
        <v>0</v>
      </c>
      <c r="CP193">
        <f t="shared" si="169"/>
        <v>0</v>
      </c>
      <c r="CQ193">
        <f t="shared" si="169"/>
        <v>0</v>
      </c>
      <c r="CR193">
        <f t="shared" si="169"/>
        <v>0</v>
      </c>
      <c r="CS193">
        <f t="shared" ref="CS193:DH193" si="170">CS44</f>
        <v>0</v>
      </c>
      <c r="CT193">
        <f t="shared" si="170"/>
        <v>0</v>
      </c>
      <c r="CU193">
        <f t="shared" si="170"/>
        <v>0</v>
      </c>
      <c r="CV193">
        <f t="shared" si="170"/>
        <v>0</v>
      </c>
      <c r="CW193">
        <f t="shared" si="170"/>
        <v>0</v>
      </c>
      <c r="CX193">
        <f t="shared" si="170"/>
        <v>0</v>
      </c>
      <c r="CY193">
        <f t="shared" si="170"/>
        <v>0</v>
      </c>
      <c r="CZ193">
        <f t="shared" si="170"/>
        <v>0</v>
      </c>
      <c r="DA193">
        <f t="shared" si="170"/>
        <v>0</v>
      </c>
      <c r="DB193">
        <f t="shared" si="170"/>
        <v>0</v>
      </c>
      <c r="DC193">
        <f t="shared" si="170"/>
        <v>0</v>
      </c>
      <c r="DD193">
        <f t="shared" si="170"/>
        <v>0</v>
      </c>
      <c r="DE193">
        <f t="shared" si="170"/>
        <v>223</v>
      </c>
      <c r="DF193" t="str">
        <f t="shared" si="170"/>
        <v>Fondo Nacional de Desarrollo Forestal</v>
      </c>
      <c r="DG193">
        <f t="shared" si="170"/>
        <v>8356.66</v>
      </c>
      <c r="DH193">
        <f t="shared" si="170"/>
        <v>0</v>
      </c>
    </row>
    <row r="194" spans="1:112">
      <c r="A194">
        <f t="shared" ref="A194:AF194" si="171">A45</f>
        <v>314</v>
      </c>
      <c r="B194" t="str">
        <f t="shared" si="171"/>
        <v xml:space="preserve">Autoridad de Fiscalización de Electricidad y Tecnología Nuclear </v>
      </c>
      <c r="C194">
        <f t="shared" si="171"/>
        <v>0</v>
      </c>
      <c r="D194">
        <f t="shared" si="171"/>
        <v>0</v>
      </c>
      <c r="E194">
        <f t="shared" si="171"/>
        <v>0</v>
      </c>
      <c r="F194">
        <f t="shared" si="171"/>
        <v>26.6</v>
      </c>
      <c r="G194">
        <f t="shared" si="171"/>
        <v>0</v>
      </c>
      <c r="H194">
        <f t="shared" si="171"/>
        <v>0</v>
      </c>
      <c r="I194">
        <f t="shared" si="171"/>
        <v>0</v>
      </c>
      <c r="J194">
        <f t="shared" si="171"/>
        <v>0</v>
      </c>
      <c r="K194">
        <f t="shared" si="171"/>
        <v>0</v>
      </c>
      <c r="L194">
        <f t="shared" si="171"/>
        <v>0</v>
      </c>
      <c r="M194">
        <f t="shared" si="171"/>
        <v>0</v>
      </c>
      <c r="N194">
        <f t="shared" si="171"/>
        <v>0</v>
      </c>
      <c r="O194">
        <f t="shared" si="171"/>
        <v>0</v>
      </c>
      <c r="P194">
        <f t="shared" si="171"/>
        <v>0</v>
      </c>
      <c r="Q194">
        <f t="shared" si="171"/>
        <v>0</v>
      </c>
      <c r="R194">
        <f t="shared" si="171"/>
        <v>0</v>
      </c>
      <c r="S194">
        <f t="shared" si="171"/>
        <v>0</v>
      </c>
      <c r="T194">
        <f t="shared" si="171"/>
        <v>0</v>
      </c>
      <c r="U194">
        <f t="shared" si="171"/>
        <v>0</v>
      </c>
      <c r="V194">
        <f t="shared" si="171"/>
        <v>0</v>
      </c>
      <c r="W194">
        <f t="shared" si="171"/>
        <v>0</v>
      </c>
      <c r="X194">
        <f t="shared" si="171"/>
        <v>0</v>
      </c>
      <c r="Y194">
        <f t="shared" si="171"/>
        <v>0</v>
      </c>
      <c r="Z194">
        <f t="shared" si="171"/>
        <v>0</v>
      </c>
      <c r="AA194">
        <f t="shared" si="171"/>
        <v>0</v>
      </c>
      <c r="AB194">
        <f t="shared" si="171"/>
        <v>0</v>
      </c>
      <c r="AC194">
        <f t="shared" si="171"/>
        <v>0</v>
      </c>
      <c r="AD194">
        <f t="shared" si="171"/>
        <v>0</v>
      </c>
      <c r="AE194">
        <f t="shared" si="171"/>
        <v>0</v>
      </c>
      <c r="AF194">
        <f t="shared" si="171"/>
        <v>0</v>
      </c>
      <c r="AG194">
        <f t="shared" ref="AG194:BL194" si="172">AG45</f>
        <v>0</v>
      </c>
      <c r="AH194">
        <f t="shared" si="172"/>
        <v>0</v>
      </c>
      <c r="AI194">
        <f t="shared" si="172"/>
        <v>0</v>
      </c>
      <c r="AJ194">
        <f t="shared" si="172"/>
        <v>0</v>
      </c>
      <c r="AK194">
        <f t="shared" si="172"/>
        <v>0</v>
      </c>
      <c r="AL194">
        <f t="shared" si="172"/>
        <v>0</v>
      </c>
      <c r="AM194">
        <f t="shared" si="172"/>
        <v>0</v>
      </c>
      <c r="AN194">
        <f t="shared" si="172"/>
        <v>0</v>
      </c>
      <c r="AO194">
        <f t="shared" si="172"/>
        <v>0</v>
      </c>
      <c r="AP194">
        <f t="shared" si="172"/>
        <v>0</v>
      </c>
      <c r="AQ194">
        <f t="shared" si="172"/>
        <v>0</v>
      </c>
      <c r="AR194">
        <f t="shared" si="172"/>
        <v>0</v>
      </c>
      <c r="AS194">
        <f t="shared" si="172"/>
        <v>0</v>
      </c>
      <c r="AT194">
        <f t="shared" si="172"/>
        <v>0</v>
      </c>
      <c r="AU194">
        <f t="shared" si="172"/>
        <v>0</v>
      </c>
      <c r="AV194">
        <f t="shared" si="172"/>
        <v>0</v>
      </c>
      <c r="AW194">
        <f t="shared" si="172"/>
        <v>0</v>
      </c>
      <c r="AX194">
        <f t="shared" si="172"/>
        <v>0</v>
      </c>
      <c r="AY194">
        <f t="shared" si="172"/>
        <v>0</v>
      </c>
      <c r="AZ194">
        <f t="shared" si="172"/>
        <v>0</v>
      </c>
      <c r="BA194">
        <f t="shared" si="172"/>
        <v>0</v>
      </c>
      <c r="BB194">
        <f t="shared" si="172"/>
        <v>0</v>
      </c>
      <c r="BC194">
        <f t="shared" si="172"/>
        <v>0</v>
      </c>
      <c r="BD194">
        <f t="shared" si="172"/>
        <v>0</v>
      </c>
      <c r="BE194">
        <f t="shared" si="172"/>
        <v>0</v>
      </c>
      <c r="BF194">
        <f t="shared" si="172"/>
        <v>0</v>
      </c>
      <c r="BG194">
        <f t="shared" si="172"/>
        <v>0</v>
      </c>
      <c r="BH194">
        <f t="shared" si="172"/>
        <v>0</v>
      </c>
      <c r="BI194">
        <f t="shared" si="172"/>
        <v>0</v>
      </c>
      <c r="BJ194">
        <f t="shared" si="172"/>
        <v>0</v>
      </c>
      <c r="BK194">
        <f t="shared" si="172"/>
        <v>0</v>
      </c>
      <c r="BL194">
        <f t="shared" si="172"/>
        <v>0</v>
      </c>
      <c r="BM194">
        <f t="shared" ref="BM194:CR194" si="173">BM45</f>
        <v>0</v>
      </c>
      <c r="BN194">
        <f t="shared" si="173"/>
        <v>0</v>
      </c>
      <c r="BO194">
        <f t="shared" si="173"/>
        <v>0</v>
      </c>
      <c r="BP194">
        <f t="shared" si="173"/>
        <v>0</v>
      </c>
      <c r="BQ194">
        <f t="shared" si="173"/>
        <v>0</v>
      </c>
      <c r="BR194">
        <f t="shared" si="173"/>
        <v>0</v>
      </c>
      <c r="BS194">
        <f t="shared" si="173"/>
        <v>0</v>
      </c>
      <c r="BT194">
        <f t="shared" si="173"/>
        <v>0</v>
      </c>
      <c r="BU194">
        <f t="shared" si="173"/>
        <v>0</v>
      </c>
      <c r="BV194">
        <f t="shared" si="173"/>
        <v>0</v>
      </c>
      <c r="BW194">
        <f t="shared" si="173"/>
        <v>0</v>
      </c>
      <c r="BX194">
        <f t="shared" si="173"/>
        <v>0</v>
      </c>
      <c r="BY194">
        <f t="shared" si="173"/>
        <v>0</v>
      </c>
      <c r="BZ194">
        <f t="shared" si="173"/>
        <v>0</v>
      </c>
      <c r="CA194">
        <f t="shared" si="173"/>
        <v>0</v>
      </c>
      <c r="CB194">
        <f t="shared" si="173"/>
        <v>0</v>
      </c>
      <c r="CC194">
        <f t="shared" si="173"/>
        <v>0</v>
      </c>
      <c r="CD194">
        <f t="shared" si="173"/>
        <v>0</v>
      </c>
      <c r="CE194">
        <f t="shared" si="173"/>
        <v>0</v>
      </c>
      <c r="CF194">
        <f t="shared" si="173"/>
        <v>0</v>
      </c>
      <c r="CG194">
        <f t="shared" si="173"/>
        <v>0</v>
      </c>
      <c r="CH194">
        <f t="shared" si="173"/>
        <v>0</v>
      </c>
      <c r="CI194">
        <f t="shared" si="173"/>
        <v>0</v>
      </c>
      <c r="CJ194">
        <f t="shared" si="173"/>
        <v>0</v>
      </c>
      <c r="CK194">
        <f t="shared" si="173"/>
        <v>0</v>
      </c>
      <c r="CL194">
        <f t="shared" si="173"/>
        <v>0</v>
      </c>
      <c r="CM194">
        <f t="shared" si="173"/>
        <v>0</v>
      </c>
      <c r="CN194">
        <f t="shared" si="173"/>
        <v>0</v>
      </c>
      <c r="CO194">
        <f t="shared" si="173"/>
        <v>0</v>
      </c>
      <c r="CP194">
        <f t="shared" si="173"/>
        <v>0</v>
      </c>
      <c r="CQ194">
        <f t="shared" si="173"/>
        <v>0</v>
      </c>
      <c r="CR194">
        <f t="shared" si="173"/>
        <v>0</v>
      </c>
      <c r="CS194">
        <f t="shared" ref="CS194:DH194" si="174">CS45</f>
        <v>0</v>
      </c>
      <c r="CT194">
        <f t="shared" si="174"/>
        <v>0</v>
      </c>
      <c r="CU194">
        <f t="shared" si="174"/>
        <v>0</v>
      </c>
      <c r="CV194">
        <f t="shared" si="174"/>
        <v>0</v>
      </c>
      <c r="CW194">
        <f t="shared" si="174"/>
        <v>0</v>
      </c>
      <c r="CX194">
        <f t="shared" si="174"/>
        <v>0</v>
      </c>
      <c r="CY194">
        <f t="shared" si="174"/>
        <v>0</v>
      </c>
      <c r="CZ194">
        <f t="shared" si="174"/>
        <v>0</v>
      </c>
      <c r="DA194">
        <f t="shared" si="174"/>
        <v>0</v>
      </c>
      <c r="DB194">
        <f t="shared" si="174"/>
        <v>0</v>
      </c>
      <c r="DC194">
        <f t="shared" si="174"/>
        <v>0</v>
      </c>
      <c r="DD194">
        <f t="shared" si="174"/>
        <v>0</v>
      </c>
      <c r="DE194">
        <f t="shared" si="174"/>
        <v>291</v>
      </c>
      <c r="DF194" t="str">
        <f t="shared" si="174"/>
        <v>Administradora Boliviana de Carreteras</v>
      </c>
      <c r="DG194">
        <f t="shared" si="174"/>
        <v>113902433.54000001</v>
      </c>
      <c r="DH194">
        <f t="shared" si="174"/>
        <v>0</v>
      </c>
    </row>
    <row r="195" spans="1:112">
      <c r="A195">
        <f t="shared" ref="A195:AF195" si="175">A46</f>
        <v>315</v>
      </c>
      <c r="B195" t="str">
        <f t="shared" si="175"/>
        <v>Autoridad de Fiscalización de Empresas</v>
      </c>
      <c r="C195">
        <f t="shared" si="175"/>
        <v>0</v>
      </c>
      <c r="D195">
        <f t="shared" si="175"/>
        <v>0</v>
      </c>
      <c r="E195">
        <f t="shared" si="175"/>
        <v>0</v>
      </c>
      <c r="F195">
        <f t="shared" si="175"/>
        <v>412</v>
      </c>
      <c r="G195">
        <f t="shared" si="175"/>
        <v>0</v>
      </c>
      <c r="H195">
        <f t="shared" si="175"/>
        <v>0</v>
      </c>
      <c r="I195">
        <f t="shared" si="175"/>
        <v>0</v>
      </c>
      <c r="J195">
        <f t="shared" si="175"/>
        <v>0</v>
      </c>
      <c r="K195">
        <f t="shared" si="175"/>
        <v>0</v>
      </c>
      <c r="L195">
        <f t="shared" si="175"/>
        <v>0</v>
      </c>
      <c r="M195">
        <f t="shared" si="175"/>
        <v>0</v>
      </c>
      <c r="N195">
        <f t="shared" si="175"/>
        <v>0</v>
      </c>
      <c r="O195">
        <f t="shared" si="175"/>
        <v>0</v>
      </c>
      <c r="P195">
        <f t="shared" si="175"/>
        <v>0</v>
      </c>
      <c r="Q195">
        <f t="shared" si="175"/>
        <v>0</v>
      </c>
      <c r="R195">
        <f t="shared" si="175"/>
        <v>0</v>
      </c>
      <c r="S195">
        <f t="shared" si="175"/>
        <v>0</v>
      </c>
      <c r="T195">
        <f t="shared" si="175"/>
        <v>0</v>
      </c>
      <c r="U195">
        <f t="shared" si="175"/>
        <v>0</v>
      </c>
      <c r="V195">
        <f t="shared" si="175"/>
        <v>0</v>
      </c>
      <c r="W195">
        <f t="shared" si="175"/>
        <v>0</v>
      </c>
      <c r="X195">
        <f t="shared" si="175"/>
        <v>0</v>
      </c>
      <c r="Y195">
        <f t="shared" si="175"/>
        <v>0</v>
      </c>
      <c r="Z195">
        <f t="shared" si="175"/>
        <v>0</v>
      </c>
      <c r="AA195">
        <f t="shared" si="175"/>
        <v>0</v>
      </c>
      <c r="AB195">
        <f t="shared" si="175"/>
        <v>0</v>
      </c>
      <c r="AC195">
        <f t="shared" si="175"/>
        <v>0</v>
      </c>
      <c r="AD195">
        <f t="shared" si="175"/>
        <v>0</v>
      </c>
      <c r="AE195">
        <f t="shared" si="175"/>
        <v>0</v>
      </c>
      <c r="AF195">
        <f t="shared" si="175"/>
        <v>0</v>
      </c>
      <c r="AG195">
        <f t="shared" ref="AG195:BL195" si="176">AG46</f>
        <v>0</v>
      </c>
      <c r="AH195">
        <f t="shared" si="176"/>
        <v>0</v>
      </c>
      <c r="AI195">
        <f t="shared" si="176"/>
        <v>0</v>
      </c>
      <c r="AJ195">
        <f t="shared" si="176"/>
        <v>0</v>
      </c>
      <c r="AK195">
        <f t="shared" si="176"/>
        <v>0</v>
      </c>
      <c r="AL195">
        <f t="shared" si="176"/>
        <v>0</v>
      </c>
      <c r="AM195">
        <f t="shared" si="176"/>
        <v>0</v>
      </c>
      <c r="AN195">
        <f t="shared" si="176"/>
        <v>0</v>
      </c>
      <c r="AO195">
        <f t="shared" si="176"/>
        <v>0</v>
      </c>
      <c r="AP195">
        <f t="shared" si="176"/>
        <v>0</v>
      </c>
      <c r="AQ195">
        <f t="shared" si="176"/>
        <v>0</v>
      </c>
      <c r="AR195">
        <f t="shared" si="176"/>
        <v>0</v>
      </c>
      <c r="AS195">
        <f t="shared" si="176"/>
        <v>0</v>
      </c>
      <c r="AT195">
        <f t="shared" si="176"/>
        <v>0</v>
      </c>
      <c r="AU195">
        <f t="shared" si="176"/>
        <v>0</v>
      </c>
      <c r="AV195">
        <f t="shared" si="176"/>
        <v>0</v>
      </c>
      <c r="AW195">
        <f t="shared" si="176"/>
        <v>0</v>
      </c>
      <c r="AX195">
        <f t="shared" si="176"/>
        <v>0</v>
      </c>
      <c r="AY195">
        <f t="shared" si="176"/>
        <v>0</v>
      </c>
      <c r="AZ195">
        <f t="shared" si="176"/>
        <v>0</v>
      </c>
      <c r="BA195">
        <f t="shared" si="176"/>
        <v>0</v>
      </c>
      <c r="BB195">
        <f t="shared" si="176"/>
        <v>0</v>
      </c>
      <c r="BC195">
        <f t="shared" si="176"/>
        <v>0</v>
      </c>
      <c r="BD195">
        <f t="shared" si="176"/>
        <v>0</v>
      </c>
      <c r="BE195">
        <f t="shared" si="176"/>
        <v>0</v>
      </c>
      <c r="BF195">
        <f t="shared" si="176"/>
        <v>0</v>
      </c>
      <c r="BG195">
        <f t="shared" si="176"/>
        <v>0</v>
      </c>
      <c r="BH195">
        <f t="shared" si="176"/>
        <v>0</v>
      </c>
      <c r="BI195">
        <f t="shared" si="176"/>
        <v>0</v>
      </c>
      <c r="BJ195">
        <f t="shared" si="176"/>
        <v>0</v>
      </c>
      <c r="BK195">
        <f t="shared" si="176"/>
        <v>0</v>
      </c>
      <c r="BL195">
        <f t="shared" si="176"/>
        <v>0</v>
      </c>
      <c r="BM195">
        <f t="shared" ref="BM195:CR195" si="177">BM46</f>
        <v>0</v>
      </c>
      <c r="BN195">
        <f t="shared" si="177"/>
        <v>0</v>
      </c>
      <c r="BO195">
        <f t="shared" si="177"/>
        <v>0</v>
      </c>
      <c r="BP195">
        <f t="shared" si="177"/>
        <v>0</v>
      </c>
      <c r="BQ195">
        <f t="shared" si="177"/>
        <v>0</v>
      </c>
      <c r="BR195">
        <f t="shared" si="177"/>
        <v>0</v>
      </c>
      <c r="BS195">
        <f t="shared" si="177"/>
        <v>0</v>
      </c>
      <c r="BT195">
        <f t="shared" si="177"/>
        <v>0</v>
      </c>
      <c r="BU195">
        <f t="shared" si="177"/>
        <v>0</v>
      </c>
      <c r="BV195">
        <f t="shared" si="177"/>
        <v>0</v>
      </c>
      <c r="BW195">
        <f t="shared" si="177"/>
        <v>0</v>
      </c>
      <c r="BX195">
        <f t="shared" si="177"/>
        <v>0</v>
      </c>
      <c r="BY195">
        <f t="shared" si="177"/>
        <v>0</v>
      </c>
      <c r="BZ195">
        <f t="shared" si="177"/>
        <v>0</v>
      </c>
      <c r="CA195">
        <f t="shared" si="177"/>
        <v>0</v>
      </c>
      <c r="CB195">
        <f t="shared" si="177"/>
        <v>0</v>
      </c>
      <c r="CC195">
        <f t="shared" si="177"/>
        <v>0</v>
      </c>
      <c r="CD195">
        <f t="shared" si="177"/>
        <v>0</v>
      </c>
      <c r="CE195">
        <f t="shared" si="177"/>
        <v>0</v>
      </c>
      <c r="CF195">
        <f t="shared" si="177"/>
        <v>0</v>
      </c>
      <c r="CG195">
        <f t="shared" si="177"/>
        <v>0</v>
      </c>
      <c r="CH195">
        <f t="shared" si="177"/>
        <v>0</v>
      </c>
      <c r="CI195">
        <f t="shared" si="177"/>
        <v>0</v>
      </c>
      <c r="CJ195">
        <f t="shared" si="177"/>
        <v>0</v>
      </c>
      <c r="CK195">
        <f t="shared" si="177"/>
        <v>0</v>
      </c>
      <c r="CL195">
        <f t="shared" si="177"/>
        <v>0</v>
      </c>
      <c r="CM195">
        <f t="shared" si="177"/>
        <v>0</v>
      </c>
      <c r="CN195">
        <f t="shared" si="177"/>
        <v>0</v>
      </c>
      <c r="CO195">
        <f t="shared" si="177"/>
        <v>0</v>
      </c>
      <c r="CP195">
        <f t="shared" si="177"/>
        <v>0</v>
      </c>
      <c r="CQ195">
        <f t="shared" si="177"/>
        <v>0</v>
      </c>
      <c r="CR195">
        <f t="shared" si="177"/>
        <v>0</v>
      </c>
      <c r="CS195">
        <f t="shared" ref="CS195:DH195" si="178">CS46</f>
        <v>0</v>
      </c>
      <c r="CT195">
        <f t="shared" si="178"/>
        <v>0</v>
      </c>
      <c r="CU195">
        <f t="shared" si="178"/>
        <v>0</v>
      </c>
      <c r="CV195">
        <f t="shared" si="178"/>
        <v>0</v>
      </c>
      <c r="CW195">
        <f t="shared" si="178"/>
        <v>0</v>
      </c>
      <c r="CX195">
        <f t="shared" si="178"/>
        <v>0</v>
      </c>
      <c r="CY195">
        <f t="shared" si="178"/>
        <v>0</v>
      </c>
      <c r="CZ195">
        <f t="shared" si="178"/>
        <v>0</v>
      </c>
      <c r="DA195">
        <f t="shared" si="178"/>
        <v>0</v>
      </c>
      <c r="DB195">
        <f t="shared" si="178"/>
        <v>0</v>
      </c>
      <c r="DC195">
        <f t="shared" si="178"/>
        <v>0</v>
      </c>
      <c r="DD195">
        <f t="shared" si="178"/>
        <v>0</v>
      </c>
      <c r="DE195">
        <f t="shared" si="178"/>
        <v>512</v>
      </c>
      <c r="DF195" t="str">
        <f t="shared" si="178"/>
        <v>Adm.de Aeropuertos y Servicios Auxiliares a la Naveg. Aérea</v>
      </c>
      <c r="DG195">
        <f t="shared" si="178"/>
        <v>45318.9</v>
      </c>
      <c r="DH195">
        <f t="shared" si="178"/>
        <v>0</v>
      </c>
    </row>
    <row r="196" spans="1:112">
      <c r="A196">
        <f t="shared" ref="A196:AF196" si="179">A47</f>
        <v>340</v>
      </c>
      <c r="B196" t="str">
        <f t="shared" si="179"/>
        <v>Servicio General de Identificación Personal</v>
      </c>
      <c r="C196">
        <f t="shared" si="179"/>
        <v>300</v>
      </c>
      <c r="D196">
        <f t="shared" si="179"/>
        <v>195296.44999999998</v>
      </c>
      <c r="E196">
        <f t="shared" si="179"/>
        <v>50</v>
      </c>
      <c r="F196">
        <f t="shared" si="179"/>
        <v>29586.81</v>
      </c>
      <c r="G196">
        <f t="shared" si="179"/>
        <v>0</v>
      </c>
      <c r="H196">
        <f t="shared" si="179"/>
        <v>0</v>
      </c>
      <c r="I196">
        <f t="shared" si="179"/>
        <v>0</v>
      </c>
      <c r="J196">
        <f t="shared" si="179"/>
        <v>0</v>
      </c>
      <c r="K196">
        <f t="shared" si="179"/>
        <v>0</v>
      </c>
      <c r="L196">
        <f t="shared" si="179"/>
        <v>0</v>
      </c>
      <c r="M196">
        <f t="shared" si="179"/>
        <v>0</v>
      </c>
      <c r="N196">
        <f t="shared" si="179"/>
        <v>0</v>
      </c>
      <c r="O196">
        <f t="shared" si="179"/>
        <v>0</v>
      </c>
      <c r="P196">
        <f t="shared" si="179"/>
        <v>0</v>
      </c>
      <c r="Q196">
        <f t="shared" si="179"/>
        <v>0</v>
      </c>
      <c r="R196">
        <f t="shared" si="179"/>
        <v>0</v>
      </c>
      <c r="S196">
        <f t="shared" si="179"/>
        <v>0</v>
      </c>
      <c r="T196">
        <f t="shared" si="179"/>
        <v>0</v>
      </c>
      <c r="U196">
        <f t="shared" si="179"/>
        <v>0</v>
      </c>
      <c r="V196">
        <f t="shared" si="179"/>
        <v>0</v>
      </c>
      <c r="W196">
        <f t="shared" si="179"/>
        <v>0</v>
      </c>
      <c r="X196">
        <f t="shared" si="179"/>
        <v>0</v>
      </c>
      <c r="Y196">
        <f t="shared" si="179"/>
        <v>0</v>
      </c>
      <c r="Z196">
        <f t="shared" si="179"/>
        <v>0</v>
      </c>
      <c r="AA196">
        <f t="shared" si="179"/>
        <v>0</v>
      </c>
      <c r="AB196">
        <f t="shared" si="179"/>
        <v>0</v>
      </c>
      <c r="AC196">
        <f t="shared" si="179"/>
        <v>0</v>
      </c>
      <c r="AD196">
        <f t="shared" si="179"/>
        <v>0</v>
      </c>
      <c r="AE196">
        <f t="shared" si="179"/>
        <v>0</v>
      </c>
      <c r="AF196">
        <f t="shared" si="179"/>
        <v>0</v>
      </c>
      <c r="AG196">
        <f t="shared" ref="AG196:BL196" si="180">AG47</f>
        <v>0</v>
      </c>
      <c r="AH196">
        <f t="shared" si="180"/>
        <v>0</v>
      </c>
      <c r="AI196">
        <f t="shared" si="180"/>
        <v>0</v>
      </c>
      <c r="AJ196">
        <f t="shared" si="180"/>
        <v>0</v>
      </c>
      <c r="AK196">
        <f t="shared" si="180"/>
        <v>0</v>
      </c>
      <c r="AL196">
        <f t="shared" si="180"/>
        <v>0</v>
      </c>
      <c r="AM196">
        <f t="shared" si="180"/>
        <v>0</v>
      </c>
      <c r="AN196">
        <f t="shared" si="180"/>
        <v>0</v>
      </c>
      <c r="AO196">
        <f t="shared" si="180"/>
        <v>0</v>
      </c>
      <c r="AP196">
        <f t="shared" si="180"/>
        <v>0</v>
      </c>
      <c r="AQ196">
        <f t="shared" si="180"/>
        <v>0</v>
      </c>
      <c r="AR196">
        <f t="shared" si="180"/>
        <v>0</v>
      </c>
      <c r="AS196">
        <f t="shared" si="180"/>
        <v>0</v>
      </c>
      <c r="AT196">
        <f t="shared" si="180"/>
        <v>0</v>
      </c>
      <c r="AU196">
        <f t="shared" si="180"/>
        <v>0</v>
      </c>
      <c r="AV196">
        <f t="shared" si="180"/>
        <v>0</v>
      </c>
      <c r="AW196">
        <f t="shared" si="180"/>
        <v>0</v>
      </c>
      <c r="AX196">
        <f t="shared" si="180"/>
        <v>0</v>
      </c>
      <c r="AY196">
        <f t="shared" si="180"/>
        <v>0</v>
      </c>
      <c r="AZ196">
        <f t="shared" si="180"/>
        <v>0</v>
      </c>
      <c r="BA196">
        <f t="shared" si="180"/>
        <v>0</v>
      </c>
      <c r="BB196">
        <f t="shared" si="180"/>
        <v>0</v>
      </c>
      <c r="BC196">
        <f t="shared" si="180"/>
        <v>0</v>
      </c>
      <c r="BD196">
        <f t="shared" si="180"/>
        <v>0</v>
      </c>
      <c r="BE196">
        <f t="shared" si="180"/>
        <v>0</v>
      </c>
      <c r="BF196">
        <f t="shared" si="180"/>
        <v>0</v>
      </c>
      <c r="BG196">
        <f t="shared" si="180"/>
        <v>0</v>
      </c>
      <c r="BH196">
        <f t="shared" si="180"/>
        <v>0</v>
      </c>
      <c r="BI196">
        <f t="shared" si="180"/>
        <v>0</v>
      </c>
      <c r="BJ196">
        <f t="shared" si="180"/>
        <v>0</v>
      </c>
      <c r="BK196">
        <f t="shared" si="180"/>
        <v>0</v>
      </c>
      <c r="BL196">
        <f t="shared" si="180"/>
        <v>0</v>
      </c>
      <c r="BM196">
        <f t="shared" ref="BM196:CR196" si="181">BM47</f>
        <v>0</v>
      </c>
      <c r="BN196">
        <f t="shared" si="181"/>
        <v>0</v>
      </c>
      <c r="BO196">
        <f t="shared" si="181"/>
        <v>0</v>
      </c>
      <c r="BP196">
        <f t="shared" si="181"/>
        <v>0</v>
      </c>
      <c r="BQ196">
        <f t="shared" si="181"/>
        <v>0</v>
      </c>
      <c r="BR196">
        <f t="shared" si="181"/>
        <v>0</v>
      </c>
      <c r="BS196">
        <f t="shared" si="181"/>
        <v>0</v>
      </c>
      <c r="BT196">
        <f t="shared" si="181"/>
        <v>0</v>
      </c>
      <c r="BU196">
        <f t="shared" si="181"/>
        <v>0</v>
      </c>
      <c r="BV196">
        <f t="shared" si="181"/>
        <v>0</v>
      </c>
      <c r="BW196">
        <f t="shared" si="181"/>
        <v>0</v>
      </c>
      <c r="BX196">
        <f t="shared" si="181"/>
        <v>0</v>
      </c>
      <c r="BY196">
        <f t="shared" si="181"/>
        <v>0</v>
      </c>
      <c r="BZ196">
        <f t="shared" si="181"/>
        <v>0</v>
      </c>
      <c r="CA196">
        <f t="shared" si="181"/>
        <v>0</v>
      </c>
      <c r="CB196">
        <f t="shared" si="181"/>
        <v>0</v>
      </c>
      <c r="CC196">
        <f t="shared" si="181"/>
        <v>0</v>
      </c>
      <c r="CD196">
        <f t="shared" si="181"/>
        <v>0</v>
      </c>
      <c r="CE196">
        <f t="shared" si="181"/>
        <v>0</v>
      </c>
      <c r="CF196">
        <f t="shared" si="181"/>
        <v>0</v>
      </c>
      <c r="CG196">
        <f t="shared" si="181"/>
        <v>0</v>
      </c>
      <c r="CH196">
        <f t="shared" si="181"/>
        <v>0</v>
      </c>
      <c r="CI196">
        <f t="shared" si="181"/>
        <v>0</v>
      </c>
      <c r="CJ196">
        <f t="shared" si="181"/>
        <v>0</v>
      </c>
      <c r="CK196">
        <f t="shared" si="181"/>
        <v>0</v>
      </c>
      <c r="CL196">
        <f t="shared" si="181"/>
        <v>0</v>
      </c>
      <c r="CM196">
        <f t="shared" si="181"/>
        <v>0</v>
      </c>
      <c r="CN196">
        <f t="shared" si="181"/>
        <v>0</v>
      </c>
      <c r="CO196">
        <f t="shared" si="181"/>
        <v>0</v>
      </c>
      <c r="CP196">
        <f t="shared" si="181"/>
        <v>0</v>
      </c>
      <c r="CQ196">
        <f t="shared" si="181"/>
        <v>0</v>
      </c>
      <c r="CR196">
        <f t="shared" si="181"/>
        <v>0</v>
      </c>
      <c r="CS196">
        <f t="shared" ref="CS196:DH196" si="182">CS47</f>
        <v>0</v>
      </c>
      <c r="CT196">
        <f t="shared" si="182"/>
        <v>0</v>
      </c>
      <c r="CU196">
        <f t="shared" si="182"/>
        <v>0</v>
      </c>
      <c r="CV196">
        <f t="shared" si="182"/>
        <v>0</v>
      </c>
      <c r="CW196">
        <f t="shared" si="182"/>
        <v>0</v>
      </c>
      <c r="CX196">
        <f t="shared" si="182"/>
        <v>0</v>
      </c>
      <c r="CY196">
        <f t="shared" si="182"/>
        <v>0</v>
      </c>
      <c r="CZ196">
        <f t="shared" si="182"/>
        <v>0</v>
      </c>
      <c r="DA196">
        <f t="shared" si="182"/>
        <v>0</v>
      </c>
      <c r="DB196">
        <f t="shared" si="182"/>
        <v>0</v>
      </c>
      <c r="DC196">
        <f t="shared" si="182"/>
        <v>0</v>
      </c>
      <c r="DD196">
        <f t="shared" si="182"/>
        <v>0</v>
      </c>
      <c r="DE196">
        <f t="shared" si="182"/>
        <v>572</v>
      </c>
      <c r="DF196" t="str">
        <f t="shared" si="182"/>
        <v>Empresa de Apoyo a la Producción de Alimentos</v>
      </c>
      <c r="DG196">
        <f t="shared" si="182"/>
        <v>3125569.27</v>
      </c>
      <c r="DH196">
        <f t="shared" si="182"/>
        <v>0</v>
      </c>
    </row>
    <row r="197" spans="1:112">
      <c r="A197">
        <f t="shared" ref="A197:AF197" si="183">A48</f>
        <v>347</v>
      </c>
      <c r="B197" t="str">
        <f t="shared" si="183"/>
        <v>Autoridad de Fiscalización y Control de Cooperativas</v>
      </c>
      <c r="C197">
        <f t="shared" si="183"/>
        <v>0</v>
      </c>
      <c r="D197">
        <f t="shared" si="183"/>
        <v>0</v>
      </c>
      <c r="E197">
        <f t="shared" si="183"/>
        <v>0</v>
      </c>
      <c r="F197">
        <f t="shared" si="183"/>
        <v>3054.3</v>
      </c>
      <c r="G197">
        <f t="shared" si="183"/>
        <v>0</v>
      </c>
      <c r="H197">
        <f t="shared" si="183"/>
        <v>0</v>
      </c>
      <c r="I197">
        <f t="shared" si="183"/>
        <v>0</v>
      </c>
      <c r="J197">
        <f t="shared" si="183"/>
        <v>0</v>
      </c>
      <c r="K197">
        <f t="shared" si="183"/>
        <v>0</v>
      </c>
      <c r="L197">
        <f t="shared" si="183"/>
        <v>0</v>
      </c>
      <c r="M197">
        <f t="shared" si="183"/>
        <v>0</v>
      </c>
      <c r="N197">
        <f t="shared" si="183"/>
        <v>0</v>
      </c>
      <c r="O197">
        <f t="shared" si="183"/>
        <v>0</v>
      </c>
      <c r="P197">
        <f t="shared" si="183"/>
        <v>0</v>
      </c>
      <c r="Q197">
        <f t="shared" si="183"/>
        <v>0</v>
      </c>
      <c r="R197">
        <f t="shared" si="183"/>
        <v>0</v>
      </c>
      <c r="S197">
        <f t="shared" si="183"/>
        <v>0</v>
      </c>
      <c r="T197">
        <f t="shared" si="183"/>
        <v>0</v>
      </c>
      <c r="U197">
        <f t="shared" si="183"/>
        <v>0</v>
      </c>
      <c r="V197">
        <f t="shared" si="183"/>
        <v>0</v>
      </c>
      <c r="W197">
        <f t="shared" si="183"/>
        <v>0</v>
      </c>
      <c r="X197">
        <f t="shared" si="183"/>
        <v>0</v>
      </c>
      <c r="Y197">
        <f t="shared" si="183"/>
        <v>0</v>
      </c>
      <c r="Z197">
        <f t="shared" si="183"/>
        <v>0</v>
      </c>
      <c r="AA197">
        <f t="shared" si="183"/>
        <v>0</v>
      </c>
      <c r="AB197">
        <f t="shared" si="183"/>
        <v>0</v>
      </c>
      <c r="AC197">
        <f t="shared" si="183"/>
        <v>0</v>
      </c>
      <c r="AD197">
        <f t="shared" si="183"/>
        <v>0</v>
      </c>
      <c r="AE197">
        <f t="shared" si="183"/>
        <v>0</v>
      </c>
      <c r="AF197">
        <f t="shared" si="183"/>
        <v>0</v>
      </c>
      <c r="AG197">
        <f t="shared" ref="AG197:BL197" si="184">AG48</f>
        <v>0</v>
      </c>
      <c r="AH197">
        <f t="shared" si="184"/>
        <v>0</v>
      </c>
      <c r="AI197">
        <f t="shared" si="184"/>
        <v>0</v>
      </c>
      <c r="AJ197">
        <f t="shared" si="184"/>
        <v>0</v>
      </c>
      <c r="AK197">
        <f t="shared" si="184"/>
        <v>0</v>
      </c>
      <c r="AL197">
        <f t="shared" si="184"/>
        <v>0</v>
      </c>
      <c r="AM197">
        <f t="shared" si="184"/>
        <v>0</v>
      </c>
      <c r="AN197">
        <f t="shared" si="184"/>
        <v>0</v>
      </c>
      <c r="AO197">
        <f t="shared" si="184"/>
        <v>0</v>
      </c>
      <c r="AP197">
        <f t="shared" si="184"/>
        <v>0</v>
      </c>
      <c r="AQ197">
        <f t="shared" si="184"/>
        <v>0</v>
      </c>
      <c r="AR197">
        <f t="shared" si="184"/>
        <v>0</v>
      </c>
      <c r="AS197">
        <f t="shared" si="184"/>
        <v>0</v>
      </c>
      <c r="AT197">
        <f t="shared" si="184"/>
        <v>0</v>
      </c>
      <c r="AU197">
        <f t="shared" si="184"/>
        <v>0</v>
      </c>
      <c r="AV197">
        <f t="shared" si="184"/>
        <v>0</v>
      </c>
      <c r="AW197">
        <f t="shared" si="184"/>
        <v>0</v>
      </c>
      <c r="AX197">
        <f t="shared" si="184"/>
        <v>0</v>
      </c>
      <c r="AY197">
        <f t="shared" si="184"/>
        <v>0</v>
      </c>
      <c r="AZ197">
        <f t="shared" si="184"/>
        <v>0</v>
      </c>
      <c r="BA197">
        <f t="shared" si="184"/>
        <v>0</v>
      </c>
      <c r="BB197">
        <f t="shared" si="184"/>
        <v>0</v>
      </c>
      <c r="BC197">
        <f t="shared" si="184"/>
        <v>0</v>
      </c>
      <c r="BD197">
        <f t="shared" si="184"/>
        <v>0</v>
      </c>
      <c r="BE197">
        <f t="shared" si="184"/>
        <v>0</v>
      </c>
      <c r="BF197">
        <f t="shared" si="184"/>
        <v>0</v>
      </c>
      <c r="BG197">
        <f t="shared" si="184"/>
        <v>0</v>
      </c>
      <c r="BH197">
        <f t="shared" si="184"/>
        <v>0</v>
      </c>
      <c r="BI197">
        <f t="shared" si="184"/>
        <v>0</v>
      </c>
      <c r="BJ197">
        <f t="shared" si="184"/>
        <v>0</v>
      </c>
      <c r="BK197">
        <f t="shared" si="184"/>
        <v>0</v>
      </c>
      <c r="BL197">
        <f t="shared" si="184"/>
        <v>0</v>
      </c>
      <c r="BM197">
        <f t="shared" ref="BM197:CR197" si="185">BM48</f>
        <v>0</v>
      </c>
      <c r="BN197">
        <f t="shared" si="185"/>
        <v>0</v>
      </c>
      <c r="BO197">
        <f t="shared" si="185"/>
        <v>0</v>
      </c>
      <c r="BP197">
        <f t="shared" si="185"/>
        <v>0</v>
      </c>
      <c r="BQ197">
        <f t="shared" si="185"/>
        <v>0</v>
      </c>
      <c r="BR197">
        <f t="shared" si="185"/>
        <v>0</v>
      </c>
      <c r="BS197">
        <f t="shared" si="185"/>
        <v>0</v>
      </c>
      <c r="BT197">
        <f t="shared" si="185"/>
        <v>0</v>
      </c>
      <c r="BU197">
        <f t="shared" si="185"/>
        <v>0</v>
      </c>
      <c r="BV197">
        <f t="shared" si="185"/>
        <v>0</v>
      </c>
      <c r="BW197">
        <f t="shared" si="185"/>
        <v>0</v>
      </c>
      <c r="BX197">
        <f t="shared" si="185"/>
        <v>0</v>
      </c>
      <c r="BY197">
        <f t="shared" si="185"/>
        <v>0</v>
      </c>
      <c r="BZ197">
        <f t="shared" si="185"/>
        <v>0</v>
      </c>
      <c r="CA197">
        <f t="shared" si="185"/>
        <v>0</v>
      </c>
      <c r="CB197">
        <f t="shared" si="185"/>
        <v>0</v>
      </c>
      <c r="CC197">
        <f t="shared" si="185"/>
        <v>0</v>
      </c>
      <c r="CD197">
        <f t="shared" si="185"/>
        <v>0</v>
      </c>
      <c r="CE197">
        <f t="shared" si="185"/>
        <v>0</v>
      </c>
      <c r="CF197">
        <f t="shared" si="185"/>
        <v>0</v>
      </c>
      <c r="CG197">
        <f t="shared" si="185"/>
        <v>0</v>
      </c>
      <c r="CH197">
        <f t="shared" si="185"/>
        <v>0</v>
      </c>
      <c r="CI197">
        <f t="shared" si="185"/>
        <v>0</v>
      </c>
      <c r="CJ197">
        <f t="shared" si="185"/>
        <v>0</v>
      </c>
      <c r="CK197">
        <f t="shared" si="185"/>
        <v>0</v>
      </c>
      <c r="CL197">
        <f t="shared" si="185"/>
        <v>0</v>
      </c>
      <c r="CM197">
        <f t="shared" si="185"/>
        <v>0</v>
      </c>
      <c r="CN197">
        <f t="shared" si="185"/>
        <v>0</v>
      </c>
      <c r="CO197">
        <f t="shared" si="185"/>
        <v>0</v>
      </c>
      <c r="CP197">
        <f t="shared" si="185"/>
        <v>0</v>
      </c>
      <c r="CQ197">
        <f t="shared" si="185"/>
        <v>0</v>
      </c>
      <c r="CR197">
        <f t="shared" si="185"/>
        <v>0</v>
      </c>
      <c r="CS197">
        <f t="shared" ref="CS197:DH197" si="186">CS48</f>
        <v>0</v>
      </c>
      <c r="CT197">
        <f t="shared" si="186"/>
        <v>0</v>
      </c>
      <c r="CU197">
        <f t="shared" si="186"/>
        <v>0</v>
      </c>
      <c r="CV197">
        <f t="shared" si="186"/>
        <v>0</v>
      </c>
      <c r="CW197">
        <f t="shared" si="186"/>
        <v>0</v>
      </c>
      <c r="CX197">
        <f t="shared" si="186"/>
        <v>0</v>
      </c>
      <c r="CY197">
        <f t="shared" si="186"/>
        <v>0</v>
      </c>
      <c r="CZ197">
        <f t="shared" si="186"/>
        <v>0</v>
      </c>
      <c r="DA197">
        <f t="shared" si="186"/>
        <v>0</v>
      </c>
      <c r="DB197">
        <f t="shared" si="186"/>
        <v>0</v>
      </c>
      <c r="DC197">
        <f t="shared" si="186"/>
        <v>0</v>
      </c>
      <c r="DD197">
        <f t="shared" si="186"/>
        <v>0</v>
      </c>
      <c r="DE197">
        <f t="shared" si="186"/>
        <v>587</v>
      </c>
      <c r="DF197" t="str">
        <f t="shared" si="186"/>
        <v>Empresa Estratégica Boliviana de Construcción y Conservación de Infraestructura Civil</v>
      </c>
      <c r="DG197">
        <f t="shared" si="186"/>
        <v>22362036.93</v>
      </c>
      <c r="DH197">
        <f t="shared" si="186"/>
        <v>0</v>
      </c>
    </row>
    <row r="198" spans="1:112">
      <c r="A198">
        <f t="shared" ref="A198:AF198" si="187">A49</f>
        <v>348</v>
      </c>
      <c r="B198" t="str">
        <f t="shared" si="187"/>
        <v>Autoridad Plurinacional de la Madre Tierra</v>
      </c>
      <c r="C198">
        <f t="shared" si="187"/>
        <v>0</v>
      </c>
      <c r="D198">
        <f t="shared" si="187"/>
        <v>0</v>
      </c>
      <c r="E198">
        <f t="shared" si="187"/>
        <v>0</v>
      </c>
      <c r="F198">
        <f t="shared" si="187"/>
        <v>315.35000000000002</v>
      </c>
      <c r="G198">
        <f t="shared" si="187"/>
        <v>0</v>
      </c>
      <c r="H198">
        <f t="shared" si="187"/>
        <v>0</v>
      </c>
      <c r="I198">
        <f t="shared" si="187"/>
        <v>0</v>
      </c>
      <c r="J198">
        <f t="shared" si="187"/>
        <v>0</v>
      </c>
      <c r="K198">
        <f t="shared" si="187"/>
        <v>0</v>
      </c>
      <c r="L198">
        <f t="shared" si="187"/>
        <v>0</v>
      </c>
      <c r="M198">
        <f t="shared" si="187"/>
        <v>0</v>
      </c>
      <c r="N198">
        <f t="shared" si="187"/>
        <v>0</v>
      </c>
      <c r="O198">
        <f t="shared" si="187"/>
        <v>0</v>
      </c>
      <c r="P198">
        <f t="shared" si="187"/>
        <v>0</v>
      </c>
      <c r="Q198">
        <f t="shared" si="187"/>
        <v>0</v>
      </c>
      <c r="R198">
        <f t="shared" si="187"/>
        <v>0</v>
      </c>
      <c r="S198">
        <f t="shared" si="187"/>
        <v>0</v>
      </c>
      <c r="T198">
        <f t="shared" si="187"/>
        <v>0</v>
      </c>
      <c r="U198">
        <f t="shared" si="187"/>
        <v>0</v>
      </c>
      <c r="V198">
        <f t="shared" si="187"/>
        <v>0</v>
      </c>
      <c r="W198">
        <f t="shared" si="187"/>
        <v>0</v>
      </c>
      <c r="X198">
        <f t="shared" si="187"/>
        <v>0</v>
      </c>
      <c r="Y198">
        <f t="shared" si="187"/>
        <v>0</v>
      </c>
      <c r="Z198">
        <f t="shared" si="187"/>
        <v>0</v>
      </c>
      <c r="AA198">
        <f t="shared" si="187"/>
        <v>0</v>
      </c>
      <c r="AB198">
        <f t="shared" si="187"/>
        <v>0</v>
      </c>
      <c r="AC198">
        <f t="shared" si="187"/>
        <v>0</v>
      </c>
      <c r="AD198">
        <f t="shared" si="187"/>
        <v>0</v>
      </c>
      <c r="AE198">
        <f t="shared" si="187"/>
        <v>0</v>
      </c>
      <c r="AF198">
        <f t="shared" si="187"/>
        <v>0</v>
      </c>
      <c r="AG198">
        <f t="shared" ref="AG198:BL198" si="188">AG49</f>
        <v>0</v>
      </c>
      <c r="AH198">
        <f t="shared" si="188"/>
        <v>0</v>
      </c>
      <c r="AI198">
        <f t="shared" si="188"/>
        <v>0</v>
      </c>
      <c r="AJ198">
        <f t="shared" si="188"/>
        <v>0</v>
      </c>
      <c r="AK198">
        <f t="shared" si="188"/>
        <v>0</v>
      </c>
      <c r="AL198">
        <f t="shared" si="188"/>
        <v>0</v>
      </c>
      <c r="AM198">
        <f t="shared" si="188"/>
        <v>0</v>
      </c>
      <c r="AN198">
        <f t="shared" si="188"/>
        <v>0</v>
      </c>
      <c r="AO198">
        <f t="shared" si="188"/>
        <v>0</v>
      </c>
      <c r="AP198">
        <f t="shared" si="188"/>
        <v>0</v>
      </c>
      <c r="AQ198">
        <f t="shared" si="188"/>
        <v>0</v>
      </c>
      <c r="AR198">
        <f t="shared" si="188"/>
        <v>0</v>
      </c>
      <c r="AS198">
        <f t="shared" si="188"/>
        <v>0</v>
      </c>
      <c r="AT198">
        <f t="shared" si="188"/>
        <v>0</v>
      </c>
      <c r="AU198">
        <f t="shared" si="188"/>
        <v>0</v>
      </c>
      <c r="AV198">
        <f t="shared" si="188"/>
        <v>0</v>
      </c>
      <c r="AW198">
        <f t="shared" si="188"/>
        <v>0</v>
      </c>
      <c r="AX198">
        <f t="shared" si="188"/>
        <v>0</v>
      </c>
      <c r="AY198">
        <f t="shared" si="188"/>
        <v>0</v>
      </c>
      <c r="AZ198">
        <f t="shared" si="188"/>
        <v>0</v>
      </c>
      <c r="BA198">
        <f t="shared" si="188"/>
        <v>0</v>
      </c>
      <c r="BB198">
        <f t="shared" si="188"/>
        <v>0</v>
      </c>
      <c r="BC198">
        <f t="shared" si="188"/>
        <v>0</v>
      </c>
      <c r="BD198">
        <f t="shared" si="188"/>
        <v>0</v>
      </c>
      <c r="BE198">
        <f t="shared" si="188"/>
        <v>0</v>
      </c>
      <c r="BF198">
        <f t="shared" si="188"/>
        <v>0</v>
      </c>
      <c r="BG198">
        <f t="shared" si="188"/>
        <v>0</v>
      </c>
      <c r="BH198">
        <f t="shared" si="188"/>
        <v>0</v>
      </c>
      <c r="BI198">
        <f t="shared" si="188"/>
        <v>0</v>
      </c>
      <c r="BJ198">
        <f t="shared" si="188"/>
        <v>0</v>
      </c>
      <c r="BK198">
        <f t="shared" si="188"/>
        <v>0</v>
      </c>
      <c r="BL198">
        <f t="shared" si="188"/>
        <v>0</v>
      </c>
      <c r="BM198">
        <f t="shared" ref="BM198:CR198" si="189">BM49</f>
        <v>0</v>
      </c>
      <c r="BN198">
        <f t="shared" si="189"/>
        <v>0</v>
      </c>
      <c r="BO198">
        <f t="shared" si="189"/>
        <v>0</v>
      </c>
      <c r="BP198">
        <f t="shared" si="189"/>
        <v>0</v>
      </c>
      <c r="BQ198">
        <f t="shared" si="189"/>
        <v>0</v>
      </c>
      <c r="BR198">
        <f t="shared" si="189"/>
        <v>0</v>
      </c>
      <c r="BS198">
        <f t="shared" si="189"/>
        <v>0</v>
      </c>
      <c r="BT198">
        <f t="shared" si="189"/>
        <v>0</v>
      </c>
      <c r="BU198">
        <f t="shared" si="189"/>
        <v>0</v>
      </c>
      <c r="BV198">
        <f t="shared" si="189"/>
        <v>0</v>
      </c>
      <c r="BW198">
        <f t="shared" si="189"/>
        <v>0</v>
      </c>
      <c r="BX198">
        <f t="shared" si="189"/>
        <v>0</v>
      </c>
      <c r="BY198">
        <f t="shared" si="189"/>
        <v>0</v>
      </c>
      <c r="BZ198">
        <f t="shared" si="189"/>
        <v>0</v>
      </c>
      <c r="CA198">
        <f t="shared" si="189"/>
        <v>0</v>
      </c>
      <c r="CB198">
        <f t="shared" si="189"/>
        <v>0</v>
      </c>
      <c r="CC198">
        <f t="shared" si="189"/>
        <v>0</v>
      </c>
      <c r="CD198">
        <f t="shared" si="189"/>
        <v>0</v>
      </c>
      <c r="CE198">
        <f t="shared" si="189"/>
        <v>0</v>
      </c>
      <c r="CF198">
        <f t="shared" si="189"/>
        <v>0</v>
      </c>
      <c r="CG198">
        <f t="shared" si="189"/>
        <v>0</v>
      </c>
      <c r="CH198">
        <f t="shared" si="189"/>
        <v>0</v>
      </c>
      <c r="CI198">
        <f t="shared" si="189"/>
        <v>0</v>
      </c>
      <c r="CJ198">
        <f t="shared" si="189"/>
        <v>0</v>
      </c>
      <c r="CK198">
        <f t="shared" si="189"/>
        <v>0</v>
      </c>
      <c r="CL198">
        <f t="shared" si="189"/>
        <v>0</v>
      </c>
      <c r="CM198">
        <f t="shared" si="189"/>
        <v>0</v>
      </c>
      <c r="CN198">
        <f t="shared" si="189"/>
        <v>0</v>
      </c>
      <c r="CO198">
        <f t="shared" si="189"/>
        <v>0</v>
      </c>
      <c r="CP198">
        <f t="shared" si="189"/>
        <v>0</v>
      </c>
      <c r="CQ198">
        <f t="shared" si="189"/>
        <v>0</v>
      </c>
      <c r="CR198">
        <f t="shared" si="189"/>
        <v>0</v>
      </c>
      <c r="CS198">
        <f t="shared" ref="CS198:DH198" si="190">CS49</f>
        <v>0</v>
      </c>
      <c r="CT198">
        <f t="shared" si="190"/>
        <v>0</v>
      </c>
      <c r="CU198">
        <f t="shared" si="190"/>
        <v>0</v>
      </c>
      <c r="CV198">
        <f t="shared" si="190"/>
        <v>0</v>
      </c>
      <c r="CW198">
        <f t="shared" si="190"/>
        <v>0</v>
      </c>
      <c r="CX198">
        <f t="shared" si="190"/>
        <v>0</v>
      </c>
      <c r="CY198">
        <f t="shared" si="190"/>
        <v>0</v>
      </c>
      <c r="CZ198">
        <f t="shared" si="190"/>
        <v>0</v>
      </c>
      <c r="DA198">
        <f t="shared" si="190"/>
        <v>0</v>
      </c>
      <c r="DB198">
        <f t="shared" si="190"/>
        <v>0</v>
      </c>
      <c r="DC198">
        <f t="shared" si="190"/>
        <v>0</v>
      </c>
      <c r="DD198">
        <f t="shared" si="190"/>
        <v>0</v>
      </c>
      <c r="DE198">
        <f t="shared" si="190"/>
        <v>373</v>
      </c>
      <c r="DF198" t="str">
        <f t="shared" si="190"/>
        <v>Fondo de Desarrollo Indigena</v>
      </c>
      <c r="DG198">
        <f t="shared" si="190"/>
        <v>270</v>
      </c>
      <c r="DH198">
        <f t="shared" si="190"/>
        <v>0</v>
      </c>
    </row>
    <row r="199" spans="1:112">
      <c r="A199">
        <f t="shared" ref="A199:AF199" si="191">A50</f>
        <v>378</v>
      </c>
      <c r="B199" t="str">
        <f t="shared" si="191"/>
        <v>Servicio Nacional Textil</v>
      </c>
      <c r="C199">
        <f t="shared" si="191"/>
        <v>0</v>
      </c>
      <c r="D199">
        <f t="shared" si="191"/>
        <v>249</v>
      </c>
      <c r="E199">
        <f t="shared" si="191"/>
        <v>0</v>
      </c>
      <c r="F199">
        <f t="shared" si="191"/>
        <v>800</v>
      </c>
      <c r="G199">
        <f t="shared" si="191"/>
        <v>0</v>
      </c>
      <c r="H199">
        <f t="shared" si="191"/>
        <v>0</v>
      </c>
      <c r="I199">
        <f t="shared" si="191"/>
        <v>0</v>
      </c>
      <c r="J199">
        <f t="shared" si="191"/>
        <v>0</v>
      </c>
      <c r="K199">
        <f t="shared" si="191"/>
        <v>0</v>
      </c>
      <c r="L199">
        <f t="shared" si="191"/>
        <v>0</v>
      </c>
      <c r="M199">
        <f t="shared" si="191"/>
        <v>0</v>
      </c>
      <c r="N199">
        <f t="shared" si="191"/>
        <v>0</v>
      </c>
      <c r="O199">
        <f t="shared" si="191"/>
        <v>0</v>
      </c>
      <c r="P199">
        <f t="shared" si="191"/>
        <v>0</v>
      </c>
      <c r="Q199">
        <f t="shared" si="191"/>
        <v>0</v>
      </c>
      <c r="R199">
        <f t="shared" si="191"/>
        <v>0</v>
      </c>
      <c r="S199">
        <f t="shared" si="191"/>
        <v>0</v>
      </c>
      <c r="T199">
        <f t="shared" si="191"/>
        <v>0</v>
      </c>
      <c r="U199">
        <f t="shared" si="191"/>
        <v>0</v>
      </c>
      <c r="V199">
        <f t="shared" si="191"/>
        <v>0</v>
      </c>
      <c r="W199">
        <f t="shared" si="191"/>
        <v>0</v>
      </c>
      <c r="X199">
        <f t="shared" si="191"/>
        <v>0</v>
      </c>
      <c r="Y199">
        <f t="shared" si="191"/>
        <v>0</v>
      </c>
      <c r="Z199">
        <f t="shared" si="191"/>
        <v>0</v>
      </c>
      <c r="AA199">
        <f t="shared" si="191"/>
        <v>0</v>
      </c>
      <c r="AB199">
        <f t="shared" si="191"/>
        <v>0</v>
      </c>
      <c r="AC199">
        <f t="shared" si="191"/>
        <v>0</v>
      </c>
      <c r="AD199">
        <f t="shared" si="191"/>
        <v>0</v>
      </c>
      <c r="AE199">
        <f t="shared" si="191"/>
        <v>0</v>
      </c>
      <c r="AF199">
        <f t="shared" si="191"/>
        <v>0</v>
      </c>
      <c r="AG199">
        <f t="shared" ref="AG199:BL199" si="192">AG50</f>
        <v>0</v>
      </c>
      <c r="AH199">
        <f t="shared" si="192"/>
        <v>0</v>
      </c>
      <c r="AI199">
        <f t="shared" si="192"/>
        <v>0</v>
      </c>
      <c r="AJ199">
        <f t="shared" si="192"/>
        <v>0</v>
      </c>
      <c r="AK199">
        <f t="shared" si="192"/>
        <v>0</v>
      </c>
      <c r="AL199">
        <f t="shared" si="192"/>
        <v>0</v>
      </c>
      <c r="AM199">
        <f t="shared" si="192"/>
        <v>0</v>
      </c>
      <c r="AN199">
        <f t="shared" si="192"/>
        <v>0</v>
      </c>
      <c r="AO199">
        <f t="shared" si="192"/>
        <v>0</v>
      </c>
      <c r="AP199">
        <f t="shared" si="192"/>
        <v>0</v>
      </c>
      <c r="AQ199">
        <f t="shared" si="192"/>
        <v>0</v>
      </c>
      <c r="AR199">
        <f t="shared" si="192"/>
        <v>0</v>
      </c>
      <c r="AS199">
        <f t="shared" si="192"/>
        <v>0</v>
      </c>
      <c r="AT199">
        <f t="shared" si="192"/>
        <v>0</v>
      </c>
      <c r="AU199">
        <f t="shared" si="192"/>
        <v>0</v>
      </c>
      <c r="AV199">
        <f t="shared" si="192"/>
        <v>0</v>
      </c>
      <c r="AW199">
        <f t="shared" si="192"/>
        <v>0</v>
      </c>
      <c r="AX199">
        <f t="shared" si="192"/>
        <v>0</v>
      </c>
      <c r="AY199">
        <f t="shared" si="192"/>
        <v>0</v>
      </c>
      <c r="AZ199">
        <f t="shared" si="192"/>
        <v>0</v>
      </c>
      <c r="BA199">
        <f t="shared" si="192"/>
        <v>0</v>
      </c>
      <c r="BB199">
        <f t="shared" si="192"/>
        <v>0</v>
      </c>
      <c r="BC199">
        <f t="shared" si="192"/>
        <v>0</v>
      </c>
      <c r="BD199">
        <f t="shared" si="192"/>
        <v>0</v>
      </c>
      <c r="BE199">
        <f t="shared" si="192"/>
        <v>0</v>
      </c>
      <c r="BF199">
        <f t="shared" si="192"/>
        <v>0</v>
      </c>
      <c r="BG199">
        <f t="shared" si="192"/>
        <v>0</v>
      </c>
      <c r="BH199">
        <f t="shared" si="192"/>
        <v>0</v>
      </c>
      <c r="BI199">
        <f t="shared" si="192"/>
        <v>0</v>
      </c>
      <c r="BJ199">
        <f t="shared" si="192"/>
        <v>0</v>
      </c>
      <c r="BK199">
        <f t="shared" si="192"/>
        <v>0</v>
      </c>
      <c r="BL199">
        <f t="shared" si="192"/>
        <v>0</v>
      </c>
      <c r="BM199">
        <f t="shared" ref="BM199:CR199" si="193">BM50</f>
        <v>0</v>
      </c>
      <c r="BN199">
        <f t="shared" si="193"/>
        <v>0</v>
      </c>
      <c r="BO199">
        <f t="shared" si="193"/>
        <v>0</v>
      </c>
      <c r="BP199">
        <f t="shared" si="193"/>
        <v>0</v>
      </c>
      <c r="BQ199">
        <f t="shared" si="193"/>
        <v>0</v>
      </c>
      <c r="BR199">
        <f t="shared" si="193"/>
        <v>0</v>
      </c>
      <c r="BS199">
        <f t="shared" si="193"/>
        <v>0</v>
      </c>
      <c r="BT199">
        <f t="shared" si="193"/>
        <v>0</v>
      </c>
      <c r="BU199">
        <f t="shared" si="193"/>
        <v>0</v>
      </c>
      <c r="BV199">
        <f t="shared" si="193"/>
        <v>0</v>
      </c>
      <c r="BW199">
        <f t="shared" si="193"/>
        <v>0</v>
      </c>
      <c r="BX199">
        <f t="shared" si="193"/>
        <v>0</v>
      </c>
      <c r="BY199">
        <f t="shared" si="193"/>
        <v>0</v>
      </c>
      <c r="BZ199">
        <f t="shared" si="193"/>
        <v>0</v>
      </c>
      <c r="CA199">
        <f t="shared" si="193"/>
        <v>0</v>
      </c>
      <c r="CB199">
        <f t="shared" si="193"/>
        <v>0</v>
      </c>
      <c r="CC199">
        <f t="shared" si="193"/>
        <v>0</v>
      </c>
      <c r="CD199">
        <f t="shared" si="193"/>
        <v>0</v>
      </c>
      <c r="CE199">
        <f t="shared" si="193"/>
        <v>0</v>
      </c>
      <c r="CF199">
        <f t="shared" si="193"/>
        <v>0</v>
      </c>
      <c r="CG199">
        <f t="shared" si="193"/>
        <v>0</v>
      </c>
      <c r="CH199">
        <f t="shared" si="193"/>
        <v>0</v>
      </c>
      <c r="CI199">
        <f t="shared" si="193"/>
        <v>0</v>
      </c>
      <c r="CJ199">
        <f t="shared" si="193"/>
        <v>0</v>
      </c>
      <c r="CK199">
        <f t="shared" si="193"/>
        <v>0</v>
      </c>
      <c r="CL199">
        <f t="shared" si="193"/>
        <v>0</v>
      </c>
      <c r="CM199">
        <f t="shared" si="193"/>
        <v>0</v>
      </c>
      <c r="CN199">
        <f t="shared" si="193"/>
        <v>0</v>
      </c>
      <c r="CO199">
        <f t="shared" si="193"/>
        <v>0</v>
      </c>
      <c r="CP199">
        <f t="shared" si="193"/>
        <v>0</v>
      </c>
      <c r="CQ199">
        <f t="shared" si="193"/>
        <v>0</v>
      </c>
      <c r="CR199">
        <f t="shared" si="193"/>
        <v>0</v>
      </c>
      <c r="CS199">
        <f t="shared" ref="CS199:DH199" si="194">CS50</f>
        <v>0</v>
      </c>
      <c r="CT199">
        <f t="shared" si="194"/>
        <v>0</v>
      </c>
      <c r="CU199">
        <f t="shared" si="194"/>
        <v>0</v>
      </c>
      <c r="CV199">
        <f t="shared" si="194"/>
        <v>0</v>
      </c>
      <c r="CW199">
        <f t="shared" si="194"/>
        <v>0</v>
      </c>
      <c r="CX199">
        <f t="shared" si="194"/>
        <v>0</v>
      </c>
      <c r="CY199">
        <f t="shared" si="194"/>
        <v>0</v>
      </c>
      <c r="CZ199">
        <f t="shared" si="194"/>
        <v>0</v>
      </c>
      <c r="DA199">
        <f t="shared" si="194"/>
        <v>0</v>
      </c>
      <c r="DB199">
        <f t="shared" si="194"/>
        <v>0</v>
      </c>
      <c r="DC199">
        <f t="shared" si="194"/>
        <v>0</v>
      </c>
      <c r="DD199">
        <f t="shared" si="194"/>
        <v>0</v>
      </c>
      <c r="DE199">
        <f t="shared" si="194"/>
        <v>0</v>
      </c>
      <c r="DF199">
        <f t="shared" si="194"/>
        <v>0</v>
      </c>
      <c r="DG199">
        <f t="shared" si="194"/>
        <v>0</v>
      </c>
      <c r="DH199">
        <f t="shared" si="194"/>
        <v>0</v>
      </c>
    </row>
    <row r="200" spans="1:112">
      <c r="A200">
        <f t="shared" ref="A200:AF200" si="195">A51</f>
        <v>382</v>
      </c>
      <c r="B200" t="str">
        <f t="shared" si="195"/>
        <v>Agencia de Infraestructura en Salud y Equipamiento Médico</v>
      </c>
      <c r="C200">
        <f t="shared" si="195"/>
        <v>0</v>
      </c>
      <c r="D200">
        <f t="shared" si="195"/>
        <v>594.73</v>
      </c>
      <c r="E200">
        <f t="shared" si="195"/>
        <v>0</v>
      </c>
      <c r="F200">
        <f t="shared" si="195"/>
        <v>0</v>
      </c>
      <c r="G200">
        <f t="shared" si="195"/>
        <v>0</v>
      </c>
      <c r="H200">
        <f t="shared" si="195"/>
        <v>0</v>
      </c>
      <c r="I200">
        <f t="shared" si="195"/>
        <v>0</v>
      </c>
      <c r="J200">
        <f t="shared" si="195"/>
        <v>0</v>
      </c>
      <c r="K200">
        <f t="shared" si="195"/>
        <v>0</v>
      </c>
      <c r="L200">
        <f t="shared" si="195"/>
        <v>0</v>
      </c>
      <c r="M200">
        <f t="shared" si="195"/>
        <v>0</v>
      </c>
      <c r="N200">
        <f t="shared" si="195"/>
        <v>0</v>
      </c>
      <c r="O200">
        <f t="shared" si="195"/>
        <v>0</v>
      </c>
      <c r="P200">
        <f t="shared" si="195"/>
        <v>0</v>
      </c>
      <c r="Q200">
        <f t="shared" si="195"/>
        <v>0</v>
      </c>
      <c r="R200">
        <f t="shared" si="195"/>
        <v>0</v>
      </c>
      <c r="S200">
        <f t="shared" si="195"/>
        <v>0</v>
      </c>
      <c r="T200">
        <f t="shared" si="195"/>
        <v>0</v>
      </c>
      <c r="U200">
        <f t="shared" si="195"/>
        <v>0</v>
      </c>
      <c r="V200">
        <f t="shared" si="195"/>
        <v>0</v>
      </c>
      <c r="W200">
        <f t="shared" si="195"/>
        <v>0</v>
      </c>
      <c r="X200">
        <f t="shared" si="195"/>
        <v>0</v>
      </c>
      <c r="Y200">
        <f t="shared" si="195"/>
        <v>0</v>
      </c>
      <c r="Z200">
        <f t="shared" si="195"/>
        <v>0</v>
      </c>
      <c r="AA200">
        <f t="shared" si="195"/>
        <v>0</v>
      </c>
      <c r="AB200">
        <f t="shared" si="195"/>
        <v>0</v>
      </c>
      <c r="AC200">
        <f t="shared" si="195"/>
        <v>0</v>
      </c>
      <c r="AD200">
        <f t="shared" si="195"/>
        <v>0</v>
      </c>
      <c r="AE200">
        <f t="shared" si="195"/>
        <v>0</v>
      </c>
      <c r="AF200">
        <f t="shared" si="195"/>
        <v>0</v>
      </c>
      <c r="AG200">
        <f t="shared" ref="AG200:BL200" si="196">AG51</f>
        <v>0</v>
      </c>
      <c r="AH200">
        <f t="shared" si="196"/>
        <v>0</v>
      </c>
      <c r="AI200">
        <f t="shared" si="196"/>
        <v>0</v>
      </c>
      <c r="AJ200">
        <f t="shared" si="196"/>
        <v>0</v>
      </c>
      <c r="AK200">
        <f t="shared" si="196"/>
        <v>0</v>
      </c>
      <c r="AL200">
        <f t="shared" si="196"/>
        <v>0</v>
      </c>
      <c r="AM200">
        <f t="shared" si="196"/>
        <v>0</v>
      </c>
      <c r="AN200">
        <f t="shared" si="196"/>
        <v>0</v>
      </c>
      <c r="AO200">
        <f t="shared" si="196"/>
        <v>0</v>
      </c>
      <c r="AP200">
        <f t="shared" si="196"/>
        <v>0</v>
      </c>
      <c r="AQ200">
        <f t="shared" si="196"/>
        <v>0</v>
      </c>
      <c r="AR200">
        <f t="shared" si="196"/>
        <v>0</v>
      </c>
      <c r="AS200">
        <f t="shared" si="196"/>
        <v>0</v>
      </c>
      <c r="AT200">
        <f t="shared" si="196"/>
        <v>0</v>
      </c>
      <c r="AU200">
        <f t="shared" si="196"/>
        <v>0</v>
      </c>
      <c r="AV200">
        <f t="shared" si="196"/>
        <v>0</v>
      </c>
      <c r="AW200">
        <f t="shared" si="196"/>
        <v>0</v>
      </c>
      <c r="AX200">
        <f t="shared" si="196"/>
        <v>0</v>
      </c>
      <c r="AY200">
        <f t="shared" si="196"/>
        <v>0</v>
      </c>
      <c r="AZ200">
        <f t="shared" si="196"/>
        <v>0</v>
      </c>
      <c r="BA200">
        <f t="shared" si="196"/>
        <v>0</v>
      </c>
      <c r="BB200">
        <f t="shared" si="196"/>
        <v>0</v>
      </c>
      <c r="BC200">
        <f t="shared" si="196"/>
        <v>0</v>
      </c>
      <c r="BD200">
        <f t="shared" si="196"/>
        <v>0</v>
      </c>
      <c r="BE200">
        <f t="shared" si="196"/>
        <v>0</v>
      </c>
      <c r="BF200">
        <f t="shared" si="196"/>
        <v>0</v>
      </c>
      <c r="BG200">
        <f t="shared" si="196"/>
        <v>0</v>
      </c>
      <c r="BH200">
        <f t="shared" si="196"/>
        <v>0</v>
      </c>
      <c r="BI200">
        <f t="shared" si="196"/>
        <v>0</v>
      </c>
      <c r="BJ200">
        <f t="shared" si="196"/>
        <v>0</v>
      </c>
      <c r="BK200">
        <f t="shared" si="196"/>
        <v>0</v>
      </c>
      <c r="BL200">
        <f t="shared" si="196"/>
        <v>0</v>
      </c>
      <c r="BM200">
        <f t="shared" ref="BM200:CR200" si="197">BM51</f>
        <v>0</v>
      </c>
      <c r="BN200">
        <f t="shared" si="197"/>
        <v>0</v>
      </c>
      <c r="BO200">
        <f t="shared" si="197"/>
        <v>0</v>
      </c>
      <c r="BP200">
        <f t="shared" si="197"/>
        <v>0</v>
      </c>
      <c r="BQ200">
        <f t="shared" si="197"/>
        <v>0</v>
      </c>
      <c r="BR200">
        <f t="shared" si="197"/>
        <v>0</v>
      </c>
      <c r="BS200">
        <f t="shared" si="197"/>
        <v>0</v>
      </c>
      <c r="BT200">
        <f t="shared" si="197"/>
        <v>0</v>
      </c>
      <c r="BU200">
        <f t="shared" si="197"/>
        <v>0</v>
      </c>
      <c r="BV200">
        <f t="shared" si="197"/>
        <v>0</v>
      </c>
      <c r="BW200">
        <f t="shared" si="197"/>
        <v>0</v>
      </c>
      <c r="BX200">
        <f t="shared" si="197"/>
        <v>0</v>
      </c>
      <c r="BY200">
        <f t="shared" si="197"/>
        <v>0</v>
      </c>
      <c r="BZ200">
        <f t="shared" si="197"/>
        <v>0</v>
      </c>
      <c r="CA200">
        <f t="shared" si="197"/>
        <v>0</v>
      </c>
      <c r="CB200">
        <f t="shared" si="197"/>
        <v>0</v>
      </c>
      <c r="CC200">
        <f t="shared" si="197"/>
        <v>0</v>
      </c>
      <c r="CD200">
        <f t="shared" si="197"/>
        <v>0</v>
      </c>
      <c r="CE200">
        <f t="shared" si="197"/>
        <v>0</v>
      </c>
      <c r="CF200">
        <f t="shared" si="197"/>
        <v>0</v>
      </c>
      <c r="CG200">
        <f t="shared" si="197"/>
        <v>0</v>
      </c>
      <c r="CH200">
        <f t="shared" si="197"/>
        <v>0</v>
      </c>
      <c r="CI200">
        <f t="shared" si="197"/>
        <v>0</v>
      </c>
      <c r="CJ200">
        <f t="shared" si="197"/>
        <v>0</v>
      </c>
      <c r="CK200">
        <f t="shared" si="197"/>
        <v>0</v>
      </c>
      <c r="CL200">
        <f t="shared" si="197"/>
        <v>0</v>
      </c>
      <c r="CM200">
        <f t="shared" si="197"/>
        <v>0</v>
      </c>
      <c r="CN200">
        <f t="shared" si="197"/>
        <v>0</v>
      </c>
      <c r="CO200">
        <f t="shared" si="197"/>
        <v>0</v>
      </c>
      <c r="CP200">
        <f t="shared" si="197"/>
        <v>0</v>
      </c>
      <c r="CQ200">
        <f t="shared" si="197"/>
        <v>0</v>
      </c>
      <c r="CR200">
        <f t="shared" si="197"/>
        <v>0</v>
      </c>
      <c r="CS200">
        <f t="shared" ref="CS200:DH200" si="198">CS51</f>
        <v>0</v>
      </c>
      <c r="CT200">
        <f t="shared" si="198"/>
        <v>0</v>
      </c>
      <c r="CU200">
        <f t="shared" si="198"/>
        <v>0</v>
      </c>
      <c r="CV200">
        <f t="shared" si="198"/>
        <v>0</v>
      </c>
      <c r="CW200">
        <f t="shared" si="198"/>
        <v>0</v>
      </c>
      <c r="CX200">
        <f t="shared" si="198"/>
        <v>0</v>
      </c>
      <c r="CY200">
        <f t="shared" si="198"/>
        <v>0</v>
      </c>
      <c r="CZ200">
        <f t="shared" si="198"/>
        <v>0</v>
      </c>
      <c r="DA200">
        <f t="shared" si="198"/>
        <v>0</v>
      </c>
      <c r="DB200">
        <f t="shared" si="198"/>
        <v>0</v>
      </c>
      <c r="DC200">
        <f t="shared" si="198"/>
        <v>0</v>
      </c>
      <c r="DD200">
        <f t="shared" si="198"/>
        <v>0</v>
      </c>
      <c r="DE200">
        <f t="shared" si="198"/>
        <v>0</v>
      </c>
      <c r="DF200">
        <f t="shared" si="198"/>
        <v>0</v>
      </c>
      <c r="DG200">
        <f t="shared" si="198"/>
        <v>0</v>
      </c>
      <c r="DH200">
        <f t="shared" si="198"/>
        <v>0</v>
      </c>
    </row>
    <row r="201" spans="1:112">
      <c r="A201">
        <f t="shared" ref="A201:AF201" si="199">A52</f>
        <v>383</v>
      </c>
      <c r="B201" t="str">
        <f t="shared" si="199"/>
        <v>Agencia Boliviana de Correos "Correos de Bolivia"</v>
      </c>
      <c r="C201">
        <f t="shared" si="199"/>
        <v>0</v>
      </c>
      <c r="D201">
        <f t="shared" si="199"/>
        <v>1947.98</v>
      </c>
      <c r="E201">
        <f t="shared" si="199"/>
        <v>50</v>
      </c>
      <c r="F201">
        <f t="shared" si="199"/>
        <v>7920.2300000000005</v>
      </c>
      <c r="G201">
        <f t="shared" si="199"/>
        <v>0</v>
      </c>
      <c r="H201">
        <f t="shared" si="199"/>
        <v>0</v>
      </c>
      <c r="I201">
        <f t="shared" si="199"/>
        <v>0</v>
      </c>
      <c r="J201">
        <f t="shared" si="199"/>
        <v>0</v>
      </c>
      <c r="K201">
        <f t="shared" si="199"/>
        <v>0</v>
      </c>
      <c r="L201">
        <f t="shared" si="199"/>
        <v>0</v>
      </c>
      <c r="M201">
        <f t="shared" si="199"/>
        <v>0</v>
      </c>
      <c r="N201">
        <f t="shared" si="199"/>
        <v>0</v>
      </c>
      <c r="O201">
        <f t="shared" si="199"/>
        <v>0</v>
      </c>
      <c r="P201">
        <f t="shared" si="199"/>
        <v>0</v>
      </c>
      <c r="Q201">
        <f t="shared" si="199"/>
        <v>0</v>
      </c>
      <c r="R201">
        <f t="shared" si="199"/>
        <v>0</v>
      </c>
      <c r="S201">
        <f t="shared" si="199"/>
        <v>0</v>
      </c>
      <c r="T201">
        <f t="shared" si="199"/>
        <v>0</v>
      </c>
      <c r="U201">
        <f t="shared" si="199"/>
        <v>0</v>
      </c>
      <c r="V201">
        <f t="shared" si="199"/>
        <v>0</v>
      </c>
      <c r="W201">
        <f t="shared" si="199"/>
        <v>0</v>
      </c>
      <c r="X201">
        <f t="shared" si="199"/>
        <v>0</v>
      </c>
      <c r="Y201">
        <f t="shared" si="199"/>
        <v>0</v>
      </c>
      <c r="Z201">
        <f t="shared" si="199"/>
        <v>0</v>
      </c>
      <c r="AA201">
        <f t="shared" si="199"/>
        <v>0</v>
      </c>
      <c r="AB201">
        <f t="shared" si="199"/>
        <v>0</v>
      </c>
      <c r="AC201">
        <f t="shared" si="199"/>
        <v>0</v>
      </c>
      <c r="AD201">
        <f t="shared" si="199"/>
        <v>0</v>
      </c>
      <c r="AE201">
        <f t="shared" si="199"/>
        <v>0</v>
      </c>
      <c r="AF201">
        <f t="shared" si="199"/>
        <v>0</v>
      </c>
      <c r="AG201">
        <f t="shared" ref="AG201:BL201" si="200">AG52</f>
        <v>0</v>
      </c>
      <c r="AH201">
        <f t="shared" si="200"/>
        <v>0</v>
      </c>
      <c r="AI201">
        <f t="shared" si="200"/>
        <v>0</v>
      </c>
      <c r="AJ201">
        <f t="shared" si="200"/>
        <v>0</v>
      </c>
      <c r="AK201">
        <f t="shared" si="200"/>
        <v>0</v>
      </c>
      <c r="AL201">
        <f t="shared" si="200"/>
        <v>0</v>
      </c>
      <c r="AM201">
        <f t="shared" si="200"/>
        <v>0</v>
      </c>
      <c r="AN201">
        <f t="shared" si="200"/>
        <v>0</v>
      </c>
      <c r="AO201">
        <f t="shared" si="200"/>
        <v>0</v>
      </c>
      <c r="AP201">
        <f t="shared" si="200"/>
        <v>0</v>
      </c>
      <c r="AQ201">
        <f t="shared" si="200"/>
        <v>0</v>
      </c>
      <c r="AR201">
        <f t="shared" si="200"/>
        <v>0</v>
      </c>
      <c r="AS201">
        <f t="shared" si="200"/>
        <v>0</v>
      </c>
      <c r="AT201">
        <f t="shared" si="200"/>
        <v>0</v>
      </c>
      <c r="AU201">
        <f t="shared" si="200"/>
        <v>0</v>
      </c>
      <c r="AV201">
        <f t="shared" si="200"/>
        <v>0</v>
      </c>
      <c r="AW201">
        <f t="shared" si="200"/>
        <v>0</v>
      </c>
      <c r="AX201">
        <f t="shared" si="200"/>
        <v>0</v>
      </c>
      <c r="AY201">
        <f t="shared" si="200"/>
        <v>0</v>
      </c>
      <c r="AZ201">
        <f t="shared" si="200"/>
        <v>0</v>
      </c>
      <c r="BA201">
        <f t="shared" si="200"/>
        <v>0</v>
      </c>
      <c r="BB201">
        <f t="shared" si="200"/>
        <v>0</v>
      </c>
      <c r="BC201">
        <f t="shared" si="200"/>
        <v>0</v>
      </c>
      <c r="BD201">
        <f t="shared" si="200"/>
        <v>0</v>
      </c>
      <c r="BE201">
        <f t="shared" si="200"/>
        <v>0</v>
      </c>
      <c r="BF201">
        <f t="shared" si="200"/>
        <v>0</v>
      </c>
      <c r="BG201">
        <f t="shared" si="200"/>
        <v>0</v>
      </c>
      <c r="BH201">
        <f t="shared" si="200"/>
        <v>0</v>
      </c>
      <c r="BI201">
        <f t="shared" si="200"/>
        <v>0</v>
      </c>
      <c r="BJ201">
        <f t="shared" si="200"/>
        <v>0</v>
      </c>
      <c r="BK201">
        <f t="shared" si="200"/>
        <v>0</v>
      </c>
      <c r="BL201">
        <f t="shared" si="200"/>
        <v>0</v>
      </c>
      <c r="BM201">
        <f t="shared" ref="BM201:CR201" si="201">BM52</f>
        <v>0</v>
      </c>
      <c r="BN201">
        <f t="shared" si="201"/>
        <v>0</v>
      </c>
      <c r="BO201">
        <f t="shared" si="201"/>
        <v>0</v>
      </c>
      <c r="BP201">
        <f t="shared" si="201"/>
        <v>0</v>
      </c>
      <c r="BQ201">
        <f t="shared" si="201"/>
        <v>0</v>
      </c>
      <c r="BR201">
        <f t="shared" si="201"/>
        <v>0</v>
      </c>
      <c r="BS201">
        <f t="shared" si="201"/>
        <v>0</v>
      </c>
      <c r="BT201">
        <f t="shared" si="201"/>
        <v>0</v>
      </c>
      <c r="BU201">
        <f t="shared" si="201"/>
        <v>0</v>
      </c>
      <c r="BV201">
        <f t="shared" si="201"/>
        <v>0</v>
      </c>
      <c r="BW201">
        <f t="shared" si="201"/>
        <v>0</v>
      </c>
      <c r="BX201">
        <f t="shared" si="201"/>
        <v>0</v>
      </c>
      <c r="BY201">
        <f t="shared" si="201"/>
        <v>0</v>
      </c>
      <c r="BZ201">
        <f t="shared" si="201"/>
        <v>0</v>
      </c>
      <c r="CA201">
        <f t="shared" si="201"/>
        <v>0</v>
      </c>
      <c r="CB201">
        <f t="shared" si="201"/>
        <v>0</v>
      </c>
      <c r="CC201">
        <f t="shared" si="201"/>
        <v>0</v>
      </c>
      <c r="CD201">
        <f t="shared" si="201"/>
        <v>0</v>
      </c>
      <c r="CE201">
        <f t="shared" si="201"/>
        <v>0</v>
      </c>
      <c r="CF201">
        <f t="shared" si="201"/>
        <v>0</v>
      </c>
      <c r="CG201">
        <f t="shared" si="201"/>
        <v>0</v>
      </c>
      <c r="CH201">
        <f t="shared" si="201"/>
        <v>0</v>
      </c>
      <c r="CI201">
        <f t="shared" si="201"/>
        <v>0</v>
      </c>
      <c r="CJ201">
        <f t="shared" si="201"/>
        <v>0</v>
      </c>
      <c r="CK201">
        <f t="shared" si="201"/>
        <v>0</v>
      </c>
      <c r="CL201">
        <f t="shared" si="201"/>
        <v>0</v>
      </c>
      <c r="CM201">
        <f t="shared" si="201"/>
        <v>0</v>
      </c>
      <c r="CN201">
        <f t="shared" si="201"/>
        <v>0</v>
      </c>
      <c r="CO201">
        <f t="shared" si="201"/>
        <v>0</v>
      </c>
      <c r="CP201">
        <f t="shared" si="201"/>
        <v>0</v>
      </c>
      <c r="CQ201">
        <f t="shared" si="201"/>
        <v>0</v>
      </c>
      <c r="CR201">
        <f t="shared" si="201"/>
        <v>0</v>
      </c>
      <c r="CS201">
        <f t="shared" ref="CS201:DH201" si="202">CS52</f>
        <v>0</v>
      </c>
      <c r="CT201">
        <f t="shared" si="202"/>
        <v>0</v>
      </c>
      <c r="CU201">
        <f t="shared" si="202"/>
        <v>0</v>
      </c>
      <c r="CV201">
        <f t="shared" si="202"/>
        <v>0</v>
      </c>
      <c r="CW201">
        <f t="shared" si="202"/>
        <v>0</v>
      </c>
      <c r="CX201">
        <f t="shared" si="202"/>
        <v>0</v>
      </c>
      <c r="CY201">
        <f t="shared" si="202"/>
        <v>0</v>
      </c>
      <c r="CZ201">
        <f t="shared" si="202"/>
        <v>0</v>
      </c>
      <c r="DA201">
        <f t="shared" si="202"/>
        <v>0</v>
      </c>
      <c r="DB201">
        <f t="shared" si="202"/>
        <v>0</v>
      </c>
      <c r="DC201">
        <f t="shared" si="202"/>
        <v>0</v>
      </c>
      <c r="DD201">
        <f t="shared" si="202"/>
        <v>0</v>
      </c>
      <c r="DE201">
        <f t="shared" si="202"/>
        <v>0</v>
      </c>
      <c r="DF201">
        <f t="shared" si="202"/>
        <v>0</v>
      </c>
      <c r="DG201">
        <f t="shared" si="202"/>
        <v>0</v>
      </c>
      <c r="DH201">
        <f t="shared" si="202"/>
        <v>0</v>
      </c>
    </row>
    <row r="202" spans="1:112">
      <c r="A202">
        <f t="shared" ref="A202:AF202" si="203">A53</f>
        <v>385</v>
      </c>
      <c r="B202" t="str">
        <f t="shared" si="203"/>
        <v>Autoridad de Supervisión de la Seguridad Social de Corto Plazo</v>
      </c>
      <c r="C202">
        <f t="shared" si="203"/>
        <v>0</v>
      </c>
      <c r="D202">
        <f t="shared" si="203"/>
        <v>0</v>
      </c>
      <c r="E202">
        <f t="shared" si="203"/>
        <v>0</v>
      </c>
      <c r="F202">
        <f t="shared" si="203"/>
        <v>10477.64</v>
      </c>
      <c r="G202">
        <f t="shared" si="203"/>
        <v>0</v>
      </c>
      <c r="H202">
        <f t="shared" si="203"/>
        <v>0</v>
      </c>
      <c r="I202">
        <f t="shared" si="203"/>
        <v>0</v>
      </c>
      <c r="J202">
        <f t="shared" si="203"/>
        <v>0</v>
      </c>
      <c r="K202">
        <f t="shared" si="203"/>
        <v>0</v>
      </c>
      <c r="L202">
        <f t="shared" si="203"/>
        <v>0</v>
      </c>
      <c r="M202">
        <f t="shared" si="203"/>
        <v>0</v>
      </c>
      <c r="N202">
        <f t="shared" si="203"/>
        <v>0</v>
      </c>
      <c r="O202">
        <f t="shared" si="203"/>
        <v>0</v>
      </c>
      <c r="P202">
        <f t="shared" si="203"/>
        <v>0</v>
      </c>
      <c r="Q202">
        <f t="shared" si="203"/>
        <v>0</v>
      </c>
      <c r="R202">
        <f t="shared" si="203"/>
        <v>0</v>
      </c>
      <c r="S202">
        <f t="shared" si="203"/>
        <v>0</v>
      </c>
      <c r="T202">
        <f t="shared" si="203"/>
        <v>0</v>
      </c>
      <c r="U202">
        <f t="shared" si="203"/>
        <v>0</v>
      </c>
      <c r="V202">
        <f t="shared" si="203"/>
        <v>0</v>
      </c>
      <c r="W202">
        <f t="shared" si="203"/>
        <v>0</v>
      </c>
      <c r="X202">
        <f t="shared" si="203"/>
        <v>0</v>
      </c>
      <c r="Y202">
        <f t="shared" si="203"/>
        <v>0</v>
      </c>
      <c r="Z202">
        <f t="shared" si="203"/>
        <v>0</v>
      </c>
      <c r="AA202">
        <f t="shared" si="203"/>
        <v>0</v>
      </c>
      <c r="AB202">
        <f t="shared" si="203"/>
        <v>0</v>
      </c>
      <c r="AC202">
        <f t="shared" si="203"/>
        <v>0</v>
      </c>
      <c r="AD202">
        <f t="shared" si="203"/>
        <v>0</v>
      </c>
      <c r="AE202">
        <f t="shared" si="203"/>
        <v>0</v>
      </c>
      <c r="AF202">
        <f t="shared" si="203"/>
        <v>0</v>
      </c>
      <c r="AG202">
        <f t="shared" ref="AG202:BL202" si="204">AG53</f>
        <v>0</v>
      </c>
      <c r="AH202">
        <f t="shared" si="204"/>
        <v>0</v>
      </c>
      <c r="AI202">
        <f t="shared" si="204"/>
        <v>0</v>
      </c>
      <c r="AJ202">
        <f t="shared" si="204"/>
        <v>0</v>
      </c>
      <c r="AK202">
        <f t="shared" si="204"/>
        <v>0</v>
      </c>
      <c r="AL202">
        <f t="shared" si="204"/>
        <v>0</v>
      </c>
      <c r="AM202">
        <f t="shared" si="204"/>
        <v>0</v>
      </c>
      <c r="AN202">
        <f t="shared" si="204"/>
        <v>0</v>
      </c>
      <c r="AO202">
        <f t="shared" si="204"/>
        <v>0</v>
      </c>
      <c r="AP202">
        <f t="shared" si="204"/>
        <v>0</v>
      </c>
      <c r="AQ202">
        <f t="shared" si="204"/>
        <v>0</v>
      </c>
      <c r="AR202">
        <f t="shared" si="204"/>
        <v>0</v>
      </c>
      <c r="AS202">
        <f t="shared" si="204"/>
        <v>0</v>
      </c>
      <c r="AT202">
        <f t="shared" si="204"/>
        <v>0</v>
      </c>
      <c r="AU202">
        <f t="shared" si="204"/>
        <v>0</v>
      </c>
      <c r="AV202">
        <f t="shared" si="204"/>
        <v>0</v>
      </c>
      <c r="AW202">
        <f t="shared" si="204"/>
        <v>0</v>
      </c>
      <c r="AX202">
        <f t="shared" si="204"/>
        <v>0</v>
      </c>
      <c r="AY202">
        <f t="shared" si="204"/>
        <v>0</v>
      </c>
      <c r="AZ202">
        <f t="shared" si="204"/>
        <v>0</v>
      </c>
      <c r="BA202">
        <f t="shared" si="204"/>
        <v>0</v>
      </c>
      <c r="BB202">
        <f t="shared" si="204"/>
        <v>0</v>
      </c>
      <c r="BC202">
        <f t="shared" si="204"/>
        <v>0</v>
      </c>
      <c r="BD202">
        <f t="shared" si="204"/>
        <v>0</v>
      </c>
      <c r="BE202">
        <f t="shared" si="204"/>
        <v>0</v>
      </c>
      <c r="BF202">
        <f t="shared" si="204"/>
        <v>0</v>
      </c>
      <c r="BG202">
        <f t="shared" si="204"/>
        <v>0</v>
      </c>
      <c r="BH202">
        <f t="shared" si="204"/>
        <v>0</v>
      </c>
      <c r="BI202">
        <f t="shared" si="204"/>
        <v>0</v>
      </c>
      <c r="BJ202">
        <f t="shared" si="204"/>
        <v>0</v>
      </c>
      <c r="BK202">
        <f t="shared" si="204"/>
        <v>0</v>
      </c>
      <c r="BL202">
        <f t="shared" si="204"/>
        <v>0</v>
      </c>
      <c r="BM202">
        <f t="shared" ref="BM202:CR202" si="205">BM53</f>
        <v>0</v>
      </c>
      <c r="BN202">
        <f t="shared" si="205"/>
        <v>0</v>
      </c>
      <c r="BO202">
        <f t="shared" si="205"/>
        <v>0</v>
      </c>
      <c r="BP202">
        <f t="shared" si="205"/>
        <v>0</v>
      </c>
      <c r="BQ202">
        <f t="shared" si="205"/>
        <v>0</v>
      </c>
      <c r="BR202">
        <f t="shared" si="205"/>
        <v>0</v>
      </c>
      <c r="BS202">
        <f t="shared" si="205"/>
        <v>0</v>
      </c>
      <c r="BT202">
        <f t="shared" si="205"/>
        <v>0</v>
      </c>
      <c r="BU202">
        <f t="shared" si="205"/>
        <v>0</v>
      </c>
      <c r="BV202">
        <f t="shared" si="205"/>
        <v>0</v>
      </c>
      <c r="BW202">
        <f t="shared" si="205"/>
        <v>0</v>
      </c>
      <c r="BX202">
        <f t="shared" si="205"/>
        <v>0</v>
      </c>
      <c r="BY202">
        <f t="shared" si="205"/>
        <v>0</v>
      </c>
      <c r="BZ202">
        <f t="shared" si="205"/>
        <v>0</v>
      </c>
      <c r="CA202">
        <f t="shared" si="205"/>
        <v>0</v>
      </c>
      <c r="CB202">
        <f t="shared" si="205"/>
        <v>0</v>
      </c>
      <c r="CC202">
        <f t="shared" si="205"/>
        <v>0</v>
      </c>
      <c r="CD202">
        <f t="shared" si="205"/>
        <v>0</v>
      </c>
      <c r="CE202">
        <f t="shared" si="205"/>
        <v>0</v>
      </c>
      <c r="CF202">
        <f t="shared" si="205"/>
        <v>0</v>
      </c>
      <c r="CG202">
        <f t="shared" si="205"/>
        <v>0</v>
      </c>
      <c r="CH202">
        <f t="shared" si="205"/>
        <v>0</v>
      </c>
      <c r="CI202">
        <f t="shared" si="205"/>
        <v>0</v>
      </c>
      <c r="CJ202">
        <f t="shared" si="205"/>
        <v>0</v>
      </c>
      <c r="CK202">
        <f t="shared" si="205"/>
        <v>0</v>
      </c>
      <c r="CL202">
        <f t="shared" si="205"/>
        <v>0</v>
      </c>
      <c r="CM202">
        <f t="shared" si="205"/>
        <v>0</v>
      </c>
      <c r="CN202">
        <f t="shared" si="205"/>
        <v>0</v>
      </c>
      <c r="CO202">
        <f t="shared" si="205"/>
        <v>0</v>
      </c>
      <c r="CP202">
        <f t="shared" si="205"/>
        <v>0</v>
      </c>
      <c r="CQ202">
        <f t="shared" si="205"/>
        <v>0</v>
      </c>
      <c r="CR202">
        <f t="shared" si="205"/>
        <v>0</v>
      </c>
      <c r="CS202">
        <f t="shared" ref="CS202:DH202" si="206">CS53</f>
        <v>0</v>
      </c>
      <c r="CT202">
        <f t="shared" si="206"/>
        <v>0</v>
      </c>
      <c r="CU202">
        <f t="shared" si="206"/>
        <v>0</v>
      </c>
      <c r="CV202">
        <f t="shared" si="206"/>
        <v>0</v>
      </c>
      <c r="CW202">
        <f t="shared" si="206"/>
        <v>0</v>
      </c>
      <c r="CX202">
        <f t="shared" si="206"/>
        <v>0</v>
      </c>
      <c r="CY202">
        <f t="shared" si="206"/>
        <v>0</v>
      </c>
      <c r="CZ202">
        <f t="shared" si="206"/>
        <v>0</v>
      </c>
      <c r="DA202">
        <f t="shared" si="206"/>
        <v>0</v>
      </c>
      <c r="DB202">
        <f t="shared" si="206"/>
        <v>0</v>
      </c>
      <c r="DC202">
        <f t="shared" si="206"/>
        <v>0</v>
      </c>
      <c r="DD202">
        <f t="shared" si="206"/>
        <v>0</v>
      </c>
      <c r="DE202">
        <f t="shared" si="206"/>
        <v>0</v>
      </c>
      <c r="DF202">
        <f t="shared" si="206"/>
        <v>0</v>
      </c>
      <c r="DG202">
        <f t="shared" si="206"/>
        <v>0</v>
      </c>
      <c r="DH202">
        <f t="shared" si="206"/>
        <v>0</v>
      </c>
    </row>
    <row r="203" spans="1:112">
      <c r="A203">
        <f t="shared" ref="A203:AF203" si="207">A54</f>
        <v>512</v>
      </c>
      <c r="B203" t="str">
        <f t="shared" si="207"/>
        <v>Adm.de Aeropuertos y Servicios Auxiliares a la Naveg. Aérea</v>
      </c>
      <c r="C203">
        <f t="shared" si="207"/>
        <v>0</v>
      </c>
      <c r="D203">
        <f t="shared" si="207"/>
        <v>739.2</v>
      </c>
      <c r="E203">
        <f t="shared" si="207"/>
        <v>0</v>
      </c>
      <c r="F203">
        <f t="shared" si="207"/>
        <v>6916</v>
      </c>
      <c r="G203">
        <f t="shared" si="207"/>
        <v>0</v>
      </c>
      <c r="H203">
        <f t="shared" si="207"/>
        <v>0</v>
      </c>
      <c r="I203">
        <f t="shared" si="207"/>
        <v>0</v>
      </c>
      <c r="J203">
        <f t="shared" si="207"/>
        <v>0</v>
      </c>
      <c r="K203">
        <f t="shared" si="207"/>
        <v>0</v>
      </c>
      <c r="L203">
        <f t="shared" si="207"/>
        <v>0</v>
      </c>
      <c r="M203">
        <f t="shared" si="207"/>
        <v>0</v>
      </c>
      <c r="N203">
        <f t="shared" si="207"/>
        <v>0</v>
      </c>
      <c r="O203">
        <f t="shared" si="207"/>
        <v>0</v>
      </c>
      <c r="P203">
        <f t="shared" si="207"/>
        <v>0</v>
      </c>
      <c r="Q203">
        <f t="shared" si="207"/>
        <v>0</v>
      </c>
      <c r="R203">
        <f t="shared" si="207"/>
        <v>0</v>
      </c>
      <c r="S203">
        <f t="shared" si="207"/>
        <v>0</v>
      </c>
      <c r="T203">
        <f t="shared" si="207"/>
        <v>0</v>
      </c>
      <c r="U203">
        <f t="shared" si="207"/>
        <v>0</v>
      </c>
      <c r="V203">
        <f t="shared" si="207"/>
        <v>0</v>
      </c>
      <c r="W203">
        <f t="shared" si="207"/>
        <v>0</v>
      </c>
      <c r="X203">
        <f t="shared" si="207"/>
        <v>0</v>
      </c>
      <c r="Y203">
        <f t="shared" si="207"/>
        <v>0</v>
      </c>
      <c r="Z203">
        <f t="shared" si="207"/>
        <v>0</v>
      </c>
      <c r="AA203">
        <f t="shared" si="207"/>
        <v>0</v>
      </c>
      <c r="AB203">
        <f t="shared" si="207"/>
        <v>0</v>
      </c>
      <c r="AC203">
        <f t="shared" si="207"/>
        <v>0</v>
      </c>
      <c r="AD203">
        <f t="shared" si="207"/>
        <v>0</v>
      </c>
      <c r="AE203">
        <f t="shared" si="207"/>
        <v>0</v>
      </c>
      <c r="AF203">
        <f t="shared" si="207"/>
        <v>0</v>
      </c>
      <c r="AG203">
        <f t="shared" ref="AG203:BL203" si="208">AG54</f>
        <v>0</v>
      </c>
      <c r="AH203">
        <f t="shared" si="208"/>
        <v>0</v>
      </c>
      <c r="AI203">
        <f t="shared" si="208"/>
        <v>0</v>
      </c>
      <c r="AJ203">
        <f t="shared" si="208"/>
        <v>0</v>
      </c>
      <c r="AK203">
        <f t="shared" si="208"/>
        <v>0</v>
      </c>
      <c r="AL203">
        <f t="shared" si="208"/>
        <v>0</v>
      </c>
      <c r="AM203">
        <f t="shared" si="208"/>
        <v>0</v>
      </c>
      <c r="AN203">
        <f t="shared" si="208"/>
        <v>0</v>
      </c>
      <c r="AO203">
        <f t="shared" si="208"/>
        <v>0</v>
      </c>
      <c r="AP203">
        <f t="shared" si="208"/>
        <v>0</v>
      </c>
      <c r="AQ203">
        <f t="shared" si="208"/>
        <v>0</v>
      </c>
      <c r="AR203">
        <f t="shared" si="208"/>
        <v>0</v>
      </c>
      <c r="AS203">
        <f t="shared" si="208"/>
        <v>0</v>
      </c>
      <c r="AT203">
        <f t="shared" si="208"/>
        <v>0</v>
      </c>
      <c r="AU203">
        <f t="shared" si="208"/>
        <v>0</v>
      </c>
      <c r="AV203">
        <f t="shared" si="208"/>
        <v>0</v>
      </c>
      <c r="AW203">
        <f t="shared" si="208"/>
        <v>0</v>
      </c>
      <c r="AX203">
        <f t="shared" si="208"/>
        <v>0</v>
      </c>
      <c r="AY203">
        <f t="shared" si="208"/>
        <v>0</v>
      </c>
      <c r="AZ203">
        <f t="shared" si="208"/>
        <v>0</v>
      </c>
      <c r="BA203">
        <f t="shared" si="208"/>
        <v>0</v>
      </c>
      <c r="BB203">
        <f t="shared" si="208"/>
        <v>0</v>
      </c>
      <c r="BC203">
        <f t="shared" si="208"/>
        <v>0</v>
      </c>
      <c r="BD203">
        <f t="shared" si="208"/>
        <v>0</v>
      </c>
      <c r="BE203">
        <f t="shared" si="208"/>
        <v>0</v>
      </c>
      <c r="BF203">
        <f t="shared" si="208"/>
        <v>0</v>
      </c>
      <c r="BG203">
        <f t="shared" si="208"/>
        <v>0</v>
      </c>
      <c r="BH203">
        <f t="shared" si="208"/>
        <v>0</v>
      </c>
      <c r="BI203">
        <f t="shared" si="208"/>
        <v>0</v>
      </c>
      <c r="BJ203">
        <f t="shared" si="208"/>
        <v>0</v>
      </c>
      <c r="BK203">
        <f t="shared" si="208"/>
        <v>0</v>
      </c>
      <c r="BL203">
        <f t="shared" si="208"/>
        <v>0</v>
      </c>
      <c r="BM203">
        <f t="shared" ref="BM203:CR203" si="209">BM54</f>
        <v>0</v>
      </c>
      <c r="BN203">
        <f t="shared" si="209"/>
        <v>0</v>
      </c>
      <c r="BO203">
        <f t="shared" si="209"/>
        <v>0</v>
      </c>
      <c r="BP203">
        <f t="shared" si="209"/>
        <v>0</v>
      </c>
      <c r="BQ203">
        <f t="shared" si="209"/>
        <v>0</v>
      </c>
      <c r="BR203">
        <f t="shared" si="209"/>
        <v>0</v>
      </c>
      <c r="BS203">
        <f t="shared" si="209"/>
        <v>0</v>
      </c>
      <c r="BT203">
        <f t="shared" si="209"/>
        <v>0</v>
      </c>
      <c r="BU203">
        <f t="shared" si="209"/>
        <v>0</v>
      </c>
      <c r="BV203">
        <f t="shared" si="209"/>
        <v>0</v>
      </c>
      <c r="BW203">
        <f t="shared" si="209"/>
        <v>0</v>
      </c>
      <c r="BX203">
        <f t="shared" si="209"/>
        <v>0</v>
      </c>
      <c r="BY203">
        <f t="shared" si="209"/>
        <v>0</v>
      </c>
      <c r="BZ203">
        <f t="shared" si="209"/>
        <v>0</v>
      </c>
      <c r="CA203">
        <f t="shared" si="209"/>
        <v>0</v>
      </c>
      <c r="CB203">
        <f t="shared" si="209"/>
        <v>0</v>
      </c>
      <c r="CC203">
        <f t="shared" si="209"/>
        <v>0</v>
      </c>
      <c r="CD203">
        <f t="shared" si="209"/>
        <v>0</v>
      </c>
      <c r="CE203">
        <f t="shared" si="209"/>
        <v>0</v>
      </c>
      <c r="CF203">
        <f t="shared" si="209"/>
        <v>0</v>
      </c>
      <c r="CG203">
        <f t="shared" si="209"/>
        <v>0</v>
      </c>
      <c r="CH203">
        <f t="shared" si="209"/>
        <v>0</v>
      </c>
      <c r="CI203">
        <f t="shared" si="209"/>
        <v>0</v>
      </c>
      <c r="CJ203">
        <f t="shared" si="209"/>
        <v>0</v>
      </c>
      <c r="CK203">
        <f t="shared" si="209"/>
        <v>0</v>
      </c>
      <c r="CL203">
        <f t="shared" si="209"/>
        <v>0</v>
      </c>
      <c r="CM203">
        <f t="shared" si="209"/>
        <v>0</v>
      </c>
      <c r="CN203">
        <f t="shared" si="209"/>
        <v>0</v>
      </c>
      <c r="CO203">
        <f t="shared" si="209"/>
        <v>0</v>
      </c>
      <c r="CP203">
        <f t="shared" si="209"/>
        <v>0</v>
      </c>
      <c r="CQ203">
        <f t="shared" si="209"/>
        <v>0</v>
      </c>
      <c r="CR203">
        <f t="shared" si="209"/>
        <v>0</v>
      </c>
      <c r="CS203">
        <f t="shared" ref="CS203:DH203" si="210">CS54</f>
        <v>0</v>
      </c>
      <c r="CT203">
        <f t="shared" si="210"/>
        <v>0</v>
      </c>
      <c r="CU203">
        <f t="shared" si="210"/>
        <v>0</v>
      </c>
      <c r="CV203">
        <f t="shared" si="210"/>
        <v>0</v>
      </c>
      <c r="CW203">
        <f t="shared" si="210"/>
        <v>0</v>
      </c>
      <c r="CX203">
        <f t="shared" si="210"/>
        <v>0</v>
      </c>
      <c r="CY203">
        <f t="shared" si="210"/>
        <v>0</v>
      </c>
      <c r="CZ203">
        <f t="shared" si="210"/>
        <v>0</v>
      </c>
      <c r="DA203">
        <f t="shared" si="210"/>
        <v>0</v>
      </c>
      <c r="DB203">
        <f t="shared" si="210"/>
        <v>0</v>
      </c>
      <c r="DC203">
        <f t="shared" si="210"/>
        <v>0</v>
      </c>
      <c r="DD203">
        <f t="shared" si="210"/>
        <v>0</v>
      </c>
      <c r="DE203">
        <f t="shared" si="210"/>
        <v>0</v>
      </c>
      <c r="DF203">
        <f t="shared" si="210"/>
        <v>0</v>
      </c>
      <c r="DG203">
        <f t="shared" si="210"/>
        <v>0</v>
      </c>
      <c r="DH203">
        <f t="shared" si="210"/>
        <v>0</v>
      </c>
    </row>
    <row r="204" spans="1:112">
      <c r="A204">
        <f t="shared" ref="A204:AF204" si="211">A55</f>
        <v>513</v>
      </c>
      <c r="B204" t="str">
        <f t="shared" si="211"/>
        <v>Yacimientos Petrolíferos Fiscales Bolivianos</v>
      </c>
      <c r="C204">
        <f t="shared" si="211"/>
        <v>124163.45</v>
      </c>
      <c r="D204">
        <f t="shared" si="211"/>
        <v>69970.209999999992</v>
      </c>
      <c r="E204">
        <f t="shared" si="211"/>
        <v>3400</v>
      </c>
      <c r="F204">
        <f t="shared" si="211"/>
        <v>14639672.720000001</v>
      </c>
      <c r="G204">
        <f t="shared" si="211"/>
        <v>0</v>
      </c>
      <c r="H204">
        <f t="shared" si="211"/>
        <v>0</v>
      </c>
      <c r="I204">
        <f t="shared" si="211"/>
        <v>0</v>
      </c>
      <c r="J204">
        <f t="shared" si="211"/>
        <v>0</v>
      </c>
      <c r="K204">
        <f t="shared" si="211"/>
        <v>0</v>
      </c>
      <c r="L204">
        <f t="shared" si="211"/>
        <v>0</v>
      </c>
      <c r="M204">
        <f t="shared" si="211"/>
        <v>0</v>
      </c>
      <c r="N204">
        <f t="shared" si="211"/>
        <v>0</v>
      </c>
      <c r="O204">
        <f t="shared" si="211"/>
        <v>0</v>
      </c>
      <c r="P204">
        <f t="shared" si="211"/>
        <v>0</v>
      </c>
      <c r="Q204">
        <f t="shared" si="211"/>
        <v>0</v>
      </c>
      <c r="R204">
        <f t="shared" si="211"/>
        <v>0</v>
      </c>
      <c r="S204">
        <f t="shared" si="211"/>
        <v>0</v>
      </c>
      <c r="T204">
        <f t="shared" si="211"/>
        <v>0</v>
      </c>
      <c r="U204">
        <f t="shared" si="211"/>
        <v>0</v>
      </c>
      <c r="V204">
        <f t="shared" si="211"/>
        <v>0</v>
      </c>
      <c r="W204">
        <f t="shared" si="211"/>
        <v>0</v>
      </c>
      <c r="X204">
        <f t="shared" si="211"/>
        <v>0</v>
      </c>
      <c r="Y204">
        <f t="shared" si="211"/>
        <v>0</v>
      </c>
      <c r="Z204">
        <f t="shared" si="211"/>
        <v>0</v>
      </c>
      <c r="AA204">
        <f t="shared" si="211"/>
        <v>0</v>
      </c>
      <c r="AB204">
        <f t="shared" si="211"/>
        <v>0</v>
      </c>
      <c r="AC204">
        <f t="shared" si="211"/>
        <v>0</v>
      </c>
      <c r="AD204">
        <f t="shared" si="211"/>
        <v>0</v>
      </c>
      <c r="AE204">
        <f t="shared" si="211"/>
        <v>0</v>
      </c>
      <c r="AF204">
        <f t="shared" si="211"/>
        <v>0</v>
      </c>
      <c r="AG204">
        <f t="shared" ref="AG204:BL204" si="212">AG55</f>
        <v>0</v>
      </c>
      <c r="AH204">
        <f t="shared" si="212"/>
        <v>0</v>
      </c>
      <c r="AI204">
        <f t="shared" si="212"/>
        <v>0</v>
      </c>
      <c r="AJ204">
        <f t="shared" si="212"/>
        <v>0</v>
      </c>
      <c r="AK204">
        <f t="shared" si="212"/>
        <v>0</v>
      </c>
      <c r="AL204">
        <f t="shared" si="212"/>
        <v>0</v>
      </c>
      <c r="AM204">
        <f t="shared" si="212"/>
        <v>0</v>
      </c>
      <c r="AN204">
        <f t="shared" si="212"/>
        <v>0</v>
      </c>
      <c r="AO204">
        <f t="shared" si="212"/>
        <v>0</v>
      </c>
      <c r="AP204">
        <f t="shared" si="212"/>
        <v>0</v>
      </c>
      <c r="AQ204">
        <f t="shared" si="212"/>
        <v>0</v>
      </c>
      <c r="AR204">
        <f t="shared" si="212"/>
        <v>0</v>
      </c>
      <c r="AS204">
        <f t="shared" si="212"/>
        <v>0</v>
      </c>
      <c r="AT204">
        <f t="shared" si="212"/>
        <v>0</v>
      </c>
      <c r="AU204">
        <f t="shared" si="212"/>
        <v>0</v>
      </c>
      <c r="AV204">
        <f t="shared" si="212"/>
        <v>0</v>
      </c>
      <c r="AW204">
        <f t="shared" si="212"/>
        <v>0</v>
      </c>
      <c r="AX204">
        <f t="shared" si="212"/>
        <v>0</v>
      </c>
      <c r="AY204">
        <f t="shared" si="212"/>
        <v>0</v>
      </c>
      <c r="AZ204">
        <f t="shared" si="212"/>
        <v>0</v>
      </c>
      <c r="BA204">
        <f t="shared" si="212"/>
        <v>0</v>
      </c>
      <c r="BB204">
        <f t="shared" si="212"/>
        <v>0</v>
      </c>
      <c r="BC204">
        <f t="shared" si="212"/>
        <v>0</v>
      </c>
      <c r="BD204">
        <f t="shared" si="212"/>
        <v>0</v>
      </c>
      <c r="BE204">
        <f t="shared" si="212"/>
        <v>0</v>
      </c>
      <c r="BF204">
        <f t="shared" si="212"/>
        <v>0</v>
      </c>
      <c r="BG204">
        <f t="shared" si="212"/>
        <v>0</v>
      </c>
      <c r="BH204">
        <f t="shared" si="212"/>
        <v>0</v>
      </c>
      <c r="BI204">
        <f t="shared" si="212"/>
        <v>0</v>
      </c>
      <c r="BJ204">
        <f t="shared" si="212"/>
        <v>0</v>
      </c>
      <c r="BK204">
        <f t="shared" si="212"/>
        <v>0</v>
      </c>
      <c r="BL204">
        <f t="shared" si="212"/>
        <v>0</v>
      </c>
      <c r="BM204">
        <f t="shared" ref="BM204:CR204" si="213">BM55</f>
        <v>0</v>
      </c>
      <c r="BN204">
        <f t="shared" si="213"/>
        <v>0</v>
      </c>
      <c r="BO204">
        <f t="shared" si="213"/>
        <v>0</v>
      </c>
      <c r="BP204">
        <f t="shared" si="213"/>
        <v>0</v>
      </c>
      <c r="BQ204">
        <f t="shared" si="213"/>
        <v>0</v>
      </c>
      <c r="BR204">
        <f t="shared" si="213"/>
        <v>0</v>
      </c>
      <c r="BS204">
        <f t="shared" si="213"/>
        <v>0</v>
      </c>
      <c r="BT204">
        <f t="shared" si="213"/>
        <v>0</v>
      </c>
      <c r="BU204">
        <f t="shared" si="213"/>
        <v>0</v>
      </c>
      <c r="BV204">
        <f t="shared" si="213"/>
        <v>0</v>
      </c>
      <c r="BW204">
        <f t="shared" si="213"/>
        <v>0</v>
      </c>
      <c r="BX204">
        <f t="shared" si="213"/>
        <v>0</v>
      </c>
      <c r="BY204">
        <f t="shared" si="213"/>
        <v>0</v>
      </c>
      <c r="BZ204">
        <f t="shared" si="213"/>
        <v>0</v>
      </c>
      <c r="CA204">
        <f t="shared" si="213"/>
        <v>0</v>
      </c>
      <c r="CB204">
        <f t="shared" si="213"/>
        <v>0</v>
      </c>
      <c r="CC204">
        <f t="shared" si="213"/>
        <v>0</v>
      </c>
      <c r="CD204">
        <f t="shared" si="213"/>
        <v>0</v>
      </c>
      <c r="CE204">
        <f t="shared" si="213"/>
        <v>0</v>
      </c>
      <c r="CF204">
        <f t="shared" si="213"/>
        <v>0</v>
      </c>
      <c r="CG204">
        <f t="shared" si="213"/>
        <v>0</v>
      </c>
      <c r="CH204">
        <f t="shared" si="213"/>
        <v>0</v>
      </c>
      <c r="CI204">
        <f t="shared" si="213"/>
        <v>0</v>
      </c>
      <c r="CJ204">
        <f t="shared" si="213"/>
        <v>0</v>
      </c>
      <c r="CK204">
        <f t="shared" si="213"/>
        <v>0</v>
      </c>
      <c r="CL204">
        <f t="shared" si="213"/>
        <v>0</v>
      </c>
      <c r="CM204">
        <f t="shared" si="213"/>
        <v>0</v>
      </c>
      <c r="CN204">
        <f t="shared" si="213"/>
        <v>0</v>
      </c>
      <c r="CO204">
        <f t="shared" si="213"/>
        <v>0</v>
      </c>
      <c r="CP204">
        <f t="shared" si="213"/>
        <v>0</v>
      </c>
      <c r="CQ204">
        <f t="shared" si="213"/>
        <v>0</v>
      </c>
      <c r="CR204">
        <f t="shared" si="213"/>
        <v>0</v>
      </c>
      <c r="CS204">
        <f t="shared" ref="CS204:DH204" si="214">CS55</f>
        <v>0</v>
      </c>
      <c r="CT204">
        <f t="shared" si="214"/>
        <v>0</v>
      </c>
      <c r="CU204">
        <f t="shared" si="214"/>
        <v>0</v>
      </c>
      <c r="CV204">
        <f t="shared" si="214"/>
        <v>0</v>
      </c>
      <c r="CW204">
        <f t="shared" si="214"/>
        <v>0</v>
      </c>
      <c r="CX204">
        <f t="shared" si="214"/>
        <v>0</v>
      </c>
      <c r="CY204">
        <f t="shared" si="214"/>
        <v>0</v>
      </c>
      <c r="CZ204">
        <f t="shared" si="214"/>
        <v>0</v>
      </c>
      <c r="DA204">
        <f t="shared" si="214"/>
        <v>0</v>
      </c>
      <c r="DB204">
        <f t="shared" si="214"/>
        <v>0</v>
      </c>
      <c r="DC204">
        <f t="shared" si="214"/>
        <v>0</v>
      </c>
      <c r="DD204">
        <f t="shared" si="214"/>
        <v>0</v>
      </c>
      <c r="DE204">
        <f t="shared" si="214"/>
        <v>0</v>
      </c>
      <c r="DF204">
        <f t="shared" si="214"/>
        <v>0</v>
      </c>
      <c r="DG204">
        <f t="shared" si="214"/>
        <v>0</v>
      </c>
      <c r="DH204">
        <f t="shared" si="214"/>
        <v>0</v>
      </c>
    </row>
    <row r="205" spans="1:112">
      <c r="A205">
        <f t="shared" ref="A205:AF205" si="215">A56</f>
        <v>514</v>
      </c>
      <c r="B205" t="str">
        <f t="shared" si="215"/>
        <v>Empresa Nacional de Electricidad</v>
      </c>
      <c r="C205">
        <f t="shared" si="215"/>
        <v>0</v>
      </c>
      <c r="D205">
        <f t="shared" si="215"/>
        <v>0</v>
      </c>
      <c r="E205">
        <f t="shared" si="215"/>
        <v>0</v>
      </c>
      <c r="F205">
        <f t="shared" si="215"/>
        <v>150000000</v>
      </c>
      <c r="G205">
        <f t="shared" si="215"/>
        <v>0</v>
      </c>
      <c r="H205">
        <f t="shared" si="215"/>
        <v>0</v>
      </c>
      <c r="I205">
        <f t="shared" si="215"/>
        <v>0</v>
      </c>
      <c r="J205">
        <f t="shared" si="215"/>
        <v>0</v>
      </c>
      <c r="K205">
        <f t="shared" si="215"/>
        <v>0</v>
      </c>
      <c r="L205">
        <f t="shared" si="215"/>
        <v>0</v>
      </c>
      <c r="M205">
        <f t="shared" si="215"/>
        <v>0</v>
      </c>
      <c r="N205">
        <f t="shared" si="215"/>
        <v>0</v>
      </c>
      <c r="O205">
        <f t="shared" si="215"/>
        <v>0</v>
      </c>
      <c r="P205">
        <f t="shared" si="215"/>
        <v>0</v>
      </c>
      <c r="Q205">
        <f t="shared" si="215"/>
        <v>0</v>
      </c>
      <c r="R205">
        <f t="shared" si="215"/>
        <v>0</v>
      </c>
      <c r="S205">
        <f t="shared" si="215"/>
        <v>0</v>
      </c>
      <c r="T205">
        <f t="shared" si="215"/>
        <v>0</v>
      </c>
      <c r="U205">
        <f t="shared" si="215"/>
        <v>0</v>
      </c>
      <c r="V205">
        <f t="shared" si="215"/>
        <v>0</v>
      </c>
      <c r="W205">
        <f t="shared" si="215"/>
        <v>0</v>
      </c>
      <c r="X205">
        <f t="shared" si="215"/>
        <v>0</v>
      </c>
      <c r="Y205">
        <f t="shared" si="215"/>
        <v>0</v>
      </c>
      <c r="Z205">
        <f t="shared" si="215"/>
        <v>0</v>
      </c>
      <c r="AA205">
        <f t="shared" si="215"/>
        <v>0</v>
      </c>
      <c r="AB205">
        <f t="shared" si="215"/>
        <v>0</v>
      </c>
      <c r="AC205">
        <f t="shared" si="215"/>
        <v>0</v>
      </c>
      <c r="AD205">
        <f t="shared" si="215"/>
        <v>0</v>
      </c>
      <c r="AE205">
        <f t="shared" si="215"/>
        <v>0</v>
      </c>
      <c r="AF205">
        <f t="shared" si="215"/>
        <v>0</v>
      </c>
      <c r="AG205">
        <f t="shared" ref="AG205:BL205" si="216">AG56</f>
        <v>0</v>
      </c>
      <c r="AH205">
        <f t="shared" si="216"/>
        <v>0</v>
      </c>
      <c r="AI205">
        <f t="shared" si="216"/>
        <v>0</v>
      </c>
      <c r="AJ205">
        <f t="shared" si="216"/>
        <v>0</v>
      </c>
      <c r="AK205">
        <f t="shared" si="216"/>
        <v>0</v>
      </c>
      <c r="AL205">
        <f t="shared" si="216"/>
        <v>0</v>
      </c>
      <c r="AM205">
        <f t="shared" si="216"/>
        <v>0</v>
      </c>
      <c r="AN205">
        <f t="shared" si="216"/>
        <v>0</v>
      </c>
      <c r="AO205">
        <f t="shared" si="216"/>
        <v>0</v>
      </c>
      <c r="AP205">
        <f t="shared" si="216"/>
        <v>0</v>
      </c>
      <c r="AQ205">
        <f t="shared" si="216"/>
        <v>0</v>
      </c>
      <c r="AR205">
        <f t="shared" si="216"/>
        <v>0</v>
      </c>
      <c r="AS205">
        <f t="shared" si="216"/>
        <v>0</v>
      </c>
      <c r="AT205">
        <f t="shared" si="216"/>
        <v>0</v>
      </c>
      <c r="AU205">
        <f t="shared" si="216"/>
        <v>0</v>
      </c>
      <c r="AV205">
        <f t="shared" si="216"/>
        <v>0</v>
      </c>
      <c r="AW205">
        <f t="shared" si="216"/>
        <v>0</v>
      </c>
      <c r="AX205">
        <f t="shared" si="216"/>
        <v>0</v>
      </c>
      <c r="AY205">
        <f t="shared" si="216"/>
        <v>0</v>
      </c>
      <c r="AZ205">
        <f t="shared" si="216"/>
        <v>0</v>
      </c>
      <c r="BA205">
        <f t="shared" si="216"/>
        <v>0</v>
      </c>
      <c r="BB205">
        <f t="shared" si="216"/>
        <v>0</v>
      </c>
      <c r="BC205">
        <f t="shared" si="216"/>
        <v>0</v>
      </c>
      <c r="BD205">
        <f t="shared" si="216"/>
        <v>0</v>
      </c>
      <c r="BE205">
        <f t="shared" si="216"/>
        <v>0</v>
      </c>
      <c r="BF205">
        <f t="shared" si="216"/>
        <v>0</v>
      </c>
      <c r="BG205">
        <f t="shared" si="216"/>
        <v>0</v>
      </c>
      <c r="BH205">
        <f t="shared" si="216"/>
        <v>0</v>
      </c>
      <c r="BI205">
        <f t="shared" si="216"/>
        <v>0</v>
      </c>
      <c r="BJ205">
        <f t="shared" si="216"/>
        <v>0</v>
      </c>
      <c r="BK205">
        <f t="shared" si="216"/>
        <v>0</v>
      </c>
      <c r="BL205">
        <f t="shared" si="216"/>
        <v>0</v>
      </c>
      <c r="BM205">
        <f t="shared" ref="BM205:CR205" si="217">BM56</f>
        <v>0</v>
      </c>
      <c r="BN205">
        <f t="shared" si="217"/>
        <v>0</v>
      </c>
      <c r="BO205">
        <f t="shared" si="217"/>
        <v>0</v>
      </c>
      <c r="BP205">
        <f t="shared" si="217"/>
        <v>0</v>
      </c>
      <c r="BQ205">
        <f t="shared" si="217"/>
        <v>0</v>
      </c>
      <c r="BR205">
        <f t="shared" si="217"/>
        <v>0</v>
      </c>
      <c r="BS205">
        <f t="shared" si="217"/>
        <v>0</v>
      </c>
      <c r="BT205">
        <f t="shared" si="217"/>
        <v>0</v>
      </c>
      <c r="BU205">
        <f t="shared" si="217"/>
        <v>0</v>
      </c>
      <c r="BV205">
        <f t="shared" si="217"/>
        <v>0</v>
      </c>
      <c r="BW205">
        <f t="shared" si="217"/>
        <v>0</v>
      </c>
      <c r="BX205">
        <f t="shared" si="217"/>
        <v>0</v>
      </c>
      <c r="BY205">
        <f t="shared" si="217"/>
        <v>0</v>
      </c>
      <c r="BZ205">
        <f t="shared" si="217"/>
        <v>0</v>
      </c>
      <c r="CA205">
        <f t="shared" si="217"/>
        <v>0</v>
      </c>
      <c r="CB205">
        <f t="shared" si="217"/>
        <v>0</v>
      </c>
      <c r="CC205">
        <f t="shared" si="217"/>
        <v>0</v>
      </c>
      <c r="CD205">
        <f t="shared" si="217"/>
        <v>0</v>
      </c>
      <c r="CE205">
        <f t="shared" si="217"/>
        <v>0</v>
      </c>
      <c r="CF205">
        <f t="shared" si="217"/>
        <v>0</v>
      </c>
      <c r="CG205">
        <f t="shared" si="217"/>
        <v>0</v>
      </c>
      <c r="CH205">
        <f t="shared" si="217"/>
        <v>0</v>
      </c>
      <c r="CI205">
        <f t="shared" si="217"/>
        <v>0</v>
      </c>
      <c r="CJ205">
        <f t="shared" si="217"/>
        <v>0</v>
      </c>
      <c r="CK205">
        <f t="shared" si="217"/>
        <v>0</v>
      </c>
      <c r="CL205">
        <f t="shared" si="217"/>
        <v>0</v>
      </c>
      <c r="CM205">
        <f t="shared" si="217"/>
        <v>0</v>
      </c>
      <c r="CN205">
        <f t="shared" si="217"/>
        <v>0</v>
      </c>
      <c r="CO205">
        <f t="shared" si="217"/>
        <v>0</v>
      </c>
      <c r="CP205">
        <f t="shared" si="217"/>
        <v>0</v>
      </c>
      <c r="CQ205">
        <f t="shared" si="217"/>
        <v>0</v>
      </c>
      <c r="CR205">
        <f t="shared" si="217"/>
        <v>0</v>
      </c>
      <c r="CS205">
        <f t="shared" ref="CS205:DH205" si="218">CS56</f>
        <v>0</v>
      </c>
      <c r="CT205">
        <f t="shared" si="218"/>
        <v>0</v>
      </c>
      <c r="CU205">
        <f t="shared" si="218"/>
        <v>0</v>
      </c>
      <c r="CV205">
        <f t="shared" si="218"/>
        <v>0</v>
      </c>
      <c r="CW205">
        <f t="shared" si="218"/>
        <v>0</v>
      </c>
      <c r="CX205">
        <f t="shared" si="218"/>
        <v>0</v>
      </c>
      <c r="CY205">
        <f t="shared" si="218"/>
        <v>0</v>
      </c>
      <c r="CZ205">
        <f t="shared" si="218"/>
        <v>0</v>
      </c>
      <c r="DA205">
        <f t="shared" si="218"/>
        <v>0</v>
      </c>
      <c r="DB205">
        <f t="shared" si="218"/>
        <v>0</v>
      </c>
      <c r="DC205">
        <f t="shared" si="218"/>
        <v>0</v>
      </c>
      <c r="DD205">
        <f t="shared" si="218"/>
        <v>0</v>
      </c>
      <c r="DE205">
        <f t="shared" si="218"/>
        <v>0</v>
      </c>
      <c r="DF205">
        <f t="shared" si="218"/>
        <v>0</v>
      </c>
      <c r="DG205">
        <f t="shared" si="218"/>
        <v>0</v>
      </c>
      <c r="DH205">
        <f t="shared" si="218"/>
        <v>0</v>
      </c>
    </row>
    <row r="206" spans="1:112">
      <c r="A206">
        <f t="shared" ref="A206:AF206" si="219">A57</f>
        <v>522</v>
      </c>
      <c r="B206" t="str">
        <f t="shared" si="219"/>
        <v>Empresa Nacional de Ferrocarriles - Residual</v>
      </c>
      <c r="C206">
        <f t="shared" si="219"/>
        <v>0</v>
      </c>
      <c r="D206">
        <f t="shared" si="219"/>
        <v>0</v>
      </c>
      <c r="E206">
        <f t="shared" si="219"/>
        <v>0</v>
      </c>
      <c r="F206">
        <f t="shared" si="219"/>
        <v>350</v>
      </c>
      <c r="G206">
        <f t="shared" si="219"/>
        <v>0</v>
      </c>
      <c r="H206">
        <f t="shared" si="219"/>
        <v>0</v>
      </c>
      <c r="I206">
        <f t="shared" si="219"/>
        <v>0</v>
      </c>
      <c r="J206">
        <f t="shared" si="219"/>
        <v>0</v>
      </c>
      <c r="K206">
        <f t="shared" si="219"/>
        <v>0</v>
      </c>
      <c r="L206">
        <f t="shared" si="219"/>
        <v>0</v>
      </c>
      <c r="M206">
        <f t="shared" si="219"/>
        <v>0</v>
      </c>
      <c r="N206">
        <f t="shared" si="219"/>
        <v>0</v>
      </c>
      <c r="O206">
        <f t="shared" si="219"/>
        <v>0</v>
      </c>
      <c r="P206">
        <f t="shared" si="219"/>
        <v>0</v>
      </c>
      <c r="Q206">
        <f t="shared" si="219"/>
        <v>0</v>
      </c>
      <c r="R206">
        <f t="shared" si="219"/>
        <v>0</v>
      </c>
      <c r="S206">
        <f t="shared" si="219"/>
        <v>0</v>
      </c>
      <c r="T206">
        <f t="shared" si="219"/>
        <v>0</v>
      </c>
      <c r="U206">
        <f t="shared" si="219"/>
        <v>0</v>
      </c>
      <c r="V206">
        <f t="shared" si="219"/>
        <v>0</v>
      </c>
      <c r="W206">
        <f t="shared" si="219"/>
        <v>0</v>
      </c>
      <c r="X206">
        <f t="shared" si="219"/>
        <v>0</v>
      </c>
      <c r="Y206">
        <f t="shared" si="219"/>
        <v>0</v>
      </c>
      <c r="Z206">
        <f t="shared" si="219"/>
        <v>0</v>
      </c>
      <c r="AA206">
        <f t="shared" si="219"/>
        <v>0</v>
      </c>
      <c r="AB206">
        <f t="shared" si="219"/>
        <v>0</v>
      </c>
      <c r="AC206">
        <f t="shared" si="219"/>
        <v>0</v>
      </c>
      <c r="AD206">
        <f t="shared" si="219"/>
        <v>0</v>
      </c>
      <c r="AE206">
        <f t="shared" si="219"/>
        <v>0</v>
      </c>
      <c r="AF206">
        <f t="shared" si="219"/>
        <v>0</v>
      </c>
      <c r="AG206">
        <f t="shared" ref="AG206:BL206" si="220">AG57</f>
        <v>0</v>
      </c>
      <c r="AH206">
        <f t="shared" si="220"/>
        <v>0</v>
      </c>
      <c r="AI206">
        <f t="shared" si="220"/>
        <v>0</v>
      </c>
      <c r="AJ206">
        <f t="shared" si="220"/>
        <v>0</v>
      </c>
      <c r="AK206">
        <f t="shared" si="220"/>
        <v>0</v>
      </c>
      <c r="AL206">
        <f t="shared" si="220"/>
        <v>0</v>
      </c>
      <c r="AM206">
        <f t="shared" si="220"/>
        <v>0</v>
      </c>
      <c r="AN206">
        <f t="shared" si="220"/>
        <v>0</v>
      </c>
      <c r="AO206">
        <f t="shared" si="220"/>
        <v>0</v>
      </c>
      <c r="AP206">
        <f t="shared" si="220"/>
        <v>0</v>
      </c>
      <c r="AQ206">
        <f t="shared" si="220"/>
        <v>0</v>
      </c>
      <c r="AR206">
        <f t="shared" si="220"/>
        <v>0</v>
      </c>
      <c r="AS206">
        <f t="shared" si="220"/>
        <v>0</v>
      </c>
      <c r="AT206">
        <f t="shared" si="220"/>
        <v>0</v>
      </c>
      <c r="AU206">
        <f t="shared" si="220"/>
        <v>0</v>
      </c>
      <c r="AV206">
        <f t="shared" si="220"/>
        <v>0</v>
      </c>
      <c r="AW206">
        <f t="shared" si="220"/>
        <v>0</v>
      </c>
      <c r="AX206">
        <f t="shared" si="220"/>
        <v>0</v>
      </c>
      <c r="AY206">
        <f t="shared" si="220"/>
        <v>0</v>
      </c>
      <c r="AZ206">
        <f t="shared" si="220"/>
        <v>0</v>
      </c>
      <c r="BA206">
        <f t="shared" si="220"/>
        <v>0</v>
      </c>
      <c r="BB206">
        <f t="shared" si="220"/>
        <v>0</v>
      </c>
      <c r="BC206">
        <f t="shared" si="220"/>
        <v>0</v>
      </c>
      <c r="BD206">
        <f t="shared" si="220"/>
        <v>0</v>
      </c>
      <c r="BE206">
        <f t="shared" si="220"/>
        <v>0</v>
      </c>
      <c r="BF206">
        <f t="shared" si="220"/>
        <v>0</v>
      </c>
      <c r="BG206">
        <f t="shared" si="220"/>
        <v>0</v>
      </c>
      <c r="BH206">
        <f t="shared" si="220"/>
        <v>0</v>
      </c>
      <c r="BI206">
        <f t="shared" si="220"/>
        <v>0</v>
      </c>
      <c r="BJ206">
        <f t="shared" si="220"/>
        <v>0</v>
      </c>
      <c r="BK206">
        <f t="shared" si="220"/>
        <v>0</v>
      </c>
      <c r="BL206">
        <f t="shared" si="220"/>
        <v>0</v>
      </c>
      <c r="BM206">
        <f t="shared" ref="BM206:CR206" si="221">BM57</f>
        <v>0</v>
      </c>
      <c r="BN206">
        <f t="shared" si="221"/>
        <v>0</v>
      </c>
      <c r="BO206">
        <f t="shared" si="221"/>
        <v>0</v>
      </c>
      <c r="BP206">
        <f t="shared" si="221"/>
        <v>0</v>
      </c>
      <c r="BQ206">
        <f t="shared" si="221"/>
        <v>0</v>
      </c>
      <c r="BR206">
        <f t="shared" si="221"/>
        <v>0</v>
      </c>
      <c r="BS206">
        <f t="shared" si="221"/>
        <v>0</v>
      </c>
      <c r="BT206">
        <f t="shared" si="221"/>
        <v>0</v>
      </c>
      <c r="BU206">
        <f t="shared" si="221"/>
        <v>0</v>
      </c>
      <c r="BV206">
        <f t="shared" si="221"/>
        <v>0</v>
      </c>
      <c r="BW206">
        <f t="shared" si="221"/>
        <v>0</v>
      </c>
      <c r="BX206">
        <f t="shared" si="221"/>
        <v>0</v>
      </c>
      <c r="BY206">
        <f t="shared" si="221"/>
        <v>0</v>
      </c>
      <c r="BZ206">
        <f t="shared" si="221"/>
        <v>0</v>
      </c>
      <c r="CA206">
        <f t="shared" si="221"/>
        <v>0</v>
      </c>
      <c r="CB206">
        <f t="shared" si="221"/>
        <v>0</v>
      </c>
      <c r="CC206">
        <f t="shared" si="221"/>
        <v>0</v>
      </c>
      <c r="CD206">
        <f t="shared" si="221"/>
        <v>0</v>
      </c>
      <c r="CE206">
        <f t="shared" si="221"/>
        <v>0</v>
      </c>
      <c r="CF206">
        <f t="shared" si="221"/>
        <v>0</v>
      </c>
      <c r="CG206">
        <f t="shared" si="221"/>
        <v>0</v>
      </c>
      <c r="CH206">
        <f t="shared" si="221"/>
        <v>0</v>
      </c>
      <c r="CI206">
        <f t="shared" si="221"/>
        <v>0</v>
      </c>
      <c r="CJ206">
        <f t="shared" si="221"/>
        <v>0</v>
      </c>
      <c r="CK206">
        <f t="shared" si="221"/>
        <v>0</v>
      </c>
      <c r="CL206">
        <f t="shared" si="221"/>
        <v>0</v>
      </c>
      <c r="CM206">
        <f t="shared" si="221"/>
        <v>0</v>
      </c>
      <c r="CN206">
        <f t="shared" si="221"/>
        <v>0</v>
      </c>
      <c r="CO206">
        <f t="shared" si="221"/>
        <v>0</v>
      </c>
      <c r="CP206">
        <f t="shared" si="221"/>
        <v>0</v>
      </c>
      <c r="CQ206">
        <f t="shared" si="221"/>
        <v>0</v>
      </c>
      <c r="CR206">
        <f t="shared" si="221"/>
        <v>0</v>
      </c>
      <c r="CS206">
        <f t="shared" ref="CS206:DH206" si="222">CS57</f>
        <v>0</v>
      </c>
      <c r="CT206">
        <f t="shared" si="222"/>
        <v>0</v>
      </c>
      <c r="CU206">
        <f t="shared" si="222"/>
        <v>0</v>
      </c>
      <c r="CV206">
        <f t="shared" si="222"/>
        <v>0</v>
      </c>
      <c r="CW206">
        <f t="shared" si="222"/>
        <v>0</v>
      </c>
      <c r="CX206">
        <f t="shared" si="222"/>
        <v>0</v>
      </c>
      <c r="CY206">
        <f t="shared" si="222"/>
        <v>0</v>
      </c>
      <c r="CZ206">
        <f t="shared" si="222"/>
        <v>0</v>
      </c>
      <c r="DA206">
        <f t="shared" si="222"/>
        <v>0</v>
      </c>
      <c r="DB206">
        <f t="shared" si="222"/>
        <v>0</v>
      </c>
      <c r="DC206">
        <f t="shared" si="222"/>
        <v>0</v>
      </c>
      <c r="DD206">
        <f t="shared" si="222"/>
        <v>0</v>
      </c>
      <c r="DE206">
        <f t="shared" si="222"/>
        <v>0</v>
      </c>
      <c r="DF206">
        <f t="shared" si="222"/>
        <v>0</v>
      </c>
      <c r="DG206">
        <f t="shared" si="222"/>
        <v>0</v>
      </c>
      <c r="DH206">
        <f t="shared" si="222"/>
        <v>0</v>
      </c>
    </row>
    <row r="207" spans="1:112">
      <c r="A207">
        <f t="shared" ref="A207:AF207" si="223">A58</f>
        <v>526</v>
      </c>
      <c r="B207" t="str">
        <f t="shared" si="223"/>
        <v>Bolivia TV</v>
      </c>
      <c r="C207">
        <f t="shared" si="223"/>
        <v>0</v>
      </c>
      <c r="D207">
        <f t="shared" si="223"/>
        <v>7758.74</v>
      </c>
      <c r="E207">
        <f t="shared" si="223"/>
        <v>0</v>
      </c>
      <c r="F207">
        <f t="shared" si="223"/>
        <v>863</v>
      </c>
      <c r="G207">
        <f t="shared" si="223"/>
        <v>0</v>
      </c>
      <c r="H207">
        <f t="shared" si="223"/>
        <v>0</v>
      </c>
      <c r="I207">
        <f t="shared" si="223"/>
        <v>0</v>
      </c>
      <c r="J207">
        <f t="shared" si="223"/>
        <v>0</v>
      </c>
      <c r="K207">
        <f t="shared" si="223"/>
        <v>0</v>
      </c>
      <c r="L207">
        <f t="shared" si="223"/>
        <v>0</v>
      </c>
      <c r="M207">
        <f t="shared" si="223"/>
        <v>0</v>
      </c>
      <c r="N207">
        <f t="shared" si="223"/>
        <v>0</v>
      </c>
      <c r="O207">
        <f t="shared" si="223"/>
        <v>0</v>
      </c>
      <c r="P207">
        <f t="shared" si="223"/>
        <v>0</v>
      </c>
      <c r="Q207">
        <f t="shared" si="223"/>
        <v>0</v>
      </c>
      <c r="R207">
        <f t="shared" si="223"/>
        <v>0</v>
      </c>
      <c r="S207">
        <f t="shared" si="223"/>
        <v>0</v>
      </c>
      <c r="T207">
        <f t="shared" si="223"/>
        <v>0</v>
      </c>
      <c r="U207">
        <f t="shared" si="223"/>
        <v>0</v>
      </c>
      <c r="V207">
        <f t="shared" si="223"/>
        <v>0</v>
      </c>
      <c r="W207">
        <f t="shared" si="223"/>
        <v>0</v>
      </c>
      <c r="X207">
        <f t="shared" si="223"/>
        <v>0</v>
      </c>
      <c r="Y207">
        <f t="shared" si="223"/>
        <v>0</v>
      </c>
      <c r="Z207">
        <f t="shared" si="223"/>
        <v>0</v>
      </c>
      <c r="AA207">
        <f t="shared" si="223"/>
        <v>0</v>
      </c>
      <c r="AB207">
        <f t="shared" si="223"/>
        <v>0</v>
      </c>
      <c r="AC207">
        <f t="shared" si="223"/>
        <v>0</v>
      </c>
      <c r="AD207">
        <f t="shared" si="223"/>
        <v>0</v>
      </c>
      <c r="AE207">
        <f t="shared" si="223"/>
        <v>0</v>
      </c>
      <c r="AF207">
        <f t="shared" si="223"/>
        <v>0</v>
      </c>
      <c r="AG207">
        <f t="shared" ref="AG207:BL207" si="224">AG58</f>
        <v>0</v>
      </c>
      <c r="AH207">
        <f t="shared" si="224"/>
        <v>0</v>
      </c>
      <c r="AI207">
        <f t="shared" si="224"/>
        <v>0</v>
      </c>
      <c r="AJ207">
        <f t="shared" si="224"/>
        <v>0</v>
      </c>
      <c r="AK207">
        <f t="shared" si="224"/>
        <v>0</v>
      </c>
      <c r="AL207">
        <f t="shared" si="224"/>
        <v>0</v>
      </c>
      <c r="AM207">
        <f t="shared" si="224"/>
        <v>0</v>
      </c>
      <c r="AN207">
        <f t="shared" si="224"/>
        <v>0</v>
      </c>
      <c r="AO207">
        <f t="shared" si="224"/>
        <v>0</v>
      </c>
      <c r="AP207">
        <f t="shared" si="224"/>
        <v>0</v>
      </c>
      <c r="AQ207">
        <f t="shared" si="224"/>
        <v>0</v>
      </c>
      <c r="AR207">
        <f t="shared" si="224"/>
        <v>0</v>
      </c>
      <c r="AS207">
        <f t="shared" si="224"/>
        <v>0</v>
      </c>
      <c r="AT207">
        <f t="shared" si="224"/>
        <v>0</v>
      </c>
      <c r="AU207">
        <f t="shared" si="224"/>
        <v>0</v>
      </c>
      <c r="AV207">
        <f t="shared" si="224"/>
        <v>0</v>
      </c>
      <c r="AW207">
        <f t="shared" si="224"/>
        <v>0</v>
      </c>
      <c r="AX207">
        <f t="shared" si="224"/>
        <v>0</v>
      </c>
      <c r="AY207">
        <f t="shared" si="224"/>
        <v>0</v>
      </c>
      <c r="AZ207">
        <f t="shared" si="224"/>
        <v>0</v>
      </c>
      <c r="BA207">
        <f t="shared" si="224"/>
        <v>0</v>
      </c>
      <c r="BB207">
        <f t="shared" si="224"/>
        <v>0</v>
      </c>
      <c r="BC207">
        <f t="shared" si="224"/>
        <v>0</v>
      </c>
      <c r="BD207">
        <f t="shared" si="224"/>
        <v>0</v>
      </c>
      <c r="BE207">
        <f t="shared" si="224"/>
        <v>0</v>
      </c>
      <c r="BF207">
        <f t="shared" si="224"/>
        <v>0</v>
      </c>
      <c r="BG207">
        <f t="shared" si="224"/>
        <v>0</v>
      </c>
      <c r="BH207">
        <f t="shared" si="224"/>
        <v>0</v>
      </c>
      <c r="BI207">
        <f t="shared" si="224"/>
        <v>0</v>
      </c>
      <c r="BJ207">
        <f t="shared" si="224"/>
        <v>0</v>
      </c>
      <c r="BK207">
        <f t="shared" si="224"/>
        <v>0</v>
      </c>
      <c r="BL207">
        <f t="shared" si="224"/>
        <v>0</v>
      </c>
      <c r="BM207">
        <f t="shared" ref="BM207:CR207" si="225">BM58</f>
        <v>0</v>
      </c>
      <c r="BN207">
        <f t="shared" si="225"/>
        <v>0</v>
      </c>
      <c r="BO207">
        <f t="shared" si="225"/>
        <v>0</v>
      </c>
      <c r="BP207">
        <f t="shared" si="225"/>
        <v>0</v>
      </c>
      <c r="BQ207">
        <f t="shared" si="225"/>
        <v>0</v>
      </c>
      <c r="BR207">
        <f t="shared" si="225"/>
        <v>0</v>
      </c>
      <c r="BS207">
        <f t="shared" si="225"/>
        <v>0</v>
      </c>
      <c r="BT207">
        <f t="shared" si="225"/>
        <v>0</v>
      </c>
      <c r="BU207">
        <f t="shared" si="225"/>
        <v>0</v>
      </c>
      <c r="BV207">
        <f t="shared" si="225"/>
        <v>0</v>
      </c>
      <c r="BW207">
        <f t="shared" si="225"/>
        <v>0</v>
      </c>
      <c r="BX207">
        <f t="shared" si="225"/>
        <v>0</v>
      </c>
      <c r="BY207">
        <f t="shared" si="225"/>
        <v>0</v>
      </c>
      <c r="BZ207">
        <f t="shared" si="225"/>
        <v>0</v>
      </c>
      <c r="CA207">
        <f t="shared" si="225"/>
        <v>0</v>
      </c>
      <c r="CB207">
        <f t="shared" si="225"/>
        <v>0</v>
      </c>
      <c r="CC207">
        <f t="shared" si="225"/>
        <v>0</v>
      </c>
      <c r="CD207">
        <f t="shared" si="225"/>
        <v>0</v>
      </c>
      <c r="CE207">
        <f t="shared" si="225"/>
        <v>0</v>
      </c>
      <c r="CF207">
        <f t="shared" si="225"/>
        <v>0</v>
      </c>
      <c r="CG207">
        <f t="shared" si="225"/>
        <v>0</v>
      </c>
      <c r="CH207">
        <f t="shared" si="225"/>
        <v>0</v>
      </c>
      <c r="CI207">
        <f t="shared" si="225"/>
        <v>0</v>
      </c>
      <c r="CJ207">
        <f t="shared" si="225"/>
        <v>0</v>
      </c>
      <c r="CK207">
        <f t="shared" si="225"/>
        <v>0</v>
      </c>
      <c r="CL207">
        <f t="shared" si="225"/>
        <v>0</v>
      </c>
      <c r="CM207">
        <f t="shared" si="225"/>
        <v>0</v>
      </c>
      <c r="CN207">
        <f t="shared" si="225"/>
        <v>0</v>
      </c>
      <c r="CO207">
        <f t="shared" si="225"/>
        <v>0</v>
      </c>
      <c r="CP207">
        <f t="shared" si="225"/>
        <v>0</v>
      </c>
      <c r="CQ207">
        <f t="shared" si="225"/>
        <v>0</v>
      </c>
      <c r="CR207">
        <f t="shared" si="225"/>
        <v>0</v>
      </c>
      <c r="CS207">
        <f t="shared" ref="CS207:DH207" si="226">CS58</f>
        <v>0</v>
      </c>
      <c r="CT207">
        <f t="shared" si="226"/>
        <v>0</v>
      </c>
      <c r="CU207">
        <f t="shared" si="226"/>
        <v>0</v>
      </c>
      <c r="CV207">
        <f t="shared" si="226"/>
        <v>0</v>
      </c>
      <c r="CW207">
        <f t="shared" si="226"/>
        <v>0</v>
      </c>
      <c r="CX207">
        <f t="shared" si="226"/>
        <v>0</v>
      </c>
      <c r="CY207">
        <f t="shared" si="226"/>
        <v>0</v>
      </c>
      <c r="CZ207">
        <f t="shared" si="226"/>
        <v>0</v>
      </c>
      <c r="DA207">
        <f t="shared" si="226"/>
        <v>0</v>
      </c>
      <c r="DB207">
        <f t="shared" si="226"/>
        <v>0</v>
      </c>
      <c r="DC207">
        <f t="shared" si="226"/>
        <v>0</v>
      </c>
      <c r="DD207">
        <f t="shared" si="226"/>
        <v>0</v>
      </c>
      <c r="DE207">
        <f t="shared" si="226"/>
        <v>0</v>
      </c>
      <c r="DF207">
        <f t="shared" si="226"/>
        <v>0</v>
      </c>
      <c r="DG207">
        <f t="shared" si="226"/>
        <v>0</v>
      </c>
      <c r="DH207">
        <f t="shared" si="226"/>
        <v>0</v>
      </c>
    </row>
    <row r="208" spans="1:112">
      <c r="A208">
        <f t="shared" ref="A208:AF208" si="227">A59</f>
        <v>573</v>
      </c>
      <c r="B208" t="str">
        <f t="shared" si="227"/>
        <v>Empresa Siderúrgica del Mutún</v>
      </c>
      <c r="C208">
        <f t="shared" si="227"/>
        <v>14572548.93</v>
      </c>
      <c r="D208">
        <f t="shared" si="227"/>
        <v>0</v>
      </c>
      <c r="E208">
        <f t="shared" si="227"/>
        <v>270</v>
      </c>
      <c r="F208">
        <f t="shared" si="227"/>
        <v>0</v>
      </c>
      <c r="G208">
        <f t="shared" si="227"/>
        <v>0</v>
      </c>
      <c r="H208">
        <f t="shared" si="227"/>
        <v>0</v>
      </c>
      <c r="I208">
        <f t="shared" si="227"/>
        <v>0</v>
      </c>
      <c r="J208">
        <f t="shared" si="227"/>
        <v>0</v>
      </c>
      <c r="K208">
        <f t="shared" si="227"/>
        <v>0</v>
      </c>
      <c r="L208">
        <f t="shared" si="227"/>
        <v>0</v>
      </c>
      <c r="M208">
        <f t="shared" si="227"/>
        <v>0</v>
      </c>
      <c r="N208">
        <f t="shared" si="227"/>
        <v>0</v>
      </c>
      <c r="O208">
        <f t="shared" si="227"/>
        <v>0</v>
      </c>
      <c r="P208">
        <f t="shared" si="227"/>
        <v>0</v>
      </c>
      <c r="Q208">
        <f t="shared" si="227"/>
        <v>0</v>
      </c>
      <c r="R208">
        <f t="shared" si="227"/>
        <v>0</v>
      </c>
      <c r="S208">
        <f t="shared" si="227"/>
        <v>0</v>
      </c>
      <c r="T208">
        <f t="shared" si="227"/>
        <v>0</v>
      </c>
      <c r="U208">
        <f t="shared" si="227"/>
        <v>0</v>
      </c>
      <c r="V208">
        <f t="shared" si="227"/>
        <v>0</v>
      </c>
      <c r="W208">
        <f t="shared" si="227"/>
        <v>0</v>
      </c>
      <c r="X208">
        <f t="shared" si="227"/>
        <v>0</v>
      </c>
      <c r="Y208">
        <f t="shared" si="227"/>
        <v>0</v>
      </c>
      <c r="Z208">
        <f t="shared" si="227"/>
        <v>0</v>
      </c>
      <c r="AA208">
        <f t="shared" si="227"/>
        <v>0</v>
      </c>
      <c r="AB208">
        <f t="shared" si="227"/>
        <v>0</v>
      </c>
      <c r="AC208">
        <f t="shared" si="227"/>
        <v>0</v>
      </c>
      <c r="AD208">
        <f t="shared" si="227"/>
        <v>0</v>
      </c>
      <c r="AE208">
        <f t="shared" si="227"/>
        <v>0</v>
      </c>
      <c r="AF208">
        <f t="shared" si="227"/>
        <v>0</v>
      </c>
      <c r="AG208">
        <f t="shared" ref="AG208:BL208" si="228">AG59</f>
        <v>0</v>
      </c>
      <c r="AH208">
        <f t="shared" si="228"/>
        <v>0</v>
      </c>
      <c r="AI208">
        <f t="shared" si="228"/>
        <v>0</v>
      </c>
      <c r="AJ208">
        <f t="shared" si="228"/>
        <v>0</v>
      </c>
      <c r="AK208">
        <f t="shared" si="228"/>
        <v>0</v>
      </c>
      <c r="AL208">
        <f t="shared" si="228"/>
        <v>0</v>
      </c>
      <c r="AM208">
        <f t="shared" si="228"/>
        <v>0</v>
      </c>
      <c r="AN208">
        <f t="shared" si="228"/>
        <v>0</v>
      </c>
      <c r="AO208">
        <f t="shared" si="228"/>
        <v>0</v>
      </c>
      <c r="AP208">
        <f t="shared" si="228"/>
        <v>0</v>
      </c>
      <c r="AQ208">
        <f t="shared" si="228"/>
        <v>0</v>
      </c>
      <c r="AR208">
        <f t="shared" si="228"/>
        <v>0</v>
      </c>
      <c r="AS208">
        <f t="shared" si="228"/>
        <v>0</v>
      </c>
      <c r="AT208">
        <f t="shared" si="228"/>
        <v>0</v>
      </c>
      <c r="AU208">
        <f t="shared" si="228"/>
        <v>0</v>
      </c>
      <c r="AV208">
        <f t="shared" si="228"/>
        <v>0</v>
      </c>
      <c r="AW208">
        <f t="shared" si="228"/>
        <v>0</v>
      </c>
      <c r="AX208">
        <f t="shared" si="228"/>
        <v>0</v>
      </c>
      <c r="AY208">
        <f t="shared" si="228"/>
        <v>0</v>
      </c>
      <c r="AZ208">
        <f t="shared" si="228"/>
        <v>0</v>
      </c>
      <c r="BA208">
        <f t="shared" si="228"/>
        <v>0</v>
      </c>
      <c r="BB208">
        <f t="shared" si="228"/>
        <v>0</v>
      </c>
      <c r="BC208">
        <f t="shared" si="228"/>
        <v>0</v>
      </c>
      <c r="BD208">
        <f t="shared" si="228"/>
        <v>0</v>
      </c>
      <c r="BE208">
        <f t="shared" si="228"/>
        <v>0</v>
      </c>
      <c r="BF208">
        <f t="shared" si="228"/>
        <v>0</v>
      </c>
      <c r="BG208">
        <f t="shared" si="228"/>
        <v>0</v>
      </c>
      <c r="BH208">
        <f t="shared" si="228"/>
        <v>0</v>
      </c>
      <c r="BI208">
        <f t="shared" si="228"/>
        <v>0</v>
      </c>
      <c r="BJ208">
        <f t="shared" si="228"/>
        <v>0</v>
      </c>
      <c r="BK208">
        <f t="shared" si="228"/>
        <v>0</v>
      </c>
      <c r="BL208">
        <f t="shared" si="228"/>
        <v>0</v>
      </c>
      <c r="BM208">
        <f t="shared" ref="BM208:CR208" si="229">BM59</f>
        <v>0</v>
      </c>
      <c r="BN208">
        <f t="shared" si="229"/>
        <v>0</v>
      </c>
      <c r="BO208">
        <f t="shared" si="229"/>
        <v>0</v>
      </c>
      <c r="BP208">
        <f t="shared" si="229"/>
        <v>0</v>
      </c>
      <c r="BQ208">
        <f t="shared" si="229"/>
        <v>0</v>
      </c>
      <c r="BR208">
        <f t="shared" si="229"/>
        <v>0</v>
      </c>
      <c r="BS208">
        <f t="shared" si="229"/>
        <v>0</v>
      </c>
      <c r="BT208">
        <f t="shared" si="229"/>
        <v>0</v>
      </c>
      <c r="BU208">
        <f t="shared" si="229"/>
        <v>0</v>
      </c>
      <c r="BV208">
        <f t="shared" si="229"/>
        <v>0</v>
      </c>
      <c r="BW208">
        <f t="shared" si="229"/>
        <v>0</v>
      </c>
      <c r="BX208">
        <f t="shared" si="229"/>
        <v>0</v>
      </c>
      <c r="BY208">
        <f t="shared" si="229"/>
        <v>0</v>
      </c>
      <c r="BZ208">
        <f t="shared" si="229"/>
        <v>0</v>
      </c>
      <c r="CA208">
        <f t="shared" si="229"/>
        <v>0</v>
      </c>
      <c r="CB208">
        <f t="shared" si="229"/>
        <v>0</v>
      </c>
      <c r="CC208">
        <f t="shared" si="229"/>
        <v>0</v>
      </c>
      <c r="CD208">
        <f t="shared" si="229"/>
        <v>0</v>
      </c>
      <c r="CE208">
        <f t="shared" si="229"/>
        <v>0</v>
      </c>
      <c r="CF208">
        <f t="shared" si="229"/>
        <v>0</v>
      </c>
      <c r="CG208">
        <f t="shared" si="229"/>
        <v>0</v>
      </c>
      <c r="CH208">
        <f t="shared" si="229"/>
        <v>0</v>
      </c>
      <c r="CI208">
        <f t="shared" si="229"/>
        <v>0</v>
      </c>
      <c r="CJ208">
        <f t="shared" si="229"/>
        <v>0</v>
      </c>
      <c r="CK208">
        <f t="shared" si="229"/>
        <v>0</v>
      </c>
      <c r="CL208">
        <f t="shared" si="229"/>
        <v>0</v>
      </c>
      <c r="CM208">
        <f t="shared" si="229"/>
        <v>0</v>
      </c>
      <c r="CN208">
        <f t="shared" si="229"/>
        <v>0</v>
      </c>
      <c r="CO208">
        <f t="shared" si="229"/>
        <v>0</v>
      </c>
      <c r="CP208">
        <f t="shared" si="229"/>
        <v>0</v>
      </c>
      <c r="CQ208">
        <f t="shared" si="229"/>
        <v>0</v>
      </c>
      <c r="CR208">
        <f t="shared" si="229"/>
        <v>0</v>
      </c>
      <c r="CS208">
        <f t="shared" ref="CS208:DH208" si="230">CS59</f>
        <v>0</v>
      </c>
      <c r="CT208">
        <f t="shared" si="230"/>
        <v>0</v>
      </c>
      <c r="CU208">
        <f t="shared" si="230"/>
        <v>0</v>
      </c>
      <c r="CV208">
        <f t="shared" si="230"/>
        <v>0</v>
      </c>
      <c r="CW208">
        <f t="shared" si="230"/>
        <v>0</v>
      </c>
      <c r="CX208">
        <f t="shared" si="230"/>
        <v>0</v>
      </c>
      <c r="CY208">
        <f t="shared" si="230"/>
        <v>0</v>
      </c>
      <c r="CZ208">
        <f t="shared" si="230"/>
        <v>0</v>
      </c>
      <c r="DA208">
        <f t="shared" si="230"/>
        <v>0</v>
      </c>
      <c r="DB208">
        <f t="shared" si="230"/>
        <v>0</v>
      </c>
      <c r="DC208">
        <f t="shared" si="230"/>
        <v>0</v>
      </c>
      <c r="DD208">
        <f t="shared" si="230"/>
        <v>0</v>
      </c>
      <c r="DE208">
        <f t="shared" si="230"/>
        <v>0</v>
      </c>
      <c r="DF208">
        <f t="shared" si="230"/>
        <v>0</v>
      </c>
      <c r="DG208">
        <f t="shared" si="230"/>
        <v>0</v>
      </c>
      <c r="DH208">
        <f t="shared" si="230"/>
        <v>0</v>
      </c>
    </row>
    <row r="209" spans="1:112">
      <c r="A209">
        <f t="shared" ref="A209:AF209" si="231">A60</f>
        <v>578</v>
      </c>
      <c r="B209" t="str">
        <f t="shared" si="231"/>
        <v>Boliviana de Aviación</v>
      </c>
      <c r="C209">
        <f t="shared" si="231"/>
        <v>0</v>
      </c>
      <c r="D209">
        <f t="shared" si="231"/>
        <v>0</v>
      </c>
      <c r="E209">
        <f t="shared" si="231"/>
        <v>0</v>
      </c>
      <c r="F209">
        <f t="shared" si="231"/>
        <v>6207</v>
      </c>
      <c r="G209">
        <f t="shared" si="231"/>
        <v>0</v>
      </c>
      <c r="H209">
        <f t="shared" si="231"/>
        <v>0</v>
      </c>
      <c r="I209">
        <f t="shared" si="231"/>
        <v>0</v>
      </c>
      <c r="J209">
        <f t="shared" si="231"/>
        <v>0</v>
      </c>
      <c r="K209">
        <f t="shared" si="231"/>
        <v>0</v>
      </c>
      <c r="L209">
        <f t="shared" si="231"/>
        <v>0</v>
      </c>
      <c r="M209">
        <f t="shared" si="231"/>
        <v>0</v>
      </c>
      <c r="N209">
        <f t="shared" si="231"/>
        <v>0</v>
      </c>
      <c r="O209">
        <f t="shared" si="231"/>
        <v>0</v>
      </c>
      <c r="P209">
        <f t="shared" si="231"/>
        <v>0</v>
      </c>
      <c r="Q209">
        <f t="shared" si="231"/>
        <v>0</v>
      </c>
      <c r="R209">
        <f t="shared" si="231"/>
        <v>0</v>
      </c>
      <c r="S209">
        <f t="shared" si="231"/>
        <v>0</v>
      </c>
      <c r="T209">
        <f t="shared" si="231"/>
        <v>0</v>
      </c>
      <c r="U209">
        <f t="shared" si="231"/>
        <v>0</v>
      </c>
      <c r="V209">
        <f t="shared" si="231"/>
        <v>0</v>
      </c>
      <c r="W209">
        <f t="shared" si="231"/>
        <v>0</v>
      </c>
      <c r="X209">
        <f t="shared" si="231"/>
        <v>0</v>
      </c>
      <c r="Y209">
        <f t="shared" si="231"/>
        <v>0</v>
      </c>
      <c r="Z209">
        <f t="shared" si="231"/>
        <v>0</v>
      </c>
      <c r="AA209">
        <f t="shared" si="231"/>
        <v>0</v>
      </c>
      <c r="AB209">
        <f t="shared" si="231"/>
        <v>0</v>
      </c>
      <c r="AC209">
        <f t="shared" si="231"/>
        <v>0</v>
      </c>
      <c r="AD209">
        <f t="shared" si="231"/>
        <v>0</v>
      </c>
      <c r="AE209">
        <f t="shared" si="231"/>
        <v>0</v>
      </c>
      <c r="AF209">
        <f t="shared" si="231"/>
        <v>0</v>
      </c>
      <c r="AG209">
        <f t="shared" ref="AG209:BL209" si="232">AG60</f>
        <v>0</v>
      </c>
      <c r="AH209">
        <f t="shared" si="232"/>
        <v>0</v>
      </c>
      <c r="AI209">
        <f t="shared" si="232"/>
        <v>0</v>
      </c>
      <c r="AJ209">
        <f t="shared" si="232"/>
        <v>0</v>
      </c>
      <c r="AK209">
        <f t="shared" si="232"/>
        <v>0</v>
      </c>
      <c r="AL209">
        <f t="shared" si="232"/>
        <v>0</v>
      </c>
      <c r="AM209">
        <f t="shared" si="232"/>
        <v>0</v>
      </c>
      <c r="AN209">
        <f t="shared" si="232"/>
        <v>0</v>
      </c>
      <c r="AO209">
        <f t="shared" si="232"/>
        <v>0</v>
      </c>
      <c r="AP209">
        <f t="shared" si="232"/>
        <v>0</v>
      </c>
      <c r="AQ209">
        <f t="shared" si="232"/>
        <v>0</v>
      </c>
      <c r="AR209">
        <f t="shared" si="232"/>
        <v>0</v>
      </c>
      <c r="AS209">
        <f t="shared" si="232"/>
        <v>0</v>
      </c>
      <c r="AT209">
        <f t="shared" si="232"/>
        <v>0</v>
      </c>
      <c r="AU209">
        <f t="shared" si="232"/>
        <v>0</v>
      </c>
      <c r="AV209">
        <f t="shared" si="232"/>
        <v>0</v>
      </c>
      <c r="AW209">
        <f t="shared" si="232"/>
        <v>0</v>
      </c>
      <c r="AX209">
        <f t="shared" si="232"/>
        <v>0</v>
      </c>
      <c r="AY209">
        <f t="shared" si="232"/>
        <v>0</v>
      </c>
      <c r="AZ209">
        <f t="shared" si="232"/>
        <v>0</v>
      </c>
      <c r="BA209">
        <f t="shared" si="232"/>
        <v>0</v>
      </c>
      <c r="BB209">
        <f t="shared" si="232"/>
        <v>0</v>
      </c>
      <c r="BC209">
        <f t="shared" si="232"/>
        <v>0</v>
      </c>
      <c r="BD209">
        <f t="shared" si="232"/>
        <v>0</v>
      </c>
      <c r="BE209">
        <f t="shared" si="232"/>
        <v>0</v>
      </c>
      <c r="BF209">
        <f t="shared" si="232"/>
        <v>0</v>
      </c>
      <c r="BG209">
        <f t="shared" si="232"/>
        <v>0</v>
      </c>
      <c r="BH209">
        <f t="shared" si="232"/>
        <v>0</v>
      </c>
      <c r="BI209">
        <f t="shared" si="232"/>
        <v>0</v>
      </c>
      <c r="BJ209">
        <f t="shared" si="232"/>
        <v>0</v>
      </c>
      <c r="BK209">
        <f t="shared" si="232"/>
        <v>0</v>
      </c>
      <c r="BL209">
        <f t="shared" si="232"/>
        <v>0</v>
      </c>
      <c r="BM209">
        <f t="shared" ref="BM209:CR209" si="233">BM60</f>
        <v>0</v>
      </c>
      <c r="BN209">
        <f t="shared" si="233"/>
        <v>0</v>
      </c>
      <c r="BO209">
        <f t="shared" si="233"/>
        <v>0</v>
      </c>
      <c r="BP209">
        <f t="shared" si="233"/>
        <v>0</v>
      </c>
      <c r="BQ209">
        <f t="shared" si="233"/>
        <v>0</v>
      </c>
      <c r="BR209">
        <f t="shared" si="233"/>
        <v>0</v>
      </c>
      <c r="BS209">
        <f t="shared" si="233"/>
        <v>0</v>
      </c>
      <c r="BT209">
        <f t="shared" si="233"/>
        <v>0</v>
      </c>
      <c r="BU209">
        <f t="shared" si="233"/>
        <v>0</v>
      </c>
      <c r="BV209">
        <f t="shared" si="233"/>
        <v>0</v>
      </c>
      <c r="BW209">
        <f t="shared" si="233"/>
        <v>0</v>
      </c>
      <c r="BX209">
        <f t="shared" si="233"/>
        <v>0</v>
      </c>
      <c r="BY209">
        <f t="shared" si="233"/>
        <v>0</v>
      </c>
      <c r="BZ209">
        <f t="shared" si="233"/>
        <v>0</v>
      </c>
      <c r="CA209">
        <f t="shared" si="233"/>
        <v>0</v>
      </c>
      <c r="CB209">
        <f t="shared" si="233"/>
        <v>0</v>
      </c>
      <c r="CC209">
        <f t="shared" si="233"/>
        <v>0</v>
      </c>
      <c r="CD209">
        <f t="shared" si="233"/>
        <v>0</v>
      </c>
      <c r="CE209">
        <f t="shared" si="233"/>
        <v>0</v>
      </c>
      <c r="CF209">
        <f t="shared" si="233"/>
        <v>0</v>
      </c>
      <c r="CG209">
        <f t="shared" si="233"/>
        <v>0</v>
      </c>
      <c r="CH209">
        <f t="shared" si="233"/>
        <v>0</v>
      </c>
      <c r="CI209">
        <f t="shared" si="233"/>
        <v>0</v>
      </c>
      <c r="CJ209">
        <f t="shared" si="233"/>
        <v>0</v>
      </c>
      <c r="CK209">
        <f t="shared" si="233"/>
        <v>0</v>
      </c>
      <c r="CL209">
        <f t="shared" si="233"/>
        <v>0</v>
      </c>
      <c r="CM209">
        <f t="shared" si="233"/>
        <v>0</v>
      </c>
      <c r="CN209">
        <f t="shared" si="233"/>
        <v>0</v>
      </c>
      <c r="CO209">
        <f t="shared" si="233"/>
        <v>0</v>
      </c>
      <c r="CP209">
        <f t="shared" si="233"/>
        <v>0</v>
      </c>
      <c r="CQ209">
        <f t="shared" si="233"/>
        <v>0</v>
      </c>
      <c r="CR209">
        <f t="shared" si="233"/>
        <v>0</v>
      </c>
      <c r="CS209">
        <f t="shared" ref="CS209:DH209" si="234">CS60</f>
        <v>0</v>
      </c>
      <c r="CT209">
        <f t="shared" si="234"/>
        <v>0</v>
      </c>
      <c r="CU209">
        <f t="shared" si="234"/>
        <v>0</v>
      </c>
      <c r="CV209">
        <f t="shared" si="234"/>
        <v>0</v>
      </c>
      <c r="CW209">
        <f t="shared" si="234"/>
        <v>0</v>
      </c>
      <c r="CX209">
        <f t="shared" si="234"/>
        <v>0</v>
      </c>
      <c r="CY209">
        <f t="shared" si="234"/>
        <v>0</v>
      </c>
      <c r="CZ209">
        <f t="shared" si="234"/>
        <v>0</v>
      </c>
      <c r="DA209">
        <f t="shared" si="234"/>
        <v>0</v>
      </c>
      <c r="DB209">
        <f t="shared" si="234"/>
        <v>0</v>
      </c>
      <c r="DC209">
        <f t="shared" si="234"/>
        <v>0</v>
      </c>
      <c r="DD209">
        <f t="shared" si="234"/>
        <v>0</v>
      </c>
      <c r="DE209">
        <f t="shared" si="234"/>
        <v>0</v>
      </c>
      <c r="DF209">
        <f t="shared" si="234"/>
        <v>0</v>
      </c>
      <c r="DG209">
        <f t="shared" si="234"/>
        <v>0</v>
      </c>
      <c r="DH209">
        <f t="shared" si="234"/>
        <v>0</v>
      </c>
    </row>
    <row r="210" spans="1:112">
      <c r="A210">
        <f t="shared" ref="A210:AF210" si="235">A61</f>
        <v>580</v>
      </c>
      <c r="B210" t="str">
        <f t="shared" si="235"/>
        <v>Depósitos Aduaneros Bolivianos</v>
      </c>
      <c r="C210">
        <f t="shared" si="235"/>
        <v>0</v>
      </c>
      <c r="D210">
        <f t="shared" si="235"/>
        <v>1162.67</v>
      </c>
      <c r="E210">
        <f t="shared" si="235"/>
        <v>0</v>
      </c>
      <c r="F210">
        <f t="shared" si="235"/>
        <v>3733.4</v>
      </c>
      <c r="G210">
        <f t="shared" si="235"/>
        <v>0</v>
      </c>
      <c r="H210">
        <f t="shared" si="235"/>
        <v>0</v>
      </c>
      <c r="I210">
        <f t="shared" si="235"/>
        <v>0</v>
      </c>
      <c r="J210">
        <f t="shared" si="235"/>
        <v>0</v>
      </c>
      <c r="K210">
        <f t="shared" si="235"/>
        <v>0</v>
      </c>
      <c r="L210">
        <f t="shared" si="235"/>
        <v>0</v>
      </c>
      <c r="M210">
        <f t="shared" si="235"/>
        <v>0</v>
      </c>
      <c r="N210">
        <f t="shared" si="235"/>
        <v>0</v>
      </c>
      <c r="O210">
        <f t="shared" si="235"/>
        <v>0</v>
      </c>
      <c r="P210">
        <f t="shared" si="235"/>
        <v>0</v>
      </c>
      <c r="Q210">
        <f t="shared" si="235"/>
        <v>0</v>
      </c>
      <c r="R210">
        <f t="shared" si="235"/>
        <v>0</v>
      </c>
      <c r="S210">
        <f t="shared" si="235"/>
        <v>0</v>
      </c>
      <c r="T210">
        <f t="shared" si="235"/>
        <v>0</v>
      </c>
      <c r="U210">
        <f t="shared" si="235"/>
        <v>0</v>
      </c>
      <c r="V210">
        <f t="shared" si="235"/>
        <v>0</v>
      </c>
      <c r="W210">
        <f t="shared" si="235"/>
        <v>0</v>
      </c>
      <c r="X210">
        <f t="shared" si="235"/>
        <v>0</v>
      </c>
      <c r="Y210">
        <f t="shared" si="235"/>
        <v>0</v>
      </c>
      <c r="Z210">
        <f t="shared" si="235"/>
        <v>0</v>
      </c>
      <c r="AA210">
        <f t="shared" si="235"/>
        <v>0</v>
      </c>
      <c r="AB210">
        <f t="shared" si="235"/>
        <v>0</v>
      </c>
      <c r="AC210">
        <f t="shared" si="235"/>
        <v>0</v>
      </c>
      <c r="AD210">
        <f t="shared" si="235"/>
        <v>0</v>
      </c>
      <c r="AE210">
        <f t="shared" si="235"/>
        <v>0</v>
      </c>
      <c r="AF210">
        <f t="shared" si="235"/>
        <v>0</v>
      </c>
      <c r="AG210">
        <f t="shared" ref="AG210:BL210" si="236">AG61</f>
        <v>0</v>
      </c>
      <c r="AH210">
        <f t="shared" si="236"/>
        <v>0</v>
      </c>
      <c r="AI210">
        <f t="shared" si="236"/>
        <v>0</v>
      </c>
      <c r="AJ210">
        <f t="shared" si="236"/>
        <v>0</v>
      </c>
      <c r="AK210">
        <f t="shared" si="236"/>
        <v>0</v>
      </c>
      <c r="AL210">
        <f t="shared" si="236"/>
        <v>0</v>
      </c>
      <c r="AM210">
        <f t="shared" si="236"/>
        <v>0</v>
      </c>
      <c r="AN210">
        <f t="shared" si="236"/>
        <v>0</v>
      </c>
      <c r="AO210">
        <f t="shared" si="236"/>
        <v>0</v>
      </c>
      <c r="AP210">
        <f t="shared" si="236"/>
        <v>0</v>
      </c>
      <c r="AQ210">
        <f t="shared" si="236"/>
        <v>0</v>
      </c>
      <c r="AR210">
        <f t="shared" si="236"/>
        <v>0</v>
      </c>
      <c r="AS210">
        <f t="shared" si="236"/>
        <v>0</v>
      </c>
      <c r="AT210">
        <f t="shared" si="236"/>
        <v>0</v>
      </c>
      <c r="AU210">
        <f t="shared" si="236"/>
        <v>0</v>
      </c>
      <c r="AV210">
        <f t="shared" si="236"/>
        <v>0</v>
      </c>
      <c r="AW210">
        <f t="shared" si="236"/>
        <v>0</v>
      </c>
      <c r="AX210">
        <f t="shared" si="236"/>
        <v>0</v>
      </c>
      <c r="AY210">
        <f t="shared" si="236"/>
        <v>0</v>
      </c>
      <c r="AZ210">
        <f t="shared" si="236"/>
        <v>0</v>
      </c>
      <c r="BA210">
        <f t="shared" si="236"/>
        <v>0</v>
      </c>
      <c r="BB210">
        <f t="shared" si="236"/>
        <v>0</v>
      </c>
      <c r="BC210">
        <f t="shared" si="236"/>
        <v>0</v>
      </c>
      <c r="BD210">
        <f t="shared" si="236"/>
        <v>0</v>
      </c>
      <c r="BE210">
        <f t="shared" si="236"/>
        <v>0</v>
      </c>
      <c r="BF210">
        <f t="shared" si="236"/>
        <v>0</v>
      </c>
      <c r="BG210">
        <f t="shared" si="236"/>
        <v>0</v>
      </c>
      <c r="BH210">
        <f t="shared" si="236"/>
        <v>0</v>
      </c>
      <c r="BI210">
        <f t="shared" si="236"/>
        <v>0</v>
      </c>
      <c r="BJ210">
        <f t="shared" si="236"/>
        <v>0</v>
      </c>
      <c r="BK210">
        <f t="shared" si="236"/>
        <v>0</v>
      </c>
      <c r="BL210">
        <f t="shared" si="236"/>
        <v>0</v>
      </c>
      <c r="BM210">
        <f t="shared" ref="BM210:CR210" si="237">BM61</f>
        <v>0</v>
      </c>
      <c r="BN210">
        <f t="shared" si="237"/>
        <v>0</v>
      </c>
      <c r="BO210">
        <f t="shared" si="237"/>
        <v>0</v>
      </c>
      <c r="BP210">
        <f t="shared" si="237"/>
        <v>0</v>
      </c>
      <c r="BQ210">
        <f t="shared" si="237"/>
        <v>0</v>
      </c>
      <c r="BR210">
        <f t="shared" si="237"/>
        <v>0</v>
      </c>
      <c r="BS210">
        <f t="shared" si="237"/>
        <v>0</v>
      </c>
      <c r="BT210">
        <f t="shared" si="237"/>
        <v>0</v>
      </c>
      <c r="BU210">
        <f t="shared" si="237"/>
        <v>0</v>
      </c>
      <c r="BV210">
        <f t="shared" si="237"/>
        <v>0</v>
      </c>
      <c r="BW210">
        <f t="shared" si="237"/>
        <v>0</v>
      </c>
      <c r="BX210">
        <f t="shared" si="237"/>
        <v>0</v>
      </c>
      <c r="BY210">
        <f t="shared" si="237"/>
        <v>0</v>
      </c>
      <c r="BZ210">
        <f t="shared" si="237"/>
        <v>0</v>
      </c>
      <c r="CA210">
        <f t="shared" si="237"/>
        <v>0</v>
      </c>
      <c r="CB210">
        <f t="shared" si="237"/>
        <v>0</v>
      </c>
      <c r="CC210">
        <f t="shared" si="237"/>
        <v>0</v>
      </c>
      <c r="CD210">
        <f t="shared" si="237"/>
        <v>0</v>
      </c>
      <c r="CE210">
        <f t="shared" si="237"/>
        <v>0</v>
      </c>
      <c r="CF210">
        <f t="shared" si="237"/>
        <v>0</v>
      </c>
      <c r="CG210">
        <f t="shared" si="237"/>
        <v>0</v>
      </c>
      <c r="CH210">
        <f t="shared" si="237"/>
        <v>0</v>
      </c>
      <c r="CI210">
        <f t="shared" si="237"/>
        <v>0</v>
      </c>
      <c r="CJ210">
        <f t="shared" si="237"/>
        <v>0</v>
      </c>
      <c r="CK210">
        <f t="shared" si="237"/>
        <v>0</v>
      </c>
      <c r="CL210">
        <f t="shared" si="237"/>
        <v>0</v>
      </c>
      <c r="CM210">
        <f t="shared" si="237"/>
        <v>0</v>
      </c>
      <c r="CN210">
        <f t="shared" si="237"/>
        <v>0</v>
      </c>
      <c r="CO210">
        <f t="shared" si="237"/>
        <v>0</v>
      </c>
      <c r="CP210">
        <f t="shared" si="237"/>
        <v>0</v>
      </c>
      <c r="CQ210">
        <f t="shared" si="237"/>
        <v>0</v>
      </c>
      <c r="CR210">
        <f t="shared" si="237"/>
        <v>0</v>
      </c>
      <c r="CS210">
        <f t="shared" ref="CS210:DH210" si="238">CS61</f>
        <v>0</v>
      </c>
      <c r="CT210">
        <f t="shared" si="238"/>
        <v>0</v>
      </c>
      <c r="CU210">
        <f t="shared" si="238"/>
        <v>0</v>
      </c>
      <c r="CV210">
        <f t="shared" si="238"/>
        <v>0</v>
      </c>
      <c r="CW210">
        <f t="shared" si="238"/>
        <v>0</v>
      </c>
      <c r="CX210">
        <f t="shared" si="238"/>
        <v>0</v>
      </c>
      <c r="CY210">
        <f t="shared" si="238"/>
        <v>0</v>
      </c>
      <c r="CZ210">
        <f t="shared" si="238"/>
        <v>0</v>
      </c>
      <c r="DA210">
        <f t="shared" si="238"/>
        <v>0</v>
      </c>
      <c r="DB210">
        <f t="shared" si="238"/>
        <v>0</v>
      </c>
      <c r="DC210">
        <f t="shared" si="238"/>
        <v>0</v>
      </c>
      <c r="DD210">
        <f t="shared" si="238"/>
        <v>0</v>
      </c>
      <c r="DE210">
        <f t="shared" si="238"/>
        <v>0</v>
      </c>
      <c r="DF210">
        <f t="shared" si="238"/>
        <v>0</v>
      </c>
      <c r="DG210">
        <f t="shared" si="238"/>
        <v>0</v>
      </c>
      <c r="DH210">
        <f t="shared" si="238"/>
        <v>0</v>
      </c>
    </row>
    <row r="211" spans="1:112">
      <c r="A211">
        <f t="shared" ref="A211:AF211" si="239">A62</f>
        <v>584</v>
      </c>
      <c r="B211" t="str">
        <f t="shared" si="239"/>
        <v>Empresa Boliviana de Industrializacion de Hidrocarburos</v>
      </c>
      <c r="C211">
        <f t="shared" si="239"/>
        <v>0</v>
      </c>
      <c r="D211">
        <f t="shared" si="239"/>
        <v>730.22</v>
      </c>
      <c r="E211">
        <f t="shared" si="239"/>
        <v>3951.63</v>
      </c>
      <c r="F211">
        <f t="shared" si="239"/>
        <v>0</v>
      </c>
      <c r="G211">
        <f t="shared" si="239"/>
        <v>0</v>
      </c>
      <c r="H211">
        <f t="shared" si="239"/>
        <v>0</v>
      </c>
      <c r="I211">
        <f t="shared" si="239"/>
        <v>0</v>
      </c>
      <c r="J211">
        <f t="shared" si="239"/>
        <v>0</v>
      </c>
      <c r="K211">
        <f t="shared" si="239"/>
        <v>0</v>
      </c>
      <c r="L211">
        <f t="shared" si="239"/>
        <v>0</v>
      </c>
      <c r="M211">
        <f t="shared" si="239"/>
        <v>0</v>
      </c>
      <c r="N211">
        <f t="shared" si="239"/>
        <v>0</v>
      </c>
      <c r="O211">
        <f t="shared" si="239"/>
        <v>0</v>
      </c>
      <c r="P211">
        <f t="shared" si="239"/>
        <v>0</v>
      </c>
      <c r="Q211">
        <f t="shared" si="239"/>
        <v>0</v>
      </c>
      <c r="R211">
        <f t="shared" si="239"/>
        <v>0</v>
      </c>
      <c r="S211">
        <f t="shared" si="239"/>
        <v>0</v>
      </c>
      <c r="T211">
        <f t="shared" si="239"/>
        <v>0</v>
      </c>
      <c r="U211">
        <f t="shared" si="239"/>
        <v>0</v>
      </c>
      <c r="V211">
        <f t="shared" si="239"/>
        <v>0</v>
      </c>
      <c r="W211">
        <f t="shared" si="239"/>
        <v>0</v>
      </c>
      <c r="X211">
        <f t="shared" si="239"/>
        <v>0</v>
      </c>
      <c r="Y211">
        <f t="shared" si="239"/>
        <v>0</v>
      </c>
      <c r="Z211">
        <f t="shared" si="239"/>
        <v>0</v>
      </c>
      <c r="AA211">
        <f t="shared" si="239"/>
        <v>0</v>
      </c>
      <c r="AB211">
        <f t="shared" si="239"/>
        <v>0</v>
      </c>
      <c r="AC211">
        <f t="shared" si="239"/>
        <v>0</v>
      </c>
      <c r="AD211">
        <f t="shared" si="239"/>
        <v>0</v>
      </c>
      <c r="AE211">
        <f t="shared" si="239"/>
        <v>0</v>
      </c>
      <c r="AF211">
        <f t="shared" si="239"/>
        <v>0</v>
      </c>
      <c r="AG211">
        <f t="shared" ref="AG211:BL211" si="240">AG62</f>
        <v>0</v>
      </c>
      <c r="AH211">
        <f t="shared" si="240"/>
        <v>0</v>
      </c>
      <c r="AI211">
        <f t="shared" si="240"/>
        <v>0</v>
      </c>
      <c r="AJ211">
        <f t="shared" si="240"/>
        <v>0</v>
      </c>
      <c r="AK211">
        <f t="shared" si="240"/>
        <v>0</v>
      </c>
      <c r="AL211">
        <f t="shared" si="240"/>
        <v>0</v>
      </c>
      <c r="AM211">
        <f t="shared" si="240"/>
        <v>0</v>
      </c>
      <c r="AN211">
        <f t="shared" si="240"/>
        <v>0</v>
      </c>
      <c r="AO211">
        <f t="shared" si="240"/>
        <v>0</v>
      </c>
      <c r="AP211">
        <f t="shared" si="240"/>
        <v>0</v>
      </c>
      <c r="AQ211">
        <f t="shared" si="240"/>
        <v>0</v>
      </c>
      <c r="AR211">
        <f t="shared" si="240"/>
        <v>0</v>
      </c>
      <c r="AS211">
        <f t="shared" si="240"/>
        <v>0</v>
      </c>
      <c r="AT211">
        <f t="shared" si="240"/>
        <v>0</v>
      </c>
      <c r="AU211">
        <f t="shared" si="240"/>
        <v>0</v>
      </c>
      <c r="AV211">
        <f t="shared" si="240"/>
        <v>0</v>
      </c>
      <c r="AW211">
        <f t="shared" si="240"/>
        <v>0</v>
      </c>
      <c r="AX211">
        <f t="shared" si="240"/>
        <v>0</v>
      </c>
      <c r="AY211">
        <f t="shared" si="240"/>
        <v>0</v>
      </c>
      <c r="AZ211">
        <f t="shared" si="240"/>
        <v>0</v>
      </c>
      <c r="BA211">
        <f t="shared" si="240"/>
        <v>0</v>
      </c>
      <c r="BB211">
        <f t="shared" si="240"/>
        <v>0</v>
      </c>
      <c r="BC211">
        <f t="shared" si="240"/>
        <v>0</v>
      </c>
      <c r="BD211">
        <f t="shared" si="240"/>
        <v>0</v>
      </c>
      <c r="BE211">
        <f t="shared" si="240"/>
        <v>0</v>
      </c>
      <c r="BF211">
        <f t="shared" si="240"/>
        <v>0</v>
      </c>
      <c r="BG211">
        <f t="shared" si="240"/>
        <v>0</v>
      </c>
      <c r="BH211">
        <f t="shared" si="240"/>
        <v>0</v>
      </c>
      <c r="BI211">
        <f t="shared" si="240"/>
        <v>0</v>
      </c>
      <c r="BJ211">
        <f t="shared" si="240"/>
        <v>0</v>
      </c>
      <c r="BK211">
        <f t="shared" si="240"/>
        <v>0</v>
      </c>
      <c r="BL211">
        <f t="shared" si="240"/>
        <v>0</v>
      </c>
      <c r="BM211">
        <f t="shared" ref="BM211:CR211" si="241">BM62</f>
        <v>0</v>
      </c>
      <c r="BN211">
        <f t="shared" si="241"/>
        <v>0</v>
      </c>
      <c r="BO211">
        <f t="shared" si="241"/>
        <v>0</v>
      </c>
      <c r="BP211">
        <f t="shared" si="241"/>
        <v>0</v>
      </c>
      <c r="BQ211">
        <f t="shared" si="241"/>
        <v>0</v>
      </c>
      <c r="BR211">
        <f t="shared" si="241"/>
        <v>0</v>
      </c>
      <c r="BS211">
        <f t="shared" si="241"/>
        <v>0</v>
      </c>
      <c r="BT211">
        <f t="shared" si="241"/>
        <v>0</v>
      </c>
      <c r="BU211">
        <f t="shared" si="241"/>
        <v>0</v>
      </c>
      <c r="BV211">
        <f t="shared" si="241"/>
        <v>0</v>
      </c>
      <c r="BW211">
        <f t="shared" si="241"/>
        <v>0</v>
      </c>
      <c r="BX211">
        <f t="shared" si="241"/>
        <v>0</v>
      </c>
      <c r="BY211">
        <f t="shared" si="241"/>
        <v>0</v>
      </c>
      <c r="BZ211">
        <f t="shared" si="241"/>
        <v>0</v>
      </c>
      <c r="CA211">
        <f t="shared" si="241"/>
        <v>0</v>
      </c>
      <c r="CB211">
        <f t="shared" si="241"/>
        <v>0</v>
      </c>
      <c r="CC211">
        <f t="shared" si="241"/>
        <v>0</v>
      </c>
      <c r="CD211">
        <f t="shared" si="241"/>
        <v>0</v>
      </c>
      <c r="CE211">
        <f t="shared" si="241"/>
        <v>0</v>
      </c>
      <c r="CF211">
        <f t="shared" si="241"/>
        <v>0</v>
      </c>
      <c r="CG211">
        <f t="shared" si="241"/>
        <v>0</v>
      </c>
      <c r="CH211">
        <f t="shared" si="241"/>
        <v>0</v>
      </c>
      <c r="CI211">
        <f t="shared" si="241"/>
        <v>0</v>
      </c>
      <c r="CJ211">
        <f t="shared" si="241"/>
        <v>0</v>
      </c>
      <c r="CK211">
        <f t="shared" si="241"/>
        <v>0</v>
      </c>
      <c r="CL211">
        <f t="shared" si="241"/>
        <v>0</v>
      </c>
      <c r="CM211">
        <f t="shared" si="241"/>
        <v>0</v>
      </c>
      <c r="CN211">
        <f t="shared" si="241"/>
        <v>0</v>
      </c>
      <c r="CO211">
        <f t="shared" si="241"/>
        <v>0</v>
      </c>
      <c r="CP211">
        <f t="shared" si="241"/>
        <v>0</v>
      </c>
      <c r="CQ211">
        <f t="shared" si="241"/>
        <v>0</v>
      </c>
      <c r="CR211">
        <f t="shared" si="241"/>
        <v>0</v>
      </c>
      <c r="CS211">
        <f t="shared" ref="CS211:DH211" si="242">CS62</f>
        <v>0</v>
      </c>
      <c r="CT211">
        <f t="shared" si="242"/>
        <v>0</v>
      </c>
      <c r="CU211">
        <f t="shared" si="242"/>
        <v>0</v>
      </c>
      <c r="CV211">
        <f t="shared" si="242"/>
        <v>0</v>
      </c>
      <c r="CW211">
        <f t="shared" si="242"/>
        <v>0</v>
      </c>
      <c r="CX211">
        <f t="shared" si="242"/>
        <v>0</v>
      </c>
      <c r="CY211">
        <f t="shared" si="242"/>
        <v>0</v>
      </c>
      <c r="CZ211">
        <f t="shared" si="242"/>
        <v>0</v>
      </c>
      <c r="DA211">
        <f t="shared" si="242"/>
        <v>0</v>
      </c>
      <c r="DB211">
        <f t="shared" si="242"/>
        <v>0</v>
      </c>
      <c r="DC211">
        <f t="shared" si="242"/>
        <v>0</v>
      </c>
      <c r="DD211">
        <f t="shared" si="242"/>
        <v>0</v>
      </c>
      <c r="DE211">
        <f t="shared" si="242"/>
        <v>0</v>
      </c>
      <c r="DF211">
        <f t="shared" si="242"/>
        <v>0</v>
      </c>
      <c r="DG211">
        <f t="shared" si="242"/>
        <v>0</v>
      </c>
      <c r="DH211">
        <f t="shared" si="242"/>
        <v>0</v>
      </c>
    </row>
    <row r="212" spans="1:112">
      <c r="A212">
        <f t="shared" ref="A212:AF212" si="243">A63</f>
        <v>585</v>
      </c>
      <c r="B212" t="str">
        <f t="shared" si="243"/>
        <v>Agencia Boliviana Espacial</v>
      </c>
      <c r="C212">
        <f t="shared" si="243"/>
        <v>0</v>
      </c>
      <c r="D212">
        <f t="shared" si="243"/>
        <v>0</v>
      </c>
      <c r="E212">
        <f t="shared" si="243"/>
        <v>0</v>
      </c>
      <c r="F212">
        <f t="shared" si="243"/>
        <v>15</v>
      </c>
      <c r="G212">
        <f t="shared" si="243"/>
        <v>0</v>
      </c>
      <c r="H212">
        <f t="shared" si="243"/>
        <v>0</v>
      </c>
      <c r="I212">
        <f t="shared" si="243"/>
        <v>0</v>
      </c>
      <c r="J212">
        <f t="shared" si="243"/>
        <v>0</v>
      </c>
      <c r="K212">
        <f t="shared" si="243"/>
        <v>0</v>
      </c>
      <c r="L212">
        <f t="shared" si="243"/>
        <v>0</v>
      </c>
      <c r="M212">
        <f t="shared" si="243"/>
        <v>0</v>
      </c>
      <c r="N212">
        <f t="shared" si="243"/>
        <v>0</v>
      </c>
      <c r="O212">
        <f t="shared" si="243"/>
        <v>0</v>
      </c>
      <c r="P212">
        <f t="shared" si="243"/>
        <v>0</v>
      </c>
      <c r="Q212">
        <f t="shared" si="243"/>
        <v>0</v>
      </c>
      <c r="R212">
        <f t="shared" si="243"/>
        <v>0</v>
      </c>
      <c r="S212">
        <f t="shared" si="243"/>
        <v>0</v>
      </c>
      <c r="T212">
        <f t="shared" si="243"/>
        <v>0</v>
      </c>
      <c r="U212">
        <f t="shared" si="243"/>
        <v>0</v>
      </c>
      <c r="V212">
        <f t="shared" si="243"/>
        <v>0</v>
      </c>
      <c r="W212">
        <f t="shared" si="243"/>
        <v>0</v>
      </c>
      <c r="X212">
        <f t="shared" si="243"/>
        <v>0</v>
      </c>
      <c r="Y212">
        <f t="shared" si="243"/>
        <v>0</v>
      </c>
      <c r="Z212">
        <f t="shared" si="243"/>
        <v>0</v>
      </c>
      <c r="AA212">
        <f t="shared" si="243"/>
        <v>0</v>
      </c>
      <c r="AB212">
        <f t="shared" si="243"/>
        <v>0</v>
      </c>
      <c r="AC212">
        <f t="shared" si="243"/>
        <v>0</v>
      </c>
      <c r="AD212">
        <f t="shared" si="243"/>
        <v>0</v>
      </c>
      <c r="AE212">
        <f t="shared" si="243"/>
        <v>0</v>
      </c>
      <c r="AF212">
        <f t="shared" si="243"/>
        <v>0</v>
      </c>
      <c r="AG212">
        <f t="shared" ref="AG212:BL212" si="244">AG63</f>
        <v>0</v>
      </c>
      <c r="AH212">
        <f t="shared" si="244"/>
        <v>0</v>
      </c>
      <c r="AI212">
        <f t="shared" si="244"/>
        <v>0</v>
      </c>
      <c r="AJ212">
        <f t="shared" si="244"/>
        <v>0</v>
      </c>
      <c r="AK212">
        <f t="shared" si="244"/>
        <v>0</v>
      </c>
      <c r="AL212">
        <f t="shared" si="244"/>
        <v>0</v>
      </c>
      <c r="AM212">
        <f t="shared" si="244"/>
        <v>0</v>
      </c>
      <c r="AN212">
        <f t="shared" si="244"/>
        <v>0</v>
      </c>
      <c r="AO212">
        <f t="shared" si="244"/>
        <v>0</v>
      </c>
      <c r="AP212">
        <f t="shared" si="244"/>
        <v>0</v>
      </c>
      <c r="AQ212">
        <f t="shared" si="244"/>
        <v>0</v>
      </c>
      <c r="AR212">
        <f t="shared" si="244"/>
        <v>0</v>
      </c>
      <c r="AS212">
        <f t="shared" si="244"/>
        <v>0</v>
      </c>
      <c r="AT212">
        <f t="shared" si="244"/>
        <v>0</v>
      </c>
      <c r="AU212">
        <f t="shared" si="244"/>
        <v>0</v>
      </c>
      <c r="AV212">
        <f t="shared" si="244"/>
        <v>0</v>
      </c>
      <c r="AW212">
        <f t="shared" si="244"/>
        <v>0</v>
      </c>
      <c r="AX212">
        <f t="shared" si="244"/>
        <v>0</v>
      </c>
      <c r="AY212">
        <f t="shared" si="244"/>
        <v>0</v>
      </c>
      <c r="AZ212">
        <f t="shared" si="244"/>
        <v>0</v>
      </c>
      <c r="BA212">
        <f t="shared" si="244"/>
        <v>0</v>
      </c>
      <c r="BB212">
        <f t="shared" si="244"/>
        <v>0</v>
      </c>
      <c r="BC212">
        <f t="shared" si="244"/>
        <v>0</v>
      </c>
      <c r="BD212">
        <f t="shared" si="244"/>
        <v>0</v>
      </c>
      <c r="BE212">
        <f t="shared" si="244"/>
        <v>0</v>
      </c>
      <c r="BF212">
        <f t="shared" si="244"/>
        <v>0</v>
      </c>
      <c r="BG212">
        <f t="shared" si="244"/>
        <v>0</v>
      </c>
      <c r="BH212">
        <f t="shared" si="244"/>
        <v>0</v>
      </c>
      <c r="BI212">
        <f t="shared" si="244"/>
        <v>0</v>
      </c>
      <c r="BJ212">
        <f t="shared" si="244"/>
        <v>0</v>
      </c>
      <c r="BK212">
        <f t="shared" si="244"/>
        <v>0</v>
      </c>
      <c r="BL212">
        <f t="shared" si="244"/>
        <v>0</v>
      </c>
      <c r="BM212">
        <f t="shared" ref="BM212:CR212" si="245">BM63</f>
        <v>0</v>
      </c>
      <c r="BN212">
        <f t="shared" si="245"/>
        <v>0</v>
      </c>
      <c r="BO212">
        <f t="shared" si="245"/>
        <v>0</v>
      </c>
      <c r="BP212">
        <f t="shared" si="245"/>
        <v>0</v>
      </c>
      <c r="BQ212">
        <f t="shared" si="245"/>
        <v>0</v>
      </c>
      <c r="BR212">
        <f t="shared" si="245"/>
        <v>0</v>
      </c>
      <c r="BS212">
        <f t="shared" si="245"/>
        <v>0</v>
      </c>
      <c r="BT212">
        <f t="shared" si="245"/>
        <v>0</v>
      </c>
      <c r="BU212">
        <f t="shared" si="245"/>
        <v>0</v>
      </c>
      <c r="BV212">
        <f t="shared" si="245"/>
        <v>0</v>
      </c>
      <c r="BW212">
        <f t="shared" si="245"/>
        <v>0</v>
      </c>
      <c r="BX212">
        <f t="shared" si="245"/>
        <v>0</v>
      </c>
      <c r="BY212">
        <f t="shared" si="245"/>
        <v>0</v>
      </c>
      <c r="BZ212">
        <f t="shared" si="245"/>
        <v>0</v>
      </c>
      <c r="CA212">
        <f t="shared" si="245"/>
        <v>0</v>
      </c>
      <c r="CB212">
        <f t="shared" si="245"/>
        <v>0</v>
      </c>
      <c r="CC212">
        <f t="shared" si="245"/>
        <v>0</v>
      </c>
      <c r="CD212">
        <f t="shared" si="245"/>
        <v>0</v>
      </c>
      <c r="CE212">
        <f t="shared" si="245"/>
        <v>0</v>
      </c>
      <c r="CF212">
        <f t="shared" si="245"/>
        <v>0</v>
      </c>
      <c r="CG212">
        <f t="shared" si="245"/>
        <v>0</v>
      </c>
      <c r="CH212">
        <f t="shared" si="245"/>
        <v>0</v>
      </c>
      <c r="CI212">
        <f t="shared" si="245"/>
        <v>0</v>
      </c>
      <c r="CJ212">
        <f t="shared" si="245"/>
        <v>0</v>
      </c>
      <c r="CK212">
        <f t="shared" si="245"/>
        <v>0</v>
      </c>
      <c r="CL212">
        <f t="shared" si="245"/>
        <v>0</v>
      </c>
      <c r="CM212">
        <f t="shared" si="245"/>
        <v>0</v>
      </c>
      <c r="CN212">
        <f t="shared" si="245"/>
        <v>0</v>
      </c>
      <c r="CO212">
        <f t="shared" si="245"/>
        <v>0</v>
      </c>
      <c r="CP212">
        <f t="shared" si="245"/>
        <v>0</v>
      </c>
      <c r="CQ212">
        <f t="shared" si="245"/>
        <v>0</v>
      </c>
      <c r="CR212">
        <f t="shared" si="245"/>
        <v>0</v>
      </c>
      <c r="CS212">
        <f t="shared" ref="CS212:DH212" si="246">CS63</f>
        <v>0</v>
      </c>
      <c r="CT212">
        <f t="shared" si="246"/>
        <v>0</v>
      </c>
      <c r="CU212">
        <f t="shared" si="246"/>
        <v>0</v>
      </c>
      <c r="CV212">
        <f t="shared" si="246"/>
        <v>0</v>
      </c>
      <c r="CW212">
        <f t="shared" si="246"/>
        <v>0</v>
      </c>
      <c r="CX212">
        <f t="shared" si="246"/>
        <v>0</v>
      </c>
      <c r="CY212">
        <f t="shared" si="246"/>
        <v>0</v>
      </c>
      <c r="CZ212">
        <f t="shared" si="246"/>
        <v>0</v>
      </c>
      <c r="DA212">
        <f t="shared" si="246"/>
        <v>0</v>
      </c>
      <c r="DB212">
        <f t="shared" si="246"/>
        <v>0</v>
      </c>
      <c r="DC212">
        <f t="shared" si="246"/>
        <v>0</v>
      </c>
      <c r="DD212">
        <f t="shared" si="246"/>
        <v>0</v>
      </c>
      <c r="DE212">
        <f t="shared" si="246"/>
        <v>0</v>
      </c>
      <c r="DF212">
        <f t="shared" si="246"/>
        <v>0</v>
      </c>
      <c r="DG212">
        <f t="shared" si="246"/>
        <v>0</v>
      </c>
      <c r="DH212">
        <f t="shared" si="246"/>
        <v>0</v>
      </c>
    </row>
    <row r="213" spans="1:112">
      <c r="A213">
        <f t="shared" ref="A213:AF213" si="247">A64</f>
        <v>586</v>
      </c>
      <c r="B213" t="str">
        <f t="shared" si="247"/>
        <v>Empresa Azucarera San Buenaventura</v>
      </c>
      <c r="C213">
        <f t="shared" si="247"/>
        <v>0</v>
      </c>
      <c r="D213">
        <f t="shared" si="247"/>
        <v>0</v>
      </c>
      <c r="E213">
        <f t="shared" si="247"/>
        <v>0</v>
      </c>
      <c r="F213">
        <f t="shared" si="247"/>
        <v>503</v>
      </c>
      <c r="G213">
        <f t="shared" si="247"/>
        <v>0</v>
      </c>
      <c r="H213">
        <f t="shared" si="247"/>
        <v>0</v>
      </c>
      <c r="I213">
        <f t="shared" si="247"/>
        <v>0</v>
      </c>
      <c r="J213">
        <f t="shared" si="247"/>
        <v>0</v>
      </c>
      <c r="K213">
        <f t="shared" si="247"/>
        <v>0</v>
      </c>
      <c r="L213">
        <f t="shared" si="247"/>
        <v>0</v>
      </c>
      <c r="M213">
        <f t="shared" si="247"/>
        <v>0</v>
      </c>
      <c r="N213">
        <f t="shared" si="247"/>
        <v>0</v>
      </c>
      <c r="O213">
        <f t="shared" si="247"/>
        <v>0</v>
      </c>
      <c r="P213">
        <f t="shared" si="247"/>
        <v>0</v>
      </c>
      <c r="Q213">
        <f t="shared" si="247"/>
        <v>0</v>
      </c>
      <c r="R213">
        <f t="shared" si="247"/>
        <v>0</v>
      </c>
      <c r="S213">
        <f t="shared" si="247"/>
        <v>0</v>
      </c>
      <c r="T213">
        <f t="shared" si="247"/>
        <v>0</v>
      </c>
      <c r="U213">
        <f t="shared" si="247"/>
        <v>0</v>
      </c>
      <c r="V213">
        <f t="shared" si="247"/>
        <v>0</v>
      </c>
      <c r="W213">
        <f t="shared" si="247"/>
        <v>0</v>
      </c>
      <c r="X213">
        <f t="shared" si="247"/>
        <v>0</v>
      </c>
      <c r="Y213">
        <f t="shared" si="247"/>
        <v>0</v>
      </c>
      <c r="Z213">
        <f t="shared" si="247"/>
        <v>0</v>
      </c>
      <c r="AA213">
        <f t="shared" si="247"/>
        <v>0</v>
      </c>
      <c r="AB213">
        <f t="shared" si="247"/>
        <v>0</v>
      </c>
      <c r="AC213">
        <f t="shared" si="247"/>
        <v>0</v>
      </c>
      <c r="AD213">
        <f t="shared" si="247"/>
        <v>0</v>
      </c>
      <c r="AE213">
        <f t="shared" si="247"/>
        <v>0</v>
      </c>
      <c r="AF213">
        <f t="shared" si="247"/>
        <v>0</v>
      </c>
      <c r="AG213">
        <f t="shared" ref="AG213:BL213" si="248">AG64</f>
        <v>0</v>
      </c>
      <c r="AH213">
        <f t="shared" si="248"/>
        <v>0</v>
      </c>
      <c r="AI213">
        <f t="shared" si="248"/>
        <v>0</v>
      </c>
      <c r="AJ213">
        <f t="shared" si="248"/>
        <v>0</v>
      </c>
      <c r="AK213">
        <f t="shared" si="248"/>
        <v>0</v>
      </c>
      <c r="AL213">
        <f t="shared" si="248"/>
        <v>0</v>
      </c>
      <c r="AM213">
        <f t="shared" si="248"/>
        <v>0</v>
      </c>
      <c r="AN213">
        <f t="shared" si="248"/>
        <v>0</v>
      </c>
      <c r="AO213">
        <f t="shared" si="248"/>
        <v>0</v>
      </c>
      <c r="AP213">
        <f t="shared" si="248"/>
        <v>0</v>
      </c>
      <c r="AQ213">
        <f t="shared" si="248"/>
        <v>0</v>
      </c>
      <c r="AR213">
        <f t="shared" si="248"/>
        <v>0</v>
      </c>
      <c r="AS213">
        <f t="shared" si="248"/>
        <v>0</v>
      </c>
      <c r="AT213">
        <f t="shared" si="248"/>
        <v>0</v>
      </c>
      <c r="AU213">
        <f t="shared" si="248"/>
        <v>0</v>
      </c>
      <c r="AV213">
        <f t="shared" si="248"/>
        <v>0</v>
      </c>
      <c r="AW213">
        <f t="shared" si="248"/>
        <v>0</v>
      </c>
      <c r="AX213">
        <f t="shared" si="248"/>
        <v>0</v>
      </c>
      <c r="AY213">
        <f t="shared" si="248"/>
        <v>0</v>
      </c>
      <c r="AZ213">
        <f t="shared" si="248"/>
        <v>0</v>
      </c>
      <c r="BA213">
        <f t="shared" si="248"/>
        <v>0</v>
      </c>
      <c r="BB213">
        <f t="shared" si="248"/>
        <v>0</v>
      </c>
      <c r="BC213">
        <f t="shared" si="248"/>
        <v>0</v>
      </c>
      <c r="BD213">
        <f t="shared" si="248"/>
        <v>0</v>
      </c>
      <c r="BE213">
        <f t="shared" si="248"/>
        <v>0</v>
      </c>
      <c r="BF213">
        <f t="shared" si="248"/>
        <v>0</v>
      </c>
      <c r="BG213">
        <f t="shared" si="248"/>
        <v>0</v>
      </c>
      <c r="BH213">
        <f t="shared" si="248"/>
        <v>0</v>
      </c>
      <c r="BI213">
        <f t="shared" si="248"/>
        <v>0</v>
      </c>
      <c r="BJ213">
        <f t="shared" si="248"/>
        <v>0</v>
      </c>
      <c r="BK213">
        <f t="shared" si="248"/>
        <v>0</v>
      </c>
      <c r="BL213">
        <f t="shared" si="248"/>
        <v>0</v>
      </c>
      <c r="BM213">
        <f t="shared" ref="BM213:CR213" si="249">BM64</f>
        <v>0</v>
      </c>
      <c r="BN213">
        <f t="shared" si="249"/>
        <v>0</v>
      </c>
      <c r="BO213">
        <f t="shared" si="249"/>
        <v>0</v>
      </c>
      <c r="BP213">
        <f t="shared" si="249"/>
        <v>0</v>
      </c>
      <c r="BQ213">
        <f t="shared" si="249"/>
        <v>0</v>
      </c>
      <c r="BR213">
        <f t="shared" si="249"/>
        <v>0</v>
      </c>
      <c r="BS213">
        <f t="shared" si="249"/>
        <v>0</v>
      </c>
      <c r="BT213">
        <f t="shared" si="249"/>
        <v>0</v>
      </c>
      <c r="BU213">
        <f t="shared" si="249"/>
        <v>0</v>
      </c>
      <c r="BV213">
        <f t="shared" si="249"/>
        <v>0</v>
      </c>
      <c r="BW213">
        <f t="shared" si="249"/>
        <v>0</v>
      </c>
      <c r="BX213">
        <f t="shared" si="249"/>
        <v>0</v>
      </c>
      <c r="BY213">
        <f t="shared" si="249"/>
        <v>0</v>
      </c>
      <c r="BZ213">
        <f t="shared" si="249"/>
        <v>0</v>
      </c>
      <c r="CA213">
        <f t="shared" si="249"/>
        <v>0</v>
      </c>
      <c r="CB213">
        <f t="shared" si="249"/>
        <v>0</v>
      </c>
      <c r="CC213">
        <f t="shared" si="249"/>
        <v>0</v>
      </c>
      <c r="CD213">
        <f t="shared" si="249"/>
        <v>0</v>
      </c>
      <c r="CE213">
        <f t="shared" si="249"/>
        <v>0</v>
      </c>
      <c r="CF213">
        <f t="shared" si="249"/>
        <v>0</v>
      </c>
      <c r="CG213">
        <f t="shared" si="249"/>
        <v>0</v>
      </c>
      <c r="CH213">
        <f t="shared" si="249"/>
        <v>0</v>
      </c>
      <c r="CI213">
        <f t="shared" si="249"/>
        <v>0</v>
      </c>
      <c r="CJ213">
        <f t="shared" si="249"/>
        <v>0</v>
      </c>
      <c r="CK213">
        <f t="shared" si="249"/>
        <v>0</v>
      </c>
      <c r="CL213">
        <f t="shared" si="249"/>
        <v>0</v>
      </c>
      <c r="CM213">
        <f t="shared" si="249"/>
        <v>0</v>
      </c>
      <c r="CN213">
        <f t="shared" si="249"/>
        <v>0</v>
      </c>
      <c r="CO213">
        <f t="shared" si="249"/>
        <v>0</v>
      </c>
      <c r="CP213">
        <f t="shared" si="249"/>
        <v>0</v>
      </c>
      <c r="CQ213">
        <f t="shared" si="249"/>
        <v>0</v>
      </c>
      <c r="CR213">
        <f t="shared" si="249"/>
        <v>0</v>
      </c>
      <c r="CS213">
        <f t="shared" ref="CS213:DH213" si="250">CS64</f>
        <v>0</v>
      </c>
      <c r="CT213">
        <f t="shared" si="250"/>
        <v>0</v>
      </c>
      <c r="CU213">
        <f t="shared" si="250"/>
        <v>0</v>
      </c>
      <c r="CV213">
        <f t="shared" si="250"/>
        <v>0</v>
      </c>
      <c r="CW213">
        <f t="shared" si="250"/>
        <v>0</v>
      </c>
      <c r="CX213">
        <f t="shared" si="250"/>
        <v>0</v>
      </c>
      <c r="CY213">
        <f t="shared" si="250"/>
        <v>0</v>
      </c>
      <c r="CZ213">
        <f t="shared" si="250"/>
        <v>0</v>
      </c>
      <c r="DA213">
        <f t="shared" si="250"/>
        <v>0</v>
      </c>
      <c r="DB213">
        <f t="shared" si="250"/>
        <v>0</v>
      </c>
      <c r="DC213">
        <f t="shared" si="250"/>
        <v>0</v>
      </c>
      <c r="DD213">
        <f t="shared" si="250"/>
        <v>0</v>
      </c>
      <c r="DE213">
        <f t="shared" si="250"/>
        <v>0</v>
      </c>
      <c r="DF213">
        <f t="shared" si="250"/>
        <v>0</v>
      </c>
      <c r="DG213">
        <f t="shared" si="250"/>
        <v>0</v>
      </c>
      <c r="DH213">
        <f t="shared" si="250"/>
        <v>0</v>
      </c>
    </row>
    <row r="214" spans="1:112">
      <c r="A214">
        <f t="shared" ref="A214:AF214" si="251">A65</f>
        <v>587</v>
      </c>
      <c r="B214" t="str">
        <f t="shared" si="251"/>
        <v>Empresa Estratégica Boliviana de Construcción y Conservación de Infraestructura Civil</v>
      </c>
      <c r="C214">
        <f t="shared" si="251"/>
        <v>0</v>
      </c>
      <c r="D214">
        <f t="shared" si="251"/>
        <v>57</v>
      </c>
      <c r="E214">
        <f t="shared" si="251"/>
        <v>0</v>
      </c>
      <c r="F214">
        <f t="shared" si="251"/>
        <v>1007939.4</v>
      </c>
      <c r="G214">
        <f t="shared" si="251"/>
        <v>0</v>
      </c>
      <c r="H214">
        <f t="shared" si="251"/>
        <v>0</v>
      </c>
      <c r="I214">
        <f t="shared" si="251"/>
        <v>0</v>
      </c>
      <c r="J214">
        <f t="shared" si="251"/>
        <v>0</v>
      </c>
      <c r="K214">
        <f t="shared" si="251"/>
        <v>0</v>
      </c>
      <c r="L214">
        <f t="shared" si="251"/>
        <v>0</v>
      </c>
      <c r="M214">
        <f t="shared" si="251"/>
        <v>0</v>
      </c>
      <c r="N214">
        <f t="shared" si="251"/>
        <v>0</v>
      </c>
      <c r="O214">
        <f t="shared" si="251"/>
        <v>0</v>
      </c>
      <c r="P214">
        <f t="shared" si="251"/>
        <v>0</v>
      </c>
      <c r="Q214">
        <f t="shared" si="251"/>
        <v>0</v>
      </c>
      <c r="R214">
        <f t="shared" si="251"/>
        <v>0</v>
      </c>
      <c r="S214">
        <f t="shared" si="251"/>
        <v>0</v>
      </c>
      <c r="T214">
        <f t="shared" si="251"/>
        <v>0</v>
      </c>
      <c r="U214">
        <f t="shared" si="251"/>
        <v>0</v>
      </c>
      <c r="V214">
        <f t="shared" si="251"/>
        <v>0</v>
      </c>
      <c r="W214">
        <f t="shared" si="251"/>
        <v>0</v>
      </c>
      <c r="X214">
        <f t="shared" si="251"/>
        <v>0</v>
      </c>
      <c r="Y214">
        <f t="shared" si="251"/>
        <v>0</v>
      </c>
      <c r="Z214">
        <f t="shared" si="251"/>
        <v>0</v>
      </c>
      <c r="AA214">
        <f t="shared" si="251"/>
        <v>0</v>
      </c>
      <c r="AB214">
        <f t="shared" si="251"/>
        <v>0</v>
      </c>
      <c r="AC214">
        <f t="shared" si="251"/>
        <v>0</v>
      </c>
      <c r="AD214">
        <f t="shared" si="251"/>
        <v>0</v>
      </c>
      <c r="AE214">
        <f t="shared" si="251"/>
        <v>0</v>
      </c>
      <c r="AF214">
        <f t="shared" si="251"/>
        <v>0</v>
      </c>
      <c r="AG214">
        <f t="shared" ref="AG214:BL214" si="252">AG65</f>
        <v>0</v>
      </c>
      <c r="AH214">
        <f t="shared" si="252"/>
        <v>0</v>
      </c>
      <c r="AI214">
        <f t="shared" si="252"/>
        <v>0</v>
      </c>
      <c r="AJ214">
        <f t="shared" si="252"/>
        <v>0</v>
      </c>
      <c r="AK214">
        <f t="shared" si="252"/>
        <v>0</v>
      </c>
      <c r="AL214">
        <f t="shared" si="252"/>
        <v>0</v>
      </c>
      <c r="AM214">
        <f t="shared" si="252"/>
        <v>0</v>
      </c>
      <c r="AN214">
        <f t="shared" si="252"/>
        <v>0</v>
      </c>
      <c r="AO214">
        <f t="shared" si="252"/>
        <v>0</v>
      </c>
      <c r="AP214">
        <f t="shared" si="252"/>
        <v>0</v>
      </c>
      <c r="AQ214">
        <f t="shared" si="252"/>
        <v>0</v>
      </c>
      <c r="AR214">
        <f t="shared" si="252"/>
        <v>0</v>
      </c>
      <c r="AS214">
        <f t="shared" si="252"/>
        <v>0</v>
      </c>
      <c r="AT214">
        <f t="shared" si="252"/>
        <v>0</v>
      </c>
      <c r="AU214">
        <f t="shared" si="252"/>
        <v>0</v>
      </c>
      <c r="AV214">
        <f t="shared" si="252"/>
        <v>0</v>
      </c>
      <c r="AW214">
        <f t="shared" si="252"/>
        <v>0</v>
      </c>
      <c r="AX214">
        <f t="shared" si="252"/>
        <v>0</v>
      </c>
      <c r="AY214">
        <f t="shared" si="252"/>
        <v>0</v>
      </c>
      <c r="AZ214">
        <f t="shared" si="252"/>
        <v>0</v>
      </c>
      <c r="BA214">
        <f t="shared" si="252"/>
        <v>0</v>
      </c>
      <c r="BB214">
        <f t="shared" si="252"/>
        <v>0</v>
      </c>
      <c r="BC214">
        <f t="shared" si="252"/>
        <v>0</v>
      </c>
      <c r="BD214">
        <f t="shared" si="252"/>
        <v>0</v>
      </c>
      <c r="BE214">
        <f t="shared" si="252"/>
        <v>0</v>
      </c>
      <c r="BF214">
        <f t="shared" si="252"/>
        <v>0</v>
      </c>
      <c r="BG214">
        <f t="shared" si="252"/>
        <v>0</v>
      </c>
      <c r="BH214">
        <f t="shared" si="252"/>
        <v>0</v>
      </c>
      <c r="BI214">
        <f t="shared" si="252"/>
        <v>0</v>
      </c>
      <c r="BJ214">
        <f t="shared" si="252"/>
        <v>0</v>
      </c>
      <c r="BK214">
        <f t="shared" si="252"/>
        <v>0</v>
      </c>
      <c r="BL214">
        <f t="shared" si="252"/>
        <v>0</v>
      </c>
      <c r="BM214">
        <f t="shared" ref="BM214:CR214" si="253">BM65</f>
        <v>0</v>
      </c>
      <c r="BN214">
        <f t="shared" si="253"/>
        <v>0</v>
      </c>
      <c r="BO214">
        <f t="shared" si="253"/>
        <v>0</v>
      </c>
      <c r="BP214">
        <f t="shared" si="253"/>
        <v>0</v>
      </c>
      <c r="BQ214">
        <f t="shared" si="253"/>
        <v>0</v>
      </c>
      <c r="BR214">
        <f t="shared" si="253"/>
        <v>0</v>
      </c>
      <c r="BS214">
        <f t="shared" si="253"/>
        <v>0</v>
      </c>
      <c r="BT214">
        <f t="shared" si="253"/>
        <v>0</v>
      </c>
      <c r="BU214">
        <f t="shared" si="253"/>
        <v>0</v>
      </c>
      <c r="BV214">
        <f t="shared" si="253"/>
        <v>0</v>
      </c>
      <c r="BW214">
        <f t="shared" si="253"/>
        <v>0</v>
      </c>
      <c r="BX214">
        <f t="shared" si="253"/>
        <v>0</v>
      </c>
      <c r="BY214">
        <f t="shared" si="253"/>
        <v>0</v>
      </c>
      <c r="BZ214">
        <f t="shared" si="253"/>
        <v>0</v>
      </c>
      <c r="CA214">
        <f t="shared" si="253"/>
        <v>0</v>
      </c>
      <c r="CB214">
        <f t="shared" si="253"/>
        <v>0</v>
      </c>
      <c r="CC214">
        <f t="shared" si="253"/>
        <v>0</v>
      </c>
      <c r="CD214">
        <f t="shared" si="253"/>
        <v>0</v>
      </c>
      <c r="CE214">
        <f t="shared" si="253"/>
        <v>0</v>
      </c>
      <c r="CF214">
        <f t="shared" si="253"/>
        <v>0</v>
      </c>
      <c r="CG214">
        <f t="shared" si="253"/>
        <v>0</v>
      </c>
      <c r="CH214">
        <f t="shared" si="253"/>
        <v>0</v>
      </c>
      <c r="CI214">
        <f t="shared" si="253"/>
        <v>0</v>
      </c>
      <c r="CJ214">
        <f t="shared" si="253"/>
        <v>0</v>
      </c>
      <c r="CK214">
        <f t="shared" si="253"/>
        <v>0</v>
      </c>
      <c r="CL214">
        <f t="shared" si="253"/>
        <v>0</v>
      </c>
      <c r="CM214">
        <f t="shared" si="253"/>
        <v>0</v>
      </c>
      <c r="CN214">
        <f t="shared" si="253"/>
        <v>0</v>
      </c>
      <c r="CO214">
        <f t="shared" si="253"/>
        <v>0</v>
      </c>
      <c r="CP214">
        <f t="shared" si="253"/>
        <v>0</v>
      </c>
      <c r="CQ214">
        <f t="shared" si="253"/>
        <v>0</v>
      </c>
      <c r="CR214">
        <f t="shared" si="253"/>
        <v>0</v>
      </c>
      <c r="CS214">
        <f t="shared" ref="CS214:DH214" si="254">CS65</f>
        <v>0</v>
      </c>
      <c r="CT214">
        <f t="shared" si="254"/>
        <v>0</v>
      </c>
      <c r="CU214">
        <f t="shared" si="254"/>
        <v>0</v>
      </c>
      <c r="CV214">
        <f t="shared" si="254"/>
        <v>0</v>
      </c>
      <c r="CW214">
        <f t="shared" si="254"/>
        <v>0</v>
      </c>
      <c r="CX214">
        <f t="shared" si="254"/>
        <v>0</v>
      </c>
      <c r="CY214">
        <f t="shared" si="254"/>
        <v>0</v>
      </c>
      <c r="CZ214">
        <f t="shared" si="254"/>
        <v>0</v>
      </c>
      <c r="DA214">
        <f t="shared" si="254"/>
        <v>0</v>
      </c>
      <c r="DB214">
        <f t="shared" si="254"/>
        <v>0</v>
      </c>
      <c r="DC214">
        <f t="shared" si="254"/>
        <v>0</v>
      </c>
      <c r="DD214">
        <f t="shared" si="254"/>
        <v>0</v>
      </c>
      <c r="DE214">
        <f t="shared" si="254"/>
        <v>0</v>
      </c>
      <c r="DF214">
        <f t="shared" si="254"/>
        <v>0</v>
      </c>
      <c r="DG214">
        <f t="shared" si="254"/>
        <v>0</v>
      </c>
      <c r="DH214">
        <f t="shared" si="254"/>
        <v>0</v>
      </c>
    </row>
    <row r="215" spans="1:112">
      <c r="A215">
        <f t="shared" ref="A215:AF215" si="255">A66</f>
        <v>590</v>
      </c>
      <c r="B215" t="str">
        <f t="shared" si="255"/>
        <v>Empresa Pública "QUIPUS"</v>
      </c>
      <c r="C215">
        <f t="shared" si="255"/>
        <v>0</v>
      </c>
      <c r="D215">
        <f t="shared" si="255"/>
        <v>0</v>
      </c>
      <c r="E215">
        <f t="shared" si="255"/>
        <v>0</v>
      </c>
      <c r="F215">
        <f t="shared" si="255"/>
        <v>224</v>
      </c>
      <c r="G215">
        <f t="shared" si="255"/>
        <v>0</v>
      </c>
      <c r="H215">
        <f t="shared" si="255"/>
        <v>0</v>
      </c>
      <c r="I215">
        <f t="shared" si="255"/>
        <v>0</v>
      </c>
      <c r="J215">
        <f t="shared" si="255"/>
        <v>0</v>
      </c>
      <c r="K215">
        <f t="shared" si="255"/>
        <v>0</v>
      </c>
      <c r="L215">
        <f t="shared" si="255"/>
        <v>0</v>
      </c>
      <c r="M215">
        <f t="shared" si="255"/>
        <v>0</v>
      </c>
      <c r="N215">
        <f t="shared" si="255"/>
        <v>0</v>
      </c>
      <c r="O215">
        <f t="shared" si="255"/>
        <v>0</v>
      </c>
      <c r="P215">
        <f t="shared" si="255"/>
        <v>0</v>
      </c>
      <c r="Q215">
        <f t="shared" si="255"/>
        <v>0</v>
      </c>
      <c r="R215">
        <f t="shared" si="255"/>
        <v>0</v>
      </c>
      <c r="S215">
        <f t="shared" si="255"/>
        <v>0</v>
      </c>
      <c r="T215">
        <f t="shared" si="255"/>
        <v>0</v>
      </c>
      <c r="U215">
        <f t="shared" si="255"/>
        <v>0</v>
      </c>
      <c r="V215">
        <f t="shared" si="255"/>
        <v>0</v>
      </c>
      <c r="W215">
        <f t="shared" si="255"/>
        <v>0</v>
      </c>
      <c r="X215">
        <f t="shared" si="255"/>
        <v>0</v>
      </c>
      <c r="Y215">
        <f t="shared" si="255"/>
        <v>0</v>
      </c>
      <c r="Z215">
        <f t="shared" si="255"/>
        <v>0</v>
      </c>
      <c r="AA215">
        <f t="shared" si="255"/>
        <v>0</v>
      </c>
      <c r="AB215">
        <f t="shared" si="255"/>
        <v>0</v>
      </c>
      <c r="AC215">
        <f t="shared" si="255"/>
        <v>0</v>
      </c>
      <c r="AD215">
        <f t="shared" si="255"/>
        <v>0</v>
      </c>
      <c r="AE215">
        <f t="shared" si="255"/>
        <v>0</v>
      </c>
      <c r="AF215">
        <f t="shared" si="255"/>
        <v>0</v>
      </c>
      <c r="AG215">
        <f t="shared" ref="AG215:BL215" si="256">AG66</f>
        <v>0</v>
      </c>
      <c r="AH215">
        <f t="shared" si="256"/>
        <v>0</v>
      </c>
      <c r="AI215">
        <f t="shared" si="256"/>
        <v>0</v>
      </c>
      <c r="AJ215">
        <f t="shared" si="256"/>
        <v>0</v>
      </c>
      <c r="AK215">
        <f t="shared" si="256"/>
        <v>0</v>
      </c>
      <c r="AL215">
        <f t="shared" si="256"/>
        <v>0</v>
      </c>
      <c r="AM215">
        <f t="shared" si="256"/>
        <v>0</v>
      </c>
      <c r="AN215">
        <f t="shared" si="256"/>
        <v>0</v>
      </c>
      <c r="AO215">
        <f t="shared" si="256"/>
        <v>0</v>
      </c>
      <c r="AP215">
        <f t="shared" si="256"/>
        <v>0</v>
      </c>
      <c r="AQ215">
        <f t="shared" si="256"/>
        <v>0</v>
      </c>
      <c r="AR215">
        <f t="shared" si="256"/>
        <v>0</v>
      </c>
      <c r="AS215">
        <f t="shared" si="256"/>
        <v>0</v>
      </c>
      <c r="AT215">
        <f t="shared" si="256"/>
        <v>0</v>
      </c>
      <c r="AU215">
        <f t="shared" si="256"/>
        <v>0</v>
      </c>
      <c r="AV215">
        <f t="shared" si="256"/>
        <v>0</v>
      </c>
      <c r="AW215">
        <f t="shared" si="256"/>
        <v>0</v>
      </c>
      <c r="AX215">
        <f t="shared" si="256"/>
        <v>0</v>
      </c>
      <c r="AY215">
        <f t="shared" si="256"/>
        <v>0</v>
      </c>
      <c r="AZ215">
        <f t="shared" si="256"/>
        <v>0</v>
      </c>
      <c r="BA215">
        <f t="shared" si="256"/>
        <v>0</v>
      </c>
      <c r="BB215">
        <f t="shared" si="256"/>
        <v>0</v>
      </c>
      <c r="BC215">
        <f t="shared" si="256"/>
        <v>0</v>
      </c>
      <c r="BD215">
        <f t="shared" si="256"/>
        <v>0</v>
      </c>
      <c r="BE215">
        <f t="shared" si="256"/>
        <v>0</v>
      </c>
      <c r="BF215">
        <f t="shared" si="256"/>
        <v>0</v>
      </c>
      <c r="BG215">
        <f t="shared" si="256"/>
        <v>0</v>
      </c>
      <c r="BH215">
        <f t="shared" si="256"/>
        <v>0</v>
      </c>
      <c r="BI215">
        <f t="shared" si="256"/>
        <v>0</v>
      </c>
      <c r="BJ215">
        <f t="shared" si="256"/>
        <v>0</v>
      </c>
      <c r="BK215">
        <f t="shared" si="256"/>
        <v>0</v>
      </c>
      <c r="BL215">
        <f t="shared" si="256"/>
        <v>0</v>
      </c>
      <c r="BM215">
        <f t="shared" ref="BM215:CR215" si="257">BM66</f>
        <v>0</v>
      </c>
      <c r="BN215">
        <f t="shared" si="257"/>
        <v>0</v>
      </c>
      <c r="BO215">
        <f t="shared" si="257"/>
        <v>0</v>
      </c>
      <c r="BP215">
        <f t="shared" si="257"/>
        <v>0</v>
      </c>
      <c r="BQ215">
        <f t="shared" si="257"/>
        <v>0</v>
      </c>
      <c r="BR215">
        <f t="shared" si="257"/>
        <v>0</v>
      </c>
      <c r="BS215">
        <f t="shared" si="257"/>
        <v>0</v>
      </c>
      <c r="BT215">
        <f t="shared" si="257"/>
        <v>0</v>
      </c>
      <c r="BU215">
        <f t="shared" si="257"/>
        <v>0</v>
      </c>
      <c r="BV215">
        <f t="shared" si="257"/>
        <v>0</v>
      </c>
      <c r="BW215">
        <f t="shared" si="257"/>
        <v>0</v>
      </c>
      <c r="BX215">
        <f t="shared" si="257"/>
        <v>0</v>
      </c>
      <c r="BY215">
        <f t="shared" si="257"/>
        <v>0</v>
      </c>
      <c r="BZ215">
        <f t="shared" si="257"/>
        <v>0</v>
      </c>
      <c r="CA215">
        <f t="shared" si="257"/>
        <v>0</v>
      </c>
      <c r="CB215">
        <f t="shared" si="257"/>
        <v>0</v>
      </c>
      <c r="CC215">
        <f t="shared" si="257"/>
        <v>0</v>
      </c>
      <c r="CD215">
        <f t="shared" si="257"/>
        <v>0</v>
      </c>
      <c r="CE215">
        <f t="shared" si="257"/>
        <v>0</v>
      </c>
      <c r="CF215">
        <f t="shared" si="257"/>
        <v>0</v>
      </c>
      <c r="CG215">
        <f t="shared" si="257"/>
        <v>0</v>
      </c>
      <c r="CH215">
        <f t="shared" si="257"/>
        <v>0</v>
      </c>
      <c r="CI215">
        <f t="shared" si="257"/>
        <v>0</v>
      </c>
      <c r="CJ215">
        <f t="shared" si="257"/>
        <v>0</v>
      </c>
      <c r="CK215">
        <f t="shared" si="257"/>
        <v>0</v>
      </c>
      <c r="CL215">
        <f t="shared" si="257"/>
        <v>0</v>
      </c>
      <c r="CM215">
        <f t="shared" si="257"/>
        <v>0</v>
      </c>
      <c r="CN215">
        <f t="shared" si="257"/>
        <v>0</v>
      </c>
      <c r="CO215">
        <f t="shared" si="257"/>
        <v>0</v>
      </c>
      <c r="CP215">
        <f t="shared" si="257"/>
        <v>0</v>
      </c>
      <c r="CQ215">
        <f t="shared" si="257"/>
        <v>0</v>
      </c>
      <c r="CR215">
        <f t="shared" si="257"/>
        <v>0</v>
      </c>
      <c r="CS215">
        <f t="shared" ref="CS215:DH215" si="258">CS66</f>
        <v>0</v>
      </c>
      <c r="CT215">
        <f t="shared" si="258"/>
        <v>0</v>
      </c>
      <c r="CU215">
        <f t="shared" si="258"/>
        <v>0</v>
      </c>
      <c r="CV215">
        <f t="shared" si="258"/>
        <v>0</v>
      </c>
      <c r="CW215">
        <f t="shared" si="258"/>
        <v>0</v>
      </c>
      <c r="CX215">
        <f t="shared" si="258"/>
        <v>0</v>
      </c>
      <c r="CY215">
        <f t="shared" si="258"/>
        <v>0</v>
      </c>
      <c r="CZ215">
        <f t="shared" si="258"/>
        <v>0</v>
      </c>
      <c r="DA215">
        <f t="shared" si="258"/>
        <v>0</v>
      </c>
      <c r="DB215">
        <f t="shared" si="258"/>
        <v>0</v>
      </c>
      <c r="DC215">
        <f t="shared" si="258"/>
        <v>0</v>
      </c>
      <c r="DD215">
        <f t="shared" si="258"/>
        <v>0</v>
      </c>
      <c r="DE215">
        <f t="shared" si="258"/>
        <v>0</v>
      </c>
      <c r="DF215">
        <f t="shared" si="258"/>
        <v>0</v>
      </c>
      <c r="DG215">
        <f t="shared" si="258"/>
        <v>0</v>
      </c>
      <c r="DH215">
        <f t="shared" si="258"/>
        <v>0</v>
      </c>
    </row>
    <row r="216" spans="1:112">
      <c r="A216">
        <f t="shared" ref="A216:AF216" si="259">A67</f>
        <v>591</v>
      </c>
      <c r="B216" t="str">
        <f t="shared" si="259"/>
        <v>Empresa Estatal de Transporte por Cable "Mi teleférico"</v>
      </c>
      <c r="C216">
        <f t="shared" si="259"/>
        <v>0</v>
      </c>
      <c r="D216">
        <f t="shared" si="259"/>
        <v>1728.24</v>
      </c>
      <c r="E216">
        <f t="shared" si="259"/>
        <v>0</v>
      </c>
      <c r="F216">
        <f t="shared" si="259"/>
        <v>7266.38</v>
      </c>
      <c r="G216">
        <f t="shared" si="259"/>
        <v>0</v>
      </c>
      <c r="H216">
        <f t="shared" si="259"/>
        <v>0</v>
      </c>
      <c r="I216">
        <f t="shared" si="259"/>
        <v>0</v>
      </c>
      <c r="J216">
        <f t="shared" si="259"/>
        <v>0</v>
      </c>
      <c r="K216">
        <f t="shared" si="259"/>
        <v>0</v>
      </c>
      <c r="L216">
        <f t="shared" si="259"/>
        <v>0</v>
      </c>
      <c r="M216">
        <f t="shared" si="259"/>
        <v>0</v>
      </c>
      <c r="N216">
        <f t="shared" si="259"/>
        <v>0</v>
      </c>
      <c r="O216">
        <f t="shared" si="259"/>
        <v>0</v>
      </c>
      <c r="P216">
        <f t="shared" si="259"/>
        <v>0</v>
      </c>
      <c r="Q216">
        <f t="shared" si="259"/>
        <v>0</v>
      </c>
      <c r="R216">
        <f t="shared" si="259"/>
        <v>0</v>
      </c>
      <c r="S216">
        <f t="shared" si="259"/>
        <v>0</v>
      </c>
      <c r="T216">
        <f t="shared" si="259"/>
        <v>0</v>
      </c>
      <c r="U216">
        <f t="shared" si="259"/>
        <v>0</v>
      </c>
      <c r="V216">
        <f t="shared" si="259"/>
        <v>0</v>
      </c>
      <c r="W216">
        <f t="shared" si="259"/>
        <v>0</v>
      </c>
      <c r="X216">
        <f t="shared" si="259"/>
        <v>0</v>
      </c>
      <c r="Y216">
        <f t="shared" si="259"/>
        <v>0</v>
      </c>
      <c r="Z216">
        <f t="shared" si="259"/>
        <v>0</v>
      </c>
      <c r="AA216">
        <f t="shared" si="259"/>
        <v>0</v>
      </c>
      <c r="AB216">
        <f t="shared" si="259"/>
        <v>0</v>
      </c>
      <c r="AC216">
        <f t="shared" si="259"/>
        <v>0</v>
      </c>
      <c r="AD216">
        <f t="shared" si="259"/>
        <v>0</v>
      </c>
      <c r="AE216">
        <f t="shared" si="259"/>
        <v>0</v>
      </c>
      <c r="AF216">
        <f t="shared" si="259"/>
        <v>0</v>
      </c>
      <c r="AG216">
        <f t="shared" ref="AG216:BL216" si="260">AG67</f>
        <v>0</v>
      </c>
      <c r="AH216">
        <f t="shared" si="260"/>
        <v>0</v>
      </c>
      <c r="AI216">
        <f t="shared" si="260"/>
        <v>0</v>
      </c>
      <c r="AJ216">
        <f t="shared" si="260"/>
        <v>0</v>
      </c>
      <c r="AK216">
        <f t="shared" si="260"/>
        <v>0</v>
      </c>
      <c r="AL216">
        <f t="shared" si="260"/>
        <v>0</v>
      </c>
      <c r="AM216">
        <f t="shared" si="260"/>
        <v>0</v>
      </c>
      <c r="AN216">
        <f t="shared" si="260"/>
        <v>0</v>
      </c>
      <c r="AO216">
        <f t="shared" si="260"/>
        <v>0</v>
      </c>
      <c r="AP216">
        <f t="shared" si="260"/>
        <v>0</v>
      </c>
      <c r="AQ216">
        <f t="shared" si="260"/>
        <v>0</v>
      </c>
      <c r="AR216">
        <f t="shared" si="260"/>
        <v>0</v>
      </c>
      <c r="AS216">
        <f t="shared" si="260"/>
        <v>0</v>
      </c>
      <c r="AT216">
        <f t="shared" si="260"/>
        <v>0</v>
      </c>
      <c r="AU216">
        <f t="shared" si="260"/>
        <v>0</v>
      </c>
      <c r="AV216">
        <f t="shared" si="260"/>
        <v>0</v>
      </c>
      <c r="AW216">
        <f t="shared" si="260"/>
        <v>0</v>
      </c>
      <c r="AX216">
        <f t="shared" si="260"/>
        <v>0</v>
      </c>
      <c r="AY216">
        <f t="shared" si="260"/>
        <v>0</v>
      </c>
      <c r="AZ216">
        <f t="shared" si="260"/>
        <v>0</v>
      </c>
      <c r="BA216">
        <f t="shared" si="260"/>
        <v>0</v>
      </c>
      <c r="BB216">
        <f t="shared" si="260"/>
        <v>0</v>
      </c>
      <c r="BC216">
        <f t="shared" si="260"/>
        <v>0</v>
      </c>
      <c r="BD216">
        <f t="shared" si="260"/>
        <v>0</v>
      </c>
      <c r="BE216">
        <f t="shared" si="260"/>
        <v>0</v>
      </c>
      <c r="BF216">
        <f t="shared" si="260"/>
        <v>0</v>
      </c>
      <c r="BG216">
        <f t="shared" si="260"/>
        <v>0</v>
      </c>
      <c r="BH216">
        <f t="shared" si="260"/>
        <v>0</v>
      </c>
      <c r="BI216">
        <f t="shared" si="260"/>
        <v>0</v>
      </c>
      <c r="BJ216">
        <f t="shared" si="260"/>
        <v>0</v>
      </c>
      <c r="BK216">
        <f t="shared" si="260"/>
        <v>0</v>
      </c>
      <c r="BL216">
        <f t="shared" si="260"/>
        <v>0</v>
      </c>
      <c r="BM216">
        <f t="shared" ref="BM216:CR216" si="261">BM67</f>
        <v>0</v>
      </c>
      <c r="BN216">
        <f t="shared" si="261"/>
        <v>0</v>
      </c>
      <c r="BO216">
        <f t="shared" si="261"/>
        <v>0</v>
      </c>
      <c r="BP216">
        <f t="shared" si="261"/>
        <v>0</v>
      </c>
      <c r="BQ216">
        <f t="shared" si="261"/>
        <v>0</v>
      </c>
      <c r="BR216">
        <f t="shared" si="261"/>
        <v>0</v>
      </c>
      <c r="BS216">
        <f t="shared" si="261"/>
        <v>0</v>
      </c>
      <c r="BT216">
        <f t="shared" si="261"/>
        <v>0</v>
      </c>
      <c r="BU216">
        <f t="shared" si="261"/>
        <v>0</v>
      </c>
      <c r="BV216">
        <f t="shared" si="261"/>
        <v>0</v>
      </c>
      <c r="BW216">
        <f t="shared" si="261"/>
        <v>0</v>
      </c>
      <c r="BX216">
        <f t="shared" si="261"/>
        <v>0</v>
      </c>
      <c r="BY216">
        <f t="shared" si="261"/>
        <v>0</v>
      </c>
      <c r="BZ216">
        <f t="shared" si="261"/>
        <v>0</v>
      </c>
      <c r="CA216">
        <f t="shared" si="261"/>
        <v>0</v>
      </c>
      <c r="CB216">
        <f t="shared" si="261"/>
        <v>0</v>
      </c>
      <c r="CC216">
        <f t="shared" si="261"/>
        <v>0</v>
      </c>
      <c r="CD216">
        <f t="shared" si="261"/>
        <v>0</v>
      </c>
      <c r="CE216">
        <f t="shared" si="261"/>
        <v>0</v>
      </c>
      <c r="CF216">
        <f t="shared" si="261"/>
        <v>0</v>
      </c>
      <c r="CG216">
        <f t="shared" si="261"/>
        <v>0</v>
      </c>
      <c r="CH216">
        <f t="shared" si="261"/>
        <v>0</v>
      </c>
      <c r="CI216">
        <f t="shared" si="261"/>
        <v>0</v>
      </c>
      <c r="CJ216">
        <f t="shared" si="261"/>
        <v>0</v>
      </c>
      <c r="CK216">
        <f t="shared" si="261"/>
        <v>0</v>
      </c>
      <c r="CL216">
        <f t="shared" si="261"/>
        <v>0</v>
      </c>
      <c r="CM216">
        <f t="shared" si="261"/>
        <v>0</v>
      </c>
      <c r="CN216">
        <f t="shared" si="261"/>
        <v>0</v>
      </c>
      <c r="CO216">
        <f t="shared" si="261"/>
        <v>0</v>
      </c>
      <c r="CP216">
        <f t="shared" si="261"/>
        <v>0</v>
      </c>
      <c r="CQ216">
        <f t="shared" si="261"/>
        <v>0</v>
      </c>
      <c r="CR216">
        <f t="shared" si="261"/>
        <v>0</v>
      </c>
      <c r="CS216">
        <f t="shared" ref="CS216:DH216" si="262">CS67</f>
        <v>0</v>
      </c>
      <c r="CT216">
        <f t="shared" si="262"/>
        <v>0</v>
      </c>
      <c r="CU216">
        <f t="shared" si="262"/>
        <v>0</v>
      </c>
      <c r="CV216">
        <f t="shared" si="262"/>
        <v>0</v>
      </c>
      <c r="CW216">
        <f t="shared" si="262"/>
        <v>0</v>
      </c>
      <c r="CX216">
        <f t="shared" si="262"/>
        <v>0</v>
      </c>
      <c r="CY216">
        <f t="shared" si="262"/>
        <v>0</v>
      </c>
      <c r="CZ216">
        <f t="shared" si="262"/>
        <v>0</v>
      </c>
      <c r="DA216">
        <f t="shared" si="262"/>
        <v>0</v>
      </c>
      <c r="DB216">
        <f t="shared" si="262"/>
        <v>0</v>
      </c>
      <c r="DC216">
        <f t="shared" si="262"/>
        <v>0</v>
      </c>
      <c r="DD216">
        <f t="shared" si="262"/>
        <v>0</v>
      </c>
      <c r="DE216">
        <f t="shared" si="262"/>
        <v>0</v>
      </c>
      <c r="DF216">
        <f t="shared" si="262"/>
        <v>0</v>
      </c>
      <c r="DG216">
        <f t="shared" si="262"/>
        <v>0</v>
      </c>
      <c r="DH216">
        <f t="shared" si="262"/>
        <v>0</v>
      </c>
    </row>
    <row r="217" spans="1:112">
      <c r="A217">
        <f t="shared" ref="A217:AF217" si="263">A68</f>
        <v>592</v>
      </c>
      <c r="B217" t="str">
        <f t="shared" si="263"/>
        <v>Empresa Estatal "Boliviana de Turismo"</v>
      </c>
      <c r="C217">
        <f t="shared" si="263"/>
        <v>0</v>
      </c>
      <c r="D217">
        <f t="shared" si="263"/>
        <v>408424.39</v>
      </c>
      <c r="E217">
        <f t="shared" si="263"/>
        <v>0</v>
      </c>
      <c r="F217">
        <f t="shared" si="263"/>
        <v>153137.10999999999</v>
      </c>
      <c r="G217">
        <f t="shared" si="263"/>
        <v>0</v>
      </c>
      <c r="H217">
        <f t="shared" si="263"/>
        <v>0</v>
      </c>
      <c r="I217">
        <f t="shared" si="263"/>
        <v>0</v>
      </c>
      <c r="J217">
        <f t="shared" si="263"/>
        <v>0</v>
      </c>
      <c r="K217">
        <f t="shared" si="263"/>
        <v>0</v>
      </c>
      <c r="L217">
        <f t="shared" si="263"/>
        <v>0</v>
      </c>
      <c r="M217">
        <f t="shared" si="263"/>
        <v>0</v>
      </c>
      <c r="N217">
        <f t="shared" si="263"/>
        <v>0</v>
      </c>
      <c r="O217">
        <f t="shared" si="263"/>
        <v>0</v>
      </c>
      <c r="P217">
        <f t="shared" si="263"/>
        <v>0</v>
      </c>
      <c r="Q217">
        <f t="shared" si="263"/>
        <v>0</v>
      </c>
      <c r="R217">
        <f t="shared" si="263"/>
        <v>0</v>
      </c>
      <c r="S217">
        <f t="shared" si="263"/>
        <v>0</v>
      </c>
      <c r="T217">
        <f t="shared" si="263"/>
        <v>0</v>
      </c>
      <c r="U217">
        <f t="shared" si="263"/>
        <v>0</v>
      </c>
      <c r="V217">
        <f t="shared" si="263"/>
        <v>0</v>
      </c>
      <c r="W217">
        <f t="shared" si="263"/>
        <v>0</v>
      </c>
      <c r="X217">
        <f t="shared" si="263"/>
        <v>0</v>
      </c>
      <c r="Y217">
        <f t="shared" si="263"/>
        <v>0</v>
      </c>
      <c r="Z217">
        <f t="shared" si="263"/>
        <v>0</v>
      </c>
      <c r="AA217">
        <f t="shared" si="263"/>
        <v>0</v>
      </c>
      <c r="AB217">
        <f t="shared" si="263"/>
        <v>0</v>
      </c>
      <c r="AC217">
        <f t="shared" si="263"/>
        <v>0</v>
      </c>
      <c r="AD217">
        <f t="shared" si="263"/>
        <v>0</v>
      </c>
      <c r="AE217">
        <f t="shared" si="263"/>
        <v>0</v>
      </c>
      <c r="AF217">
        <f t="shared" si="263"/>
        <v>0</v>
      </c>
      <c r="AG217">
        <f t="shared" ref="AG217:BL217" si="264">AG68</f>
        <v>0</v>
      </c>
      <c r="AH217">
        <f t="shared" si="264"/>
        <v>0</v>
      </c>
      <c r="AI217">
        <f t="shared" si="264"/>
        <v>0</v>
      </c>
      <c r="AJ217">
        <f t="shared" si="264"/>
        <v>0</v>
      </c>
      <c r="AK217">
        <f t="shared" si="264"/>
        <v>0</v>
      </c>
      <c r="AL217">
        <f t="shared" si="264"/>
        <v>0</v>
      </c>
      <c r="AM217">
        <f t="shared" si="264"/>
        <v>0</v>
      </c>
      <c r="AN217">
        <f t="shared" si="264"/>
        <v>0</v>
      </c>
      <c r="AO217">
        <f t="shared" si="264"/>
        <v>0</v>
      </c>
      <c r="AP217">
        <f t="shared" si="264"/>
        <v>0</v>
      </c>
      <c r="AQ217">
        <f t="shared" si="264"/>
        <v>0</v>
      </c>
      <c r="AR217">
        <f t="shared" si="264"/>
        <v>0</v>
      </c>
      <c r="AS217">
        <f t="shared" si="264"/>
        <v>0</v>
      </c>
      <c r="AT217">
        <f t="shared" si="264"/>
        <v>0</v>
      </c>
      <c r="AU217">
        <f t="shared" si="264"/>
        <v>0</v>
      </c>
      <c r="AV217">
        <f t="shared" si="264"/>
        <v>0</v>
      </c>
      <c r="AW217">
        <f t="shared" si="264"/>
        <v>0</v>
      </c>
      <c r="AX217">
        <f t="shared" si="264"/>
        <v>0</v>
      </c>
      <c r="AY217">
        <f t="shared" si="264"/>
        <v>0</v>
      </c>
      <c r="AZ217">
        <f t="shared" si="264"/>
        <v>0</v>
      </c>
      <c r="BA217">
        <f t="shared" si="264"/>
        <v>0</v>
      </c>
      <c r="BB217">
        <f t="shared" si="264"/>
        <v>0</v>
      </c>
      <c r="BC217">
        <f t="shared" si="264"/>
        <v>0</v>
      </c>
      <c r="BD217">
        <f t="shared" si="264"/>
        <v>0</v>
      </c>
      <c r="BE217">
        <f t="shared" si="264"/>
        <v>0</v>
      </c>
      <c r="BF217">
        <f t="shared" si="264"/>
        <v>0</v>
      </c>
      <c r="BG217">
        <f t="shared" si="264"/>
        <v>0</v>
      </c>
      <c r="BH217">
        <f t="shared" si="264"/>
        <v>0</v>
      </c>
      <c r="BI217">
        <f t="shared" si="264"/>
        <v>0</v>
      </c>
      <c r="BJ217">
        <f t="shared" si="264"/>
        <v>0</v>
      </c>
      <c r="BK217">
        <f t="shared" si="264"/>
        <v>0</v>
      </c>
      <c r="BL217">
        <f t="shared" si="264"/>
        <v>0</v>
      </c>
      <c r="BM217">
        <f t="shared" ref="BM217:CR217" si="265">BM68</f>
        <v>0</v>
      </c>
      <c r="BN217">
        <f t="shared" si="265"/>
        <v>0</v>
      </c>
      <c r="BO217">
        <f t="shared" si="265"/>
        <v>0</v>
      </c>
      <c r="BP217">
        <f t="shared" si="265"/>
        <v>0</v>
      </c>
      <c r="BQ217">
        <f t="shared" si="265"/>
        <v>0</v>
      </c>
      <c r="BR217">
        <f t="shared" si="265"/>
        <v>0</v>
      </c>
      <c r="BS217">
        <f t="shared" si="265"/>
        <v>0</v>
      </c>
      <c r="BT217">
        <f t="shared" si="265"/>
        <v>0</v>
      </c>
      <c r="BU217">
        <f t="shared" si="265"/>
        <v>0</v>
      </c>
      <c r="BV217">
        <f t="shared" si="265"/>
        <v>0</v>
      </c>
      <c r="BW217">
        <f t="shared" si="265"/>
        <v>0</v>
      </c>
      <c r="BX217">
        <f t="shared" si="265"/>
        <v>0</v>
      </c>
      <c r="BY217">
        <f t="shared" si="265"/>
        <v>0</v>
      </c>
      <c r="BZ217">
        <f t="shared" si="265"/>
        <v>0</v>
      </c>
      <c r="CA217">
        <f t="shared" si="265"/>
        <v>0</v>
      </c>
      <c r="CB217">
        <f t="shared" si="265"/>
        <v>0</v>
      </c>
      <c r="CC217">
        <f t="shared" si="265"/>
        <v>0</v>
      </c>
      <c r="CD217">
        <f t="shared" si="265"/>
        <v>0</v>
      </c>
      <c r="CE217">
        <f t="shared" si="265"/>
        <v>0</v>
      </c>
      <c r="CF217">
        <f t="shared" si="265"/>
        <v>0</v>
      </c>
      <c r="CG217">
        <f t="shared" si="265"/>
        <v>0</v>
      </c>
      <c r="CH217">
        <f t="shared" si="265"/>
        <v>0</v>
      </c>
      <c r="CI217">
        <f t="shared" si="265"/>
        <v>0</v>
      </c>
      <c r="CJ217">
        <f t="shared" si="265"/>
        <v>0</v>
      </c>
      <c r="CK217">
        <f t="shared" si="265"/>
        <v>0</v>
      </c>
      <c r="CL217">
        <f t="shared" si="265"/>
        <v>0</v>
      </c>
      <c r="CM217">
        <f t="shared" si="265"/>
        <v>0</v>
      </c>
      <c r="CN217">
        <f t="shared" si="265"/>
        <v>0</v>
      </c>
      <c r="CO217">
        <f t="shared" si="265"/>
        <v>0</v>
      </c>
      <c r="CP217">
        <f t="shared" si="265"/>
        <v>0</v>
      </c>
      <c r="CQ217">
        <f t="shared" si="265"/>
        <v>0</v>
      </c>
      <c r="CR217">
        <f t="shared" si="265"/>
        <v>0</v>
      </c>
      <c r="CS217">
        <f t="shared" ref="CS217:DH217" si="266">CS68</f>
        <v>0</v>
      </c>
      <c r="CT217">
        <f t="shared" si="266"/>
        <v>0</v>
      </c>
      <c r="CU217">
        <f t="shared" si="266"/>
        <v>0</v>
      </c>
      <c r="CV217">
        <f t="shared" si="266"/>
        <v>0</v>
      </c>
      <c r="CW217">
        <f t="shared" si="266"/>
        <v>0</v>
      </c>
      <c r="CX217">
        <f t="shared" si="266"/>
        <v>0</v>
      </c>
      <c r="CY217">
        <f t="shared" si="266"/>
        <v>0</v>
      </c>
      <c r="CZ217">
        <f t="shared" si="266"/>
        <v>0</v>
      </c>
      <c r="DA217">
        <f t="shared" si="266"/>
        <v>0</v>
      </c>
      <c r="DB217">
        <f t="shared" si="266"/>
        <v>0</v>
      </c>
      <c r="DC217">
        <f t="shared" si="266"/>
        <v>0</v>
      </c>
      <c r="DD217">
        <f t="shared" si="266"/>
        <v>0</v>
      </c>
      <c r="DE217">
        <f t="shared" si="266"/>
        <v>0</v>
      </c>
      <c r="DF217">
        <f t="shared" si="266"/>
        <v>0</v>
      </c>
      <c r="DG217">
        <f t="shared" si="266"/>
        <v>0</v>
      </c>
      <c r="DH217">
        <f t="shared" si="266"/>
        <v>0</v>
      </c>
    </row>
    <row r="218" spans="1:112">
      <c r="A218">
        <f t="shared" ref="A218:AF218" si="267">A69</f>
        <v>593</v>
      </c>
      <c r="B218" t="str">
        <f t="shared" si="267"/>
        <v>Empresa Pública YACANA</v>
      </c>
      <c r="C218">
        <f t="shared" si="267"/>
        <v>0</v>
      </c>
      <c r="D218">
        <f t="shared" si="267"/>
        <v>0</v>
      </c>
      <c r="E218">
        <f t="shared" si="267"/>
        <v>0</v>
      </c>
      <c r="F218">
        <f t="shared" si="267"/>
        <v>445483.57</v>
      </c>
      <c r="G218">
        <f t="shared" si="267"/>
        <v>0</v>
      </c>
      <c r="H218">
        <f t="shared" si="267"/>
        <v>0</v>
      </c>
      <c r="I218">
        <f t="shared" si="267"/>
        <v>0</v>
      </c>
      <c r="J218">
        <f t="shared" si="267"/>
        <v>0</v>
      </c>
      <c r="K218">
        <f t="shared" si="267"/>
        <v>0</v>
      </c>
      <c r="L218">
        <f t="shared" si="267"/>
        <v>0</v>
      </c>
      <c r="M218">
        <f t="shared" si="267"/>
        <v>0</v>
      </c>
      <c r="N218">
        <f t="shared" si="267"/>
        <v>0</v>
      </c>
      <c r="O218">
        <f t="shared" si="267"/>
        <v>0</v>
      </c>
      <c r="P218">
        <f t="shared" si="267"/>
        <v>0</v>
      </c>
      <c r="Q218">
        <f t="shared" si="267"/>
        <v>0</v>
      </c>
      <c r="R218">
        <f t="shared" si="267"/>
        <v>0</v>
      </c>
      <c r="S218">
        <f t="shared" si="267"/>
        <v>0</v>
      </c>
      <c r="T218">
        <f t="shared" si="267"/>
        <v>0</v>
      </c>
      <c r="U218">
        <f t="shared" si="267"/>
        <v>0</v>
      </c>
      <c r="V218">
        <f t="shared" si="267"/>
        <v>0</v>
      </c>
      <c r="W218">
        <f t="shared" si="267"/>
        <v>0</v>
      </c>
      <c r="X218">
        <f t="shared" si="267"/>
        <v>0</v>
      </c>
      <c r="Y218">
        <f t="shared" si="267"/>
        <v>0</v>
      </c>
      <c r="Z218">
        <f t="shared" si="267"/>
        <v>0</v>
      </c>
      <c r="AA218">
        <f t="shared" si="267"/>
        <v>0</v>
      </c>
      <c r="AB218">
        <f t="shared" si="267"/>
        <v>0</v>
      </c>
      <c r="AC218">
        <f t="shared" si="267"/>
        <v>0</v>
      </c>
      <c r="AD218">
        <f t="shared" si="267"/>
        <v>0</v>
      </c>
      <c r="AE218">
        <f t="shared" si="267"/>
        <v>0</v>
      </c>
      <c r="AF218">
        <f t="shared" si="267"/>
        <v>0</v>
      </c>
      <c r="AG218">
        <f t="shared" ref="AG218:BL218" si="268">AG69</f>
        <v>0</v>
      </c>
      <c r="AH218">
        <f t="shared" si="268"/>
        <v>0</v>
      </c>
      <c r="AI218">
        <f t="shared" si="268"/>
        <v>0</v>
      </c>
      <c r="AJ218">
        <f t="shared" si="268"/>
        <v>0</v>
      </c>
      <c r="AK218">
        <f t="shared" si="268"/>
        <v>0</v>
      </c>
      <c r="AL218">
        <f t="shared" si="268"/>
        <v>0</v>
      </c>
      <c r="AM218">
        <f t="shared" si="268"/>
        <v>0</v>
      </c>
      <c r="AN218">
        <f t="shared" si="268"/>
        <v>0</v>
      </c>
      <c r="AO218">
        <f t="shared" si="268"/>
        <v>0</v>
      </c>
      <c r="AP218">
        <f t="shared" si="268"/>
        <v>0</v>
      </c>
      <c r="AQ218">
        <f t="shared" si="268"/>
        <v>0</v>
      </c>
      <c r="AR218">
        <f t="shared" si="268"/>
        <v>0</v>
      </c>
      <c r="AS218">
        <f t="shared" si="268"/>
        <v>0</v>
      </c>
      <c r="AT218">
        <f t="shared" si="268"/>
        <v>0</v>
      </c>
      <c r="AU218">
        <f t="shared" si="268"/>
        <v>0</v>
      </c>
      <c r="AV218">
        <f t="shared" si="268"/>
        <v>0</v>
      </c>
      <c r="AW218">
        <f t="shared" si="268"/>
        <v>0</v>
      </c>
      <c r="AX218">
        <f t="shared" si="268"/>
        <v>0</v>
      </c>
      <c r="AY218">
        <f t="shared" si="268"/>
        <v>0</v>
      </c>
      <c r="AZ218">
        <f t="shared" si="268"/>
        <v>0</v>
      </c>
      <c r="BA218">
        <f t="shared" si="268"/>
        <v>0</v>
      </c>
      <c r="BB218">
        <f t="shared" si="268"/>
        <v>0</v>
      </c>
      <c r="BC218">
        <f t="shared" si="268"/>
        <v>0</v>
      </c>
      <c r="BD218">
        <f t="shared" si="268"/>
        <v>0</v>
      </c>
      <c r="BE218">
        <f t="shared" si="268"/>
        <v>0</v>
      </c>
      <c r="BF218">
        <f t="shared" si="268"/>
        <v>0</v>
      </c>
      <c r="BG218">
        <f t="shared" si="268"/>
        <v>0</v>
      </c>
      <c r="BH218">
        <f t="shared" si="268"/>
        <v>0</v>
      </c>
      <c r="BI218">
        <f t="shared" si="268"/>
        <v>0</v>
      </c>
      <c r="BJ218">
        <f t="shared" si="268"/>
        <v>0</v>
      </c>
      <c r="BK218">
        <f t="shared" si="268"/>
        <v>0</v>
      </c>
      <c r="BL218">
        <f t="shared" si="268"/>
        <v>0</v>
      </c>
      <c r="BM218">
        <f t="shared" ref="BM218:CR218" si="269">BM69</f>
        <v>0</v>
      </c>
      <c r="BN218">
        <f t="shared" si="269"/>
        <v>0</v>
      </c>
      <c r="BO218">
        <f t="shared" si="269"/>
        <v>0</v>
      </c>
      <c r="BP218">
        <f t="shared" si="269"/>
        <v>0</v>
      </c>
      <c r="BQ218">
        <f t="shared" si="269"/>
        <v>0</v>
      </c>
      <c r="BR218">
        <f t="shared" si="269"/>
        <v>0</v>
      </c>
      <c r="BS218">
        <f t="shared" si="269"/>
        <v>0</v>
      </c>
      <c r="BT218">
        <f t="shared" si="269"/>
        <v>0</v>
      </c>
      <c r="BU218">
        <f t="shared" si="269"/>
        <v>0</v>
      </c>
      <c r="BV218">
        <f t="shared" si="269"/>
        <v>0</v>
      </c>
      <c r="BW218">
        <f t="shared" si="269"/>
        <v>0</v>
      </c>
      <c r="BX218">
        <f t="shared" si="269"/>
        <v>0</v>
      </c>
      <c r="BY218">
        <f t="shared" si="269"/>
        <v>0</v>
      </c>
      <c r="BZ218">
        <f t="shared" si="269"/>
        <v>0</v>
      </c>
      <c r="CA218">
        <f t="shared" si="269"/>
        <v>0</v>
      </c>
      <c r="CB218">
        <f t="shared" si="269"/>
        <v>0</v>
      </c>
      <c r="CC218">
        <f t="shared" si="269"/>
        <v>0</v>
      </c>
      <c r="CD218">
        <f t="shared" si="269"/>
        <v>0</v>
      </c>
      <c r="CE218">
        <f t="shared" si="269"/>
        <v>0</v>
      </c>
      <c r="CF218">
        <f t="shared" si="269"/>
        <v>0</v>
      </c>
      <c r="CG218">
        <f t="shared" si="269"/>
        <v>0</v>
      </c>
      <c r="CH218">
        <f t="shared" si="269"/>
        <v>0</v>
      </c>
      <c r="CI218">
        <f t="shared" si="269"/>
        <v>0</v>
      </c>
      <c r="CJ218">
        <f t="shared" si="269"/>
        <v>0</v>
      </c>
      <c r="CK218">
        <f t="shared" si="269"/>
        <v>0</v>
      </c>
      <c r="CL218">
        <f t="shared" si="269"/>
        <v>0</v>
      </c>
      <c r="CM218">
        <f t="shared" si="269"/>
        <v>0</v>
      </c>
      <c r="CN218">
        <f t="shared" si="269"/>
        <v>0</v>
      </c>
      <c r="CO218">
        <f t="shared" si="269"/>
        <v>0</v>
      </c>
      <c r="CP218">
        <f t="shared" si="269"/>
        <v>0</v>
      </c>
      <c r="CQ218">
        <f t="shared" si="269"/>
        <v>0</v>
      </c>
      <c r="CR218">
        <f t="shared" si="269"/>
        <v>0</v>
      </c>
      <c r="CS218">
        <f t="shared" ref="CS218:DH218" si="270">CS69</f>
        <v>0</v>
      </c>
      <c r="CT218">
        <f t="shared" si="270"/>
        <v>0</v>
      </c>
      <c r="CU218">
        <f t="shared" si="270"/>
        <v>0</v>
      </c>
      <c r="CV218">
        <f t="shared" si="270"/>
        <v>0</v>
      </c>
      <c r="CW218">
        <f t="shared" si="270"/>
        <v>0</v>
      </c>
      <c r="CX218">
        <f t="shared" si="270"/>
        <v>0</v>
      </c>
      <c r="CY218">
        <f t="shared" si="270"/>
        <v>0</v>
      </c>
      <c r="CZ218">
        <f t="shared" si="270"/>
        <v>0</v>
      </c>
      <c r="DA218">
        <f t="shared" si="270"/>
        <v>0</v>
      </c>
      <c r="DB218">
        <f t="shared" si="270"/>
        <v>0</v>
      </c>
      <c r="DC218">
        <f t="shared" si="270"/>
        <v>0</v>
      </c>
      <c r="DD218">
        <f t="shared" si="270"/>
        <v>0</v>
      </c>
      <c r="DE218">
        <f t="shared" si="270"/>
        <v>0</v>
      </c>
      <c r="DF218">
        <f t="shared" si="270"/>
        <v>0</v>
      </c>
      <c r="DG218">
        <f t="shared" si="270"/>
        <v>0</v>
      </c>
      <c r="DH218">
        <f t="shared" si="270"/>
        <v>0</v>
      </c>
    </row>
    <row r="219" spans="1:112">
      <c r="A219">
        <f t="shared" ref="A219:AF219" si="271">A70</f>
        <v>594</v>
      </c>
      <c r="B219" t="str">
        <f t="shared" si="271"/>
        <v>Administración de Servicios Portuarios - Bolivia</v>
      </c>
      <c r="C219">
        <f t="shared" si="271"/>
        <v>0</v>
      </c>
      <c r="D219">
        <f t="shared" si="271"/>
        <v>340.07</v>
      </c>
      <c r="E219">
        <f t="shared" si="271"/>
        <v>0</v>
      </c>
      <c r="F219">
        <f t="shared" si="271"/>
        <v>0</v>
      </c>
      <c r="G219">
        <f t="shared" si="271"/>
        <v>0</v>
      </c>
      <c r="H219">
        <f t="shared" si="271"/>
        <v>0</v>
      </c>
      <c r="I219">
        <f t="shared" si="271"/>
        <v>0</v>
      </c>
      <c r="J219">
        <f t="shared" si="271"/>
        <v>0</v>
      </c>
      <c r="K219">
        <f t="shared" si="271"/>
        <v>0</v>
      </c>
      <c r="L219">
        <f t="shared" si="271"/>
        <v>0</v>
      </c>
      <c r="M219">
        <f t="shared" si="271"/>
        <v>0</v>
      </c>
      <c r="N219">
        <f t="shared" si="271"/>
        <v>0</v>
      </c>
      <c r="O219">
        <f t="shared" si="271"/>
        <v>0</v>
      </c>
      <c r="P219">
        <f t="shared" si="271"/>
        <v>0</v>
      </c>
      <c r="Q219">
        <f t="shared" si="271"/>
        <v>0</v>
      </c>
      <c r="R219">
        <f t="shared" si="271"/>
        <v>0</v>
      </c>
      <c r="S219">
        <f t="shared" si="271"/>
        <v>0</v>
      </c>
      <c r="T219">
        <f t="shared" si="271"/>
        <v>0</v>
      </c>
      <c r="U219">
        <f t="shared" si="271"/>
        <v>0</v>
      </c>
      <c r="V219">
        <f t="shared" si="271"/>
        <v>0</v>
      </c>
      <c r="W219">
        <f t="shared" si="271"/>
        <v>0</v>
      </c>
      <c r="X219">
        <f t="shared" si="271"/>
        <v>0</v>
      </c>
      <c r="Y219">
        <f t="shared" si="271"/>
        <v>0</v>
      </c>
      <c r="Z219">
        <f t="shared" si="271"/>
        <v>0</v>
      </c>
      <c r="AA219">
        <f t="shared" si="271"/>
        <v>0</v>
      </c>
      <c r="AB219">
        <f t="shared" si="271"/>
        <v>0</v>
      </c>
      <c r="AC219">
        <f t="shared" si="271"/>
        <v>0</v>
      </c>
      <c r="AD219">
        <f t="shared" si="271"/>
        <v>0</v>
      </c>
      <c r="AE219">
        <f t="shared" si="271"/>
        <v>0</v>
      </c>
      <c r="AF219">
        <f t="shared" si="271"/>
        <v>0</v>
      </c>
      <c r="AG219">
        <f t="shared" ref="AG219:BL219" si="272">AG70</f>
        <v>0</v>
      </c>
      <c r="AH219">
        <f t="shared" si="272"/>
        <v>0</v>
      </c>
      <c r="AI219">
        <f t="shared" si="272"/>
        <v>0</v>
      </c>
      <c r="AJ219">
        <f t="shared" si="272"/>
        <v>0</v>
      </c>
      <c r="AK219">
        <f t="shared" si="272"/>
        <v>0</v>
      </c>
      <c r="AL219">
        <f t="shared" si="272"/>
        <v>0</v>
      </c>
      <c r="AM219">
        <f t="shared" si="272"/>
        <v>0</v>
      </c>
      <c r="AN219">
        <f t="shared" si="272"/>
        <v>0</v>
      </c>
      <c r="AO219">
        <f t="shared" si="272"/>
        <v>0</v>
      </c>
      <c r="AP219">
        <f t="shared" si="272"/>
        <v>0</v>
      </c>
      <c r="AQ219">
        <f t="shared" si="272"/>
        <v>0</v>
      </c>
      <c r="AR219">
        <f t="shared" si="272"/>
        <v>0</v>
      </c>
      <c r="AS219">
        <f t="shared" si="272"/>
        <v>0</v>
      </c>
      <c r="AT219">
        <f t="shared" si="272"/>
        <v>0</v>
      </c>
      <c r="AU219">
        <f t="shared" si="272"/>
        <v>0</v>
      </c>
      <c r="AV219">
        <f t="shared" si="272"/>
        <v>0</v>
      </c>
      <c r="AW219">
        <f t="shared" si="272"/>
        <v>0</v>
      </c>
      <c r="AX219">
        <f t="shared" si="272"/>
        <v>0</v>
      </c>
      <c r="AY219">
        <f t="shared" si="272"/>
        <v>0</v>
      </c>
      <c r="AZ219">
        <f t="shared" si="272"/>
        <v>0</v>
      </c>
      <c r="BA219">
        <f t="shared" si="272"/>
        <v>0</v>
      </c>
      <c r="BB219">
        <f t="shared" si="272"/>
        <v>0</v>
      </c>
      <c r="BC219">
        <f t="shared" si="272"/>
        <v>0</v>
      </c>
      <c r="BD219">
        <f t="shared" si="272"/>
        <v>0</v>
      </c>
      <c r="BE219">
        <f t="shared" si="272"/>
        <v>0</v>
      </c>
      <c r="BF219">
        <f t="shared" si="272"/>
        <v>0</v>
      </c>
      <c r="BG219">
        <f t="shared" si="272"/>
        <v>0</v>
      </c>
      <c r="BH219">
        <f t="shared" si="272"/>
        <v>0</v>
      </c>
      <c r="BI219">
        <f t="shared" si="272"/>
        <v>0</v>
      </c>
      <c r="BJ219">
        <f t="shared" si="272"/>
        <v>0</v>
      </c>
      <c r="BK219">
        <f t="shared" si="272"/>
        <v>0</v>
      </c>
      <c r="BL219">
        <f t="shared" si="272"/>
        <v>0</v>
      </c>
      <c r="BM219">
        <f t="shared" ref="BM219:CR219" si="273">BM70</f>
        <v>0</v>
      </c>
      <c r="BN219">
        <f t="shared" si="273"/>
        <v>0</v>
      </c>
      <c r="BO219">
        <f t="shared" si="273"/>
        <v>0</v>
      </c>
      <c r="BP219">
        <f t="shared" si="273"/>
        <v>0</v>
      </c>
      <c r="BQ219">
        <f t="shared" si="273"/>
        <v>0</v>
      </c>
      <c r="BR219">
        <f t="shared" si="273"/>
        <v>0</v>
      </c>
      <c r="BS219">
        <f t="shared" si="273"/>
        <v>0</v>
      </c>
      <c r="BT219">
        <f t="shared" si="273"/>
        <v>0</v>
      </c>
      <c r="BU219">
        <f t="shared" si="273"/>
        <v>0</v>
      </c>
      <c r="BV219">
        <f t="shared" si="273"/>
        <v>0</v>
      </c>
      <c r="BW219">
        <f t="shared" si="273"/>
        <v>0</v>
      </c>
      <c r="BX219">
        <f t="shared" si="273"/>
        <v>0</v>
      </c>
      <c r="BY219">
        <f t="shared" si="273"/>
        <v>0</v>
      </c>
      <c r="BZ219">
        <f t="shared" si="273"/>
        <v>0</v>
      </c>
      <c r="CA219">
        <f t="shared" si="273"/>
        <v>0</v>
      </c>
      <c r="CB219">
        <f t="shared" si="273"/>
        <v>0</v>
      </c>
      <c r="CC219">
        <f t="shared" si="273"/>
        <v>0</v>
      </c>
      <c r="CD219">
        <f t="shared" si="273"/>
        <v>0</v>
      </c>
      <c r="CE219">
        <f t="shared" si="273"/>
        <v>0</v>
      </c>
      <c r="CF219">
        <f t="shared" si="273"/>
        <v>0</v>
      </c>
      <c r="CG219">
        <f t="shared" si="273"/>
        <v>0</v>
      </c>
      <c r="CH219">
        <f t="shared" si="273"/>
        <v>0</v>
      </c>
      <c r="CI219">
        <f t="shared" si="273"/>
        <v>0</v>
      </c>
      <c r="CJ219">
        <f t="shared" si="273"/>
        <v>0</v>
      </c>
      <c r="CK219">
        <f t="shared" si="273"/>
        <v>0</v>
      </c>
      <c r="CL219">
        <f t="shared" si="273"/>
        <v>0</v>
      </c>
      <c r="CM219">
        <f t="shared" si="273"/>
        <v>0</v>
      </c>
      <c r="CN219">
        <f t="shared" si="273"/>
        <v>0</v>
      </c>
      <c r="CO219">
        <f t="shared" si="273"/>
        <v>0</v>
      </c>
      <c r="CP219">
        <f t="shared" si="273"/>
        <v>0</v>
      </c>
      <c r="CQ219">
        <f t="shared" si="273"/>
        <v>0</v>
      </c>
      <c r="CR219">
        <f t="shared" si="273"/>
        <v>0</v>
      </c>
      <c r="CS219">
        <f t="shared" ref="CS219:DH219" si="274">CS70</f>
        <v>0</v>
      </c>
      <c r="CT219">
        <f t="shared" si="274"/>
        <v>0</v>
      </c>
      <c r="CU219">
        <f t="shared" si="274"/>
        <v>0</v>
      </c>
      <c r="CV219">
        <f t="shared" si="274"/>
        <v>0</v>
      </c>
      <c r="CW219">
        <f t="shared" si="274"/>
        <v>0</v>
      </c>
      <c r="CX219">
        <f t="shared" si="274"/>
        <v>0</v>
      </c>
      <c r="CY219">
        <f t="shared" si="274"/>
        <v>0</v>
      </c>
      <c r="CZ219">
        <f t="shared" si="274"/>
        <v>0</v>
      </c>
      <c r="DA219">
        <f t="shared" si="274"/>
        <v>0</v>
      </c>
      <c r="DB219">
        <f t="shared" si="274"/>
        <v>0</v>
      </c>
      <c r="DC219">
        <f t="shared" si="274"/>
        <v>0</v>
      </c>
      <c r="DD219">
        <f t="shared" si="274"/>
        <v>0</v>
      </c>
      <c r="DE219">
        <f t="shared" si="274"/>
        <v>0</v>
      </c>
      <c r="DF219">
        <f t="shared" si="274"/>
        <v>0</v>
      </c>
      <c r="DG219">
        <f t="shared" si="274"/>
        <v>0</v>
      </c>
      <c r="DH219">
        <f t="shared" si="274"/>
        <v>0</v>
      </c>
    </row>
    <row r="220" spans="1:112">
      <c r="A220">
        <f t="shared" ref="A220:AF220" si="275">A71</f>
        <v>599</v>
      </c>
      <c r="B220" t="str">
        <f t="shared" si="275"/>
        <v>Empresa Boliviana de Alimentos y Derivados</v>
      </c>
      <c r="C220">
        <f t="shared" si="275"/>
        <v>0</v>
      </c>
      <c r="D220">
        <f t="shared" si="275"/>
        <v>0</v>
      </c>
      <c r="E220">
        <f t="shared" si="275"/>
        <v>0</v>
      </c>
      <c r="F220">
        <f t="shared" si="275"/>
        <v>334</v>
      </c>
      <c r="G220">
        <f t="shared" si="275"/>
        <v>0</v>
      </c>
      <c r="H220">
        <f t="shared" si="275"/>
        <v>0</v>
      </c>
      <c r="I220">
        <f t="shared" si="275"/>
        <v>0</v>
      </c>
      <c r="J220">
        <f t="shared" si="275"/>
        <v>0</v>
      </c>
      <c r="K220">
        <f t="shared" si="275"/>
        <v>0</v>
      </c>
      <c r="L220">
        <f t="shared" si="275"/>
        <v>0</v>
      </c>
      <c r="M220">
        <f t="shared" si="275"/>
        <v>0</v>
      </c>
      <c r="N220">
        <f t="shared" si="275"/>
        <v>0</v>
      </c>
      <c r="O220">
        <f t="shared" si="275"/>
        <v>0</v>
      </c>
      <c r="P220">
        <f t="shared" si="275"/>
        <v>0</v>
      </c>
      <c r="Q220">
        <f t="shared" si="275"/>
        <v>0</v>
      </c>
      <c r="R220">
        <f t="shared" si="275"/>
        <v>0</v>
      </c>
      <c r="S220">
        <f t="shared" si="275"/>
        <v>0</v>
      </c>
      <c r="T220">
        <f t="shared" si="275"/>
        <v>0</v>
      </c>
      <c r="U220">
        <f t="shared" si="275"/>
        <v>0</v>
      </c>
      <c r="V220">
        <f t="shared" si="275"/>
        <v>0</v>
      </c>
      <c r="W220">
        <f t="shared" si="275"/>
        <v>0</v>
      </c>
      <c r="X220">
        <f t="shared" si="275"/>
        <v>0</v>
      </c>
      <c r="Y220">
        <f t="shared" si="275"/>
        <v>0</v>
      </c>
      <c r="Z220">
        <f t="shared" si="275"/>
        <v>0</v>
      </c>
      <c r="AA220">
        <f t="shared" si="275"/>
        <v>0</v>
      </c>
      <c r="AB220">
        <f t="shared" si="275"/>
        <v>0</v>
      </c>
      <c r="AC220">
        <f t="shared" si="275"/>
        <v>0</v>
      </c>
      <c r="AD220">
        <f t="shared" si="275"/>
        <v>0</v>
      </c>
      <c r="AE220">
        <f t="shared" si="275"/>
        <v>0</v>
      </c>
      <c r="AF220">
        <f t="shared" si="275"/>
        <v>0</v>
      </c>
      <c r="AG220">
        <f t="shared" ref="AG220:BL220" si="276">AG71</f>
        <v>0</v>
      </c>
      <c r="AH220">
        <f t="shared" si="276"/>
        <v>0</v>
      </c>
      <c r="AI220">
        <f t="shared" si="276"/>
        <v>0</v>
      </c>
      <c r="AJ220">
        <f t="shared" si="276"/>
        <v>0</v>
      </c>
      <c r="AK220">
        <f t="shared" si="276"/>
        <v>0</v>
      </c>
      <c r="AL220">
        <f t="shared" si="276"/>
        <v>0</v>
      </c>
      <c r="AM220">
        <f t="shared" si="276"/>
        <v>0</v>
      </c>
      <c r="AN220">
        <f t="shared" si="276"/>
        <v>0</v>
      </c>
      <c r="AO220">
        <f t="shared" si="276"/>
        <v>0</v>
      </c>
      <c r="AP220">
        <f t="shared" si="276"/>
        <v>0</v>
      </c>
      <c r="AQ220">
        <f t="shared" si="276"/>
        <v>0</v>
      </c>
      <c r="AR220">
        <f t="shared" si="276"/>
        <v>0</v>
      </c>
      <c r="AS220">
        <f t="shared" si="276"/>
        <v>0</v>
      </c>
      <c r="AT220">
        <f t="shared" si="276"/>
        <v>0</v>
      </c>
      <c r="AU220">
        <f t="shared" si="276"/>
        <v>0</v>
      </c>
      <c r="AV220">
        <f t="shared" si="276"/>
        <v>0</v>
      </c>
      <c r="AW220">
        <f t="shared" si="276"/>
        <v>0</v>
      </c>
      <c r="AX220">
        <f t="shared" si="276"/>
        <v>0</v>
      </c>
      <c r="AY220">
        <f t="shared" si="276"/>
        <v>0</v>
      </c>
      <c r="AZ220">
        <f t="shared" si="276"/>
        <v>0</v>
      </c>
      <c r="BA220">
        <f t="shared" si="276"/>
        <v>0</v>
      </c>
      <c r="BB220">
        <f t="shared" si="276"/>
        <v>0</v>
      </c>
      <c r="BC220">
        <f t="shared" si="276"/>
        <v>0</v>
      </c>
      <c r="BD220">
        <f t="shared" si="276"/>
        <v>0</v>
      </c>
      <c r="BE220">
        <f t="shared" si="276"/>
        <v>0</v>
      </c>
      <c r="BF220">
        <f t="shared" si="276"/>
        <v>0</v>
      </c>
      <c r="BG220">
        <f t="shared" si="276"/>
        <v>0</v>
      </c>
      <c r="BH220">
        <f t="shared" si="276"/>
        <v>0</v>
      </c>
      <c r="BI220">
        <f t="shared" si="276"/>
        <v>0</v>
      </c>
      <c r="BJ220">
        <f t="shared" si="276"/>
        <v>0</v>
      </c>
      <c r="BK220">
        <f t="shared" si="276"/>
        <v>0</v>
      </c>
      <c r="BL220">
        <f t="shared" si="276"/>
        <v>0</v>
      </c>
      <c r="BM220">
        <f t="shared" ref="BM220:CR220" si="277">BM71</f>
        <v>0</v>
      </c>
      <c r="BN220">
        <f t="shared" si="277"/>
        <v>0</v>
      </c>
      <c r="BO220">
        <f t="shared" si="277"/>
        <v>0</v>
      </c>
      <c r="BP220">
        <f t="shared" si="277"/>
        <v>0</v>
      </c>
      <c r="BQ220">
        <f t="shared" si="277"/>
        <v>0</v>
      </c>
      <c r="BR220">
        <f t="shared" si="277"/>
        <v>0</v>
      </c>
      <c r="BS220">
        <f t="shared" si="277"/>
        <v>0</v>
      </c>
      <c r="BT220">
        <f t="shared" si="277"/>
        <v>0</v>
      </c>
      <c r="BU220">
        <f t="shared" si="277"/>
        <v>0</v>
      </c>
      <c r="BV220">
        <f t="shared" si="277"/>
        <v>0</v>
      </c>
      <c r="BW220">
        <f t="shared" si="277"/>
        <v>0</v>
      </c>
      <c r="BX220">
        <f t="shared" si="277"/>
        <v>0</v>
      </c>
      <c r="BY220">
        <f t="shared" si="277"/>
        <v>0</v>
      </c>
      <c r="BZ220">
        <f t="shared" si="277"/>
        <v>0</v>
      </c>
      <c r="CA220">
        <f t="shared" si="277"/>
        <v>0</v>
      </c>
      <c r="CB220">
        <f t="shared" si="277"/>
        <v>0</v>
      </c>
      <c r="CC220">
        <f t="shared" si="277"/>
        <v>0</v>
      </c>
      <c r="CD220">
        <f t="shared" si="277"/>
        <v>0</v>
      </c>
      <c r="CE220">
        <f t="shared" si="277"/>
        <v>0</v>
      </c>
      <c r="CF220">
        <f t="shared" si="277"/>
        <v>0</v>
      </c>
      <c r="CG220">
        <f t="shared" si="277"/>
        <v>0</v>
      </c>
      <c r="CH220">
        <f t="shared" si="277"/>
        <v>0</v>
      </c>
      <c r="CI220">
        <f t="shared" si="277"/>
        <v>0</v>
      </c>
      <c r="CJ220">
        <f t="shared" si="277"/>
        <v>0</v>
      </c>
      <c r="CK220">
        <f t="shared" si="277"/>
        <v>0</v>
      </c>
      <c r="CL220">
        <f t="shared" si="277"/>
        <v>0</v>
      </c>
      <c r="CM220">
        <f t="shared" si="277"/>
        <v>0</v>
      </c>
      <c r="CN220">
        <f t="shared" si="277"/>
        <v>0</v>
      </c>
      <c r="CO220">
        <f t="shared" si="277"/>
        <v>0</v>
      </c>
      <c r="CP220">
        <f t="shared" si="277"/>
        <v>0</v>
      </c>
      <c r="CQ220">
        <f t="shared" si="277"/>
        <v>0</v>
      </c>
      <c r="CR220">
        <f t="shared" si="277"/>
        <v>0</v>
      </c>
      <c r="CS220">
        <f t="shared" ref="CS220:DH220" si="278">CS71</f>
        <v>0</v>
      </c>
      <c r="CT220">
        <f t="shared" si="278"/>
        <v>0</v>
      </c>
      <c r="CU220">
        <f t="shared" si="278"/>
        <v>0</v>
      </c>
      <c r="CV220">
        <f t="shared" si="278"/>
        <v>0</v>
      </c>
      <c r="CW220">
        <f t="shared" si="278"/>
        <v>0</v>
      </c>
      <c r="CX220">
        <f t="shared" si="278"/>
        <v>0</v>
      </c>
      <c r="CY220">
        <f t="shared" si="278"/>
        <v>0</v>
      </c>
      <c r="CZ220">
        <f t="shared" si="278"/>
        <v>0</v>
      </c>
      <c r="DA220">
        <f t="shared" si="278"/>
        <v>0</v>
      </c>
      <c r="DB220">
        <f t="shared" si="278"/>
        <v>0</v>
      </c>
      <c r="DC220">
        <f t="shared" si="278"/>
        <v>0</v>
      </c>
      <c r="DD220">
        <f t="shared" si="278"/>
        <v>0</v>
      </c>
      <c r="DE220">
        <f t="shared" si="278"/>
        <v>0</v>
      </c>
      <c r="DF220">
        <f t="shared" si="278"/>
        <v>0</v>
      </c>
      <c r="DG220">
        <f t="shared" si="278"/>
        <v>0</v>
      </c>
      <c r="DH220">
        <f t="shared" si="278"/>
        <v>0</v>
      </c>
    </row>
    <row r="221" spans="1:112">
      <c r="A221">
        <f t="shared" ref="A221:AF221" si="279">A72</f>
        <v>650</v>
      </c>
      <c r="B221" t="str">
        <f t="shared" si="279"/>
        <v>Asamblea Legislativa Plurinacional</v>
      </c>
      <c r="C221">
        <f t="shared" si="279"/>
        <v>0</v>
      </c>
      <c r="D221">
        <f t="shared" si="279"/>
        <v>0</v>
      </c>
      <c r="E221">
        <f t="shared" si="279"/>
        <v>0</v>
      </c>
      <c r="F221">
        <f t="shared" si="279"/>
        <v>43391.33</v>
      </c>
      <c r="G221">
        <f t="shared" si="279"/>
        <v>0</v>
      </c>
      <c r="H221">
        <f t="shared" si="279"/>
        <v>0</v>
      </c>
      <c r="I221">
        <f t="shared" si="279"/>
        <v>0</v>
      </c>
      <c r="J221">
        <f t="shared" si="279"/>
        <v>0</v>
      </c>
      <c r="K221">
        <f t="shared" si="279"/>
        <v>0</v>
      </c>
      <c r="L221">
        <f t="shared" si="279"/>
        <v>0</v>
      </c>
      <c r="M221">
        <f t="shared" si="279"/>
        <v>0</v>
      </c>
      <c r="N221">
        <f t="shared" si="279"/>
        <v>0</v>
      </c>
      <c r="O221">
        <f t="shared" si="279"/>
        <v>0</v>
      </c>
      <c r="P221">
        <f t="shared" si="279"/>
        <v>0</v>
      </c>
      <c r="Q221">
        <f t="shared" si="279"/>
        <v>0</v>
      </c>
      <c r="R221">
        <f t="shared" si="279"/>
        <v>0</v>
      </c>
      <c r="S221">
        <f t="shared" si="279"/>
        <v>0</v>
      </c>
      <c r="T221">
        <f t="shared" si="279"/>
        <v>0</v>
      </c>
      <c r="U221">
        <f t="shared" si="279"/>
        <v>0</v>
      </c>
      <c r="V221">
        <f t="shared" si="279"/>
        <v>0</v>
      </c>
      <c r="W221">
        <f t="shared" si="279"/>
        <v>0</v>
      </c>
      <c r="X221">
        <f t="shared" si="279"/>
        <v>0</v>
      </c>
      <c r="Y221">
        <f t="shared" si="279"/>
        <v>0</v>
      </c>
      <c r="Z221">
        <f t="shared" si="279"/>
        <v>0</v>
      </c>
      <c r="AA221">
        <f t="shared" si="279"/>
        <v>0</v>
      </c>
      <c r="AB221">
        <f t="shared" si="279"/>
        <v>0</v>
      </c>
      <c r="AC221">
        <f t="shared" si="279"/>
        <v>0</v>
      </c>
      <c r="AD221">
        <f t="shared" si="279"/>
        <v>0</v>
      </c>
      <c r="AE221">
        <f t="shared" si="279"/>
        <v>0</v>
      </c>
      <c r="AF221">
        <f t="shared" si="279"/>
        <v>0</v>
      </c>
      <c r="AG221">
        <f t="shared" ref="AG221:BL221" si="280">AG72</f>
        <v>0</v>
      </c>
      <c r="AH221">
        <f t="shared" si="280"/>
        <v>0</v>
      </c>
      <c r="AI221">
        <f t="shared" si="280"/>
        <v>0</v>
      </c>
      <c r="AJ221">
        <f t="shared" si="280"/>
        <v>0</v>
      </c>
      <c r="AK221">
        <f t="shared" si="280"/>
        <v>0</v>
      </c>
      <c r="AL221">
        <f t="shared" si="280"/>
        <v>0</v>
      </c>
      <c r="AM221">
        <f t="shared" si="280"/>
        <v>0</v>
      </c>
      <c r="AN221">
        <f t="shared" si="280"/>
        <v>0</v>
      </c>
      <c r="AO221">
        <f t="shared" si="280"/>
        <v>0</v>
      </c>
      <c r="AP221">
        <f t="shared" si="280"/>
        <v>0</v>
      </c>
      <c r="AQ221">
        <f t="shared" si="280"/>
        <v>0</v>
      </c>
      <c r="AR221">
        <f t="shared" si="280"/>
        <v>0</v>
      </c>
      <c r="AS221">
        <f t="shared" si="280"/>
        <v>0</v>
      </c>
      <c r="AT221">
        <f t="shared" si="280"/>
        <v>0</v>
      </c>
      <c r="AU221">
        <f t="shared" si="280"/>
        <v>0</v>
      </c>
      <c r="AV221">
        <f t="shared" si="280"/>
        <v>0</v>
      </c>
      <c r="AW221">
        <f t="shared" si="280"/>
        <v>0</v>
      </c>
      <c r="AX221">
        <f t="shared" si="280"/>
        <v>0</v>
      </c>
      <c r="AY221">
        <f t="shared" si="280"/>
        <v>0</v>
      </c>
      <c r="AZ221">
        <f t="shared" si="280"/>
        <v>0</v>
      </c>
      <c r="BA221">
        <f t="shared" si="280"/>
        <v>0</v>
      </c>
      <c r="BB221">
        <f t="shared" si="280"/>
        <v>0</v>
      </c>
      <c r="BC221">
        <f t="shared" si="280"/>
        <v>0</v>
      </c>
      <c r="BD221">
        <f t="shared" si="280"/>
        <v>0</v>
      </c>
      <c r="BE221">
        <f t="shared" si="280"/>
        <v>0</v>
      </c>
      <c r="BF221">
        <f t="shared" si="280"/>
        <v>0</v>
      </c>
      <c r="BG221">
        <f t="shared" si="280"/>
        <v>0</v>
      </c>
      <c r="BH221">
        <f t="shared" si="280"/>
        <v>0</v>
      </c>
      <c r="BI221">
        <f t="shared" si="280"/>
        <v>0</v>
      </c>
      <c r="BJ221">
        <f t="shared" si="280"/>
        <v>0</v>
      </c>
      <c r="BK221">
        <f t="shared" si="280"/>
        <v>0</v>
      </c>
      <c r="BL221">
        <f t="shared" si="280"/>
        <v>0</v>
      </c>
      <c r="BM221">
        <f t="shared" ref="BM221:CR221" si="281">BM72</f>
        <v>0</v>
      </c>
      <c r="BN221">
        <f t="shared" si="281"/>
        <v>0</v>
      </c>
      <c r="BO221">
        <f t="shared" si="281"/>
        <v>0</v>
      </c>
      <c r="BP221">
        <f t="shared" si="281"/>
        <v>0</v>
      </c>
      <c r="BQ221">
        <f t="shared" si="281"/>
        <v>0</v>
      </c>
      <c r="BR221">
        <f t="shared" si="281"/>
        <v>0</v>
      </c>
      <c r="BS221">
        <f t="shared" si="281"/>
        <v>0</v>
      </c>
      <c r="BT221">
        <f t="shared" si="281"/>
        <v>0</v>
      </c>
      <c r="BU221">
        <f t="shared" si="281"/>
        <v>0</v>
      </c>
      <c r="BV221">
        <f t="shared" si="281"/>
        <v>0</v>
      </c>
      <c r="BW221">
        <f t="shared" si="281"/>
        <v>0</v>
      </c>
      <c r="BX221">
        <f t="shared" si="281"/>
        <v>0</v>
      </c>
      <c r="BY221">
        <f t="shared" si="281"/>
        <v>0</v>
      </c>
      <c r="BZ221">
        <f t="shared" si="281"/>
        <v>0</v>
      </c>
      <c r="CA221">
        <f t="shared" si="281"/>
        <v>0</v>
      </c>
      <c r="CB221">
        <f t="shared" si="281"/>
        <v>0</v>
      </c>
      <c r="CC221">
        <f t="shared" si="281"/>
        <v>0</v>
      </c>
      <c r="CD221">
        <f t="shared" si="281"/>
        <v>0</v>
      </c>
      <c r="CE221">
        <f t="shared" si="281"/>
        <v>0</v>
      </c>
      <c r="CF221">
        <f t="shared" si="281"/>
        <v>0</v>
      </c>
      <c r="CG221">
        <f t="shared" si="281"/>
        <v>0</v>
      </c>
      <c r="CH221">
        <f t="shared" si="281"/>
        <v>0</v>
      </c>
      <c r="CI221">
        <f t="shared" si="281"/>
        <v>0</v>
      </c>
      <c r="CJ221">
        <f t="shared" si="281"/>
        <v>0</v>
      </c>
      <c r="CK221">
        <f t="shared" si="281"/>
        <v>0</v>
      </c>
      <c r="CL221">
        <f t="shared" si="281"/>
        <v>0</v>
      </c>
      <c r="CM221">
        <f t="shared" si="281"/>
        <v>0</v>
      </c>
      <c r="CN221">
        <f t="shared" si="281"/>
        <v>0</v>
      </c>
      <c r="CO221">
        <f t="shared" si="281"/>
        <v>0</v>
      </c>
      <c r="CP221">
        <f t="shared" si="281"/>
        <v>0</v>
      </c>
      <c r="CQ221">
        <f t="shared" si="281"/>
        <v>0</v>
      </c>
      <c r="CR221">
        <f t="shared" si="281"/>
        <v>0</v>
      </c>
      <c r="CS221">
        <f t="shared" ref="CS221:DH221" si="282">CS72</f>
        <v>0</v>
      </c>
      <c r="CT221">
        <f t="shared" si="282"/>
        <v>0</v>
      </c>
      <c r="CU221">
        <f t="shared" si="282"/>
        <v>0</v>
      </c>
      <c r="CV221">
        <f t="shared" si="282"/>
        <v>0</v>
      </c>
      <c r="CW221">
        <f t="shared" si="282"/>
        <v>0</v>
      </c>
      <c r="CX221">
        <f t="shared" si="282"/>
        <v>0</v>
      </c>
      <c r="CY221">
        <f t="shared" si="282"/>
        <v>0</v>
      </c>
      <c r="CZ221">
        <f t="shared" si="282"/>
        <v>0</v>
      </c>
      <c r="DA221">
        <f t="shared" si="282"/>
        <v>0</v>
      </c>
      <c r="DB221">
        <f t="shared" si="282"/>
        <v>0</v>
      </c>
      <c r="DC221">
        <f t="shared" si="282"/>
        <v>0</v>
      </c>
      <c r="DD221">
        <f t="shared" si="282"/>
        <v>0</v>
      </c>
      <c r="DE221">
        <f t="shared" si="282"/>
        <v>0</v>
      </c>
      <c r="DF221">
        <f t="shared" si="282"/>
        <v>0</v>
      </c>
      <c r="DG221">
        <f t="shared" si="282"/>
        <v>0</v>
      </c>
      <c r="DH221">
        <f t="shared" si="282"/>
        <v>0</v>
      </c>
    </row>
    <row r="222" spans="1:112">
      <c r="A222">
        <f t="shared" ref="A222:AF222" si="283">A73</f>
        <v>660</v>
      </c>
      <c r="B222" t="str">
        <f t="shared" si="283"/>
        <v>Órgano Judicial</v>
      </c>
      <c r="C222">
        <f t="shared" si="283"/>
        <v>12167.31</v>
      </c>
      <c r="D222">
        <f t="shared" si="283"/>
        <v>0</v>
      </c>
      <c r="E222">
        <f t="shared" si="283"/>
        <v>2467.61</v>
      </c>
      <c r="F222">
        <f t="shared" si="283"/>
        <v>0</v>
      </c>
      <c r="G222">
        <f t="shared" si="283"/>
        <v>0</v>
      </c>
      <c r="H222">
        <f t="shared" si="283"/>
        <v>0</v>
      </c>
      <c r="I222">
        <f t="shared" si="283"/>
        <v>0</v>
      </c>
      <c r="J222">
        <f t="shared" si="283"/>
        <v>0</v>
      </c>
      <c r="K222">
        <f t="shared" si="283"/>
        <v>0</v>
      </c>
      <c r="L222">
        <f t="shared" si="283"/>
        <v>0</v>
      </c>
      <c r="M222">
        <f t="shared" si="283"/>
        <v>0</v>
      </c>
      <c r="N222">
        <f t="shared" si="283"/>
        <v>0</v>
      </c>
      <c r="O222">
        <f t="shared" si="283"/>
        <v>0</v>
      </c>
      <c r="P222">
        <f t="shared" si="283"/>
        <v>0</v>
      </c>
      <c r="Q222">
        <f t="shared" si="283"/>
        <v>0</v>
      </c>
      <c r="R222">
        <f t="shared" si="283"/>
        <v>0</v>
      </c>
      <c r="S222">
        <f t="shared" si="283"/>
        <v>0</v>
      </c>
      <c r="T222">
        <f t="shared" si="283"/>
        <v>0</v>
      </c>
      <c r="U222">
        <f t="shared" si="283"/>
        <v>0</v>
      </c>
      <c r="V222">
        <f t="shared" si="283"/>
        <v>0</v>
      </c>
      <c r="W222">
        <f t="shared" si="283"/>
        <v>0</v>
      </c>
      <c r="X222">
        <f t="shared" si="283"/>
        <v>0</v>
      </c>
      <c r="Y222">
        <f t="shared" si="283"/>
        <v>0</v>
      </c>
      <c r="Z222">
        <f t="shared" si="283"/>
        <v>0</v>
      </c>
      <c r="AA222">
        <f t="shared" si="283"/>
        <v>0</v>
      </c>
      <c r="AB222">
        <f t="shared" si="283"/>
        <v>0</v>
      </c>
      <c r="AC222">
        <f t="shared" si="283"/>
        <v>0</v>
      </c>
      <c r="AD222">
        <f t="shared" si="283"/>
        <v>0</v>
      </c>
      <c r="AE222">
        <f t="shared" si="283"/>
        <v>0</v>
      </c>
      <c r="AF222">
        <f t="shared" si="283"/>
        <v>0</v>
      </c>
      <c r="AG222">
        <f t="shared" ref="AG222:BL222" si="284">AG73</f>
        <v>0</v>
      </c>
      <c r="AH222">
        <f t="shared" si="284"/>
        <v>0</v>
      </c>
      <c r="AI222">
        <f t="shared" si="284"/>
        <v>0</v>
      </c>
      <c r="AJ222">
        <f t="shared" si="284"/>
        <v>0</v>
      </c>
      <c r="AK222">
        <f t="shared" si="284"/>
        <v>0</v>
      </c>
      <c r="AL222">
        <f t="shared" si="284"/>
        <v>0</v>
      </c>
      <c r="AM222">
        <f t="shared" si="284"/>
        <v>0</v>
      </c>
      <c r="AN222">
        <f t="shared" si="284"/>
        <v>0</v>
      </c>
      <c r="AO222">
        <f t="shared" si="284"/>
        <v>0</v>
      </c>
      <c r="AP222">
        <f t="shared" si="284"/>
        <v>0</v>
      </c>
      <c r="AQ222">
        <f t="shared" si="284"/>
        <v>0</v>
      </c>
      <c r="AR222">
        <f t="shared" si="284"/>
        <v>0</v>
      </c>
      <c r="AS222">
        <f t="shared" si="284"/>
        <v>0</v>
      </c>
      <c r="AT222">
        <f t="shared" si="284"/>
        <v>0</v>
      </c>
      <c r="AU222">
        <f t="shared" si="284"/>
        <v>0</v>
      </c>
      <c r="AV222">
        <f t="shared" si="284"/>
        <v>0</v>
      </c>
      <c r="AW222">
        <f t="shared" si="284"/>
        <v>0</v>
      </c>
      <c r="AX222">
        <f t="shared" si="284"/>
        <v>0</v>
      </c>
      <c r="AY222">
        <f t="shared" si="284"/>
        <v>0</v>
      </c>
      <c r="AZ222">
        <f t="shared" si="284"/>
        <v>0</v>
      </c>
      <c r="BA222">
        <f t="shared" si="284"/>
        <v>0</v>
      </c>
      <c r="BB222">
        <f t="shared" si="284"/>
        <v>0</v>
      </c>
      <c r="BC222">
        <f t="shared" si="284"/>
        <v>0</v>
      </c>
      <c r="BD222">
        <f t="shared" si="284"/>
        <v>0</v>
      </c>
      <c r="BE222">
        <f t="shared" si="284"/>
        <v>0</v>
      </c>
      <c r="BF222">
        <f t="shared" si="284"/>
        <v>0</v>
      </c>
      <c r="BG222">
        <f t="shared" si="284"/>
        <v>0</v>
      </c>
      <c r="BH222">
        <f t="shared" si="284"/>
        <v>0</v>
      </c>
      <c r="BI222">
        <f t="shared" si="284"/>
        <v>0</v>
      </c>
      <c r="BJ222">
        <f t="shared" si="284"/>
        <v>0</v>
      </c>
      <c r="BK222">
        <f t="shared" si="284"/>
        <v>0</v>
      </c>
      <c r="BL222">
        <f t="shared" si="284"/>
        <v>0</v>
      </c>
      <c r="BM222">
        <f t="shared" ref="BM222:CR222" si="285">BM73</f>
        <v>0</v>
      </c>
      <c r="BN222">
        <f t="shared" si="285"/>
        <v>0</v>
      </c>
      <c r="BO222">
        <f t="shared" si="285"/>
        <v>0</v>
      </c>
      <c r="BP222">
        <f t="shared" si="285"/>
        <v>0</v>
      </c>
      <c r="BQ222">
        <f t="shared" si="285"/>
        <v>0</v>
      </c>
      <c r="BR222">
        <f t="shared" si="285"/>
        <v>0</v>
      </c>
      <c r="BS222">
        <f t="shared" si="285"/>
        <v>0</v>
      </c>
      <c r="BT222">
        <f t="shared" si="285"/>
        <v>0</v>
      </c>
      <c r="BU222">
        <f t="shared" si="285"/>
        <v>0</v>
      </c>
      <c r="BV222">
        <f t="shared" si="285"/>
        <v>0</v>
      </c>
      <c r="BW222">
        <f t="shared" si="285"/>
        <v>0</v>
      </c>
      <c r="BX222">
        <f t="shared" si="285"/>
        <v>0</v>
      </c>
      <c r="BY222">
        <f t="shared" si="285"/>
        <v>0</v>
      </c>
      <c r="BZ222">
        <f t="shared" si="285"/>
        <v>0</v>
      </c>
      <c r="CA222">
        <f t="shared" si="285"/>
        <v>0</v>
      </c>
      <c r="CB222">
        <f t="shared" si="285"/>
        <v>0</v>
      </c>
      <c r="CC222">
        <f t="shared" si="285"/>
        <v>0</v>
      </c>
      <c r="CD222">
        <f t="shared" si="285"/>
        <v>0</v>
      </c>
      <c r="CE222">
        <f t="shared" si="285"/>
        <v>0</v>
      </c>
      <c r="CF222">
        <f t="shared" si="285"/>
        <v>0</v>
      </c>
      <c r="CG222">
        <f t="shared" si="285"/>
        <v>0</v>
      </c>
      <c r="CH222">
        <f t="shared" si="285"/>
        <v>0</v>
      </c>
      <c r="CI222">
        <f t="shared" si="285"/>
        <v>0</v>
      </c>
      <c r="CJ222">
        <f t="shared" si="285"/>
        <v>0</v>
      </c>
      <c r="CK222">
        <f t="shared" si="285"/>
        <v>0</v>
      </c>
      <c r="CL222">
        <f t="shared" si="285"/>
        <v>0</v>
      </c>
      <c r="CM222">
        <f t="shared" si="285"/>
        <v>0</v>
      </c>
      <c r="CN222">
        <f t="shared" si="285"/>
        <v>0</v>
      </c>
      <c r="CO222">
        <f t="shared" si="285"/>
        <v>0</v>
      </c>
      <c r="CP222">
        <f t="shared" si="285"/>
        <v>0</v>
      </c>
      <c r="CQ222">
        <f t="shared" si="285"/>
        <v>0</v>
      </c>
      <c r="CR222">
        <f t="shared" si="285"/>
        <v>0</v>
      </c>
      <c r="CS222">
        <f t="shared" ref="CS222:DH222" si="286">CS73</f>
        <v>0</v>
      </c>
      <c r="CT222">
        <f t="shared" si="286"/>
        <v>0</v>
      </c>
      <c r="CU222">
        <f t="shared" si="286"/>
        <v>0</v>
      </c>
      <c r="CV222">
        <f t="shared" si="286"/>
        <v>0</v>
      </c>
      <c r="CW222">
        <f t="shared" si="286"/>
        <v>0</v>
      </c>
      <c r="CX222">
        <f t="shared" si="286"/>
        <v>0</v>
      </c>
      <c r="CY222">
        <f t="shared" si="286"/>
        <v>0</v>
      </c>
      <c r="CZ222">
        <f t="shared" si="286"/>
        <v>0</v>
      </c>
      <c r="DA222">
        <f t="shared" si="286"/>
        <v>0</v>
      </c>
      <c r="DB222">
        <f t="shared" si="286"/>
        <v>0</v>
      </c>
      <c r="DC222">
        <f t="shared" si="286"/>
        <v>0</v>
      </c>
      <c r="DD222">
        <f t="shared" si="286"/>
        <v>0</v>
      </c>
      <c r="DE222">
        <f t="shared" si="286"/>
        <v>0</v>
      </c>
      <c r="DF222">
        <f t="shared" si="286"/>
        <v>0</v>
      </c>
      <c r="DG222">
        <f t="shared" si="286"/>
        <v>0</v>
      </c>
      <c r="DH222">
        <f t="shared" si="286"/>
        <v>0</v>
      </c>
    </row>
    <row r="223" spans="1:112">
      <c r="A223">
        <f t="shared" ref="A223:AF223" si="287">A74</f>
        <v>670</v>
      </c>
      <c r="B223" t="str">
        <f t="shared" si="287"/>
        <v>Órgano Electoral Plurinacional</v>
      </c>
      <c r="C223">
        <f t="shared" si="287"/>
        <v>0</v>
      </c>
      <c r="D223">
        <f t="shared" si="287"/>
        <v>4226.1099999999997</v>
      </c>
      <c r="E223">
        <f t="shared" si="287"/>
        <v>0</v>
      </c>
      <c r="F223">
        <f t="shared" si="287"/>
        <v>618648.72</v>
      </c>
      <c r="G223">
        <f t="shared" si="287"/>
        <v>0</v>
      </c>
      <c r="H223">
        <f t="shared" si="287"/>
        <v>0</v>
      </c>
      <c r="I223">
        <f t="shared" si="287"/>
        <v>0</v>
      </c>
      <c r="J223">
        <f t="shared" si="287"/>
        <v>0</v>
      </c>
      <c r="K223">
        <f t="shared" si="287"/>
        <v>0</v>
      </c>
      <c r="L223">
        <f t="shared" si="287"/>
        <v>0</v>
      </c>
      <c r="M223">
        <f t="shared" si="287"/>
        <v>0</v>
      </c>
      <c r="N223">
        <f t="shared" si="287"/>
        <v>0</v>
      </c>
      <c r="O223">
        <f t="shared" si="287"/>
        <v>0</v>
      </c>
      <c r="P223">
        <f t="shared" si="287"/>
        <v>0</v>
      </c>
      <c r="Q223">
        <f t="shared" si="287"/>
        <v>0</v>
      </c>
      <c r="R223">
        <f t="shared" si="287"/>
        <v>0</v>
      </c>
      <c r="S223">
        <f t="shared" si="287"/>
        <v>0</v>
      </c>
      <c r="T223">
        <f t="shared" si="287"/>
        <v>0</v>
      </c>
      <c r="U223">
        <f t="shared" si="287"/>
        <v>0</v>
      </c>
      <c r="V223">
        <f t="shared" si="287"/>
        <v>0</v>
      </c>
      <c r="W223">
        <f t="shared" si="287"/>
        <v>0</v>
      </c>
      <c r="X223">
        <f t="shared" si="287"/>
        <v>0</v>
      </c>
      <c r="Y223">
        <f t="shared" si="287"/>
        <v>0</v>
      </c>
      <c r="Z223">
        <f t="shared" si="287"/>
        <v>0</v>
      </c>
      <c r="AA223">
        <f t="shared" si="287"/>
        <v>0</v>
      </c>
      <c r="AB223">
        <f t="shared" si="287"/>
        <v>0</v>
      </c>
      <c r="AC223">
        <f t="shared" si="287"/>
        <v>0</v>
      </c>
      <c r="AD223">
        <f t="shared" si="287"/>
        <v>0</v>
      </c>
      <c r="AE223">
        <f t="shared" si="287"/>
        <v>0</v>
      </c>
      <c r="AF223">
        <f t="shared" si="287"/>
        <v>0</v>
      </c>
      <c r="AG223">
        <f t="shared" ref="AG223:BL223" si="288">AG74</f>
        <v>0</v>
      </c>
      <c r="AH223">
        <f t="shared" si="288"/>
        <v>0</v>
      </c>
      <c r="AI223">
        <f t="shared" si="288"/>
        <v>0</v>
      </c>
      <c r="AJ223">
        <f t="shared" si="288"/>
        <v>0</v>
      </c>
      <c r="AK223">
        <f t="shared" si="288"/>
        <v>0</v>
      </c>
      <c r="AL223">
        <f t="shared" si="288"/>
        <v>0</v>
      </c>
      <c r="AM223">
        <f t="shared" si="288"/>
        <v>0</v>
      </c>
      <c r="AN223">
        <f t="shared" si="288"/>
        <v>0</v>
      </c>
      <c r="AO223">
        <f t="shared" si="288"/>
        <v>0</v>
      </c>
      <c r="AP223">
        <f t="shared" si="288"/>
        <v>0</v>
      </c>
      <c r="AQ223">
        <f t="shared" si="288"/>
        <v>0</v>
      </c>
      <c r="AR223">
        <f t="shared" si="288"/>
        <v>0</v>
      </c>
      <c r="AS223">
        <f t="shared" si="288"/>
        <v>0</v>
      </c>
      <c r="AT223">
        <f t="shared" si="288"/>
        <v>0</v>
      </c>
      <c r="AU223">
        <f t="shared" si="288"/>
        <v>0</v>
      </c>
      <c r="AV223">
        <f t="shared" si="288"/>
        <v>0</v>
      </c>
      <c r="AW223">
        <f t="shared" si="288"/>
        <v>0</v>
      </c>
      <c r="AX223">
        <f t="shared" si="288"/>
        <v>0</v>
      </c>
      <c r="AY223">
        <f t="shared" si="288"/>
        <v>0</v>
      </c>
      <c r="AZ223">
        <f t="shared" si="288"/>
        <v>0</v>
      </c>
      <c r="BA223">
        <f t="shared" si="288"/>
        <v>0</v>
      </c>
      <c r="BB223">
        <f t="shared" si="288"/>
        <v>0</v>
      </c>
      <c r="BC223">
        <f t="shared" si="288"/>
        <v>0</v>
      </c>
      <c r="BD223">
        <f t="shared" si="288"/>
        <v>0</v>
      </c>
      <c r="BE223">
        <f t="shared" si="288"/>
        <v>0</v>
      </c>
      <c r="BF223">
        <f t="shared" si="288"/>
        <v>0</v>
      </c>
      <c r="BG223">
        <f t="shared" si="288"/>
        <v>0</v>
      </c>
      <c r="BH223">
        <f t="shared" si="288"/>
        <v>0</v>
      </c>
      <c r="BI223">
        <f t="shared" si="288"/>
        <v>0</v>
      </c>
      <c r="BJ223">
        <f t="shared" si="288"/>
        <v>0</v>
      </c>
      <c r="BK223">
        <f t="shared" si="288"/>
        <v>0</v>
      </c>
      <c r="BL223">
        <f t="shared" si="288"/>
        <v>0</v>
      </c>
      <c r="BM223">
        <f t="shared" ref="BM223:CR223" si="289">BM74</f>
        <v>0</v>
      </c>
      <c r="BN223">
        <f t="shared" si="289"/>
        <v>0</v>
      </c>
      <c r="BO223">
        <f t="shared" si="289"/>
        <v>0</v>
      </c>
      <c r="BP223">
        <f t="shared" si="289"/>
        <v>0</v>
      </c>
      <c r="BQ223">
        <f t="shared" si="289"/>
        <v>0</v>
      </c>
      <c r="BR223">
        <f t="shared" si="289"/>
        <v>0</v>
      </c>
      <c r="BS223">
        <f t="shared" si="289"/>
        <v>0</v>
      </c>
      <c r="BT223">
        <f t="shared" si="289"/>
        <v>0</v>
      </c>
      <c r="BU223">
        <f t="shared" si="289"/>
        <v>0</v>
      </c>
      <c r="BV223">
        <f t="shared" si="289"/>
        <v>0</v>
      </c>
      <c r="BW223">
        <f t="shared" si="289"/>
        <v>0</v>
      </c>
      <c r="BX223">
        <f t="shared" si="289"/>
        <v>0</v>
      </c>
      <c r="BY223">
        <f t="shared" si="289"/>
        <v>0</v>
      </c>
      <c r="BZ223">
        <f t="shared" si="289"/>
        <v>0</v>
      </c>
      <c r="CA223">
        <f t="shared" si="289"/>
        <v>0</v>
      </c>
      <c r="CB223">
        <f t="shared" si="289"/>
        <v>0</v>
      </c>
      <c r="CC223">
        <f t="shared" si="289"/>
        <v>0</v>
      </c>
      <c r="CD223">
        <f t="shared" si="289"/>
        <v>0</v>
      </c>
      <c r="CE223">
        <f t="shared" si="289"/>
        <v>0</v>
      </c>
      <c r="CF223">
        <f t="shared" si="289"/>
        <v>0</v>
      </c>
      <c r="CG223">
        <f t="shared" si="289"/>
        <v>0</v>
      </c>
      <c r="CH223">
        <f t="shared" si="289"/>
        <v>0</v>
      </c>
      <c r="CI223">
        <f t="shared" si="289"/>
        <v>0</v>
      </c>
      <c r="CJ223">
        <f t="shared" si="289"/>
        <v>0</v>
      </c>
      <c r="CK223">
        <f t="shared" si="289"/>
        <v>0</v>
      </c>
      <c r="CL223">
        <f t="shared" si="289"/>
        <v>0</v>
      </c>
      <c r="CM223">
        <f t="shared" si="289"/>
        <v>0</v>
      </c>
      <c r="CN223">
        <f t="shared" si="289"/>
        <v>0</v>
      </c>
      <c r="CO223">
        <f t="shared" si="289"/>
        <v>0</v>
      </c>
      <c r="CP223">
        <f t="shared" si="289"/>
        <v>0</v>
      </c>
      <c r="CQ223">
        <f t="shared" si="289"/>
        <v>0</v>
      </c>
      <c r="CR223">
        <f t="shared" si="289"/>
        <v>0</v>
      </c>
      <c r="CS223">
        <f t="shared" ref="CS223:DH223" si="290">CS74</f>
        <v>0</v>
      </c>
      <c r="CT223">
        <f t="shared" si="290"/>
        <v>0</v>
      </c>
      <c r="CU223">
        <f t="shared" si="290"/>
        <v>0</v>
      </c>
      <c r="CV223">
        <f t="shared" si="290"/>
        <v>0</v>
      </c>
      <c r="CW223">
        <f t="shared" si="290"/>
        <v>0</v>
      </c>
      <c r="CX223">
        <f t="shared" si="290"/>
        <v>0</v>
      </c>
      <c r="CY223">
        <f t="shared" si="290"/>
        <v>0</v>
      </c>
      <c r="CZ223">
        <f t="shared" si="290"/>
        <v>0</v>
      </c>
      <c r="DA223">
        <f t="shared" si="290"/>
        <v>0</v>
      </c>
      <c r="DB223">
        <f t="shared" si="290"/>
        <v>0</v>
      </c>
      <c r="DC223">
        <f t="shared" si="290"/>
        <v>0</v>
      </c>
      <c r="DD223">
        <f t="shared" si="290"/>
        <v>0</v>
      </c>
      <c r="DE223">
        <f t="shared" si="290"/>
        <v>0</v>
      </c>
      <c r="DF223">
        <f t="shared" si="290"/>
        <v>0</v>
      </c>
      <c r="DG223">
        <f t="shared" si="290"/>
        <v>0</v>
      </c>
      <c r="DH223">
        <f t="shared" si="290"/>
        <v>0</v>
      </c>
    </row>
    <row r="224" spans="1:112">
      <c r="A224">
        <f t="shared" ref="A224:AF224" si="291">A75</f>
        <v>902</v>
      </c>
      <c r="B224" t="str">
        <f t="shared" si="291"/>
        <v>Gobierno Autónomo Departamental de La Paz</v>
      </c>
      <c r="C224">
        <f t="shared" si="291"/>
        <v>0</v>
      </c>
      <c r="D224">
        <f t="shared" si="291"/>
        <v>0</v>
      </c>
      <c r="E224">
        <f t="shared" si="291"/>
        <v>0</v>
      </c>
      <c r="F224">
        <f t="shared" si="291"/>
        <v>3612.03</v>
      </c>
      <c r="G224">
        <f t="shared" si="291"/>
        <v>0</v>
      </c>
      <c r="H224">
        <f t="shared" si="291"/>
        <v>0</v>
      </c>
      <c r="I224">
        <f t="shared" si="291"/>
        <v>0</v>
      </c>
      <c r="J224">
        <f t="shared" si="291"/>
        <v>0</v>
      </c>
      <c r="K224">
        <f t="shared" si="291"/>
        <v>0</v>
      </c>
      <c r="L224">
        <f t="shared" si="291"/>
        <v>0</v>
      </c>
      <c r="M224">
        <f t="shared" si="291"/>
        <v>0</v>
      </c>
      <c r="N224">
        <f t="shared" si="291"/>
        <v>0</v>
      </c>
      <c r="O224">
        <f t="shared" si="291"/>
        <v>0</v>
      </c>
      <c r="P224">
        <f t="shared" si="291"/>
        <v>0</v>
      </c>
      <c r="Q224">
        <f t="shared" si="291"/>
        <v>0</v>
      </c>
      <c r="R224">
        <f t="shared" si="291"/>
        <v>0</v>
      </c>
      <c r="S224">
        <f t="shared" si="291"/>
        <v>0</v>
      </c>
      <c r="T224">
        <f t="shared" si="291"/>
        <v>0</v>
      </c>
      <c r="U224">
        <f t="shared" si="291"/>
        <v>0</v>
      </c>
      <c r="V224">
        <f t="shared" si="291"/>
        <v>0</v>
      </c>
      <c r="W224">
        <f t="shared" si="291"/>
        <v>0</v>
      </c>
      <c r="X224">
        <f t="shared" si="291"/>
        <v>0</v>
      </c>
      <c r="Y224">
        <f t="shared" si="291"/>
        <v>0</v>
      </c>
      <c r="Z224">
        <f t="shared" si="291"/>
        <v>0</v>
      </c>
      <c r="AA224">
        <f t="shared" si="291"/>
        <v>0</v>
      </c>
      <c r="AB224">
        <f t="shared" si="291"/>
        <v>0</v>
      </c>
      <c r="AC224">
        <f t="shared" si="291"/>
        <v>0</v>
      </c>
      <c r="AD224">
        <f t="shared" si="291"/>
        <v>0</v>
      </c>
      <c r="AE224">
        <f t="shared" si="291"/>
        <v>0</v>
      </c>
      <c r="AF224">
        <f t="shared" si="291"/>
        <v>0</v>
      </c>
      <c r="AG224">
        <f t="shared" ref="AG224:BL224" si="292">AG75</f>
        <v>0</v>
      </c>
      <c r="AH224">
        <f t="shared" si="292"/>
        <v>0</v>
      </c>
      <c r="AI224">
        <f t="shared" si="292"/>
        <v>0</v>
      </c>
      <c r="AJ224">
        <f t="shared" si="292"/>
        <v>0</v>
      </c>
      <c r="AK224">
        <f t="shared" si="292"/>
        <v>0</v>
      </c>
      <c r="AL224">
        <f t="shared" si="292"/>
        <v>0</v>
      </c>
      <c r="AM224">
        <f t="shared" si="292"/>
        <v>0</v>
      </c>
      <c r="AN224">
        <f t="shared" si="292"/>
        <v>0</v>
      </c>
      <c r="AO224">
        <f t="shared" si="292"/>
        <v>0</v>
      </c>
      <c r="AP224">
        <f t="shared" si="292"/>
        <v>0</v>
      </c>
      <c r="AQ224">
        <f t="shared" si="292"/>
        <v>0</v>
      </c>
      <c r="AR224">
        <f t="shared" si="292"/>
        <v>0</v>
      </c>
      <c r="AS224">
        <f t="shared" si="292"/>
        <v>0</v>
      </c>
      <c r="AT224">
        <f t="shared" si="292"/>
        <v>0</v>
      </c>
      <c r="AU224">
        <f t="shared" si="292"/>
        <v>0</v>
      </c>
      <c r="AV224">
        <f t="shared" si="292"/>
        <v>0</v>
      </c>
      <c r="AW224">
        <f t="shared" si="292"/>
        <v>0</v>
      </c>
      <c r="AX224">
        <f t="shared" si="292"/>
        <v>0</v>
      </c>
      <c r="AY224">
        <f t="shared" si="292"/>
        <v>0</v>
      </c>
      <c r="AZ224">
        <f t="shared" si="292"/>
        <v>0</v>
      </c>
      <c r="BA224">
        <f t="shared" si="292"/>
        <v>0</v>
      </c>
      <c r="BB224">
        <f t="shared" si="292"/>
        <v>0</v>
      </c>
      <c r="BC224">
        <f t="shared" si="292"/>
        <v>0</v>
      </c>
      <c r="BD224">
        <f t="shared" si="292"/>
        <v>0</v>
      </c>
      <c r="BE224">
        <f t="shared" si="292"/>
        <v>0</v>
      </c>
      <c r="BF224">
        <f t="shared" si="292"/>
        <v>0</v>
      </c>
      <c r="BG224">
        <f t="shared" si="292"/>
        <v>0</v>
      </c>
      <c r="BH224">
        <f t="shared" si="292"/>
        <v>0</v>
      </c>
      <c r="BI224">
        <f t="shared" si="292"/>
        <v>0</v>
      </c>
      <c r="BJ224">
        <f t="shared" si="292"/>
        <v>0</v>
      </c>
      <c r="BK224">
        <f t="shared" si="292"/>
        <v>0</v>
      </c>
      <c r="BL224">
        <f t="shared" si="292"/>
        <v>0</v>
      </c>
      <c r="BM224">
        <f t="shared" ref="BM224:CR224" si="293">BM75</f>
        <v>0</v>
      </c>
      <c r="BN224">
        <f t="shared" si="293"/>
        <v>0</v>
      </c>
      <c r="BO224">
        <f t="shared" si="293"/>
        <v>0</v>
      </c>
      <c r="BP224">
        <f t="shared" si="293"/>
        <v>0</v>
      </c>
      <c r="BQ224">
        <f t="shared" si="293"/>
        <v>0</v>
      </c>
      <c r="BR224">
        <f t="shared" si="293"/>
        <v>0</v>
      </c>
      <c r="BS224">
        <f t="shared" si="293"/>
        <v>0</v>
      </c>
      <c r="BT224">
        <f t="shared" si="293"/>
        <v>0</v>
      </c>
      <c r="BU224">
        <f t="shared" si="293"/>
        <v>0</v>
      </c>
      <c r="BV224">
        <f t="shared" si="293"/>
        <v>0</v>
      </c>
      <c r="BW224">
        <f t="shared" si="293"/>
        <v>0</v>
      </c>
      <c r="BX224">
        <f t="shared" si="293"/>
        <v>0</v>
      </c>
      <c r="BY224">
        <f t="shared" si="293"/>
        <v>0</v>
      </c>
      <c r="BZ224">
        <f t="shared" si="293"/>
        <v>0</v>
      </c>
      <c r="CA224">
        <f t="shared" si="293"/>
        <v>0</v>
      </c>
      <c r="CB224">
        <f t="shared" si="293"/>
        <v>0</v>
      </c>
      <c r="CC224">
        <f t="shared" si="293"/>
        <v>0</v>
      </c>
      <c r="CD224">
        <f t="shared" si="293"/>
        <v>0</v>
      </c>
      <c r="CE224">
        <f t="shared" si="293"/>
        <v>0</v>
      </c>
      <c r="CF224">
        <f t="shared" si="293"/>
        <v>0</v>
      </c>
      <c r="CG224">
        <f t="shared" si="293"/>
        <v>0</v>
      </c>
      <c r="CH224">
        <f t="shared" si="293"/>
        <v>0</v>
      </c>
      <c r="CI224">
        <f t="shared" si="293"/>
        <v>0</v>
      </c>
      <c r="CJ224">
        <f t="shared" si="293"/>
        <v>0</v>
      </c>
      <c r="CK224">
        <f t="shared" si="293"/>
        <v>0</v>
      </c>
      <c r="CL224">
        <f t="shared" si="293"/>
        <v>0</v>
      </c>
      <c r="CM224">
        <f t="shared" si="293"/>
        <v>0</v>
      </c>
      <c r="CN224">
        <f t="shared" si="293"/>
        <v>0</v>
      </c>
      <c r="CO224">
        <f t="shared" si="293"/>
        <v>0</v>
      </c>
      <c r="CP224">
        <f t="shared" si="293"/>
        <v>0</v>
      </c>
      <c r="CQ224">
        <f t="shared" si="293"/>
        <v>0</v>
      </c>
      <c r="CR224">
        <f t="shared" si="293"/>
        <v>0</v>
      </c>
      <c r="CS224">
        <f t="shared" ref="CS224:DH224" si="294">CS75</f>
        <v>0</v>
      </c>
      <c r="CT224">
        <f t="shared" si="294"/>
        <v>0</v>
      </c>
      <c r="CU224">
        <f t="shared" si="294"/>
        <v>0</v>
      </c>
      <c r="CV224">
        <f t="shared" si="294"/>
        <v>0</v>
      </c>
      <c r="CW224">
        <f t="shared" si="294"/>
        <v>0</v>
      </c>
      <c r="CX224">
        <f t="shared" si="294"/>
        <v>0</v>
      </c>
      <c r="CY224">
        <f t="shared" si="294"/>
        <v>0</v>
      </c>
      <c r="CZ224">
        <f t="shared" si="294"/>
        <v>0</v>
      </c>
      <c r="DA224">
        <f t="shared" si="294"/>
        <v>0</v>
      </c>
      <c r="DB224">
        <f t="shared" si="294"/>
        <v>0</v>
      </c>
      <c r="DC224">
        <f t="shared" si="294"/>
        <v>0</v>
      </c>
      <c r="DD224">
        <f t="shared" si="294"/>
        <v>0</v>
      </c>
      <c r="DE224">
        <f t="shared" si="294"/>
        <v>0</v>
      </c>
      <c r="DF224">
        <f t="shared" si="294"/>
        <v>0</v>
      </c>
      <c r="DG224">
        <f t="shared" si="294"/>
        <v>0</v>
      </c>
      <c r="DH224">
        <f t="shared" si="294"/>
        <v>0</v>
      </c>
    </row>
    <row r="225" spans="1:112">
      <c r="A225" t="str">
        <f t="shared" ref="A225:AF225" si="295">A76</f>
        <v>99 - 02</v>
      </c>
      <c r="B225" t="str">
        <f t="shared" si="295"/>
        <v>Dirección General de Programación y Operaciones del Tesoro</v>
      </c>
      <c r="C225">
        <f t="shared" si="295"/>
        <v>50</v>
      </c>
      <c r="D225">
        <f t="shared" si="295"/>
        <v>6968838.5499999989</v>
      </c>
      <c r="E225">
        <f t="shared" si="295"/>
        <v>50</v>
      </c>
      <c r="F225">
        <f t="shared" si="295"/>
        <v>29960819.559999999</v>
      </c>
      <c r="G225">
        <f t="shared" si="295"/>
        <v>0</v>
      </c>
      <c r="H225">
        <f t="shared" si="295"/>
        <v>0</v>
      </c>
      <c r="I225">
        <f t="shared" si="295"/>
        <v>0</v>
      </c>
      <c r="J225">
        <f t="shared" si="295"/>
        <v>0</v>
      </c>
      <c r="K225">
        <f t="shared" si="295"/>
        <v>0</v>
      </c>
      <c r="L225">
        <f t="shared" si="295"/>
        <v>0</v>
      </c>
      <c r="M225">
        <f t="shared" si="295"/>
        <v>0</v>
      </c>
      <c r="N225">
        <f t="shared" si="295"/>
        <v>0</v>
      </c>
      <c r="O225">
        <f t="shared" si="295"/>
        <v>0</v>
      </c>
      <c r="P225">
        <f t="shared" si="295"/>
        <v>0</v>
      </c>
      <c r="Q225">
        <f t="shared" si="295"/>
        <v>0</v>
      </c>
      <c r="R225">
        <f t="shared" si="295"/>
        <v>0</v>
      </c>
      <c r="S225">
        <f t="shared" si="295"/>
        <v>0</v>
      </c>
      <c r="T225">
        <f t="shared" si="295"/>
        <v>0</v>
      </c>
      <c r="U225">
        <f t="shared" si="295"/>
        <v>0</v>
      </c>
      <c r="V225">
        <f t="shared" si="295"/>
        <v>0</v>
      </c>
      <c r="W225">
        <f t="shared" si="295"/>
        <v>0</v>
      </c>
      <c r="X225">
        <f t="shared" si="295"/>
        <v>0</v>
      </c>
      <c r="Y225">
        <f t="shared" si="295"/>
        <v>0</v>
      </c>
      <c r="Z225">
        <f t="shared" si="295"/>
        <v>0</v>
      </c>
      <c r="AA225">
        <f t="shared" si="295"/>
        <v>0</v>
      </c>
      <c r="AB225">
        <f t="shared" si="295"/>
        <v>0</v>
      </c>
      <c r="AC225">
        <f t="shared" si="295"/>
        <v>0</v>
      </c>
      <c r="AD225">
        <f t="shared" si="295"/>
        <v>0</v>
      </c>
      <c r="AE225">
        <f t="shared" si="295"/>
        <v>0</v>
      </c>
      <c r="AF225">
        <f t="shared" si="295"/>
        <v>0</v>
      </c>
      <c r="AG225">
        <f t="shared" ref="AG225:BL225" si="296">AG76</f>
        <v>0</v>
      </c>
      <c r="AH225">
        <f t="shared" si="296"/>
        <v>0</v>
      </c>
      <c r="AI225">
        <f t="shared" si="296"/>
        <v>0</v>
      </c>
      <c r="AJ225">
        <f t="shared" si="296"/>
        <v>0</v>
      </c>
      <c r="AK225">
        <f t="shared" si="296"/>
        <v>0</v>
      </c>
      <c r="AL225">
        <f t="shared" si="296"/>
        <v>0</v>
      </c>
      <c r="AM225">
        <f t="shared" si="296"/>
        <v>0</v>
      </c>
      <c r="AN225">
        <f t="shared" si="296"/>
        <v>0</v>
      </c>
      <c r="AO225">
        <f t="shared" si="296"/>
        <v>0</v>
      </c>
      <c r="AP225">
        <f t="shared" si="296"/>
        <v>0</v>
      </c>
      <c r="AQ225">
        <f t="shared" si="296"/>
        <v>0</v>
      </c>
      <c r="AR225">
        <f t="shared" si="296"/>
        <v>0</v>
      </c>
      <c r="AS225">
        <f t="shared" si="296"/>
        <v>0</v>
      </c>
      <c r="AT225">
        <f t="shared" si="296"/>
        <v>0</v>
      </c>
      <c r="AU225">
        <f t="shared" si="296"/>
        <v>0</v>
      </c>
      <c r="AV225">
        <f t="shared" si="296"/>
        <v>0</v>
      </c>
      <c r="AW225">
        <f t="shared" si="296"/>
        <v>0</v>
      </c>
      <c r="AX225">
        <f t="shared" si="296"/>
        <v>0</v>
      </c>
      <c r="AY225">
        <f t="shared" si="296"/>
        <v>0</v>
      </c>
      <c r="AZ225">
        <f t="shared" si="296"/>
        <v>0</v>
      </c>
      <c r="BA225">
        <f t="shared" si="296"/>
        <v>0</v>
      </c>
      <c r="BB225">
        <f t="shared" si="296"/>
        <v>0</v>
      </c>
      <c r="BC225">
        <f t="shared" si="296"/>
        <v>0</v>
      </c>
      <c r="BD225">
        <f t="shared" si="296"/>
        <v>0</v>
      </c>
      <c r="BE225">
        <f t="shared" si="296"/>
        <v>0</v>
      </c>
      <c r="BF225">
        <f t="shared" si="296"/>
        <v>0</v>
      </c>
      <c r="BG225">
        <f t="shared" si="296"/>
        <v>0</v>
      </c>
      <c r="BH225">
        <f t="shared" si="296"/>
        <v>0</v>
      </c>
      <c r="BI225">
        <f t="shared" si="296"/>
        <v>0</v>
      </c>
      <c r="BJ225">
        <f t="shared" si="296"/>
        <v>0</v>
      </c>
      <c r="BK225">
        <f t="shared" si="296"/>
        <v>0</v>
      </c>
      <c r="BL225">
        <f t="shared" si="296"/>
        <v>0</v>
      </c>
      <c r="BM225">
        <f t="shared" ref="BM225:CR225" si="297">BM76</f>
        <v>0</v>
      </c>
      <c r="BN225">
        <f t="shared" si="297"/>
        <v>0</v>
      </c>
      <c r="BO225">
        <f t="shared" si="297"/>
        <v>0</v>
      </c>
      <c r="BP225">
        <f t="shared" si="297"/>
        <v>0</v>
      </c>
      <c r="BQ225">
        <f t="shared" si="297"/>
        <v>0</v>
      </c>
      <c r="BR225">
        <f t="shared" si="297"/>
        <v>0</v>
      </c>
      <c r="BS225">
        <f t="shared" si="297"/>
        <v>0</v>
      </c>
      <c r="BT225">
        <f t="shared" si="297"/>
        <v>0</v>
      </c>
      <c r="BU225">
        <f t="shared" si="297"/>
        <v>0</v>
      </c>
      <c r="BV225">
        <f t="shared" si="297"/>
        <v>0</v>
      </c>
      <c r="BW225">
        <f t="shared" si="297"/>
        <v>0</v>
      </c>
      <c r="BX225">
        <f t="shared" si="297"/>
        <v>0</v>
      </c>
      <c r="BY225">
        <f t="shared" si="297"/>
        <v>0</v>
      </c>
      <c r="BZ225">
        <f t="shared" si="297"/>
        <v>0</v>
      </c>
      <c r="CA225">
        <f t="shared" si="297"/>
        <v>0</v>
      </c>
      <c r="CB225">
        <f t="shared" si="297"/>
        <v>0</v>
      </c>
      <c r="CC225">
        <f t="shared" si="297"/>
        <v>0</v>
      </c>
      <c r="CD225">
        <f t="shared" si="297"/>
        <v>0</v>
      </c>
      <c r="CE225">
        <f t="shared" si="297"/>
        <v>0</v>
      </c>
      <c r="CF225">
        <f t="shared" si="297"/>
        <v>0</v>
      </c>
      <c r="CG225">
        <f t="shared" si="297"/>
        <v>0</v>
      </c>
      <c r="CH225">
        <f t="shared" si="297"/>
        <v>0</v>
      </c>
      <c r="CI225">
        <f t="shared" si="297"/>
        <v>0</v>
      </c>
      <c r="CJ225">
        <f t="shared" si="297"/>
        <v>0</v>
      </c>
      <c r="CK225">
        <f t="shared" si="297"/>
        <v>0</v>
      </c>
      <c r="CL225">
        <f t="shared" si="297"/>
        <v>0</v>
      </c>
      <c r="CM225">
        <f t="shared" si="297"/>
        <v>0</v>
      </c>
      <c r="CN225">
        <f t="shared" si="297"/>
        <v>0</v>
      </c>
      <c r="CO225">
        <f t="shared" si="297"/>
        <v>0</v>
      </c>
      <c r="CP225">
        <f t="shared" si="297"/>
        <v>0</v>
      </c>
      <c r="CQ225">
        <f t="shared" si="297"/>
        <v>0</v>
      </c>
      <c r="CR225">
        <f t="shared" si="297"/>
        <v>0</v>
      </c>
      <c r="CS225">
        <f t="shared" ref="CS225:DH225" si="298">CS76</f>
        <v>0</v>
      </c>
      <c r="CT225">
        <f t="shared" si="298"/>
        <v>0</v>
      </c>
      <c r="CU225">
        <f t="shared" si="298"/>
        <v>0</v>
      </c>
      <c r="CV225">
        <f t="shared" si="298"/>
        <v>0</v>
      </c>
      <c r="CW225">
        <f t="shared" si="298"/>
        <v>0</v>
      </c>
      <c r="CX225">
        <f t="shared" si="298"/>
        <v>0</v>
      </c>
      <c r="CY225">
        <f t="shared" si="298"/>
        <v>0</v>
      </c>
      <c r="CZ225">
        <f t="shared" si="298"/>
        <v>0</v>
      </c>
      <c r="DA225">
        <f t="shared" si="298"/>
        <v>0</v>
      </c>
      <c r="DB225">
        <f t="shared" si="298"/>
        <v>0</v>
      </c>
      <c r="DC225">
        <f t="shared" si="298"/>
        <v>0</v>
      </c>
      <c r="DD225">
        <f t="shared" si="298"/>
        <v>0</v>
      </c>
      <c r="DE225">
        <f t="shared" si="298"/>
        <v>0</v>
      </c>
      <c r="DF225">
        <f t="shared" si="298"/>
        <v>0</v>
      </c>
      <c r="DG225">
        <f t="shared" si="298"/>
        <v>0</v>
      </c>
      <c r="DH225">
        <f t="shared" si="298"/>
        <v>0</v>
      </c>
    </row>
    <row r="226" spans="1:112">
      <c r="A226" t="str">
        <f t="shared" ref="A226:AF226" si="299">A77</f>
        <v>99 - 03</v>
      </c>
      <c r="B226" t="str">
        <f t="shared" si="299"/>
        <v>Dirección General de Crédito Público</v>
      </c>
      <c r="C226">
        <f t="shared" si="299"/>
        <v>272032428.56</v>
      </c>
      <c r="D226">
        <f t="shared" si="299"/>
        <v>1198857735.46</v>
      </c>
      <c r="E226">
        <f t="shared" si="299"/>
        <v>13774962.940000001</v>
      </c>
      <c r="F226">
        <f t="shared" si="299"/>
        <v>5825593.0899999999</v>
      </c>
      <c r="G226">
        <f t="shared" si="299"/>
        <v>0</v>
      </c>
      <c r="H226">
        <f t="shared" si="299"/>
        <v>0</v>
      </c>
      <c r="I226">
        <f t="shared" si="299"/>
        <v>0</v>
      </c>
      <c r="J226">
        <f t="shared" si="299"/>
        <v>0</v>
      </c>
      <c r="K226">
        <f t="shared" si="299"/>
        <v>0</v>
      </c>
      <c r="L226">
        <f t="shared" si="299"/>
        <v>0</v>
      </c>
      <c r="M226">
        <f t="shared" si="299"/>
        <v>0</v>
      </c>
      <c r="N226">
        <f t="shared" si="299"/>
        <v>0</v>
      </c>
      <c r="O226">
        <f t="shared" si="299"/>
        <v>0</v>
      </c>
      <c r="P226">
        <f t="shared" si="299"/>
        <v>0</v>
      </c>
      <c r="Q226">
        <f t="shared" si="299"/>
        <v>0</v>
      </c>
      <c r="R226">
        <f t="shared" si="299"/>
        <v>0</v>
      </c>
      <c r="S226">
        <f t="shared" si="299"/>
        <v>0</v>
      </c>
      <c r="T226">
        <f t="shared" si="299"/>
        <v>0</v>
      </c>
      <c r="U226">
        <f t="shared" si="299"/>
        <v>0</v>
      </c>
      <c r="V226">
        <f t="shared" si="299"/>
        <v>0</v>
      </c>
      <c r="W226">
        <f t="shared" si="299"/>
        <v>0</v>
      </c>
      <c r="X226">
        <f t="shared" si="299"/>
        <v>0</v>
      </c>
      <c r="Y226">
        <f t="shared" si="299"/>
        <v>0</v>
      </c>
      <c r="Z226">
        <f t="shared" si="299"/>
        <v>0</v>
      </c>
      <c r="AA226">
        <f t="shared" si="299"/>
        <v>0</v>
      </c>
      <c r="AB226">
        <f t="shared" si="299"/>
        <v>0</v>
      </c>
      <c r="AC226">
        <f t="shared" si="299"/>
        <v>0</v>
      </c>
      <c r="AD226">
        <f t="shared" si="299"/>
        <v>0</v>
      </c>
      <c r="AE226">
        <f t="shared" si="299"/>
        <v>0</v>
      </c>
      <c r="AF226">
        <f t="shared" si="299"/>
        <v>0</v>
      </c>
      <c r="AG226">
        <f t="shared" ref="AG226:BL226" si="300">AG77</f>
        <v>0</v>
      </c>
      <c r="AH226">
        <f t="shared" si="300"/>
        <v>0</v>
      </c>
      <c r="AI226">
        <f t="shared" si="300"/>
        <v>0</v>
      </c>
      <c r="AJ226">
        <f t="shared" si="300"/>
        <v>0</v>
      </c>
      <c r="AK226">
        <f t="shared" si="300"/>
        <v>0</v>
      </c>
      <c r="AL226">
        <f t="shared" si="300"/>
        <v>0</v>
      </c>
      <c r="AM226">
        <f t="shared" si="300"/>
        <v>0</v>
      </c>
      <c r="AN226">
        <f t="shared" si="300"/>
        <v>0</v>
      </c>
      <c r="AO226">
        <f t="shared" si="300"/>
        <v>0</v>
      </c>
      <c r="AP226">
        <f t="shared" si="300"/>
        <v>0</v>
      </c>
      <c r="AQ226">
        <f t="shared" si="300"/>
        <v>0</v>
      </c>
      <c r="AR226">
        <f t="shared" si="300"/>
        <v>0</v>
      </c>
      <c r="AS226">
        <f t="shared" si="300"/>
        <v>0</v>
      </c>
      <c r="AT226">
        <f t="shared" si="300"/>
        <v>0</v>
      </c>
      <c r="AU226">
        <f t="shared" si="300"/>
        <v>0</v>
      </c>
      <c r="AV226">
        <f t="shared" si="300"/>
        <v>0</v>
      </c>
      <c r="AW226">
        <f t="shared" si="300"/>
        <v>0</v>
      </c>
      <c r="AX226">
        <f t="shared" si="300"/>
        <v>0</v>
      </c>
      <c r="AY226">
        <f t="shared" si="300"/>
        <v>0</v>
      </c>
      <c r="AZ226">
        <f t="shared" si="300"/>
        <v>0</v>
      </c>
      <c r="BA226">
        <f t="shared" si="300"/>
        <v>0</v>
      </c>
      <c r="BB226">
        <f t="shared" si="300"/>
        <v>0</v>
      </c>
      <c r="BC226">
        <f t="shared" si="300"/>
        <v>0</v>
      </c>
      <c r="BD226">
        <f t="shared" si="300"/>
        <v>0</v>
      </c>
      <c r="BE226">
        <f t="shared" si="300"/>
        <v>0</v>
      </c>
      <c r="BF226">
        <f t="shared" si="300"/>
        <v>0</v>
      </c>
      <c r="BG226">
        <f t="shared" si="300"/>
        <v>0</v>
      </c>
      <c r="BH226">
        <f t="shared" si="300"/>
        <v>0</v>
      </c>
      <c r="BI226">
        <f t="shared" si="300"/>
        <v>0</v>
      </c>
      <c r="BJ226">
        <f t="shared" si="300"/>
        <v>0</v>
      </c>
      <c r="BK226">
        <f t="shared" si="300"/>
        <v>0</v>
      </c>
      <c r="BL226">
        <f t="shared" si="300"/>
        <v>0</v>
      </c>
      <c r="BM226">
        <f t="shared" ref="BM226:CR226" si="301">BM77</f>
        <v>0</v>
      </c>
      <c r="BN226">
        <f t="shared" si="301"/>
        <v>0</v>
      </c>
      <c r="BO226">
        <f t="shared" si="301"/>
        <v>0</v>
      </c>
      <c r="BP226">
        <f t="shared" si="301"/>
        <v>0</v>
      </c>
      <c r="BQ226">
        <f t="shared" si="301"/>
        <v>0</v>
      </c>
      <c r="BR226">
        <f t="shared" si="301"/>
        <v>0</v>
      </c>
      <c r="BS226">
        <f t="shared" si="301"/>
        <v>0</v>
      </c>
      <c r="BT226">
        <f t="shared" si="301"/>
        <v>0</v>
      </c>
      <c r="BU226">
        <f t="shared" si="301"/>
        <v>0</v>
      </c>
      <c r="BV226">
        <f t="shared" si="301"/>
        <v>0</v>
      </c>
      <c r="BW226">
        <f t="shared" si="301"/>
        <v>0</v>
      </c>
      <c r="BX226">
        <f t="shared" si="301"/>
        <v>0</v>
      </c>
      <c r="BY226">
        <f t="shared" si="301"/>
        <v>0</v>
      </c>
      <c r="BZ226">
        <f t="shared" si="301"/>
        <v>0</v>
      </c>
      <c r="CA226">
        <f t="shared" si="301"/>
        <v>0</v>
      </c>
      <c r="CB226">
        <f t="shared" si="301"/>
        <v>0</v>
      </c>
      <c r="CC226">
        <f t="shared" si="301"/>
        <v>0</v>
      </c>
      <c r="CD226">
        <f t="shared" si="301"/>
        <v>0</v>
      </c>
      <c r="CE226">
        <f t="shared" si="301"/>
        <v>0</v>
      </c>
      <c r="CF226">
        <f t="shared" si="301"/>
        <v>0</v>
      </c>
      <c r="CG226">
        <f t="shared" si="301"/>
        <v>0</v>
      </c>
      <c r="CH226">
        <f t="shared" si="301"/>
        <v>0</v>
      </c>
      <c r="CI226">
        <f t="shared" si="301"/>
        <v>0</v>
      </c>
      <c r="CJ226">
        <f t="shared" si="301"/>
        <v>0</v>
      </c>
      <c r="CK226">
        <f t="shared" si="301"/>
        <v>0</v>
      </c>
      <c r="CL226">
        <f t="shared" si="301"/>
        <v>0</v>
      </c>
      <c r="CM226">
        <f t="shared" si="301"/>
        <v>0</v>
      </c>
      <c r="CN226">
        <f t="shared" si="301"/>
        <v>0</v>
      </c>
      <c r="CO226">
        <f t="shared" si="301"/>
        <v>0</v>
      </c>
      <c r="CP226">
        <f t="shared" si="301"/>
        <v>0</v>
      </c>
      <c r="CQ226">
        <f t="shared" si="301"/>
        <v>0</v>
      </c>
      <c r="CR226">
        <f t="shared" si="301"/>
        <v>0</v>
      </c>
      <c r="CS226">
        <f t="shared" ref="CS226:DH226" si="302">CS77</f>
        <v>0</v>
      </c>
      <c r="CT226">
        <f t="shared" si="302"/>
        <v>0</v>
      </c>
      <c r="CU226">
        <f t="shared" si="302"/>
        <v>0</v>
      </c>
      <c r="CV226">
        <f t="shared" si="302"/>
        <v>0</v>
      </c>
      <c r="CW226">
        <f t="shared" si="302"/>
        <v>0</v>
      </c>
      <c r="CX226">
        <f t="shared" si="302"/>
        <v>0</v>
      </c>
      <c r="CY226">
        <f t="shared" si="302"/>
        <v>0</v>
      </c>
      <c r="CZ226">
        <f t="shared" si="302"/>
        <v>0</v>
      </c>
      <c r="DA226">
        <f t="shared" si="302"/>
        <v>0</v>
      </c>
      <c r="DB226">
        <f t="shared" si="302"/>
        <v>0</v>
      </c>
      <c r="DC226">
        <f t="shared" si="302"/>
        <v>0</v>
      </c>
      <c r="DD226">
        <f t="shared" si="302"/>
        <v>0</v>
      </c>
      <c r="DE226">
        <f t="shared" si="302"/>
        <v>0</v>
      </c>
      <c r="DF226">
        <f t="shared" si="302"/>
        <v>0</v>
      </c>
      <c r="DG226">
        <f t="shared" si="302"/>
        <v>0</v>
      </c>
      <c r="DH226">
        <f t="shared" si="302"/>
        <v>0</v>
      </c>
    </row>
    <row r="227" spans="1:112">
      <c r="A227" t="str">
        <f t="shared" ref="A227:AF227" si="303">A78</f>
        <v>99 - 04</v>
      </c>
      <c r="B227" t="str">
        <f t="shared" si="303"/>
        <v>Dirección General de Administración y Finanzas Territoriales</v>
      </c>
      <c r="C227">
        <f t="shared" si="303"/>
        <v>0</v>
      </c>
      <c r="D227">
        <f t="shared" si="303"/>
        <v>7214109.3200000003</v>
      </c>
      <c r="E227">
        <f t="shared" si="303"/>
        <v>546383.5</v>
      </c>
      <c r="F227">
        <f t="shared" si="303"/>
        <v>202787.06999999998</v>
      </c>
      <c r="G227">
        <f t="shared" si="303"/>
        <v>0</v>
      </c>
      <c r="H227">
        <f t="shared" si="303"/>
        <v>0</v>
      </c>
      <c r="I227">
        <f t="shared" si="303"/>
        <v>0</v>
      </c>
      <c r="J227">
        <f t="shared" si="303"/>
        <v>0</v>
      </c>
      <c r="K227">
        <f t="shared" si="303"/>
        <v>0</v>
      </c>
      <c r="L227">
        <f t="shared" si="303"/>
        <v>0</v>
      </c>
      <c r="M227">
        <f t="shared" si="303"/>
        <v>0</v>
      </c>
      <c r="N227">
        <f t="shared" si="303"/>
        <v>0</v>
      </c>
      <c r="O227">
        <f t="shared" si="303"/>
        <v>0</v>
      </c>
      <c r="P227">
        <f t="shared" si="303"/>
        <v>0</v>
      </c>
      <c r="Q227">
        <f t="shared" si="303"/>
        <v>0</v>
      </c>
      <c r="R227">
        <f t="shared" si="303"/>
        <v>0</v>
      </c>
      <c r="S227">
        <f t="shared" si="303"/>
        <v>0</v>
      </c>
      <c r="T227">
        <f t="shared" si="303"/>
        <v>0</v>
      </c>
      <c r="U227">
        <f t="shared" si="303"/>
        <v>0</v>
      </c>
      <c r="V227">
        <f t="shared" si="303"/>
        <v>0</v>
      </c>
      <c r="W227">
        <f t="shared" si="303"/>
        <v>0</v>
      </c>
      <c r="X227">
        <f t="shared" si="303"/>
        <v>0</v>
      </c>
      <c r="Y227">
        <f t="shared" si="303"/>
        <v>0</v>
      </c>
      <c r="Z227">
        <f t="shared" si="303"/>
        <v>0</v>
      </c>
      <c r="AA227">
        <f t="shared" si="303"/>
        <v>0</v>
      </c>
      <c r="AB227">
        <f t="shared" si="303"/>
        <v>0</v>
      </c>
      <c r="AC227">
        <f t="shared" si="303"/>
        <v>0</v>
      </c>
      <c r="AD227">
        <f t="shared" si="303"/>
        <v>0</v>
      </c>
      <c r="AE227">
        <f t="shared" si="303"/>
        <v>0</v>
      </c>
      <c r="AF227">
        <f t="shared" si="303"/>
        <v>0</v>
      </c>
      <c r="AG227">
        <f t="shared" ref="AG227:BL227" si="304">AG78</f>
        <v>0</v>
      </c>
      <c r="AH227">
        <f t="shared" si="304"/>
        <v>0</v>
      </c>
      <c r="AI227">
        <f t="shared" si="304"/>
        <v>0</v>
      </c>
      <c r="AJ227">
        <f t="shared" si="304"/>
        <v>0</v>
      </c>
      <c r="AK227">
        <f t="shared" si="304"/>
        <v>0</v>
      </c>
      <c r="AL227">
        <f t="shared" si="304"/>
        <v>0</v>
      </c>
      <c r="AM227">
        <f t="shared" si="304"/>
        <v>0</v>
      </c>
      <c r="AN227">
        <f t="shared" si="304"/>
        <v>0</v>
      </c>
      <c r="AO227">
        <f t="shared" si="304"/>
        <v>0</v>
      </c>
      <c r="AP227">
        <f t="shared" si="304"/>
        <v>0</v>
      </c>
      <c r="AQ227">
        <f t="shared" si="304"/>
        <v>0</v>
      </c>
      <c r="AR227">
        <f t="shared" si="304"/>
        <v>0</v>
      </c>
      <c r="AS227">
        <f t="shared" si="304"/>
        <v>0</v>
      </c>
      <c r="AT227">
        <f t="shared" si="304"/>
        <v>0</v>
      </c>
      <c r="AU227">
        <f t="shared" si="304"/>
        <v>0</v>
      </c>
      <c r="AV227">
        <f t="shared" si="304"/>
        <v>0</v>
      </c>
      <c r="AW227">
        <f t="shared" si="304"/>
        <v>0</v>
      </c>
      <c r="AX227">
        <f t="shared" si="304"/>
        <v>0</v>
      </c>
      <c r="AY227">
        <f t="shared" si="304"/>
        <v>0</v>
      </c>
      <c r="AZ227">
        <f t="shared" si="304"/>
        <v>0</v>
      </c>
      <c r="BA227">
        <f t="shared" si="304"/>
        <v>0</v>
      </c>
      <c r="BB227">
        <f t="shared" si="304"/>
        <v>0</v>
      </c>
      <c r="BC227">
        <f t="shared" si="304"/>
        <v>0</v>
      </c>
      <c r="BD227">
        <f t="shared" si="304"/>
        <v>0</v>
      </c>
      <c r="BE227">
        <f t="shared" si="304"/>
        <v>0</v>
      </c>
      <c r="BF227">
        <f t="shared" si="304"/>
        <v>0</v>
      </c>
      <c r="BG227">
        <f t="shared" si="304"/>
        <v>0</v>
      </c>
      <c r="BH227">
        <f t="shared" si="304"/>
        <v>0</v>
      </c>
      <c r="BI227">
        <f t="shared" si="304"/>
        <v>0</v>
      </c>
      <c r="BJ227">
        <f t="shared" si="304"/>
        <v>0</v>
      </c>
      <c r="BK227">
        <f t="shared" si="304"/>
        <v>0</v>
      </c>
      <c r="BL227">
        <f t="shared" si="304"/>
        <v>0</v>
      </c>
      <c r="BM227">
        <f t="shared" ref="BM227:CR227" si="305">BM78</f>
        <v>0</v>
      </c>
      <c r="BN227">
        <f t="shared" si="305"/>
        <v>0</v>
      </c>
      <c r="BO227">
        <f t="shared" si="305"/>
        <v>0</v>
      </c>
      <c r="BP227">
        <f t="shared" si="305"/>
        <v>0</v>
      </c>
      <c r="BQ227">
        <f t="shared" si="305"/>
        <v>0</v>
      </c>
      <c r="BR227">
        <f t="shared" si="305"/>
        <v>0</v>
      </c>
      <c r="BS227">
        <f t="shared" si="305"/>
        <v>0</v>
      </c>
      <c r="BT227">
        <f t="shared" si="305"/>
        <v>0</v>
      </c>
      <c r="BU227">
        <f t="shared" si="305"/>
        <v>0</v>
      </c>
      <c r="BV227">
        <f t="shared" si="305"/>
        <v>0</v>
      </c>
      <c r="BW227">
        <f t="shared" si="305"/>
        <v>0</v>
      </c>
      <c r="BX227">
        <f t="shared" si="305"/>
        <v>0</v>
      </c>
      <c r="BY227">
        <f t="shared" si="305"/>
        <v>0</v>
      </c>
      <c r="BZ227">
        <f t="shared" si="305"/>
        <v>0</v>
      </c>
      <c r="CA227">
        <f t="shared" si="305"/>
        <v>0</v>
      </c>
      <c r="CB227">
        <f t="shared" si="305"/>
        <v>0</v>
      </c>
      <c r="CC227">
        <f t="shared" si="305"/>
        <v>0</v>
      </c>
      <c r="CD227">
        <f t="shared" si="305"/>
        <v>0</v>
      </c>
      <c r="CE227">
        <f t="shared" si="305"/>
        <v>0</v>
      </c>
      <c r="CF227">
        <f t="shared" si="305"/>
        <v>0</v>
      </c>
      <c r="CG227">
        <f t="shared" si="305"/>
        <v>0</v>
      </c>
      <c r="CH227">
        <f t="shared" si="305"/>
        <v>0</v>
      </c>
      <c r="CI227">
        <f t="shared" si="305"/>
        <v>0</v>
      </c>
      <c r="CJ227">
        <f t="shared" si="305"/>
        <v>0</v>
      </c>
      <c r="CK227">
        <f t="shared" si="305"/>
        <v>0</v>
      </c>
      <c r="CL227">
        <f t="shared" si="305"/>
        <v>0</v>
      </c>
      <c r="CM227">
        <f t="shared" si="305"/>
        <v>0</v>
      </c>
      <c r="CN227">
        <f t="shared" si="305"/>
        <v>0</v>
      </c>
      <c r="CO227">
        <f t="shared" si="305"/>
        <v>0</v>
      </c>
      <c r="CP227">
        <f t="shared" si="305"/>
        <v>0</v>
      </c>
      <c r="CQ227">
        <f t="shared" si="305"/>
        <v>0</v>
      </c>
      <c r="CR227">
        <f t="shared" si="305"/>
        <v>0</v>
      </c>
      <c r="CS227">
        <f t="shared" ref="CS227:DH227" si="306">CS78</f>
        <v>0</v>
      </c>
      <c r="CT227">
        <f t="shared" si="306"/>
        <v>0</v>
      </c>
      <c r="CU227">
        <f t="shared" si="306"/>
        <v>0</v>
      </c>
      <c r="CV227">
        <f t="shared" si="306"/>
        <v>0</v>
      </c>
      <c r="CW227">
        <f t="shared" si="306"/>
        <v>0</v>
      </c>
      <c r="CX227">
        <f t="shared" si="306"/>
        <v>0</v>
      </c>
      <c r="CY227">
        <f t="shared" si="306"/>
        <v>0</v>
      </c>
      <c r="CZ227">
        <f t="shared" si="306"/>
        <v>0</v>
      </c>
      <c r="DA227">
        <f t="shared" si="306"/>
        <v>0</v>
      </c>
      <c r="DB227">
        <f t="shared" si="306"/>
        <v>0</v>
      </c>
      <c r="DC227">
        <f t="shared" si="306"/>
        <v>0</v>
      </c>
      <c r="DD227">
        <f t="shared" si="306"/>
        <v>0</v>
      </c>
      <c r="DE227">
        <f t="shared" si="306"/>
        <v>0</v>
      </c>
      <c r="DF227">
        <f t="shared" si="306"/>
        <v>0</v>
      </c>
      <c r="DG227">
        <f t="shared" si="306"/>
        <v>0</v>
      </c>
      <c r="DH227">
        <f t="shared" si="306"/>
        <v>0</v>
      </c>
    </row>
    <row r="228" spans="1:112">
      <c r="A228" t="str">
        <f t="shared" ref="A228:AF228" si="307">A79</f>
        <v>AFP</v>
      </c>
      <c r="B228" t="str">
        <f t="shared" si="307"/>
        <v>Acreedores</v>
      </c>
      <c r="C228">
        <f t="shared" si="307"/>
        <v>0</v>
      </c>
      <c r="D228">
        <f t="shared" si="307"/>
        <v>306117.08999999997</v>
      </c>
      <c r="E228">
        <f t="shared" si="307"/>
        <v>0</v>
      </c>
      <c r="F228">
        <f t="shared" si="307"/>
        <v>290676.46999999997</v>
      </c>
      <c r="G228">
        <f t="shared" si="307"/>
        <v>0</v>
      </c>
      <c r="H228">
        <f t="shared" si="307"/>
        <v>0</v>
      </c>
      <c r="I228">
        <f t="shared" si="307"/>
        <v>0</v>
      </c>
      <c r="J228">
        <f t="shared" si="307"/>
        <v>0</v>
      </c>
      <c r="K228">
        <f t="shared" si="307"/>
        <v>0</v>
      </c>
      <c r="L228">
        <f t="shared" si="307"/>
        <v>0</v>
      </c>
      <c r="M228">
        <f t="shared" si="307"/>
        <v>0</v>
      </c>
      <c r="N228">
        <f t="shared" si="307"/>
        <v>0</v>
      </c>
      <c r="O228">
        <f t="shared" si="307"/>
        <v>0</v>
      </c>
      <c r="P228">
        <f t="shared" si="307"/>
        <v>0</v>
      </c>
      <c r="Q228">
        <f t="shared" si="307"/>
        <v>0</v>
      </c>
      <c r="R228">
        <f t="shared" si="307"/>
        <v>0</v>
      </c>
      <c r="S228">
        <f t="shared" si="307"/>
        <v>0</v>
      </c>
      <c r="T228">
        <f t="shared" si="307"/>
        <v>0</v>
      </c>
      <c r="U228">
        <f t="shared" si="307"/>
        <v>0</v>
      </c>
      <c r="V228">
        <f t="shared" si="307"/>
        <v>0</v>
      </c>
      <c r="W228">
        <f t="shared" si="307"/>
        <v>0</v>
      </c>
      <c r="X228">
        <f t="shared" si="307"/>
        <v>0</v>
      </c>
      <c r="Y228">
        <f t="shared" si="307"/>
        <v>0</v>
      </c>
      <c r="Z228">
        <f t="shared" si="307"/>
        <v>0</v>
      </c>
      <c r="AA228">
        <f t="shared" si="307"/>
        <v>0</v>
      </c>
      <c r="AB228">
        <f t="shared" si="307"/>
        <v>0</v>
      </c>
      <c r="AC228">
        <f t="shared" si="307"/>
        <v>0</v>
      </c>
      <c r="AD228">
        <f t="shared" si="307"/>
        <v>0</v>
      </c>
      <c r="AE228">
        <f t="shared" si="307"/>
        <v>0</v>
      </c>
      <c r="AF228">
        <f t="shared" si="307"/>
        <v>0</v>
      </c>
      <c r="AG228">
        <f t="shared" ref="AG228:BL228" si="308">AG79</f>
        <v>0</v>
      </c>
      <c r="AH228">
        <f t="shared" si="308"/>
        <v>0</v>
      </c>
      <c r="AI228">
        <f t="shared" si="308"/>
        <v>0</v>
      </c>
      <c r="AJ228">
        <f t="shared" si="308"/>
        <v>0</v>
      </c>
      <c r="AK228">
        <f t="shared" si="308"/>
        <v>0</v>
      </c>
      <c r="AL228">
        <f t="shared" si="308"/>
        <v>0</v>
      </c>
      <c r="AM228">
        <f t="shared" si="308"/>
        <v>0</v>
      </c>
      <c r="AN228">
        <f t="shared" si="308"/>
        <v>0</v>
      </c>
      <c r="AO228">
        <f t="shared" si="308"/>
        <v>0</v>
      </c>
      <c r="AP228">
        <f t="shared" si="308"/>
        <v>0</v>
      </c>
      <c r="AQ228">
        <f t="shared" si="308"/>
        <v>0</v>
      </c>
      <c r="AR228">
        <f t="shared" si="308"/>
        <v>0</v>
      </c>
      <c r="AS228">
        <f t="shared" si="308"/>
        <v>0</v>
      </c>
      <c r="AT228">
        <f t="shared" si="308"/>
        <v>0</v>
      </c>
      <c r="AU228">
        <f t="shared" si="308"/>
        <v>0</v>
      </c>
      <c r="AV228">
        <f t="shared" si="308"/>
        <v>0</v>
      </c>
      <c r="AW228">
        <f t="shared" si="308"/>
        <v>0</v>
      </c>
      <c r="AX228">
        <f t="shared" si="308"/>
        <v>0</v>
      </c>
      <c r="AY228">
        <f t="shared" si="308"/>
        <v>0</v>
      </c>
      <c r="AZ228">
        <f t="shared" si="308"/>
        <v>0</v>
      </c>
      <c r="BA228">
        <f t="shared" si="308"/>
        <v>0</v>
      </c>
      <c r="BB228">
        <f t="shared" si="308"/>
        <v>0</v>
      </c>
      <c r="BC228">
        <f t="shared" si="308"/>
        <v>0</v>
      </c>
      <c r="BD228">
        <f t="shared" si="308"/>
        <v>0</v>
      </c>
      <c r="BE228">
        <f t="shared" si="308"/>
        <v>0</v>
      </c>
      <c r="BF228">
        <f t="shared" si="308"/>
        <v>0</v>
      </c>
      <c r="BG228">
        <f t="shared" si="308"/>
        <v>0</v>
      </c>
      <c r="BH228">
        <f t="shared" si="308"/>
        <v>0</v>
      </c>
      <c r="BI228">
        <f t="shared" si="308"/>
        <v>0</v>
      </c>
      <c r="BJ228">
        <f t="shared" si="308"/>
        <v>0</v>
      </c>
      <c r="BK228">
        <f t="shared" si="308"/>
        <v>0</v>
      </c>
      <c r="BL228">
        <f t="shared" si="308"/>
        <v>0</v>
      </c>
      <c r="BM228">
        <f t="shared" ref="BM228:CR228" si="309">BM79</f>
        <v>0</v>
      </c>
      <c r="BN228">
        <f t="shared" si="309"/>
        <v>0</v>
      </c>
      <c r="BO228">
        <f t="shared" si="309"/>
        <v>0</v>
      </c>
      <c r="BP228">
        <f t="shared" si="309"/>
        <v>0</v>
      </c>
      <c r="BQ228">
        <f t="shared" si="309"/>
        <v>0</v>
      </c>
      <c r="BR228">
        <f t="shared" si="309"/>
        <v>0</v>
      </c>
      <c r="BS228">
        <f t="shared" si="309"/>
        <v>0</v>
      </c>
      <c r="BT228">
        <f t="shared" si="309"/>
        <v>0</v>
      </c>
      <c r="BU228">
        <f t="shared" si="309"/>
        <v>0</v>
      </c>
      <c r="BV228">
        <f t="shared" si="309"/>
        <v>0</v>
      </c>
      <c r="BW228">
        <f t="shared" si="309"/>
        <v>0</v>
      </c>
      <c r="BX228">
        <f t="shared" si="309"/>
        <v>0</v>
      </c>
      <c r="BY228">
        <f t="shared" si="309"/>
        <v>0</v>
      </c>
      <c r="BZ228">
        <f t="shared" si="309"/>
        <v>0</v>
      </c>
      <c r="CA228">
        <f t="shared" si="309"/>
        <v>0</v>
      </c>
      <c r="CB228">
        <f t="shared" si="309"/>
        <v>0</v>
      </c>
      <c r="CC228">
        <f t="shared" si="309"/>
        <v>0</v>
      </c>
      <c r="CD228">
        <f t="shared" si="309"/>
        <v>0</v>
      </c>
      <c r="CE228">
        <f t="shared" si="309"/>
        <v>0</v>
      </c>
      <c r="CF228">
        <f t="shared" si="309"/>
        <v>0</v>
      </c>
      <c r="CG228">
        <f t="shared" si="309"/>
        <v>0</v>
      </c>
      <c r="CH228">
        <f t="shared" si="309"/>
        <v>0</v>
      </c>
      <c r="CI228">
        <f t="shared" si="309"/>
        <v>0</v>
      </c>
      <c r="CJ228">
        <f t="shared" si="309"/>
        <v>0</v>
      </c>
      <c r="CK228">
        <f t="shared" si="309"/>
        <v>0</v>
      </c>
      <c r="CL228">
        <f t="shared" si="309"/>
        <v>0</v>
      </c>
      <c r="CM228">
        <f t="shared" si="309"/>
        <v>0</v>
      </c>
      <c r="CN228">
        <f t="shared" si="309"/>
        <v>0</v>
      </c>
      <c r="CO228">
        <f t="shared" si="309"/>
        <v>0</v>
      </c>
      <c r="CP228">
        <f t="shared" si="309"/>
        <v>0</v>
      </c>
      <c r="CQ228">
        <f t="shared" si="309"/>
        <v>0</v>
      </c>
      <c r="CR228">
        <f t="shared" si="309"/>
        <v>0</v>
      </c>
      <c r="CS228">
        <f t="shared" ref="CS228:DH228" si="310">CS79</f>
        <v>0</v>
      </c>
      <c r="CT228">
        <f t="shared" si="310"/>
        <v>0</v>
      </c>
      <c r="CU228">
        <f t="shared" si="310"/>
        <v>0</v>
      </c>
      <c r="CV228">
        <f t="shared" si="310"/>
        <v>0</v>
      </c>
      <c r="CW228">
        <f t="shared" si="310"/>
        <v>0</v>
      </c>
      <c r="CX228">
        <f t="shared" si="310"/>
        <v>0</v>
      </c>
      <c r="CY228">
        <f t="shared" si="310"/>
        <v>0</v>
      </c>
      <c r="CZ228">
        <f t="shared" si="310"/>
        <v>0</v>
      </c>
      <c r="DA228">
        <f t="shared" si="310"/>
        <v>0</v>
      </c>
      <c r="DB228">
        <f t="shared" si="310"/>
        <v>0</v>
      </c>
      <c r="DC228">
        <f t="shared" si="310"/>
        <v>0</v>
      </c>
      <c r="DD228">
        <f t="shared" si="310"/>
        <v>0</v>
      </c>
      <c r="DE228">
        <f t="shared" si="310"/>
        <v>0</v>
      </c>
      <c r="DF228">
        <f t="shared" si="310"/>
        <v>0</v>
      </c>
      <c r="DG228">
        <f t="shared" si="310"/>
        <v>0</v>
      </c>
      <c r="DH228">
        <f t="shared" si="310"/>
        <v>0</v>
      </c>
    </row>
    <row r="229" spans="1:112">
      <c r="A229" t="str">
        <f t="shared" ref="A229:AF229" si="311">A80</f>
        <v>IDH</v>
      </c>
      <c r="B229" t="str">
        <f t="shared" si="311"/>
        <v>Impuesto Directo A Los Hidrocarburos</v>
      </c>
      <c r="C229">
        <f t="shared" si="311"/>
        <v>591220075.02999985</v>
      </c>
      <c r="D229">
        <f t="shared" si="311"/>
        <v>0</v>
      </c>
      <c r="E229">
        <f t="shared" si="311"/>
        <v>612198311.1499995</v>
      </c>
      <c r="F229">
        <f t="shared" si="311"/>
        <v>0</v>
      </c>
      <c r="G229">
        <f t="shared" si="311"/>
        <v>0</v>
      </c>
      <c r="H229">
        <f t="shared" si="311"/>
        <v>0</v>
      </c>
      <c r="I229">
        <f t="shared" si="311"/>
        <v>0</v>
      </c>
      <c r="J229">
        <f t="shared" si="311"/>
        <v>0</v>
      </c>
      <c r="K229">
        <f t="shared" si="311"/>
        <v>0</v>
      </c>
      <c r="L229">
        <f t="shared" si="311"/>
        <v>0</v>
      </c>
      <c r="M229">
        <f t="shared" si="311"/>
        <v>0</v>
      </c>
      <c r="N229">
        <f t="shared" si="311"/>
        <v>0</v>
      </c>
      <c r="O229">
        <f t="shared" si="311"/>
        <v>0</v>
      </c>
      <c r="P229">
        <f t="shared" si="311"/>
        <v>0</v>
      </c>
      <c r="Q229">
        <f t="shared" si="311"/>
        <v>0</v>
      </c>
      <c r="R229">
        <f t="shared" si="311"/>
        <v>0</v>
      </c>
      <c r="S229">
        <f t="shared" si="311"/>
        <v>0</v>
      </c>
      <c r="T229">
        <f t="shared" si="311"/>
        <v>0</v>
      </c>
      <c r="U229">
        <f t="shared" si="311"/>
        <v>0</v>
      </c>
      <c r="V229">
        <f t="shared" si="311"/>
        <v>0</v>
      </c>
      <c r="W229">
        <f t="shared" si="311"/>
        <v>0</v>
      </c>
      <c r="X229">
        <f t="shared" si="311"/>
        <v>0</v>
      </c>
      <c r="Y229">
        <f t="shared" si="311"/>
        <v>0</v>
      </c>
      <c r="Z229">
        <f t="shared" si="311"/>
        <v>0</v>
      </c>
      <c r="AA229">
        <f t="shared" si="311"/>
        <v>0</v>
      </c>
      <c r="AB229">
        <f t="shared" si="311"/>
        <v>0</v>
      </c>
      <c r="AC229">
        <f t="shared" si="311"/>
        <v>0</v>
      </c>
      <c r="AD229">
        <f t="shared" si="311"/>
        <v>0</v>
      </c>
      <c r="AE229">
        <f t="shared" si="311"/>
        <v>0</v>
      </c>
      <c r="AF229">
        <f t="shared" si="311"/>
        <v>0</v>
      </c>
      <c r="AG229">
        <f t="shared" ref="AG229:BL229" si="312">AG80</f>
        <v>0</v>
      </c>
      <c r="AH229">
        <f t="shared" si="312"/>
        <v>0</v>
      </c>
      <c r="AI229">
        <f t="shared" si="312"/>
        <v>0</v>
      </c>
      <c r="AJ229">
        <f t="shared" si="312"/>
        <v>0</v>
      </c>
      <c r="AK229">
        <f t="shared" si="312"/>
        <v>0</v>
      </c>
      <c r="AL229">
        <f t="shared" si="312"/>
        <v>0</v>
      </c>
      <c r="AM229">
        <f t="shared" si="312"/>
        <v>0</v>
      </c>
      <c r="AN229">
        <f t="shared" si="312"/>
        <v>0</v>
      </c>
      <c r="AO229">
        <f t="shared" si="312"/>
        <v>0</v>
      </c>
      <c r="AP229">
        <f t="shared" si="312"/>
        <v>0</v>
      </c>
      <c r="AQ229">
        <f t="shared" si="312"/>
        <v>0</v>
      </c>
      <c r="AR229">
        <f t="shared" si="312"/>
        <v>0</v>
      </c>
      <c r="AS229">
        <f t="shared" si="312"/>
        <v>0</v>
      </c>
      <c r="AT229">
        <f t="shared" si="312"/>
        <v>0</v>
      </c>
      <c r="AU229">
        <f t="shared" si="312"/>
        <v>0</v>
      </c>
      <c r="AV229">
        <f t="shared" si="312"/>
        <v>0</v>
      </c>
      <c r="AW229">
        <f t="shared" si="312"/>
        <v>0</v>
      </c>
      <c r="AX229">
        <f t="shared" si="312"/>
        <v>0</v>
      </c>
      <c r="AY229">
        <f t="shared" si="312"/>
        <v>0</v>
      </c>
      <c r="AZ229">
        <f t="shared" si="312"/>
        <v>0</v>
      </c>
      <c r="BA229">
        <f t="shared" si="312"/>
        <v>0</v>
      </c>
      <c r="BB229">
        <f t="shared" si="312"/>
        <v>0</v>
      </c>
      <c r="BC229">
        <f t="shared" si="312"/>
        <v>0</v>
      </c>
      <c r="BD229">
        <f t="shared" si="312"/>
        <v>0</v>
      </c>
      <c r="BE229">
        <f t="shared" si="312"/>
        <v>0</v>
      </c>
      <c r="BF229">
        <f t="shared" si="312"/>
        <v>0</v>
      </c>
      <c r="BG229">
        <f t="shared" si="312"/>
        <v>0</v>
      </c>
      <c r="BH229">
        <f t="shared" si="312"/>
        <v>0</v>
      </c>
      <c r="BI229">
        <f t="shared" si="312"/>
        <v>0</v>
      </c>
      <c r="BJ229">
        <f t="shared" si="312"/>
        <v>0</v>
      </c>
      <c r="BK229">
        <f t="shared" si="312"/>
        <v>0</v>
      </c>
      <c r="BL229">
        <f t="shared" si="312"/>
        <v>0</v>
      </c>
      <c r="BM229">
        <f t="shared" ref="BM229:CR229" si="313">BM80</f>
        <v>0</v>
      </c>
      <c r="BN229">
        <f t="shared" si="313"/>
        <v>0</v>
      </c>
      <c r="BO229">
        <f t="shared" si="313"/>
        <v>0</v>
      </c>
      <c r="BP229">
        <f t="shared" si="313"/>
        <v>0</v>
      </c>
      <c r="BQ229">
        <f t="shared" si="313"/>
        <v>0</v>
      </c>
      <c r="BR229">
        <f t="shared" si="313"/>
        <v>0</v>
      </c>
      <c r="BS229">
        <f t="shared" si="313"/>
        <v>0</v>
      </c>
      <c r="BT229">
        <f t="shared" si="313"/>
        <v>0</v>
      </c>
      <c r="BU229">
        <f t="shared" si="313"/>
        <v>0</v>
      </c>
      <c r="BV229">
        <f t="shared" si="313"/>
        <v>0</v>
      </c>
      <c r="BW229">
        <f t="shared" si="313"/>
        <v>0</v>
      </c>
      <c r="BX229">
        <f t="shared" si="313"/>
        <v>0</v>
      </c>
      <c r="BY229">
        <f t="shared" si="313"/>
        <v>0</v>
      </c>
      <c r="BZ229">
        <f t="shared" si="313"/>
        <v>0</v>
      </c>
      <c r="CA229">
        <f t="shared" si="313"/>
        <v>0</v>
      </c>
      <c r="CB229">
        <f t="shared" si="313"/>
        <v>0</v>
      </c>
      <c r="CC229">
        <f t="shared" si="313"/>
        <v>0</v>
      </c>
      <c r="CD229">
        <f t="shared" si="313"/>
        <v>0</v>
      </c>
      <c r="CE229">
        <f t="shared" si="313"/>
        <v>0</v>
      </c>
      <c r="CF229">
        <f t="shared" si="313"/>
        <v>0</v>
      </c>
      <c r="CG229">
        <f t="shared" si="313"/>
        <v>0</v>
      </c>
      <c r="CH229">
        <f t="shared" si="313"/>
        <v>0</v>
      </c>
      <c r="CI229">
        <f t="shared" si="313"/>
        <v>0</v>
      </c>
      <c r="CJ229">
        <f t="shared" si="313"/>
        <v>0</v>
      </c>
      <c r="CK229">
        <f t="shared" si="313"/>
        <v>0</v>
      </c>
      <c r="CL229">
        <f t="shared" si="313"/>
        <v>0</v>
      </c>
      <c r="CM229">
        <f t="shared" si="313"/>
        <v>0</v>
      </c>
      <c r="CN229">
        <f t="shared" si="313"/>
        <v>0</v>
      </c>
      <c r="CO229">
        <f t="shared" si="313"/>
        <v>0</v>
      </c>
      <c r="CP229">
        <f t="shared" si="313"/>
        <v>0</v>
      </c>
      <c r="CQ229">
        <f t="shared" si="313"/>
        <v>0</v>
      </c>
      <c r="CR229">
        <f t="shared" si="313"/>
        <v>0</v>
      </c>
      <c r="CS229">
        <f t="shared" ref="CS229:DH229" si="314">CS80</f>
        <v>0</v>
      </c>
      <c r="CT229">
        <f t="shared" si="314"/>
        <v>0</v>
      </c>
      <c r="CU229">
        <f t="shared" si="314"/>
        <v>0</v>
      </c>
      <c r="CV229">
        <f t="shared" si="314"/>
        <v>0</v>
      </c>
      <c r="CW229">
        <f t="shared" si="314"/>
        <v>0</v>
      </c>
      <c r="CX229">
        <f t="shared" si="314"/>
        <v>0</v>
      </c>
      <c r="CY229">
        <f t="shared" si="314"/>
        <v>0</v>
      </c>
      <c r="CZ229">
        <f t="shared" si="314"/>
        <v>0</v>
      </c>
      <c r="DA229">
        <f t="shared" si="314"/>
        <v>0</v>
      </c>
      <c r="DB229">
        <f t="shared" si="314"/>
        <v>0</v>
      </c>
      <c r="DC229">
        <f t="shared" si="314"/>
        <v>0</v>
      </c>
      <c r="DD229">
        <f t="shared" si="314"/>
        <v>0</v>
      </c>
      <c r="DE229">
        <f t="shared" si="314"/>
        <v>0</v>
      </c>
      <c r="DF229">
        <f t="shared" si="314"/>
        <v>0</v>
      </c>
      <c r="DG229">
        <f t="shared" si="314"/>
        <v>0</v>
      </c>
      <c r="DH229">
        <f t="shared" si="314"/>
        <v>0</v>
      </c>
    </row>
    <row r="230" spans="1:112">
      <c r="A230" t="str">
        <f t="shared" ref="A230:AF230" si="315">A81</f>
        <v>N/I</v>
      </c>
      <c r="B230" t="str">
        <f t="shared" si="315"/>
        <v>No Identificado</v>
      </c>
      <c r="C230">
        <f t="shared" si="315"/>
        <v>0</v>
      </c>
      <c r="D230">
        <f t="shared" si="315"/>
        <v>1996739.88</v>
      </c>
      <c r="E230">
        <f t="shared" si="315"/>
        <v>0</v>
      </c>
      <c r="F230">
        <f t="shared" si="315"/>
        <v>348616.92</v>
      </c>
      <c r="G230">
        <f t="shared" si="315"/>
        <v>0</v>
      </c>
      <c r="H230">
        <f t="shared" si="315"/>
        <v>0</v>
      </c>
      <c r="I230">
        <f t="shared" si="315"/>
        <v>0</v>
      </c>
      <c r="J230">
        <f t="shared" si="315"/>
        <v>0</v>
      </c>
      <c r="K230">
        <f t="shared" si="315"/>
        <v>0</v>
      </c>
      <c r="L230">
        <f t="shared" si="315"/>
        <v>0</v>
      </c>
      <c r="M230">
        <f t="shared" si="315"/>
        <v>0</v>
      </c>
      <c r="N230">
        <f t="shared" si="315"/>
        <v>0</v>
      </c>
      <c r="O230">
        <f t="shared" si="315"/>
        <v>0</v>
      </c>
      <c r="P230">
        <f t="shared" si="315"/>
        <v>0</v>
      </c>
      <c r="Q230">
        <f t="shared" si="315"/>
        <v>0</v>
      </c>
      <c r="R230">
        <f t="shared" si="315"/>
        <v>0</v>
      </c>
      <c r="S230">
        <f t="shared" si="315"/>
        <v>0</v>
      </c>
      <c r="T230">
        <f t="shared" si="315"/>
        <v>0</v>
      </c>
      <c r="U230">
        <f t="shared" si="315"/>
        <v>0</v>
      </c>
      <c r="V230">
        <f t="shared" si="315"/>
        <v>0</v>
      </c>
      <c r="W230">
        <f t="shared" si="315"/>
        <v>0</v>
      </c>
      <c r="X230">
        <f t="shared" si="315"/>
        <v>0</v>
      </c>
      <c r="Y230">
        <f t="shared" si="315"/>
        <v>0</v>
      </c>
      <c r="Z230">
        <f t="shared" si="315"/>
        <v>0</v>
      </c>
      <c r="AA230">
        <f t="shared" si="315"/>
        <v>0</v>
      </c>
      <c r="AB230">
        <f t="shared" si="315"/>
        <v>0</v>
      </c>
      <c r="AC230">
        <f t="shared" si="315"/>
        <v>0</v>
      </c>
      <c r="AD230">
        <f t="shared" si="315"/>
        <v>0</v>
      </c>
      <c r="AE230">
        <f t="shared" si="315"/>
        <v>0</v>
      </c>
      <c r="AF230">
        <f t="shared" si="315"/>
        <v>0</v>
      </c>
      <c r="AG230">
        <f t="shared" ref="AG230:BL230" si="316">AG81</f>
        <v>0</v>
      </c>
      <c r="AH230">
        <f t="shared" si="316"/>
        <v>0</v>
      </c>
      <c r="AI230">
        <f t="shared" si="316"/>
        <v>0</v>
      </c>
      <c r="AJ230">
        <f t="shared" si="316"/>
        <v>0</v>
      </c>
      <c r="AK230">
        <f t="shared" si="316"/>
        <v>0</v>
      </c>
      <c r="AL230">
        <f t="shared" si="316"/>
        <v>0</v>
      </c>
      <c r="AM230">
        <f t="shared" si="316"/>
        <v>0</v>
      </c>
      <c r="AN230">
        <f t="shared" si="316"/>
        <v>0</v>
      </c>
      <c r="AO230">
        <f t="shared" si="316"/>
        <v>0</v>
      </c>
      <c r="AP230">
        <f t="shared" si="316"/>
        <v>0</v>
      </c>
      <c r="AQ230">
        <f t="shared" si="316"/>
        <v>0</v>
      </c>
      <c r="AR230">
        <f t="shared" si="316"/>
        <v>0</v>
      </c>
      <c r="AS230">
        <f t="shared" si="316"/>
        <v>0</v>
      </c>
      <c r="AT230">
        <f t="shared" si="316"/>
        <v>0</v>
      </c>
      <c r="AU230">
        <f t="shared" si="316"/>
        <v>0</v>
      </c>
      <c r="AV230">
        <f t="shared" si="316"/>
        <v>0</v>
      </c>
      <c r="AW230">
        <f t="shared" si="316"/>
        <v>0</v>
      </c>
      <c r="AX230">
        <f t="shared" si="316"/>
        <v>0</v>
      </c>
      <c r="AY230">
        <f t="shared" si="316"/>
        <v>0</v>
      </c>
      <c r="AZ230">
        <f t="shared" si="316"/>
        <v>0</v>
      </c>
      <c r="BA230">
        <f t="shared" si="316"/>
        <v>0</v>
      </c>
      <c r="BB230">
        <f t="shared" si="316"/>
        <v>0</v>
      </c>
      <c r="BC230">
        <f t="shared" si="316"/>
        <v>0</v>
      </c>
      <c r="BD230">
        <f t="shared" si="316"/>
        <v>0</v>
      </c>
      <c r="BE230">
        <f t="shared" si="316"/>
        <v>0</v>
      </c>
      <c r="BF230">
        <f t="shared" si="316"/>
        <v>0</v>
      </c>
      <c r="BG230">
        <f t="shared" si="316"/>
        <v>0</v>
      </c>
      <c r="BH230">
        <f t="shared" si="316"/>
        <v>0</v>
      </c>
      <c r="BI230">
        <f t="shared" si="316"/>
        <v>0</v>
      </c>
      <c r="BJ230">
        <f t="shared" si="316"/>
        <v>0</v>
      </c>
      <c r="BK230">
        <f t="shared" si="316"/>
        <v>0</v>
      </c>
      <c r="BL230">
        <f t="shared" si="316"/>
        <v>0</v>
      </c>
      <c r="BM230">
        <f t="shared" ref="BM230:CR230" si="317">BM81</f>
        <v>0</v>
      </c>
      <c r="BN230">
        <f t="shared" si="317"/>
        <v>0</v>
      </c>
      <c r="BO230">
        <f t="shared" si="317"/>
        <v>0</v>
      </c>
      <c r="BP230">
        <f t="shared" si="317"/>
        <v>0</v>
      </c>
      <c r="BQ230">
        <f t="shared" si="317"/>
        <v>0</v>
      </c>
      <c r="BR230">
        <f t="shared" si="317"/>
        <v>0</v>
      </c>
      <c r="BS230">
        <f t="shared" si="317"/>
        <v>0</v>
      </c>
      <c r="BT230">
        <f t="shared" si="317"/>
        <v>0</v>
      </c>
      <c r="BU230">
        <f t="shared" si="317"/>
        <v>0</v>
      </c>
      <c r="BV230">
        <f t="shared" si="317"/>
        <v>0</v>
      </c>
      <c r="BW230">
        <f t="shared" si="317"/>
        <v>0</v>
      </c>
      <c r="BX230">
        <f t="shared" si="317"/>
        <v>0</v>
      </c>
      <c r="BY230">
        <f t="shared" si="317"/>
        <v>0</v>
      </c>
      <c r="BZ230">
        <f t="shared" si="317"/>
        <v>0</v>
      </c>
      <c r="CA230">
        <f t="shared" si="317"/>
        <v>0</v>
      </c>
      <c r="CB230">
        <f t="shared" si="317"/>
        <v>0</v>
      </c>
      <c r="CC230">
        <f t="shared" si="317"/>
        <v>0</v>
      </c>
      <c r="CD230">
        <f t="shared" si="317"/>
        <v>0</v>
      </c>
      <c r="CE230">
        <f t="shared" si="317"/>
        <v>0</v>
      </c>
      <c r="CF230">
        <f t="shared" si="317"/>
        <v>0</v>
      </c>
      <c r="CG230">
        <f t="shared" si="317"/>
        <v>0</v>
      </c>
      <c r="CH230">
        <f t="shared" si="317"/>
        <v>0</v>
      </c>
      <c r="CI230">
        <f t="shared" si="317"/>
        <v>0</v>
      </c>
      <c r="CJ230">
        <f t="shared" si="317"/>
        <v>0</v>
      </c>
      <c r="CK230">
        <f t="shared" si="317"/>
        <v>0</v>
      </c>
      <c r="CL230">
        <f t="shared" si="317"/>
        <v>0</v>
      </c>
      <c r="CM230">
        <f t="shared" si="317"/>
        <v>0</v>
      </c>
      <c r="CN230">
        <f t="shared" si="317"/>
        <v>0</v>
      </c>
      <c r="CO230">
        <f t="shared" si="317"/>
        <v>0</v>
      </c>
      <c r="CP230">
        <f t="shared" si="317"/>
        <v>0</v>
      </c>
      <c r="CQ230">
        <f t="shared" si="317"/>
        <v>0</v>
      </c>
      <c r="CR230">
        <f t="shared" si="317"/>
        <v>0</v>
      </c>
      <c r="CS230">
        <f t="shared" ref="CS230:DH230" si="318">CS81</f>
        <v>0</v>
      </c>
      <c r="CT230">
        <f t="shared" si="318"/>
        <v>0</v>
      </c>
      <c r="CU230">
        <f t="shared" si="318"/>
        <v>0</v>
      </c>
      <c r="CV230">
        <f t="shared" si="318"/>
        <v>0</v>
      </c>
      <c r="CW230">
        <f t="shared" si="318"/>
        <v>0</v>
      </c>
      <c r="CX230">
        <f t="shared" si="318"/>
        <v>0</v>
      </c>
      <c r="CY230">
        <f t="shared" si="318"/>
        <v>0</v>
      </c>
      <c r="CZ230">
        <f t="shared" si="318"/>
        <v>0</v>
      </c>
      <c r="DA230">
        <f t="shared" si="318"/>
        <v>0</v>
      </c>
      <c r="DB230">
        <f t="shared" si="318"/>
        <v>0</v>
      </c>
      <c r="DC230">
        <f t="shared" si="318"/>
        <v>0</v>
      </c>
      <c r="DD230">
        <f t="shared" si="318"/>
        <v>0</v>
      </c>
      <c r="DE230">
        <f t="shared" si="318"/>
        <v>0</v>
      </c>
      <c r="DF230">
        <f t="shared" si="318"/>
        <v>0</v>
      </c>
      <c r="DG230">
        <f t="shared" si="318"/>
        <v>0</v>
      </c>
      <c r="DH230">
        <f t="shared" si="318"/>
        <v>0</v>
      </c>
    </row>
    <row r="231" spans="1:112">
      <c r="A231">
        <f t="shared" ref="A231:AF231" si="319">A82</f>
        <v>597</v>
      </c>
      <c r="B231" t="str">
        <f t="shared" si="319"/>
        <v>Empresa Pública Nacional Estratégica de Yacimientos de Litio Bolivianos</v>
      </c>
      <c r="C231">
        <f t="shared" si="319"/>
        <v>0</v>
      </c>
      <c r="D231">
        <f t="shared" si="319"/>
        <v>0</v>
      </c>
      <c r="E231">
        <f t="shared" si="319"/>
        <v>0</v>
      </c>
      <c r="F231">
        <f t="shared" si="319"/>
        <v>19264.849999999999</v>
      </c>
      <c r="G231">
        <f t="shared" si="319"/>
        <v>0</v>
      </c>
      <c r="H231">
        <f t="shared" si="319"/>
        <v>0</v>
      </c>
      <c r="I231">
        <f t="shared" si="319"/>
        <v>0</v>
      </c>
      <c r="J231">
        <f t="shared" si="319"/>
        <v>0</v>
      </c>
      <c r="K231">
        <f t="shared" si="319"/>
        <v>0</v>
      </c>
      <c r="L231">
        <f t="shared" si="319"/>
        <v>0</v>
      </c>
      <c r="M231">
        <f t="shared" si="319"/>
        <v>0</v>
      </c>
      <c r="N231">
        <f t="shared" si="319"/>
        <v>0</v>
      </c>
      <c r="O231">
        <f t="shared" si="319"/>
        <v>0</v>
      </c>
      <c r="P231">
        <f t="shared" si="319"/>
        <v>0</v>
      </c>
      <c r="Q231">
        <f t="shared" si="319"/>
        <v>0</v>
      </c>
      <c r="R231">
        <f t="shared" si="319"/>
        <v>0</v>
      </c>
      <c r="S231">
        <f t="shared" si="319"/>
        <v>0</v>
      </c>
      <c r="T231">
        <f t="shared" si="319"/>
        <v>0</v>
      </c>
      <c r="U231">
        <f t="shared" si="319"/>
        <v>0</v>
      </c>
      <c r="V231">
        <f t="shared" si="319"/>
        <v>0</v>
      </c>
      <c r="W231">
        <f t="shared" si="319"/>
        <v>0</v>
      </c>
      <c r="X231">
        <f t="shared" si="319"/>
        <v>0</v>
      </c>
      <c r="Y231">
        <f t="shared" si="319"/>
        <v>0</v>
      </c>
      <c r="Z231">
        <f t="shared" si="319"/>
        <v>0</v>
      </c>
      <c r="AA231">
        <f t="shared" si="319"/>
        <v>0</v>
      </c>
      <c r="AB231">
        <f t="shared" si="319"/>
        <v>0</v>
      </c>
      <c r="AC231">
        <f t="shared" si="319"/>
        <v>0</v>
      </c>
      <c r="AD231">
        <f t="shared" si="319"/>
        <v>0</v>
      </c>
      <c r="AE231">
        <f t="shared" si="319"/>
        <v>0</v>
      </c>
      <c r="AF231">
        <f t="shared" si="319"/>
        <v>0</v>
      </c>
      <c r="AG231">
        <f t="shared" ref="AG231:BL231" si="320">AG82</f>
        <v>0</v>
      </c>
      <c r="AH231">
        <f t="shared" si="320"/>
        <v>0</v>
      </c>
      <c r="AI231">
        <f t="shared" si="320"/>
        <v>0</v>
      </c>
      <c r="AJ231">
        <f t="shared" si="320"/>
        <v>0</v>
      </c>
      <c r="AK231">
        <f t="shared" si="320"/>
        <v>0</v>
      </c>
      <c r="AL231">
        <f t="shared" si="320"/>
        <v>0</v>
      </c>
      <c r="AM231">
        <f t="shared" si="320"/>
        <v>0</v>
      </c>
      <c r="AN231">
        <f t="shared" si="320"/>
        <v>0</v>
      </c>
      <c r="AO231">
        <f t="shared" si="320"/>
        <v>0</v>
      </c>
      <c r="AP231">
        <f t="shared" si="320"/>
        <v>0</v>
      </c>
      <c r="AQ231">
        <f t="shared" si="320"/>
        <v>0</v>
      </c>
      <c r="AR231">
        <f t="shared" si="320"/>
        <v>0</v>
      </c>
      <c r="AS231">
        <f t="shared" si="320"/>
        <v>0</v>
      </c>
      <c r="AT231">
        <f t="shared" si="320"/>
        <v>0</v>
      </c>
      <c r="AU231">
        <f t="shared" si="320"/>
        <v>0</v>
      </c>
      <c r="AV231">
        <f t="shared" si="320"/>
        <v>0</v>
      </c>
      <c r="AW231">
        <f t="shared" si="320"/>
        <v>0</v>
      </c>
      <c r="AX231">
        <f t="shared" si="320"/>
        <v>0</v>
      </c>
      <c r="AY231">
        <f t="shared" si="320"/>
        <v>0</v>
      </c>
      <c r="AZ231">
        <f t="shared" si="320"/>
        <v>0</v>
      </c>
      <c r="BA231">
        <f t="shared" si="320"/>
        <v>0</v>
      </c>
      <c r="BB231">
        <f t="shared" si="320"/>
        <v>0</v>
      </c>
      <c r="BC231">
        <f t="shared" si="320"/>
        <v>0</v>
      </c>
      <c r="BD231">
        <f t="shared" si="320"/>
        <v>0</v>
      </c>
      <c r="BE231">
        <f t="shared" si="320"/>
        <v>0</v>
      </c>
      <c r="BF231">
        <f t="shared" si="320"/>
        <v>0</v>
      </c>
      <c r="BG231">
        <f t="shared" si="320"/>
        <v>0</v>
      </c>
      <c r="BH231">
        <f t="shared" si="320"/>
        <v>0</v>
      </c>
      <c r="BI231">
        <f t="shared" si="320"/>
        <v>0</v>
      </c>
      <c r="BJ231">
        <f t="shared" si="320"/>
        <v>0</v>
      </c>
      <c r="BK231">
        <f t="shared" si="320"/>
        <v>0</v>
      </c>
      <c r="BL231">
        <f t="shared" si="320"/>
        <v>0</v>
      </c>
      <c r="BM231">
        <f t="shared" ref="BM231:CR231" si="321">BM82</f>
        <v>0</v>
      </c>
      <c r="BN231">
        <f t="shared" si="321"/>
        <v>0</v>
      </c>
      <c r="BO231">
        <f t="shared" si="321"/>
        <v>0</v>
      </c>
      <c r="BP231">
        <f t="shared" si="321"/>
        <v>0</v>
      </c>
      <c r="BQ231">
        <f t="shared" si="321"/>
        <v>0</v>
      </c>
      <c r="BR231">
        <f t="shared" si="321"/>
        <v>0</v>
      </c>
      <c r="BS231">
        <f t="shared" si="321"/>
        <v>0</v>
      </c>
      <c r="BT231">
        <f t="shared" si="321"/>
        <v>0</v>
      </c>
      <c r="BU231">
        <f t="shared" si="321"/>
        <v>0</v>
      </c>
      <c r="BV231">
        <f t="shared" si="321"/>
        <v>0</v>
      </c>
      <c r="BW231">
        <f t="shared" si="321"/>
        <v>0</v>
      </c>
      <c r="BX231">
        <f t="shared" si="321"/>
        <v>0</v>
      </c>
      <c r="BY231">
        <f t="shared" si="321"/>
        <v>0</v>
      </c>
      <c r="BZ231">
        <f t="shared" si="321"/>
        <v>0</v>
      </c>
      <c r="CA231">
        <f t="shared" si="321"/>
        <v>0</v>
      </c>
      <c r="CB231">
        <f t="shared" si="321"/>
        <v>0</v>
      </c>
      <c r="CC231">
        <f t="shared" si="321"/>
        <v>0</v>
      </c>
      <c r="CD231">
        <f t="shared" si="321"/>
        <v>0</v>
      </c>
      <c r="CE231">
        <f t="shared" si="321"/>
        <v>0</v>
      </c>
      <c r="CF231">
        <f t="shared" si="321"/>
        <v>0</v>
      </c>
      <c r="CG231">
        <f t="shared" si="321"/>
        <v>0</v>
      </c>
      <c r="CH231">
        <f t="shared" si="321"/>
        <v>0</v>
      </c>
      <c r="CI231">
        <f t="shared" si="321"/>
        <v>0</v>
      </c>
      <c r="CJ231">
        <f t="shared" si="321"/>
        <v>0</v>
      </c>
      <c r="CK231">
        <f t="shared" si="321"/>
        <v>0</v>
      </c>
      <c r="CL231">
        <f t="shared" si="321"/>
        <v>0</v>
      </c>
      <c r="CM231">
        <f t="shared" si="321"/>
        <v>0</v>
      </c>
      <c r="CN231">
        <f t="shared" si="321"/>
        <v>0</v>
      </c>
      <c r="CO231">
        <f t="shared" si="321"/>
        <v>0</v>
      </c>
      <c r="CP231">
        <f t="shared" si="321"/>
        <v>0</v>
      </c>
      <c r="CQ231">
        <f t="shared" si="321"/>
        <v>0</v>
      </c>
      <c r="CR231">
        <f t="shared" si="321"/>
        <v>0</v>
      </c>
      <c r="CS231">
        <f t="shared" ref="CS231:DH231" si="322">CS82</f>
        <v>0</v>
      </c>
      <c r="CT231">
        <f t="shared" si="322"/>
        <v>0</v>
      </c>
      <c r="CU231">
        <f t="shared" si="322"/>
        <v>0</v>
      </c>
      <c r="CV231">
        <f t="shared" si="322"/>
        <v>0</v>
      </c>
      <c r="CW231">
        <f t="shared" si="322"/>
        <v>0</v>
      </c>
      <c r="CX231">
        <f t="shared" si="322"/>
        <v>0</v>
      </c>
      <c r="CY231">
        <f t="shared" si="322"/>
        <v>0</v>
      </c>
      <c r="CZ231">
        <f t="shared" si="322"/>
        <v>0</v>
      </c>
      <c r="DA231">
        <f t="shared" si="322"/>
        <v>0</v>
      </c>
      <c r="DB231">
        <f t="shared" si="322"/>
        <v>0</v>
      </c>
      <c r="DC231">
        <f t="shared" si="322"/>
        <v>0</v>
      </c>
      <c r="DD231">
        <f t="shared" si="322"/>
        <v>0</v>
      </c>
      <c r="DE231">
        <f t="shared" si="322"/>
        <v>0</v>
      </c>
      <c r="DF231">
        <f t="shared" si="322"/>
        <v>0</v>
      </c>
      <c r="DG231">
        <f t="shared" si="322"/>
        <v>0</v>
      </c>
      <c r="DH231">
        <f t="shared" si="322"/>
        <v>0</v>
      </c>
    </row>
    <row r="232" spans="1:112">
      <c r="A232">
        <f t="shared" ref="A232:AF232" si="323">A83</f>
        <v>201</v>
      </c>
      <c r="B232" t="str">
        <f t="shared" si="323"/>
        <v>Agencia para el Des. de las Macroreg. y Zonas Fronterizas</v>
      </c>
      <c r="C232">
        <f t="shared" si="323"/>
        <v>0</v>
      </c>
      <c r="D232">
        <f t="shared" si="323"/>
        <v>0</v>
      </c>
      <c r="E232">
        <f t="shared" si="323"/>
        <v>0</v>
      </c>
      <c r="F232">
        <f t="shared" si="323"/>
        <v>5533.12</v>
      </c>
      <c r="G232">
        <f t="shared" si="323"/>
        <v>0</v>
      </c>
      <c r="H232">
        <f t="shared" si="323"/>
        <v>0</v>
      </c>
      <c r="I232">
        <f t="shared" si="323"/>
        <v>0</v>
      </c>
      <c r="J232">
        <f t="shared" si="323"/>
        <v>0</v>
      </c>
      <c r="K232">
        <f t="shared" si="323"/>
        <v>0</v>
      </c>
      <c r="L232">
        <f t="shared" si="323"/>
        <v>0</v>
      </c>
      <c r="M232">
        <f t="shared" si="323"/>
        <v>0</v>
      </c>
      <c r="N232">
        <f t="shared" si="323"/>
        <v>0</v>
      </c>
      <c r="O232">
        <f t="shared" si="323"/>
        <v>0</v>
      </c>
      <c r="P232">
        <f t="shared" si="323"/>
        <v>0</v>
      </c>
      <c r="Q232">
        <f t="shared" si="323"/>
        <v>0</v>
      </c>
      <c r="R232">
        <f t="shared" si="323"/>
        <v>0</v>
      </c>
      <c r="S232">
        <f t="shared" si="323"/>
        <v>0</v>
      </c>
      <c r="T232">
        <f t="shared" si="323"/>
        <v>0</v>
      </c>
      <c r="U232">
        <f t="shared" si="323"/>
        <v>0</v>
      </c>
      <c r="V232">
        <f t="shared" si="323"/>
        <v>0</v>
      </c>
      <c r="W232">
        <f t="shared" si="323"/>
        <v>0</v>
      </c>
      <c r="X232">
        <f t="shared" si="323"/>
        <v>0</v>
      </c>
      <c r="Y232">
        <f t="shared" si="323"/>
        <v>0</v>
      </c>
      <c r="Z232">
        <f t="shared" si="323"/>
        <v>0</v>
      </c>
      <c r="AA232">
        <f t="shared" si="323"/>
        <v>0</v>
      </c>
      <c r="AB232">
        <f t="shared" si="323"/>
        <v>0</v>
      </c>
      <c r="AC232">
        <f t="shared" si="323"/>
        <v>0</v>
      </c>
      <c r="AD232">
        <f t="shared" si="323"/>
        <v>0</v>
      </c>
      <c r="AE232">
        <f t="shared" si="323"/>
        <v>0</v>
      </c>
      <c r="AF232">
        <f t="shared" si="323"/>
        <v>0</v>
      </c>
      <c r="AG232">
        <f t="shared" ref="AG232:BL232" si="324">AG83</f>
        <v>0</v>
      </c>
      <c r="AH232">
        <f t="shared" si="324"/>
        <v>0</v>
      </c>
      <c r="AI232">
        <f t="shared" si="324"/>
        <v>0</v>
      </c>
      <c r="AJ232">
        <f t="shared" si="324"/>
        <v>0</v>
      </c>
      <c r="AK232">
        <f t="shared" si="324"/>
        <v>0</v>
      </c>
      <c r="AL232">
        <f t="shared" si="324"/>
        <v>0</v>
      </c>
      <c r="AM232">
        <f t="shared" si="324"/>
        <v>0</v>
      </c>
      <c r="AN232">
        <f t="shared" si="324"/>
        <v>0</v>
      </c>
      <c r="AO232">
        <f t="shared" si="324"/>
        <v>0</v>
      </c>
      <c r="AP232">
        <f t="shared" si="324"/>
        <v>0</v>
      </c>
      <c r="AQ232">
        <f t="shared" si="324"/>
        <v>0</v>
      </c>
      <c r="AR232">
        <f t="shared" si="324"/>
        <v>0</v>
      </c>
      <c r="AS232">
        <f t="shared" si="324"/>
        <v>0</v>
      </c>
      <c r="AT232">
        <f t="shared" si="324"/>
        <v>0</v>
      </c>
      <c r="AU232">
        <f t="shared" si="324"/>
        <v>0</v>
      </c>
      <c r="AV232">
        <f t="shared" si="324"/>
        <v>0</v>
      </c>
      <c r="AW232">
        <f t="shared" si="324"/>
        <v>0</v>
      </c>
      <c r="AX232">
        <f t="shared" si="324"/>
        <v>0</v>
      </c>
      <c r="AY232">
        <f t="shared" si="324"/>
        <v>0</v>
      </c>
      <c r="AZ232">
        <f t="shared" si="324"/>
        <v>0</v>
      </c>
      <c r="BA232">
        <f t="shared" si="324"/>
        <v>0</v>
      </c>
      <c r="BB232">
        <f t="shared" si="324"/>
        <v>0</v>
      </c>
      <c r="BC232">
        <f t="shared" si="324"/>
        <v>0</v>
      </c>
      <c r="BD232">
        <f t="shared" si="324"/>
        <v>0</v>
      </c>
      <c r="BE232">
        <f t="shared" si="324"/>
        <v>0</v>
      </c>
      <c r="BF232">
        <f t="shared" si="324"/>
        <v>0</v>
      </c>
      <c r="BG232">
        <f t="shared" si="324"/>
        <v>0</v>
      </c>
      <c r="BH232">
        <f t="shared" si="324"/>
        <v>0</v>
      </c>
      <c r="BI232">
        <f t="shared" si="324"/>
        <v>0</v>
      </c>
      <c r="BJ232">
        <f t="shared" si="324"/>
        <v>0</v>
      </c>
      <c r="BK232">
        <f t="shared" si="324"/>
        <v>0</v>
      </c>
      <c r="BL232">
        <f t="shared" si="324"/>
        <v>0</v>
      </c>
      <c r="BM232">
        <f t="shared" ref="BM232:CR232" si="325">BM83</f>
        <v>0</v>
      </c>
      <c r="BN232">
        <f t="shared" si="325"/>
        <v>0</v>
      </c>
      <c r="BO232">
        <f t="shared" si="325"/>
        <v>0</v>
      </c>
      <c r="BP232">
        <f t="shared" si="325"/>
        <v>0</v>
      </c>
      <c r="BQ232">
        <f t="shared" si="325"/>
        <v>0</v>
      </c>
      <c r="BR232">
        <f t="shared" si="325"/>
        <v>0</v>
      </c>
      <c r="BS232">
        <f t="shared" si="325"/>
        <v>0</v>
      </c>
      <c r="BT232">
        <f t="shared" si="325"/>
        <v>0</v>
      </c>
      <c r="BU232">
        <f t="shared" si="325"/>
        <v>0</v>
      </c>
      <c r="BV232">
        <f t="shared" si="325"/>
        <v>0</v>
      </c>
      <c r="BW232">
        <f t="shared" si="325"/>
        <v>0</v>
      </c>
      <c r="BX232">
        <f t="shared" si="325"/>
        <v>0</v>
      </c>
      <c r="BY232">
        <f t="shared" si="325"/>
        <v>0</v>
      </c>
      <c r="BZ232">
        <f t="shared" si="325"/>
        <v>0</v>
      </c>
      <c r="CA232">
        <f t="shared" si="325"/>
        <v>0</v>
      </c>
      <c r="CB232">
        <f t="shared" si="325"/>
        <v>0</v>
      </c>
      <c r="CC232">
        <f t="shared" si="325"/>
        <v>0</v>
      </c>
      <c r="CD232">
        <f t="shared" si="325"/>
        <v>0</v>
      </c>
      <c r="CE232">
        <f t="shared" si="325"/>
        <v>0</v>
      </c>
      <c r="CF232">
        <f t="shared" si="325"/>
        <v>0</v>
      </c>
      <c r="CG232">
        <f t="shared" si="325"/>
        <v>0</v>
      </c>
      <c r="CH232">
        <f t="shared" si="325"/>
        <v>0</v>
      </c>
      <c r="CI232">
        <f t="shared" si="325"/>
        <v>0</v>
      </c>
      <c r="CJ232">
        <f t="shared" si="325"/>
        <v>0</v>
      </c>
      <c r="CK232">
        <f t="shared" si="325"/>
        <v>0</v>
      </c>
      <c r="CL232">
        <f t="shared" si="325"/>
        <v>0</v>
      </c>
      <c r="CM232">
        <f t="shared" si="325"/>
        <v>0</v>
      </c>
      <c r="CN232">
        <f t="shared" si="325"/>
        <v>0</v>
      </c>
      <c r="CO232">
        <f t="shared" si="325"/>
        <v>0</v>
      </c>
      <c r="CP232">
        <f t="shared" si="325"/>
        <v>0</v>
      </c>
      <c r="CQ232">
        <f t="shared" si="325"/>
        <v>0</v>
      </c>
      <c r="CR232">
        <f t="shared" si="325"/>
        <v>0</v>
      </c>
      <c r="CS232">
        <f t="shared" ref="CS232:DH232" si="326">CS83</f>
        <v>0</v>
      </c>
      <c r="CT232">
        <f t="shared" si="326"/>
        <v>0</v>
      </c>
      <c r="CU232">
        <f t="shared" si="326"/>
        <v>0</v>
      </c>
      <c r="CV232">
        <f t="shared" si="326"/>
        <v>0</v>
      </c>
      <c r="CW232">
        <f t="shared" si="326"/>
        <v>0</v>
      </c>
      <c r="CX232">
        <f t="shared" si="326"/>
        <v>0</v>
      </c>
      <c r="CY232">
        <f t="shared" si="326"/>
        <v>0</v>
      </c>
      <c r="CZ232">
        <f t="shared" si="326"/>
        <v>0</v>
      </c>
      <c r="DA232">
        <f t="shared" si="326"/>
        <v>0</v>
      </c>
      <c r="DB232">
        <f t="shared" si="326"/>
        <v>0</v>
      </c>
      <c r="DC232">
        <f t="shared" si="326"/>
        <v>0</v>
      </c>
      <c r="DD232">
        <f t="shared" si="326"/>
        <v>0</v>
      </c>
      <c r="DE232">
        <f t="shared" si="326"/>
        <v>0</v>
      </c>
      <c r="DF232">
        <f t="shared" si="326"/>
        <v>0</v>
      </c>
      <c r="DG232">
        <f t="shared" si="326"/>
        <v>0</v>
      </c>
      <c r="DH232">
        <f t="shared" si="326"/>
        <v>0</v>
      </c>
    </row>
    <row r="233" spans="1:112">
      <c r="A233">
        <f t="shared" ref="A233:AF233" si="327">A84</f>
        <v>226</v>
      </c>
      <c r="B233" t="str">
        <f t="shared" si="327"/>
        <v>Servicio Estatal de Autonomías</v>
      </c>
      <c r="C233">
        <f t="shared" si="327"/>
        <v>0</v>
      </c>
      <c r="D233">
        <f t="shared" si="327"/>
        <v>1620.81</v>
      </c>
      <c r="E233">
        <f t="shared" si="327"/>
        <v>0</v>
      </c>
      <c r="F233">
        <f t="shared" si="327"/>
        <v>0</v>
      </c>
      <c r="G233">
        <f t="shared" si="327"/>
        <v>0</v>
      </c>
      <c r="H233">
        <f t="shared" si="327"/>
        <v>0</v>
      </c>
      <c r="I233">
        <f t="shared" si="327"/>
        <v>0</v>
      </c>
      <c r="J233">
        <f t="shared" si="327"/>
        <v>0</v>
      </c>
      <c r="K233">
        <f t="shared" si="327"/>
        <v>0</v>
      </c>
      <c r="L233">
        <f t="shared" si="327"/>
        <v>0</v>
      </c>
      <c r="M233">
        <f t="shared" si="327"/>
        <v>0</v>
      </c>
      <c r="N233">
        <f t="shared" si="327"/>
        <v>0</v>
      </c>
      <c r="O233">
        <f t="shared" si="327"/>
        <v>0</v>
      </c>
      <c r="P233">
        <f t="shared" si="327"/>
        <v>0</v>
      </c>
      <c r="Q233">
        <f t="shared" si="327"/>
        <v>0</v>
      </c>
      <c r="R233">
        <f t="shared" si="327"/>
        <v>0</v>
      </c>
      <c r="S233">
        <f t="shared" si="327"/>
        <v>0</v>
      </c>
      <c r="T233">
        <f t="shared" si="327"/>
        <v>0</v>
      </c>
      <c r="U233">
        <f t="shared" si="327"/>
        <v>0</v>
      </c>
      <c r="V233">
        <f t="shared" si="327"/>
        <v>0</v>
      </c>
      <c r="W233">
        <f t="shared" si="327"/>
        <v>0</v>
      </c>
      <c r="X233">
        <f t="shared" si="327"/>
        <v>0</v>
      </c>
      <c r="Y233">
        <f t="shared" si="327"/>
        <v>0</v>
      </c>
      <c r="Z233">
        <f t="shared" si="327"/>
        <v>0</v>
      </c>
      <c r="AA233">
        <f t="shared" si="327"/>
        <v>0</v>
      </c>
      <c r="AB233">
        <f t="shared" si="327"/>
        <v>0</v>
      </c>
      <c r="AC233">
        <f t="shared" si="327"/>
        <v>0</v>
      </c>
      <c r="AD233">
        <f t="shared" si="327"/>
        <v>0</v>
      </c>
      <c r="AE233">
        <f t="shared" si="327"/>
        <v>0</v>
      </c>
      <c r="AF233">
        <f t="shared" si="327"/>
        <v>0</v>
      </c>
      <c r="AG233">
        <f t="shared" ref="AG233:BL233" si="328">AG84</f>
        <v>0</v>
      </c>
      <c r="AH233">
        <f t="shared" si="328"/>
        <v>0</v>
      </c>
      <c r="AI233">
        <f t="shared" si="328"/>
        <v>0</v>
      </c>
      <c r="AJ233">
        <f t="shared" si="328"/>
        <v>0</v>
      </c>
      <c r="AK233">
        <f t="shared" si="328"/>
        <v>0</v>
      </c>
      <c r="AL233">
        <f t="shared" si="328"/>
        <v>0</v>
      </c>
      <c r="AM233">
        <f t="shared" si="328"/>
        <v>0</v>
      </c>
      <c r="AN233">
        <f t="shared" si="328"/>
        <v>0</v>
      </c>
      <c r="AO233">
        <f t="shared" si="328"/>
        <v>0</v>
      </c>
      <c r="AP233">
        <f t="shared" si="328"/>
        <v>0</v>
      </c>
      <c r="AQ233">
        <f t="shared" si="328"/>
        <v>0</v>
      </c>
      <c r="AR233">
        <f t="shared" si="328"/>
        <v>0</v>
      </c>
      <c r="AS233">
        <f t="shared" si="328"/>
        <v>0</v>
      </c>
      <c r="AT233">
        <f t="shared" si="328"/>
        <v>0</v>
      </c>
      <c r="AU233">
        <f t="shared" si="328"/>
        <v>0</v>
      </c>
      <c r="AV233">
        <f t="shared" si="328"/>
        <v>0</v>
      </c>
      <c r="AW233">
        <f t="shared" si="328"/>
        <v>0</v>
      </c>
      <c r="AX233">
        <f t="shared" si="328"/>
        <v>0</v>
      </c>
      <c r="AY233">
        <f t="shared" si="328"/>
        <v>0</v>
      </c>
      <c r="AZ233">
        <f t="shared" si="328"/>
        <v>0</v>
      </c>
      <c r="BA233">
        <f t="shared" si="328"/>
        <v>0</v>
      </c>
      <c r="BB233">
        <f t="shared" si="328"/>
        <v>0</v>
      </c>
      <c r="BC233">
        <f t="shared" si="328"/>
        <v>0</v>
      </c>
      <c r="BD233">
        <f t="shared" si="328"/>
        <v>0</v>
      </c>
      <c r="BE233">
        <f t="shared" si="328"/>
        <v>0</v>
      </c>
      <c r="BF233">
        <f t="shared" si="328"/>
        <v>0</v>
      </c>
      <c r="BG233">
        <f t="shared" si="328"/>
        <v>0</v>
      </c>
      <c r="BH233">
        <f t="shared" si="328"/>
        <v>0</v>
      </c>
      <c r="BI233">
        <f t="shared" si="328"/>
        <v>0</v>
      </c>
      <c r="BJ233">
        <f t="shared" si="328"/>
        <v>0</v>
      </c>
      <c r="BK233">
        <f t="shared" si="328"/>
        <v>0</v>
      </c>
      <c r="BL233">
        <f t="shared" si="328"/>
        <v>0</v>
      </c>
      <c r="BM233">
        <f t="shared" ref="BM233:CR233" si="329">BM84</f>
        <v>0</v>
      </c>
      <c r="BN233">
        <f t="shared" si="329"/>
        <v>0</v>
      </c>
      <c r="BO233">
        <f t="shared" si="329"/>
        <v>0</v>
      </c>
      <c r="BP233">
        <f t="shared" si="329"/>
        <v>0</v>
      </c>
      <c r="BQ233">
        <f t="shared" si="329"/>
        <v>0</v>
      </c>
      <c r="BR233">
        <f t="shared" si="329"/>
        <v>0</v>
      </c>
      <c r="BS233">
        <f t="shared" si="329"/>
        <v>0</v>
      </c>
      <c r="BT233">
        <f t="shared" si="329"/>
        <v>0</v>
      </c>
      <c r="BU233">
        <f t="shared" si="329"/>
        <v>0</v>
      </c>
      <c r="BV233">
        <f t="shared" si="329"/>
        <v>0</v>
      </c>
      <c r="BW233">
        <f t="shared" si="329"/>
        <v>0</v>
      </c>
      <c r="BX233">
        <f t="shared" si="329"/>
        <v>0</v>
      </c>
      <c r="BY233">
        <f t="shared" si="329"/>
        <v>0</v>
      </c>
      <c r="BZ233">
        <f t="shared" si="329"/>
        <v>0</v>
      </c>
      <c r="CA233">
        <f t="shared" si="329"/>
        <v>0</v>
      </c>
      <c r="CB233">
        <f t="shared" si="329"/>
        <v>0</v>
      </c>
      <c r="CC233">
        <f t="shared" si="329"/>
        <v>0</v>
      </c>
      <c r="CD233">
        <f t="shared" si="329"/>
        <v>0</v>
      </c>
      <c r="CE233">
        <f t="shared" si="329"/>
        <v>0</v>
      </c>
      <c r="CF233">
        <f t="shared" si="329"/>
        <v>0</v>
      </c>
      <c r="CG233">
        <f t="shared" si="329"/>
        <v>0</v>
      </c>
      <c r="CH233">
        <f t="shared" si="329"/>
        <v>0</v>
      </c>
      <c r="CI233">
        <f t="shared" si="329"/>
        <v>0</v>
      </c>
      <c r="CJ233">
        <f t="shared" si="329"/>
        <v>0</v>
      </c>
      <c r="CK233">
        <f t="shared" si="329"/>
        <v>0</v>
      </c>
      <c r="CL233">
        <f t="shared" si="329"/>
        <v>0</v>
      </c>
      <c r="CM233">
        <f t="shared" si="329"/>
        <v>0</v>
      </c>
      <c r="CN233">
        <f t="shared" si="329"/>
        <v>0</v>
      </c>
      <c r="CO233">
        <f t="shared" si="329"/>
        <v>0</v>
      </c>
      <c r="CP233">
        <f t="shared" si="329"/>
        <v>0</v>
      </c>
      <c r="CQ233">
        <f t="shared" si="329"/>
        <v>0</v>
      </c>
      <c r="CR233">
        <f t="shared" si="329"/>
        <v>0</v>
      </c>
      <c r="CS233">
        <f t="shared" ref="CS233:DH233" si="330">CS84</f>
        <v>0</v>
      </c>
      <c r="CT233">
        <f t="shared" si="330"/>
        <v>0</v>
      </c>
      <c r="CU233">
        <f t="shared" si="330"/>
        <v>0</v>
      </c>
      <c r="CV233">
        <f t="shared" si="330"/>
        <v>0</v>
      </c>
      <c r="CW233">
        <f t="shared" si="330"/>
        <v>0</v>
      </c>
      <c r="CX233">
        <f t="shared" si="330"/>
        <v>0</v>
      </c>
      <c r="CY233">
        <f t="shared" si="330"/>
        <v>0</v>
      </c>
      <c r="CZ233">
        <f t="shared" si="330"/>
        <v>0</v>
      </c>
      <c r="DA233">
        <f t="shared" si="330"/>
        <v>0</v>
      </c>
      <c r="DB233">
        <f t="shared" si="330"/>
        <v>0</v>
      </c>
      <c r="DC233">
        <f t="shared" si="330"/>
        <v>0</v>
      </c>
      <c r="DD233">
        <f t="shared" si="330"/>
        <v>0</v>
      </c>
      <c r="DE233">
        <f t="shared" si="330"/>
        <v>0</v>
      </c>
      <c r="DF233">
        <f t="shared" si="330"/>
        <v>0</v>
      </c>
      <c r="DG233">
        <f t="shared" si="330"/>
        <v>0</v>
      </c>
      <c r="DH233">
        <f t="shared" si="330"/>
        <v>0</v>
      </c>
    </row>
    <row r="234" spans="1:112">
      <c r="A234">
        <f t="shared" ref="A234:AF234" si="331">A85</f>
        <v>157</v>
      </c>
      <c r="B234" t="str">
        <f t="shared" si="331"/>
        <v>Servicio para la Prevención de la Tortura</v>
      </c>
      <c r="C234">
        <f t="shared" si="331"/>
        <v>0</v>
      </c>
      <c r="D234">
        <f t="shared" si="331"/>
        <v>29612.33</v>
      </c>
      <c r="E234">
        <f t="shared" si="331"/>
        <v>0</v>
      </c>
      <c r="F234">
        <f t="shared" si="331"/>
        <v>0</v>
      </c>
      <c r="G234">
        <f t="shared" si="331"/>
        <v>0</v>
      </c>
      <c r="H234">
        <f t="shared" si="331"/>
        <v>0</v>
      </c>
      <c r="I234">
        <f t="shared" si="331"/>
        <v>0</v>
      </c>
      <c r="J234">
        <f t="shared" si="331"/>
        <v>0</v>
      </c>
      <c r="K234">
        <f t="shared" si="331"/>
        <v>0</v>
      </c>
      <c r="L234">
        <f t="shared" si="331"/>
        <v>0</v>
      </c>
      <c r="M234">
        <f t="shared" si="331"/>
        <v>0</v>
      </c>
      <c r="N234">
        <f t="shared" si="331"/>
        <v>0</v>
      </c>
      <c r="O234">
        <f t="shared" si="331"/>
        <v>0</v>
      </c>
      <c r="P234">
        <f t="shared" si="331"/>
        <v>0</v>
      </c>
      <c r="Q234">
        <f t="shared" si="331"/>
        <v>0</v>
      </c>
      <c r="R234">
        <f t="shared" si="331"/>
        <v>0</v>
      </c>
      <c r="S234">
        <f t="shared" si="331"/>
        <v>0</v>
      </c>
      <c r="T234">
        <f t="shared" si="331"/>
        <v>0</v>
      </c>
      <c r="U234">
        <f t="shared" si="331"/>
        <v>0</v>
      </c>
      <c r="V234">
        <f t="shared" si="331"/>
        <v>0</v>
      </c>
      <c r="W234">
        <f t="shared" si="331"/>
        <v>0</v>
      </c>
      <c r="X234">
        <f t="shared" si="331"/>
        <v>0</v>
      </c>
      <c r="Y234">
        <f t="shared" si="331"/>
        <v>0</v>
      </c>
      <c r="Z234">
        <f t="shared" si="331"/>
        <v>0</v>
      </c>
      <c r="AA234">
        <f t="shared" si="331"/>
        <v>0</v>
      </c>
      <c r="AB234">
        <f t="shared" si="331"/>
        <v>0</v>
      </c>
      <c r="AC234">
        <f t="shared" si="331"/>
        <v>0</v>
      </c>
      <c r="AD234">
        <f t="shared" si="331"/>
        <v>0</v>
      </c>
      <c r="AE234">
        <f t="shared" si="331"/>
        <v>0</v>
      </c>
      <c r="AF234">
        <f t="shared" si="331"/>
        <v>0</v>
      </c>
      <c r="AG234">
        <f t="shared" ref="AG234:BL234" si="332">AG85</f>
        <v>0</v>
      </c>
      <c r="AH234">
        <f t="shared" si="332"/>
        <v>0</v>
      </c>
      <c r="AI234">
        <f t="shared" si="332"/>
        <v>0</v>
      </c>
      <c r="AJ234">
        <f t="shared" si="332"/>
        <v>0</v>
      </c>
      <c r="AK234">
        <f t="shared" si="332"/>
        <v>0</v>
      </c>
      <c r="AL234">
        <f t="shared" si="332"/>
        <v>0</v>
      </c>
      <c r="AM234">
        <f t="shared" si="332"/>
        <v>0</v>
      </c>
      <c r="AN234">
        <f t="shared" si="332"/>
        <v>0</v>
      </c>
      <c r="AO234">
        <f t="shared" si="332"/>
        <v>0</v>
      </c>
      <c r="AP234">
        <f t="shared" si="332"/>
        <v>0</v>
      </c>
      <c r="AQ234">
        <f t="shared" si="332"/>
        <v>0</v>
      </c>
      <c r="AR234">
        <f t="shared" si="332"/>
        <v>0</v>
      </c>
      <c r="AS234">
        <f t="shared" si="332"/>
        <v>0</v>
      </c>
      <c r="AT234">
        <f t="shared" si="332"/>
        <v>0</v>
      </c>
      <c r="AU234">
        <f t="shared" si="332"/>
        <v>0</v>
      </c>
      <c r="AV234">
        <f t="shared" si="332"/>
        <v>0</v>
      </c>
      <c r="AW234">
        <f t="shared" si="332"/>
        <v>0</v>
      </c>
      <c r="AX234">
        <f t="shared" si="332"/>
        <v>0</v>
      </c>
      <c r="AY234">
        <f t="shared" si="332"/>
        <v>0</v>
      </c>
      <c r="AZ234">
        <f t="shared" si="332"/>
        <v>0</v>
      </c>
      <c r="BA234">
        <f t="shared" si="332"/>
        <v>0</v>
      </c>
      <c r="BB234">
        <f t="shared" si="332"/>
        <v>0</v>
      </c>
      <c r="BC234">
        <f t="shared" si="332"/>
        <v>0</v>
      </c>
      <c r="BD234">
        <f t="shared" si="332"/>
        <v>0</v>
      </c>
      <c r="BE234">
        <f t="shared" si="332"/>
        <v>0</v>
      </c>
      <c r="BF234">
        <f t="shared" si="332"/>
        <v>0</v>
      </c>
      <c r="BG234">
        <f t="shared" si="332"/>
        <v>0</v>
      </c>
      <c r="BH234">
        <f t="shared" si="332"/>
        <v>0</v>
      </c>
      <c r="BI234">
        <f t="shared" si="332"/>
        <v>0</v>
      </c>
      <c r="BJ234">
        <f t="shared" si="332"/>
        <v>0</v>
      </c>
      <c r="BK234">
        <f t="shared" si="332"/>
        <v>0</v>
      </c>
      <c r="BL234">
        <f t="shared" si="332"/>
        <v>0</v>
      </c>
      <c r="BM234">
        <f t="shared" ref="BM234:CR234" si="333">BM85</f>
        <v>0</v>
      </c>
      <c r="BN234">
        <f t="shared" si="333"/>
        <v>0</v>
      </c>
      <c r="BO234">
        <f t="shared" si="333"/>
        <v>0</v>
      </c>
      <c r="BP234">
        <f t="shared" si="333"/>
        <v>0</v>
      </c>
      <c r="BQ234">
        <f t="shared" si="333"/>
        <v>0</v>
      </c>
      <c r="BR234">
        <f t="shared" si="333"/>
        <v>0</v>
      </c>
      <c r="BS234">
        <f t="shared" si="333"/>
        <v>0</v>
      </c>
      <c r="BT234">
        <f t="shared" si="333"/>
        <v>0</v>
      </c>
      <c r="BU234">
        <f t="shared" si="333"/>
        <v>0</v>
      </c>
      <c r="BV234">
        <f t="shared" si="333"/>
        <v>0</v>
      </c>
      <c r="BW234">
        <f t="shared" si="333"/>
        <v>0</v>
      </c>
      <c r="BX234">
        <f t="shared" si="333"/>
        <v>0</v>
      </c>
      <c r="BY234">
        <f t="shared" si="333"/>
        <v>0</v>
      </c>
      <c r="BZ234">
        <f t="shared" si="333"/>
        <v>0</v>
      </c>
      <c r="CA234">
        <f t="shared" si="333"/>
        <v>0</v>
      </c>
      <c r="CB234">
        <f t="shared" si="333"/>
        <v>0</v>
      </c>
      <c r="CC234">
        <f t="shared" si="333"/>
        <v>0</v>
      </c>
      <c r="CD234">
        <f t="shared" si="333"/>
        <v>0</v>
      </c>
      <c r="CE234">
        <f t="shared" si="333"/>
        <v>0</v>
      </c>
      <c r="CF234">
        <f t="shared" si="333"/>
        <v>0</v>
      </c>
      <c r="CG234">
        <f t="shared" si="333"/>
        <v>0</v>
      </c>
      <c r="CH234">
        <f t="shared" si="333"/>
        <v>0</v>
      </c>
      <c r="CI234">
        <f t="shared" si="333"/>
        <v>0</v>
      </c>
      <c r="CJ234">
        <f t="shared" si="333"/>
        <v>0</v>
      </c>
      <c r="CK234">
        <f t="shared" si="333"/>
        <v>0</v>
      </c>
      <c r="CL234">
        <f t="shared" si="333"/>
        <v>0</v>
      </c>
      <c r="CM234">
        <f t="shared" si="333"/>
        <v>0</v>
      </c>
      <c r="CN234">
        <f t="shared" si="333"/>
        <v>0</v>
      </c>
      <c r="CO234">
        <f t="shared" si="333"/>
        <v>0</v>
      </c>
      <c r="CP234">
        <f t="shared" si="333"/>
        <v>0</v>
      </c>
      <c r="CQ234">
        <f t="shared" si="333"/>
        <v>0</v>
      </c>
      <c r="CR234">
        <f t="shared" si="333"/>
        <v>0</v>
      </c>
      <c r="CS234">
        <f t="shared" ref="CS234:DH234" si="334">CS85</f>
        <v>0</v>
      </c>
      <c r="CT234">
        <f t="shared" si="334"/>
        <v>0</v>
      </c>
      <c r="CU234">
        <f t="shared" si="334"/>
        <v>0</v>
      </c>
      <c r="CV234">
        <f t="shared" si="334"/>
        <v>0</v>
      </c>
      <c r="CW234">
        <f t="shared" si="334"/>
        <v>0</v>
      </c>
      <c r="CX234">
        <f t="shared" si="334"/>
        <v>0</v>
      </c>
      <c r="CY234">
        <f t="shared" si="334"/>
        <v>0</v>
      </c>
      <c r="CZ234">
        <f t="shared" si="334"/>
        <v>0</v>
      </c>
      <c r="DA234">
        <f t="shared" si="334"/>
        <v>0</v>
      </c>
      <c r="DB234">
        <f t="shared" si="334"/>
        <v>0</v>
      </c>
      <c r="DC234">
        <f t="shared" si="334"/>
        <v>0</v>
      </c>
      <c r="DD234">
        <f t="shared" si="334"/>
        <v>0</v>
      </c>
      <c r="DE234">
        <f t="shared" si="334"/>
        <v>0</v>
      </c>
      <c r="DF234">
        <f t="shared" si="334"/>
        <v>0</v>
      </c>
      <c r="DG234">
        <f t="shared" si="334"/>
        <v>0</v>
      </c>
      <c r="DH234">
        <f t="shared" si="334"/>
        <v>0</v>
      </c>
    </row>
    <row r="235" spans="1:112">
      <c r="A235">
        <f t="shared" ref="A235:AF235" si="335">A86</f>
        <v>862</v>
      </c>
      <c r="B235" t="str">
        <f t="shared" si="335"/>
        <v>Fondo Nacional de Desarrollo Regional</v>
      </c>
      <c r="C235">
        <f t="shared" si="335"/>
        <v>309122.25</v>
      </c>
      <c r="D235">
        <f t="shared" si="335"/>
        <v>45854211.879999995</v>
      </c>
      <c r="E235">
        <f t="shared" si="335"/>
        <v>430401.88</v>
      </c>
      <c r="F235">
        <f t="shared" si="335"/>
        <v>1602.6100000000001</v>
      </c>
      <c r="G235">
        <f t="shared" si="335"/>
        <v>0</v>
      </c>
      <c r="H235">
        <f t="shared" si="335"/>
        <v>0</v>
      </c>
      <c r="I235">
        <f t="shared" si="335"/>
        <v>0</v>
      </c>
      <c r="J235">
        <f t="shared" si="335"/>
        <v>0</v>
      </c>
      <c r="K235">
        <f t="shared" si="335"/>
        <v>0</v>
      </c>
      <c r="L235">
        <f t="shared" si="335"/>
        <v>0</v>
      </c>
      <c r="M235">
        <f t="shared" si="335"/>
        <v>0</v>
      </c>
      <c r="N235">
        <f t="shared" si="335"/>
        <v>0</v>
      </c>
      <c r="O235">
        <f t="shared" si="335"/>
        <v>0</v>
      </c>
      <c r="P235">
        <f t="shared" si="335"/>
        <v>0</v>
      </c>
      <c r="Q235">
        <f t="shared" si="335"/>
        <v>0</v>
      </c>
      <c r="R235">
        <f t="shared" si="335"/>
        <v>0</v>
      </c>
      <c r="S235">
        <f t="shared" si="335"/>
        <v>0</v>
      </c>
      <c r="T235">
        <f t="shared" si="335"/>
        <v>0</v>
      </c>
      <c r="U235">
        <f t="shared" si="335"/>
        <v>0</v>
      </c>
      <c r="V235">
        <f t="shared" si="335"/>
        <v>0</v>
      </c>
      <c r="W235">
        <f t="shared" si="335"/>
        <v>0</v>
      </c>
      <c r="X235">
        <f t="shared" si="335"/>
        <v>0</v>
      </c>
      <c r="Y235">
        <f t="shared" si="335"/>
        <v>0</v>
      </c>
      <c r="Z235">
        <f t="shared" si="335"/>
        <v>0</v>
      </c>
      <c r="AA235">
        <f t="shared" si="335"/>
        <v>0</v>
      </c>
      <c r="AB235">
        <f t="shared" si="335"/>
        <v>0</v>
      </c>
      <c r="AC235">
        <f t="shared" si="335"/>
        <v>0</v>
      </c>
      <c r="AD235">
        <f t="shared" si="335"/>
        <v>0</v>
      </c>
      <c r="AE235">
        <f t="shared" si="335"/>
        <v>0</v>
      </c>
      <c r="AF235">
        <f t="shared" si="335"/>
        <v>0</v>
      </c>
      <c r="AG235">
        <f t="shared" ref="AG235:BL235" si="336">AG86</f>
        <v>0</v>
      </c>
      <c r="AH235">
        <f t="shared" si="336"/>
        <v>0</v>
      </c>
      <c r="AI235">
        <f t="shared" si="336"/>
        <v>0</v>
      </c>
      <c r="AJ235">
        <f t="shared" si="336"/>
        <v>0</v>
      </c>
      <c r="AK235">
        <f t="shared" si="336"/>
        <v>0</v>
      </c>
      <c r="AL235">
        <f t="shared" si="336"/>
        <v>0</v>
      </c>
      <c r="AM235">
        <f t="shared" si="336"/>
        <v>0</v>
      </c>
      <c r="AN235">
        <f t="shared" si="336"/>
        <v>0</v>
      </c>
      <c r="AO235">
        <f t="shared" si="336"/>
        <v>0</v>
      </c>
      <c r="AP235">
        <f t="shared" si="336"/>
        <v>0</v>
      </c>
      <c r="AQ235">
        <f t="shared" si="336"/>
        <v>0</v>
      </c>
      <c r="AR235">
        <f t="shared" si="336"/>
        <v>0</v>
      </c>
      <c r="AS235">
        <f t="shared" si="336"/>
        <v>0</v>
      </c>
      <c r="AT235">
        <f t="shared" si="336"/>
        <v>0</v>
      </c>
      <c r="AU235">
        <f t="shared" si="336"/>
        <v>0</v>
      </c>
      <c r="AV235">
        <f t="shared" si="336"/>
        <v>0</v>
      </c>
      <c r="AW235">
        <f t="shared" si="336"/>
        <v>0</v>
      </c>
      <c r="AX235">
        <f t="shared" si="336"/>
        <v>0</v>
      </c>
      <c r="AY235">
        <f t="shared" si="336"/>
        <v>0</v>
      </c>
      <c r="AZ235">
        <f t="shared" si="336"/>
        <v>0</v>
      </c>
      <c r="BA235">
        <f t="shared" si="336"/>
        <v>0</v>
      </c>
      <c r="BB235">
        <f t="shared" si="336"/>
        <v>0</v>
      </c>
      <c r="BC235">
        <f t="shared" si="336"/>
        <v>0</v>
      </c>
      <c r="BD235">
        <f t="shared" si="336"/>
        <v>0</v>
      </c>
      <c r="BE235">
        <f t="shared" si="336"/>
        <v>0</v>
      </c>
      <c r="BF235">
        <f t="shared" si="336"/>
        <v>0</v>
      </c>
      <c r="BG235">
        <f t="shared" si="336"/>
        <v>0</v>
      </c>
      <c r="BH235">
        <f t="shared" si="336"/>
        <v>0</v>
      </c>
      <c r="BI235">
        <f t="shared" si="336"/>
        <v>0</v>
      </c>
      <c r="BJ235">
        <f t="shared" si="336"/>
        <v>0</v>
      </c>
      <c r="BK235">
        <f t="shared" si="336"/>
        <v>0</v>
      </c>
      <c r="BL235">
        <f t="shared" si="336"/>
        <v>0</v>
      </c>
      <c r="BM235">
        <f t="shared" ref="BM235:CR235" si="337">BM86</f>
        <v>0</v>
      </c>
      <c r="BN235">
        <f t="shared" si="337"/>
        <v>0</v>
      </c>
      <c r="BO235">
        <f t="shared" si="337"/>
        <v>0</v>
      </c>
      <c r="BP235">
        <f t="shared" si="337"/>
        <v>0</v>
      </c>
      <c r="BQ235">
        <f t="shared" si="337"/>
        <v>0</v>
      </c>
      <c r="BR235">
        <f t="shared" si="337"/>
        <v>0</v>
      </c>
      <c r="BS235">
        <f t="shared" si="337"/>
        <v>0</v>
      </c>
      <c r="BT235">
        <f t="shared" si="337"/>
        <v>0</v>
      </c>
      <c r="BU235">
        <f t="shared" si="337"/>
        <v>0</v>
      </c>
      <c r="BV235">
        <f t="shared" si="337"/>
        <v>0</v>
      </c>
      <c r="BW235">
        <f t="shared" si="337"/>
        <v>0</v>
      </c>
      <c r="BX235">
        <f t="shared" si="337"/>
        <v>0</v>
      </c>
      <c r="BY235">
        <f t="shared" si="337"/>
        <v>0</v>
      </c>
      <c r="BZ235">
        <f t="shared" si="337"/>
        <v>0</v>
      </c>
      <c r="CA235">
        <f t="shared" si="337"/>
        <v>0</v>
      </c>
      <c r="CB235">
        <f t="shared" si="337"/>
        <v>0</v>
      </c>
      <c r="CC235">
        <f t="shared" si="337"/>
        <v>0</v>
      </c>
      <c r="CD235">
        <f t="shared" si="337"/>
        <v>0</v>
      </c>
      <c r="CE235">
        <f t="shared" si="337"/>
        <v>0</v>
      </c>
      <c r="CF235">
        <f t="shared" si="337"/>
        <v>0</v>
      </c>
      <c r="CG235">
        <f t="shared" si="337"/>
        <v>0</v>
      </c>
      <c r="CH235">
        <f t="shared" si="337"/>
        <v>0</v>
      </c>
      <c r="CI235">
        <f t="shared" si="337"/>
        <v>0</v>
      </c>
      <c r="CJ235">
        <f t="shared" si="337"/>
        <v>0</v>
      </c>
      <c r="CK235">
        <f t="shared" si="337"/>
        <v>0</v>
      </c>
      <c r="CL235">
        <f t="shared" si="337"/>
        <v>0</v>
      </c>
      <c r="CM235">
        <f t="shared" si="337"/>
        <v>0</v>
      </c>
      <c r="CN235">
        <f t="shared" si="337"/>
        <v>0</v>
      </c>
      <c r="CO235">
        <f t="shared" si="337"/>
        <v>0</v>
      </c>
      <c r="CP235">
        <f t="shared" si="337"/>
        <v>0</v>
      </c>
      <c r="CQ235">
        <f t="shared" si="337"/>
        <v>0</v>
      </c>
      <c r="CR235">
        <f t="shared" si="337"/>
        <v>0</v>
      </c>
      <c r="CS235">
        <f t="shared" ref="CS235:DH235" si="338">CS86</f>
        <v>0</v>
      </c>
      <c r="CT235">
        <f t="shared" si="338"/>
        <v>0</v>
      </c>
      <c r="CU235">
        <f t="shared" si="338"/>
        <v>0</v>
      </c>
      <c r="CV235">
        <f t="shared" si="338"/>
        <v>0</v>
      </c>
      <c r="CW235">
        <f t="shared" si="338"/>
        <v>0</v>
      </c>
      <c r="CX235">
        <f t="shared" si="338"/>
        <v>0</v>
      </c>
      <c r="CY235">
        <f t="shared" si="338"/>
        <v>0</v>
      </c>
      <c r="CZ235">
        <f t="shared" si="338"/>
        <v>0</v>
      </c>
      <c r="DA235">
        <f t="shared" si="338"/>
        <v>0</v>
      </c>
      <c r="DB235">
        <f t="shared" si="338"/>
        <v>0</v>
      </c>
      <c r="DC235">
        <f t="shared" si="338"/>
        <v>0</v>
      </c>
      <c r="DD235">
        <f t="shared" si="338"/>
        <v>0</v>
      </c>
      <c r="DE235">
        <f t="shared" si="338"/>
        <v>0</v>
      </c>
      <c r="DF235">
        <f t="shared" si="338"/>
        <v>0</v>
      </c>
      <c r="DG235">
        <f t="shared" si="338"/>
        <v>0</v>
      </c>
      <c r="DH235">
        <f t="shared" si="338"/>
        <v>0</v>
      </c>
    </row>
    <row r="236" spans="1:112">
      <c r="A236">
        <f t="shared" ref="A236:AF236" si="339">A87</f>
        <v>344</v>
      </c>
      <c r="B236" t="str">
        <f t="shared" si="339"/>
        <v>Instituto Plurinacional de Estudio de Lenguas y Culturas</v>
      </c>
      <c r="C236">
        <f t="shared" si="339"/>
        <v>0</v>
      </c>
      <c r="D236">
        <f t="shared" si="339"/>
        <v>4641.7</v>
      </c>
      <c r="E236">
        <f t="shared" si="339"/>
        <v>0</v>
      </c>
      <c r="F236">
        <f t="shared" si="339"/>
        <v>0</v>
      </c>
      <c r="G236">
        <f t="shared" si="339"/>
        <v>0</v>
      </c>
      <c r="H236">
        <f t="shared" si="339"/>
        <v>0</v>
      </c>
      <c r="I236">
        <f t="shared" si="339"/>
        <v>0</v>
      </c>
      <c r="J236">
        <f t="shared" si="339"/>
        <v>0</v>
      </c>
      <c r="K236">
        <f t="shared" si="339"/>
        <v>0</v>
      </c>
      <c r="L236">
        <f t="shared" si="339"/>
        <v>0</v>
      </c>
      <c r="M236">
        <f t="shared" si="339"/>
        <v>0</v>
      </c>
      <c r="N236">
        <f t="shared" si="339"/>
        <v>0</v>
      </c>
      <c r="O236">
        <f t="shared" si="339"/>
        <v>0</v>
      </c>
      <c r="P236">
        <f t="shared" si="339"/>
        <v>0</v>
      </c>
      <c r="Q236">
        <f t="shared" si="339"/>
        <v>0</v>
      </c>
      <c r="R236">
        <f t="shared" si="339"/>
        <v>0</v>
      </c>
      <c r="S236">
        <f t="shared" si="339"/>
        <v>0</v>
      </c>
      <c r="T236">
        <f t="shared" si="339"/>
        <v>0</v>
      </c>
      <c r="U236">
        <f t="shared" si="339"/>
        <v>0</v>
      </c>
      <c r="V236">
        <f t="shared" si="339"/>
        <v>0</v>
      </c>
      <c r="W236">
        <f t="shared" si="339"/>
        <v>0</v>
      </c>
      <c r="X236">
        <f t="shared" si="339"/>
        <v>0</v>
      </c>
      <c r="Y236">
        <f t="shared" si="339"/>
        <v>0</v>
      </c>
      <c r="Z236">
        <f t="shared" si="339"/>
        <v>0</v>
      </c>
      <c r="AA236">
        <f t="shared" si="339"/>
        <v>0</v>
      </c>
      <c r="AB236">
        <f t="shared" si="339"/>
        <v>0</v>
      </c>
      <c r="AC236">
        <f t="shared" si="339"/>
        <v>0</v>
      </c>
      <c r="AD236">
        <f t="shared" si="339"/>
        <v>0</v>
      </c>
      <c r="AE236">
        <f t="shared" si="339"/>
        <v>0</v>
      </c>
      <c r="AF236">
        <f t="shared" si="339"/>
        <v>0</v>
      </c>
      <c r="AG236">
        <f t="shared" ref="AG236:BL236" si="340">AG87</f>
        <v>0</v>
      </c>
      <c r="AH236">
        <f t="shared" si="340"/>
        <v>0</v>
      </c>
      <c r="AI236">
        <f t="shared" si="340"/>
        <v>0</v>
      </c>
      <c r="AJ236">
        <f t="shared" si="340"/>
        <v>0</v>
      </c>
      <c r="AK236">
        <f t="shared" si="340"/>
        <v>0</v>
      </c>
      <c r="AL236">
        <f t="shared" si="340"/>
        <v>0</v>
      </c>
      <c r="AM236">
        <f t="shared" si="340"/>
        <v>0</v>
      </c>
      <c r="AN236">
        <f t="shared" si="340"/>
        <v>0</v>
      </c>
      <c r="AO236">
        <f t="shared" si="340"/>
        <v>0</v>
      </c>
      <c r="AP236">
        <f t="shared" si="340"/>
        <v>0</v>
      </c>
      <c r="AQ236">
        <f t="shared" si="340"/>
        <v>0</v>
      </c>
      <c r="AR236">
        <f t="shared" si="340"/>
        <v>0</v>
      </c>
      <c r="AS236">
        <f t="shared" si="340"/>
        <v>0</v>
      </c>
      <c r="AT236">
        <f t="shared" si="340"/>
        <v>0</v>
      </c>
      <c r="AU236">
        <f t="shared" si="340"/>
        <v>0</v>
      </c>
      <c r="AV236">
        <f t="shared" si="340"/>
        <v>0</v>
      </c>
      <c r="AW236">
        <f t="shared" si="340"/>
        <v>0</v>
      </c>
      <c r="AX236">
        <f t="shared" si="340"/>
        <v>0</v>
      </c>
      <c r="AY236">
        <f t="shared" si="340"/>
        <v>0</v>
      </c>
      <c r="AZ236">
        <f t="shared" si="340"/>
        <v>0</v>
      </c>
      <c r="BA236">
        <f t="shared" si="340"/>
        <v>0</v>
      </c>
      <c r="BB236">
        <f t="shared" si="340"/>
        <v>0</v>
      </c>
      <c r="BC236">
        <f t="shared" si="340"/>
        <v>0</v>
      </c>
      <c r="BD236">
        <f t="shared" si="340"/>
        <v>0</v>
      </c>
      <c r="BE236">
        <f t="shared" si="340"/>
        <v>0</v>
      </c>
      <c r="BF236">
        <f t="shared" si="340"/>
        <v>0</v>
      </c>
      <c r="BG236">
        <f t="shared" si="340"/>
        <v>0</v>
      </c>
      <c r="BH236">
        <f t="shared" si="340"/>
        <v>0</v>
      </c>
      <c r="BI236">
        <f t="shared" si="340"/>
        <v>0</v>
      </c>
      <c r="BJ236">
        <f t="shared" si="340"/>
        <v>0</v>
      </c>
      <c r="BK236">
        <f t="shared" si="340"/>
        <v>0</v>
      </c>
      <c r="BL236">
        <f t="shared" si="340"/>
        <v>0</v>
      </c>
      <c r="BM236">
        <f t="shared" ref="BM236:CR236" si="341">BM87</f>
        <v>0</v>
      </c>
      <c r="BN236">
        <f t="shared" si="341"/>
        <v>0</v>
      </c>
      <c r="BO236">
        <f t="shared" si="341"/>
        <v>0</v>
      </c>
      <c r="BP236">
        <f t="shared" si="341"/>
        <v>0</v>
      </c>
      <c r="BQ236">
        <f t="shared" si="341"/>
        <v>0</v>
      </c>
      <c r="BR236">
        <f t="shared" si="341"/>
        <v>0</v>
      </c>
      <c r="BS236">
        <f t="shared" si="341"/>
        <v>0</v>
      </c>
      <c r="BT236">
        <f t="shared" si="341"/>
        <v>0</v>
      </c>
      <c r="BU236">
        <f t="shared" si="341"/>
        <v>0</v>
      </c>
      <c r="BV236">
        <f t="shared" si="341"/>
        <v>0</v>
      </c>
      <c r="BW236">
        <f t="shared" si="341"/>
        <v>0</v>
      </c>
      <c r="BX236">
        <f t="shared" si="341"/>
        <v>0</v>
      </c>
      <c r="BY236">
        <f t="shared" si="341"/>
        <v>0</v>
      </c>
      <c r="BZ236">
        <f t="shared" si="341"/>
        <v>0</v>
      </c>
      <c r="CA236">
        <f t="shared" si="341"/>
        <v>0</v>
      </c>
      <c r="CB236">
        <f t="shared" si="341"/>
        <v>0</v>
      </c>
      <c r="CC236">
        <f t="shared" si="341"/>
        <v>0</v>
      </c>
      <c r="CD236">
        <f t="shared" si="341"/>
        <v>0</v>
      </c>
      <c r="CE236">
        <f t="shared" si="341"/>
        <v>0</v>
      </c>
      <c r="CF236">
        <f t="shared" si="341"/>
        <v>0</v>
      </c>
      <c r="CG236">
        <f t="shared" si="341"/>
        <v>0</v>
      </c>
      <c r="CH236">
        <f t="shared" si="341"/>
        <v>0</v>
      </c>
      <c r="CI236">
        <f t="shared" si="341"/>
        <v>0</v>
      </c>
      <c r="CJ236">
        <f t="shared" si="341"/>
        <v>0</v>
      </c>
      <c r="CK236">
        <f t="shared" si="341"/>
        <v>0</v>
      </c>
      <c r="CL236">
        <f t="shared" si="341"/>
        <v>0</v>
      </c>
      <c r="CM236">
        <f t="shared" si="341"/>
        <v>0</v>
      </c>
      <c r="CN236">
        <f t="shared" si="341"/>
        <v>0</v>
      </c>
      <c r="CO236">
        <f t="shared" si="341"/>
        <v>0</v>
      </c>
      <c r="CP236">
        <f t="shared" si="341"/>
        <v>0</v>
      </c>
      <c r="CQ236">
        <f t="shared" si="341"/>
        <v>0</v>
      </c>
      <c r="CR236">
        <f t="shared" si="341"/>
        <v>0</v>
      </c>
      <c r="CS236">
        <f t="shared" ref="CS236:DH236" si="342">CS87</f>
        <v>0</v>
      </c>
      <c r="CT236">
        <f t="shared" si="342"/>
        <v>0</v>
      </c>
      <c r="CU236">
        <f t="shared" si="342"/>
        <v>0</v>
      </c>
      <c r="CV236">
        <f t="shared" si="342"/>
        <v>0</v>
      </c>
      <c r="CW236">
        <f t="shared" si="342"/>
        <v>0</v>
      </c>
      <c r="CX236">
        <f t="shared" si="342"/>
        <v>0</v>
      </c>
      <c r="CY236">
        <f t="shared" si="342"/>
        <v>0</v>
      </c>
      <c r="CZ236">
        <f t="shared" si="342"/>
        <v>0</v>
      </c>
      <c r="DA236">
        <f t="shared" si="342"/>
        <v>0</v>
      </c>
      <c r="DB236">
        <f t="shared" si="342"/>
        <v>0</v>
      </c>
      <c r="DC236">
        <f t="shared" si="342"/>
        <v>0</v>
      </c>
      <c r="DD236">
        <f t="shared" si="342"/>
        <v>0</v>
      </c>
      <c r="DE236">
        <f t="shared" si="342"/>
        <v>0</v>
      </c>
      <c r="DF236">
        <f t="shared" si="342"/>
        <v>0</v>
      </c>
      <c r="DG236">
        <f t="shared" si="342"/>
        <v>0</v>
      </c>
      <c r="DH236">
        <f t="shared" si="342"/>
        <v>0</v>
      </c>
    </row>
    <row r="237" spans="1:112">
      <c r="A237">
        <f t="shared" ref="A237:AF237" si="343">A88</f>
        <v>311</v>
      </c>
      <c r="B237" t="str">
        <f t="shared" si="343"/>
        <v>Autoridad de Fisc y Ctrol Soc de Agua Potable Saneam.Básico</v>
      </c>
      <c r="C237">
        <f t="shared" si="343"/>
        <v>0</v>
      </c>
      <c r="D237">
        <f t="shared" si="343"/>
        <v>364.28000000000003</v>
      </c>
      <c r="E237">
        <f t="shared" si="343"/>
        <v>0</v>
      </c>
      <c r="F237">
        <f t="shared" si="343"/>
        <v>2200.86</v>
      </c>
      <c r="G237">
        <f t="shared" si="343"/>
        <v>0</v>
      </c>
      <c r="H237">
        <f t="shared" si="343"/>
        <v>0</v>
      </c>
      <c r="I237">
        <f t="shared" si="343"/>
        <v>0</v>
      </c>
      <c r="J237">
        <f t="shared" si="343"/>
        <v>0</v>
      </c>
      <c r="K237">
        <f t="shared" si="343"/>
        <v>0</v>
      </c>
      <c r="L237">
        <f t="shared" si="343"/>
        <v>0</v>
      </c>
      <c r="M237">
        <f t="shared" si="343"/>
        <v>0</v>
      </c>
      <c r="N237">
        <f t="shared" si="343"/>
        <v>0</v>
      </c>
      <c r="O237">
        <f t="shared" si="343"/>
        <v>0</v>
      </c>
      <c r="P237">
        <f t="shared" si="343"/>
        <v>0</v>
      </c>
      <c r="Q237">
        <f t="shared" si="343"/>
        <v>0</v>
      </c>
      <c r="R237">
        <f t="shared" si="343"/>
        <v>0</v>
      </c>
      <c r="S237">
        <f t="shared" si="343"/>
        <v>0</v>
      </c>
      <c r="T237">
        <f t="shared" si="343"/>
        <v>0</v>
      </c>
      <c r="U237">
        <f t="shared" si="343"/>
        <v>0</v>
      </c>
      <c r="V237">
        <f t="shared" si="343"/>
        <v>0</v>
      </c>
      <c r="W237">
        <f t="shared" si="343"/>
        <v>0</v>
      </c>
      <c r="X237">
        <f t="shared" si="343"/>
        <v>0</v>
      </c>
      <c r="Y237">
        <f t="shared" si="343"/>
        <v>0</v>
      </c>
      <c r="Z237">
        <f t="shared" si="343"/>
        <v>0</v>
      </c>
      <c r="AA237">
        <f t="shared" si="343"/>
        <v>0</v>
      </c>
      <c r="AB237">
        <f t="shared" si="343"/>
        <v>0</v>
      </c>
      <c r="AC237">
        <f t="shared" si="343"/>
        <v>0</v>
      </c>
      <c r="AD237">
        <f t="shared" si="343"/>
        <v>0</v>
      </c>
      <c r="AE237">
        <f t="shared" si="343"/>
        <v>0</v>
      </c>
      <c r="AF237">
        <f t="shared" si="343"/>
        <v>0</v>
      </c>
      <c r="AG237">
        <f t="shared" ref="AG237:BL237" si="344">AG88</f>
        <v>0</v>
      </c>
      <c r="AH237">
        <f t="shared" si="344"/>
        <v>0</v>
      </c>
      <c r="AI237">
        <f t="shared" si="344"/>
        <v>0</v>
      </c>
      <c r="AJ237">
        <f t="shared" si="344"/>
        <v>0</v>
      </c>
      <c r="AK237">
        <f t="shared" si="344"/>
        <v>0</v>
      </c>
      <c r="AL237">
        <f t="shared" si="344"/>
        <v>0</v>
      </c>
      <c r="AM237">
        <f t="shared" si="344"/>
        <v>0</v>
      </c>
      <c r="AN237">
        <f t="shared" si="344"/>
        <v>0</v>
      </c>
      <c r="AO237">
        <f t="shared" si="344"/>
        <v>0</v>
      </c>
      <c r="AP237">
        <f t="shared" si="344"/>
        <v>0</v>
      </c>
      <c r="AQ237">
        <f t="shared" si="344"/>
        <v>0</v>
      </c>
      <c r="AR237">
        <f t="shared" si="344"/>
        <v>0</v>
      </c>
      <c r="AS237">
        <f t="shared" si="344"/>
        <v>0</v>
      </c>
      <c r="AT237">
        <f t="shared" si="344"/>
        <v>0</v>
      </c>
      <c r="AU237">
        <f t="shared" si="344"/>
        <v>0</v>
      </c>
      <c r="AV237">
        <f t="shared" si="344"/>
        <v>0</v>
      </c>
      <c r="AW237">
        <f t="shared" si="344"/>
        <v>0</v>
      </c>
      <c r="AX237">
        <f t="shared" si="344"/>
        <v>0</v>
      </c>
      <c r="AY237">
        <f t="shared" si="344"/>
        <v>0</v>
      </c>
      <c r="AZ237">
        <f t="shared" si="344"/>
        <v>0</v>
      </c>
      <c r="BA237">
        <f t="shared" si="344"/>
        <v>0</v>
      </c>
      <c r="BB237">
        <f t="shared" si="344"/>
        <v>0</v>
      </c>
      <c r="BC237">
        <f t="shared" si="344"/>
        <v>0</v>
      </c>
      <c r="BD237">
        <f t="shared" si="344"/>
        <v>0</v>
      </c>
      <c r="BE237">
        <f t="shared" si="344"/>
        <v>0</v>
      </c>
      <c r="BF237">
        <f t="shared" si="344"/>
        <v>0</v>
      </c>
      <c r="BG237">
        <f t="shared" si="344"/>
        <v>0</v>
      </c>
      <c r="BH237">
        <f t="shared" si="344"/>
        <v>0</v>
      </c>
      <c r="BI237">
        <f t="shared" si="344"/>
        <v>0</v>
      </c>
      <c r="BJ237">
        <f t="shared" si="344"/>
        <v>0</v>
      </c>
      <c r="BK237">
        <f t="shared" si="344"/>
        <v>0</v>
      </c>
      <c r="BL237">
        <f t="shared" si="344"/>
        <v>0</v>
      </c>
      <c r="BM237">
        <f t="shared" ref="BM237:CR237" si="345">BM88</f>
        <v>0</v>
      </c>
      <c r="BN237">
        <f t="shared" si="345"/>
        <v>0</v>
      </c>
      <c r="BO237">
        <f t="shared" si="345"/>
        <v>0</v>
      </c>
      <c r="BP237">
        <f t="shared" si="345"/>
        <v>0</v>
      </c>
      <c r="BQ237">
        <f t="shared" si="345"/>
        <v>0</v>
      </c>
      <c r="BR237">
        <f t="shared" si="345"/>
        <v>0</v>
      </c>
      <c r="BS237">
        <f t="shared" si="345"/>
        <v>0</v>
      </c>
      <c r="BT237">
        <f t="shared" si="345"/>
        <v>0</v>
      </c>
      <c r="BU237">
        <f t="shared" si="345"/>
        <v>0</v>
      </c>
      <c r="BV237">
        <f t="shared" si="345"/>
        <v>0</v>
      </c>
      <c r="BW237">
        <f t="shared" si="345"/>
        <v>0</v>
      </c>
      <c r="BX237">
        <f t="shared" si="345"/>
        <v>0</v>
      </c>
      <c r="BY237">
        <f t="shared" si="345"/>
        <v>0</v>
      </c>
      <c r="BZ237">
        <f t="shared" si="345"/>
        <v>0</v>
      </c>
      <c r="CA237">
        <f t="shared" si="345"/>
        <v>0</v>
      </c>
      <c r="CB237">
        <f t="shared" si="345"/>
        <v>0</v>
      </c>
      <c r="CC237">
        <f t="shared" si="345"/>
        <v>0</v>
      </c>
      <c r="CD237">
        <f t="shared" si="345"/>
        <v>0</v>
      </c>
      <c r="CE237">
        <f t="shared" si="345"/>
        <v>0</v>
      </c>
      <c r="CF237">
        <f t="shared" si="345"/>
        <v>0</v>
      </c>
      <c r="CG237">
        <f t="shared" si="345"/>
        <v>0</v>
      </c>
      <c r="CH237">
        <f t="shared" si="345"/>
        <v>0</v>
      </c>
      <c r="CI237">
        <f t="shared" si="345"/>
        <v>0</v>
      </c>
      <c r="CJ237">
        <f t="shared" si="345"/>
        <v>0</v>
      </c>
      <c r="CK237">
        <f t="shared" si="345"/>
        <v>0</v>
      </c>
      <c r="CL237">
        <f t="shared" si="345"/>
        <v>0</v>
      </c>
      <c r="CM237">
        <f t="shared" si="345"/>
        <v>0</v>
      </c>
      <c r="CN237">
        <f t="shared" si="345"/>
        <v>0</v>
      </c>
      <c r="CO237">
        <f t="shared" si="345"/>
        <v>0</v>
      </c>
      <c r="CP237">
        <f t="shared" si="345"/>
        <v>0</v>
      </c>
      <c r="CQ237">
        <f t="shared" si="345"/>
        <v>0</v>
      </c>
      <c r="CR237">
        <f t="shared" si="345"/>
        <v>0</v>
      </c>
      <c r="CS237">
        <f t="shared" ref="CS237:DH237" si="346">CS88</f>
        <v>0</v>
      </c>
      <c r="CT237">
        <f t="shared" si="346"/>
        <v>0</v>
      </c>
      <c r="CU237">
        <f t="shared" si="346"/>
        <v>0</v>
      </c>
      <c r="CV237">
        <f t="shared" si="346"/>
        <v>0</v>
      </c>
      <c r="CW237">
        <f t="shared" si="346"/>
        <v>0</v>
      </c>
      <c r="CX237">
        <f t="shared" si="346"/>
        <v>0</v>
      </c>
      <c r="CY237">
        <f t="shared" si="346"/>
        <v>0</v>
      </c>
      <c r="CZ237">
        <f t="shared" si="346"/>
        <v>0</v>
      </c>
      <c r="DA237">
        <f t="shared" si="346"/>
        <v>0</v>
      </c>
      <c r="DB237">
        <f t="shared" si="346"/>
        <v>0</v>
      </c>
      <c r="DC237">
        <f t="shared" si="346"/>
        <v>0</v>
      </c>
      <c r="DD237">
        <f t="shared" si="346"/>
        <v>0</v>
      </c>
      <c r="DE237">
        <f t="shared" si="346"/>
        <v>0</v>
      </c>
      <c r="DF237">
        <f t="shared" si="346"/>
        <v>0</v>
      </c>
      <c r="DG237">
        <f t="shared" si="346"/>
        <v>0</v>
      </c>
      <c r="DH237">
        <f t="shared" si="346"/>
        <v>0</v>
      </c>
    </row>
    <row r="238" spans="1:112">
      <c r="A238">
        <f t="shared" ref="A238:AF238" si="347">A89</f>
        <v>595</v>
      </c>
      <c r="B238" t="str">
        <f t="shared" si="347"/>
        <v>Gestora Pública de la Seguridad Social de Largo Plazo</v>
      </c>
      <c r="C238">
        <f t="shared" si="347"/>
        <v>0</v>
      </c>
      <c r="D238">
        <f t="shared" si="347"/>
        <v>64</v>
      </c>
      <c r="E238">
        <f t="shared" si="347"/>
        <v>0</v>
      </c>
      <c r="F238">
        <f t="shared" si="347"/>
        <v>26405.179999999997</v>
      </c>
      <c r="G238">
        <f t="shared" si="347"/>
        <v>0</v>
      </c>
      <c r="H238">
        <f t="shared" si="347"/>
        <v>0</v>
      </c>
      <c r="I238">
        <f t="shared" si="347"/>
        <v>0</v>
      </c>
      <c r="J238">
        <f t="shared" si="347"/>
        <v>0</v>
      </c>
      <c r="K238">
        <f t="shared" si="347"/>
        <v>0</v>
      </c>
      <c r="L238">
        <f t="shared" si="347"/>
        <v>0</v>
      </c>
      <c r="M238">
        <f t="shared" si="347"/>
        <v>0</v>
      </c>
      <c r="N238">
        <f t="shared" si="347"/>
        <v>0</v>
      </c>
      <c r="O238">
        <f t="shared" si="347"/>
        <v>0</v>
      </c>
      <c r="P238">
        <f t="shared" si="347"/>
        <v>0</v>
      </c>
      <c r="Q238">
        <f t="shared" si="347"/>
        <v>0</v>
      </c>
      <c r="R238">
        <f t="shared" si="347"/>
        <v>0</v>
      </c>
      <c r="S238">
        <f t="shared" si="347"/>
        <v>0</v>
      </c>
      <c r="T238">
        <f t="shared" si="347"/>
        <v>0</v>
      </c>
      <c r="U238">
        <f t="shared" si="347"/>
        <v>0</v>
      </c>
      <c r="V238">
        <f t="shared" si="347"/>
        <v>0</v>
      </c>
      <c r="W238">
        <f t="shared" si="347"/>
        <v>0</v>
      </c>
      <c r="X238">
        <f t="shared" si="347"/>
        <v>0</v>
      </c>
      <c r="Y238">
        <f t="shared" si="347"/>
        <v>0</v>
      </c>
      <c r="Z238">
        <f t="shared" si="347"/>
        <v>0</v>
      </c>
      <c r="AA238">
        <f t="shared" si="347"/>
        <v>0</v>
      </c>
      <c r="AB238">
        <f t="shared" si="347"/>
        <v>0</v>
      </c>
      <c r="AC238">
        <f t="shared" si="347"/>
        <v>0</v>
      </c>
      <c r="AD238">
        <f t="shared" si="347"/>
        <v>0</v>
      </c>
      <c r="AE238">
        <f t="shared" si="347"/>
        <v>0</v>
      </c>
      <c r="AF238">
        <f t="shared" si="347"/>
        <v>0</v>
      </c>
      <c r="AG238">
        <f t="shared" ref="AG238:BL238" si="348">AG89</f>
        <v>0</v>
      </c>
      <c r="AH238">
        <f t="shared" si="348"/>
        <v>0</v>
      </c>
      <c r="AI238">
        <f t="shared" si="348"/>
        <v>0</v>
      </c>
      <c r="AJ238">
        <f t="shared" si="348"/>
        <v>0</v>
      </c>
      <c r="AK238">
        <f t="shared" si="348"/>
        <v>0</v>
      </c>
      <c r="AL238">
        <f t="shared" si="348"/>
        <v>0</v>
      </c>
      <c r="AM238">
        <f t="shared" si="348"/>
        <v>0</v>
      </c>
      <c r="AN238">
        <f t="shared" si="348"/>
        <v>0</v>
      </c>
      <c r="AO238">
        <f t="shared" si="348"/>
        <v>0</v>
      </c>
      <c r="AP238">
        <f t="shared" si="348"/>
        <v>0</v>
      </c>
      <c r="AQ238">
        <f t="shared" si="348"/>
        <v>0</v>
      </c>
      <c r="AR238">
        <f t="shared" si="348"/>
        <v>0</v>
      </c>
      <c r="AS238">
        <f t="shared" si="348"/>
        <v>0</v>
      </c>
      <c r="AT238">
        <f t="shared" si="348"/>
        <v>0</v>
      </c>
      <c r="AU238">
        <f t="shared" si="348"/>
        <v>0</v>
      </c>
      <c r="AV238">
        <f t="shared" si="348"/>
        <v>0</v>
      </c>
      <c r="AW238">
        <f t="shared" si="348"/>
        <v>0</v>
      </c>
      <c r="AX238">
        <f t="shared" si="348"/>
        <v>0</v>
      </c>
      <c r="AY238">
        <f t="shared" si="348"/>
        <v>0</v>
      </c>
      <c r="AZ238">
        <f t="shared" si="348"/>
        <v>0</v>
      </c>
      <c r="BA238">
        <f t="shared" si="348"/>
        <v>0</v>
      </c>
      <c r="BB238">
        <f t="shared" si="348"/>
        <v>0</v>
      </c>
      <c r="BC238">
        <f t="shared" si="348"/>
        <v>0</v>
      </c>
      <c r="BD238">
        <f t="shared" si="348"/>
        <v>0</v>
      </c>
      <c r="BE238">
        <f t="shared" si="348"/>
        <v>0</v>
      </c>
      <c r="BF238">
        <f t="shared" si="348"/>
        <v>0</v>
      </c>
      <c r="BG238">
        <f t="shared" si="348"/>
        <v>0</v>
      </c>
      <c r="BH238">
        <f t="shared" si="348"/>
        <v>0</v>
      </c>
      <c r="BI238">
        <f t="shared" si="348"/>
        <v>0</v>
      </c>
      <c r="BJ238">
        <f t="shared" si="348"/>
        <v>0</v>
      </c>
      <c r="BK238">
        <f t="shared" si="348"/>
        <v>0</v>
      </c>
      <c r="BL238">
        <f t="shared" si="348"/>
        <v>0</v>
      </c>
      <c r="BM238">
        <f t="shared" ref="BM238:CR238" si="349">BM89</f>
        <v>0</v>
      </c>
      <c r="BN238">
        <f t="shared" si="349"/>
        <v>0</v>
      </c>
      <c r="BO238">
        <f t="shared" si="349"/>
        <v>0</v>
      </c>
      <c r="BP238">
        <f t="shared" si="349"/>
        <v>0</v>
      </c>
      <c r="BQ238">
        <f t="shared" si="349"/>
        <v>0</v>
      </c>
      <c r="BR238">
        <f t="shared" si="349"/>
        <v>0</v>
      </c>
      <c r="BS238">
        <f t="shared" si="349"/>
        <v>0</v>
      </c>
      <c r="BT238">
        <f t="shared" si="349"/>
        <v>0</v>
      </c>
      <c r="BU238">
        <f t="shared" si="349"/>
        <v>0</v>
      </c>
      <c r="BV238">
        <f t="shared" si="349"/>
        <v>0</v>
      </c>
      <c r="BW238">
        <f t="shared" si="349"/>
        <v>0</v>
      </c>
      <c r="BX238">
        <f t="shared" si="349"/>
        <v>0</v>
      </c>
      <c r="BY238">
        <f t="shared" si="349"/>
        <v>0</v>
      </c>
      <c r="BZ238">
        <f t="shared" si="349"/>
        <v>0</v>
      </c>
      <c r="CA238">
        <f t="shared" si="349"/>
        <v>0</v>
      </c>
      <c r="CB238">
        <f t="shared" si="349"/>
        <v>0</v>
      </c>
      <c r="CC238">
        <f t="shared" si="349"/>
        <v>0</v>
      </c>
      <c r="CD238">
        <f t="shared" si="349"/>
        <v>0</v>
      </c>
      <c r="CE238">
        <f t="shared" si="349"/>
        <v>0</v>
      </c>
      <c r="CF238">
        <f t="shared" si="349"/>
        <v>0</v>
      </c>
      <c r="CG238">
        <f t="shared" si="349"/>
        <v>0</v>
      </c>
      <c r="CH238">
        <f t="shared" si="349"/>
        <v>0</v>
      </c>
      <c r="CI238">
        <f t="shared" si="349"/>
        <v>0</v>
      </c>
      <c r="CJ238">
        <f t="shared" si="349"/>
        <v>0</v>
      </c>
      <c r="CK238">
        <f t="shared" si="349"/>
        <v>0</v>
      </c>
      <c r="CL238">
        <f t="shared" si="349"/>
        <v>0</v>
      </c>
      <c r="CM238">
        <f t="shared" si="349"/>
        <v>0</v>
      </c>
      <c r="CN238">
        <f t="shared" si="349"/>
        <v>0</v>
      </c>
      <c r="CO238">
        <f t="shared" si="349"/>
        <v>0</v>
      </c>
      <c r="CP238">
        <f t="shared" si="349"/>
        <v>0</v>
      </c>
      <c r="CQ238">
        <f t="shared" si="349"/>
        <v>0</v>
      </c>
      <c r="CR238">
        <f t="shared" si="349"/>
        <v>0</v>
      </c>
      <c r="CS238">
        <f t="shared" ref="CS238:DH238" si="350">CS89</f>
        <v>0</v>
      </c>
      <c r="CT238">
        <f t="shared" si="350"/>
        <v>0</v>
      </c>
      <c r="CU238">
        <f t="shared" si="350"/>
        <v>0</v>
      </c>
      <c r="CV238">
        <f t="shared" si="350"/>
        <v>0</v>
      </c>
      <c r="CW238">
        <f t="shared" si="350"/>
        <v>0</v>
      </c>
      <c r="CX238">
        <f t="shared" si="350"/>
        <v>0</v>
      </c>
      <c r="CY238">
        <f t="shared" si="350"/>
        <v>0</v>
      </c>
      <c r="CZ238">
        <f t="shared" si="350"/>
        <v>0</v>
      </c>
      <c r="DA238">
        <f t="shared" si="350"/>
        <v>0</v>
      </c>
      <c r="DB238">
        <f t="shared" si="350"/>
        <v>0</v>
      </c>
      <c r="DC238">
        <f t="shared" si="350"/>
        <v>0</v>
      </c>
      <c r="DD238">
        <f t="shared" si="350"/>
        <v>0</v>
      </c>
      <c r="DE238">
        <f t="shared" si="350"/>
        <v>0</v>
      </c>
      <c r="DF238">
        <f t="shared" si="350"/>
        <v>0</v>
      </c>
      <c r="DG238">
        <f t="shared" si="350"/>
        <v>0</v>
      </c>
      <c r="DH238">
        <f t="shared" si="350"/>
        <v>0</v>
      </c>
    </row>
    <row r="239" spans="1:112">
      <c r="A239">
        <f t="shared" ref="A239:AF239" si="351">A90</f>
        <v>221</v>
      </c>
      <c r="B239" t="str">
        <f t="shared" si="351"/>
        <v>Serv. Nal. de Reg. y Control de la Comer. de Minerales y Metales</v>
      </c>
      <c r="C239">
        <f t="shared" si="351"/>
        <v>0</v>
      </c>
      <c r="D239">
        <f t="shared" si="351"/>
        <v>40.17</v>
      </c>
      <c r="E239">
        <f t="shared" si="351"/>
        <v>0</v>
      </c>
      <c r="F239">
        <f t="shared" si="351"/>
        <v>0</v>
      </c>
      <c r="G239">
        <f t="shared" si="351"/>
        <v>0</v>
      </c>
      <c r="H239">
        <f t="shared" si="351"/>
        <v>0</v>
      </c>
      <c r="I239">
        <f t="shared" si="351"/>
        <v>0</v>
      </c>
      <c r="J239">
        <f t="shared" si="351"/>
        <v>0</v>
      </c>
      <c r="K239">
        <f t="shared" si="351"/>
        <v>0</v>
      </c>
      <c r="L239">
        <f t="shared" si="351"/>
        <v>0</v>
      </c>
      <c r="M239">
        <f t="shared" si="351"/>
        <v>0</v>
      </c>
      <c r="N239">
        <f t="shared" si="351"/>
        <v>0</v>
      </c>
      <c r="O239">
        <f t="shared" si="351"/>
        <v>0</v>
      </c>
      <c r="P239">
        <f t="shared" si="351"/>
        <v>0</v>
      </c>
      <c r="Q239">
        <f t="shared" si="351"/>
        <v>0</v>
      </c>
      <c r="R239">
        <f t="shared" si="351"/>
        <v>0</v>
      </c>
      <c r="S239">
        <f t="shared" si="351"/>
        <v>0</v>
      </c>
      <c r="T239">
        <f t="shared" si="351"/>
        <v>0</v>
      </c>
      <c r="U239">
        <f t="shared" si="351"/>
        <v>0</v>
      </c>
      <c r="V239">
        <f t="shared" si="351"/>
        <v>0</v>
      </c>
      <c r="W239">
        <f t="shared" si="351"/>
        <v>0</v>
      </c>
      <c r="X239">
        <f t="shared" si="351"/>
        <v>0</v>
      </c>
      <c r="Y239">
        <f t="shared" si="351"/>
        <v>0</v>
      </c>
      <c r="Z239">
        <f t="shared" si="351"/>
        <v>0</v>
      </c>
      <c r="AA239">
        <f t="shared" si="351"/>
        <v>0</v>
      </c>
      <c r="AB239">
        <f t="shared" si="351"/>
        <v>0</v>
      </c>
      <c r="AC239">
        <f t="shared" si="351"/>
        <v>0</v>
      </c>
      <c r="AD239">
        <f t="shared" si="351"/>
        <v>0</v>
      </c>
      <c r="AE239">
        <f t="shared" si="351"/>
        <v>0</v>
      </c>
      <c r="AF239">
        <f t="shared" si="351"/>
        <v>0</v>
      </c>
      <c r="AG239">
        <f t="shared" ref="AG239:BL239" si="352">AG90</f>
        <v>0</v>
      </c>
      <c r="AH239">
        <f t="shared" si="352"/>
        <v>0</v>
      </c>
      <c r="AI239">
        <f t="shared" si="352"/>
        <v>0</v>
      </c>
      <c r="AJ239">
        <f t="shared" si="352"/>
        <v>0</v>
      </c>
      <c r="AK239">
        <f t="shared" si="352"/>
        <v>0</v>
      </c>
      <c r="AL239">
        <f t="shared" si="352"/>
        <v>0</v>
      </c>
      <c r="AM239">
        <f t="shared" si="352"/>
        <v>0</v>
      </c>
      <c r="AN239">
        <f t="shared" si="352"/>
        <v>0</v>
      </c>
      <c r="AO239">
        <f t="shared" si="352"/>
        <v>0</v>
      </c>
      <c r="AP239">
        <f t="shared" si="352"/>
        <v>0</v>
      </c>
      <c r="AQ239">
        <f t="shared" si="352"/>
        <v>0</v>
      </c>
      <c r="AR239">
        <f t="shared" si="352"/>
        <v>0</v>
      </c>
      <c r="AS239">
        <f t="shared" si="352"/>
        <v>0</v>
      </c>
      <c r="AT239">
        <f t="shared" si="352"/>
        <v>0</v>
      </c>
      <c r="AU239">
        <f t="shared" si="352"/>
        <v>0</v>
      </c>
      <c r="AV239">
        <f t="shared" si="352"/>
        <v>0</v>
      </c>
      <c r="AW239">
        <f t="shared" si="352"/>
        <v>0</v>
      </c>
      <c r="AX239">
        <f t="shared" si="352"/>
        <v>0</v>
      </c>
      <c r="AY239">
        <f t="shared" si="352"/>
        <v>0</v>
      </c>
      <c r="AZ239">
        <f t="shared" si="352"/>
        <v>0</v>
      </c>
      <c r="BA239">
        <f t="shared" si="352"/>
        <v>0</v>
      </c>
      <c r="BB239">
        <f t="shared" si="352"/>
        <v>0</v>
      </c>
      <c r="BC239">
        <f t="shared" si="352"/>
        <v>0</v>
      </c>
      <c r="BD239">
        <f t="shared" si="352"/>
        <v>0</v>
      </c>
      <c r="BE239">
        <f t="shared" si="352"/>
        <v>0</v>
      </c>
      <c r="BF239">
        <f t="shared" si="352"/>
        <v>0</v>
      </c>
      <c r="BG239">
        <f t="shared" si="352"/>
        <v>0</v>
      </c>
      <c r="BH239">
        <f t="shared" si="352"/>
        <v>0</v>
      </c>
      <c r="BI239">
        <f t="shared" si="352"/>
        <v>0</v>
      </c>
      <c r="BJ239">
        <f t="shared" si="352"/>
        <v>0</v>
      </c>
      <c r="BK239">
        <f t="shared" si="352"/>
        <v>0</v>
      </c>
      <c r="BL239">
        <f t="shared" si="352"/>
        <v>0</v>
      </c>
      <c r="BM239">
        <f t="shared" ref="BM239:CR239" si="353">BM90</f>
        <v>0</v>
      </c>
      <c r="BN239">
        <f t="shared" si="353"/>
        <v>0</v>
      </c>
      <c r="BO239">
        <f t="shared" si="353"/>
        <v>0</v>
      </c>
      <c r="BP239">
        <f t="shared" si="353"/>
        <v>0</v>
      </c>
      <c r="BQ239">
        <f t="shared" si="353"/>
        <v>0</v>
      </c>
      <c r="BR239">
        <f t="shared" si="353"/>
        <v>0</v>
      </c>
      <c r="BS239">
        <f t="shared" si="353"/>
        <v>0</v>
      </c>
      <c r="BT239">
        <f t="shared" si="353"/>
        <v>0</v>
      </c>
      <c r="BU239">
        <f t="shared" si="353"/>
        <v>0</v>
      </c>
      <c r="BV239">
        <f t="shared" si="353"/>
        <v>0</v>
      </c>
      <c r="BW239">
        <f t="shared" si="353"/>
        <v>0</v>
      </c>
      <c r="BX239">
        <f t="shared" si="353"/>
        <v>0</v>
      </c>
      <c r="BY239">
        <f t="shared" si="353"/>
        <v>0</v>
      </c>
      <c r="BZ239">
        <f t="shared" si="353"/>
        <v>0</v>
      </c>
      <c r="CA239">
        <f t="shared" si="353"/>
        <v>0</v>
      </c>
      <c r="CB239">
        <f t="shared" si="353"/>
        <v>0</v>
      </c>
      <c r="CC239">
        <f t="shared" si="353"/>
        <v>0</v>
      </c>
      <c r="CD239">
        <f t="shared" si="353"/>
        <v>0</v>
      </c>
      <c r="CE239">
        <f t="shared" si="353"/>
        <v>0</v>
      </c>
      <c r="CF239">
        <f t="shared" si="353"/>
        <v>0</v>
      </c>
      <c r="CG239">
        <f t="shared" si="353"/>
        <v>0</v>
      </c>
      <c r="CH239">
        <f t="shared" si="353"/>
        <v>0</v>
      </c>
      <c r="CI239">
        <f t="shared" si="353"/>
        <v>0</v>
      </c>
      <c r="CJ239">
        <f t="shared" si="353"/>
        <v>0</v>
      </c>
      <c r="CK239">
        <f t="shared" si="353"/>
        <v>0</v>
      </c>
      <c r="CL239">
        <f t="shared" si="353"/>
        <v>0</v>
      </c>
      <c r="CM239">
        <f t="shared" si="353"/>
        <v>0</v>
      </c>
      <c r="CN239">
        <f t="shared" si="353"/>
        <v>0</v>
      </c>
      <c r="CO239">
        <f t="shared" si="353"/>
        <v>0</v>
      </c>
      <c r="CP239">
        <f t="shared" si="353"/>
        <v>0</v>
      </c>
      <c r="CQ239">
        <f t="shared" si="353"/>
        <v>0</v>
      </c>
      <c r="CR239">
        <f t="shared" si="353"/>
        <v>0</v>
      </c>
      <c r="CS239">
        <f t="shared" ref="CS239:DH239" si="354">CS90</f>
        <v>0</v>
      </c>
      <c r="CT239">
        <f t="shared" si="354"/>
        <v>0</v>
      </c>
      <c r="CU239">
        <f t="shared" si="354"/>
        <v>0</v>
      </c>
      <c r="CV239">
        <f t="shared" si="354"/>
        <v>0</v>
      </c>
      <c r="CW239">
        <f t="shared" si="354"/>
        <v>0</v>
      </c>
      <c r="CX239">
        <f t="shared" si="354"/>
        <v>0</v>
      </c>
      <c r="CY239">
        <f t="shared" si="354"/>
        <v>0</v>
      </c>
      <c r="CZ239">
        <f t="shared" si="354"/>
        <v>0</v>
      </c>
      <c r="DA239">
        <f t="shared" si="354"/>
        <v>0</v>
      </c>
      <c r="DB239">
        <f t="shared" si="354"/>
        <v>0</v>
      </c>
      <c r="DC239">
        <f t="shared" si="354"/>
        <v>0</v>
      </c>
      <c r="DD239">
        <f t="shared" si="354"/>
        <v>0</v>
      </c>
      <c r="DE239">
        <f t="shared" si="354"/>
        <v>0</v>
      </c>
      <c r="DF239">
        <f t="shared" si="354"/>
        <v>0</v>
      </c>
      <c r="DG239">
        <f t="shared" si="354"/>
        <v>0</v>
      </c>
      <c r="DH239">
        <f t="shared" si="354"/>
        <v>0</v>
      </c>
    </row>
    <row r="240" spans="1:112">
      <c r="A240">
        <f t="shared" ref="A240:AF240" si="355">A91</f>
        <v>203</v>
      </c>
      <c r="B240" t="str">
        <f t="shared" si="355"/>
        <v>Autoridad de Supervisión del Sistema Financiero</v>
      </c>
      <c r="C240">
        <f t="shared" si="355"/>
        <v>0</v>
      </c>
      <c r="D240">
        <f t="shared" si="355"/>
        <v>0</v>
      </c>
      <c r="E240">
        <f t="shared" si="355"/>
        <v>0</v>
      </c>
      <c r="F240">
        <f t="shared" si="355"/>
        <v>3734.13</v>
      </c>
      <c r="G240">
        <f t="shared" si="355"/>
        <v>0</v>
      </c>
      <c r="H240">
        <f t="shared" si="355"/>
        <v>0</v>
      </c>
      <c r="I240">
        <f t="shared" si="355"/>
        <v>0</v>
      </c>
      <c r="J240">
        <f t="shared" si="355"/>
        <v>0</v>
      </c>
      <c r="K240">
        <f t="shared" si="355"/>
        <v>0</v>
      </c>
      <c r="L240">
        <f t="shared" si="355"/>
        <v>0</v>
      </c>
      <c r="M240">
        <f t="shared" si="355"/>
        <v>0</v>
      </c>
      <c r="N240">
        <f t="shared" si="355"/>
        <v>0</v>
      </c>
      <c r="O240">
        <f t="shared" si="355"/>
        <v>0</v>
      </c>
      <c r="P240">
        <f t="shared" si="355"/>
        <v>0</v>
      </c>
      <c r="Q240">
        <f t="shared" si="355"/>
        <v>0</v>
      </c>
      <c r="R240">
        <f t="shared" si="355"/>
        <v>0</v>
      </c>
      <c r="S240">
        <f t="shared" si="355"/>
        <v>0</v>
      </c>
      <c r="T240">
        <f t="shared" si="355"/>
        <v>0</v>
      </c>
      <c r="U240">
        <f t="shared" si="355"/>
        <v>0</v>
      </c>
      <c r="V240">
        <f t="shared" si="355"/>
        <v>0</v>
      </c>
      <c r="W240">
        <f t="shared" si="355"/>
        <v>0</v>
      </c>
      <c r="X240">
        <f t="shared" si="355"/>
        <v>0</v>
      </c>
      <c r="Y240">
        <f t="shared" si="355"/>
        <v>0</v>
      </c>
      <c r="Z240">
        <f t="shared" si="355"/>
        <v>0</v>
      </c>
      <c r="AA240">
        <f t="shared" si="355"/>
        <v>0</v>
      </c>
      <c r="AB240">
        <f t="shared" si="355"/>
        <v>0</v>
      </c>
      <c r="AC240">
        <f t="shared" si="355"/>
        <v>0</v>
      </c>
      <c r="AD240">
        <f t="shared" si="355"/>
        <v>0</v>
      </c>
      <c r="AE240">
        <f t="shared" si="355"/>
        <v>0</v>
      </c>
      <c r="AF240">
        <f t="shared" si="355"/>
        <v>0</v>
      </c>
      <c r="AG240">
        <f t="shared" ref="AG240:BL240" si="356">AG91</f>
        <v>0</v>
      </c>
      <c r="AH240">
        <f t="shared" si="356"/>
        <v>0</v>
      </c>
      <c r="AI240">
        <f t="shared" si="356"/>
        <v>0</v>
      </c>
      <c r="AJ240">
        <f t="shared" si="356"/>
        <v>0</v>
      </c>
      <c r="AK240">
        <f t="shared" si="356"/>
        <v>0</v>
      </c>
      <c r="AL240">
        <f t="shared" si="356"/>
        <v>0</v>
      </c>
      <c r="AM240">
        <f t="shared" si="356"/>
        <v>0</v>
      </c>
      <c r="AN240">
        <f t="shared" si="356"/>
        <v>0</v>
      </c>
      <c r="AO240">
        <f t="shared" si="356"/>
        <v>0</v>
      </c>
      <c r="AP240">
        <f t="shared" si="356"/>
        <v>0</v>
      </c>
      <c r="AQ240">
        <f t="shared" si="356"/>
        <v>0</v>
      </c>
      <c r="AR240">
        <f t="shared" si="356"/>
        <v>0</v>
      </c>
      <c r="AS240">
        <f t="shared" si="356"/>
        <v>0</v>
      </c>
      <c r="AT240">
        <f t="shared" si="356"/>
        <v>0</v>
      </c>
      <c r="AU240">
        <f t="shared" si="356"/>
        <v>0</v>
      </c>
      <c r="AV240">
        <f t="shared" si="356"/>
        <v>0</v>
      </c>
      <c r="AW240">
        <f t="shared" si="356"/>
        <v>0</v>
      </c>
      <c r="AX240">
        <f t="shared" si="356"/>
        <v>0</v>
      </c>
      <c r="AY240">
        <f t="shared" si="356"/>
        <v>0</v>
      </c>
      <c r="AZ240">
        <f t="shared" si="356"/>
        <v>0</v>
      </c>
      <c r="BA240">
        <f t="shared" si="356"/>
        <v>0</v>
      </c>
      <c r="BB240">
        <f t="shared" si="356"/>
        <v>0</v>
      </c>
      <c r="BC240">
        <f t="shared" si="356"/>
        <v>0</v>
      </c>
      <c r="BD240">
        <f t="shared" si="356"/>
        <v>0</v>
      </c>
      <c r="BE240">
        <f t="shared" si="356"/>
        <v>0</v>
      </c>
      <c r="BF240">
        <f t="shared" si="356"/>
        <v>0</v>
      </c>
      <c r="BG240">
        <f t="shared" si="356"/>
        <v>0</v>
      </c>
      <c r="BH240">
        <f t="shared" si="356"/>
        <v>0</v>
      </c>
      <c r="BI240">
        <f t="shared" si="356"/>
        <v>0</v>
      </c>
      <c r="BJ240">
        <f t="shared" si="356"/>
        <v>0</v>
      </c>
      <c r="BK240">
        <f t="shared" si="356"/>
        <v>0</v>
      </c>
      <c r="BL240">
        <f t="shared" si="356"/>
        <v>0</v>
      </c>
      <c r="BM240">
        <f t="shared" ref="BM240:CR240" si="357">BM91</f>
        <v>0</v>
      </c>
      <c r="BN240">
        <f t="shared" si="357"/>
        <v>0</v>
      </c>
      <c r="BO240">
        <f t="shared" si="357"/>
        <v>0</v>
      </c>
      <c r="BP240">
        <f t="shared" si="357"/>
        <v>0</v>
      </c>
      <c r="BQ240">
        <f t="shared" si="357"/>
        <v>0</v>
      </c>
      <c r="BR240">
        <f t="shared" si="357"/>
        <v>0</v>
      </c>
      <c r="BS240">
        <f t="shared" si="357"/>
        <v>0</v>
      </c>
      <c r="BT240">
        <f t="shared" si="357"/>
        <v>0</v>
      </c>
      <c r="BU240">
        <f t="shared" si="357"/>
        <v>0</v>
      </c>
      <c r="BV240">
        <f t="shared" si="357"/>
        <v>0</v>
      </c>
      <c r="BW240">
        <f t="shared" si="357"/>
        <v>0</v>
      </c>
      <c r="BX240">
        <f t="shared" si="357"/>
        <v>0</v>
      </c>
      <c r="BY240">
        <f t="shared" si="357"/>
        <v>0</v>
      </c>
      <c r="BZ240">
        <f t="shared" si="357"/>
        <v>0</v>
      </c>
      <c r="CA240">
        <f t="shared" si="357"/>
        <v>0</v>
      </c>
      <c r="CB240">
        <f t="shared" si="357"/>
        <v>0</v>
      </c>
      <c r="CC240">
        <f t="shared" si="357"/>
        <v>0</v>
      </c>
      <c r="CD240">
        <f t="shared" si="357"/>
        <v>0</v>
      </c>
      <c r="CE240">
        <f t="shared" si="357"/>
        <v>0</v>
      </c>
      <c r="CF240">
        <f t="shared" si="357"/>
        <v>0</v>
      </c>
      <c r="CG240">
        <f t="shared" si="357"/>
        <v>0</v>
      </c>
      <c r="CH240">
        <f t="shared" si="357"/>
        <v>0</v>
      </c>
      <c r="CI240">
        <f t="shared" si="357"/>
        <v>0</v>
      </c>
      <c r="CJ240">
        <f t="shared" si="357"/>
        <v>0</v>
      </c>
      <c r="CK240">
        <f t="shared" si="357"/>
        <v>0</v>
      </c>
      <c r="CL240">
        <f t="shared" si="357"/>
        <v>0</v>
      </c>
      <c r="CM240">
        <f t="shared" si="357"/>
        <v>0</v>
      </c>
      <c r="CN240">
        <f t="shared" si="357"/>
        <v>0</v>
      </c>
      <c r="CO240">
        <f t="shared" si="357"/>
        <v>0</v>
      </c>
      <c r="CP240">
        <f t="shared" si="357"/>
        <v>0</v>
      </c>
      <c r="CQ240">
        <f t="shared" si="357"/>
        <v>0</v>
      </c>
      <c r="CR240">
        <f t="shared" si="357"/>
        <v>0</v>
      </c>
      <c r="CS240">
        <f t="shared" ref="CS240:DH240" si="358">CS91</f>
        <v>0</v>
      </c>
      <c r="CT240">
        <f t="shared" si="358"/>
        <v>0</v>
      </c>
      <c r="CU240">
        <f t="shared" si="358"/>
        <v>0</v>
      </c>
      <c r="CV240">
        <f t="shared" si="358"/>
        <v>0</v>
      </c>
      <c r="CW240">
        <f t="shared" si="358"/>
        <v>0</v>
      </c>
      <c r="CX240">
        <f t="shared" si="358"/>
        <v>0</v>
      </c>
      <c r="CY240">
        <f t="shared" si="358"/>
        <v>0</v>
      </c>
      <c r="CZ240">
        <f t="shared" si="358"/>
        <v>0</v>
      </c>
      <c r="DA240">
        <f t="shared" si="358"/>
        <v>0</v>
      </c>
      <c r="DB240">
        <f t="shared" si="358"/>
        <v>0</v>
      </c>
      <c r="DC240">
        <f t="shared" si="358"/>
        <v>0</v>
      </c>
      <c r="DD240">
        <f t="shared" si="358"/>
        <v>0</v>
      </c>
      <c r="DE240">
        <f t="shared" si="358"/>
        <v>0</v>
      </c>
      <c r="DF240">
        <f t="shared" si="358"/>
        <v>0</v>
      </c>
      <c r="DG240">
        <f t="shared" si="358"/>
        <v>0</v>
      </c>
      <c r="DH240">
        <f t="shared" si="358"/>
        <v>0</v>
      </c>
    </row>
    <row r="241" spans="1:112">
      <c r="A241">
        <f t="shared" ref="A241:AF241" si="359">A92</f>
        <v>301</v>
      </c>
      <c r="B241" t="str">
        <f t="shared" si="359"/>
        <v>Servicio Departamental de Riego - Oruro</v>
      </c>
      <c r="C241">
        <f t="shared" si="359"/>
        <v>0</v>
      </c>
      <c r="D241">
        <f t="shared" si="359"/>
        <v>0</v>
      </c>
      <c r="E241">
        <f t="shared" si="359"/>
        <v>0</v>
      </c>
      <c r="F241">
        <f t="shared" si="359"/>
        <v>1800000</v>
      </c>
      <c r="G241">
        <f t="shared" si="359"/>
        <v>0</v>
      </c>
      <c r="H241">
        <f t="shared" si="359"/>
        <v>0</v>
      </c>
      <c r="I241">
        <f t="shared" si="359"/>
        <v>0</v>
      </c>
      <c r="J241">
        <f t="shared" si="359"/>
        <v>0</v>
      </c>
      <c r="K241">
        <f t="shared" si="359"/>
        <v>0</v>
      </c>
      <c r="L241">
        <f t="shared" si="359"/>
        <v>0</v>
      </c>
      <c r="M241">
        <f t="shared" si="359"/>
        <v>0</v>
      </c>
      <c r="N241">
        <f t="shared" si="359"/>
        <v>0</v>
      </c>
      <c r="O241">
        <f t="shared" si="359"/>
        <v>0</v>
      </c>
      <c r="P241">
        <f t="shared" si="359"/>
        <v>0</v>
      </c>
      <c r="Q241">
        <f t="shared" si="359"/>
        <v>0</v>
      </c>
      <c r="R241">
        <f t="shared" si="359"/>
        <v>0</v>
      </c>
      <c r="S241">
        <f t="shared" si="359"/>
        <v>0</v>
      </c>
      <c r="T241">
        <f t="shared" si="359"/>
        <v>0</v>
      </c>
      <c r="U241">
        <f t="shared" si="359"/>
        <v>0</v>
      </c>
      <c r="V241">
        <f t="shared" si="359"/>
        <v>0</v>
      </c>
      <c r="W241">
        <f t="shared" si="359"/>
        <v>0</v>
      </c>
      <c r="X241">
        <f t="shared" si="359"/>
        <v>0</v>
      </c>
      <c r="Y241">
        <f t="shared" si="359"/>
        <v>0</v>
      </c>
      <c r="Z241">
        <f t="shared" si="359"/>
        <v>0</v>
      </c>
      <c r="AA241">
        <f t="shared" si="359"/>
        <v>0</v>
      </c>
      <c r="AB241">
        <f t="shared" si="359"/>
        <v>0</v>
      </c>
      <c r="AC241">
        <f t="shared" si="359"/>
        <v>0</v>
      </c>
      <c r="AD241">
        <f t="shared" si="359"/>
        <v>0</v>
      </c>
      <c r="AE241">
        <f t="shared" si="359"/>
        <v>0</v>
      </c>
      <c r="AF241">
        <f t="shared" si="359"/>
        <v>0</v>
      </c>
      <c r="AG241">
        <f t="shared" ref="AG241:BL241" si="360">AG92</f>
        <v>0</v>
      </c>
      <c r="AH241">
        <f t="shared" si="360"/>
        <v>0</v>
      </c>
      <c r="AI241">
        <f t="shared" si="360"/>
        <v>0</v>
      </c>
      <c r="AJ241">
        <f t="shared" si="360"/>
        <v>0</v>
      </c>
      <c r="AK241">
        <f t="shared" si="360"/>
        <v>0</v>
      </c>
      <c r="AL241">
        <f t="shared" si="360"/>
        <v>0</v>
      </c>
      <c r="AM241">
        <f t="shared" si="360"/>
        <v>0</v>
      </c>
      <c r="AN241">
        <f t="shared" si="360"/>
        <v>0</v>
      </c>
      <c r="AO241">
        <f t="shared" si="360"/>
        <v>0</v>
      </c>
      <c r="AP241">
        <f t="shared" si="360"/>
        <v>0</v>
      </c>
      <c r="AQ241">
        <f t="shared" si="360"/>
        <v>0</v>
      </c>
      <c r="AR241">
        <f t="shared" si="360"/>
        <v>0</v>
      </c>
      <c r="AS241">
        <f t="shared" si="360"/>
        <v>0</v>
      </c>
      <c r="AT241">
        <f t="shared" si="360"/>
        <v>0</v>
      </c>
      <c r="AU241">
        <f t="shared" si="360"/>
        <v>0</v>
      </c>
      <c r="AV241">
        <f t="shared" si="360"/>
        <v>0</v>
      </c>
      <c r="AW241">
        <f t="shared" si="360"/>
        <v>0</v>
      </c>
      <c r="AX241">
        <f t="shared" si="360"/>
        <v>0</v>
      </c>
      <c r="AY241">
        <f t="shared" si="360"/>
        <v>0</v>
      </c>
      <c r="AZ241">
        <f t="shared" si="360"/>
        <v>0</v>
      </c>
      <c r="BA241">
        <f t="shared" si="360"/>
        <v>0</v>
      </c>
      <c r="BB241">
        <f t="shared" si="360"/>
        <v>0</v>
      </c>
      <c r="BC241">
        <f t="shared" si="360"/>
        <v>0</v>
      </c>
      <c r="BD241">
        <f t="shared" si="360"/>
        <v>0</v>
      </c>
      <c r="BE241">
        <f t="shared" si="360"/>
        <v>0</v>
      </c>
      <c r="BF241">
        <f t="shared" si="360"/>
        <v>0</v>
      </c>
      <c r="BG241">
        <f t="shared" si="360"/>
        <v>0</v>
      </c>
      <c r="BH241">
        <f t="shared" si="360"/>
        <v>0</v>
      </c>
      <c r="BI241">
        <f t="shared" si="360"/>
        <v>0</v>
      </c>
      <c r="BJ241">
        <f t="shared" si="360"/>
        <v>0</v>
      </c>
      <c r="BK241">
        <f t="shared" si="360"/>
        <v>0</v>
      </c>
      <c r="BL241">
        <f t="shared" si="360"/>
        <v>0</v>
      </c>
      <c r="BM241">
        <f t="shared" ref="BM241:CR241" si="361">BM92</f>
        <v>0</v>
      </c>
      <c r="BN241">
        <f t="shared" si="361"/>
        <v>0</v>
      </c>
      <c r="BO241">
        <f t="shared" si="361"/>
        <v>0</v>
      </c>
      <c r="BP241">
        <f t="shared" si="361"/>
        <v>0</v>
      </c>
      <c r="BQ241">
        <f t="shared" si="361"/>
        <v>0</v>
      </c>
      <c r="BR241">
        <f t="shared" si="361"/>
        <v>0</v>
      </c>
      <c r="BS241">
        <f t="shared" si="361"/>
        <v>0</v>
      </c>
      <c r="BT241">
        <f t="shared" si="361"/>
        <v>0</v>
      </c>
      <c r="BU241">
        <f t="shared" si="361"/>
        <v>0</v>
      </c>
      <c r="BV241">
        <f t="shared" si="361"/>
        <v>0</v>
      </c>
      <c r="BW241">
        <f t="shared" si="361"/>
        <v>0</v>
      </c>
      <c r="BX241">
        <f t="shared" si="361"/>
        <v>0</v>
      </c>
      <c r="BY241">
        <f t="shared" si="361"/>
        <v>0</v>
      </c>
      <c r="BZ241">
        <f t="shared" si="361"/>
        <v>0</v>
      </c>
      <c r="CA241">
        <f t="shared" si="361"/>
        <v>0</v>
      </c>
      <c r="CB241">
        <f t="shared" si="361"/>
        <v>0</v>
      </c>
      <c r="CC241">
        <f t="shared" si="361"/>
        <v>0</v>
      </c>
      <c r="CD241">
        <f t="shared" si="361"/>
        <v>0</v>
      </c>
      <c r="CE241">
        <f t="shared" si="361"/>
        <v>0</v>
      </c>
      <c r="CF241">
        <f t="shared" si="361"/>
        <v>0</v>
      </c>
      <c r="CG241">
        <f t="shared" si="361"/>
        <v>0</v>
      </c>
      <c r="CH241">
        <f t="shared" si="361"/>
        <v>0</v>
      </c>
      <c r="CI241">
        <f t="shared" si="361"/>
        <v>0</v>
      </c>
      <c r="CJ241">
        <f t="shared" si="361"/>
        <v>0</v>
      </c>
      <c r="CK241">
        <f t="shared" si="361"/>
        <v>0</v>
      </c>
      <c r="CL241">
        <f t="shared" si="361"/>
        <v>0</v>
      </c>
      <c r="CM241">
        <f t="shared" si="361"/>
        <v>0</v>
      </c>
      <c r="CN241">
        <f t="shared" si="361"/>
        <v>0</v>
      </c>
      <c r="CO241">
        <f t="shared" si="361"/>
        <v>0</v>
      </c>
      <c r="CP241">
        <f t="shared" si="361"/>
        <v>0</v>
      </c>
      <c r="CQ241">
        <f t="shared" si="361"/>
        <v>0</v>
      </c>
      <c r="CR241">
        <f t="shared" si="361"/>
        <v>0</v>
      </c>
      <c r="CS241">
        <f t="shared" ref="CS241:DH241" si="362">CS92</f>
        <v>0</v>
      </c>
      <c r="CT241">
        <f t="shared" si="362"/>
        <v>0</v>
      </c>
      <c r="CU241">
        <f t="shared" si="362"/>
        <v>0</v>
      </c>
      <c r="CV241">
        <f t="shared" si="362"/>
        <v>0</v>
      </c>
      <c r="CW241">
        <f t="shared" si="362"/>
        <v>0</v>
      </c>
      <c r="CX241">
        <f t="shared" si="362"/>
        <v>0</v>
      </c>
      <c r="CY241">
        <f t="shared" si="362"/>
        <v>0</v>
      </c>
      <c r="CZ241">
        <f t="shared" si="362"/>
        <v>0</v>
      </c>
      <c r="DA241">
        <f t="shared" si="362"/>
        <v>0</v>
      </c>
      <c r="DB241">
        <f t="shared" si="362"/>
        <v>0</v>
      </c>
      <c r="DC241">
        <f t="shared" si="362"/>
        <v>0</v>
      </c>
      <c r="DD241">
        <f t="shared" si="362"/>
        <v>0</v>
      </c>
      <c r="DE241">
        <f t="shared" si="362"/>
        <v>0</v>
      </c>
      <c r="DF241">
        <f t="shared" si="362"/>
        <v>0</v>
      </c>
      <c r="DG241">
        <f t="shared" si="362"/>
        <v>0</v>
      </c>
      <c r="DH241">
        <f t="shared" si="362"/>
        <v>0</v>
      </c>
    </row>
    <row r="242" spans="1:112">
      <c r="A242">
        <f t="shared" ref="A242:AF242" si="363">A93</f>
        <v>141</v>
      </c>
      <c r="B242" t="str">
        <f t="shared" si="363"/>
        <v>Universidad Mayor de San Simón</v>
      </c>
      <c r="C242">
        <f t="shared" si="363"/>
        <v>0</v>
      </c>
      <c r="D242">
        <f t="shared" si="363"/>
        <v>0</v>
      </c>
      <c r="E242">
        <f t="shared" si="363"/>
        <v>0</v>
      </c>
      <c r="F242">
        <f t="shared" si="363"/>
        <v>4146</v>
      </c>
      <c r="G242">
        <f t="shared" si="363"/>
        <v>0</v>
      </c>
      <c r="H242">
        <f t="shared" si="363"/>
        <v>0</v>
      </c>
      <c r="I242">
        <f t="shared" si="363"/>
        <v>0</v>
      </c>
      <c r="J242">
        <f t="shared" si="363"/>
        <v>0</v>
      </c>
      <c r="K242">
        <f t="shared" si="363"/>
        <v>0</v>
      </c>
      <c r="L242">
        <f t="shared" si="363"/>
        <v>0</v>
      </c>
      <c r="M242">
        <f t="shared" si="363"/>
        <v>0</v>
      </c>
      <c r="N242">
        <f t="shared" si="363"/>
        <v>0</v>
      </c>
      <c r="O242">
        <f t="shared" si="363"/>
        <v>0</v>
      </c>
      <c r="P242">
        <f t="shared" si="363"/>
        <v>0</v>
      </c>
      <c r="Q242">
        <f t="shared" si="363"/>
        <v>0</v>
      </c>
      <c r="R242">
        <f t="shared" si="363"/>
        <v>0</v>
      </c>
      <c r="S242">
        <f t="shared" si="363"/>
        <v>0</v>
      </c>
      <c r="T242">
        <f t="shared" si="363"/>
        <v>0</v>
      </c>
      <c r="U242">
        <f t="shared" si="363"/>
        <v>0</v>
      </c>
      <c r="V242">
        <f t="shared" si="363"/>
        <v>0</v>
      </c>
      <c r="W242">
        <f t="shared" si="363"/>
        <v>0</v>
      </c>
      <c r="X242">
        <f t="shared" si="363"/>
        <v>0</v>
      </c>
      <c r="Y242">
        <f t="shared" si="363"/>
        <v>0</v>
      </c>
      <c r="Z242">
        <f t="shared" si="363"/>
        <v>0</v>
      </c>
      <c r="AA242">
        <f t="shared" si="363"/>
        <v>0</v>
      </c>
      <c r="AB242">
        <f t="shared" si="363"/>
        <v>0</v>
      </c>
      <c r="AC242">
        <f t="shared" si="363"/>
        <v>0</v>
      </c>
      <c r="AD242">
        <f t="shared" si="363"/>
        <v>0</v>
      </c>
      <c r="AE242">
        <f t="shared" si="363"/>
        <v>0</v>
      </c>
      <c r="AF242">
        <f t="shared" si="363"/>
        <v>0</v>
      </c>
      <c r="AG242">
        <f t="shared" ref="AG242:BL242" si="364">AG93</f>
        <v>0</v>
      </c>
      <c r="AH242">
        <f t="shared" si="364"/>
        <v>0</v>
      </c>
      <c r="AI242">
        <f t="shared" si="364"/>
        <v>0</v>
      </c>
      <c r="AJ242">
        <f t="shared" si="364"/>
        <v>0</v>
      </c>
      <c r="AK242">
        <f t="shared" si="364"/>
        <v>0</v>
      </c>
      <c r="AL242">
        <f t="shared" si="364"/>
        <v>0</v>
      </c>
      <c r="AM242">
        <f t="shared" si="364"/>
        <v>0</v>
      </c>
      <c r="AN242">
        <f t="shared" si="364"/>
        <v>0</v>
      </c>
      <c r="AO242">
        <f t="shared" si="364"/>
        <v>0</v>
      </c>
      <c r="AP242">
        <f t="shared" si="364"/>
        <v>0</v>
      </c>
      <c r="AQ242">
        <f t="shared" si="364"/>
        <v>0</v>
      </c>
      <c r="AR242">
        <f t="shared" si="364"/>
        <v>0</v>
      </c>
      <c r="AS242">
        <f t="shared" si="364"/>
        <v>0</v>
      </c>
      <c r="AT242">
        <f t="shared" si="364"/>
        <v>0</v>
      </c>
      <c r="AU242">
        <f t="shared" si="364"/>
        <v>0</v>
      </c>
      <c r="AV242">
        <f t="shared" si="364"/>
        <v>0</v>
      </c>
      <c r="AW242">
        <f t="shared" si="364"/>
        <v>0</v>
      </c>
      <c r="AX242">
        <f t="shared" si="364"/>
        <v>0</v>
      </c>
      <c r="AY242">
        <f t="shared" si="364"/>
        <v>0</v>
      </c>
      <c r="AZ242">
        <f t="shared" si="364"/>
        <v>0</v>
      </c>
      <c r="BA242">
        <f t="shared" si="364"/>
        <v>0</v>
      </c>
      <c r="BB242">
        <f t="shared" si="364"/>
        <v>0</v>
      </c>
      <c r="BC242">
        <f t="shared" si="364"/>
        <v>0</v>
      </c>
      <c r="BD242">
        <f t="shared" si="364"/>
        <v>0</v>
      </c>
      <c r="BE242">
        <f t="shared" si="364"/>
        <v>0</v>
      </c>
      <c r="BF242">
        <f t="shared" si="364"/>
        <v>0</v>
      </c>
      <c r="BG242">
        <f t="shared" si="364"/>
        <v>0</v>
      </c>
      <c r="BH242">
        <f t="shared" si="364"/>
        <v>0</v>
      </c>
      <c r="BI242">
        <f t="shared" si="364"/>
        <v>0</v>
      </c>
      <c r="BJ242">
        <f t="shared" si="364"/>
        <v>0</v>
      </c>
      <c r="BK242">
        <f t="shared" si="364"/>
        <v>0</v>
      </c>
      <c r="BL242">
        <f t="shared" si="364"/>
        <v>0</v>
      </c>
      <c r="BM242">
        <f t="shared" ref="BM242:CR242" si="365">BM93</f>
        <v>0</v>
      </c>
      <c r="BN242">
        <f t="shared" si="365"/>
        <v>0</v>
      </c>
      <c r="BO242">
        <f t="shared" si="365"/>
        <v>0</v>
      </c>
      <c r="BP242">
        <f t="shared" si="365"/>
        <v>0</v>
      </c>
      <c r="BQ242">
        <f t="shared" si="365"/>
        <v>0</v>
      </c>
      <c r="BR242">
        <f t="shared" si="365"/>
        <v>0</v>
      </c>
      <c r="BS242">
        <f t="shared" si="365"/>
        <v>0</v>
      </c>
      <c r="BT242">
        <f t="shared" si="365"/>
        <v>0</v>
      </c>
      <c r="BU242">
        <f t="shared" si="365"/>
        <v>0</v>
      </c>
      <c r="BV242">
        <f t="shared" si="365"/>
        <v>0</v>
      </c>
      <c r="BW242">
        <f t="shared" si="365"/>
        <v>0</v>
      </c>
      <c r="BX242">
        <f t="shared" si="365"/>
        <v>0</v>
      </c>
      <c r="BY242">
        <f t="shared" si="365"/>
        <v>0</v>
      </c>
      <c r="BZ242">
        <f t="shared" si="365"/>
        <v>0</v>
      </c>
      <c r="CA242">
        <f t="shared" si="365"/>
        <v>0</v>
      </c>
      <c r="CB242">
        <f t="shared" si="365"/>
        <v>0</v>
      </c>
      <c r="CC242">
        <f t="shared" si="365"/>
        <v>0</v>
      </c>
      <c r="CD242">
        <f t="shared" si="365"/>
        <v>0</v>
      </c>
      <c r="CE242">
        <f t="shared" si="365"/>
        <v>0</v>
      </c>
      <c r="CF242">
        <f t="shared" si="365"/>
        <v>0</v>
      </c>
      <c r="CG242">
        <f t="shared" si="365"/>
        <v>0</v>
      </c>
      <c r="CH242">
        <f t="shared" si="365"/>
        <v>0</v>
      </c>
      <c r="CI242">
        <f t="shared" si="365"/>
        <v>0</v>
      </c>
      <c r="CJ242">
        <f t="shared" si="365"/>
        <v>0</v>
      </c>
      <c r="CK242">
        <f t="shared" si="365"/>
        <v>0</v>
      </c>
      <c r="CL242">
        <f t="shared" si="365"/>
        <v>0</v>
      </c>
      <c r="CM242">
        <f t="shared" si="365"/>
        <v>0</v>
      </c>
      <c r="CN242">
        <f t="shared" si="365"/>
        <v>0</v>
      </c>
      <c r="CO242">
        <f t="shared" si="365"/>
        <v>0</v>
      </c>
      <c r="CP242">
        <f t="shared" si="365"/>
        <v>0</v>
      </c>
      <c r="CQ242">
        <f t="shared" si="365"/>
        <v>0</v>
      </c>
      <c r="CR242">
        <f t="shared" si="365"/>
        <v>0</v>
      </c>
      <c r="CS242">
        <f t="shared" ref="CS242:DH242" si="366">CS93</f>
        <v>0</v>
      </c>
      <c r="CT242">
        <f t="shared" si="366"/>
        <v>0</v>
      </c>
      <c r="CU242">
        <f t="shared" si="366"/>
        <v>0</v>
      </c>
      <c r="CV242">
        <f t="shared" si="366"/>
        <v>0</v>
      </c>
      <c r="CW242">
        <f t="shared" si="366"/>
        <v>0</v>
      </c>
      <c r="CX242">
        <f t="shared" si="366"/>
        <v>0</v>
      </c>
      <c r="CY242">
        <f t="shared" si="366"/>
        <v>0</v>
      </c>
      <c r="CZ242">
        <f t="shared" si="366"/>
        <v>0</v>
      </c>
      <c r="DA242">
        <f t="shared" si="366"/>
        <v>0</v>
      </c>
      <c r="DB242">
        <f t="shared" si="366"/>
        <v>0</v>
      </c>
      <c r="DC242">
        <f t="shared" si="366"/>
        <v>0</v>
      </c>
      <c r="DD242">
        <f t="shared" si="366"/>
        <v>0</v>
      </c>
      <c r="DE242">
        <f t="shared" si="366"/>
        <v>0</v>
      </c>
      <c r="DF242">
        <f t="shared" si="366"/>
        <v>0</v>
      </c>
      <c r="DG242">
        <f t="shared" si="366"/>
        <v>0</v>
      </c>
      <c r="DH242">
        <f t="shared" si="366"/>
        <v>0</v>
      </c>
    </row>
    <row r="243" spans="1:112">
      <c r="A243">
        <f t="shared" ref="A243:AF243" si="367">A94</f>
        <v>387</v>
      </c>
      <c r="B243" t="str">
        <f t="shared" si="367"/>
        <v>Agencia del Desarrollo del Cine y Audiovisual Bolivianos</v>
      </c>
      <c r="C243">
        <f t="shared" si="367"/>
        <v>0</v>
      </c>
      <c r="D243">
        <f t="shared" si="367"/>
        <v>0</v>
      </c>
      <c r="E243">
        <f t="shared" si="367"/>
        <v>0</v>
      </c>
      <c r="F243">
        <f t="shared" si="367"/>
        <v>144</v>
      </c>
      <c r="G243">
        <f t="shared" si="367"/>
        <v>0</v>
      </c>
      <c r="H243">
        <f t="shared" si="367"/>
        <v>0</v>
      </c>
      <c r="I243">
        <f t="shared" si="367"/>
        <v>0</v>
      </c>
      <c r="J243">
        <f t="shared" si="367"/>
        <v>0</v>
      </c>
      <c r="K243">
        <f t="shared" si="367"/>
        <v>0</v>
      </c>
      <c r="L243">
        <f t="shared" si="367"/>
        <v>0</v>
      </c>
      <c r="M243">
        <f t="shared" si="367"/>
        <v>0</v>
      </c>
      <c r="N243">
        <f t="shared" si="367"/>
        <v>0</v>
      </c>
      <c r="O243">
        <f t="shared" si="367"/>
        <v>0</v>
      </c>
      <c r="P243">
        <f t="shared" si="367"/>
        <v>0</v>
      </c>
      <c r="Q243">
        <f t="shared" si="367"/>
        <v>0</v>
      </c>
      <c r="R243">
        <f t="shared" si="367"/>
        <v>0</v>
      </c>
      <c r="S243">
        <f t="shared" si="367"/>
        <v>0</v>
      </c>
      <c r="T243">
        <f t="shared" si="367"/>
        <v>0</v>
      </c>
      <c r="U243">
        <f t="shared" si="367"/>
        <v>0</v>
      </c>
      <c r="V243">
        <f t="shared" si="367"/>
        <v>0</v>
      </c>
      <c r="W243">
        <f t="shared" si="367"/>
        <v>0</v>
      </c>
      <c r="X243">
        <f t="shared" si="367"/>
        <v>0</v>
      </c>
      <c r="Y243">
        <f t="shared" si="367"/>
        <v>0</v>
      </c>
      <c r="Z243">
        <f t="shared" si="367"/>
        <v>0</v>
      </c>
      <c r="AA243">
        <f t="shared" si="367"/>
        <v>0</v>
      </c>
      <c r="AB243">
        <f t="shared" si="367"/>
        <v>0</v>
      </c>
      <c r="AC243">
        <f t="shared" si="367"/>
        <v>0</v>
      </c>
      <c r="AD243">
        <f t="shared" si="367"/>
        <v>0</v>
      </c>
      <c r="AE243">
        <f t="shared" si="367"/>
        <v>0</v>
      </c>
      <c r="AF243">
        <f t="shared" si="367"/>
        <v>0</v>
      </c>
      <c r="AG243">
        <f t="shared" ref="AG243:BL243" si="368">AG94</f>
        <v>0</v>
      </c>
      <c r="AH243">
        <f t="shared" si="368"/>
        <v>0</v>
      </c>
      <c r="AI243">
        <f t="shared" si="368"/>
        <v>0</v>
      </c>
      <c r="AJ243">
        <f t="shared" si="368"/>
        <v>0</v>
      </c>
      <c r="AK243">
        <f t="shared" si="368"/>
        <v>0</v>
      </c>
      <c r="AL243">
        <f t="shared" si="368"/>
        <v>0</v>
      </c>
      <c r="AM243">
        <f t="shared" si="368"/>
        <v>0</v>
      </c>
      <c r="AN243">
        <f t="shared" si="368"/>
        <v>0</v>
      </c>
      <c r="AO243">
        <f t="shared" si="368"/>
        <v>0</v>
      </c>
      <c r="AP243">
        <f t="shared" si="368"/>
        <v>0</v>
      </c>
      <c r="AQ243">
        <f t="shared" si="368"/>
        <v>0</v>
      </c>
      <c r="AR243">
        <f t="shared" si="368"/>
        <v>0</v>
      </c>
      <c r="AS243">
        <f t="shared" si="368"/>
        <v>0</v>
      </c>
      <c r="AT243">
        <f t="shared" si="368"/>
        <v>0</v>
      </c>
      <c r="AU243">
        <f t="shared" si="368"/>
        <v>0</v>
      </c>
      <c r="AV243">
        <f t="shared" si="368"/>
        <v>0</v>
      </c>
      <c r="AW243">
        <f t="shared" si="368"/>
        <v>0</v>
      </c>
      <c r="AX243">
        <f t="shared" si="368"/>
        <v>0</v>
      </c>
      <c r="AY243">
        <f t="shared" si="368"/>
        <v>0</v>
      </c>
      <c r="AZ243">
        <f t="shared" si="368"/>
        <v>0</v>
      </c>
      <c r="BA243">
        <f t="shared" si="368"/>
        <v>0</v>
      </c>
      <c r="BB243">
        <f t="shared" si="368"/>
        <v>0</v>
      </c>
      <c r="BC243">
        <f t="shared" si="368"/>
        <v>0</v>
      </c>
      <c r="BD243">
        <f t="shared" si="368"/>
        <v>0</v>
      </c>
      <c r="BE243">
        <f t="shared" si="368"/>
        <v>0</v>
      </c>
      <c r="BF243">
        <f t="shared" si="368"/>
        <v>0</v>
      </c>
      <c r="BG243">
        <f t="shared" si="368"/>
        <v>0</v>
      </c>
      <c r="BH243">
        <f t="shared" si="368"/>
        <v>0</v>
      </c>
      <c r="BI243">
        <f t="shared" si="368"/>
        <v>0</v>
      </c>
      <c r="BJ243">
        <f t="shared" si="368"/>
        <v>0</v>
      </c>
      <c r="BK243">
        <f t="shared" si="368"/>
        <v>0</v>
      </c>
      <c r="BL243">
        <f t="shared" si="368"/>
        <v>0</v>
      </c>
      <c r="BM243">
        <f t="shared" ref="BM243:CR243" si="369">BM94</f>
        <v>0</v>
      </c>
      <c r="BN243">
        <f t="shared" si="369"/>
        <v>0</v>
      </c>
      <c r="BO243">
        <f t="shared" si="369"/>
        <v>0</v>
      </c>
      <c r="BP243">
        <f t="shared" si="369"/>
        <v>0</v>
      </c>
      <c r="BQ243">
        <f t="shared" si="369"/>
        <v>0</v>
      </c>
      <c r="BR243">
        <f t="shared" si="369"/>
        <v>0</v>
      </c>
      <c r="BS243">
        <f t="shared" si="369"/>
        <v>0</v>
      </c>
      <c r="BT243">
        <f t="shared" si="369"/>
        <v>0</v>
      </c>
      <c r="BU243">
        <f t="shared" si="369"/>
        <v>0</v>
      </c>
      <c r="BV243">
        <f t="shared" si="369"/>
        <v>0</v>
      </c>
      <c r="BW243">
        <f t="shared" si="369"/>
        <v>0</v>
      </c>
      <c r="BX243">
        <f t="shared" si="369"/>
        <v>0</v>
      </c>
      <c r="BY243">
        <f t="shared" si="369"/>
        <v>0</v>
      </c>
      <c r="BZ243">
        <f t="shared" si="369"/>
        <v>0</v>
      </c>
      <c r="CA243">
        <f t="shared" si="369"/>
        <v>0</v>
      </c>
      <c r="CB243">
        <f t="shared" si="369"/>
        <v>0</v>
      </c>
      <c r="CC243">
        <f t="shared" si="369"/>
        <v>0</v>
      </c>
      <c r="CD243">
        <f t="shared" si="369"/>
        <v>0</v>
      </c>
      <c r="CE243">
        <f t="shared" si="369"/>
        <v>0</v>
      </c>
      <c r="CF243">
        <f t="shared" si="369"/>
        <v>0</v>
      </c>
      <c r="CG243">
        <f t="shared" si="369"/>
        <v>0</v>
      </c>
      <c r="CH243">
        <f t="shared" si="369"/>
        <v>0</v>
      </c>
      <c r="CI243">
        <f t="shared" si="369"/>
        <v>0</v>
      </c>
      <c r="CJ243">
        <f t="shared" si="369"/>
        <v>0</v>
      </c>
      <c r="CK243">
        <f t="shared" si="369"/>
        <v>0</v>
      </c>
      <c r="CL243">
        <f t="shared" si="369"/>
        <v>0</v>
      </c>
      <c r="CM243">
        <f t="shared" si="369"/>
        <v>0</v>
      </c>
      <c r="CN243">
        <f t="shared" si="369"/>
        <v>0</v>
      </c>
      <c r="CO243">
        <f t="shared" si="369"/>
        <v>0</v>
      </c>
      <c r="CP243">
        <f t="shared" si="369"/>
        <v>0</v>
      </c>
      <c r="CQ243">
        <f t="shared" si="369"/>
        <v>0</v>
      </c>
      <c r="CR243">
        <f t="shared" si="369"/>
        <v>0</v>
      </c>
      <c r="CS243">
        <f t="shared" ref="CS243:DH243" si="370">CS94</f>
        <v>0</v>
      </c>
      <c r="CT243">
        <f t="shared" si="370"/>
        <v>0</v>
      </c>
      <c r="CU243">
        <f t="shared" si="370"/>
        <v>0</v>
      </c>
      <c r="CV243">
        <f t="shared" si="370"/>
        <v>0</v>
      </c>
      <c r="CW243">
        <f t="shared" si="370"/>
        <v>0</v>
      </c>
      <c r="CX243">
        <f t="shared" si="370"/>
        <v>0</v>
      </c>
      <c r="CY243">
        <f t="shared" si="370"/>
        <v>0</v>
      </c>
      <c r="CZ243">
        <f t="shared" si="370"/>
        <v>0</v>
      </c>
      <c r="DA243">
        <f t="shared" si="370"/>
        <v>0</v>
      </c>
      <c r="DB243">
        <f t="shared" si="370"/>
        <v>0</v>
      </c>
      <c r="DC243">
        <f t="shared" si="370"/>
        <v>0</v>
      </c>
      <c r="DD243">
        <f t="shared" si="370"/>
        <v>0</v>
      </c>
      <c r="DE243">
        <f t="shared" si="370"/>
        <v>0</v>
      </c>
      <c r="DF243">
        <f t="shared" si="370"/>
        <v>0</v>
      </c>
      <c r="DG243">
        <f t="shared" si="370"/>
        <v>0</v>
      </c>
      <c r="DH243">
        <f t="shared" si="370"/>
        <v>0</v>
      </c>
    </row>
    <row r="244" spans="1:112">
      <c r="A244">
        <f t="shared" ref="A244:AF244" si="371">A95</f>
        <v>417</v>
      </c>
      <c r="B244" t="str">
        <f t="shared" si="371"/>
        <v>Caja Nacional de Salud</v>
      </c>
      <c r="C244">
        <f t="shared" si="371"/>
        <v>0</v>
      </c>
      <c r="D244">
        <f t="shared" si="371"/>
        <v>0</v>
      </c>
      <c r="E244">
        <f t="shared" si="371"/>
        <v>0</v>
      </c>
      <c r="F244">
        <f t="shared" si="371"/>
        <v>8417.75</v>
      </c>
      <c r="G244">
        <f t="shared" si="371"/>
        <v>0</v>
      </c>
      <c r="H244">
        <f t="shared" si="371"/>
        <v>0</v>
      </c>
      <c r="I244">
        <f t="shared" si="371"/>
        <v>0</v>
      </c>
      <c r="J244">
        <f t="shared" si="371"/>
        <v>0</v>
      </c>
      <c r="K244">
        <f t="shared" si="371"/>
        <v>0</v>
      </c>
      <c r="L244">
        <f t="shared" si="371"/>
        <v>0</v>
      </c>
      <c r="M244">
        <f t="shared" si="371"/>
        <v>0</v>
      </c>
      <c r="N244">
        <f t="shared" si="371"/>
        <v>0</v>
      </c>
      <c r="O244">
        <f t="shared" si="371"/>
        <v>0</v>
      </c>
      <c r="P244">
        <f t="shared" si="371"/>
        <v>0</v>
      </c>
      <c r="Q244">
        <f t="shared" si="371"/>
        <v>0</v>
      </c>
      <c r="R244">
        <f t="shared" si="371"/>
        <v>0</v>
      </c>
      <c r="S244">
        <f t="shared" si="371"/>
        <v>0</v>
      </c>
      <c r="T244">
        <f t="shared" si="371"/>
        <v>0</v>
      </c>
      <c r="U244">
        <f t="shared" si="371"/>
        <v>0</v>
      </c>
      <c r="V244">
        <f t="shared" si="371"/>
        <v>0</v>
      </c>
      <c r="W244">
        <f t="shared" si="371"/>
        <v>0</v>
      </c>
      <c r="X244">
        <f t="shared" si="371"/>
        <v>0</v>
      </c>
      <c r="Y244">
        <f t="shared" si="371"/>
        <v>0</v>
      </c>
      <c r="Z244">
        <f t="shared" si="371"/>
        <v>0</v>
      </c>
      <c r="AA244">
        <f t="shared" si="371"/>
        <v>0</v>
      </c>
      <c r="AB244">
        <f t="shared" si="371"/>
        <v>0</v>
      </c>
      <c r="AC244">
        <f t="shared" si="371"/>
        <v>0</v>
      </c>
      <c r="AD244">
        <f t="shared" si="371"/>
        <v>0</v>
      </c>
      <c r="AE244">
        <f t="shared" si="371"/>
        <v>0</v>
      </c>
      <c r="AF244">
        <f t="shared" si="371"/>
        <v>0</v>
      </c>
      <c r="AG244">
        <f t="shared" ref="AG244:BL244" si="372">AG95</f>
        <v>0</v>
      </c>
      <c r="AH244">
        <f t="shared" si="372"/>
        <v>0</v>
      </c>
      <c r="AI244">
        <f t="shared" si="372"/>
        <v>0</v>
      </c>
      <c r="AJ244">
        <f t="shared" si="372"/>
        <v>0</v>
      </c>
      <c r="AK244">
        <f t="shared" si="372"/>
        <v>0</v>
      </c>
      <c r="AL244">
        <f t="shared" si="372"/>
        <v>0</v>
      </c>
      <c r="AM244">
        <f t="shared" si="372"/>
        <v>0</v>
      </c>
      <c r="AN244">
        <f t="shared" si="372"/>
        <v>0</v>
      </c>
      <c r="AO244">
        <f t="shared" si="372"/>
        <v>0</v>
      </c>
      <c r="AP244">
        <f t="shared" si="372"/>
        <v>0</v>
      </c>
      <c r="AQ244">
        <f t="shared" si="372"/>
        <v>0</v>
      </c>
      <c r="AR244">
        <f t="shared" si="372"/>
        <v>0</v>
      </c>
      <c r="AS244">
        <f t="shared" si="372"/>
        <v>0</v>
      </c>
      <c r="AT244">
        <f t="shared" si="372"/>
        <v>0</v>
      </c>
      <c r="AU244">
        <f t="shared" si="372"/>
        <v>0</v>
      </c>
      <c r="AV244">
        <f t="shared" si="372"/>
        <v>0</v>
      </c>
      <c r="AW244">
        <f t="shared" si="372"/>
        <v>0</v>
      </c>
      <c r="AX244">
        <f t="shared" si="372"/>
        <v>0</v>
      </c>
      <c r="AY244">
        <f t="shared" si="372"/>
        <v>0</v>
      </c>
      <c r="AZ244">
        <f t="shared" si="372"/>
        <v>0</v>
      </c>
      <c r="BA244">
        <f t="shared" si="372"/>
        <v>0</v>
      </c>
      <c r="BB244">
        <f t="shared" si="372"/>
        <v>0</v>
      </c>
      <c r="BC244">
        <f t="shared" si="372"/>
        <v>0</v>
      </c>
      <c r="BD244">
        <f t="shared" si="372"/>
        <v>0</v>
      </c>
      <c r="BE244">
        <f t="shared" si="372"/>
        <v>0</v>
      </c>
      <c r="BF244">
        <f t="shared" si="372"/>
        <v>0</v>
      </c>
      <c r="BG244">
        <f t="shared" si="372"/>
        <v>0</v>
      </c>
      <c r="BH244">
        <f t="shared" si="372"/>
        <v>0</v>
      </c>
      <c r="BI244">
        <f t="shared" si="372"/>
        <v>0</v>
      </c>
      <c r="BJ244">
        <f t="shared" si="372"/>
        <v>0</v>
      </c>
      <c r="BK244">
        <f t="shared" si="372"/>
        <v>0</v>
      </c>
      <c r="BL244">
        <f t="shared" si="372"/>
        <v>0</v>
      </c>
      <c r="BM244">
        <f t="shared" ref="BM244:CR244" si="373">BM95</f>
        <v>0</v>
      </c>
      <c r="BN244">
        <f t="shared" si="373"/>
        <v>0</v>
      </c>
      <c r="BO244">
        <f t="shared" si="373"/>
        <v>0</v>
      </c>
      <c r="BP244">
        <f t="shared" si="373"/>
        <v>0</v>
      </c>
      <c r="BQ244">
        <f t="shared" si="373"/>
        <v>0</v>
      </c>
      <c r="BR244">
        <f t="shared" si="373"/>
        <v>0</v>
      </c>
      <c r="BS244">
        <f t="shared" si="373"/>
        <v>0</v>
      </c>
      <c r="BT244">
        <f t="shared" si="373"/>
        <v>0</v>
      </c>
      <c r="BU244">
        <f t="shared" si="373"/>
        <v>0</v>
      </c>
      <c r="BV244">
        <f t="shared" si="373"/>
        <v>0</v>
      </c>
      <c r="BW244">
        <f t="shared" si="373"/>
        <v>0</v>
      </c>
      <c r="BX244">
        <f t="shared" si="373"/>
        <v>0</v>
      </c>
      <c r="BY244">
        <f t="shared" si="373"/>
        <v>0</v>
      </c>
      <c r="BZ244">
        <f t="shared" si="373"/>
        <v>0</v>
      </c>
      <c r="CA244">
        <f t="shared" si="373"/>
        <v>0</v>
      </c>
      <c r="CB244">
        <f t="shared" si="373"/>
        <v>0</v>
      </c>
      <c r="CC244">
        <f t="shared" si="373"/>
        <v>0</v>
      </c>
      <c r="CD244">
        <f t="shared" si="373"/>
        <v>0</v>
      </c>
      <c r="CE244">
        <f t="shared" si="373"/>
        <v>0</v>
      </c>
      <c r="CF244">
        <f t="shared" si="373"/>
        <v>0</v>
      </c>
      <c r="CG244">
        <f t="shared" si="373"/>
        <v>0</v>
      </c>
      <c r="CH244">
        <f t="shared" si="373"/>
        <v>0</v>
      </c>
      <c r="CI244">
        <f t="shared" si="373"/>
        <v>0</v>
      </c>
      <c r="CJ244">
        <f t="shared" si="373"/>
        <v>0</v>
      </c>
      <c r="CK244">
        <f t="shared" si="373"/>
        <v>0</v>
      </c>
      <c r="CL244">
        <f t="shared" si="373"/>
        <v>0</v>
      </c>
      <c r="CM244">
        <f t="shared" si="373"/>
        <v>0</v>
      </c>
      <c r="CN244">
        <f t="shared" si="373"/>
        <v>0</v>
      </c>
      <c r="CO244">
        <f t="shared" si="373"/>
        <v>0</v>
      </c>
      <c r="CP244">
        <f t="shared" si="373"/>
        <v>0</v>
      </c>
      <c r="CQ244">
        <f t="shared" si="373"/>
        <v>0</v>
      </c>
      <c r="CR244">
        <f t="shared" si="373"/>
        <v>0</v>
      </c>
      <c r="CS244">
        <f t="shared" ref="CS244:DH244" si="374">CS95</f>
        <v>0</v>
      </c>
      <c r="CT244">
        <f t="shared" si="374"/>
        <v>0</v>
      </c>
      <c r="CU244">
        <f t="shared" si="374"/>
        <v>0</v>
      </c>
      <c r="CV244">
        <f t="shared" si="374"/>
        <v>0</v>
      </c>
      <c r="CW244">
        <f t="shared" si="374"/>
        <v>0</v>
      </c>
      <c r="CX244">
        <f t="shared" si="374"/>
        <v>0</v>
      </c>
      <c r="CY244">
        <f t="shared" si="374"/>
        <v>0</v>
      </c>
      <c r="CZ244">
        <f t="shared" si="374"/>
        <v>0</v>
      </c>
      <c r="DA244">
        <f t="shared" si="374"/>
        <v>0</v>
      </c>
      <c r="DB244">
        <f t="shared" si="374"/>
        <v>0</v>
      </c>
      <c r="DC244">
        <f t="shared" si="374"/>
        <v>0</v>
      </c>
      <c r="DD244">
        <f t="shared" si="374"/>
        <v>0</v>
      </c>
      <c r="DE244">
        <f t="shared" si="374"/>
        <v>0</v>
      </c>
      <c r="DF244">
        <f t="shared" si="374"/>
        <v>0</v>
      </c>
      <c r="DG244">
        <f t="shared" si="374"/>
        <v>0</v>
      </c>
      <c r="DH244">
        <f t="shared" si="374"/>
        <v>0</v>
      </c>
    </row>
    <row r="245" spans="1:112">
      <c r="A245">
        <f t="shared" ref="A245:AF245" si="375">A96</f>
        <v>907</v>
      </c>
      <c r="B245" t="str">
        <f t="shared" si="375"/>
        <v>Gobierno Autónomo Departamental de Santa Cruz</v>
      </c>
      <c r="C245">
        <f t="shared" si="375"/>
        <v>0</v>
      </c>
      <c r="D245">
        <f t="shared" si="375"/>
        <v>0</v>
      </c>
      <c r="E245">
        <f t="shared" si="375"/>
        <v>0</v>
      </c>
      <c r="F245">
        <f t="shared" si="375"/>
        <v>791.67</v>
      </c>
      <c r="G245">
        <f t="shared" si="375"/>
        <v>0</v>
      </c>
      <c r="H245">
        <f t="shared" si="375"/>
        <v>0</v>
      </c>
      <c r="I245">
        <f t="shared" si="375"/>
        <v>0</v>
      </c>
      <c r="J245">
        <f t="shared" si="375"/>
        <v>0</v>
      </c>
      <c r="K245">
        <f t="shared" si="375"/>
        <v>0</v>
      </c>
      <c r="L245">
        <f t="shared" si="375"/>
        <v>0</v>
      </c>
      <c r="M245">
        <f t="shared" si="375"/>
        <v>0</v>
      </c>
      <c r="N245">
        <f t="shared" si="375"/>
        <v>0</v>
      </c>
      <c r="O245">
        <f t="shared" si="375"/>
        <v>0</v>
      </c>
      <c r="P245">
        <f t="shared" si="375"/>
        <v>0</v>
      </c>
      <c r="Q245">
        <f t="shared" si="375"/>
        <v>0</v>
      </c>
      <c r="R245">
        <f t="shared" si="375"/>
        <v>0</v>
      </c>
      <c r="S245">
        <f t="shared" si="375"/>
        <v>0</v>
      </c>
      <c r="T245">
        <f t="shared" si="375"/>
        <v>0</v>
      </c>
      <c r="U245">
        <f t="shared" si="375"/>
        <v>0</v>
      </c>
      <c r="V245">
        <f t="shared" si="375"/>
        <v>0</v>
      </c>
      <c r="W245">
        <f t="shared" si="375"/>
        <v>0</v>
      </c>
      <c r="X245">
        <f t="shared" si="375"/>
        <v>0</v>
      </c>
      <c r="Y245">
        <f t="shared" si="375"/>
        <v>0</v>
      </c>
      <c r="Z245">
        <f t="shared" si="375"/>
        <v>0</v>
      </c>
      <c r="AA245">
        <f t="shared" si="375"/>
        <v>0</v>
      </c>
      <c r="AB245">
        <f t="shared" si="375"/>
        <v>0</v>
      </c>
      <c r="AC245">
        <f t="shared" si="375"/>
        <v>0</v>
      </c>
      <c r="AD245">
        <f t="shared" si="375"/>
        <v>0</v>
      </c>
      <c r="AE245">
        <f t="shared" si="375"/>
        <v>0</v>
      </c>
      <c r="AF245">
        <f t="shared" si="375"/>
        <v>0</v>
      </c>
      <c r="AG245">
        <f t="shared" ref="AG245:BL245" si="376">AG96</f>
        <v>0</v>
      </c>
      <c r="AH245">
        <f t="shared" si="376"/>
        <v>0</v>
      </c>
      <c r="AI245">
        <f t="shared" si="376"/>
        <v>0</v>
      </c>
      <c r="AJ245">
        <f t="shared" si="376"/>
        <v>0</v>
      </c>
      <c r="AK245">
        <f t="shared" si="376"/>
        <v>0</v>
      </c>
      <c r="AL245">
        <f t="shared" si="376"/>
        <v>0</v>
      </c>
      <c r="AM245">
        <f t="shared" si="376"/>
        <v>0</v>
      </c>
      <c r="AN245">
        <f t="shared" si="376"/>
        <v>0</v>
      </c>
      <c r="AO245">
        <f t="shared" si="376"/>
        <v>0</v>
      </c>
      <c r="AP245">
        <f t="shared" si="376"/>
        <v>0</v>
      </c>
      <c r="AQ245">
        <f t="shared" si="376"/>
        <v>0</v>
      </c>
      <c r="AR245">
        <f t="shared" si="376"/>
        <v>0</v>
      </c>
      <c r="AS245">
        <f t="shared" si="376"/>
        <v>0</v>
      </c>
      <c r="AT245">
        <f t="shared" si="376"/>
        <v>0</v>
      </c>
      <c r="AU245">
        <f t="shared" si="376"/>
        <v>0</v>
      </c>
      <c r="AV245">
        <f t="shared" si="376"/>
        <v>0</v>
      </c>
      <c r="AW245">
        <f t="shared" si="376"/>
        <v>0</v>
      </c>
      <c r="AX245">
        <f t="shared" si="376"/>
        <v>0</v>
      </c>
      <c r="AY245">
        <f t="shared" si="376"/>
        <v>0</v>
      </c>
      <c r="AZ245">
        <f t="shared" si="376"/>
        <v>0</v>
      </c>
      <c r="BA245">
        <f t="shared" si="376"/>
        <v>0</v>
      </c>
      <c r="BB245">
        <f t="shared" si="376"/>
        <v>0</v>
      </c>
      <c r="BC245">
        <f t="shared" si="376"/>
        <v>0</v>
      </c>
      <c r="BD245">
        <f t="shared" si="376"/>
        <v>0</v>
      </c>
      <c r="BE245">
        <f t="shared" si="376"/>
        <v>0</v>
      </c>
      <c r="BF245">
        <f t="shared" si="376"/>
        <v>0</v>
      </c>
      <c r="BG245">
        <f t="shared" si="376"/>
        <v>0</v>
      </c>
      <c r="BH245">
        <f t="shared" si="376"/>
        <v>0</v>
      </c>
      <c r="BI245">
        <f t="shared" si="376"/>
        <v>0</v>
      </c>
      <c r="BJ245">
        <f t="shared" si="376"/>
        <v>0</v>
      </c>
      <c r="BK245">
        <f t="shared" si="376"/>
        <v>0</v>
      </c>
      <c r="BL245">
        <f t="shared" si="376"/>
        <v>0</v>
      </c>
      <c r="BM245">
        <f t="shared" ref="BM245:CR245" si="377">BM96</f>
        <v>0</v>
      </c>
      <c r="BN245">
        <f t="shared" si="377"/>
        <v>0</v>
      </c>
      <c r="BO245">
        <f t="shared" si="377"/>
        <v>0</v>
      </c>
      <c r="BP245">
        <f t="shared" si="377"/>
        <v>0</v>
      </c>
      <c r="BQ245">
        <f t="shared" si="377"/>
        <v>0</v>
      </c>
      <c r="BR245">
        <f t="shared" si="377"/>
        <v>0</v>
      </c>
      <c r="BS245">
        <f t="shared" si="377"/>
        <v>0</v>
      </c>
      <c r="BT245">
        <f t="shared" si="377"/>
        <v>0</v>
      </c>
      <c r="BU245">
        <f t="shared" si="377"/>
        <v>0</v>
      </c>
      <c r="BV245">
        <f t="shared" si="377"/>
        <v>0</v>
      </c>
      <c r="BW245">
        <f t="shared" si="377"/>
        <v>0</v>
      </c>
      <c r="BX245">
        <f t="shared" si="377"/>
        <v>0</v>
      </c>
      <c r="BY245">
        <f t="shared" si="377"/>
        <v>0</v>
      </c>
      <c r="BZ245">
        <f t="shared" si="377"/>
        <v>0</v>
      </c>
      <c r="CA245">
        <f t="shared" si="377"/>
        <v>0</v>
      </c>
      <c r="CB245">
        <f t="shared" si="377"/>
        <v>0</v>
      </c>
      <c r="CC245">
        <f t="shared" si="377"/>
        <v>0</v>
      </c>
      <c r="CD245">
        <f t="shared" si="377"/>
        <v>0</v>
      </c>
      <c r="CE245">
        <f t="shared" si="377"/>
        <v>0</v>
      </c>
      <c r="CF245">
        <f t="shared" si="377"/>
        <v>0</v>
      </c>
      <c r="CG245">
        <f t="shared" si="377"/>
        <v>0</v>
      </c>
      <c r="CH245">
        <f t="shared" si="377"/>
        <v>0</v>
      </c>
      <c r="CI245">
        <f t="shared" si="377"/>
        <v>0</v>
      </c>
      <c r="CJ245">
        <f t="shared" si="377"/>
        <v>0</v>
      </c>
      <c r="CK245">
        <f t="shared" si="377"/>
        <v>0</v>
      </c>
      <c r="CL245">
        <f t="shared" si="377"/>
        <v>0</v>
      </c>
      <c r="CM245">
        <f t="shared" si="377"/>
        <v>0</v>
      </c>
      <c r="CN245">
        <f t="shared" si="377"/>
        <v>0</v>
      </c>
      <c r="CO245">
        <f t="shared" si="377"/>
        <v>0</v>
      </c>
      <c r="CP245">
        <f t="shared" si="377"/>
        <v>0</v>
      </c>
      <c r="CQ245">
        <f t="shared" si="377"/>
        <v>0</v>
      </c>
      <c r="CR245">
        <f t="shared" si="377"/>
        <v>0</v>
      </c>
      <c r="CS245">
        <f t="shared" ref="CS245:DH245" si="378">CS96</f>
        <v>0</v>
      </c>
      <c r="CT245">
        <f t="shared" si="378"/>
        <v>0</v>
      </c>
      <c r="CU245">
        <f t="shared" si="378"/>
        <v>0</v>
      </c>
      <c r="CV245">
        <f t="shared" si="378"/>
        <v>0</v>
      </c>
      <c r="CW245">
        <f t="shared" si="378"/>
        <v>0</v>
      </c>
      <c r="CX245">
        <f t="shared" si="378"/>
        <v>0</v>
      </c>
      <c r="CY245">
        <f t="shared" si="378"/>
        <v>0</v>
      </c>
      <c r="CZ245">
        <f t="shared" si="378"/>
        <v>0</v>
      </c>
      <c r="DA245">
        <f t="shared" si="378"/>
        <v>0</v>
      </c>
      <c r="DB245">
        <f t="shared" si="378"/>
        <v>0</v>
      </c>
      <c r="DC245">
        <f t="shared" si="378"/>
        <v>0</v>
      </c>
      <c r="DD245">
        <f t="shared" si="378"/>
        <v>0</v>
      </c>
      <c r="DE245">
        <f t="shared" si="378"/>
        <v>0</v>
      </c>
      <c r="DF245">
        <f t="shared" si="378"/>
        <v>0</v>
      </c>
      <c r="DG245">
        <f t="shared" si="378"/>
        <v>0</v>
      </c>
      <c r="DH245">
        <f t="shared" si="378"/>
        <v>0</v>
      </c>
    </row>
    <row r="246" spans="1:112">
      <c r="A246">
        <f t="shared" ref="A246:AF246" si="379">A97</f>
        <v>0</v>
      </c>
      <c r="B246">
        <f t="shared" si="379"/>
        <v>0</v>
      </c>
      <c r="C246">
        <f t="shared" si="379"/>
        <v>0</v>
      </c>
      <c r="D246">
        <f t="shared" si="379"/>
        <v>0</v>
      </c>
      <c r="E246">
        <f t="shared" si="379"/>
        <v>0</v>
      </c>
      <c r="F246">
        <f t="shared" si="379"/>
        <v>0</v>
      </c>
      <c r="G246">
        <f t="shared" si="379"/>
        <v>0</v>
      </c>
      <c r="H246">
        <f t="shared" si="379"/>
        <v>0</v>
      </c>
      <c r="I246">
        <f t="shared" si="379"/>
        <v>0</v>
      </c>
      <c r="J246">
        <f t="shared" si="379"/>
        <v>0</v>
      </c>
      <c r="K246">
        <f t="shared" si="379"/>
        <v>0</v>
      </c>
      <c r="L246">
        <f t="shared" si="379"/>
        <v>0</v>
      </c>
      <c r="M246">
        <f t="shared" si="379"/>
        <v>0</v>
      </c>
      <c r="N246">
        <f t="shared" si="379"/>
        <v>0</v>
      </c>
      <c r="O246">
        <f t="shared" si="379"/>
        <v>0</v>
      </c>
      <c r="P246">
        <f t="shared" si="379"/>
        <v>0</v>
      </c>
      <c r="Q246">
        <f t="shared" si="379"/>
        <v>0</v>
      </c>
      <c r="R246">
        <f t="shared" si="379"/>
        <v>0</v>
      </c>
      <c r="S246">
        <f t="shared" si="379"/>
        <v>0</v>
      </c>
      <c r="T246">
        <f t="shared" si="379"/>
        <v>0</v>
      </c>
      <c r="U246">
        <f t="shared" si="379"/>
        <v>0</v>
      </c>
      <c r="V246">
        <f t="shared" si="379"/>
        <v>0</v>
      </c>
      <c r="W246">
        <f t="shared" si="379"/>
        <v>0</v>
      </c>
      <c r="X246">
        <f t="shared" si="379"/>
        <v>0</v>
      </c>
      <c r="Y246">
        <f t="shared" si="379"/>
        <v>0</v>
      </c>
      <c r="Z246">
        <f t="shared" si="379"/>
        <v>0</v>
      </c>
      <c r="AA246">
        <f t="shared" si="379"/>
        <v>0</v>
      </c>
      <c r="AB246">
        <f t="shared" si="379"/>
        <v>0</v>
      </c>
      <c r="AC246">
        <f t="shared" si="379"/>
        <v>0</v>
      </c>
      <c r="AD246">
        <f t="shared" si="379"/>
        <v>0</v>
      </c>
      <c r="AE246">
        <f t="shared" si="379"/>
        <v>0</v>
      </c>
      <c r="AF246">
        <f t="shared" si="379"/>
        <v>0</v>
      </c>
      <c r="AG246">
        <f t="shared" ref="AG246:BL246" si="380">AG97</f>
        <v>0</v>
      </c>
      <c r="AH246">
        <f t="shared" si="380"/>
        <v>0</v>
      </c>
      <c r="AI246">
        <f t="shared" si="380"/>
        <v>0</v>
      </c>
      <c r="AJ246">
        <f t="shared" si="380"/>
        <v>0</v>
      </c>
      <c r="AK246">
        <f t="shared" si="380"/>
        <v>0</v>
      </c>
      <c r="AL246">
        <f t="shared" si="380"/>
        <v>0</v>
      </c>
      <c r="AM246">
        <f t="shared" si="380"/>
        <v>0</v>
      </c>
      <c r="AN246">
        <f t="shared" si="380"/>
        <v>0</v>
      </c>
      <c r="AO246">
        <f t="shared" si="380"/>
        <v>0</v>
      </c>
      <c r="AP246">
        <f t="shared" si="380"/>
        <v>0</v>
      </c>
      <c r="AQ246">
        <f t="shared" si="380"/>
        <v>0</v>
      </c>
      <c r="AR246">
        <f t="shared" si="380"/>
        <v>0</v>
      </c>
      <c r="AS246">
        <f t="shared" si="380"/>
        <v>0</v>
      </c>
      <c r="AT246">
        <f t="shared" si="380"/>
        <v>0</v>
      </c>
      <c r="AU246">
        <f t="shared" si="380"/>
        <v>0</v>
      </c>
      <c r="AV246">
        <f t="shared" si="380"/>
        <v>0</v>
      </c>
      <c r="AW246">
        <f t="shared" si="380"/>
        <v>0</v>
      </c>
      <c r="AX246">
        <f t="shared" si="380"/>
        <v>0</v>
      </c>
      <c r="AY246">
        <f t="shared" si="380"/>
        <v>0</v>
      </c>
      <c r="AZ246">
        <f t="shared" si="380"/>
        <v>0</v>
      </c>
      <c r="BA246">
        <f t="shared" si="380"/>
        <v>0</v>
      </c>
      <c r="BB246">
        <f t="shared" si="380"/>
        <v>0</v>
      </c>
      <c r="BC246">
        <f t="shared" si="380"/>
        <v>0</v>
      </c>
      <c r="BD246">
        <f t="shared" si="380"/>
        <v>0</v>
      </c>
      <c r="BE246">
        <f t="shared" si="380"/>
        <v>0</v>
      </c>
      <c r="BF246">
        <f t="shared" si="380"/>
        <v>0</v>
      </c>
      <c r="BG246">
        <f t="shared" si="380"/>
        <v>0</v>
      </c>
      <c r="BH246">
        <f t="shared" si="380"/>
        <v>0</v>
      </c>
      <c r="BI246">
        <f t="shared" si="380"/>
        <v>0</v>
      </c>
      <c r="BJ246">
        <f t="shared" si="380"/>
        <v>0</v>
      </c>
      <c r="BK246">
        <f t="shared" si="380"/>
        <v>0</v>
      </c>
      <c r="BL246">
        <f t="shared" si="380"/>
        <v>0</v>
      </c>
      <c r="BM246">
        <f t="shared" ref="BM246:CR246" si="381">BM97</f>
        <v>0</v>
      </c>
      <c r="BN246">
        <f t="shared" si="381"/>
        <v>0</v>
      </c>
      <c r="BO246">
        <f t="shared" si="381"/>
        <v>0</v>
      </c>
      <c r="BP246">
        <f t="shared" si="381"/>
        <v>0</v>
      </c>
      <c r="BQ246">
        <f t="shared" si="381"/>
        <v>0</v>
      </c>
      <c r="BR246">
        <f t="shared" si="381"/>
        <v>0</v>
      </c>
      <c r="BS246">
        <f t="shared" si="381"/>
        <v>0</v>
      </c>
      <c r="BT246">
        <f t="shared" si="381"/>
        <v>0</v>
      </c>
      <c r="BU246">
        <f t="shared" si="381"/>
        <v>0</v>
      </c>
      <c r="BV246">
        <f t="shared" si="381"/>
        <v>0</v>
      </c>
      <c r="BW246">
        <f t="shared" si="381"/>
        <v>0</v>
      </c>
      <c r="BX246">
        <f t="shared" si="381"/>
        <v>0</v>
      </c>
      <c r="BY246">
        <f t="shared" si="381"/>
        <v>0</v>
      </c>
      <c r="BZ246">
        <f t="shared" si="381"/>
        <v>0</v>
      </c>
      <c r="CA246">
        <f t="shared" si="381"/>
        <v>0</v>
      </c>
      <c r="CB246">
        <f t="shared" si="381"/>
        <v>0</v>
      </c>
      <c r="CC246">
        <f t="shared" si="381"/>
        <v>0</v>
      </c>
      <c r="CD246">
        <f t="shared" si="381"/>
        <v>0</v>
      </c>
      <c r="CE246">
        <f t="shared" si="381"/>
        <v>0</v>
      </c>
      <c r="CF246">
        <f t="shared" si="381"/>
        <v>0</v>
      </c>
      <c r="CG246">
        <f t="shared" si="381"/>
        <v>0</v>
      </c>
      <c r="CH246">
        <f t="shared" si="381"/>
        <v>0</v>
      </c>
      <c r="CI246">
        <f t="shared" si="381"/>
        <v>0</v>
      </c>
      <c r="CJ246">
        <f t="shared" si="381"/>
        <v>0</v>
      </c>
      <c r="CK246">
        <f t="shared" si="381"/>
        <v>0</v>
      </c>
      <c r="CL246">
        <f t="shared" si="381"/>
        <v>0</v>
      </c>
      <c r="CM246">
        <f t="shared" si="381"/>
        <v>0</v>
      </c>
      <c r="CN246">
        <f t="shared" si="381"/>
        <v>0</v>
      </c>
      <c r="CO246">
        <f t="shared" si="381"/>
        <v>0</v>
      </c>
      <c r="CP246">
        <f t="shared" si="381"/>
        <v>0</v>
      </c>
      <c r="CQ246">
        <f t="shared" si="381"/>
        <v>0</v>
      </c>
      <c r="CR246">
        <f t="shared" si="381"/>
        <v>0</v>
      </c>
      <c r="CS246">
        <f t="shared" ref="CS246:DH246" si="382">CS97</f>
        <v>0</v>
      </c>
      <c r="CT246">
        <f t="shared" si="382"/>
        <v>0</v>
      </c>
      <c r="CU246">
        <f t="shared" si="382"/>
        <v>0</v>
      </c>
      <c r="CV246">
        <f t="shared" si="382"/>
        <v>0</v>
      </c>
      <c r="CW246">
        <f t="shared" si="382"/>
        <v>0</v>
      </c>
      <c r="CX246">
        <f t="shared" si="382"/>
        <v>0</v>
      </c>
      <c r="CY246">
        <f t="shared" si="382"/>
        <v>0</v>
      </c>
      <c r="CZ246">
        <f t="shared" si="382"/>
        <v>0</v>
      </c>
      <c r="DA246">
        <f t="shared" si="382"/>
        <v>0</v>
      </c>
      <c r="DB246">
        <f t="shared" si="382"/>
        <v>0</v>
      </c>
      <c r="DC246">
        <f t="shared" si="382"/>
        <v>0</v>
      </c>
      <c r="DD246">
        <f t="shared" si="382"/>
        <v>0</v>
      </c>
      <c r="DE246">
        <f t="shared" si="382"/>
        <v>0</v>
      </c>
      <c r="DF246">
        <f t="shared" si="382"/>
        <v>0</v>
      </c>
      <c r="DG246">
        <f t="shared" si="382"/>
        <v>0</v>
      </c>
      <c r="DH246">
        <f t="shared" si="382"/>
        <v>0</v>
      </c>
    </row>
    <row r="247" spans="1:112">
      <c r="A247">
        <f t="shared" ref="A247:AF247" si="383">A98</f>
        <v>0</v>
      </c>
      <c r="B247">
        <f t="shared" si="383"/>
        <v>0</v>
      </c>
      <c r="C247">
        <f t="shared" si="383"/>
        <v>0</v>
      </c>
      <c r="D247">
        <f t="shared" si="383"/>
        <v>0</v>
      </c>
      <c r="E247">
        <f t="shared" si="383"/>
        <v>0</v>
      </c>
      <c r="F247">
        <f t="shared" si="383"/>
        <v>0</v>
      </c>
      <c r="G247">
        <f t="shared" si="383"/>
        <v>0</v>
      </c>
      <c r="H247">
        <f t="shared" si="383"/>
        <v>0</v>
      </c>
      <c r="I247">
        <f t="shared" si="383"/>
        <v>0</v>
      </c>
      <c r="J247">
        <f t="shared" si="383"/>
        <v>0</v>
      </c>
      <c r="K247">
        <f t="shared" si="383"/>
        <v>0</v>
      </c>
      <c r="L247">
        <f t="shared" si="383"/>
        <v>0</v>
      </c>
      <c r="M247">
        <f t="shared" si="383"/>
        <v>0</v>
      </c>
      <c r="N247">
        <f t="shared" si="383"/>
        <v>0</v>
      </c>
      <c r="O247">
        <f t="shared" si="383"/>
        <v>0</v>
      </c>
      <c r="P247">
        <f t="shared" si="383"/>
        <v>0</v>
      </c>
      <c r="Q247">
        <f t="shared" si="383"/>
        <v>0</v>
      </c>
      <c r="R247">
        <f t="shared" si="383"/>
        <v>0</v>
      </c>
      <c r="S247">
        <f t="shared" si="383"/>
        <v>0</v>
      </c>
      <c r="T247">
        <f t="shared" si="383"/>
        <v>0</v>
      </c>
      <c r="U247">
        <f t="shared" si="383"/>
        <v>0</v>
      </c>
      <c r="V247">
        <f t="shared" si="383"/>
        <v>0</v>
      </c>
      <c r="W247">
        <f t="shared" si="383"/>
        <v>0</v>
      </c>
      <c r="X247">
        <f t="shared" si="383"/>
        <v>0</v>
      </c>
      <c r="Y247">
        <f t="shared" si="383"/>
        <v>0</v>
      </c>
      <c r="Z247">
        <f t="shared" si="383"/>
        <v>0</v>
      </c>
      <c r="AA247">
        <f t="shared" si="383"/>
        <v>0</v>
      </c>
      <c r="AB247">
        <f t="shared" si="383"/>
        <v>0</v>
      </c>
      <c r="AC247">
        <f t="shared" si="383"/>
        <v>0</v>
      </c>
      <c r="AD247">
        <f t="shared" si="383"/>
        <v>0</v>
      </c>
      <c r="AE247">
        <f t="shared" si="383"/>
        <v>0</v>
      </c>
      <c r="AF247">
        <f t="shared" si="383"/>
        <v>0</v>
      </c>
      <c r="AG247">
        <f t="shared" ref="AG247:BL247" si="384">AG98</f>
        <v>0</v>
      </c>
      <c r="AH247">
        <f t="shared" si="384"/>
        <v>0</v>
      </c>
      <c r="AI247">
        <f t="shared" si="384"/>
        <v>0</v>
      </c>
      <c r="AJ247">
        <f t="shared" si="384"/>
        <v>0</v>
      </c>
      <c r="AK247">
        <f t="shared" si="384"/>
        <v>0</v>
      </c>
      <c r="AL247">
        <f t="shared" si="384"/>
        <v>0</v>
      </c>
      <c r="AM247">
        <f t="shared" si="384"/>
        <v>0</v>
      </c>
      <c r="AN247">
        <f t="shared" si="384"/>
        <v>0</v>
      </c>
      <c r="AO247">
        <f t="shared" si="384"/>
        <v>0</v>
      </c>
      <c r="AP247">
        <f t="shared" si="384"/>
        <v>0</v>
      </c>
      <c r="AQ247">
        <f t="shared" si="384"/>
        <v>0</v>
      </c>
      <c r="AR247">
        <f t="shared" si="384"/>
        <v>0</v>
      </c>
      <c r="AS247">
        <f t="shared" si="384"/>
        <v>0</v>
      </c>
      <c r="AT247">
        <f t="shared" si="384"/>
        <v>0</v>
      </c>
      <c r="AU247">
        <f t="shared" si="384"/>
        <v>0</v>
      </c>
      <c r="AV247">
        <f t="shared" si="384"/>
        <v>0</v>
      </c>
      <c r="AW247">
        <f t="shared" si="384"/>
        <v>0</v>
      </c>
      <c r="AX247">
        <f t="shared" si="384"/>
        <v>0</v>
      </c>
      <c r="AY247">
        <f t="shared" si="384"/>
        <v>0</v>
      </c>
      <c r="AZ247">
        <f t="shared" si="384"/>
        <v>0</v>
      </c>
      <c r="BA247">
        <f t="shared" si="384"/>
        <v>0</v>
      </c>
      <c r="BB247">
        <f t="shared" si="384"/>
        <v>0</v>
      </c>
      <c r="BC247">
        <f t="shared" si="384"/>
        <v>0</v>
      </c>
      <c r="BD247">
        <f t="shared" si="384"/>
        <v>0</v>
      </c>
      <c r="BE247">
        <f t="shared" si="384"/>
        <v>0</v>
      </c>
      <c r="BF247">
        <f t="shared" si="384"/>
        <v>0</v>
      </c>
      <c r="BG247">
        <f t="shared" si="384"/>
        <v>0</v>
      </c>
      <c r="BH247">
        <f t="shared" si="384"/>
        <v>0</v>
      </c>
      <c r="BI247">
        <f t="shared" si="384"/>
        <v>0</v>
      </c>
      <c r="BJ247">
        <f t="shared" si="384"/>
        <v>0</v>
      </c>
      <c r="BK247">
        <f t="shared" si="384"/>
        <v>0</v>
      </c>
      <c r="BL247">
        <f t="shared" si="384"/>
        <v>0</v>
      </c>
      <c r="BM247">
        <f t="shared" ref="BM247:CR247" si="385">BM98</f>
        <v>0</v>
      </c>
      <c r="BN247">
        <f t="shared" si="385"/>
        <v>0</v>
      </c>
      <c r="BO247">
        <f t="shared" si="385"/>
        <v>0</v>
      </c>
      <c r="BP247">
        <f t="shared" si="385"/>
        <v>0</v>
      </c>
      <c r="BQ247">
        <f t="shared" si="385"/>
        <v>0</v>
      </c>
      <c r="BR247">
        <f t="shared" si="385"/>
        <v>0</v>
      </c>
      <c r="BS247">
        <f t="shared" si="385"/>
        <v>0</v>
      </c>
      <c r="BT247">
        <f t="shared" si="385"/>
        <v>0</v>
      </c>
      <c r="BU247">
        <f t="shared" si="385"/>
        <v>0</v>
      </c>
      <c r="BV247">
        <f t="shared" si="385"/>
        <v>0</v>
      </c>
      <c r="BW247">
        <f t="shared" si="385"/>
        <v>0</v>
      </c>
      <c r="BX247">
        <f t="shared" si="385"/>
        <v>0</v>
      </c>
      <c r="BY247">
        <f t="shared" si="385"/>
        <v>0</v>
      </c>
      <c r="BZ247">
        <f t="shared" si="385"/>
        <v>0</v>
      </c>
      <c r="CA247">
        <f t="shared" si="385"/>
        <v>0</v>
      </c>
      <c r="CB247">
        <f t="shared" si="385"/>
        <v>0</v>
      </c>
      <c r="CC247">
        <f t="shared" si="385"/>
        <v>0</v>
      </c>
      <c r="CD247">
        <f t="shared" si="385"/>
        <v>0</v>
      </c>
      <c r="CE247">
        <f t="shared" si="385"/>
        <v>0</v>
      </c>
      <c r="CF247">
        <f t="shared" si="385"/>
        <v>0</v>
      </c>
      <c r="CG247">
        <f t="shared" si="385"/>
        <v>0</v>
      </c>
      <c r="CH247">
        <f t="shared" si="385"/>
        <v>0</v>
      </c>
      <c r="CI247">
        <f t="shared" si="385"/>
        <v>0</v>
      </c>
      <c r="CJ247">
        <f t="shared" si="385"/>
        <v>0</v>
      </c>
      <c r="CK247">
        <f t="shared" si="385"/>
        <v>0</v>
      </c>
      <c r="CL247">
        <f t="shared" si="385"/>
        <v>0</v>
      </c>
      <c r="CM247">
        <f t="shared" si="385"/>
        <v>0</v>
      </c>
      <c r="CN247">
        <f t="shared" si="385"/>
        <v>0</v>
      </c>
      <c r="CO247">
        <f t="shared" si="385"/>
        <v>0</v>
      </c>
      <c r="CP247">
        <f t="shared" si="385"/>
        <v>0</v>
      </c>
      <c r="CQ247">
        <f t="shared" si="385"/>
        <v>0</v>
      </c>
      <c r="CR247">
        <f t="shared" si="385"/>
        <v>0</v>
      </c>
      <c r="CS247">
        <f t="shared" ref="CS247:DH247" si="386">CS98</f>
        <v>0</v>
      </c>
      <c r="CT247">
        <f t="shared" si="386"/>
        <v>0</v>
      </c>
      <c r="CU247">
        <f t="shared" si="386"/>
        <v>0</v>
      </c>
      <c r="CV247">
        <f t="shared" si="386"/>
        <v>0</v>
      </c>
      <c r="CW247">
        <f t="shared" si="386"/>
        <v>0</v>
      </c>
      <c r="CX247">
        <f t="shared" si="386"/>
        <v>0</v>
      </c>
      <c r="CY247">
        <f t="shared" si="386"/>
        <v>0</v>
      </c>
      <c r="CZ247">
        <f t="shared" si="386"/>
        <v>0</v>
      </c>
      <c r="DA247">
        <f t="shared" si="386"/>
        <v>0</v>
      </c>
      <c r="DB247">
        <f t="shared" si="386"/>
        <v>0</v>
      </c>
      <c r="DC247">
        <f t="shared" si="386"/>
        <v>0</v>
      </c>
      <c r="DD247">
        <f t="shared" si="386"/>
        <v>0</v>
      </c>
      <c r="DE247">
        <f t="shared" si="386"/>
        <v>0</v>
      </c>
      <c r="DF247">
        <f t="shared" si="386"/>
        <v>0</v>
      </c>
      <c r="DG247">
        <f t="shared" si="386"/>
        <v>0</v>
      </c>
      <c r="DH247">
        <f t="shared" si="386"/>
        <v>0</v>
      </c>
    </row>
    <row r="248" spans="1:112">
      <c r="A248">
        <f t="shared" ref="A248:AF248" si="387">A99</f>
        <v>0</v>
      </c>
      <c r="B248">
        <f t="shared" si="387"/>
        <v>0</v>
      </c>
      <c r="C248">
        <f t="shared" si="387"/>
        <v>0</v>
      </c>
      <c r="D248">
        <f t="shared" si="387"/>
        <v>0</v>
      </c>
      <c r="E248">
        <f t="shared" si="387"/>
        <v>0</v>
      </c>
      <c r="F248">
        <f t="shared" si="387"/>
        <v>0</v>
      </c>
      <c r="G248">
        <f t="shared" si="387"/>
        <v>0</v>
      </c>
      <c r="H248">
        <f t="shared" si="387"/>
        <v>0</v>
      </c>
      <c r="I248">
        <f t="shared" si="387"/>
        <v>0</v>
      </c>
      <c r="J248">
        <f t="shared" si="387"/>
        <v>0</v>
      </c>
      <c r="K248">
        <f t="shared" si="387"/>
        <v>0</v>
      </c>
      <c r="L248">
        <f t="shared" si="387"/>
        <v>0</v>
      </c>
      <c r="M248">
        <f t="shared" si="387"/>
        <v>0</v>
      </c>
      <c r="N248">
        <f t="shared" si="387"/>
        <v>0</v>
      </c>
      <c r="O248">
        <f t="shared" si="387"/>
        <v>0</v>
      </c>
      <c r="P248">
        <f t="shared" si="387"/>
        <v>0</v>
      </c>
      <c r="Q248">
        <f t="shared" si="387"/>
        <v>0</v>
      </c>
      <c r="R248">
        <f t="shared" si="387"/>
        <v>0</v>
      </c>
      <c r="S248">
        <f t="shared" si="387"/>
        <v>0</v>
      </c>
      <c r="T248">
        <f t="shared" si="387"/>
        <v>0</v>
      </c>
      <c r="U248">
        <f t="shared" si="387"/>
        <v>0</v>
      </c>
      <c r="V248">
        <f t="shared" si="387"/>
        <v>0</v>
      </c>
      <c r="W248">
        <f t="shared" si="387"/>
        <v>0</v>
      </c>
      <c r="X248">
        <f t="shared" si="387"/>
        <v>0</v>
      </c>
      <c r="Y248">
        <f t="shared" si="387"/>
        <v>0</v>
      </c>
      <c r="Z248">
        <f t="shared" si="387"/>
        <v>0</v>
      </c>
      <c r="AA248">
        <f t="shared" si="387"/>
        <v>0</v>
      </c>
      <c r="AB248">
        <f t="shared" si="387"/>
        <v>0</v>
      </c>
      <c r="AC248">
        <f t="shared" si="387"/>
        <v>0</v>
      </c>
      <c r="AD248">
        <f t="shared" si="387"/>
        <v>0</v>
      </c>
      <c r="AE248">
        <f t="shared" si="387"/>
        <v>0</v>
      </c>
      <c r="AF248">
        <f t="shared" si="387"/>
        <v>0</v>
      </c>
      <c r="AG248">
        <f t="shared" ref="AG248:BL248" si="388">AG99</f>
        <v>0</v>
      </c>
      <c r="AH248">
        <f t="shared" si="388"/>
        <v>0</v>
      </c>
      <c r="AI248">
        <f t="shared" si="388"/>
        <v>0</v>
      </c>
      <c r="AJ248">
        <f t="shared" si="388"/>
        <v>0</v>
      </c>
      <c r="AK248">
        <f t="shared" si="388"/>
        <v>0</v>
      </c>
      <c r="AL248">
        <f t="shared" si="388"/>
        <v>0</v>
      </c>
      <c r="AM248">
        <f t="shared" si="388"/>
        <v>0</v>
      </c>
      <c r="AN248">
        <f t="shared" si="388"/>
        <v>0</v>
      </c>
      <c r="AO248">
        <f t="shared" si="388"/>
        <v>0</v>
      </c>
      <c r="AP248">
        <f t="shared" si="388"/>
        <v>0</v>
      </c>
      <c r="AQ248">
        <f t="shared" si="388"/>
        <v>0</v>
      </c>
      <c r="AR248">
        <f t="shared" si="388"/>
        <v>0</v>
      </c>
      <c r="AS248">
        <f t="shared" si="388"/>
        <v>0</v>
      </c>
      <c r="AT248">
        <f t="shared" si="388"/>
        <v>0</v>
      </c>
      <c r="AU248">
        <f t="shared" si="388"/>
        <v>0</v>
      </c>
      <c r="AV248">
        <f t="shared" si="388"/>
        <v>0</v>
      </c>
      <c r="AW248">
        <f t="shared" si="388"/>
        <v>0</v>
      </c>
      <c r="AX248">
        <f t="shared" si="388"/>
        <v>0</v>
      </c>
      <c r="AY248">
        <f t="shared" si="388"/>
        <v>0</v>
      </c>
      <c r="AZ248">
        <f t="shared" si="388"/>
        <v>0</v>
      </c>
      <c r="BA248">
        <f t="shared" si="388"/>
        <v>0</v>
      </c>
      <c r="BB248">
        <f t="shared" si="388"/>
        <v>0</v>
      </c>
      <c r="BC248">
        <f t="shared" si="388"/>
        <v>0</v>
      </c>
      <c r="BD248">
        <f t="shared" si="388"/>
        <v>0</v>
      </c>
      <c r="BE248">
        <f t="shared" si="388"/>
        <v>0</v>
      </c>
      <c r="BF248">
        <f t="shared" si="388"/>
        <v>0</v>
      </c>
      <c r="BG248">
        <f t="shared" si="388"/>
        <v>0</v>
      </c>
      <c r="BH248">
        <f t="shared" si="388"/>
        <v>0</v>
      </c>
      <c r="BI248">
        <f t="shared" si="388"/>
        <v>0</v>
      </c>
      <c r="BJ248">
        <f t="shared" si="388"/>
        <v>0</v>
      </c>
      <c r="BK248">
        <f t="shared" si="388"/>
        <v>0</v>
      </c>
      <c r="BL248">
        <f t="shared" si="388"/>
        <v>0</v>
      </c>
      <c r="BM248">
        <f t="shared" ref="BM248:CR248" si="389">BM99</f>
        <v>0</v>
      </c>
      <c r="BN248">
        <f t="shared" si="389"/>
        <v>0</v>
      </c>
      <c r="BO248">
        <f t="shared" si="389"/>
        <v>0</v>
      </c>
      <c r="BP248">
        <f t="shared" si="389"/>
        <v>0</v>
      </c>
      <c r="BQ248">
        <f t="shared" si="389"/>
        <v>0</v>
      </c>
      <c r="BR248">
        <f t="shared" si="389"/>
        <v>0</v>
      </c>
      <c r="BS248">
        <f t="shared" si="389"/>
        <v>0</v>
      </c>
      <c r="BT248">
        <f t="shared" si="389"/>
        <v>0</v>
      </c>
      <c r="BU248">
        <f t="shared" si="389"/>
        <v>0</v>
      </c>
      <c r="BV248">
        <f t="shared" si="389"/>
        <v>0</v>
      </c>
      <c r="BW248">
        <f t="shared" si="389"/>
        <v>0</v>
      </c>
      <c r="BX248">
        <f t="shared" si="389"/>
        <v>0</v>
      </c>
      <c r="BY248">
        <f t="shared" si="389"/>
        <v>0</v>
      </c>
      <c r="BZ248">
        <f t="shared" si="389"/>
        <v>0</v>
      </c>
      <c r="CA248">
        <f t="shared" si="389"/>
        <v>0</v>
      </c>
      <c r="CB248">
        <f t="shared" si="389"/>
        <v>0</v>
      </c>
      <c r="CC248">
        <f t="shared" si="389"/>
        <v>0</v>
      </c>
      <c r="CD248">
        <f t="shared" si="389"/>
        <v>0</v>
      </c>
      <c r="CE248">
        <f t="shared" si="389"/>
        <v>0</v>
      </c>
      <c r="CF248">
        <f t="shared" si="389"/>
        <v>0</v>
      </c>
      <c r="CG248">
        <f t="shared" si="389"/>
        <v>0</v>
      </c>
      <c r="CH248">
        <f t="shared" si="389"/>
        <v>0</v>
      </c>
      <c r="CI248">
        <f t="shared" si="389"/>
        <v>0</v>
      </c>
      <c r="CJ248">
        <f t="shared" si="389"/>
        <v>0</v>
      </c>
      <c r="CK248">
        <f t="shared" si="389"/>
        <v>0</v>
      </c>
      <c r="CL248">
        <f t="shared" si="389"/>
        <v>0</v>
      </c>
      <c r="CM248">
        <f t="shared" si="389"/>
        <v>0</v>
      </c>
      <c r="CN248">
        <f t="shared" si="389"/>
        <v>0</v>
      </c>
      <c r="CO248">
        <f t="shared" si="389"/>
        <v>0</v>
      </c>
      <c r="CP248">
        <f t="shared" si="389"/>
        <v>0</v>
      </c>
      <c r="CQ248">
        <f t="shared" si="389"/>
        <v>0</v>
      </c>
      <c r="CR248">
        <f t="shared" si="389"/>
        <v>0</v>
      </c>
      <c r="CS248">
        <f t="shared" ref="CS248:DH248" si="390">CS99</f>
        <v>0</v>
      </c>
      <c r="CT248">
        <f t="shared" si="390"/>
        <v>0</v>
      </c>
      <c r="CU248">
        <f t="shared" si="390"/>
        <v>0</v>
      </c>
      <c r="CV248">
        <f t="shared" si="390"/>
        <v>0</v>
      </c>
      <c r="CW248">
        <f t="shared" si="390"/>
        <v>0</v>
      </c>
      <c r="CX248">
        <f t="shared" si="390"/>
        <v>0</v>
      </c>
      <c r="CY248">
        <f t="shared" si="390"/>
        <v>0</v>
      </c>
      <c r="CZ248">
        <f t="shared" si="390"/>
        <v>0</v>
      </c>
      <c r="DA248">
        <f t="shared" si="390"/>
        <v>0</v>
      </c>
      <c r="DB248">
        <f t="shared" si="390"/>
        <v>0</v>
      </c>
      <c r="DC248">
        <f t="shared" si="390"/>
        <v>0</v>
      </c>
      <c r="DD248">
        <f t="shared" si="390"/>
        <v>0</v>
      </c>
      <c r="DE248">
        <f t="shared" si="390"/>
        <v>0</v>
      </c>
      <c r="DF248">
        <f t="shared" si="390"/>
        <v>0</v>
      </c>
      <c r="DG248">
        <f t="shared" si="390"/>
        <v>0</v>
      </c>
      <c r="DH248">
        <f t="shared" si="390"/>
        <v>0</v>
      </c>
    </row>
    <row r="249" spans="1:112">
      <c r="A249">
        <f t="shared" ref="A249:AF249" si="391">A100</f>
        <v>0</v>
      </c>
      <c r="B249">
        <f t="shared" si="391"/>
        <v>0</v>
      </c>
      <c r="C249">
        <f t="shared" si="391"/>
        <v>0</v>
      </c>
      <c r="D249">
        <f t="shared" si="391"/>
        <v>0</v>
      </c>
      <c r="E249">
        <f t="shared" si="391"/>
        <v>0</v>
      </c>
      <c r="F249">
        <f t="shared" si="391"/>
        <v>0</v>
      </c>
      <c r="G249">
        <f t="shared" si="391"/>
        <v>0</v>
      </c>
      <c r="H249">
        <f t="shared" si="391"/>
        <v>0</v>
      </c>
      <c r="I249">
        <f t="shared" si="391"/>
        <v>0</v>
      </c>
      <c r="J249">
        <f t="shared" si="391"/>
        <v>0</v>
      </c>
      <c r="K249">
        <f t="shared" si="391"/>
        <v>0</v>
      </c>
      <c r="L249">
        <f t="shared" si="391"/>
        <v>0</v>
      </c>
      <c r="M249">
        <f t="shared" si="391"/>
        <v>0</v>
      </c>
      <c r="N249">
        <f t="shared" si="391"/>
        <v>0</v>
      </c>
      <c r="O249">
        <f t="shared" si="391"/>
        <v>0</v>
      </c>
      <c r="P249">
        <f t="shared" si="391"/>
        <v>0</v>
      </c>
      <c r="Q249">
        <f t="shared" si="391"/>
        <v>0</v>
      </c>
      <c r="R249">
        <f t="shared" si="391"/>
        <v>0</v>
      </c>
      <c r="S249">
        <f t="shared" si="391"/>
        <v>0</v>
      </c>
      <c r="T249">
        <f t="shared" si="391"/>
        <v>0</v>
      </c>
      <c r="U249">
        <f t="shared" si="391"/>
        <v>0</v>
      </c>
      <c r="V249">
        <f t="shared" si="391"/>
        <v>0</v>
      </c>
      <c r="W249">
        <f t="shared" si="391"/>
        <v>0</v>
      </c>
      <c r="X249">
        <f t="shared" si="391"/>
        <v>0</v>
      </c>
      <c r="Y249">
        <f t="shared" si="391"/>
        <v>0</v>
      </c>
      <c r="Z249">
        <f t="shared" si="391"/>
        <v>0</v>
      </c>
      <c r="AA249">
        <f t="shared" si="391"/>
        <v>0</v>
      </c>
      <c r="AB249">
        <f t="shared" si="391"/>
        <v>0</v>
      </c>
      <c r="AC249">
        <f t="shared" si="391"/>
        <v>0</v>
      </c>
      <c r="AD249">
        <f t="shared" si="391"/>
        <v>0</v>
      </c>
      <c r="AE249">
        <f t="shared" si="391"/>
        <v>0</v>
      </c>
      <c r="AF249">
        <f t="shared" si="391"/>
        <v>0</v>
      </c>
      <c r="AG249">
        <f t="shared" ref="AG249:BL249" si="392">AG100</f>
        <v>0</v>
      </c>
      <c r="AH249">
        <f t="shared" si="392"/>
        <v>0</v>
      </c>
      <c r="AI249">
        <f t="shared" si="392"/>
        <v>0</v>
      </c>
      <c r="AJ249">
        <f t="shared" si="392"/>
        <v>0</v>
      </c>
      <c r="AK249">
        <f t="shared" si="392"/>
        <v>0</v>
      </c>
      <c r="AL249">
        <f t="shared" si="392"/>
        <v>0</v>
      </c>
      <c r="AM249">
        <f t="shared" si="392"/>
        <v>0</v>
      </c>
      <c r="AN249">
        <f t="shared" si="392"/>
        <v>0</v>
      </c>
      <c r="AO249">
        <f t="shared" si="392"/>
        <v>0</v>
      </c>
      <c r="AP249">
        <f t="shared" si="392"/>
        <v>0</v>
      </c>
      <c r="AQ249">
        <f t="shared" si="392"/>
        <v>0</v>
      </c>
      <c r="AR249">
        <f t="shared" si="392"/>
        <v>0</v>
      </c>
      <c r="AS249">
        <f t="shared" si="392"/>
        <v>0</v>
      </c>
      <c r="AT249">
        <f t="shared" si="392"/>
        <v>0</v>
      </c>
      <c r="AU249">
        <f t="shared" si="392"/>
        <v>0</v>
      </c>
      <c r="AV249">
        <f t="shared" si="392"/>
        <v>0</v>
      </c>
      <c r="AW249">
        <f t="shared" si="392"/>
        <v>0</v>
      </c>
      <c r="AX249">
        <f t="shared" si="392"/>
        <v>0</v>
      </c>
      <c r="AY249">
        <f t="shared" si="392"/>
        <v>0</v>
      </c>
      <c r="AZ249">
        <f t="shared" si="392"/>
        <v>0</v>
      </c>
      <c r="BA249">
        <f t="shared" si="392"/>
        <v>0</v>
      </c>
      <c r="BB249">
        <f t="shared" si="392"/>
        <v>0</v>
      </c>
      <c r="BC249">
        <f t="shared" si="392"/>
        <v>0</v>
      </c>
      <c r="BD249">
        <f t="shared" si="392"/>
        <v>0</v>
      </c>
      <c r="BE249">
        <f t="shared" si="392"/>
        <v>0</v>
      </c>
      <c r="BF249">
        <f t="shared" si="392"/>
        <v>0</v>
      </c>
      <c r="BG249">
        <f t="shared" si="392"/>
        <v>0</v>
      </c>
      <c r="BH249">
        <f t="shared" si="392"/>
        <v>0</v>
      </c>
      <c r="BI249">
        <f t="shared" si="392"/>
        <v>0</v>
      </c>
      <c r="BJ249">
        <f t="shared" si="392"/>
        <v>0</v>
      </c>
      <c r="BK249">
        <f t="shared" si="392"/>
        <v>0</v>
      </c>
      <c r="BL249">
        <f t="shared" si="392"/>
        <v>0</v>
      </c>
      <c r="BM249">
        <f t="shared" ref="BM249:CR249" si="393">BM100</f>
        <v>0</v>
      </c>
      <c r="BN249">
        <f t="shared" si="393"/>
        <v>0</v>
      </c>
      <c r="BO249">
        <f t="shared" si="393"/>
        <v>0</v>
      </c>
      <c r="BP249">
        <f t="shared" si="393"/>
        <v>0</v>
      </c>
      <c r="BQ249">
        <f t="shared" si="393"/>
        <v>0</v>
      </c>
      <c r="BR249">
        <f t="shared" si="393"/>
        <v>0</v>
      </c>
      <c r="BS249">
        <f t="shared" si="393"/>
        <v>0</v>
      </c>
      <c r="BT249">
        <f t="shared" si="393"/>
        <v>0</v>
      </c>
      <c r="BU249">
        <f t="shared" si="393"/>
        <v>0</v>
      </c>
      <c r="BV249">
        <f t="shared" si="393"/>
        <v>0</v>
      </c>
      <c r="BW249">
        <f t="shared" si="393"/>
        <v>0</v>
      </c>
      <c r="BX249">
        <f t="shared" si="393"/>
        <v>0</v>
      </c>
      <c r="BY249">
        <f t="shared" si="393"/>
        <v>0</v>
      </c>
      <c r="BZ249">
        <f t="shared" si="393"/>
        <v>0</v>
      </c>
      <c r="CA249">
        <f t="shared" si="393"/>
        <v>0</v>
      </c>
      <c r="CB249">
        <f t="shared" si="393"/>
        <v>0</v>
      </c>
      <c r="CC249">
        <f t="shared" si="393"/>
        <v>0</v>
      </c>
      <c r="CD249">
        <f t="shared" si="393"/>
        <v>0</v>
      </c>
      <c r="CE249">
        <f t="shared" si="393"/>
        <v>0</v>
      </c>
      <c r="CF249">
        <f t="shared" si="393"/>
        <v>0</v>
      </c>
      <c r="CG249">
        <f t="shared" si="393"/>
        <v>0</v>
      </c>
      <c r="CH249">
        <f t="shared" si="393"/>
        <v>0</v>
      </c>
      <c r="CI249">
        <f t="shared" si="393"/>
        <v>0</v>
      </c>
      <c r="CJ249">
        <f t="shared" si="393"/>
        <v>0</v>
      </c>
      <c r="CK249">
        <f t="shared" si="393"/>
        <v>0</v>
      </c>
      <c r="CL249">
        <f t="shared" si="393"/>
        <v>0</v>
      </c>
      <c r="CM249">
        <f t="shared" si="393"/>
        <v>0</v>
      </c>
      <c r="CN249">
        <f t="shared" si="393"/>
        <v>0</v>
      </c>
      <c r="CO249">
        <f t="shared" si="393"/>
        <v>0</v>
      </c>
      <c r="CP249">
        <f t="shared" si="393"/>
        <v>0</v>
      </c>
      <c r="CQ249">
        <f t="shared" si="393"/>
        <v>0</v>
      </c>
      <c r="CR249">
        <f t="shared" si="393"/>
        <v>0</v>
      </c>
      <c r="CS249">
        <f t="shared" ref="CS249:DH249" si="394">CS100</f>
        <v>0</v>
      </c>
      <c r="CT249">
        <f t="shared" si="394"/>
        <v>0</v>
      </c>
      <c r="CU249">
        <f t="shared" si="394"/>
        <v>0</v>
      </c>
      <c r="CV249">
        <f t="shared" si="394"/>
        <v>0</v>
      </c>
      <c r="CW249">
        <f t="shared" si="394"/>
        <v>0</v>
      </c>
      <c r="CX249">
        <f t="shared" si="394"/>
        <v>0</v>
      </c>
      <c r="CY249">
        <f t="shared" si="394"/>
        <v>0</v>
      </c>
      <c r="CZ249">
        <f t="shared" si="394"/>
        <v>0</v>
      </c>
      <c r="DA249">
        <f t="shared" si="394"/>
        <v>0</v>
      </c>
      <c r="DB249">
        <f t="shared" si="394"/>
        <v>0</v>
      </c>
      <c r="DC249">
        <f t="shared" si="394"/>
        <v>0</v>
      </c>
      <c r="DD249">
        <f t="shared" si="394"/>
        <v>0</v>
      </c>
      <c r="DE249">
        <f t="shared" si="394"/>
        <v>0</v>
      </c>
      <c r="DF249">
        <f t="shared" si="394"/>
        <v>0</v>
      </c>
      <c r="DG249">
        <f t="shared" si="394"/>
        <v>0</v>
      </c>
      <c r="DH249">
        <f t="shared" si="394"/>
        <v>0</v>
      </c>
    </row>
    <row r="250" spans="1:112">
      <c r="A250">
        <f t="shared" ref="A250:AF250" si="395">A101</f>
        <v>0</v>
      </c>
      <c r="B250">
        <f t="shared" si="395"/>
        <v>0</v>
      </c>
      <c r="C250">
        <f t="shared" si="395"/>
        <v>0</v>
      </c>
      <c r="D250">
        <f t="shared" si="395"/>
        <v>0</v>
      </c>
      <c r="E250">
        <f t="shared" si="395"/>
        <v>0</v>
      </c>
      <c r="F250">
        <f t="shared" si="395"/>
        <v>0</v>
      </c>
      <c r="G250">
        <f t="shared" si="395"/>
        <v>0</v>
      </c>
      <c r="H250">
        <f t="shared" si="395"/>
        <v>0</v>
      </c>
      <c r="I250">
        <f t="shared" si="395"/>
        <v>0</v>
      </c>
      <c r="J250">
        <f t="shared" si="395"/>
        <v>0</v>
      </c>
      <c r="K250">
        <f t="shared" si="395"/>
        <v>0</v>
      </c>
      <c r="L250">
        <f t="shared" si="395"/>
        <v>0</v>
      </c>
      <c r="M250">
        <f t="shared" si="395"/>
        <v>0</v>
      </c>
      <c r="N250">
        <f t="shared" si="395"/>
        <v>0</v>
      </c>
      <c r="O250">
        <f t="shared" si="395"/>
        <v>0</v>
      </c>
      <c r="P250">
        <f t="shared" si="395"/>
        <v>0</v>
      </c>
      <c r="Q250">
        <f t="shared" si="395"/>
        <v>0</v>
      </c>
      <c r="R250">
        <f t="shared" si="395"/>
        <v>0</v>
      </c>
      <c r="S250">
        <f t="shared" si="395"/>
        <v>0</v>
      </c>
      <c r="T250">
        <f t="shared" si="395"/>
        <v>0</v>
      </c>
      <c r="U250">
        <f t="shared" si="395"/>
        <v>0</v>
      </c>
      <c r="V250">
        <f t="shared" si="395"/>
        <v>0</v>
      </c>
      <c r="W250">
        <f t="shared" si="395"/>
        <v>0</v>
      </c>
      <c r="X250">
        <f t="shared" si="395"/>
        <v>0</v>
      </c>
      <c r="Y250">
        <f t="shared" si="395"/>
        <v>0</v>
      </c>
      <c r="Z250">
        <f t="shared" si="395"/>
        <v>0</v>
      </c>
      <c r="AA250">
        <f t="shared" si="395"/>
        <v>0</v>
      </c>
      <c r="AB250">
        <f t="shared" si="395"/>
        <v>0</v>
      </c>
      <c r="AC250">
        <f t="shared" si="395"/>
        <v>0</v>
      </c>
      <c r="AD250">
        <f t="shared" si="395"/>
        <v>0</v>
      </c>
      <c r="AE250">
        <f t="shared" si="395"/>
        <v>0</v>
      </c>
      <c r="AF250">
        <f t="shared" si="395"/>
        <v>0</v>
      </c>
      <c r="AG250">
        <f t="shared" ref="AG250:BL250" si="396">AG101</f>
        <v>0</v>
      </c>
      <c r="AH250">
        <f t="shared" si="396"/>
        <v>0</v>
      </c>
      <c r="AI250">
        <f t="shared" si="396"/>
        <v>0</v>
      </c>
      <c r="AJ250">
        <f t="shared" si="396"/>
        <v>0</v>
      </c>
      <c r="AK250">
        <f t="shared" si="396"/>
        <v>0</v>
      </c>
      <c r="AL250">
        <f t="shared" si="396"/>
        <v>0</v>
      </c>
      <c r="AM250">
        <f t="shared" si="396"/>
        <v>0</v>
      </c>
      <c r="AN250">
        <f t="shared" si="396"/>
        <v>0</v>
      </c>
      <c r="AO250">
        <f t="shared" si="396"/>
        <v>0</v>
      </c>
      <c r="AP250">
        <f t="shared" si="396"/>
        <v>0</v>
      </c>
      <c r="AQ250">
        <f t="shared" si="396"/>
        <v>0</v>
      </c>
      <c r="AR250">
        <f t="shared" si="396"/>
        <v>0</v>
      </c>
      <c r="AS250">
        <f t="shared" si="396"/>
        <v>0</v>
      </c>
      <c r="AT250">
        <f t="shared" si="396"/>
        <v>0</v>
      </c>
      <c r="AU250">
        <f t="shared" si="396"/>
        <v>0</v>
      </c>
      <c r="AV250">
        <f t="shared" si="396"/>
        <v>0</v>
      </c>
      <c r="AW250">
        <f t="shared" si="396"/>
        <v>0</v>
      </c>
      <c r="AX250">
        <f t="shared" si="396"/>
        <v>0</v>
      </c>
      <c r="AY250">
        <f t="shared" si="396"/>
        <v>0</v>
      </c>
      <c r="AZ250">
        <f t="shared" si="396"/>
        <v>0</v>
      </c>
      <c r="BA250">
        <f t="shared" si="396"/>
        <v>0</v>
      </c>
      <c r="BB250">
        <f t="shared" si="396"/>
        <v>0</v>
      </c>
      <c r="BC250">
        <f t="shared" si="396"/>
        <v>0</v>
      </c>
      <c r="BD250">
        <f t="shared" si="396"/>
        <v>0</v>
      </c>
      <c r="BE250">
        <f t="shared" si="396"/>
        <v>0</v>
      </c>
      <c r="BF250">
        <f t="shared" si="396"/>
        <v>0</v>
      </c>
      <c r="BG250">
        <f t="shared" si="396"/>
        <v>0</v>
      </c>
      <c r="BH250">
        <f t="shared" si="396"/>
        <v>0</v>
      </c>
      <c r="BI250">
        <f t="shared" si="396"/>
        <v>0</v>
      </c>
      <c r="BJ250">
        <f t="shared" si="396"/>
        <v>0</v>
      </c>
      <c r="BK250">
        <f t="shared" si="396"/>
        <v>0</v>
      </c>
      <c r="BL250">
        <f t="shared" si="396"/>
        <v>0</v>
      </c>
      <c r="BM250">
        <f t="shared" ref="BM250:CR250" si="397">BM101</f>
        <v>0</v>
      </c>
      <c r="BN250">
        <f t="shared" si="397"/>
        <v>0</v>
      </c>
      <c r="BO250">
        <f t="shared" si="397"/>
        <v>0</v>
      </c>
      <c r="BP250">
        <f t="shared" si="397"/>
        <v>0</v>
      </c>
      <c r="BQ250">
        <f t="shared" si="397"/>
        <v>0</v>
      </c>
      <c r="BR250">
        <f t="shared" si="397"/>
        <v>0</v>
      </c>
      <c r="BS250">
        <f t="shared" si="397"/>
        <v>0</v>
      </c>
      <c r="BT250">
        <f t="shared" si="397"/>
        <v>0</v>
      </c>
      <c r="BU250">
        <f t="shared" si="397"/>
        <v>0</v>
      </c>
      <c r="BV250">
        <f t="shared" si="397"/>
        <v>0</v>
      </c>
      <c r="BW250">
        <f t="shared" si="397"/>
        <v>0</v>
      </c>
      <c r="BX250">
        <f t="shared" si="397"/>
        <v>0</v>
      </c>
      <c r="BY250">
        <f t="shared" si="397"/>
        <v>0</v>
      </c>
      <c r="BZ250">
        <f t="shared" si="397"/>
        <v>0</v>
      </c>
      <c r="CA250">
        <f t="shared" si="397"/>
        <v>0</v>
      </c>
      <c r="CB250">
        <f t="shared" si="397"/>
        <v>0</v>
      </c>
      <c r="CC250">
        <f t="shared" si="397"/>
        <v>0</v>
      </c>
      <c r="CD250">
        <f t="shared" si="397"/>
        <v>0</v>
      </c>
      <c r="CE250">
        <f t="shared" si="397"/>
        <v>0</v>
      </c>
      <c r="CF250">
        <f t="shared" si="397"/>
        <v>0</v>
      </c>
      <c r="CG250">
        <f t="shared" si="397"/>
        <v>0</v>
      </c>
      <c r="CH250">
        <f t="shared" si="397"/>
        <v>0</v>
      </c>
      <c r="CI250">
        <f t="shared" si="397"/>
        <v>0</v>
      </c>
      <c r="CJ250">
        <f t="shared" si="397"/>
        <v>0</v>
      </c>
      <c r="CK250">
        <f t="shared" si="397"/>
        <v>0</v>
      </c>
      <c r="CL250">
        <f t="shared" si="397"/>
        <v>0</v>
      </c>
      <c r="CM250">
        <f t="shared" si="397"/>
        <v>0</v>
      </c>
      <c r="CN250">
        <f t="shared" si="397"/>
        <v>0</v>
      </c>
      <c r="CO250">
        <f t="shared" si="397"/>
        <v>0</v>
      </c>
      <c r="CP250">
        <f t="shared" si="397"/>
        <v>0</v>
      </c>
      <c r="CQ250">
        <f t="shared" si="397"/>
        <v>0</v>
      </c>
      <c r="CR250">
        <f t="shared" si="397"/>
        <v>0</v>
      </c>
      <c r="CS250">
        <f t="shared" ref="CS250:DH250" si="398">CS101</f>
        <v>0</v>
      </c>
      <c r="CT250">
        <f t="shared" si="398"/>
        <v>0</v>
      </c>
      <c r="CU250">
        <f t="shared" si="398"/>
        <v>0</v>
      </c>
      <c r="CV250">
        <f t="shared" si="398"/>
        <v>0</v>
      </c>
      <c r="CW250">
        <f t="shared" si="398"/>
        <v>0</v>
      </c>
      <c r="CX250">
        <f t="shared" si="398"/>
        <v>0</v>
      </c>
      <c r="CY250">
        <f t="shared" si="398"/>
        <v>0</v>
      </c>
      <c r="CZ250">
        <f t="shared" si="398"/>
        <v>0</v>
      </c>
      <c r="DA250">
        <f t="shared" si="398"/>
        <v>0</v>
      </c>
      <c r="DB250">
        <f t="shared" si="398"/>
        <v>0</v>
      </c>
      <c r="DC250">
        <f t="shared" si="398"/>
        <v>0</v>
      </c>
      <c r="DD250">
        <f t="shared" si="398"/>
        <v>0</v>
      </c>
      <c r="DE250">
        <f t="shared" si="398"/>
        <v>0</v>
      </c>
      <c r="DF250">
        <f t="shared" si="398"/>
        <v>0</v>
      </c>
      <c r="DG250">
        <f t="shared" si="398"/>
        <v>0</v>
      </c>
      <c r="DH250">
        <f t="shared" si="398"/>
        <v>0</v>
      </c>
    </row>
    <row r="251" spans="1:112">
      <c r="A251">
        <f t="shared" ref="A251:AF251" si="399">A102</f>
        <v>0</v>
      </c>
      <c r="B251">
        <f t="shared" si="399"/>
        <v>0</v>
      </c>
      <c r="C251">
        <f t="shared" si="399"/>
        <v>0</v>
      </c>
      <c r="D251">
        <f t="shared" si="399"/>
        <v>0</v>
      </c>
      <c r="E251">
        <f t="shared" si="399"/>
        <v>0</v>
      </c>
      <c r="F251">
        <f t="shared" si="399"/>
        <v>0</v>
      </c>
      <c r="G251">
        <f t="shared" si="399"/>
        <v>0</v>
      </c>
      <c r="H251">
        <f t="shared" si="399"/>
        <v>0</v>
      </c>
      <c r="I251">
        <f t="shared" si="399"/>
        <v>0</v>
      </c>
      <c r="J251">
        <f t="shared" si="399"/>
        <v>0</v>
      </c>
      <c r="K251">
        <f t="shared" si="399"/>
        <v>0</v>
      </c>
      <c r="L251">
        <f t="shared" si="399"/>
        <v>0</v>
      </c>
      <c r="M251">
        <f t="shared" si="399"/>
        <v>0</v>
      </c>
      <c r="N251">
        <f t="shared" si="399"/>
        <v>0</v>
      </c>
      <c r="O251">
        <f t="shared" si="399"/>
        <v>0</v>
      </c>
      <c r="P251">
        <f t="shared" si="399"/>
        <v>0</v>
      </c>
      <c r="Q251">
        <f t="shared" si="399"/>
        <v>0</v>
      </c>
      <c r="R251">
        <f t="shared" si="399"/>
        <v>0</v>
      </c>
      <c r="S251">
        <f t="shared" si="399"/>
        <v>0</v>
      </c>
      <c r="T251">
        <f t="shared" si="399"/>
        <v>0</v>
      </c>
      <c r="U251">
        <f t="shared" si="399"/>
        <v>0</v>
      </c>
      <c r="V251">
        <f t="shared" si="399"/>
        <v>0</v>
      </c>
      <c r="W251">
        <f t="shared" si="399"/>
        <v>0</v>
      </c>
      <c r="X251">
        <f t="shared" si="399"/>
        <v>0</v>
      </c>
      <c r="Y251">
        <f t="shared" si="399"/>
        <v>0</v>
      </c>
      <c r="Z251">
        <f t="shared" si="399"/>
        <v>0</v>
      </c>
      <c r="AA251">
        <f t="shared" si="399"/>
        <v>0</v>
      </c>
      <c r="AB251">
        <f t="shared" si="399"/>
        <v>0</v>
      </c>
      <c r="AC251">
        <f t="shared" si="399"/>
        <v>0</v>
      </c>
      <c r="AD251">
        <f t="shared" si="399"/>
        <v>0</v>
      </c>
      <c r="AE251">
        <f t="shared" si="399"/>
        <v>0</v>
      </c>
      <c r="AF251">
        <f t="shared" si="399"/>
        <v>0</v>
      </c>
      <c r="AG251">
        <f t="shared" ref="AG251:BL251" si="400">AG102</f>
        <v>0</v>
      </c>
      <c r="AH251">
        <f t="shared" si="400"/>
        <v>0</v>
      </c>
      <c r="AI251">
        <f t="shared" si="400"/>
        <v>0</v>
      </c>
      <c r="AJ251">
        <f t="shared" si="400"/>
        <v>0</v>
      </c>
      <c r="AK251">
        <f t="shared" si="400"/>
        <v>0</v>
      </c>
      <c r="AL251">
        <f t="shared" si="400"/>
        <v>0</v>
      </c>
      <c r="AM251">
        <f t="shared" si="400"/>
        <v>0</v>
      </c>
      <c r="AN251">
        <f t="shared" si="400"/>
        <v>0</v>
      </c>
      <c r="AO251">
        <f t="shared" si="400"/>
        <v>0</v>
      </c>
      <c r="AP251">
        <f t="shared" si="400"/>
        <v>0</v>
      </c>
      <c r="AQ251">
        <f t="shared" si="400"/>
        <v>0</v>
      </c>
      <c r="AR251">
        <f t="shared" si="400"/>
        <v>0</v>
      </c>
      <c r="AS251">
        <f t="shared" si="400"/>
        <v>0</v>
      </c>
      <c r="AT251">
        <f t="shared" si="400"/>
        <v>0</v>
      </c>
      <c r="AU251">
        <f t="shared" si="400"/>
        <v>0</v>
      </c>
      <c r="AV251">
        <f t="shared" si="400"/>
        <v>0</v>
      </c>
      <c r="AW251">
        <f t="shared" si="400"/>
        <v>0</v>
      </c>
      <c r="AX251">
        <f t="shared" si="400"/>
        <v>0</v>
      </c>
      <c r="AY251">
        <f t="shared" si="400"/>
        <v>0</v>
      </c>
      <c r="AZ251">
        <f t="shared" si="400"/>
        <v>0</v>
      </c>
      <c r="BA251">
        <f t="shared" si="400"/>
        <v>0</v>
      </c>
      <c r="BB251">
        <f t="shared" si="400"/>
        <v>0</v>
      </c>
      <c r="BC251">
        <f t="shared" si="400"/>
        <v>0</v>
      </c>
      <c r="BD251">
        <f t="shared" si="400"/>
        <v>0</v>
      </c>
      <c r="BE251">
        <f t="shared" si="400"/>
        <v>0</v>
      </c>
      <c r="BF251">
        <f t="shared" si="400"/>
        <v>0</v>
      </c>
      <c r="BG251">
        <f t="shared" si="400"/>
        <v>0</v>
      </c>
      <c r="BH251">
        <f t="shared" si="400"/>
        <v>0</v>
      </c>
      <c r="BI251">
        <f t="shared" si="400"/>
        <v>0</v>
      </c>
      <c r="BJ251">
        <f t="shared" si="400"/>
        <v>0</v>
      </c>
      <c r="BK251">
        <f t="shared" si="400"/>
        <v>0</v>
      </c>
      <c r="BL251">
        <f t="shared" si="400"/>
        <v>0</v>
      </c>
      <c r="BM251">
        <f t="shared" ref="BM251:CR251" si="401">BM102</f>
        <v>0</v>
      </c>
      <c r="BN251">
        <f t="shared" si="401"/>
        <v>0</v>
      </c>
      <c r="BO251">
        <f t="shared" si="401"/>
        <v>0</v>
      </c>
      <c r="BP251">
        <f t="shared" si="401"/>
        <v>0</v>
      </c>
      <c r="BQ251">
        <f t="shared" si="401"/>
        <v>0</v>
      </c>
      <c r="BR251">
        <f t="shared" si="401"/>
        <v>0</v>
      </c>
      <c r="BS251">
        <f t="shared" si="401"/>
        <v>0</v>
      </c>
      <c r="BT251">
        <f t="shared" si="401"/>
        <v>0</v>
      </c>
      <c r="BU251">
        <f t="shared" si="401"/>
        <v>0</v>
      </c>
      <c r="BV251">
        <f t="shared" si="401"/>
        <v>0</v>
      </c>
      <c r="BW251">
        <f t="shared" si="401"/>
        <v>0</v>
      </c>
      <c r="BX251">
        <f t="shared" si="401"/>
        <v>0</v>
      </c>
      <c r="BY251">
        <f t="shared" si="401"/>
        <v>0</v>
      </c>
      <c r="BZ251">
        <f t="shared" si="401"/>
        <v>0</v>
      </c>
      <c r="CA251">
        <f t="shared" si="401"/>
        <v>0</v>
      </c>
      <c r="CB251">
        <f t="shared" si="401"/>
        <v>0</v>
      </c>
      <c r="CC251">
        <f t="shared" si="401"/>
        <v>0</v>
      </c>
      <c r="CD251">
        <f t="shared" si="401"/>
        <v>0</v>
      </c>
      <c r="CE251">
        <f t="shared" si="401"/>
        <v>0</v>
      </c>
      <c r="CF251">
        <f t="shared" si="401"/>
        <v>0</v>
      </c>
      <c r="CG251">
        <f t="shared" si="401"/>
        <v>0</v>
      </c>
      <c r="CH251">
        <f t="shared" si="401"/>
        <v>0</v>
      </c>
      <c r="CI251">
        <f t="shared" si="401"/>
        <v>0</v>
      </c>
      <c r="CJ251">
        <f t="shared" si="401"/>
        <v>0</v>
      </c>
      <c r="CK251">
        <f t="shared" si="401"/>
        <v>0</v>
      </c>
      <c r="CL251">
        <f t="shared" si="401"/>
        <v>0</v>
      </c>
      <c r="CM251">
        <f t="shared" si="401"/>
        <v>0</v>
      </c>
      <c r="CN251">
        <f t="shared" si="401"/>
        <v>0</v>
      </c>
      <c r="CO251">
        <f t="shared" si="401"/>
        <v>0</v>
      </c>
      <c r="CP251">
        <f t="shared" si="401"/>
        <v>0</v>
      </c>
      <c r="CQ251">
        <f t="shared" si="401"/>
        <v>0</v>
      </c>
      <c r="CR251">
        <f t="shared" si="401"/>
        <v>0</v>
      </c>
      <c r="CS251">
        <f t="shared" ref="CS251:DH251" si="402">CS102</f>
        <v>0</v>
      </c>
      <c r="CT251">
        <f t="shared" si="402"/>
        <v>0</v>
      </c>
      <c r="CU251">
        <f t="shared" si="402"/>
        <v>0</v>
      </c>
      <c r="CV251">
        <f t="shared" si="402"/>
        <v>0</v>
      </c>
      <c r="CW251">
        <f t="shared" si="402"/>
        <v>0</v>
      </c>
      <c r="CX251">
        <f t="shared" si="402"/>
        <v>0</v>
      </c>
      <c r="CY251">
        <f t="shared" si="402"/>
        <v>0</v>
      </c>
      <c r="CZ251">
        <f t="shared" si="402"/>
        <v>0</v>
      </c>
      <c r="DA251">
        <f t="shared" si="402"/>
        <v>0</v>
      </c>
      <c r="DB251">
        <f t="shared" si="402"/>
        <v>0</v>
      </c>
      <c r="DC251">
        <f t="shared" si="402"/>
        <v>0</v>
      </c>
      <c r="DD251">
        <f t="shared" si="402"/>
        <v>0</v>
      </c>
      <c r="DE251">
        <f t="shared" si="402"/>
        <v>0</v>
      </c>
      <c r="DF251">
        <f t="shared" si="402"/>
        <v>0</v>
      </c>
      <c r="DG251">
        <f t="shared" si="402"/>
        <v>0</v>
      </c>
      <c r="DH251">
        <f t="shared" si="402"/>
        <v>0</v>
      </c>
    </row>
    <row r="252" spans="1:112">
      <c r="A252">
        <f t="shared" ref="A252:AF252" si="403">A103</f>
        <v>0</v>
      </c>
      <c r="B252">
        <f t="shared" si="403"/>
        <v>0</v>
      </c>
      <c r="C252">
        <f t="shared" si="403"/>
        <v>0</v>
      </c>
      <c r="D252">
        <f t="shared" si="403"/>
        <v>0</v>
      </c>
      <c r="E252">
        <f t="shared" si="403"/>
        <v>0</v>
      </c>
      <c r="F252">
        <f t="shared" si="403"/>
        <v>0</v>
      </c>
      <c r="G252">
        <f t="shared" si="403"/>
        <v>0</v>
      </c>
      <c r="H252">
        <f t="shared" si="403"/>
        <v>0</v>
      </c>
      <c r="I252">
        <f t="shared" si="403"/>
        <v>0</v>
      </c>
      <c r="J252">
        <f t="shared" si="403"/>
        <v>0</v>
      </c>
      <c r="K252">
        <f t="shared" si="403"/>
        <v>0</v>
      </c>
      <c r="L252">
        <f t="shared" si="403"/>
        <v>0</v>
      </c>
      <c r="M252">
        <f t="shared" si="403"/>
        <v>0</v>
      </c>
      <c r="N252">
        <f t="shared" si="403"/>
        <v>0</v>
      </c>
      <c r="O252">
        <f t="shared" si="403"/>
        <v>0</v>
      </c>
      <c r="P252">
        <f t="shared" si="403"/>
        <v>0</v>
      </c>
      <c r="Q252">
        <f t="shared" si="403"/>
        <v>0</v>
      </c>
      <c r="R252">
        <f t="shared" si="403"/>
        <v>0</v>
      </c>
      <c r="S252">
        <f t="shared" si="403"/>
        <v>0</v>
      </c>
      <c r="T252">
        <f t="shared" si="403"/>
        <v>0</v>
      </c>
      <c r="U252">
        <f t="shared" si="403"/>
        <v>0</v>
      </c>
      <c r="V252">
        <f t="shared" si="403"/>
        <v>0</v>
      </c>
      <c r="W252">
        <f t="shared" si="403"/>
        <v>0</v>
      </c>
      <c r="X252">
        <f t="shared" si="403"/>
        <v>0</v>
      </c>
      <c r="Y252">
        <f t="shared" si="403"/>
        <v>0</v>
      </c>
      <c r="Z252">
        <f t="shared" si="403"/>
        <v>0</v>
      </c>
      <c r="AA252">
        <f t="shared" si="403"/>
        <v>0</v>
      </c>
      <c r="AB252">
        <f t="shared" si="403"/>
        <v>0</v>
      </c>
      <c r="AC252">
        <f t="shared" si="403"/>
        <v>0</v>
      </c>
      <c r="AD252">
        <f t="shared" si="403"/>
        <v>0</v>
      </c>
      <c r="AE252">
        <f t="shared" si="403"/>
        <v>0</v>
      </c>
      <c r="AF252">
        <f t="shared" si="403"/>
        <v>0</v>
      </c>
      <c r="AG252">
        <f t="shared" ref="AG252:BL252" si="404">AG103</f>
        <v>0</v>
      </c>
      <c r="AH252">
        <f t="shared" si="404"/>
        <v>0</v>
      </c>
      <c r="AI252">
        <f t="shared" si="404"/>
        <v>0</v>
      </c>
      <c r="AJ252">
        <f t="shared" si="404"/>
        <v>0</v>
      </c>
      <c r="AK252">
        <f t="shared" si="404"/>
        <v>0</v>
      </c>
      <c r="AL252">
        <f t="shared" si="404"/>
        <v>0</v>
      </c>
      <c r="AM252">
        <f t="shared" si="404"/>
        <v>0</v>
      </c>
      <c r="AN252">
        <f t="shared" si="404"/>
        <v>0</v>
      </c>
      <c r="AO252">
        <f t="shared" si="404"/>
        <v>0</v>
      </c>
      <c r="AP252">
        <f t="shared" si="404"/>
        <v>0</v>
      </c>
      <c r="AQ252">
        <f t="shared" si="404"/>
        <v>0</v>
      </c>
      <c r="AR252">
        <f t="shared" si="404"/>
        <v>0</v>
      </c>
      <c r="AS252">
        <f t="shared" si="404"/>
        <v>0</v>
      </c>
      <c r="AT252">
        <f t="shared" si="404"/>
        <v>0</v>
      </c>
      <c r="AU252">
        <f t="shared" si="404"/>
        <v>0</v>
      </c>
      <c r="AV252">
        <f t="shared" si="404"/>
        <v>0</v>
      </c>
      <c r="AW252">
        <f t="shared" si="404"/>
        <v>0</v>
      </c>
      <c r="AX252">
        <f t="shared" si="404"/>
        <v>0</v>
      </c>
      <c r="AY252">
        <f t="shared" si="404"/>
        <v>0</v>
      </c>
      <c r="AZ252">
        <f t="shared" si="404"/>
        <v>0</v>
      </c>
      <c r="BA252">
        <f t="shared" si="404"/>
        <v>0</v>
      </c>
      <c r="BB252">
        <f t="shared" si="404"/>
        <v>0</v>
      </c>
      <c r="BC252">
        <f t="shared" si="404"/>
        <v>0</v>
      </c>
      <c r="BD252">
        <f t="shared" si="404"/>
        <v>0</v>
      </c>
      <c r="BE252">
        <f t="shared" si="404"/>
        <v>0</v>
      </c>
      <c r="BF252">
        <f t="shared" si="404"/>
        <v>0</v>
      </c>
      <c r="BG252">
        <f t="shared" si="404"/>
        <v>0</v>
      </c>
      <c r="BH252">
        <f t="shared" si="404"/>
        <v>0</v>
      </c>
      <c r="BI252">
        <f t="shared" si="404"/>
        <v>0</v>
      </c>
      <c r="BJ252">
        <f t="shared" si="404"/>
        <v>0</v>
      </c>
      <c r="BK252">
        <f t="shared" si="404"/>
        <v>0</v>
      </c>
      <c r="BL252">
        <f t="shared" si="404"/>
        <v>0</v>
      </c>
      <c r="BM252">
        <f t="shared" ref="BM252:CR252" si="405">BM103</f>
        <v>0</v>
      </c>
      <c r="BN252">
        <f t="shared" si="405"/>
        <v>0</v>
      </c>
      <c r="BO252">
        <f t="shared" si="405"/>
        <v>0</v>
      </c>
      <c r="BP252">
        <f t="shared" si="405"/>
        <v>0</v>
      </c>
      <c r="BQ252">
        <f t="shared" si="405"/>
        <v>0</v>
      </c>
      <c r="BR252">
        <f t="shared" si="405"/>
        <v>0</v>
      </c>
      <c r="BS252">
        <f t="shared" si="405"/>
        <v>0</v>
      </c>
      <c r="BT252">
        <f t="shared" si="405"/>
        <v>0</v>
      </c>
      <c r="BU252">
        <f t="shared" si="405"/>
        <v>0</v>
      </c>
      <c r="BV252">
        <f t="shared" si="405"/>
        <v>0</v>
      </c>
      <c r="BW252">
        <f t="shared" si="405"/>
        <v>0</v>
      </c>
      <c r="BX252">
        <f t="shared" si="405"/>
        <v>0</v>
      </c>
      <c r="BY252">
        <f t="shared" si="405"/>
        <v>0</v>
      </c>
      <c r="BZ252">
        <f t="shared" si="405"/>
        <v>0</v>
      </c>
      <c r="CA252">
        <f t="shared" si="405"/>
        <v>0</v>
      </c>
      <c r="CB252">
        <f t="shared" si="405"/>
        <v>0</v>
      </c>
      <c r="CC252">
        <f t="shared" si="405"/>
        <v>0</v>
      </c>
      <c r="CD252">
        <f t="shared" si="405"/>
        <v>0</v>
      </c>
      <c r="CE252">
        <f t="shared" si="405"/>
        <v>0</v>
      </c>
      <c r="CF252">
        <f t="shared" si="405"/>
        <v>0</v>
      </c>
      <c r="CG252">
        <f t="shared" si="405"/>
        <v>0</v>
      </c>
      <c r="CH252">
        <f t="shared" si="405"/>
        <v>0</v>
      </c>
      <c r="CI252">
        <f t="shared" si="405"/>
        <v>0</v>
      </c>
      <c r="CJ252">
        <f t="shared" si="405"/>
        <v>0</v>
      </c>
      <c r="CK252">
        <f t="shared" si="405"/>
        <v>0</v>
      </c>
      <c r="CL252">
        <f t="shared" si="405"/>
        <v>0</v>
      </c>
      <c r="CM252">
        <f t="shared" si="405"/>
        <v>0</v>
      </c>
      <c r="CN252">
        <f t="shared" si="405"/>
        <v>0</v>
      </c>
      <c r="CO252">
        <f t="shared" si="405"/>
        <v>0</v>
      </c>
      <c r="CP252">
        <f t="shared" si="405"/>
        <v>0</v>
      </c>
      <c r="CQ252">
        <f t="shared" si="405"/>
        <v>0</v>
      </c>
      <c r="CR252">
        <f t="shared" si="405"/>
        <v>0</v>
      </c>
      <c r="CS252">
        <f t="shared" ref="CS252:DH252" si="406">CS103</f>
        <v>0</v>
      </c>
      <c r="CT252">
        <f t="shared" si="406"/>
        <v>0</v>
      </c>
      <c r="CU252">
        <f t="shared" si="406"/>
        <v>0</v>
      </c>
      <c r="CV252">
        <f t="shared" si="406"/>
        <v>0</v>
      </c>
      <c r="CW252">
        <f t="shared" si="406"/>
        <v>0</v>
      </c>
      <c r="CX252">
        <f t="shared" si="406"/>
        <v>0</v>
      </c>
      <c r="CY252">
        <f t="shared" si="406"/>
        <v>0</v>
      </c>
      <c r="CZ252">
        <f t="shared" si="406"/>
        <v>0</v>
      </c>
      <c r="DA252">
        <f t="shared" si="406"/>
        <v>0</v>
      </c>
      <c r="DB252">
        <f t="shared" si="406"/>
        <v>0</v>
      </c>
      <c r="DC252">
        <f t="shared" si="406"/>
        <v>0</v>
      </c>
      <c r="DD252">
        <f t="shared" si="406"/>
        <v>0</v>
      </c>
      <c r="DE252">
        <f t="shared" si="406"/>
        <v>0</v>
      </c>
      <c r="DF252">
        <f t="shared" si="406"/>
        <v>0</v>
      </c>
      <c r="DG252">
        <f t="shared" si="406"/>
        <v>0</v>
      </c>
      <c r="DH252">
        <f t="shared" si="406"/>
        <v>0</v>
      </c>
    </row>
    <row r="253" spans="1:112">
      <c r="A253">
        <f t="shared" ref="A253:AF253" si="407">A104</f>
        <v>0</v>
      </c>
      <c r="B253">
        <f t="shared" si="407"/>
        <v>0</v>
      </c>
      <c r="C253">
        <f t="shared" si="407"/>
        <v>0</v>
      </c>
      <c r="D253">
        <f t="shared" si="407"/>
        <v>0</v>
      </c>
      <c r="E253">
        <f t="shared" si="407"/>
        <v>0</v>
      </c>
      <c r="F253">
        <f t="shared" si="407"/>
        <v>0</v>
      </c>
      <c r="G253">
        <f t="shared" si="407"/>
        <v>0</v>
      </c>
      <c r="H253">
        <f t="shared" si="407"/>
        <v>0</v>
      </c>
      <c r="I253">
        <f t="shared" si="407"/>
        <v>0</v>
      </c>
      <c r="J253">
        <f t="shared" si="407"/>
        <v>0</v>
      </c>
      <c r="K253">
        <f t="shared" si="407"/>
        <v>0</v>
      </c>
      <c r="L253">
        <f t="shared" si="407"/>
        <v>0</v>
      </c>
      <c r="M253">
        <f t="shared" si="407"/>
        <v>0</v>
      </c>
      <c r="N253">
        <f t="shared" si="407"/>
        <v>0</v>
      </c>
      <c r="O253">
        <f t="shared" si="407"/>
        <v>0</v>
      </c>
      <c r="P253">
        <f t="shared" si="407"/>
        <v>0</v>
      </c>
      <c r="Q253">
        <f t="shared" si="407"/>
        <v>0</v>
      </c>
      <c r="R253">
        <f t="shared" si="407"/>
        <v>0</v>
      </c>
      <c r="S253">
        <f t="shared" si="407"/>
        <v>0</v>
      </c>
      <c r="T253">
        <f t="shared" si="407"/>
        <v>0</v>
      </c>
      <c r="U253">
        <f t="shared" si="407"/>
        <v>0</v>
      </c>
      <c r="V253">
        <f t="shared" si="407"/>
        <v>0</v>
      </c>
      <c r="W253">
        <f t="shared" si="407"/>
        <v>0</v>
      </c>
      <c r="X253">
        <f t="shared" si="407"/>
        <v>0</v>
      </c>
      <c r="Y253">
        <f t="shared" si="407"/>
        <v>0</v>
      </c>
      <c r="Z253">
        <f t="shared" si="407"/>
        <v>0</v>
      </c>
      <c r="AA253">
        <f t="shared" si="407"/>
        <v>0</v>
      </c>
      <c r="AB253">
        <f t="shared" si="407"/>
        <v>0</v>
      </c>
      <c r="AC253">
        <f t="shared" si="407"/>
        <v>0</v>
      </c>
      <c r="AD253">
        <f t="shared" si="407"/>
        <v>0</v>
      </c>
      <c r="AE253">
        <f t="shared" si="407"/>
        <v>0</v>
      </c>
      <c r="AF253">
        <f t="shared" si="407"/>
        <v>0</v>
      </c>
      <c r="AG253">
        <f t="shared" ref="AG253:BL253" si="408">AG104</f>
        <v>0</v>
      </c>
      <c r="AH253">
        <f t="shared" si="408"/>
        <v>0</v>
      </c>
      <c r="AI253">
        <f t="shared" si="408"/>
        <v>0</v>
      </c>
      <c r="AJ253">
        <f t="shared" si="408"/>
        <v>0</v>
      </c>
      <c r="AK253">
        <f t="shared" si="408"/>
        <v>0</v>
      </c>
      <c r="AL253">
        <f t="shared" si="408"/>
        <v>0</v>
      </c>
      <c r="AM253">
        <f t="shared" si="408"/>
        <v>0</v>
      </c>
      <c r="AN253">
        <f t="shared" si="408"/>
        <v>0</v>
      </c>
      <c r="AO253">
        <f t="shared" si="408"/>
        <v>0</v>
      </c>
      <c r="AP253">
        <f t="shared" si="408"/>
        <v>0</v>
      </c>
      <c r="AQ253">
        <f t="shared" si="408"/>
        <v>0</v>
      </c>
      <c r="AR253">
        <f t="shared" si="408"/>
        <v>0</v>
      </c>
      <c r="AS253">
        <f t="shared" si="408"/>
        <v>0</v>
      </c>
      <c r="AT253">
        <f t="shared" si="408"/>
        <v>0</v>
      </c>
      <c r="AU253">
        <f t="shared" si="408"/>
        <v>0</v>
      </c>
      <c r="AV253">
        <f t="shared" si="408"/>
        <v>0</v>
      </c>
      <c r="AW253">
        <f t="shared" si="408"/>
        <v>0</v>
      </c>
      <c r="AX253">
        <f t="shared" si="408"/>
        <v>0</v>
      </c>
      <c r="AY253">
        <f t="shared" si="408"/>
        <v>0</v>
      </c>
      <c r="AZ253">
        <f t="shared" si="408"/>
        <v>0</v>
      </c>
      <c r="BA253">
        <f t="shared" si="408"/>
        <v>0</v>
      </c>
      <c r="BB253">
        <f t="shared" si="408"/>
        <v>0</v>
      </c>
      <c r="BC253">
        <f t="shared" si="408"/>
        <v>0</v>
      </c>
      <c r="BD253">
        <f t="shared" si="408"/>
        <v>0</v>
      </c>
      <c r="BE253">
        <f t="shared" si="408"/>
        <v>0</v>
      </c>
      <c r="BF253">
        <f t="shared" si="408"/>
        <v>0</v>
      </c>
      <c r="BG253">
        <f t="shared" si="408"/>
        <v>0</v>
      </c>
      <c r="BH253">
        <f t="shared" si="408"/>
        <v>0</v>
      </c>
      <c r="BI253">
        <f t="shared" si="408"/>
        <v>0</v>
      </c>
      <c r="BJ253">
        <f t="shared" si="408"/>
        <v>0</v>
      </c>
      <c r="BK253">
        <f t="shared" si="408"/>
        <v>0</v>
      </c>
      <c r="BL253">
        <f t="shared" si="408"/>
        <v>0</v>
      </c>
      <c r="BM253">
        <f t="shared" ref="BM253:CR253" si="409">BM104</f>
        <v>0</v>
      </c>
      <c r="BN253">
        <f t="shared" si="409"/>
        <v>0</v>
      </c>
      <c r="BO253">
        <f t="shared" si="409"/>
        <v>0</v>
      </c>
      <c r="BP253">
        <f t="shared" si="409"/>
        <v>0</v>
      </c>
      <c r="BQ253">
        <f t="shared" si="409"/>
        <v>0</v>
      </c>
      <c r="BR253">
        <f t="shared" si="409"/>
        <v>0</v>
      </c>
      <c r="BS253">
        <f t="shared" si="409"/>
        <v>0</v>
      </c>
      <c r="BT253">
        <f t="shared" si="409"/>
        <v>0</v>
      </c>
      <c r="BU253">
        <f t="shared" si="409"/>
        <v>0</v>
      </c>
      <c r="BV253">
        <f t="shared" si="409"/>
        <v>0</v>
      </c>
      <c r="BW253">
        <f t="shared" si="409"/>
        <v>0</v>
      </c>
      <c r="BX253">
        <f t="shared" si="409"/>
        <v>0</v>
      </c>
      <c r="BY253">
        <f t="shared" si="409"/>
        <v>0</v>
      </c>
      <c r="BZ253">
        <f t="shared" si="409"/>
        <v>0</v>
      </c>
      <c r="CA253">
        <f t="shared" si="409"/>
        <v>0</v>
      </c>
      <c r="CB253">
        <f t="shared" si="409"/>
        <v>0</v>
      </c>
      <c r="CC253">
        <f t="shared" si="409"/>
        <v>0</v>
      </c>
      <c r="CD253">
        <f t="shared" si="409"/>
        <v>0</v>
      </c>
      <c r="CE253">
        <f t="shared" si="409"/>
        <v>0</v>
      </c>
      <c r="CF253">
        <f t="shared" si="409"/>
        <v>0</v>
      </c>
      <c r="CG253">
        <f t="shared" si="409"/>
        <v>0</v>
      </c>
      <c r="CH253">
        <f t="shared" si="409"/>
        <v>0</v>
      </c>
      <c r="CI253">
        <f t="shared" si="409"/>
        <v>0</v>
      </c>
      <c r="CJ253">
        <f t="shared" si="409"/>
        <v>0</v>
      </c>
      <c r="CK253">
        <f t="shared" si="409"/>
        <v>0</v>
      </c>
      <c r="CL253">
        <f t="shared" si="409"/>
        <v>0</v>
      </c>
      <c r="CM253">
        <f t="shared" si="409"/>
        <v>0</v>
      </c>
      <c r="CN253">
        <f t="shared" si="409"/>
        <v>0</v>
      </c>
      <c r="CO253">
        <f t="shared" si="409"/>
        <v>0</v>
      </c>
      <c r="CP253">
        <f t="shared" si="409"/>
        <v>0</v>
      </c>
      <c r="CQ253">
        <f t="shared" si="409"/>
        <v>0</v>
      </c>
      <c r="CR253">
        <f t="shared" si="409"/>
        <v>0</v>
      </c>
      <c r="CS253">
        <f t="shared" ref="CS253:DH253" si="410">CS104</f>
        <v>0</v>
      </c>
      <c r="CT253">
        <f t="shared" si="410"/>
        <v>0</v>
      </c>
      <c r="CU253">
        <f t="shared" si="410"/>
        <v>0</v>
      </c>
      <c r="CV253">
        <f t="shared" si="410"/>
        <v>0</v>
      </c>
      <c r="CW253">
        <f t="shared" si="410"/>
        <v>0</v>
      </c>
      <c r="CX253">
        <f t="shared" si="410"/>
        <v>0</v>
      </c>
      <c r="CY253">
        <f t="shared" si="410"/>
        <v>0</v>
      </c>
      <c r="CZ253">
        <f t="shared" si="410"/>
        <v>0</v>
      </c>
      <c r="DA253">
        <f t="shared" si="410"/>
        <v>0</v>
      </c>
      <c r="DB253">
        <f t="shared" si="410"/>
        <v>0</v>
      </c>
      <c r="DC253">
        <f t="shared" si="410"/>
        <v>0</v>
      </c>
      <c r="DD253">
        <f t="shared" si="410"/>
        <v>0</v>
      </c>
      <c r="DE253">
        <f t="shared" si="410"/>
        <v>0</v>
      </c>
      <c r="DF253">
        <f t="shared" si="410"/>
        <v>0</v>
      </c>
      <c r="DG253">
        <f t="shared" si="410"/>
        <v>0</v>
      </c>
      <c r="DH253">
        <f t="shared" si="410"/>
        <v>0</v>
      </c>
    </row>
    <row r="254" spans="1:112">
      <c r="A254">
        <f t="shared" ref="A254:AF254" si="411">A105</f>
        <v>0</v>
      </c>
      <c r="B254">
        <f t="shared" si="411"/>
        <v>0</v>
      </c>
      <c r="C254">
        <f t="shared" si="411"/>
        <v>0</v>
      </c>
      <c r="D254">
        <f t="shared" si="411"/>
        <v>0</v>
      </c>
      <c r="E254">
        <f t="shared" si="411"/>
        <v>0</v>
      </c>
      <c r="F254">
        <f t="shared" si="411"/>
        <v>0</v>
      </c>
      <c r="G254">
        <f t="shared" si="411"/>
        <v>0</v>
      </c>
      <c r="H254">
        <f t="shared" si="411"/>
        <v>0</v>
      </c>
      <c r="I254">
        <f t="shared" si="411"/>
        <v>0</v>
      </c>
      <c r="J254">
        <f t="shared" si="411"/>
        <v>0</v>
      </c>
      <c r="K254">
        <f t="shared" si="411"/>
        <v>0</v>
      </c>
      <c r="L254">
        <f t="shared" si="411"/>
        <v>0</v>
      </c>
      <c r="M254">
        <f t="shared" si="411"/>
        <v>0</v>
      </c>
      <c r="N254">
        <f t="shared" si="411"/>
        <v>0</v>
      </c>
      <c r="O254">
        <f t="shared" si="411"/>
        <v>0</v>
      </c>
      <c r="P254">
        <f t="shared" si="411"/>
        <v>0</v>
      </c>
      <c r="Q254">
        <f t="shared" si="411"/>
        <v>0</v>
      </c>
      <c r="R254">
        <f t="shared" si="411"/>
        <v>0</v>
      </c>
      <c r="S254">
        <f t="shared" si="411"/>
        <v>0</v>
      </c>
      <c r="T254">
        <f t="shared" si="411"/>
        <v>0</v>
      </c>
      <c r="U254">
        <f t="shared" si="411"/>
        <v>0</v>
      </c>
      <c r="V254">
        <f t="shared" si="411"/>
        <v>0</v>
      </c>
      <c r="W254">
        <f t="shared" si="411"/>
        <v>0</v>
      </c>
      <c r="X254">
        <f t="shared" si="411"/>
        <v>0</v>
      </c>
      <c r="Y254">
        <f t="shared" si="411"/>
        <v>0</v>
      </c>
      <c r="Z254">
        <f t="shared" si="411"/>
        <v>0</v>
      </c>
      <c r="AA254">
        <f t="shared" si="411"/>
        <v>0</v>
      </c>
      <c r="AB254">
        <f t="shared" si="411"/>
        <v>0</v>
      </c>
      <c r="AC254">
        <f t="shared" si="411"/>
        <v>0</v>
      </c>
      <c r="AD254">
        <f t="shared" si="411"/>
        <v>0</v>
      </c>
      <c r="AE254">
        <f t="shared" si="411"/>
        <v>0</v>
      </c>
      <c r="AF254">
        <f t="shared" si="411"/>
        <v>0</v>
      </c>
      <c r="AG254">
        <f t="shared" ref="AG254:BL254" si="412">AG105</f>
        <v>0</v>
      </c>
      <c r="AH254">
        <f t="shared" si="412"/>
        <v>0</v>
      </c>
      <c r="AI254">
        <f t="shared" si="412"/>
        <v>0</v>
      </c>
      <c r="AJ254">
        <f t="shared" si="412"/>
        <v>0</v>
      </c>
      <c r="AK254">
        <f t="shared" si="412"/>
        <v>0</v>
      </c>
      <c r="AL254">
        <f t="shared" si="412"/>
        <v>0</v>
      </c>
      <c r="AM254">
        <f t="shared" si="412"/>
        <v>0</v>
      </c>
      <c r="AN254">
        <f t="shared" si="412"/>
        <v>0</v>
      </c>
      <c r="AO254">
        <f t="shared" si="412"/>
        <v>0</v>
      </c>
      <c r="AP254">
        <f t="shared" si="412"/>
        <v>0</v>
      </c>
      <c r="AQ254">
        <f t="shared" si="412"/>
        <v>0</v>
      </c>
      <c r="AR254">
        <f t="shared" si="412"/>
        <v>0</v>
      </c>
      <c r="AS254">
        <f t="shared" si="412"/>
        <v>0</v>
      </c>
      <c r="AT254">
        <f t="shared" si="412"/>
        <v>0</v>
      </c>
      <c r="AU254">
        <f t="shared" si="412"/>
        <v>0</v>
      </c>
      <c r="AV254">
        <f t="shared" si="412"/>
        <v>0</v>
      </c>
      <c r="AW254">
        <f t="shared" si="412"/>
        <v>0</v>
      </c>
      <c r="AX254">
        <f t="shared" si="412"/>
        <v>0</v>
      </c>
      <c r="AY254">
        <f t="shared" si="412"/>
        <v>0</v>
      </c>
      <c r="AZ254">
        <f t="shared" si="412"/>
        <v>0</v>
      </c>
      <c r="BA254">
        <f t="shared" si="412"/>
        <v>0</v>
      </c>
      <c r="BB254">
        <f t="shared" si="412"/>
        <v>0</v>
      </c>
      <c r="BC254">
        <f t="shared" si="412"/>
        <v>0</v>
      </c>
      <c r="BD254">
        <f t="shared" si="412"/>
        <v>0</v>
      </c>
      <c r="BE254">
        <f t="shared" si="412"/>
        <v>0</v>
      </c>
      <c r="BF254">
        <f t="shared" si="412"/>
        <v>0</v>
      </c>
      <c r="BG254">
        <f t="shared" si="412"/>
        <v>0</v>
      </c>
      <c r="BH254">
        <f t="shared" si="412"/>
        <v>0</v>
      </c>
      <c r="BI254">
        <f t="shared" si="412"/>
        <v>0</v>
      </c>
      <c r="BJ254">
        <f t="shared" si="412"/>
        <v>0</v>
      </c>
      <c r="BK254">
        <f t="shared" si="412"/>
        <v>0</v>
      </c>
      <c r="BL254">
        <f t="shared" si="412"/>
        <v>0</v>
      </c>
      <c r="BM254">
        <f t="shared" ref="BM254:CR254" si="413">BM105</f>
        <v>0</v>
      </c>
      <c r="BN254">
        <f t="shared" si="413"/>
        <v>0</v>
      </c>
      <c r="BO254">
        <f t="shared" si="413"/>
        <v>0</v>
      </c>
      <c r="BP254">
        <f t="shared" si="413"/>
        <v>0</v>
      </c>
      <c r="BQ254">
        <f t="shared" si="413"/>
        <v>0</v>
      </c>
      <c r="BR254">
        <f t="shared" si="413"/>
        <v>0</v>
      </c>
      <c r="BS254">
        <f t="shared" si="413"/>
        <v>0</v>
      </c>
      <c r="BT254">
        <f t="shared" si="413"/>
        <v>0</v>
      </c>
      <c r="BU254">
        <f t="shared" si="413"/>
        <v>0</v>
      </c>
      <c r="BV254">
        <f t="shared" si="413"/>
        <v>0</v>
      </c>
      <c r="BW254">
        <f t="shared" si="413"/>
        <v>0</v>
      </c>
      <c r="BX254">
        <f t="shared" si="413"/>
        <v>0</v>
      </c>
      <c r="BY254">
        <f t="shared" si="413"/>
        <v>0</v>
      </c>
      <c r="BZ254">
        <f t="shared" si="413"/>
        <v>0</v>
      </c>
      <c r="CA254">
        <f t="shared" si="413"/>
        <v>0</v>
      </c>
      <c r="CB254">
        <f t="shared" si="413"/>
        <v>0</v>
      </c>
      <c r="CC254">
        <f t="shared" si="413"/>
        <v>0</v>
      </c>
      <c r="CD254">
        <f t="shared" si="413"/>
        <v>0</v>
      </c>
      <c r="CE254">
        <f t="shared" si="413"/>
        <v>0</v>
      </c>
      <c r="CF254">
        <f t="shared" si="413"/>
        <v>0</v>
      </c>
      <c r="CG254">
        <f t="shared" si="413"/>
        <v>0</v>
      </c>
      <c r="CH254">
        <f t="shared" si="413"/>
        <v>0</v>
      </c>
      <c r="CI254">
        <f t="shared" si="413"/>
        <v>0</v>
      </c>
      <c r="CJ254">
        <f t="shared" si="413"/>
        <v>0</v>
      </c>
      <c r="CK254">
        <f t="shared" si="413"/>
        <v>0</v>
      </c>
      <c r="CL254">
        <f t="shared" si="413"/>
        <v>0</v>
      </c>
      <c r="CM254">
        <f t="shared" si="413"/>
        <v>0</v>
      </c>
      <c r="CN254">
        <f t="shared" si="413"/>
        <v>0</v>
      </c>
      <c r="CO254">
        <f t="shared" si="413"/>
        <v>0</v>
      </c>
      <c r="CP254">
        <f t="shared" si="413"/>
        <v>0</v>
      </c>
      <c r="CQ254">
        <f t="shared" si="413"/>
        <v>0</v>
      </c>
      <c r="CR254">
        <f t="shared" si="413"/>
        <v>0</v>
      </c>
      <c r="CS254">
        <f t="shared" ref="CS254:DH254" si="414">CS105</f>
        <v>0</v>
      </c>
      <c r="CT254">
        <f t="shared" si="414"/>
        <v>0</v>
      </c>
      <c r="CU254">
        <f t="shared" si="414"/>
        <v>0</v>
      </c>
      <c r="CV254">
        <f t="shared" si="414"/>
        <v>0</v>
      </c>
      <c r="CW254">
        <f t="shared" si="414"/>
        <v>0</v>
      </c>
      <c r="CX254">
        <f t="shared" si="414"/>
        <v>0</v>
      </c>
      <c r="CY254">
        <f t="shared" si="414"/>
        <v>0</v>
      </c>
      <c r="CZ254">
        <f t="shared" si="414"/>
        <v>0</v>
      </c>
      <c r="DA254">
        <f t="shared" si="414"/>
        <v>0</v>
      </c>
      <c r="DB254">
        <f t="shared" si="414"/>
        <v>0</v>
      </c>
      <c r="DC254">
        <f t="shared" si="414"/>
        <v>0</v>
      </c>
      <c r="DD254">
        <f t="shared" si="414"/>
        <v>0</v>
      </c>
      <c r="DE254">
        <f t="shared" si="414"/>
        <v>0</v>
      </c>
      <c r="DF254">
        <f t="shared" si="414"/>
        <v>0</v>
      </c>
      <c r="DG254">
        <f t="shared" si="414"/>
        <v>0</v>
      </c>
      <c r="DH254">
        <f t="shared" si="414"/>
        <v>0</v>
      </c>
    </row>
    <row r="255" spans="1:112">
      <c r="A255">
        <f t="shared" ref="A255:AF255" si="415">A106</f>
        <v>0</v>
      </c>
      <c r="B255">
        <f t="shared" si="415"/>
        <v>0</v>
      </c>
      <c r="C255">
        <f t="shared" si="415"/>
        <v>0</v>
      </c>
      <c r="D255">
        <f t="shared" si="415"/>
        <v>0</v>
      </c>
      <c r="E255">
        <f t="shared" si="415"/>
        <v>0</v>
      </c>
      <c r="F255">
        <f t="shared" si="415"/>
        <v>0</v>
      </c>
      <c r="G255">
        <f t="shared" si="415"/>
        <v>0</v>
      </c>
      <c r="H255">
        <f t="shared" si="415"/>
        <v>0</v>
      </c>
      <c r="I255">
        <f t="shared" si="415"/>
        <v>0</v>
      </c>
      <c r="J255">
        <f t="shared" si="415"/>
        <v>0</v>
      </c>
      <c r="K255">
        <f t="shared" si="415"/>
        <v>0</v>
      </c>
      <c r="L255">
        <f t="shared" si="415"/>
        <v>0</v>
      </c>
      <c r="M255">
        <f t="shared" si="415"/>
        <v>0</v>
      </c>
      <c r="N255">
        <f t="shared" si="415"/>
        <v>0</v>
      </c>
      <c r="O255">
        <f t="shared" si="415"/>
        <v>0</v>
      </c>
      <c r="P255">
        <f t="shared" si="415"/>
        <v>0</v>
      </c>
      <c r="Q255">
        <f t="shared" si="415"/>
        <v>0</v>
      </c>
      <c r="R255">
        <f t="shared" si="415"/>
        <v>0</v>
      </c>
      <c r="S255">
        <f t="shared" si="415"/>
        <v>0</v>
      </c>
      <c r="T255">
        <f t="shared" si="415"/>
        <v>0</v>
      </c>
      <c r="U255">
        <f t="shared" si="415"/>
        <v>0</v>
      </c>
      <c r="V255">
        <f t="shared" si="415"/>
        <v>0</v>
      </c>
      <c r="W255">
        <f t="shared" si="415"/>
        <v>0</v>
      </c>
      <c r="X255">
        <f t="shared" si="415"/>
        <v>0</v>
      </c>
      <c r="Y255">
        <f t="shared" si="415"/>
        <v>0</v>
      </c>
      <c r="Z255">
        <f t="shared" si="415"/>
        <v>0</v>
      </c>
      <c r="AA255">
        <f t="shared" si="415"/>
        <v>0</v>
      </c>
      <c r="AB255">
        <f t="shared" si="415"/>
        <v>0</v>
      </c>
      <c r="AC255">
        <f t="shared" si="415"/>
        <v>0</v>
      </c>
      <c r="AD255">
        <f t="shared" si="415"/>
        <v>0</v>
      </c>
      <c r="AE255">
        <f t="shared" si="415"/>
        <v>0</v>
      </c>
      <c r="AF255">
        <f t="shared" si="415"/>
        <v>0</v>
      </c>
      <c r="AG255">
        <f t="shared" ref="AG255:BL255" si="416">AG106</f>
        <v>0</v>
      </c>
      <c r="AH255">
        <f t="shared" si="416"/>
        <v>0</v>
      </c>
      <c r="AI255">
        <f t="shared" si="416"/>
        <v>0</v>
      </c>
      <c r="AJ255">
        <f t="shared" si="416"/>
        <v>0</v>
      </c>
      <c r="AK255">
        <f t="shared" si="416"/>
        <v>0</v>
      </c>
      <c r="AL255">
        <f t="shared" si="416"/>
        <v>0</v>
      </c>
      <c r="AM255">
        <f t="shared" si="416"/>
        <v>0</v>
      </c>
      <c r="AN255">
        <f t="shared" si="416"/>
        <v>0</v>
      </c>
      <c r="AO255">
        <f t="shared" si="416"/>
        <v>0</v>
      </c>
      <c r="AP255">
        <f t="shared" si="416"/>
        <v>0</v>
      </c>
      <c r="AQ255">
        <f t="shared" si="416"/>
        <v>0</v>
      </c>
      <c r="AR255">
        <f t="shared" si="416"/>
        <v>0</v>
      </c>
      <c r="AS255">
        <f t="shared" si="416"/>
        <v>0</v>
      </c>
      <c r="AT255">
        <f t="shared" si="416"/>
        <v>0</v>
      </c>
      <c r="AU255">
        <f t="shared" si="416"/>
        <v>0</v>
      </c>
      <c r="AV255">
        <f t="shared" si="416"/>
        <v>0</v>
      </c>
      <c r="AW255">
        <f t="shared" si="416"/>
        <v>0</v>
      </c>
      <c r="AX255">
        <f t="shared" si="416"/>
        <v>0</v>
      </c>
      <c r="AY255">
        <f t="shared" si="416"/>
        <v>0</v>
      </c>
      <c r="AZ255">
        <f t="shared" si="416"/>
        <v>0</v>
      </c>
      <c r="BA255">
        <f t="shared" si="416"/>
        <v>0</v>
      </c>
      <c r="BB255">
        <f t="shared" si="416"/>
        <v>0</v>
      </c>
      <c r="BC255">
        <f t="shared" si="416"/>
        <v>0</v>
      </c>
      <c r="BD255">
        <f t="shared" si="416"/>
        <v>0</v>
      </c>
      <c r="BE255">
        <f t="shared" si="416"/>
        <v>0</v>
      </c>
      <c r="BF255">
        <f t="shared" si="416"/>
        <v>0</v>
      </c>
      <c r="BG255">
        <f t="shared" si="416"/>
        <v>0</v>
      </c>
      <c r="BH255">
        <f t="shared" si="416"/>
        <v>0</v>
      </c>
      <c r="BI255">
        <f t="shared" si="416"/>
        <v>0</v>
      </c>
      <c r="BJ255">
        <f t="shared" si="416"/>
        <v>0</v>
      </c>
      <c r="BK255">
        <f t="shared" si="416"/>
        <v>0</v>
      </c>
      <c r="BL255">
        <f t="shared" si="416"/>
        <v>0</v>
      </c>
      <c r="BM255">
        <f t="shared" ref="BM255:CR255" si="417">BM106</f>
        <v>0</v>
      </c>
      <c r="BN255">
        <f t="shared" si="417"/>
        <v>0</v>
      </c>
      <c r="BO255">
        <f t="shared" si="417"/>
        <v>0</v>
      </c>
      <c r="BP255">
        <f t="shared" si="417"/>
        <v>0</v>
      </c>
      <c r="BQ255">
        <f t="shared" si="417"/>
        <v>0</v>
      </c>
      <c r="BR255">
        <f t="shared" si="417"/>
        <v>0</v>
      </c>
      <c r="BS255">
        <f t="shared" si="417"/>
        <v>0</v>
      </c>
      <c r="BT255">
        <f t="shared" si="417"/>
        <v>0</v>
      </c>
      <c r="BU255">
        <f t="shared" si="417"/>
        <v>0</v>
      </c>
      <c r="BV255">
        <f t="shared" si="417"/>
        <v>0</v>
      </c>
      <c r="BW255">
        <f t="shared" si="417"/>
        <v>0</v>
      </c>
      <c r="BX255">
        <f t="shared" si="417"/>
        <v>0</v>
      </c>
      <c r="BY255">
        <f t="shared" si="417"/>
        <v>0</v>
      </c>
      <c r="BZ255">
        <f t="shared" si="417"/>
        <v>0</v>
      </c>
      <c r="CA255">
        <f t="shared" si="417"/>
        <v>0</v>
      </c>
      <c r="CB255">
        <f t="shared" si="417"/>
        <v>0</v>
      </c>
      <c r="CC255">
        <f t="shared" si="417"/>
        <v>0</v>
      </c>
      <c r="CD255">
        <f t="shared" si="417"/>
        <v>0</v>
      </c>
      <c r="CE255">
        <f t="shared" si="417"/>
        <v>0</v>
      </c>
      <c r="CF255">
        <f t="shared" si="417"/>
        <v>0</v>
      </c>
      <c r="CG255">
        <f t="shared" si="417"/>
        <v>0</v>
      </c>
      <c r="CH255">
        <f t="shared" si="417"/>
        <v>0</v>
      </c>
      <c r="CI255">
        <f t="shared" si="417"/>
        <v>0</v>
      </c>
      <c r="CJ255">
        <f t="shared" si="417"/>
        <v>0</v>
      </c>
      <c r="CK255">
        <f t="shared" si="417"/>
        <v>0</v>
      </c>
      <c r="CL255">
        <f t="shared" si="417"/>
        <v>0</v>
      </c>
      <c r="CM255">
        <f t="shared" si="417"/>
        <v>0</v>
      </c>
      <c r="CN255">
        <f t="shared" si="417"/>
        <v>0</v>
      </c>
      <c r="CO255">
        <f t="shared" si="417"/>
        <v>0</v>
      </c>
      <c r="CP255">
        <f t="shared" si="417"/>
        <v>0</v>
      </c>
      <c r="CQ255">
        <f t="shared" si="417"/>
        <v>0</v>
      </c>
      <c r="CR255">
        <f t="shared" si="417"/>
        <v>0</v>
      </c>
      <c r="CS255">
        <f t="shared" ref="CS255:DH255" si="418">CS106</f>
        <v>0</v>
      </c>
      <c r="CT255">
        <f t="shared" si="418"/>
        <v>0</v>
      </c>
      <c r="CU255">
        <f t="shared" si="418"/>
        <v>0</v>
      </c>
      <c r="CV255">
        <f t="shared" si="418"/>
        <v>0</v>
      </c>
      <c r="CW255">
        <f t="shared" si="418"/>
        <v>0</v>
      </c>
      <c r="CX255">
        <f t="shared" si="418"/>
        <v>0</v>
      </c>
      <c r="CY255">
        <f t="shared" si="418"/>
        <v>0</v>
      </c>
      <c r="CZ255">
        <f t="shared" si="418"/>
        <v>0</v>
      </c>
      <c r="DA255">
        <f t="shared" si="418"/>
        <v>0</v>
      </c>
      <c r="DB255">
        <f t="shared" si="418"/>
        <v>0</v>
      </c>
      <c r="DC255">
        <f t="shared" si="418"/>
        <v>0</v>
      </c>
      <c r="DD255">
        <f t="shared" si="418"/>
        <v>0</v>
      </c>
      <c r="DE255">
        <f t="shared" si="418"/>
        <v>0</v>
      </c>
      <c r="DF255">
        <f t="shared" si="418"/>
        <v>0</v>
      </c>
      <c r="DG255">
        <f t="shared" si="418"/>
        <v>0</v>
      </c>
      <c r="DH255">
        <f t="shared" si="418"/>
        <v>0</v>
      </c>
    </row>
    <row r="256" spans="1:112">
      <c r="A256">
        <f t="shared" ref="A256:AF256" si="419">A107</f>
        <v>0</v>
      </c>
      <c r="B256">
        <f t="shared" si="419"/>
        <v>0</v>
      </c>
      <c r="C256">
        <f t="shared" si="419"/>
        <v>0</v>
      </c>
      <c r="D256">
        <f t="shared" si="419"/>
        <v>0</v>
      </c>
      <c r="E256">
        <f t="shared" si="419"/>
        <v>0</v>
      </c>
      <c r="F256">
        <f t="shared" si="419"/>
        <v>0</v>
      </c>
      <c r="G256">
        <f t="shared" si="419"/>
        <v>0</v>
      </c>
      <c r="H256">
        <f t="shared" si="419"/>
        <v>0</v>
      </c>
      <c r="I256">
        <f t="shared" si="419"/>
        <v>0</v>
      </c>
      <c r="J256">
        <f t="shared" si="419"/>
        <v>0</v>
      </c>
      <c r="K256">
        <f t="shared" si="419"/>
        <v>0</v>
      </c>
      <c r="L256">
        <f t="shared" si="419"/>
        <v>0</v>
      </c>
      <c r="M256">
        <f t="shared" si="419"/>
        <v>0</v>
      </c>
      <c r="N256">
        <f t="shared" si="419"/>
        <v>0</v>
      </c>
      <c r="O256">
        <f t="shared" si="419"/>
        <v>0</v>
      </c>
      <c r="P256">
        <f t="shared" si="419"/>
        <v>0</v>
      </c>
      <c r="Q256">
        <f t="shared" si="419"/>
        <v>0</v>
      </c>
      <c r="R256">
        <f t="shared" si="419"/>
        <v>0</v>
      </c>
      <c r="S256">
        <f t="shared" si="419"/>
        <v>0</v>
      </c>
      <c r="T256">
        <f t="shared" si="419"/>
        <v>0</v>
      </c>
      <c r="U256">
        <f t="shared" si="419"/>
        <v>0</v>
      </c>
      <c r="V256">
        <f t="shared" si="419"/>
        <v>0</v>
      </c>
      <c r="W256">
        <f t="shared" si="419"/>
        <v>0</v>
      </c>
      <c r="X256">
        <f t="shared" si="419"/>
        <v>0</v>
      </c>
      <c r="Y256">
        <f t="shared" si="419"/>
        <v>0</v>
      </c>
      <c r="Z256">
        <f t="shared" si="419"/>
        <v>0</v>
      </c>
      <c r="AA256">
        <f t="shared" si="419"/>
        <v>0</v>
      </c>
      <c r="AB256">
        <f t="shared" si="419"/>
        <v>0</v>
      </c>
      <c r="AC256">
        <f t="shared" si="419"/>
        <v>0</v>
      </c>
      <c r="AD256">
        <f t="shared" si="419"/>
        <v>0</v>
      </c>
      <c r="AE256">
        <f t="shared" si="419"/>
        <v>0</v>
      </c>
      <c r="AF256">
        <f t="shared" si="419"/>
        <v>0</v>
      </c>
      <c r="AG256">
        <f t="shared" ref="AG256:BL256" si="420">AG107</f>
        <v>0</v>
      </c>
      <c r="AH256">
        <f t="shared" si="420"/>
        <v>0</v>
      </c>
      <c r="AI256">
        <f t="shared" si="420"/>
        <v>0</v>
      </c>
      <c r="AJ256">
        <f t="shared" si="420"/>
        <v>0</v>
      </c>
      <c r="AK256">
        <f t="shared" si="420"/>
        <v>0</v>
      </c>
      <c r="AL256">
        <f t="shared" si="420"/>
        <v>0</v>
      </c>
      <c r="AM256">
        <f t="shared" si="420"/>
        <v>0</v>
      </c>
      <c r="AN256">
        <f t="shared" si="420"/>
        <v>0</v>
      </c>
      <c r="AO256">
        <f t="shared" si="420"/>
        <v>0</v>
      </c>
      <c r="AP256">
        <f t="shared" si="420"/>
        <v>0</v>
      </c>
      <c r="AQ256">
        <f t="shared" si="420"/>
        <v>0</v>
      </c>
      <c r="AR256">
        <f t="shared" si="420"/>
        <v>0</v>
      </c>
      <c r="AS256">
        <f t="shared" si="420"/>
        <v>0</v>
      </c>
      <c r="AT256">
        <f t="shared" si="420"/>
        <v>0</v>
      </c>
      <c r="AU256">
        <f t="shared" si="420"/>
        <v>0</v>
      </c>
      <c r="AV256">
        <f t="shared" si="420"/>
        <v>0</v>
      </c>
      <c r="AW256">
        <f t="shared" si="420"/>
        <v>0</v>
      </c>
      <c r="AX256">
        <f t="shared" si="420"/>
        <v>0</v>
      </c>
      <c r="AY256">
        <f t="shared" si="420"/>
        <v>0</v>
      </c>
      <c r="AZ256">
        <f t="shared" si="420"/>
        <v>0</v>
      </c>
      <c r="BA256">
        <f t="shared" si="420"/>
        <v>0</v>
      </c>
      <c r="BB256">
        <f t="shared" si="420"/>
        <v>0</v>
      </c>
      <c r="BC256">
        <f t="shared" si="420"/>
        <v>0</v>
      </c>
      <c r="BD256">
        <f t="shared" si="420"/>
        <v>0</v>
      </c>
      <c r="BE256">
        <f t="shared" si="420"/>
        <v>0</v>
      </c>
      <c r="BF256">
        <f t="shared" si="420"/>
        <v>0</v>
      </c>
      <c r="BG256">
        <f t="shared" si="420"/>
        <v>0</v>
      </c>
      <c r="BH256">
        <f t="shared" si="420"/>
        <v>0</v>
      </c>
      <c r="BI256">
        <f t="shared" si="420"/>
        <v>0</v>
      </c>
      <c r="BJ256">
        <f t="shared" si="420"/>
        <v>0</v>
      </c>
      <c r="BK256">
        <f t="shared" si="420"/>
        <v>0</v>
      </c>
      <c r="BL256">
        <f t="shared" si="420"/>
        <v>0</v>
      </c>
      <c r="BM256">
        <f t="shared" ref="BM256:CR256" si="421">BM107</f>
        <v>0</v>
      </c>
      <c r="BN256">
        <f t="shared" si="421"/>
        <v>0</v>
      </c>
      <c r="BO256">
        <f t="shared" si="421"/>
        <v>0</v>
      </c>
      <c r="BP256">
        <f t="shared" si="421"/>
        <v>0</v>
      </c>
      <c r="BQ256">
        <f t="shared" si="421"/>
        <v>0</v>
      </c>
      <c r="BR256">
        <f t="shared" si="421"/>
        <v>0</v>
      </c>
      <c r="BS256">
        <f t="shared" si="421"/>
        <v>0</v>
      </c>
      <c r="BT256">
        <f t="shared" si="421"/>
        <v>0</v>
      </c>
      <c r="BU256">
        <f t="shared" si="421"/>
        <v>0</v>
      </c>
      <c r="BV256">
        <f t="shared" si="421"/>
        <v>0</v>
      </c>
      <c r="BW256">
        <f t="shared" si="421"/>
        <v>0</v>
      </c>
      <c r="BX256">
        <f t="shared" si="421"/>
        <v>0</v>
      </c>
      <c r="BY256">
        <f t="shared" si="421"/>
        <v>0</v>
      </c>
      <c r="BZ256">
        <f t="shared" si="421"/>
        <v>0</v>
      </c>
      <c r="CA256">
        <f t="shared" si="421"/>
        <v>0</v>
      </c>
      <c r="CB256">
        <f t="shared" si="421"/>
        <v>0</v>
      </c>
      <c r="CC256">
        <f t="shared" si="421"/>
        <v>0</v>
      </c>
      <c r="CD256">
        <f t="shared" si="421"/>
        <v>0</v>
      </c>
      <c r="CE256">
        <f t="shared" si="421"/>
        <v>0</v>
      </c>
      <c r="CF256">
        <f t="shared" si="421"/>
        <v>0</v>
      </c>
      <c r="CG256">
        <f t="shared" si="421"/>
        <v>0</v>
      </c>
      <c r="CH256">
        <f t="shared" si="421"/>
        <v>0</v>
      </c>
      <c r="CI256">
        <f t="shared" si="421"/>
        <v>0</v>
      </c>
      <c r="CJ256">
        <f t="shared" si="421"/>
        <v>0</v>
      </c>
      <c r="CK256">
        <f t="shared" si="421"/>
        <v>0</v>
      </c>
      <c r="CL256">
        <f t="shared" si="421"/>
        <v>0</v>
      </c>
      <c r="CM256">
        <f t="shared" si="421"/>
        <v>0</v>
      </c>
      <c r="CN256">
        <f t="shared" si="421"/>
        <v>0</v>
      </c>
      <c r="CO256">
        <f t="shared" si="421"/>
        <v>0</v>
      </c>
      <c r="CP256">
        <f t="shared" si="421"/>
        <v>0</v>
      </c>
      <c r="CQ256">
        <f t="shared" si="421"/>
        <v>0</v>
      </c>
      <c r="CR256">
        <f t="shared" si="421"/>
        <v>0</v>
      </c>
      <c r="CS256">
        <f t="shared" ref="CS256:DH256" si="422">CS107</f>
        <v>0</v>
      </c>
      <c r="CT256">
        <f t="shared" si="422"/>
        <v>0</v>
      </c>
      <c r="CU256">
        <f t="shared" si="422"/>
        <v>0</v>
      </c>
      <c r="CV256">
        <f t="shared" si="422"/>
        <v>0</v>
      </c>
      <c r="CW256">
        <f t="shared" si="422"/>
        <v>0</v>
      </c>
      <c r="CX256">
        <f t="shared" si="422"/>
        <v>0</v>
      </c>
      <c r="CY256">
        <f t="shared" si="422"/>
        <v>0</v>
      </c>
      <c r="CZ256">
        <f t="shared" si="422"/>
        <v>0</v>
      </c>
      <c r="DA256">
        <f t="shared" si="422"/>
        <v>0</v>
      </c>
      <c r="DB256">
        <f t="shared" si="422"/>
        <v>0</v>
      </c>
      <c r="DC256">
        <f t="shared" si="422"/>
        <v>0</v>
      </c>
      <c r="DD256">
        <f t="shared" si="422"/>
        <v>0</v>
      </c>
      <c r="DE256">
        <f t="shared" si="422"/>
        <v>0</v>
      </c>
      <c r="DF256">
        <f t="shared" si="422"/>
        <v>0</v>
      </c>
      <c r="DG256">
        <f t="shared" si="422"/>
        <v>0</v>
      </c>
      <c r="DH256">
        <f t="shared" si="422"/>
        <v>0</v>
      </c>
    </row>
    <row r="257" spans="1:112">
      <c r="A257">
        <f t="shared" ref="A257:AF257" si="423">A108</f>
        <v>0</v>
      </c>
      <c r="B257">
        <f t="shared" si="423"/>
        <v>0</v>
      </c>
      <c r="C257">
        <f t="shared" si="423"/>
        <v>0</v>
      </c>
      <c r="D257">
        <f t="shared" si="423"/>
        <v>0</v>
      </c>
      <c r="E257">
        <f t="shared" si="423"/>
        <v>0</v>
      </c>
      <c r="F257">
        <f t="shared" si="423"/>
        <v>0</v>
      </c>
      <c r="G257">
        <f t="shared" si="423"/>
        <v>0</v>
      </c>
      <c r="H257">
        <f t="shared" si="423"/>
        <v>0</v>
      </c>
      <c r="I257">
        <f t="shared" si="423"/>
        <v>0</v>
      </c>
      <c r="J257">
        <f t="shared" si="423"/>
        <v>0</v>
      </c>
      <c r="K257">
        <f t="shared" si="423"/>
        <v>0</v>
      </c>
      <c r="L257">
        <f t="shared" si="423"/>
        <v>0</v>
      </c>
      <c r="M257">
        <f t="shared" si="423"/>
        <v>0</v>
      </c>
      <c r="N257">
        <f t="shared" si="423"/>
        <v>0</v>
      </c>
      <c r="O257">
        <f t="shared" si="423"/>
        <v>0</v>
      </c>
      <c r="P257">
        <f t="shared" si="423"/>
        <v>0</v>
      </c>
      <c r="Q257">
        <f t="shared" si="423"/>
        <v>0</v>
      </c>
      <c r="R257">
        <f t="shared" si="423"/>
        <v>0</v>
      </c>
      <c r="S257">
        <f t="shared" si="423"/>
        <v>0</v>
      </c>
      <c r="T257">
        <f t="shared" si="423"/>
        <v>0</v>
      </c>
      <c r="U257">
        <f t="shared" si="423"/>
        <v>0</v>
      </c>
      <c r="V257">
        <f t="shared" si="423"/>
        <v>0</v>
      </c>
      <c r="W257">
        <f t="shared" si="423"/>
        <v>0</v>
      </c>
      <c r="X257">
        <f t="shared" si="423"/>
        <v>0</v>
      </c>
      <c r="Y257">
        <f t="shared" si="423"/>
        <v>0</v>
      </c>
      <c r="Z257">
        <f t="shared" si="423"/>
        <v>0</v>
      </c>
      <c r="AA257">
        <f t="shared" si="423"/>
        <v>0</v>
      </c>
      <c r="AB257">
        <f t="shared" si="423"/>
        <v>0</v>
      </c>
      <c r="AC257">
        <f t="shared" si="423"/>
        <v>0</v>
      </c>
      <c r="AD257">
        <f t="shared" si="423"/>
        <v>0</v>
      </c>
      <c r="AE257">
        <f t="shared" si="423"/>
        <v>0</v>
      </c>
      <c r="AF257">
        <f t="shared" si="423"/>
        <v>0</v>
      </c>
      <c r="AG257">
        <f t="shared" ref="AG257:BL257" si="424">AG108</f>
        <v>0</v>
      </c>
      <c r="AH257">
        <f t="shared" si="424"/>
        <v>0</v>
      </c>
      <c r="AI257">
        <f t="shared" si="424"/>
        <v>0</v>
      </c>
      <c r="AJ257">
        <f t="shared" si="424"/>
        <v>0</v>
      </c>
      <c r="AK257">
        <f t="shared" si="424"/>
        <v>0</v>
      </c>
      <c r="AL257">
        <f t="shared" si="424"/>
        <v>0</v>
      </c>
      <c r="AM257">
        <f t="shared" si="424"/>
        <v>0</v>
      </c>
      <c r="AN257">
        <f t="shared" si="424"/>
        <v>0</v>
      </c>
      <c r="AO257">
        <f t="shared" si="424"/>
        <v>0</v>
      </c>
      <c r="AP257">
        <f t="shared" si="424"/>
        <v>0</v>
      </c>
      <c r="AQ257">
        <f t="shared" si="424"/>
        <v>0</v>
      </c>
      <c r="AR257">
        <f t="shared" si="424"/>
        <v>0</v>
      </c>
      <c r="AS257">
        <f t="shared" si="424"/>
        <v>0</v>
      </c>
      <c r="AT257">
        <f t="shared" si="424"/>
        <v>0</v>
      </c>
      <c r="AU257">
        <f t="shared" si="424"/>
        <v>0</v>
      </c>
      <c r="AV257">
        <f t="shared" si="424"/>
        <v>0</v>
      </c>
      <c r="AW257">
        <f t="shared" si="424"/>
        <v>0</v>
      </c>
      <c r="AX257">
        <f t="shared" si="424"/>
        <v>0</v>
      </c>
      <c r="AY257">
        <f t="shared" si="424"/>
        <v>0</v>
      </c>
      <c r="AZ257">
        <f t="shared" si="424"/>
        <v>0</v>
      </c>
      <c r="BA257">
        <f t="shared" si="424"/>
        <v>0</v>
      </c>
      <c r="BB257">
        <f t="shared" si="424"/>
        <v>0</v>
      </c>
      <c r="BC257">
        <f t="shared" si="424"/>
        <v>0</v>
      </c>
      <c r="BD257">
        <f t="shared" si="424"/>
        <v>0</v>
      </c>
      <c r="BE257">
        <f t="shared" si="424"/>
        <v>0</v>
      </c>
      <c r="BF257">
        <f t="shared" si="424"/>
        <v>0</v>
      </c>
      <c r="BG257">
        <f t="shared" si="424"/>
        <v>0</v>
      </c>
      <c r="BH257">
        <f t="shared" si="424"/>
        <v>0</v>
      </c>
      <c r="BI257">
        <f t="shared" si="424"/>
        <v>0</v>
      </c>
      <c r="BJ257">
        <f t="shared" si="424"/>
        <v>0</v>
      </c>
      <c r="BK257">
        <f t="shared" si="424"/>
        <v>0</v>
      </c>
      <c r="BL257">
        <f t="shared" si="424"/>
        <v>0</v>
      </c>
      <c r="BM257">
        <f t="shared" ref="BM257:CR257" si="425">BM108</f>
        <v>0</v>
      </c>
      <c r="BN257">
        <f t="shared" si="425"/>
        <v>0</v>
      </c>
      <c r="BO257">
        <f t="shared" si="425"/>
        <v>0</v>
      </c>
      <c r="BP257">
        <f t="shared" si="425"/>
        <v>0</v>
      </c>
      <c r="BQ257">
        <f t="shared" si="425"/>
        <v>0</v>
      </c>
      <c r="BR257">
        <f t="shared" si="425"/>
        <v>0</v>
      </c>
      <c r="BS257">
        <f t="shared" si="425"/>
        <v>0</v>
      </c>
      <c r="BT257">
        <f t="shared" si="425"/>
        <v>0</v>
      </c>
      <c r="BU257">
        <f t="shared" si="425"/>
        <v>0</v>
      </c>
      <c r="BV257">
        <f t="shared" si="425"/>
        <v>0</v>
      </c>
      <c r="BW257">
        <f t="shared" si="425"/>
        <v>0</v>
      </c>
      <c r="BX257">
        <f t="shared" si="425"/>
        <v>0</v>
      </c>
      <c r="BY257">
        <f t="shared" si="425"/>
        <v>0</v>
      </c>
      <c r="BZ257">
        <f t="shared" si="425"/>
        <v>0</v>
      </c>
      <c r="CA257">
        <f t="shared" si="425"/>
        <v>0</v>
      </c>
      <c r="CB257">
        <f t="shared" si="425"/>
        <v>0</v>
      </c>
      <c r="CC257">
        <f t="shared" si="425"/>
        <v>0</v>
      </c>
      <c r="CD257">
        <f t="shared" si="425"/>
        <v>0</v>
      </c>
      <c r="CE257">
        <f t="shared" si="425"/>
        <v>0</v>
      </c>
      <c r="CF257">
        <f t="shared" si="425"/>
        <v>0</v>
      </c>
      <c r="CG257">
        <f t="shared" si="425"/>
        <v>0</v>
      </c>
      <c r="CH257">
        <f t="shared" si="425"/>
        <v>0</v>
      </c>
      <c r="CI257">
        <f t="shared" si="425"/>
        <v>0</v>
      </c>
      <c r="CJ257">
        <f t="shared" si="425"/>
        <v>0</v>
      </c>
      <c r="CK257">
        <f t="shared" si="425"/>
        <v>0</v>
      </c>
      <c r="CL257">
        <f t="shared" si="425"/>
        <v>0</v>
      </c>
      <c r="CM257">
        <f t="shared" si="425"/>
        <v>0</v>
      </c>
      <c r="CN257">
        <f t="shared" si="425"/>
        <v>0</v>
      </c>
      <c r="CO257">
        <f t="shared" si="425"/>
        <v>0</v>
      </c>
      <c r="CP257">
        <f t="shared" si="425"/>
        <v>0</v>
      </c>
      <c r="CQ257">
        <f t="shared" si="425"/>
        <v>0</v>
      </c>
      <c r="CR257">
        <f t="shared" si="425"/>
        <v>0</v>
      </c>
      <c r="CS257">
        <f t="shared" ref="CS257:DH257" si="426">CS108</f>
        <v>0</v>
      </c>
      <c r="CT257">
        <f t="shared" si="426"/>
        <v>0</v>
      </c>
      <c r="CU257">
        <f t="shared" si="426"/>
        <v>0</v>
      </c>
      <c r="CV257">
        <f t="shared" si="426"/>
        <v>0</v>
      </c>
      <c r="CW257">
        <f t="shared" si="426"/>
        <v>0</v>
      </c>
      <c r="CX257">
        <f t="shared" si="426"/>
        <v>0</v>
      </c>
      <c r="CY257">
        <f t="shared" si="426"/>
        <v>0</v>
      </c>
      <c r="CZ257">
        <f t="shared" si="426"/>
        <v>0</v>
      </c>
      <c r="DA257">
        <f t="shared" si="426"/>
        <v>0</v>
      </c>
      <c r="DB257">
        <f t="shared" si="426"/>
        <v>0</v>
      </c>
      <c r="DC257">
        <f t="shared" si="426"/>
        <v>0</v>
      </c>
      <c r="DD257">
        <f t="shared" si="426"/>
        <v>0</v>
      </c>
      <c r="DE257">
        <f t="shared" si="426"/>
        <v>0</v>
      </c>
      <c r="DF257">
        <f t="shared" si="426"/>
        <v>0</v>
      </c>
      <c r="DG257">
        <f t="shared" si="426"/>
        <v>0</v>
      </c>
      <c r="DH257">
        <f t="shared" si="426"/>
        <v>0</v>
      </c>
    </row>
    <row r="258" spans="1:112">
      <c r="A258">
        <f t="shared" ref="A258:AF258" si="427">A109</f>
        <v>0</v>
      </c>
      <c r="B258">
        <f t="shared" si="427"/>
        <v>0</v>
      </c>
      <c r="C258">
        <f t="shared" si="427"/>
        <v>0</v>
      </c>
      <c r="D258">
        <f t="shared" si="427"/>
        <v>0</v>
      </c>
      <c r="E258">
        <f t="shared" si="427"/>
        <v>0</v>
      </c>
      <c r="F258">
        <f t="shared" si="427"/>
        <v>0</v>
      </c>
      <c r="G258">
        <f t="shared" si="427"/>
        <v>0</v>
      </c>
      <c r="H258">
        <f t="shared" si="427"/>
        <v>0</v>
      </c>
      <c r="I258">
        <f t="shared" si="427"/>
        <v>0</v>
      </c>
      <c r="J258">
        <f t="shared" si="427"/>
        <v>0</v>
      </c>
      <c r="K258">
        <f t="shared" si="427"/>
        <v>0</v>
      </c>
      <c r="L258">
        <f t="shared" si="427"/>
        <v>0</v>
      </c>
      <c r="M258">
        <f t="shared" si="427"/>
        <v>0</v>
      </c>
      <c r="N258">
        <f t="shared" si="427"/>
        <v>0</v>
      </c>
      <c r="O258">
        <f t="shared" si="427"/>
        <v>0</v>
      </c>
      <c r="P258">
        <f t="shared" si="427"/>
        <v>0</v>
      </c>
      <c r="Q258">
        <f t="shared" si="427"/>
        <v>0</v>
      </c>
      <c r="R258">
        <f t="shared" si="427"/>
        <v>0</v>
      </c>
      <c r="S258">
        <f t="shared" si="427"/>
        <v>0</v>
      </c>
      <c r="T258">
        <f t="shared" si="427"/>
        <v>0</v>
      </c>
      <c r="U258">
        <f t="shared" si="427"/>
        <v>0</v>
      </c>
      <c r="V258">
        <f t="shared" si="427"/>
        <v>0</v>
      </c>
      <c r="W258">
        <f t="shared" si="427"/>
        <v>0</v>
      </c>
      <c r="X258">
        <f t="shared" si="427"/>
        <v>0</v>
      </c>
      <c r="Y258">
        <f t="shared" si="427"/>
        <v>0</v>
      </c>
      <c r="Z258">
        <f t="shared" si="427"/>
        <v>0</v>
      </c>
      <c r="AA258">
        <f t="shared" si="427"/>
        <v>0</v>
      </c>
      <c r="AB258">
        <f t="shared" si="427"/>
        <v>0</v>
      </c>
      <c r="AC258">
        <f t="shared" si="427"/>
        <v>0</v>
      </c>
      <c r="AD258">
        <f t="shared" si="427"/>
        <v>0</v>
      </c>
      <c r="AE258">
        <f t="shared" si="427"/>
        <v>0</v>
      </c>
      <c r="AF258">
        <f t="shared" si="427"/>
        <v>0</v>
      </c>
      <c r="AG258">
        <f t="shared" ref="AG258:BL258" si="428">AG109</f>
        <v>0</v>
      </c>
      <c r="AH258">
        <f t="shared" si="428"/>
        <v>0</v>
      </c>
      <c r="AI258">
        <f t="shared" si="428"/>
        <v>0</v>
      </c>
      <c r="AJ258">
        <f t="shared" si="428"/>
        <v>0</v>
      </c>
      <c r="AK258">
        <f t="shared" si="428"/>
        <v>0</v>
      </c>
      <c r="AL258">
        <f t="shared" si="428"/>
        <v>0</v>
      </c>
      <c r="AM258">
        <f t="shared" si="428"/>
        <v>0</v>
      </c>
      <c r="AN258">
        <f t="shared" si="428"/>
        <v>0</v>
      </c>
      <c r="AO258">
        <f t="shared" si="428"/>
        <v>0</v>
      </c>
      <c r="AP258">
        <f t="shared" si="428"/>
        <v>0</v>
      </c>
      <c r="AQ258">
        <f t="shared" si="428"/>
        <v>0</v>
      </c>
      <c r="AR258">
        <f t="shared" si="428"/>
        <v>0</v>
      </c>
      <c r="AS258">
        <f t="shared" si="428"/>
        <v>0</v>
      </c>
      <c r="AT258">
        <f t="shared" si="428"/>
        <v>0</v>
      </c>
      <c r="AU258">
        <f t="shared" si="428"/>
        <v>0</v>
      </c>
      <c r="AV258">
        <f t="shared" si="428"/>
        <v>0</v>
      </c>
      <c r="AW258">
        <f t="shared" si="428"/>
        <v>0</v>
      </c>
      <c r="AX258">
        <f t="shared" si="428"/>
        <v>0</v>
      </c>
      <c r="AY258">
        <f t="shared" si="428"/>
        <v>0</v>
      </c>
      <c r="AZ258">
        <f t="shared" si="428"/>
        <v>0</v>
      </c>
      <c r="BA258">
        <f t="shared" si="428"/>
        <v>0</v>
      </c>
      <c r="BB258">
        <f t="shared" si="428"/>
        <v>0</v>
      </c>
      <c r="BC258">
        <f t="shared" si="428"/>
        <v>0</v>
      </c>
      <c r="BD258">
        <f t="shared" si="428"/>
        <v>0</v>
      </c>
      <c r="BE258">
        <f t="shared" si="428"/>
        <v>0</v>
      </c>
      <c r="BF258">
        <f t="shared" si="428"/>
        <v>0</v>
      </c>
      <c r="BG258">
        <f t="shared" si="428"/>
        <v>0</v>
      </c>
      <c r="BH258">
        <f t="shared" si="428"/>
        <v>0</v>
      </c>
      <c r="BI258">
        <f t="shared" si="428"/>
        <v>0</v>
      </c>
      <c r="BJ258">
        <f t="shared" si="428"/>
        <v>0</v>
      </c>
      <c r="BK258">
        <f t="shared" si="428"/>
        <v>0</v>
      </c>
      <c r="BL258">
        <f t="shared" si="428"/>
        <v>0</v>
      </c>
      <c r="BM258">
        <f t="shared" ref="BM258:CR258" si="429">BM109</f>
        <v>0</v>
      </c>
      <c r="BN258">
        <f t="shared" si="429"/>
        <v>0</v>
      </c>
      <c r="BO258">
        <f t="shared" si="429"/>
        <v>0</v>
      </c>
      <c r="BP258">
        <f t="shared" si="429"/>
        <v>0</v>
      </c>
      <c r="BQ258">
        <f t="shared" si="429"/>
        <v>0</v>
      </c>
      <c r="BR258">
        <f t="shared" si="429"/>
        <v>0</v>
      </c>
      <c r="BS258">
        <f t="shared" si="429"/>
        <v>0</v>
      </c>
      <c r="BT258">
        <f t="shared" si="429"/>
        <v>0</v>
      </c>
      <c r="BU258">
        <f t="shared" si="429"/>
        <v>0</v>
      </c>
      <c r="BV258">
        <f t="shared" si="429"/>
        <v>0</v>
      </c>
      <c r="BW258">
        <f t="shared" si="429"/>
        <v>0</v>
      </c>
      <c r="BX258">
        <f t="shared" si="429"/>
        <v>0</v>
      </c>
      <c r="BY258">
        <f t="shared" si="429"/>
        <v>0</v>
      </c>
      <c r="BZ258">
        <f t="shared" si="429"/>
        <v>0</v>
      </c>
      <c r="CA258">
        <f t="shared" si="429"/>
        <v>0</v>
      </c>
      <c r="CB258">
        <f t="shared" si="429"/>
        <v>0</v>
      </c>
      <c r="CC258">
        <f t="shared" si="429"/>
        <v>0</v>
      </c>
      <c r="CD258">
        <f t="shared" si="429"/>
        <v>0</v>
      </c>
      <c r="CE258">
        <f t="shared" si="429"/>
        <v>0</v>
      </c>
      <c r="CF258">
        <f t="shared" si="429"/>
        <v>0</v>
      </c>
      <c r="CG258">
        <f t="shared" si="429"/>
        <v>0</v>
      </c>
      <c r="CH258">
        <f t="shared" si="429"/>
        <v>0</v>
      </c>
      <c r="CI258">
        <f t="shared" si="429"/>
        <v>0</v>
      </c>
      <c r="CJ258">
        <f t="shared" si="429"/>
        <v>0</v>
      </c>
      <c r="CK258">
        <f t="shared" si="429"/>
        <v>0</v>
      </c>
      <c r="CL258">
        <f t="shared" si="429"/>
        <v>0</v>
      </c>
      <c r="CM258">
        <f t="shared" si="429"/>
        <v>0</v>
      </c>
      <c r="CN258">
        <f t="shared" si="429"/>
        <v>0</v>
      </c>
      <c r="CO258">
        <f t="shared" si="429"/>
        <v>0</v>
      </c>
      <c r="CP258">
        <f t="shared" si="429"/>
        <v>0</v>
      </c>
      <c r="CQ258">
        <f t="shared" si="429"/>
        <v>0</v>
      </c>
      <c r="CR258">
        <f t="shared" si="429"/>
        <v>0</v>
      </c>
      <c r="CS258">
        <f t="shared" ref="CS258:DH258" si="430">CS109</f>
        <v>0</v>
      </c>
      <c r="CT258">
        <f t="shared" si="430"/>
        <v>0</v>
      </c>
      <c r="CU258">
        <f t="shared" si="430"/>
        <v>0</v>
      </c>
      <c r="CV258">
        <f t="shared" si="430"/>
        <v>0</v>
      </c>
      <c r="CW258">
        <f t="shared" si="430"/>
        <v>0</v>
      </c>
      <c r="CX258">
        <f t="shared" si="430"/>
        <v>0</v>
      </c>
      <c r="CY258">
        <f t="shared" si="430"/>
        <v>0</v>
      </c>
      <c r="CZ258">
        <f t="shared" si="430"/>
        <v>0</v>
      </c>
      <c r="DA258">
        <f t="shared" si="430"/>
        <v>0</v>
      </c>
      <c r="DB258">
        <f t="shared" si="430"/>
        <v>0</v>
      </c>
      <c r="DC258">
        <f t="shared" si="430"/>
        <v>0</v>
      </c>
      <c r="DD258">
        <f t="shared" si="430"/>
        <v>0</v>
      </c>
      <c r="DE258">
        <f t="shared" si="430"/>
        <v>0</v>
      </c>
      <c r="DF258">
        <f t="shared" si="430"/>
        <v>0</v>
      </c>
      <c r="DG258">
        <f t="shared" si="430"/>
        <v>0</v>
      </c>
      <c r="DH258">
        <f t="shared" si="430"/>
        <v>0</v>
      </c>
    </row>
    <row r="259" spans="1:112">
      <c r="A259">
        <f t="shared" ref="A259:AF259" si="431">A110</f>
        <v>0</v>
      </c>
      <c r="B259">
        <f t="shared" si="431"/>
        <v>0</v>
      </c>
      <c r="C259">
        <f t="shared" si="431"/>
        <v>0</v>
      </c>
      <c r="D259">
        <f t="shared" si="431"/>
        <v>0</v>
      </c>
      <c r="E259">
        <f t="shared" si="431"/>
        <v>0</v>
      </c>
      <c r="F259">
        <f t="shared" si="431"/>
        <v>0</v>
      </c>
      <c r="G259">
        <f t="shared" si="431"/>
        <v>0</v>
      </c>
      <c r="H259">
        <f t="shared" si="431"/>
        <v>0</v>
      </c>
      <c r="I259">
        <f t="shared" si="431"/>
        <v>0</v>
      </c>
      <c r="J259">
        <f t="shared" si="431"/>
        <v>0</v>
      </c>
      <c r="K259">
        <f t="shared" si="431"/>
        <v>0</v>
      </c>
      <c r="L259">
        <f t="shared" si="431"/>
        <v>0</v>
      </c>
      <c r="M259">
        <f t="shared" si="431"/>
        <v>0</v>
      </c>
      <c r="N259">
        <f t="shared" si="431"/>
        <v>0</v>
      </c>
      <c r="O259">
        <f t="shared" si="431"/>
        <v>0</v>
      </c>
      <c r="P259">
        <f t="shared" si="431"/>
        <v>0</v>
      </c>
      <c r="Q259">
        <f t="shared" si="431"/>
        <v>0</v>
      </c>
      <c r="R259">
        <f t="shared" si="431"/>
        <v>0</v>
      </c>
      <c r="S259">
        <f t="shared" si="431"/>
        <v>0</v>
      </c>
      <c r="T259">
        <f t="shared" si="431"/>
        <v>0</v>
      </c>
      <c r="U259">
        <f t="shared" si="431"/>
        <v>0</v>
      </c>
      <c r="V259">
        <f t="shared" si="431"/>
        <v>0</v>
      </c>
      <c r="W259">
        <f t="shared" si="431"/>
        <v>0</v>
      </c>
      <c r="X259">
        <f t="shared" si="431"/>
        <v>0</v>
      </c>
      <c r="Y259">
        <f t="shared" si="431"/>
        <v>0</v>
      </c>
      <c r="Z259">
        <f t="shared" si="431"/>
        <v>0</v>
      </c>
      <c r="AA259">
        <f t="shared" si="431"/>
        <v>0</v>
      </c>
      <c r="AB259">
        <f t="shared" si="431"/>
        <v>0</v>
      </c>
      <c r="AC259">
        <f t="shared" si="431"/>
        <v>0</v>
      </c>
      <c r="AD259">
        <f t="shared" si="431"/>
        <v>0</v>
      </c>
      <c r="AE259">
        <f t="shared" si="431"/>
        <v>0</v>
      </c>
      <c r="AF259">
        <f t="shared" si="431"/>
        <v>0</v>
      </c>
      <c r="AG259">
        <f t="shared" ref="AG259:BL259" si="432">AG110</f>
        <v>0</v>
      </c>
      <c r="AH259">
        <f t="shared" si="432"/>
        <v>0</v>
      </c>
      <c r="AI259">
        <f t="shared" si="432"/>
        <v>0</v>
      </c>
      <c r="AJ259">
        <f t="shared" si="432"/>
        <v>0</v>
      </c>
      <c r="AK259">
        <f t="shared" si="432"/>
        <v>0</v>
      </c>
      <c r="AL259">
        <f t="shared" si="432"/>
        <v>0</v>
      </c>
      <c r="AM259">
        <f t="shared" si="432"/>
        <v>0</v>
      </c>
      <c r="AN259">
        <f t="shared" si="432"/>
        <v>0</v>
      </c>
      <c r="AO259">
        <f t="shared" si="432"/>
        <v>0</v>
      </c>
      <c r="AP259">
        <f t="shared" si="432"/>
        <v>0</v>
      </c>
      <c r="AQ259">
        <f t="shared" si="432"/>
        <v>0</v>
      </c>
      <c r="AR259">
        <f t="shared" si="432"/>
        <v>0</v>
      </c>
      <c r="AS259">
        <f t="shared" si="432"/>
        <v>0</v>
      </c>
      <c r="AT259">
        <f t="shared" si="432"/>
        <v>0</v>
      </c>
      <c r="AU259">
        <f t="shared" si="432"/>
        <v>0</v>
      </c>
      <c r="AV259">
        <f t="shared" si="432"/>
        <v>0</v>
      </c>
      <c r="AW259">
        <f t="shared" si="432"/>
        <v>0</v>
      </c>
      <c r="AX259">
        <f t="shared" si="432"/>
        <v>0</v>
      </c>
      <c r="AY259">
        <f t="shared" si="432"/>
        <v>0</v>
      </c>
      <c r="AZ259">
        <f t="shared" si="432"/>
        <v>0</v>
      </c>
      <c r="BA259">
        <f t="shared" si="432"/>
        <v>0</v>
      </c>
      <c r="BB259">
        <f t="shared" si="432"/>
        <v>0</v>
      </c>
      <c r="BC259">
        <f t="shared" si="432"/>
        <v>0</v>
      </c>
      <c r="BD259">
        <f t="shared" si="432"/>
        <v>0</v>
      </c>
      <c r="BE259">
        <f t="shared" si="432"/>
        <v>0</v>
      </c>
      <c r="BF259">
        <f t="shared" si="432"/>
        <v>0</v>
      </c>
      <c r="BG259">
        <f t="shared" si="432"/>
        <v>0</v>
      </c>
      <c r="BH259">
        <f t="shared" si="432"/>
        <v>0</v>
      </c>
      <c r="BI259">
        <f t="shared" si="432"/>
        <v>0</v>
      </c>
      <c r="BJ259">
        <f t="shared" si="432"/>
        <v>0</v>
      </c>
      <c r="BK259">
        <f t="shared" si="432"/>
        <v>0</v>
      </c>
      <c r="BL259">
        <f t="shared" si="432"/>
        <v>0</v>
      </c>
      <c r="BM259">
        <f t="shared" ref="BM259:CR259" si="433">BM110</f>
        <v>0</v>
      </c>
      <c r="BN259">
        <f t="shared" si="433"/>
        <v>0</v>
      </c>
      <c r="BO259">
        <f t="shared" si="433"/>
        <v>0</v>
      </c>
      <c r="BP259">
        <f t="shared" si="433"/>
        <v>0</v>
      </c>
      <c r="BQ259">
        <f t="shared" si="433"/>
        <v>0</v>
      </c>
      <c r="BR259">
        <f t="shared" si="433"/>
        <v>0</v>
      </c>
      <c r="BS259">
        <f t="shared" si="433"/>
        <v>0</v>
      </c>
      <c r="BT259">
        <f t="shared" si="433"/>
        <v>0</v>
      </c>
      <c r="BU259">
        <f t="shared" si="433"/>
        <v>0</v>
      </c>
      <c r="BV259">
        <f t="shared" si="433"/>
        <v>0</v>
      </c>
      <c r="BW259">
        <f t="shared" si="433"/>
        <v>0</v>
      </c>
      <c r="BX259">
        <f t="shared" si="433"/>
        <v>0</v>
      </c>
      <c r="BY259">
        <f t="shared" si="433"/>
        <v>0</v>
      </c>
      <c r="BZ259">
        <f t="shared" si="433"/>
        <v>0</v>
      </c>
      <c r="CA259">
        <f t="shared" si="433"/>
        <v>0</v>
      </c>
      <c r="CB259">
        <f t="shared" si="433"/>
        <v>0</v>
      </c>
      <c r="CC259">
        <f t="shared" si="433"/>
        <v>0</v>
      </c>
      <c r="CD259">
        <f t="shared" si="433"/>
        <v>0</v>
      </c>
      <c r="CE259">
        <f t="shared" si="433"/>
        <v>0</v>
      </c>
      <c r="CF259">
        <f t="shared" si="433"/>
        <v>0</v>
      </c>
      <c r="CG259">
        <f t="shared" si="433"/>
        <v>0</v>
      </c>
      <c r="CH259">
        <f t="shared" si="433"/>
        <v>0</v>
      </c>
      <c r="CI259">
        <f t="shared" si="433"/>
        <v>0</v>
      </c>
      <c r="CJ259">
        <f t="shared" si="433"/>
        <v>0</v>
      </c>
      <c r="CK259">
        <f t="shared" si="433"/>
        <v>0</v>
      </c>
      <c r="CL259">
        <f t="shared" si="433"/>
        <v>0</v>
      </c>
      <c r="CM259">
        <f t="shared" si="433"/>
        <v>0</v>
      </c>
      <c r="CN259">
        <f t="shared" si="433"/>
        <v>0</v>
      </c>
      <c r="CO259">
        <f t="shared" si="433"/>
        <v>0</v>
      </c>
      <c r="CP259">
        <f t="shared" si="433"/>
        <v>0</v>
      </c>
      <c r="CQ259">
        <f t="shared" si="433"/>
        <v>0</v>
      </c>
      <c r="CR259">
        <f t="shared" si="433"/>
        <v>0</v>
      </c>
      <c r="CS259">
        <f t="shared" ref="CS259:DH259" si="434">CS110</f>
        <v>0</v>
      </c>
      <c r="CT259">
        <f t="shared" si="434"/>
        <v>0</v>
      </c>
      <c r="CU259">
        <f t="shared" si="434"/>
        <v>0</v>
      </c>
      <c r="CV259">
        <f t="shared" si="434"/>
        <v>0</v>
      </c>
      <c r="CW259">
        <f t="shared" si="434"/>
        <v>0</v>
      </c>
      <c r="CX259">
        <f t="shared" si="434"/>
        <v>0</v>
      </c>
      <c r="CY259">
        <f t="shared" si="434"/>
        <v>0</v>
      </c>
      <c r="CZ259">
        <f t="shared" si="434"/>
        <v>0</v>
      </c>
      <c r="DA259">
        <f t="shared" si="434"/>
        <v>0</v>
      </c>
      <c r="DB259">
        <f t="shared" si="434"/>
        <v>0</v>
      </c>
      <c r="DC259">
        <f t="shared" si="434"/>
        <v>0</v>
      </c>
      <c r="DD259">
        <f t="shared" si="434"/>
        <v>0</v>
      </c>
      <c r="DE259">
        <f t="shared" si="434"/>
        <v>0</v>
      </c>
      <c r="DF259">
        <f t="shared" si="434"/>
        <v>0</v>
      </c>
      <c r="DG259">
        <f t="shared" si="434"/>
        <v>0</v>
      </c>
      <c r="DH259">
        <f t="shared" si="434"/>
        <v>0</v>
      </c>
    </row>
    <row r="260" spans="1:112">
      <c r="A260">
        <f t="shared" ref="A260:AF260" si="435">A111</f>
        <v>0</v>
      </c>
      <c r="B260">
        <f t="shared" si="435"/>
        <v>0</v>
      </c>
      <c r="C260">
        <f t="shared" si="435"/>
        <v>0</v>
      </c>
      <c r="D260">
        <f t="shared" si="435"/>
        <v>0</v>
      </c>
      <c r="E260">
        <f t="shared" si="435"/>
        <v>0</v>
      </c>
      <c r="F260">
        <f t="shared" si="435"/>
        <v>0</v>
      </c>
      <c r="G260">
        <f t="shared" si="435"/>
        <v>0</v>
      </c>
      <c r="H260">
        <f t="shared" si="435"/>
        <v>0</v>
      </c>
      <c r="I260">
        <f t="shared" si="435"/>
        <v>0</v>
      </c>
      <c r="J260">
        <f t="shared" si="435"/>
        <v>0</v>
      </c>
      <c r="K260">
        <f t="shared" si="435"/>
        <v>0</v>
      </c>
      <c r="L260">
        <f t="shared" si="435"/>
        <v>0</v>
      </c>
      <c r="M260">
        <f t="shared" si="435"/>
        <v>0</v>
      </c>
      <c r="N260">
        <f t="shared" si="435"/>
        <v>0</v>
      </c>
      <c r="O260">
        <f t="shared" si="435"/>
        <v>0</v>
      </c>
      <c r="P260">
        <f t="shared" si="435"/>
        <v>0</v>
      </c>
      <c r="Q260">
        <f t="shared" si="435"/>
        <v>0</v>
      </c>
      <c r="R260">
        <f t="shared" si="435"/>
        <v>0</v>
      </c>
      <c r="S260">
        <f t="shared" si="435"/>
        <v>0</v>
      </c>
      <c r="T260">
        <f t="shared" si="435"/>
        <v>0</v>
      </c>
      <c r="U260">
        <f t="shared" si="435"/>
        <v>0</v>
      </c>
      <c r="V260">
        <f t="shared" si="435"/>
        <v>0</v>
      </c>
      <c r="W260">
        <f t="shared" si="435"/>
        <v>0</v>
      </c>
      <c r="X260">
        <f t="shared" si="435"/>
        <v>0</v>
      </c>
      <c r="Y260">
        <f t="shared" si="435"/>
        <v>0</v>
      </c>
      <c r="Z260">
        <f t="shared" si="435"/>
        <v>0</v>
      </c>
      <c r="AA260">
        <f t="shared" si="435"/>
        <v>0</v>
      </c>
      <c r="AB260">
        <f t="shared" si="435"/>
        <v>0</v>
      </c>
      <c r="AC260">
        <f t="shared" si="435"/>
        <v>0</v>
      </c>
      <c r="AD260">
        <f t="shared" si="435"/>
        <v>0</v>
      </c>
      <c r="AE260">
        <f t="shared" si="435"/>
        <v>0</v>
      </c>
      <c r="AF260">
        <f t="shared" si="435"/>
        <v>0</v>
      </c>
      <c r="AG260">
        <f t="shared" ref="AG260:BL260" si="436">AG111</f>
        <v>0</v>
      </c>
      <c r="AH260">
        <f t="shared" si="436"/>
        <v>0</v>
      </c>
      <c r="AI260">
        <f t="shared" si="436"/>
        <v>0</v>
      </c>
      <c r="AJ260">
        <f t="shared" si="436"/>
        <v>0</v>
      </c>
      <c r="AK260">
        <f t="shared" si="436"/>
        <v>0</v>
      </c>
      <c r="AL260">
        <f t="shared" si="436"/>
        <v>0</v>
      </c>
      <c r="AM260">
        <f t="shared" si="436"/>
        <v>0</v>
      </c>
      <c r="AN260">
        <f t="shared" si="436"/>
        <v>0</v>
      </c>
      <c r="AO260">
        <f t="shared" si="436"/>
        <v>0</v>
      </c>
      <c r="AP260">
        <f t="shared" si="436"/>
        <v>0</v>
      </c>
      <c r="AQ260">
        <f t="shared" si="436"/>
        <v>0</v>
      </c>
      <c r="AR260">
        <f t="shared" si="436"/>
        <v>0</v>
      </c>
      <c r="AS260">
        <f t="shared" si="436"/>
        <v>0</v>
      </c>
      <c r="AT260">
        <f t="shared" si="436"/>
        <v>0</v>
      </c>
      <c r="AU260">
        <f t="shared" si="436"/>
        <v>0</v>
      </c>
      <c r="AV260">
        <f t="shared" si="436"/>
        <v>0</v>
      </c>
      <c r="AW260">
        <f t="shared" si="436"/>
        <v>0</v>
      </c>
      <c r="AX260">
        <f t="shared" si="436"/>
        <v>0</v>
      </c>
      <c r="AY260">
        <f t="shared" si="436"/>
        <v>0</v>
      </c>
      <c r="AZ260">
        <f t="shared" si="436"/>
        <v>0</v>
      </c>
      <c r="BA260">
        <f t="shared" si="436"/>
        <v>0</v>
      </c>
      <c r="BB260">
        <f t="shared" si="436"/>
        <v>0</v>
      </c>
      <c r="BC260">
        <f t="shared" si="436"/>
        <v>0</v>
      </c>
      <c r="BD260">
        <f t="shared" si="436"/>
        <v>0</v>
      </c>
      <c r="BE260">
        <f t="shared" si="436"/>
        <v>0</v>
      </c>
      <c r="BF260">
        <f t="shared" si="436"/>
        <v>0</v>
      </c>
      <c r="BG260">
        <f t="shared" si="436"/>
        <v>0</v>
      </c>
      <c r="BH260">
        <f t="shared" si="436"/>
        <v>0</v>
      </c>
      <c r="BI260">
        <f t="shared" si="436"/>
        <v>0</v>
      </c>
      <c r="BJ260">
        <f t="shared" si="436"/>
        <v>0</v>
      </c>
      <c r="BK260">
        <f t="shared" si="436"/>
        <v>0</v>
      </c>
      <c r="BL260">
        <f t="shared" si="436"/>
        <v>0</v>
      </c>
      <c r="BM260">
        <f t="shared" ref="BM260:CR260" si="437">BM111</f>
        <v>0</v>
      </c>
      <c r="BN260">
        <f t="shared" si="437"/>
        <v>0</v>
      </c>
      <c r="BO260">
        <f t="shared" si="437"/>
        <v>0</v>
      </c>
      <c r="BP260">
        <f t="shared" si="437"/>
        <v>0</v>
      </c>
      <c r="BQ260">
        <f t="shared" si="437"/>
        <v>0</v>
      </c>
      <c r="BR260">
        <f t="shared" si="437"/>
        <v>0</v>
      </c>
      <c r="BS260">
        <f t="shared" si="437"/>
        <v>0</v>
      </c>
      <c r="BT260">
        <f t="shared" si="437"/>
        <v>0</v>
      </c>
      <c r="BU260">
        <f t="shared" si="437"/>
        <v>0</v>
      </c>
      <c r="BV260">
        <f t="shared" si="437"/>
        <v>0</v>
      </c>
      <c r="BW260">
        <f t="shared" si="437"/>
        <v>0</v>
      </c>
      <c r="BX260">
        <f t="shared" si="437"/>
        <v>0</v>
      </c>
      <c r="BY260">
        <f t="shared" si="437"/>
        <v>0</v>
      </c>
      <c r="BZ260">
        <f t="shared" si="437"/>
        <v>0</v>
      </c>
      <c r="CA260">
        <f t="shared" si="437"/>
        <v>0</v>
      </c>
      <c r="CB260">
        <f t="shared" si="437"/>
        <v>0</v>
      </c>
      <c r="CC260">
        <f t="shared" si="437"/>
        <v>0</v>
      </c>
      <c r="CD260">
        <f t="shared" si="437"/>
        <v>0</v>
      </c>
      <c r="CE260">
        <f t="shared" si="437"/>
        <v>0</v>
      </c>
      <c r="CF260">
        <f t="shared" si="437"/>
        <v>0</v>
      </c>
      <c r="CG260">
        <f t="shared" si="437"/>
        <v>0</v>
      </c>
      <c r="CH260">
        <f t="shared" si="437"/>
        <v>0</v>
      </c>
      <c r="CI260">
        <f t="shared" si="437"/>
        <v>0</v>
      </c>
      <c r="CJ260">
        <f t="shared" si="437"/>
        <v>0</v>
      </c>
      <c r="CK260">
        <f t="shared" si="437"/>
        <v>0</v>
      </c>
      <c r="CL260">
        <f t="shared" si="437"/>
        <v>0</v>
      </c>
      <c r="CM260">
        <f t="shared" si="437"/>
        <v>0</v>
      </c>
      <c r="CN260">
        <f t="shared" si="437"/>
        <v>0</v>
      </c>
      <c r="CO260">
        <f t="shared" si="437"/>
        <v>0</v>
      </c>
      <c r="CP260">
        <f t="shared" si="437"/>
        <v>0</v>
      </c>
      <c r="CQ260">
        <f t="shared" si="437"/>
        <v>0</v>
      </c>
      <c r="CR260">
        <f t="shared" si="437"/>
        <v>0</v>
      </c>
      <c r="CS260">
        <f t="shared" ref="CS260:DH260" si="438">CS111</f>
        <v>0</v>
      </c>
      <c r="CT260">
        <f t="shared" si="438"/>
        <v>0</v>
      </c>
      <c r="CU260">
        <f t="shared" si="438"/>
        <v>0</v>
      </c>
      <c r="CV260">
        <f t="shared" si="438"/>
        <v>0</v>
      </c>
      <c r="CW260">
        <f t="shared" si="438"/>
        <v>0</v>
      </c>
      <c r="CX260">
        <f t="shared" si="438"/>
        <v>0</v>
      </c>
      <c r="CY260">
        <f t="shared" si="438"/>
        <v>0</v>
      </c>
      <c r="CZ260">
        <f t="shared" si="438"/>
        <v>0</v>
      </c>
      <c r="DA260">
        <f t="shared" si="438"/>
        <v>0</v>
      </c>
      <c r="DB260">
        <f t="shared" si="438"/>
        <v>0</v>
      </c>
      <c r="DC260">
        <f t="shared" si="438"/>
        <v>0</v>
      </c>
      <c r="DD260">
        <f t="shared" si="438"/>
        <v>0</v>
      </c>
      <c r="DE260">
        <f t="shared" si="438"/>
        <v>0</v>
      </c>
      <c r="DF260">
        <f t="shared" si="438"/>
        <v>0</v>
      </c>
      <c r="DG260">
        <f t="shared" si="438"/>
        <v>0</v>
      </c>
      <c r="DH260">
        <f t="shared" si="438"/>
        <v>0</v>
      </c>
    </row>
    <row r="261" spans="1:112">
      <c r="A261">
        <f t="shared" ref="A261:AF261" si="439">A112</f>
        <v>0</v>
      </c>
      <c r="B261">
        <f t="shared" si="439"/>
        <v>0</v>
      </c>
      <c r="C261">
        <f t="shared" si="439"/>
        <v>0</v>
      </c>
      <c r="D261">
        <f t="shared" si="439"/>
        <v>0</v>
      </c>
      <c r="E261">
        <f t="shared" si="439"/>
        <v>0</v>
      </c>
      <c r="F261">
        <f t="shared" si="439"/>
        <v>0</v>
      </c>
      <c r="G261">
        <f t="shared" si="439"/>
        <v>0</v>
      </c>
      <c r="H261">
        <f t="shared" si="439"/>
        <v>0</v>
      </c>
      <c r="I261">
        <f t="shared" si="439"/>
        <v>0</v>
      </c>
      <c r="J261">
        <f t="shared" si="439"/>
        <v>0</v>
      </c>
      <c r="K261">
        <f t="shared" si="439"/>
        <v>0</v>
      </c>
      <c r="L261">
        <f t="shared" si="439"/>
        <v>0</v>
      </c>
      <c r="M261">
        <f t="shared" si="439"/>
        <v>0</v>
      </c>
      <c r="N261">
        <f t="shared" si="439"/>
        <v>0</v>
      </c>
      <c r="O261">
        <f t="shared" si="439"/>
        <v>0</v>
      </c>
      <c r="P261">
        <f t="shared" si="439"/>
        <v>0</v>
      </c>
      <c r="Q261">
        <f t="shared" si="439"/>
        <v>0</v>
      </c>
      <c r="R261">
        <f t="shared" si="439"/>
        <v>0</v>
      </c>
      <c r="S261">
        <f t="shared" si="439"/>
        <v>0</v>
      </c>
      <c r="T261">
        <f t="shared" si="439"/>
        <v>0</v>
      </c>
      <c r="U261">
        <f t="shared" si="439"/>
        <v>0</v>
      </c>
      <c r="V261">
        <f t="shared" si="439"/>
        <v>0</v>
      </c>
      <c r="W261">
        <f t="shared" si="439"/>
        <v>0</v>
      </c>
      <c r="X261">
        <f t="shared" si="439"/>
        <v>0</v>
      </c>
      <c r="Y261">
        <f t="shared" si="439"/>
        <v>0</v>
      </c>
      <c r="Z261">
        <f t="shared" si="439"/>
        <v>0</v>
      </c>
      <c r="AA261">
        <f t="shared" si="439"/>
        <v>0</v>
      </c>
      <c r="AB261">
        <f t="shared" si="439"/>
        <v>0</v>
      </c>
      <c r="AC261">
        <f t="shared" si="439"/>
        <v>0</v>
      </c>
      <c r="AD261">
        <f t="shared" si="439"/>
        <v>0</v>
      </c>
      <c r="AE261">
        <f t="shared" si="439"/>
        <v>0</v>
      </c>
      <c r="AF261">
        <f t="shared" si="439"/>
        <v>0</v>
      </c>
      <c r="AG261">
        <f t="shared" ref="AG261:BL261" si="440">AG112</f>
        <v>0</v>
      </c>
      <c r="AH261">
        <f t="shared" si="440"/>
        <v>0</v>
      </c>
      <c r="AI261">
        <f t="shared" si="440"/>
        <v>0</v>
      </c>
      <c r="AJ261">
        <f t="shared" si="440"/>
        <v>0</v>
      </c>
      <c r="AK261">
        <f t="shared" si="440"/>
        <v>0</v>
      </c>
      <c r="AL261">
        <f t="shared" si="440"/>
        <v>0</v>
      </c>
      <c r="AM261">
        <f t="shared" si="440"/>
        <v>0</v>
      </c>
      <c r="AN261">
        <f t="shared" si="440"/>
        <v>0</v>
      </c>
      <c r="AO261">
        <f t="shared" si="440"/>
        <v>0</v>
      </c>
      <c r="AP261">
        <f t="shared" si="440"/>
        <v>0</v>
      </c>
      <c r="AQ261">
        <f t="shared" si="440"/>
        <v>0</v>
      </c>
      <c r="AR261">
        <f t="shared" si="440"/>
        <v>0</v>
      </c>
      <c r="AS261">
        <f t="shared" si="440"/>
        <v>0</v>
      </c>
      <c r="AT261">
        <f t="shared" si="440"/>
        <v>0</v>
      </c>
      <c r="AU261">
        <f t="shared" si="440"/>
        <v>0</v>
      </c>
      <c r="AV261">
        <f t="shared" si="440"/>
        <v>0</v>
      </c>
      <c r="AW261">
        <f t="shared" si="440"/>
        <v>0</v>
      </c>
      <c r="AX261">
        <f t="shared" si="440"/>
        <v>0</v>
      </c>
      <c r="AY261">
        <f t="shared" si="440"/>
        <v>0</v>
      </c>
      <c r="AZ261">
        <f t="shared" si="440"/>
        <v>0</v>
      </c>
      <c r="BA261">
        <f t="shared" si="440"/>
        <v>0</v>
      </c>
      <c r="BB261">
        <f t="shared" si="440"/>
        <v>0</v>
      </c>
      <c r="BC261">
        <f t="shared" si="440"/>
        <v>0</v>
      </c>
      <c r="BD261">
        <f t="shared" si="440"/>
        <v>0</v>
      </c>
      <c r="BE261">
        <f t="shared" si="440"/>
        <v>0</v>
      </c>
      <c r="BF261">
        <f t="shared" si="440"/>
        <v>0</v>
      </c>
      <c r="BG261">
        <f t="shared" si="440"/>
        <v>0</v>
      </c>
      <c r="BH261">
        <f t="shared" si="440"/>
        <v>0</v>
      </c>
      <c r="BI261">
        <f t="shared" si="440"/>
        <v>0</v>
      </c>
      <c r="BJ261">
        <f t="shared" si="440"/>
        <v>0</v>
      </c>
      <c r="BK261">
        <f t="shared" si="440"/>
        <v>0</v>
      </c>
      <c r="BL261">
        <f t="shared" si="440"/>
        <v>0</v>
      </c>
      <c r="BM261">
        <f t="shared" ref="BM261:CR261" si="441">BM112</f>
        <v>0</v>
      </c>
      <c r="BN261">
        <f t="shared" si="441"/>
        <v>0</v>
      </c>
      <c r="BO261">
        <f t="shared" si="441"/>
        <v>0</v>
      </c>
      <c r="BP261">
        <f t="shared" si="441"/>
        <v>0</v>
      </c>
      <c r="BQ261">
        <f t="shared" si="441"/>
        <v>0</v>
      </c>
      <c r="BR261">
        <f t="shared" si="441"/>
        <v>0</v>
      </c>
      <c r="BS261">
        <f t="shared" si="441"/>
        <v>0</v>
      </c>
      <c r="BT261">
        <f t="shared" si="441"/>
        <v>0</v>
      </c>
      <c r="BU261">
        <f t="shared" si="441"/>
        <v>0</v>
      </c>
      <c r="BV261">
        <f t="shared" si="441"/>
        <v>0</v>
      </c>
      <c r="BW261">
        <f t="shared" si="441"/>
        <v>0</v>
      </c>
      <c r="BX261">
        <f t="shared" si="441"/>
        <v>0</v>
      </c>
      <c r="BY261">
        <f t="shared" si="441"/>
        <v>0</v>
      </c>
      <c r="BZ261">
        <f t="shared" si="441"/>
        <v>0</v>
      </c>
      <c r="CA261">
        <f t="shared" si="441"/>
        <v>0</v>
      </c>
      <c r="CB261">
        <f t="shared" si="441"/>
        <v>0</v>
      </c>
      <c r="CC261">
        <f t="shared" si="441"/>
        <v>0</v>
      </c>
      <c r="CD261">
        <f t="shared" si="441"/>
        <v>0</v>
      </c>
      <c r="CE261">
        <f t="shared" si="441"/>
        <v>0</v>
      </c>
      <c r="CF261">
        <f t="shared" si="441"/>
        <v>0</v>
      </c>
      <c r="CG261">
        <f t="shared" si="441"/>
        <v>0</v>
      </c>
      <c r="CH261">
        <f t="shared" si="441"/>
        <v>0</v>
      </c>
      <c r="CI261">
        <f t="shared" si="441"/>
        <v>0</v>
      </c>
      <c r="CJ261">
        <f t="shared" si="441"/>
        <v>0</v>
      </c>
      <c r="CK261">
        <f t="shared" si="441"/>
        <v>0</v>
      </c>
      <c r="CL261">
        <f t="shared" si="441"/>
        <v>0</v>
      </c>
      <c r="CM261">
        <f t="shared" si="441"/>
        <v>0</v>
      </c>
      <c r="CN261">
        <f t="shared" si="441"/>
        <v>0</v>
      </c>
      <c r="CO261">
        <f t="shared" si="441"/>
        <v>0</v>
      </c>
      <c r="CP261">
        <f t="shared" si="441"/>
        <v>0</v>
      </c>
      <c r="CQ261">
        <f t="shared" si="441"/>
        <v>0</v>
      </c>
      <c r="CR261">
        <f t="shared" si="441"/>
        <v>0</v>
      </c>
      <c r="CS261">
        <f t="shared" ref="CS261:DH261" si="442">CS112</f>
        <v>0</v>
      </c>
      <c r="CT261">
        <f t="shared" si="442"/>
        <v>0</v>
      </c>
      <c r="CU261">
        <f t="shared" si="442"/>
        <v>0</v>
      </c>
      <c r="CV261">
        <f t="shared" si="442"/>
        <v>0</v>
      </c>
      <c r="CW261">
        <f t="shared" si="442"/>
        <v>0</v>
      </c>
      <c r="CX261">
        <f t="shared" si="442"/>
        <v>0</v>
      </c>
      <c r="CY261">
        <f t="shared" si="442"/>
        <v>0</v>
      </c>
      <c r="CZ261">
        <f t="shared" si="442"/>
        <v>0</v>
      </c>
      <c r="DA261">
        <f t="shared" si="442"/>
        <v>0</v>
      </c>
      <c r="DB261">
        <f t="shared" si="442"/>
        <v>0</v>
      </c>
      <c r="DC261">
        <f t="shared" si="442"/>
        <v>0</v>
      </c>
      <c r="DD261">
        <f t="shared" si="442"/>
        <v>0</v>
      </c>
      <c r="DE261">
        <f t="shared" si="442"/>
        <v>0</v>
      </c>
      <c r="DF261">
        <f t="shared" si="442"/>
        <v>0</v>
      </c>
      <c r="DG261">
        <f t="shared" si="442"/>
        <v>0</v>
      </c>
      <c r="DH261">
        <f t="shared" si="442"/>
        <v>0</v>
      </c>
    </row>
    <row r="262" spans="1:112">
      <c r="A262">
        <f t="shared" ref="A262:AF262" si="443">A113</f>
        <v>0</v>
      </c>
      <c r="B262">
        <f t="shared" si="443"/>
        <v>0</v>
      </c>
      <c r="C262">
        <f t="shared" si="443"/>
        <v>0</v>
      </c>
      <c r="D262">
        <f t="shared" si="443"/>
        <v>0</v>
      </c>
      <c r="E262">
        <f t="shared" si="443"/>
        <v>0</v>
      </c>
      <c r="F262">
        <f t="shared" si="443"/>
        <v>0</v>
      </c>
      <c r="G262">
        <f t="shared" si="443"/>
        <v>0</v>
      </c>
      <c r="H262">
        <f t="shared" si="443"/>
        <v>0</v>
      </c>
      <c r="I262">
        <f t="shared" si="443"/>
        <v>0</v>
      </c>
      <c r="J262">
        <f t="shared" si="443"/>
        <v>0</v>
      </c>
      <c r="K262">
        <f t="shared" si="443"/>
        <v>0</v>
      </c>
      <c r="L262">
        <f t="shared" si="443"/>
        <v>0</v>
      </c>
      <c r="M262">
        <f t="shared" si="443"/>
        <v>0</v>
      </c>
      <c r="N262">
        <f t="shared" si="443"/>
        <v>0</v>
      </c>
      <c r="O262">
        <f t="shared" si="443"/>
        <v>0</v>
      </c>
      <c r="P262">
        <f t="shared" si="443"/>
        <v>0</v>
      </c>
      <c r="Q262">
        <f t="shared" si="443"/>
        <v>0</v>
      </c>
      <c r="R262">
        <f t="shared" si="443"/>
        <v>0</v>
      </c>
      <c r="S262">
        <f t="shared" si="443"/>
        <v>0</v>
      </c>
      <c r="T262">
        <f t="shared" si="443"/>
        <v>0</v>
      </c>
      <c r="U262">
        <f t="shared" si="443"/>
        <v>0</v>
      </c>
      <c r="V262">
        <f t="shared" si="443"/>
        <v>0</v>
      </c>
      <c r="W262">
        <f t="shared" si="443"/>
        <v>0</v>
      </c>
      <c r="X262">
        <f t="shared" si="443"/>
        <v>0</v>
      </c>
      <c r="Y262">
        <f t="shared" si="443"/>
        <v>0</v>
      </c>
      <c r="Z262">
        <f t="shared" si="443"/>
        <v>0</v>
      </c>
      <c r="AA262">
        <f t="shared" si="443"/>
        <v>0</v>
      </c>
      <c r="AB262">
        <f t="shared" si="443"/>
        <v>0</v>
      </c>
      <c r="AC262">
        <f t="shared" si="443"/>
        <v>0</v>
      </c>
      <c r="AD262">
        <f t="shared" si="443"/>
        <v>0</v>
      </c>
      <c r="AE262">
        <f t="shared" si="443"/>
        <v>0</v>
      </c>
      <c r="AF262">
        <f t="shared" si="443"/>
        <v>0</v>
      </c>
      <c r="AG262">
        <f t="shared" ref="AG262:BL262" si="444">AG113</f>
        <v>0</v>
      </c>
      <c r="AH262">
        <f t="shared" si="444"/>
        <v>0</v>
      </c>
      <c r="AI262">
        <f t="shared" si="444"/>
        <v>0</v>
      </c>
      <c r="AJ262">
        <f t="shared" si="444"/>
        <v>0</v>
      </c>
      <c r="AK262">
        <f t="shared" si="444"/>
        <v>0</v>
      </c>
      <c r="AL262">
        <f t="shared" si="444"/>
        <v>0</v>
      </c>
      <c r="AM262">
        <f t="shared" si="444"/>
        <v>0</v>
      </c>
      <c r="AN262">
        <f t="shared" si="444"/>
        <v>0</v>
      </c>
      <c r="AO262">
        <f t="shared" si="444"/>
        <v>0</v>
      </c>
      <c r="AP262">
        <f t="shared" si="444"/>
        <v>0</v>
      </c>
      <c r="AQ262">
        <f t="shared" si="444"/>
        <v>0</v>
      </c>
      <c r="AR262">
        <f t="shared" si="444"/>
        <v>0</v>
      </c>
      <c r="AS262">
        <f t="shared" si="444"/>
        <v>0</v>
      </c>
      <c r="AT262">
        <f t="shared" si="444"/>
        <v>0</v>
      </c>
      <c r="AU262">
        <f t="shared" si="444"/>
        <v>0</v>
      </c>
      <c r="AV262">
        <f t="shared" si="444"/>
        <v>0</v>
      </c>
      <c r="AW262">
        <f t="shared" si="444"/>
        <v>0</v>
      </c>
      <c r="AX262">
        <f t="shared" si="444"/>
        <v>0</v>
      </c>
      <c r="AY262">
        <f t="shared" si="444"/>
        <v>0</v>
      </c>
      <c r="AZ262">
        <f t="shared" si="444"/>
        <v>0</v>
      </c>
      <c r="BA262">
        <f t="shared" si="444"/>
        <v>0</v>
      </c>
      <c r="BB262">
        <f t="shared" si="444"/>
        <v>0</v>
      </c>
      <c r="BC262">
        <f t="shared" si="444"/>
        <v>0</v>
      </c>
      <c r="BD262">
        <f t="shared" si="444"/>
        <v>0</v>
      </c>
      <c r="BE262">
        <f t="shared" si="444"/>
        <v>0</v>
      </c>
      <c r="BF262">
        <f t="shared" si="444"/>
        <v>0</v>
      </c>
      <c r="BG262">
        <f t="shared" si="444"/>
        <v>0</v>
      </c>
      <c r="BH262">
        <f t="shared" si="444"/>
        <v>0</v>
      </c>
      <c r="BI262">
        <f t="shared" si="444"/>
        <v>0</v>
      </c>
      <c r="BJ262">
        <f t="shared" si="444"/>
        <v>0</v>
      </c>
      <c r="BK262">
        <f t="shared" si="444"/>
        <v>0</v>
      </c>
      <c r="BL262">
        <f t="shared" si="444"/>
        <v>0</v>
      </c>
      <c r="BM262">
        <f t="shared" ref="BM262:CR262" si="445">BM113</f>
        <v>0</v>
      </c>
      <c r="BN262">
        <f t="shared" si="445"/>
        <v>0</v>
      </c>
      <c r="BO262">
        <f t="shared" si="445"/>
        <v>0</v>
      </c>
      <c r="BP262">
        <f t="shared" si="445"/>
        <v>0</v>
      </c>
      <c r="BQ262">
        <f t="shared" si="445"/>
        <v>0</v>
      </c>
      <c r="BR262">
        <f t="shared" si="445"/>
        <v>0</v>
      </c>
      <c r="BS262">
        <f t="shared" si="445"/>
        <v>0</v>
      </c>
      <c r="BT262">
        <f t="shared" si="445"/>
        <v>0</v>
      </c>
      <c r="BU262">
        <f t="shared" si="445"/>
        <v>0</v>
      </c>
      <c r="BV262">
        <f t="shared" si="445"/>
        <v>0</v>
      </c>
      <c r="BW262">
        <f t="shared" si="445"/>
        <v>0</v>
      </c>
      <c r="BX262">
        <f t="shared" si="445"/>
        <v>0</v>
      </c>
      <c r="BY262">
        <f t="shared" si="445"/>
        <v>0</v>
      </c>
      <c r="BZ262">
        <f t="shared" si="445"/>
        <v>0</v>
      </c>
      <c r="CA262">
        <f t="shared" si="445"/>
        <v>0</v>
      </c>
      <c r="CB262">
        <f t="shared" si="445"/>
        <v>0</v>
      </c>
      <c r="CC262">
        <f t="shared" si="445"/>
        <v>0</v>
      </c>
      <c r="CD262">
        <f t="shared" si="445"/>
        <v>0</v>
      </c>
      <c r="CE262">
        <f t="shared" si="445"/>
        <v>0</v>
      </c>
      <c r="CF262">
        <f t="shared" si="445"/>
        <v>0</v>
      </c>
      <c r="CG262">
        <f t="shared" si="445"/>
        <v>0</v>
      </c>
      <c r="CH262">
        <f t="shared" si="445"/>
        <v>0</v>
      </c>
      <c r="CI262">
        <f t="shared" si="445"/>
        <v>0</v>
      </c>
      <c r="CJ262">
        <f t="shared" si="445"/>
        <v>0</v>
      </c>
      <c r="CK262">
        <f t="shared" si="445"/>
        <v>0</v>
      </c>
      <c r="CL262">
        <f t="shared" si="445"/>
        <v>0</v>
      </c>
      <c r="CM262">
        <f t="shared" si="445"/>
        <v>0</v>
      </c>
      <c r="CN262">
        <f t="shared" si="445"/>
        <v>0</v>
      </c>
      <c r="CO262">
        <f t="shared" si="445"/>
        <v>0</v>
      </c>
      <c r="CP262">
        <f t="shared" si="445"/>
        <v>0</v>
      </c>
      <c r="CQ262">
        <f t="shared" si="445"/>
        <v>0</v>
      </c>
      <c r="CR262">
        <f t="shared" si="445"/>
        <v>0</v>
      </c>
      <c r="CS262">
        <f t="shared" ref="CS262:DH262" si="446">CS113</f>
        <v>0</v>
      </c>
      <c r="CT262">
        <f t="shared" si="446"/>
        <v>0</v>
      </c>
      <c r="CU262">
        <f t="shared" si="446"/>
        <v>0</v>
      </c>
      <c r="CV262">
        <f t="shared" si="446"/>
        <v>0</v>
      </c>
      <c r="CW262">
        <f t="shared" si="446"/>
        <v>0</v>
      </c>
      <c r="CX262">
        <f t="shared" si="446"/>
        <v>0</v>
      </c>
      <c r="CY262">
        <f t="shared" si="446"/>
        <v>0</v>
      </c>
      <c r="CZ262">
        <f t="shared" si="446"/>
        <v>0</v>
      </c>
      <c r="DA262">
        <f t="shared" si="446"/>
        <v>0</v>
      </c>
      <c r="DB262">
        <f t="shared" si="446"/>
        <v>0</v>
      </c>
      <c r="DC262">
        <f t="shared" si="446"/>
        <v>0</v>
      </c>
      <c r="DD262">
        <f t="shared" si="446"/>
        <v>0</v>
      </c>
      <c r="DE262">
        <f t="shared" si="446"/>
        <v>0</v>
      </c>
      <c r="DF262">
        <f t="shared" si="446"/>
        <v>0</v>
      </c>
      <c r="DG262">
        <f t="shared" si="446"/>
        <v>0</v>
      </c>
      <c r="DH262">
        <f t="shared" si="446"/>
        <v>0</v>
      </c>
    </row>
    <row r="263" spans="1:112">
      <c r="A263">
        <f t="shared" ref="A263:AF263" si="447">A114</f>
        <v>0</v>
      </c>
      <c r="B263">
        <f t="shared" si="447"/>
        <v>0</v>
      </c>
      <c r="C263">
        <f t="shared" si="447"/>
        <v>0</v>
      </c>
      <c r="D263">
        <f t="shared" si="447"/>
        <v>0</v>
      </c>
      <c r="E263">
        <f t="shared" si="447"/>
        <v>0</v>
      </c>
      <c r="F263">
        <f t="shared" si="447"/>
        <v>0</v>
      </c>
      <c r="G263">
        <f t="shared" si="447"/>
        <v>0</v>
      </c>
      <c r="H263">
        <f t="shared" si="447"/>
        <v>0</v>
      </c>
      <c r="I263">
        <f t="shared" si="447"/>
        <v>0</v>
      </c>
      <c r="J263">
        <f t="shared" si="447"/>
        <v>0</v>
      </c>
      <c r="K263">
        <f t="shared" si="447"/>
        <v>0</v>
      </c>
      <c r="L263">
        <f t="shared" si="447"/>
        <v>0</v>
      </c>
      <c r="M263">
        <f t="shared" si="447"/>
        <v>0</v>
      </c>
      <c r="N263">
        <f t="shared" si="447"/>
        <v>0</v>
      </c>
      <c r="O263">
        <f t="shared" si="447"/>
        <v>0</v>
      </c>
      <c r="P263">
        <f t="shared" si="447"/>
        <v>0</v>
      </c>
      <c r="Q263">
        <f t="shared" si="447"/>
        <v>0</v>
      </c>
      <c r="R263">
        <f t="shared" si="447"/>
        <v>0</v>
      </c>
      <c r="S263">
        <f t="shared" si="447"/>
        <v>0</v>
      </c>
      <c r="T263">
        <f t="shared" si="447"/>
        <v>0</v>
      </c>
      <c r="U263">
        <f t="shared" si="447"/>
        <v>0</v>
      </c>
      <c r="V263">
        <f t="shared" si="447"/>
        <v>0</v>
      </c>
      <c r="W263">
        <f t="shared" si="447"/>
        <v>0</v>
      </c>
      <c r="X263">
        <f t="shared" si="447"/>
        <v>0</v>
      </c>
      <c r="Y263">
        <f t="shared" si="447"/>
        <v>0</v>
      </c>
      <c r="Z263">
        <f t="shared" si="447"/>
        <v>0</v>
      </c>
      <c r="AA263">
        <f t="shared" si="447"/>
        <v>0</v>
      </c>
      <c r="AB263">
        <f t="shared" si="447"/>
        <v>0</v>
      </c>
      <c r="AC263">
        <f t="shared" si="447"/>
        <v>0</v>
      </c>
      <c r="AD263">
        <f t="shared" si="447"/>
        <v>0</v>
      </c>
      <c r="AE263">
        <f t="shared" si="447"/>
        <v>0</v>
      </c>
      <c r="AF263">
        <f t="shared" si="447"/>
        <v>0</v>
      </c>
      <c r="AG263">
        <f t="shared" ref="AG263:BL263" si="448">AG114</f>
        <v>0</v>
      </c>
      <c r="AH263">
        <f t="shared" si="448"/>
        <v>0</v>
      </c>
      <c r="AI263">
        <f t="shared" si="448"/>
        <v>0</v>
      </c>
      <c r="AJ263">
        <f t="shared" si="448"/>
        <v>0</v>
      </c>
      <c r="AK263">
        <f t="shared" si="448"/>
        <v>0</v>
      </c>
      <c r="AL263">
        <f t="shared" si="448"/>
        <v>0</v>
      </c>
      <c r="AM263">
        <f t="shared" si="448"/>
        <v>0</v>
      </c>
      <c r="AN263">
        <f t="shared" si="448"/>
        <v>0</v>
      </c>
      <c r="AO263">
        <f t="shared" si="448"/>
        <v>0</v>
      </c>
      <c r="AP263">
        <f t="shared" si="448"/>
        <v>0</v>
      </c>
      <c r="AQ263">
        <f t="shared" si="448"/>
        <v>0</v>
      </c>
      <c r="AR263">
        <f t="shared" si="448"/>
        <v>0</v>
      </c>
      <c r="AS263">
        <f t="shared" si="448"/>
        <v>0</v>
      </c>
      <c r="AT263">
        <f t="shared" si="448"/>
        <v>0</v>
      </c>
      <c r="AU263">
        <f t="shared" si="448"/>
        <v>0</v>
      </c>
      <c r="AV263">
        <f t="shared" si="448"/>
        <v>0</v>
      </c>
      <c r="AW263">
        <f t="shared" si="448"/>
        <v>0</v>
      </c>
      <c r="AX263">
        <f t="shared" si="448"/>
        <v>0</v>
      </c>
      <c r="AY263">
        <f t="shared" si="448"/>
        <v>0</v>
      </c>
      <c r="AZ263">
        <f t="shared" si="448"/>
        <v>0</v>
      </c>
      <c r="BA263">
        <f t="shared" si="448"/>
        <v>0</v>
      </c>
      <c r="BB263">
        <f t="shared" si="448"/>
        <v>0</v>
      </c>
      <c r="BC263">
        <f t="shared" si="448"/>
        <v>0</v>
      </c>
      <c r="BD263">
        <f t="shared" si="448"/>
        <v>0</v>
      </c>
      <c r="BE263">
        <f t="shared" si="448"/>
        <v>0</v>
      </c>
      <c r="BF263">
        <f t="shared" si="448"/>
        <v>0</v>
      </c>
      <c r="BG263">
        <f t="shared" si="448"/>
        <v>0</v>
      </c>
      <c r="BH263">
        <f t="shared" si="448"/>
        <v>0</v>
      </c>
      <c r="BI263">
        <f t="shared" si="448"/>
        <v>0</v>
      </c>
      <c r="BJ263">
        <f t="shared" si="448"/>
        <v>0</v>
      </c>
      <c r="BK263">
        <f t="shared" si="448"/>
        <v>0</v>
      </c>
      <c r="BL263">
        <f t="shared" si="448"/>
        <v>0</v>
      </c>
      <c r="BM263">
        <f t="shared" ref="BM263:CR263" si="449">BM114</f>
        <v>0</v>
      </c>
      <c r="BN263">
        <f t="shared" si="449"/>
        <v>0</v>
      </c>
      <c r="BO263">
        <f t="shared" si="449"/>
        <v>0</v>
      </c>
      <c r="BP263">
        <f t="shared" si="449"/>
        <v>0</v>
      </c>
      <c r="BQ263">
        <f t="shared" si="449"/>
        <v>0</v>
      </c>
      <c r="BR263">
        <f t="shared" si="449"/>
        <v>0</v>
      </c>
      <c r="BS263">
        <f t="shared" si="449"/>
        <v>0</v>
      </c>
      <c r="BT263">
        <f t="shared" si="449"/>
        <v>0</v>
      </c>
      <c r="BU263">
        <f t="shared" si="449"/>
        <v>0</v>
      </c>
      <c r="BV263">
        <f t="shared" si="449"/>
        <v>0</v>
      </c>
      <c r="BW263">
        <f t="shared" si="449"/>
        <v>0</v>
      </c>
      <c r="BX263">
        <f t="shared" si="449"/>
        <v>0</v>
      </c>
      <c r="BY263">
        <f t="shared" si="449"/>
        <v>0</v>
      </c>
      <c r="BZ263">
        <f t="shared" si="449"/>
        <v>0</v>
      </c>
      <c r="CA263">
        <f t="shared" si="449"/>
        <v>0</v>
      </c>
      <c r="CB263">
        <f t="shared" si="449"/>
        <v>0</v>
      </c>
      <c r="CC263">
        <f t="shared" si="449"/>
        <v>0</v>
      </c>
      <c r="CD263">
        <f t="shared" si="449"/>
        <v>0</v>
      </c>
      <c r="CE263">
        <f t="shared" si="449"/>
        <v>0</v>
      </c>
      <c r="CF263">
        <f t="shared" si="449"/>
        <v>0</v>
      </c>
      <c r="CG263">
        <f t="shared" si="449"/>
        <v>0</v>
      </c>
      <c r="CH263">
        <f t="shared" si="449"/>
        <v>0</v>
      </c>
      <c r="CI263">
        <f t="shared" si="449"/>
        <v>0</v>
      </c>
      <c r="CJ263">
        <f t="shared" si="449"/>
        <v>0</v>
      </c>
      <c r="CK263">
        <f t="shared" si="449"/>
        <v>0</v>
      </c>
      <c r="CL263">
        <f t="shared" si="449"/>
        <v>0</v>
      </c>
      <c r="CM263">
        <f t="shared" si="449"/>
        <v>0</v>
      </c>
      <c r="CN263">
        <f t="shared" si="449"/>
        <v>0</v>
      </c>
      <c r="CO263">
        <f t="shared" si="449"/>
        <v>0</v>
      </c>
      <c r="CP263">
        <f t="shared" si="449"/>
        <v>0</v>
      </c>
      <c r="CQ263">
        <f t="shared" si="449"/>
        <v>0</v>
      </c>
      <c r="CR263">
        <f t="shared" si="449"/>
        <v>0</v>
      </c>
      <c r="CS263">
        <f t="shared" ref="CS263:DH263" si="450">CS114</f>
        <v>0</v>
      </c>
      <c r="CT263">
        <f t="shared" si="450"/>
        <v>0</v>
      </c>
      <c r="CU263">
        <f t="shared" si="450"/>
        <v>0</v>
      </c>
      <c r="CV263">
        <f t="shared" si="450"/>
        <v>0</v>
      </c>
      <c r="CW263">
        <f t="shared" si="450"/>
        <v>0</v>
      </c>
      <c r="CX263">
        <f t="shared" si="450"/>
        <v>0</v>
      </c>
      <c r="CY263">
        <f t="shared" si="450"/>
        <v>0</v>
      </c>
      <c r="CZ263">
        <f t="shared" si="450"/>
        <v>0</v>
      </c>
      <c r="DA263">
        <f t="shared" si="450"/>
        <v>0</v>
      </c>
      <c r="DB263">
        <f t="shared" si="450"/>
        <v>0</v>
      </c>
      <c r="DC263">
        <f t="shared" si="450"/>
        <v>0</v>
      </c>
      <c r="DD263">
        <f t="shared" si="450"/>
        <v>0</v>
      </c>
      <c r="DE263">
        <f t="shared" si="450"/>
        <v>0</v>
      </c>
      <c r="DF263">
        <f t="shared" si="450"/>
        <v>0</v>
      </c>
      <c r="DG263">
        <f t="shared" si="450"/>
        <v>0</v>
      </c>
      <c r="DH263">
        <f t="shared" si="450"/>
        <v>0</v>
      </c>
    </row>
    <row r="264" spans="1:112">
      <c r="A264">
        <f t="shared" ref="A264:AF264" si="451">A115</f>
        <v>0</v>
      </c>
      <c r="B264">
        <f t="shared" si="451"/>
        <v>0</v>
      </c>
      <c r="C264">
        <f t="shared" si="451"/>
        <v>0</v>
      </c>
      <c r="D264">
        <f t="shared" si="451"/>
        <v>0</v>
      </c>
      <c r="E264">
        <f t="shared" si="451"/>
        <v>0</v>
      </c>
      <c r="F264">
        <f t="shared" si="451"/>
        <v>0</v>
      </c>
      <c r="G264">
        <f t="shared" si="451"/>
        <v>0</v>
      </c>
      <c r="H264">
        <f t="shared" si="451"/>
        <v>0</v>
      </c>
      <c r="I264">
        <f t="shared" si="451"/>
        <v>0</v>
      </c>
      <c r="J264">
        <f t="shared" si="451"/>
        <v>0</v>
      </c>
      <c r="K264">
        <f t="shared" si="451"/>
        <v>0</v>
      </c>
      <c r="L264">
        <f t="shared" si="451"/>
        <v>0</v>
      </c>
      <c r="M264">
        <f t="shared" si="451"/>
        <v>0</v>
      </c>
      <c r="N264">
        <f t="shared" si="451"/>
        <v>0</v>
      </c>
      <c r="O264">
        <f t="shared" si="451"/>
        <v>0</v>
      </c>
      <c r="P264">
        <f t="shared" si="451"/>
        <v>0</v>
      </c>
      <c r="Q264">
        <f t="shared" si="451"/>
        <v>0</v>
      </c>
      <c r="R264">
        <f t="shared" si="451"/>
        <v>0</v>
      </c>
      <c r="S264">
        <f t="shared" si="451"/>
        <v>0</v>
      </c>
      <c r="T264">
        <f t="shared" si="451"/>
        <v>0</v>
      </c>
      <c r="U264">
        <f t="shared" si="451"/>
        <v>0</v>
      </c>
      <c r="V264">
        <f t="shared" si="451"/>
        <v>0</v>
      </c>
      <c r="W264">
        <f t="shared" si="451"/>
        <v>0</v>
      </c>
      <c r="X264">
        <f t="shared" si="451"/>
        <v>0</v>
      </c>
      <c r="Y264">
        <f t="shared" si="451"/>
        <v>0</v>
      </c>
      <c r="Z264">
        <f t="shared" si="451"/>
        <v>0</v>
      </c>
      <c r="AA264">
        <f t="shared" si="451"/>
        <v>0</v>
      </c>
      <c r="AB264">
        <f t="shared" si="451"/>
        <v>0</v>
      </c>
      <c r="AC264">
        <f t="shared" si="451"/>
        <v>0</v>
      </c>
      <c r="AD264">
        <f t="shared" si="451"/>
        <v>0</v>
      </c>
      <c r="AE264">
        <f t="shared" si="451"/>
        <v>0</v>
      </c>
      <c r="AF264">
        <f t="shared" si="451"/>
        <v>0</v>
      </c>
      <c r="AG264">
        <f t="shared" ref="AG264:BL264" si="452">AG115</f>
        <v>0</v>
      </c>
      <c r="AH264">
        <f t="shared" si="452"/>
        <v>0</v>
      </c>
      <c r="AI264">
        <f t="shared" si="452"/>
        <v>0</v>
      </c>
      <c r="AJ264">
        <f t="shared" si="452"/>
        <v>0</v>
      </c>
      <c r="AK264">
        <f t="shared" si="452"/>
        <v>0</v>
      </c>
      <c r="AL264">
        <f t="shared" si="452"/>
        <v>0</v>
      </c>
      <c r="AM264">
        <f t="shared" si="452"/>
        <v>0</v>
      </c>
      <c r="AN264">
        <f t="shared" si="452"/>
        <v>0</v>
      </c>
      <c r="AO264">
        <f t="shared" si="452"/>
        <v>0</v>
      </c>
      <c r="AP264">
        <f t="shared" si="452"/>
        <v>0</v>
      </c>
      <c r="AQ264">
        <f t="shared" si="452"/>
        <v>0</v>
      </c>
      <c r="AR264">
        <f t="shared" si="452"/>
        <v>0</v>
      </c>
      <c r="AS264">
        <f t="shared" si="452"/>
        <v>0</v>
      </c>
      <c r="AT264">
        <f t="shared" si="452"/>
        <v>0</v>
      </c>
      <c r="AU264">
        <f t="shared" si="452"/>
        <v>0</v>
      </c>
      <c r="AV264">
        <f t="shared" si="452"/>
        <v>0</v>
      </c>
      <c r="AW264">
        <f t="shared" si="452"/>
        <v>0</v>
      </c>
      <c r="AX264">
        <f t="shared" si="452"/>
        <v>0</v>
      </c>
      <c r="AY264">
        <f t="shared" si="452"/>
        <v>0</v>
      </c>
      <c r="AZ264">
        <f t="shared" si="452"/>
        <v>0</v>
      </c>
      <c r="BA264">
        <f t="shared" si="452"/>
        <v>0</v>
      </c>
      <c r="BB264">
        <f t="shared" si="452"/>
        <v>0</v>
      </c>
      <c r="BC264">
        <f t="shared" si="452"/>
        <v>0</v>
      </c>
      <c r="BD264">
        <f t="shared" si="452"/>
        <v>0</v>
      </c>
      <c r="BE264">
        <f t="shared" si="452"/>
        <v>0</v>
      </c>
      <c r="BF264">
        <f t="shared" si="452"/>
        <v>0</v>
      </c>
      <c r="BG264">
        <f t="shared" si="452"/>
        <v>0</v>
      </c>
      <c r="BH264">
        <f t="shared" si="452"/>
        <v>0</v>
      </c>
      <c r="BI264">
        <f t="shared" si="452"/>
        <v>0</v>
      </c>
      <c r="BJ264">
        <f t="shared" si="452"/>
        <v>0</v>
      </c>
      <c r="BK264">
        <f t="shared" si="452"/>
        <v>0</v>
      </c>
      <c r="BL264">
        <f t="shared" si="452"/>
        <v>0</v>
      </c>
      <c r="BM264">
        <f t="shared" ref="BM264:CR264" si="453">BM115</f>
        <v>0</v>
      </c>
      <c r="BN264">
        <f t="shared" si="453"/>
        <v>0</v>
      </c>
      <c r="BO264">
        <f t="shared" si="453"/>
        <v>0</v>
      </c>
      <c r="BP264">
        <f t="shared" si="453"/>
        <v>0</v>
      </c>
      <c r="BQ264">
        <f t="shared" si="453"/>
        <v>0</v>
      </c>
      <c r="BR264">
        <f t="shared" si="453"/>
        <v>0</v>
      </c>
      <c r="BS264">
        <f t="shared" si="453"/>
        <v>0</v>
      </c>
      <c r="BT264">
        <f t="shared" si="453"/>
        <v>0</v>
      </c>
      <c r="BU264">
        <f t="shared" si="453"/>
        <v>0</v>
      </c>
      <c r="BV264">
        <f t="shared" si="453"/>
        <v>0</v>
      </c>
      <c r="BW264">
        <f t="shared" si="453"/>
        <v>0</v>
      </c>
      <c r="BX264">
        <f t="shared" si="453"/>
        <v>0</v>
      </c>
      <c r="BY264">
        <f t="shared" si="453"/>
        <v>0</v>
      </c>
      <c r="BZ264">
        <f t="shared" si="453"/>
        <v>0</v>
      </c>
      <c r="CA264">
        <f t="shared" si="453"/>
        <v>0</v>
      </c>
      <c r="CB264">
        <f t="shared" si="453"/>
        <v>0</v>
      </c>
      <c r="CC264">
        <f t="shared" si="453"/>
        <v>0</v>
      </c>
      <c r="CD264">
        <f t="shared" si="453"/>
        <v>0</v>
      </c>
      <c r="CE264">
        <f t="shared" si="453"/>
        <v>0</v>
      </c>
      <c r="CF264">
        <f t="shared" si="453"/>
        <v>0</v>
      </c>
      <c r="CG264">
        <f t="shared" si="453"/>
        <v>0</v>
      </c>
      <c r="CH264">
        <f t="shared" si="453"/>
        <v>0</v>
      </c>
      <c r="CI264">
        <f t="shared" si="453"/>
        <v>0</v>
      </c>
      <c r="CJ264">
        <f t="shared" si="453"/>
        <v>0</v>
      </c>
      <c r="CK264">
        <f t="shared" si="453"/>
        <v>0</v>
      </c>
      <c r="CL264">
        <f t="shared" si="453"/>
        <v>0</v>
      </c>
      <c r="CM264">
        <f t="shared" si="453"/>
        <v>0</v>
      </c>
      <c r="CN264">
        <f t="shared" si="453"/>
        <v>0</v>
      </c>
      <c r="CO264">
        <f t="shared" si="453"/>
        <v>0</v>
      </c>
      <c r="CP264">
        <f t="shared" si="453"/>
        <v>0</v>
      </c>
      <c r="CQ264">
        <f t="shared" si="453"/>
        <v>0</v>
      </c>
      <c r="CR264">
        <f t="shared" si="453"/>
        <v>0</v>
      </c>
      <c r="CS264">
        <f t="shared" ref="CS264:DH264" si="454">CS115</f>
        <v>0</v>
      </c>
      <c r="CT264">
        <f t="shared" si="454"/>
        <v>0</v>
      </c>
      <c r="CU264">
        <f t="shared" si="454"/>
        <v>0</v>
      </c>
      <c r="CV264">
        <f t="shared" si="454"/>
        <v>0</v>
      </c>
      <c r="CW264">
        <f t="shared" si="454"/>
        <v>0</v>
      </c>
      <c r="CX264">
        <f t="shared" si="454"/>
        <v>0</v>
      </c>
      <c r="CY264">
        <f t="shared" si="454"/>
        <v>0</v>
      </c>
      <c r="CZ264">
        <f t="shared" si="454"/>
        <v>0</v>
      </c>
      <c r="DA264">
        <f t="shared" si="454"/>
        <v>0</v>
      </c>
      <c r="DB264">
        <f t="shared" si="454"/>
        <v>0</v>
      </c>
      <c r="DC264">
        <f t="shared" si="454"/>
        <v>0</v>
      </c>
      <c r="DD264">
        <f t="shared" si="454"/>
        <v>0</v>
      </c>
      <c r="DE264">
        <f t="shared" si="454"/>
        <v>0</v>
      </c>
      <c r="DF264">
        <f t="shared" si="454"/>
        <v>0</v>
      </c>
      <c r="DG264">
        <f t="shared" si="454"/>
        <v>0</v>
      </c>
      <c r="DH264">
        <f t="shared" si="454"/>
        <v>0</v>
      </c>
    </row>
    <row r="265" spans="1:112">
      <c r="A265">
        <f t="shared" ref="A265:AF265" si="455">A116</f>
        <v>0</v>
      </c>
      <c r="B265">
        <f t="shared" si="455"/>
        <v>0</v>
      </c>
      <c r="C265">
        <f t="shared" si="455"/>
        <v>0</v>
      </c>
      <c r="D265">
        <f t="shared" si="455"/>
        <v>0</v>
      </c>
      <c r="E265">
        <f t="shared" si="455"/>
        <v>0</v>
      </c>
      <c r="F265">
        <f t="shared" si="455"/>
        <v>0</v>
      </c>
      <c r="G265">
        <f t="shared" si="455"/>
        <v>0</v>
      </c>
      <c r="H265">
        <f t="shared" si="455"/>
        <v>0</v>
      </c>
      <c r="I265">
        <f t="shared" si="455"/>
        <v>0</v>
      </c>
      <c r="J265">
        <f t="shared" si="455"/>
        <v>0</v>
      </c>
      <c r="K265">
        <f t="shared" si="455"/>
        <v>0</v>
      </c>
      <c r="L265">
        <f t="shared" si="455"/>
        <v>0</v>
      </c>
      <c r="M265">
        <f t="shared" si="455"/>
        <v>0</v>
      </c>
      <c r="N265">
        <f t="shared" si="455"/>
        <v>0</v>
      </c>
      <c r="O265">
        <f t="shared" si="455"/>
        <v>0</v>
      </c>
      <c r="P265">
        <f t="shared" si="455"/>
        <v>0</v>
      </c>
      <c r="Q265">
        <f t="shared" si="455"/>
        <v>0</v>
      </c>
      <c r="R265">
        <f t="shared" si="455"/>
        <v>0</v>
      </c>
      <c r="S265">
        <f t="shared" si="455"/>
        <v>0</v>
      </c>
      <c r="T265">
        <f t="shared" si="455"/>
        <v>0</v>
      </c>
      <c r="U265">
        <f t="shared" si="455"/>
        <v>0</v>
      </c>
      <c r="V265">
        <f t="shared" si="455"/>
        <v>0</v>
      </c>
      <c r="W265">
        <f t="shared" si="455"/>
        <v>0</v>
      </c>
      <c r="X265">
        <f t="shared" si="455"/>
        <v>0</v>
      </c>
      <c r="Y265">
        <f t="shared" si="455"/>
        <v>0</v>
      </c>
      <c r="Z265">
        <f t="shared" si="455"/>
        <v>0</v>
      </c>
      <c r="AA265">
        <f t="shared" si="455"/>
        <v>0</v>
      </c>
      <c r="AB265">
        <f t="shared" si="455"/>
        <v>0</v>
      </c>
      <c r="AC265">
        <f t="shared" si="455"/>
        <v>0</v>
      </c>
      <c r="AD265">
        <f t="shared" si="455"/>
        <v>0</v>
      </c>
      <c r="AE265">
        <f t="shared" si="455"/>
        <v>0</v>
      </c>
      <c r="AF265">
        <f t="shared" si="455"/>
        <v>0</v>
      </c>
      <c r="AG265">
        <f t="shared" ref="AG265:BL265" si="456">AG116</f>
        <v>0</v>
      </c>
      <c r="AH265">
        <f t="shared" si="456"/>
        <v>0</v>
      </c>
      <c r="AI265">
        <f t="shared" si="456"/>
        <v>0</v>
      </c>
      <c r="AJ265">
        <f t="shared" si="456"/>
        <v>0</v>
      </c>
      <c r="AK265">
        <f t="shared" si="456"/>
        <v>0</v>
      </c>
      <c r="AL265">
        <f t="shared" si="456"/>
        <v>0</v>
      </c>
      <c r="AM265">
        <f t="shared" si="456"/>
        <v>0</v>
      </c>
      <c r="AN265">
        <f t="shared" si="456"/>
        <v>0</v>
      </c>
      <c r="AO265">
        <f t="shared" si="456"/>
        <v>0</v>
      </c>
      <c r="AP265">
        <f t="shared" si="456"/>
        <v>0</v>
      </c>
      <c r="AQ265">
        <f t="shared" si="456"/>
        <v>0</v>
      </c>
      <c r="AR265">
        <f t="shared" si="456"/>
        <v>0</v>
      </c>
      <c r="AS265">
        <f t="shared" si="456"/>
        <v>0</v>
      </c>
      <c r="AT265">
        <f t="shared" si="456"/>
        <v>0</v>
      </c>
      <c r="AU265">
        <f t="shared" si="456"/>
        <v>0</v>
      </c>
      <c r="AV265">
        <f t="shared" si="456"/>
        <v>0</v>
      </c>
      <c r="AW265">
        <f t="shared" si="456"/>
        <v>0</v>
      </c>
      <c r="AX265">
        <f t="shared" si="456"/>
        <v>0</v>
      </c>
      <c r="AY265">
        <f t="shared" si="456"/>
        <v>0</v>
      </c>
      <c r="AZ265">
        <f t="shared" si="456"/>
        <v>0</v>
      </c>
      <c r="BA265">
        <f t="shared" si="456"/>
        <v>0</v>
      </c>
      <c r="BB265">
        <f t="shared" si="456"/>
        <v>0</v>
      </c>
      <c r="BC265">
        <f t="shared" si="456"/>
        <v>0</v>
      </c>
      <c r="BD265">
        <f t="shared" si="456"/>
        <v>0</v>
      </c>
      <c r="BE265">
        <f t="shared" si="456"/>
        <v>0</v>
      </c>
      <c r="BF265">
        <f t="shared" si="456"/>
        <v>0</v>
      </c>
      <c r="BG265">
        <f t="shared" si="456"/>
        <v>0</v>
      </c>
      <c r="BH265">
        <f t="shared" si="456"/>
        <v>0</v>
      </c>
      <c r="BI265">
        <f t="shared" si="456"/>
        <v>0</v>
      </c>
      <c r="BJ265">
        <f t="shared" si="456"/>
        <v>0</v>
      </c>
      <c r="BK265">
        <f t="shared" si="456"/>
        <v>0</v>
      </c>
      <c r="BL265">
        <f t="shared" si="456"/>
        <v>0</v>
      </c>
      <c r="BM265">
        <f t="shared" ref="BM265:CR265" si="457">BM116</f>
        <v>0</v>
      </c>
      <c r="BN265">
        <f t="shared" si="457"/>
        <v>0</v>
      </c>
      <c r="BO265">
        <f t="shared" si="457"/>
        <v>0</v>
      </c>
      <c r="BP265">
        <f t="shared" si="457"/>
        <v>0</v>
      </c>
      <c r="BQ265">
        <f t="shared" si="457"/>
        <v>0</v>
      </c>
      <c r="BR265">
        <f t="shared" si="457"/>
        <v>0</v>
      </c>
      <c r="BS265">
        <f t="shared" si="457"/>
        <v>0</v>
      </c>
      <c r="BT265">
        <f t="shared" si="457"/>
        <v>0</v>
      </c>
      <c r="BU265">
        <f t="shared" si="457"/>
        <v>0</v>
      </c>
      <c r="BV265">
        <f t="shared" si="457"/>
        <v>0</v>
      </c>
      <c r="BW265">
        <f t="shared" si="457"/>
        <v>0</v>
      </c>
      <c r="BX265">
        <f t="shared" si="457"/>
        <v>0</v>
      </c>
      <c r="BY265">
        <f t="shared" si="457"/>
        <v>0</v>
      </c>
      <c r="BZ265">
        <f t="shared" si="457"/>
        <v>0</v>
      </c>
      <c r="CA265">
        <f t="shared" si="457"/>
        <v>0</v>
      </c>
      <c r="CB265">
        <f t="shared" si="457"/>
        <v>0</v>
      </c>
      <c r="CC265">
        <f t="shared" si="457"/>
        <v>0</v>
      </c>
      <c r="CD265">
        <f t="shared" si="457"/>
        <v>0</v>
      </c>
      <c r="CE265">
        <f t="shared" si="457"/>
        <v>0</v>
      </c>
      <c r="CF265">
        <f t="shared" si="457"/>
        <v>0</v>
      </c>
      <c r="CG265">
        <f t="shared" si="457"/>
        <v>0</v>
      </c>
      <c r="CH265">
        <f t="shared" si="457"/>
        <v>0</v>
      </c>
      <c r="CI265">
        <f t="shared" si="457"/>
        <v>0</v>
      </c>
      <c r="CJ265">
        <f t="shared" si="457"/>
        <v>0</v>
      </c>
      <c r="CK265">
        <f t="shared" si="457"/>
        <v>0</v>
      </c>
      <c r="CL265">
        <f t="shared" si="457"/>
        <v>0</v>
      </c>
      <c r="CM265">
        <f t="shared" si="457"/>
        <v>0</v>
      </c>
      <c r="CN265">
        <f t="shared" si="457"/>
        <v>0</v>
      </c>
      <c r="CO265">
        <f t="shared" si="457"/>
        <v>0</v>
      </c>
      <c r="CP265">
        <f t="shared" si="457"/>
        <v>0</v>
      </c>
      <c r="CQ265">
        <f t="shared" si="457"/>
        <v>0</v>
      </c>
      <c r="CR265">
        <f t="shared" si="457"/>
        <v>0</v>
      </c>
      <c r="CS265">
        <f t="shared" ref="CS265:DH265" si="458">CS116</f>
        <v>0</v>
      </c>
      <c r="CT265">
        <f t="shared" si="458"/>
        <v>0</v>
      </c>
      <c r="CU265">
        <f t="shared" si="458"/>
        <v>0</v>
      </c>
      <c r="CV265">
        <f t="shared" si="458"/>
        <v>0</v>
      </c>
      <c r="CW265">
        <f t="shared" si="458"/>
        <v>0</v>
      </c>
      <c r="CX265">
        <f t="shared" si="458"/>
        <v>0</v>
      </c>
      <c r="CY265">
        <f t="shared" si="458"/>
        <v>0</v>
      </c>
      <c r="CZ265">
        <f t="shared" si="458"/>
        <v>0</v>
      </c>
      <c r="DA265">
        <f t="shared" si="458"/>
        <v>0</v>
      </c>
      <c r="DB265">
        <f t="shared" si="458"/>
        <v>0</v>
      </c>
      <c r="DC265">
        <f t="shared" si="458"/>
        <v>0</v>
      </c>
      <c r="DD265">
        <f t="shared" si="458"/>
        <v>0</v>
      </c>
      <c r="DE265">
        <f t="shared" si="458"/>
        <v>0</v>
      </c>
      <c r="DF265">
        <f t="shared" si="458"/>
        <v>0</v>
      </c>
      <c r="DG265">
        <f t="shared" si="458"/>
        <v>0</v>
      </c>
      <c r="DH265">
        <f t="shared" si="458"/>
        <v>0</v>
      </c>
    </row>
    <row r="266" spans="1:112">
      <c r="A266">
        <f t="shared" ref="A266:AF266" si="459">A117</f>
        <v>0</v>
      </c>
      <c r="B266">
        <f t="shared" si="459"/>
        <v>0</v>
      </c>
      <c r="C266">
        <f t="shared" si="459"/>
        <v>0</v>
      </c>
      <c r="D266">
        <f t="shared" si="459"/>
        <v>0</v>
      </c>
      <c r="E266">
        <f t="shared" si="459"/>
        <v>0</v>
      </c>
      <c r="F266">
        <f t="shared" si="459"/>
        <v>0</v>
      </c>
      <c r="G266">
        <f t="shared" si="459"/>
        <v>0</v>
      </c>
      <c r="H266">
        <f t="shared" si="459"/>
        <v>0</v>
      </c>
      <c r="I266">
        <f t="shared" si="459"/>
        <v>0</v>
      </c>
      <c r="J266">
        <f t="shared" si="459"/>
        <v>0</v>
      </c>
      <c r="K266">
        <f t="shared" si="459"/>
        <v>0</v>
      </c>
      <c r="L266">
        <f t="shared" si="459"/>
        <v>0</v>
      </c>
      <c r="M266">
        <f t="shared" si="459"/>
        <v>0</v>
      </c>
      <c r="N266">
        <f t="shared" si="459"/>
        <v>0</v>
      </c>
      <c r="O266">
        <f t="shared" si="459"/>
        <v>0</v>
      </c>
      <c r="P266">
        <f t="shared" si="459"/>
        <v>0</v>
      </c>
      <c r="Q266">
        <f t="shared" si="459"/>
        <v>0</v>
      </c>
      <c r="R266">
        <f t="shared" si="459"/>
        <v>0</v>
      </c>
      <c r="S266">
        <f t="shared" si="459"/>
        <v>0</v>
      </c>
      <c r="T266">
        <f t="shared" si="459"/>
        <v>0</v>
      </c>
      <c r="U266">
        <f t="shared" si="459"/>
        <v>0</v>
      </c>
      <c r="V266">
        <f t="shared" si="459"/>
        <v>0</v>
      </c>
      <c r="W266">
        <f t="shared" si="459"/>
        <v>0</v>
      </c>
      <c r="X266">
        <f t="shared" si="459"/>
        <v>0</v>
      </c>
      <c r="Y266">
        <f t="shared" si="459"/>
        <v>0</v>
      </c>
      <c r="Z266">
        <f t="shared" si="459"/>
        <v>0</v>
      </c>
      <c r="AA266">
        <f t="shared" si="459"/>
        <v>0</v>
      </c>
      <c r="AB266">
        <f t="shared" si="459"/>
        <v>0</v>
      </c>
      <c r="AC266">
        <f t="shared" si="459"/>
        <v>0</v>
      </c>
      <c r="AD266">
        <f t="shared" si="459"/>
        <v>0</v>
      </c>
      <c r="AE266">
        <f t="shared" si="459"/>
        <v>0</v>
      </c>
      <c r="AF266">
        <f t="shared" si="459"/>
        <v>0</v>
      </c>
      <c r="AG266">
        <f t="shared" ref="AG266:BL266" si="460">AG117</f>
        <v>0</v>
      </c>
      <c r="AH266">
        <f t="shared" si="460"/>
        <v>0</v>
      </c>
      <c r="AI266">
        <f t="shared" si="460"/>
        <v>0</v>
      </c>
      <c r="AJ266">
        <f t="shared" si="460"/>
        <v>0</v>
      </c>
      <c r="AK266">
        <f t="shared" si="460"/>
        <v>0</v>
      </c>
      <c r="AL266">
        <f t="shared" si="460"/>
        <v>0</v>
      </c>
      <c r="AM266">
        <f t="shared" si="460"/>
        <v>0</v>
      </c>
      <c r="AN266">
        <f t="shared" si="460"/>
        <v>0</v>
      </c>
      <c r="AO266">
        <f t="shared" si="460"/>
        <v>0</v>
      </c>
      <c r="AP266">
        <f t="shared" si="460"/>
        <v>0</v>
      </c>
      <c r="AQ266">
        <f t="shared" si="460"/>
        <v>0</v>
      </c>
      <c r="AR266">
        <f t="shared" si="460"/>
        <v>0</v>
      </c>
      <c r="AS266">
        <f t="shared" si="460"/>
        <v>0</v>
      </c>
      <c r="AT266">
        <f t="shared" si="460"/>
        <v>0</v>
      </c>
      <c r="AU266">
        <f t="shared" si="460"/>
        <v>0</v>
      </c>
      <c r="AV266">
        <f t="shared" si="460"/>
        <v>0</v>
      </c>
      <c r="AW266">
        <f t="shared" si="460"/>
        <v>0</v>
      </c>
      <c r="AX266">
        <f t="shared" si="460"/>
        <v>0</v>
      </c>
      <c r="AY266">
        <f t="shared" si="460"/>
        <v>0</v>
      </c>
      <c r="AZ266">
        <f t="shared" si="460"/>
        <v>0</v>
      </c>
      <c r="BA266">
        <f t="shared" si="460"/>
        <v>0</v>
      </c>
      <c r="BB266">
        <f t="shared" si="460"/>
        <v>0</v>
      </c>
      <c r="BC266">
        <f t="shared" si="460"/>
        <v>0</v>
      </c>
      <c r="BD266">
        <f t="shared" si="460"/>
        <v>0</v>
      </c>
      <c r="BE266">
        <f t="shared" si="460"/>
        <v>0</v>
      </c>
      <c r="BF266">
        <f t="shared" si="460"/>
        <v>0</v>
      </c>
      <c r="BG266">
        <f t="shared" si="460"/>
        <v>0</v>
      </c>
      <c r="BH266">
        <f t="shared" si="460"/>
        <v>0</v>
      </c>
      <c r="BI266">
        <f t="shared" si="460"/>
        <v>0</v>
      </c>
      <c r="BJ266">
        <f t="shared" si="460"/>
        <v>0</v>
      </c>
      <c r="BK266">
        <f t="shared" si="460"/>
        <v>0</v>
      </c>
      <c r="BL266">
        <f t="shared" si="460"/>
        <v>0</v>
      </c>
      <c r="BM266">
        <f t="shared" ref="BM266:CR266" si="461">BM117</f>
        <v>0</v>
      </c>
      <c r="BN266">
        <f t="shared" si="461"/>
        <v>0</v>
      </c>
      <c r="BO266">
        <f t="shared" si="461"/>
        <v>0</v>
      </c>
      <c r="BP266">
        <f t="shared" si="461"/>
        <v>0</v>
      </c>
      <c r="BQ266">
        <f t="shared" si="461"/>
        <v>0</v>
      </c>
      <c r="BR266">
        <f t="shared" si="461"/>
        <v>0</v>
      </c>
      <c r="BS266">
        <f t="shared" si="461"/>
        <v>0</v>
      </c>
      <c r="BT266">
        <f t="shared" si="461"/>
        <v>0</v>
      </c>
      <c r="BU266">
        <f t="shared" si="461"/>
        <v>0</v>
      </c>
      <c r="BV266">
        <f t="shared" si="461"/>
        <v>0</v>
      </c>
      <c r="BW266">
        <f t="shared" si="461"/>
        <v>0</v>
      </c>
      <c r="BX266">
        <f t="shared" si="461"/>
        <v>0</v>
      </c>
      <c r="BY266">
        <f t="shared" si="461"/>
        <v>0</v>
      </c>
      <c r="BZ266">
        <f t="shared" si="461"/>
        <v>0</v>
      </c>
      <c r="CA266">
        <f t="shared" si="461"/>
        <v>0</v>
      </c>
      <c r="CB266">
        <f t="shared" si="461"/>
        <v>0</v>
      </c>
      <c r="CC266">
        <f t="shared" si="461"/>
        <v>0</v>
      </c>
      <c r="CD266">
        <f t="shared" si="461"/>
        <v>0</v>
      </c>
      <c r="CE266">
        <f t="shared" si="461"/>
        <v>0</v>
      </c>
      <c r="CF266">
        <f t="shared" si="461"/>
        <v>0</v>
      </c>
      <c r="CG266">
        <f t="shared" si="461"/>
        <v>0</v>
      </c>
      <c r="CH266">
        <f t="shared" si="461"/>
        <v>0</v>
      </c>
      <c r="CI266">
        <f t="shared" si="461"/>
        <v>0</v>
      </c>
      <c r="CJ266">
        <f t="shared" si="461"/>
        <v>0</v>
      </c>
      <c r="CK266">
        <f t="shared" si="461"/>
        <v>0</v>
      </c>
      <c r="CL266">
        <f t="shared" si="461"/>
        <v>0</v>
      </c>
      <c r="CM266">
        <f t="shared" si="461"/>
        <v>0</v>
      </c>
      <c r="CN266">
        <f t="shared" si="461"/>
        <v>0</v>
      </c>
      <c r="CO266">
        <f t="shared" si="461"/>
        <v>0</v>
      </c>
      <c r="CP266">
        <f t="shared" si="461"/>
        <v>0</v>
      </c>
      <c r="CQ266">
        <f t="shared" si="461"/>
        <v>0</v>
      </c>
      <c r="CR266">
        <f t="shared" si="461"/>
        <v>0</v>
      </c>
      <c r="CS266">
        <f t="shared" ref="CS266:DH266" si="462">CS117</f>
        <v>0</v>
      </c>
      <c r="CT266">
        <f t="shared" si="462"/>
        <v>0</v>
      </c>
      <c r="CU266">
        <f t="shared" si="462"/>
        <v>0</v>
      </c>
      <c r="CV266">
        <f t="shared" si="462"/>
        <v>0</v>
      </c>
      <c r="CW266">
        <f t="shared" si="462"/>
        <v>0</v>
      </c>
      <c r="CX266">
        <f t="shared" si="462"/>
        <v>0</v>
      </c>
      <c r="CY266">
        <f t="shared" si="462"/>
        <v>0</v>
      </c>
      <c r="CZ266">
        <f t="shared" si="462"/>
        <v>0</v>
      </c>
      <c r="DA266">
        <f t="shared" si="462"/>
        <v>0</v>
      </c>
      <c r="DB266">
        <f t="shared" si="462"/>
        <v>0</v>
      </c>
      <c r="DC266">
        <f t="shared" si="462"/>
        <v>0</v>
      </c>
      <c r="DD266">
        <f t="shared" si="462"/>
        <v>0</v>
      </c>
      <c r="DE266">
        <f t="shared" si="462"/>
        <v>0</v>
      </c>
      <c r="DF266">
        <f t="shared" si="462"/>
        <v>0</v>
      </c>
      <c r="DG266">
        <f t="shared" si="462"/>
        <v>0</v>
      </c>
      <c r="DH266">
        <f t="shared" si="462"/>
        <v>0</v>
      </c>
    </row>
    <row r="267" spans="1:112">
      <c r="A267">
        <f t="shared" ref="A267:AF267" si="463">A118</f>
        <v>0</v>
      </c>
      <c r="B267">
        <f t="shared" si="463"/>
        <v>0</v>
      </c>
      <c r="C267">
        <f t="shared" si="463"/>
        <v>0</v>
      </c>
      <c r="D267">
        <f t="shared" si="463"/>
        <v>0</v>
      </c>
      <c r="E267">
        <f t="shared" si="463"/>
        <v>0</v>
      </c>
      <c r="F267">
        <f t="shared" si="463"/>
        <v>0</v>
      </c>
      <c r="G267">
        <f t="shared" si="463"/>
        <v>0</v>
      </c>
      <c r="H267">
        <f t="shared" si="463"/>
        <v>0</v>
      </c>
      <c r="I267">
        <f t="shared" si="463"/>
        <v>0</v>
      </c>
      <c r="J267">
        <f t="shared" si="463"/>
        <v>0</v>
      </c>
      <c r="K267">
        <f t="shared" si="463"/>
        <v>0</v>
      </c>
      <c r="L267">
        <f t="shared" si="463"/>
        <v>0</v>
      </c>
      <c r="M267">
        <f t="shared" si="463"/>
        <v>0</v>
      </c>
      <c r="N267">
        <f t="shared" si="463"/>
        <v>0</v>
      </c>
      <c r="O267">
        <f t="shared" si="463"/>
        <v>0</v>
      </c>
      <c r="P267">
        <f t="shared" si="463"/>
        <v>0</v>
      </c>
      <c r="Q267">
        <f t="shared" si="463"/>
        <v>0</v>
      </c>
      <c r="R267">
        <f t="shared" si="463"/>
        <v>0</v>
      </c>
      <c r="S267">
        <f t="shared" si="463"/>
        <v>0</v>
      </c>
      <c r="T267">
        <f t="shared" si="463"/>
        <v>0</v>
      </c>
      <c r="U267">
        <f t="shared" si="463"/>
        <v>0</v>
      </c>
      <c r="V267">
        <f t="shared" si="463"/>
        <v>0</v>
      </c>
      <c r="W267">
        <f t="shared" si="463"/>
        <v>0</v>
      </c>
      <c r="X267">
        <f t="shared" si="463"/>
        <v>0</v>
      </c>
      <c r="Y267">
        <f t="shared" si="463"/>
        <v>0</v>
      </c>
      <c r="Z267">
        <f t="shared" si="463"/>
        <v>0</v>
      </c>
      <c r="AA267">
        <f t="shared" si="463"/>
        <v>0</v>
      </c>
      <c r="AB267">
        <f t="shared" si="463"/>
        <v>0</v>
      </c>
      <c r="AC267">
        <f t="shared" si="463"/>
        <v>0</v>
      </c>
      <c r="AD267">
        <f t="shared" si="463"/>
        <v>0</v>
      </c>
      <c r="AE267">
        <f t="shared" si="463"/>
        <v>0</v>
      </c>
      <c r="AF267">
        <f t="shared" si="463"/>
        <v>0</v>
      </c>
      <c r="AG267">
        <f t="shared" ref="AG267:BL267" si="464">AG118</f>
        <v>0</v>
      </c>
      <c r="AH267">
        <f t="shared" si="464"/>
        <v>0</v>
      </c>
      <c r="AI267">
        <f t="shared" si="464"/>
        <v>0</v>
      </c>
      <c r="AJ267">
        <f t="shared" si="464"/>
        <v>0</v>
      </c>
      <c r="AK267">
        <f t="shared" si="464"/>
        <v>0</v>
      </c>
      <c r="AL267">
        <f t="shared" si="464"/>
        <v>0</v>
      </c>
      <c r="AM267">
        <f t="shared" si="464"/>
        <v>0</v>
      </c>
      <c r="AN267">
        <f t="shared" si="464"/>
        <v>0</v>
      </c>
      <c r="AO267">
        <f t="shared" si="464"/>
        <v>0</v>
      </c>
      <c r="AP267">
        <f t="shared" si="464"/>
        <v>0</v>
      </c>
      <c r="AQ267">
        <f t="shared" si="464"/>
        <v>0</v>
      </c>
      <c r="AR267">
        <f t="shared" si="464"/>
        <v>0</v>
      </c>
      <c r="AS267">
        <f t="shared" si="464"/>
        <v>0</v>
      </c>
      <c r="AT267">
        <f t="shared" si="464"/>
        <v>0</v>
      </c>
      <c r="AU267">
        <f t="shared" si="464"/>
        <v>0</v>
      </c>
      <c r="AV267">
        <f t="shared" si="464"/>
        <v>0</v>
      </c>
      <c r="AW267">
        <f t="shared" si="464"/>
        <v>0</v>
      </c>
      <c r="AX267">
        <f t="shared" si="464"/>
        <v>0</v>
      </c>
      <c r="AY267">
        <f t="shared" si="464"/>
        <v>0</v>
      </c>
      <c r="AZ267">
        <f t="shared" si="464"/>
        <v>0</v>
      </c>
      <c r="BA267">
        <f t="shared" si="464"/>
        <v>0</v>
      </c>
      <c r="BB267">
        <f t="shared" si="464"/>
        <v>0</v>
      </c>
      <c r="BC267">
        <f t="shared" si="464"/>
        <v>0</v>
      </c>
      <c r="BD267">
        <f t="shared" si="464"/>
        <v>0</v>
      </c>
      <c r="BE267">
        <f t="shared" si="464"/>
        <v>0</v>
      </c>
      <c r="BF267">
        <f t="shared" si="464"/>
        <v>0</v>
      </c>
      <c r="BG267">
        <f t="shared" si="464"/>
        <v>0</v>
      </c>
      <c r="BH267">
        <f t="shared" si="464"/>
        <v>0</v>
      </c>
      <c r="BI267">
        <f t="shared" si="464"/>
        <v>0</v>
      </c>
      <c r="BJ267">
        <f t="shared" si="464"/>
        <v>0</v>
      </c>
      <c r="BK267">
        <f t="shared" si="464"/>
        <v>0</v>
      </c>
      <c r="BL267">
        <f t="shared" si="464"/>
        <v>0</v>
      </c>
      <c r="BM267">
        <f t="shared" ref="BM267:CR267" si="465">BM118</f>
        <v>0</v>
      </c>
      <c r="BN267">
        <f t="shared" si="465"/>
        <v>0</v>
      </c>
      <c r="BO267">
        <f t="shared" si="465"/>
        <v>0</v>
      </c>
      <c r="BP267">
        <f t="shared" si="465"/>
        <v>0</v>
      </c>
      <c r="BQ267">
        <f t="shared" si="465"/>
        <v>0</v>
      </c>
      <c r="BR267">
        <f t="shared" si="465"/>
        <v>0</v>
      </c>
      <c r="BS267">
        <f t="shared" si="465"/>
        <v>0</v>
      </c>
      <c r="BT267">
        <f t="shared" si="465"/>
        <v>0</v>
      </c>
      <c r="BU267">
        <f t="shared" si="465"/>
        <v>0</v>
      </c>
      <c r="BV267">
        <f t="shared" si="465"/>
        <v>0</v>
      </c>
      <c r="BW267">
        <f t="shared" si="465"/>
        <v>0</v>
      </c>
      <c r="BX267">
        <f t="shared" si="465"/>
        <v>0</v>
      </c>
      <c r="BY267">
        <f t="shared" si="465"/>
        <v>0</v>
      </c>
      <c r="BZ267">
        <f t="shared" si="465"/>
        <v>0</v>
      </c>
      <c r="CA267">
        <f t="shared" si="465"/>
        <v>0</v>
      </c>
      <c r="CB267">
        <f t="shared" si="465"/>
        <v>0</v>
      </c>
      <c r="CC267">
        <f t="shared" si="465"/>
        <v>0</v>
      </c>
      <c r="CD267">
        <f t="shared" si="465"/>
        <v>0</v>
      </c>
      <c r="CE267">
        <f t="shared" si="465"/>
        <v>0</v>
      </c>
      <c r="CF267">
        <f t="shared" si="465"/>
        <v>0</v>
      </c>
      <c r="CG267">
        <f t="shared" si="465"/>
        <v>0</v>
      </c>
      <c r="CH267">
        <f t="shared" si="465"/>
        <v>0</v>
      </c>
      <c r="CI267">
        <f t="shared" si="465"/>
        <v>0</v>
      </c>
      <c r="CJ267">
        <f t="shared" si="465"/>
        <v>0</v>
      </c>
      <c r="CK267">
        <f t="shared" si="465"/>
        <v>0</v>
      </c>
      <c r="CL267">
        <f t="shared" si="465"/>
        <v>0</v>
      </c>
      <c r="CM267">
        <f t="shared" si="465"/>
        <v>0</v>
      </c>
      <c r="CN267">
        <f t="shared" si="465"/>
        <v>0</v>
      </c>
      <c r="CO267">
        <f t="shared" si="465"/>
        <v>0</v>
      </c>
      <c r="CP267">
        <f t="shared" si="465"/>
        <v>0</v>
      </c>
      <c r="CQ267">
        <f t="shared" si="465"/>
        <v>0</v>
      </c>
      <c r="CR267">
        <f t="shared" si="465"/>
        <v>0</v>
      </c>
      <c r="CS267">
        <f t="shared" ref="CS267:DH267" si="466">CS118</f>
        <v>0</v>
      </c>
      <c r="CT267">
        <f t="shared" si="466"/>
        <v>0</v>
      </c>
      <c r="CU267">
        <f t="shared" si="466"/>
        <v>0</v>
      </c>
      <c r="CV267">
        <f t="shared" si="466"/>
        <v>0</v>
      </c>
      <c r="CW267">
        <f t="shared" si="466"/>
        <v>0</v>
      </c>
      <c r="CX267">
        <f t="shared" si="466"/>
        <v>0</v>
      </c>
      <c r="CY267">
        <f t="shared" si="466"/>
        <v>0</v>
      </c>
      <c r="CZ267">
        <f t="shared" si="466"/>
        <v>0</v>
      </c>
      <c r="DA267">
        <f t="shared" si="466"/>
        <v>0</v>
      </c>
      <c r="DB267">
        <f t="shared" si="466"/>
        <v>0</v>
      </c>
      <c r="DC267">
        <f t="shared" si="466"/>
        <v>0</v>
      </c>
      <c r="DD267">
        <f t="shared" si="466"/>
        <v>0</v>
      </c>
      <c r="DE267">
        <f t="shared" si="466"/>
        <v>0</v>
      </c>
      <c r="DF267">
        <f t="shared" si="466"/>
        <v>0</v>
      </c>
      <c r="DG267">
        <f t="shared" si="466"/>
        <v>0</v>
      </c>
      <c r="DH267">
        <f t="shared" si="466"/>
        <v>0</v>
      </c>
    </row>
    <row r="268" spans="1:112">
      <c r="A268">
        <f t="shared" ref="A268:AF268" si="467">A119</f>
        <v>0</v>
      </c>
      <c r="B268">
        <f t="shared" si="467"/>
        <v>0</v>
      </c>
      <c r="C268">
        <f t="shared" si="467"/>
        <v>0</v>
      </c>
      <c r="D268">
        <f t="shared" si="467"/>
        <v>0</v>
      </c>
      <c r="E268">
        <f t="shared" si="467"/>
        <v>0</v>
      </c>
      <c r="F268">
        <f t="shared" si="467"/>
        <v>0</v>
      </c>
      <c r="G268">
        <f t="shared" si="467"/>
        <v>0</v>
      </c>
      <c r="H268">
        <f t="shared" si="467"/>
        <v>0</v>
      </c>
      <c r="I268">
        <f t="shared" si="467"/>
        <v>0</v>
      </c>
      <c r="J268">
        <f t="shared" si="467"/>
        <v>0</v>
      </c>
      <c r="K268">
        <f t="shared" si="467"/>
        <v>0</v>
      </c>
      <c r="L268">
        <f t="shared" si="467"/>
        <v>0</v>
      </c>
      <c r="M268">
        <f t="shared" si="467"/>
        <v>0</v>
      </c>
      <c r="N268">
        <f t="shared" si="467"/>
        <v>0</v>
      </c>
      <c r="O268">
        <f t="shared" si="467"/>
        <v>0</v>
      </c>
      <c r="P268">
        <f t="shared" si="467"/>
        <v>0</v>
      </c>
      <c r="Q268">
        <f t="shared" si="467"/>
        <v>0</v>
      </c>
      <c r="R268">
        <f t="shared" si="467"/>
        <v>0</v>
      </c>
      <c r="S268">
        <f t="shared" si="467"/>
        <v>0</v>
      </c>
      <c r="T268">
        <f t="shared" si="467"/>
        <v>0</v>
      </c>
      <c r="U268">
        <f t="shared" si="467"/>
        <v>0</v>
      </c>
      <c r="V268">
        <f t="shared" si="467"/>
        <v>0</v>
      </c>
      <c r="W268">
        <f t="shared" si="467"/>
        <v>0</v>
      </c>
      <c r="X268">
        <f t="shared" si="467"/>
        <v>0</v>
      </c>
      <c r="Y268">
        <f t="shared" si="467"/>
        <v>0</v>
      </c>
      <c r="Z268">
        <f t="shared" si="467"/>
        <v>0</v>
      </c>
      <c r="AA268">
        <f t="shared" si="467"/>
        <v>0</v>
      </c>
      <c r="AB268">
        <f t="shared" si="467"/>
        <v>0</v>
      </c>
      <c r="AC268">
        <f t="shared" si="467"/>
        <v>0</v>
      </c>
      <c r="AD268">
        <f t="shared" si="467"/>
        <v>0</v>
      </c>
      <c r="AE268">
        <f t="shared" si="467"/>
        <v>0</v>
      </c>
      <c r="AF268">
        <f t="shared" si="467"/>
        <v>0</v>
      </c>
      <c r="AG268">
        <f t="shared" ref="AG268:BL268" si="468">AG119</f>
        <v>0</v>
      </c>
      <c r="AH268">
        <f t="shared" si="468"/>
        <v>0</v>
      </c>
      <c r="AI268">
        <f t="shared" si="468"/>
        <v>0</v>
      </c>
      <c r="AJ268">
        <f t="shared" si="468"/>
        <v>0</v>
      </c>
      <c r="AK268">
        <f t="shared" si="468"/>
        <v>0</v>
      </c>
      <c r="AL268">
        <f t="shared" si="468"/>
        <v>0</v>
      </c>
      <c r="AM268">
        <f t="shared" si="468"/>
        <v>0</v>
      </c>
      <c r="AN268">
        <f t="shared" si="468"/>
        <v>0</v>
      </c>
      <c r="AO268">
        <f t="shared" si="468"/>
        <v>0</v>
      </c>
      <c r="AP268">
        <f t="shared" si="468"/>
        <v>0</v>
      </c>
      <c r="AQ268">
        <f t="shared" si="468"/>
        <v>0</v>
      </c>
      <c r="AR268">
        <f t="shared" si="468"/>
        <v>0</v>
      </c>
      <c r="AS268">
        <f t="shared" si="468"/>
        <v>0</v>
      </c>
      <c r="AT268">
        <f t="shared" si="468"/>
        <v>0</v>
      </c>
      <c r="AU268">
        <f t="shared" si="468"/>
        <v>0</v>
      </c>
      <c r="AV268">
        <f t="shared" si="468"/>
        <v>0</v>
      </c>
      <c r="AW268">
        <f t="shared" si="468"/>
        <v>0</v>
      </c>
      <c r="AX268">
        <f t="shared" si="468"/>
        <v>0</v>
      </c>
      <c r="AY268">
        <f t="shared" si="468"/>
        <v>0</v>
      </c>
      <c r="AZ268">
        <f t="shared" si="468"/>
        <v>0</v>
      </c>
      <c r="BA268">
        <f t="shared" si="468"/>
        <v>0</v>
      </c>
      <c r="BB268">
        <f t="shared" si="468"/>
        <v>0</v>
      </c>
      <c r="BC268">
        <f t="shared" si="468"/>
        <v>0</v>
      </c>
      <c r="BD268">
        <f t="shared" si="468"/>
        <v>0</v>
      </c>
      <c r="BE268">
        <f t="shared" si="468"/>
        <v>0</v>
      </c>
      <c r="BF268">
        <f t="shared" si="468"/>
        <v>0</v>
      </c>
      <c r="BG268">
        <f t="shared" si="468"/>
        <v>0</v>
      </c>
      <c r="BH268">
        <f t="shared" si="468"/>
        <v>0</v>
      </c>
      <c r="BI268">
        <f t="shared" si="468"/>
        <v>0</v>
      </c>
      <c r="BJ268">
        <f t="shared" si="468"/>
        <v>0</v>
      </c>
      <c r="BK268">
        <f t="shared" si="468"/>
        <v>0</v>
      </c>
      <c r="BL268">
        <f t="shared" si="468"/>
        <v>0</v>
      </c>
      <c r="BM268">
        <f t="shared" ref="BM268:CR268" si="469">BM119</f>
        <v>0</v>
      </c>
      <c r="BN268">
        <f t="shared" si="469"/>
        <v>0</v>
      </c>
      <c r="BO268">
        <f t="shared" si="469"/>
        <v>0</v>
      </c>
      <c r="BP268">
        <f t="shared" si="469"/>
        <v>0</v>
      </c>
      <c r="BQ268">
        <f t="shared" si="469"/>
        <v>0</v>
      </c>
      <c r="BR268">
        <f t="shared" si="469"/>
        <v>0</v>
      </c>
      <c r="BS268">
        <f t="shared" si="469"/>
        <v>0</v>
      </c>
      <c r="BT268">
        <f t="shared" si="469"/>
        <v>0</v>
      </c>
      <c r="BU268">
        <f t="shared" si="469"/>
        <v>0</v>
      </c>
      <c r="BV268">
        <f t="shared" si="469"/>
        <v>0</v>
      </c>
      <c r="BW268">
        <f t="shared" si="469"/>
        <v>0</v>
      </c>
      <c r="BX268">
        <f t="shared" si="469"/>
        <v>0</v>
      </c>
      <c r="BY268">
        <f t="shared" si="469"/>
        <v>0</v>
      </c>
      <c r="BZ268">
        <f t="shared" si="469"/>
        <v>0</v>
      </c>
      <c r="CA268">
        <f t="shared" si="469"/>
        <v>0</v>
      </c>
      <c r="CB268">
        <f t="shared" si="469"/>
        <v>0</v>
      </c>
      <c r="CC268">
        <f t="shared" si="469"/>
        <v>0</v>
      </c>
      <c r="CD268">
        <f t="shared" si="469"/>
        <v>0</v>
      </c>
      <c r="CE268">
        <f t="shared" si="469"/>
        <v>0</v>
      </c>
      <c r="CF268">
        <f t="shared" si="469"/>
        <v>0</v>
      </c>
      <c r="CG268">
        <f t="shared" si="469"/>
        <v>0</v>
      </c>
      <c r="CH268">
        <f t="shared" si="469"/>
        <v>0</v>
      </c>
      <c r="CI268">
        <f t="shared" si="469"/>
        <v>0</v>
      </c>
      <c r="CJ268">
        <f t="shared" si="469"/>
        <v>0</v>
      </c>
      <c r="CK268">
        <f t="shared" si="469"/>
        <v>0</v>
      </c>
      <c r="CL268">
        <f t="shared" si="469"/>
        <v>0</v>
      </c>
      <c r="CM268">
        <f t="shared" si="469"/>
        <v>0</v>
      </c>
      <c r="CN268">
        <f t="shared" si="469"/>
        <v>0</v>
      </c>
      <c r="CO268">
        <f t="shared" si="469"/>
        <v>0</v>
      </c>
      <c r="CP268">
        <f t="shared" si="469"/>
        <v>0</v>
      </c>
      <c r="CQ268">
        <f t="shared" si="469"/>
        <v>0</v>
      </c>
      <c r="CR268">
        <f t="shared" si="469"/>
        <v>0</v>
      </c>
      <c r="CS268">
        <f t="shared" ref="CS268:DH268" si="470">CS119</f>
        <v>0</v>
      </c>
      <c r="CT268">
        <f t="shared" si="470"/>
        <v>0</v>
      </c>
      <c r="CU268">
        <f t="shared" si="470"/>
        <v>0</v>
      </c>
      <c r="CV268">
        <f t="shared" si="470"/>
        <v>0</v>
      </c>
      <c r="CW268">
        <f t="shared" si="470"/>
        <v>0</v>
      </c>
      <c r="CX268">
        <f t="shared" si="470"/>
        <v>0</v>
      </c>
      <c r="CY268">
        <f t="shared" si="470"/>
        <v>0</v>
      </c>
      <c r="CZ268">
        <f t="shared" si="470"/>
        <v>0</v>
      </c>
      <c r="DA268">
        <f t="shared" si="470"/>
        <v>0</v>
      </c>
      <c r="DB268">
        <f t="shared" si="470"/>
        <v>0</v>
      </c>
      <c r="DC268">
        <f t="shared" si="470"/>
        <v>0</v>
      </c>
      <c r="DD268">
        <f t="shared" si="470"/>
        <v>0</v>
      </c>
      <c r="DE268">
        <f t="shared" si="470"/>
        <v>0</v>
      </c>
      <c r="DF268">
        <f t="shared" si="470"/>
        <v>0</v>
      </c>
      <c r="DG268">
        <f t="shared" si="470"/>
        <v>0</v>
      </c>
      <c r="DH268">
        <f t="shared" si="470"/>
        <v>0</v>
      </c>
    </row>
    <row r="269" spans="1:112">
      <c r="A269">
        <f t="shared" ref="A269:AF269" si="471">A120</f>
        <v>0</v>
      </c>
      <c r="B269">
        <f t="shared" si="471"/>
        <v>0</v>
      </c>
      <c r="C269">
        <f t="shared" si="471"/>
        <v>0</v>
      </c>
      <c r="D269">
        <f t="shared" si="471"/>
        <v>0</v>
      </c>
      <c r="E269">
        <f t="shared" si="471"/>
        <v>0</v>
      </c>
      <c r="F269">
        <f t="shared" si="471"/>
        <v>0</v>
      </c>
      <c r="G269">
        <f t="shared" si="471"/>
        <v>0</v>
      </c>
      <c r="H269">
        <f t="shared" si="471"/>
        <v>0</v>
      </c>
      <c r="I269">
        <f t="shared" si="471"/>
        <v>0</v>
      </c>
      <c r="J269">
        <f t="shared" si="471"/>
        <v>0</v>
      </c>
      <c r="K269">
        <f t="shared" si="471"/>
        <v>0</v>
      </c>
      <c r="L269">
        <f t="shared" si="471"/>
        <v>0</v>
      </c>
      <c r="M269">
        <f t="shared" si="471"/>
        <v>0</v>
      </c>
      <c r="N269">
        <f t="shared" si="471"/>
        <v>0</v>
      </c>
      <c r="O269">
        <f t="shared" si="471"/>
        <v>0</v>
      </c>
      <c r="P269">
        <f t="shared" si="471"/>
        <v>0</v>
      </c>
      <c r="Q269">
        <f t="shared" si="471"/>
        <v>0</v>
      </c>
      <c r="R269">
        <f t="shared" si="471"/>
        <v>0</v>
      </c>
      <c r="S269">
        <f t="shared" si="471"/>
        <v>0</v>
      </c>
      <c r="T269">
        <f t="shared" si="471"/>
        <v>0</v>
      </c>
      <c r="U269">
        <f t="shared" si="471"/>
        <v>0</v>
      </c>
      <c r="V269">
        <f t="shared" si="471"/>
        <v>0</v>
      </c>
      <c r="W269">
        <f t="shared" si="471"/>
        <v>0</v>
      </c>
      <c r="X269">
        <f t="shared" si="471"/>
        <v>0</v>
      </c>
      <c r="Y269">
        <f t="shared" si="471"/>
        <v>0</v>
      </c>
      <c r="Z269">
        <f t="shared" si="471"/>
        <v>0</v>
      </c>
      <c r="AA269">
        <f t="shared" si="471"/>
        <v>0</v>
      </c>
      <c r="AB269">
        <f t="shared" si="471"/>
        <v>0</v>
      </c>
      <c r="AC269">
        <f t="shared" si="471"/>
        <v>0</v>
      </c>
      <c r="AD269">
        <f t="shared" si="471"/>
        <v>0</v>
      </c>
      <c r="AE269">
        <f t="shared" si="471"/>
        <v>0</v>
      </c>
      <c r="AF269">
        <f t="shared" si="471"/>
        <v>0</v>
      </c>
      <c r="AG269">
        <f t="shared" ref="AG269:BL269" si="472">AG120</f>
        <v>0</v>
      </c>
      <c r="AH269">
        <f t="shared" si="472"/>
        <v>0</v>
      </c>
      <c r="AI269">
        <f t="shared" si="472"/>
        <v>0</v>
      </c>
      <c r="AJ269">
        <f t="shared" si="472"/>
        <v>0</v>
      </c>
      <c r="AK269">
        <f t="shared" si="472"/>
        <v>0</v>
      </c>
      <c r="AL269">
        <f t="shared" si="472"/>
        <v>0</v>
      </c>
      <c r="AM269">
        <f t="shared" si="472"/>
        <v>0</v>
      </c>
      <c r="AN269">
        <f t="shared" si="472"/>
        <v>0</v>
      </c>
      <c r="AO269">
        <f t="shared" si="472"/>
        <v>0</v>
      </c>
      <c r="AP269">
        <f t="shared" si="472"/>
        <v>0</v>
      </c>
      <c r="AQ269">
        <f t="shared" si="472"/>
        <v>0</v>
      </c>
      <c r="AR269">
        <f t="shared" si="472"/>
        <v>0</v>
      </c>
      <c r="AS269">
        <f t="shared" si="472"/>
        <v>0</v>
      </c>
      <c r="AT269">
        <f t="shared" si="472"/>
        <v>0</v>
      </c>
      <c r="AU269">
        <f t="shared" si="472"/>
        <v>0</v>
      </c>
      <c r="AV269">
        <f t="shared" si="472"/>
        <v>0</v>
      </c>
      <c r="AW269">
        <f t="shared" si="472"/>
        <v>0</v>
      </c>
      <c r="AX269">
        <f t="shared" si="472"/>
        <v>0</v>
      </c>
      <c r="AY269">
        <f t="shared" si="472"/>
        <v>0</v>
      </c>
      <c r="AZ269">
        <f t="shared" si="472"/>
        <v>0</v>
      </c>
      <c r="BA269">
        <f t="shared" si="472"/>
        <v>0</v>
      </c>
      <c r="BB269">
        <f t="shared" si="472"/>
        <v>0</v>
      </c>
      <c r="BC269">
        <f t="shared" si="472"/>
        <v>0</v>
      </c>
      <c r="BD269">
        <f t="shared" si="472"/>
        <v>0</v>
      </c>
      <c r="BE269">
        <f t="shared" si="472"/>
        <v>0</v>
      </c>
      <c r="BF269">
        <f t="shared" si="472"/>
        <v>0</v>
      </c>
      <c r="BG269">
        <f t="shared" si="472"/>
        <v>0</v>
      </c>
      <c r="BH269">
        <f t="shared" si="472"/>
        <v>0</v>
      </c>
      <c r="BI269">
        <f t="shared" si="472"/>
        <v>0</v>
      </c>
      <c r="BJ269">
        <f t="shared" si="472"/>
        <v>0</v>
      </c>
      <c r="BK269">
        <f t="shared" si="472"/>
        <v>0</v>
      </c>
      <c r="BL269">
        <f t="shared" si="472"/>
        <v>0</v>
      </c>
      <c r="BM269">
        <f t="shared" ref="BM269:CR269" si="473">BM120</f>
        <v>0</v>
      </c>
      <c r="BN269">
        <f t="shared" si="473"/>
        <v>0</v>
      </c>
      <c r="BO269">
        <f t="shared" si="473"/>
        <v>0</v>
      </c>
      <c r="BP269">
        <f t="shared" si="473"/>
        <v>0</v>
      </c>
      <c r="BQ269">
        <f t="shared" si="473"/>
        <v>0</v>
      </c>
      <c r="BR269">
        <f t="shared" si="473"/>
        <v>0</v>
      </c>
      <c r="BS269">
        <f t="shared" si="473"/>
        <v>0</v>
      </c>
      <c r="BT269">
        <f t="shared" si="473"/>
        <v>0</v>
      </c>
      <c r="BU269">
        <f t="shared" si="473"/>
        <v>0</v>
      </c>
      <c r="BV269">
        <f t="shared" si="473"/>
        <v>0</v>
      </c>
      <c r="BW269">
        <f t="shared" si="473"/>
        <v>0</v>
      </c>
      <c r="BX269">
        <f t="shared" si="473"/>
        <v>0</v>
      </c>
      <c r="BY269">
        <f t="shared" si="473"/>
        <v>0</v>
      </c>
      <c r="BZ269">
        <f t="shared" si="473"/>
        <v>0</v>
      </c>
      <c r="CA269">
        <f t="shared" si="473"/>
        <v>0</v>
      </c>
      <c r="CB269">
        <f t="shared" si="473"/>
        <v>0</v>
      </c>
      <c r="CC269">
        <f t="shared" si="473"/>
        <v>0</v>
      </c>
      <c r="CD269">
        <f t="shared" si="473"/>
        <v>0</v>
      </c>
      <c r="CE269">
        <f t="shared" si="473"/>
        <v>0</v>
      </c>
      <c r="CF269">
        <f t="shared" si="473"/>
        <v>0</v>
      </c>
      <c r="CG269">
        <f t="shared" si="473"/>
        <v>0</v>
      </c>
      <c r="CH269">
        <f t="shared" si="473"/>
        <v>0</v>
      </c>
      <c r="CI269">
        <f t="shared" si="473"/>
        <v>0</v>
      </c>
      <c r="CJ269">
        <f t="shared" si="473"/>
        <v>0</v>
      </c>
      <c r="CK269">
        <f t="shared" si="473"/>
        <v>0</v>
      </c>
      <c r="CL269">
        <f t="shared" si="473"/>
        <v>0</v>
      </c>
      <c r="CM269">
        <f t="shared" si="473"/>
        <v>0</v>
      </c>
      <c r="CN269">
        <f t="shared" si="473"/>
        <v>0</v>
      </c>
      <c r="CO269">
        <f t="shared" si="473"/>
        <v>0</v>
      </c>
      <c r="CP269">
        <f t="shared" si="473"/>
        <v>0</v>
      </c>
      <c r="CQ269">
        <f t="shared" si="473"/>
        <v>0</v>
      </c>
      <c r="CR269">
        <f t="shared" si="473"/>
        <v>0</v>
      </c>
      <c r="CS269">
        <f t="shared" ref="CS269:DH269" si="474">CS120</f>
        <v>0</v>
      </c>
      <c r="CT269">
        <f t="shared" si="474"/>
        <v>0</v>
      </c>
      <c r="CU269">
        <f t="shared" si="474"/>
        <v>0</v>
      </c>
      <c r="CV269">
        <f t="shared" si="474"/>
        <v>0</v>
      </c>
      <c r="CW269">
        <f t="shared" si="474"/>
        <v>0</v>
      </c>
      <c r="CX269">
        <f t="shared" si="474"/>
        <v>0</v>
      </c>
      <c r="CY269">
        <f t="shared" si="474"/>
        <v>0</v>
      </c>
      <c r="CZ269">
        <f t="shared" si="474"/>
        <v>0</v>
      </c>
      <c r="DA269">
        <f t="shared" si="474"/>
        <v>0</v>
      </c>
      <c r="DB269">
        <f t="shared" si="474"/>
        <v>0</v>
      </c>
      <c r="DC269">
        <f t="shared" si="474"/>
        <v>0</v>
      </c>
      <c r="DD269">
        <f t="shared" si="474"/>
        <v>0</v>
      </c>
      <c r="DE269">
        <f t="shared" si="474"/>
        <v>0</v>
      </c>
      <c r="DF269">
        <f t="shared" si="474"/>
        <v>0</v>
      </c>
      <c r="DG269">
        <f t="shared" si="474"/>
        <v>0</v>
      </c>
      <c r="DH269">
        <f t="shared" si="474"/>
        <v>0</v>
      </c>
    </row>
    <row r="270" spans="1:112">
      <c r="A270">
        <f t="shared" ref="A270:AF270" si="475">A121</f>
        <v>0</v>
      </c>
      <c r="B270">
        <f t="shared" si="475"/>
        <v>0</v>
      </c>
      <c r="C270">
        <f t="shared" si="475"/>
        <v>0</v>
      </c>
      <c r="D270">
        <f t="shared" si="475"/>
        <v>0</v>
      </c>
      <c r="E270">
        <f t="shared" si="475"/>
        <v>0</v>
      </c>
      <c r="F270">
        <f t="shared" si="475"/>
        <v>0</v>
      </c>
      <c r="G270">
        <f t="shared" si="475"/>
        <v>0</v>
      </c>
      <c r="H270">
        <f t="shared" si="475"/>
        <v>0</v>
      </c>
      <c r="I270">
        <f t="shared" si="475"/>
        <v>0</v>
      </c>
      <c r="J270">
        <f t="shared" si="475"/>
        <v>0</v>
      </c>
      <c r="K270">
        <f t="shared" si="475"/>
        <v>0</v>
      </c>
      <c r="L270">
        <f t="shared" si="475"/>
        <v>0</v>
      </c>
      <c r="M270">
        <f t="shared" si="475"/>
        <v>0</v>
      </c>
      <c r="N270">
        <f t="shared" si="475"/>
        <v>0</v>
      </c>
      <c r="O270">
        <f t="shared" si="475"/>
        <v>0</v>
      </c>
      <c r="P270">
        <f t="shared" si="475"/>
        <v>0</v>
      </c>
      <c r="Q270">
        <f t="shared" si="475"/>
        <v>0</v>
      </c>
      <c r="R270">
        <f t="shared" si="475"/>
        <v>0</v>
      </c>
      <c r="S270">
        <f t="shared" si="475"/>
        <v>0</v>
      </c>
      <c r="T270">
        <f t="shared" si="475"/>
        <v>0</v>
      </c>
      <c r="U270">
        <f t="shared" si="475"/>
        <v>0</v>
      </c>
      <c r="V270">
        <f t="shared" si="475"/>
        <v>0</v>
      </c>
      <c r="W270">
        <f t="shared" si="475"/>
        <v>0</v>
      </c>
      <c r="X270">
        <f t="shared" si="475"/>
        <v>0</v>
      </c>
      <c r="Y270">
        <f t="shared" si="475"/>
        <v>0</v>
      </c>
      <c r="Z270">
        <f t="shared" si="475"/>
        <v>0</v>
      </c>
      <c r="AA270">
        <f t="shared" si="475"/>
        <v>0</v>
      </c>
      <c r="AB270">
        <f t="shared" si="475"/>
        <v>0</v>
      </c>
      <c r="AC270">
        <f t="shared" si="475"/>
        <v>0</v>
      </c>
      <c r="AD270">
        <f t="shared" si="475"/>
        <v>0</v>
      </c>
      <c r="AE270">
        <f t="shared" si="475"/>
        <v>0</v>
      </c>
      <c r="AF270">
        <f t="shared" si="475"/>
        <v>0</v>
      </c>
      <c r="AG270">
        <f t="shared" ref="AG270:BL270" si="476">AG121</f>
        <v>0</v>
      </c>
      <c r="AH270">
        <f t="shared" si="476"/>
        <v>0</v>
      </c>
      <c r="AI270">
        <f t="shared" si="476"/>
        <v>0</v>
      </c>
      <c r="AJ270">
        <f t="shared" si="476"/>
        <v>0</v>
      </c>
      <c r="AK270">
        <f t="shared" si="476"/>
        <v>0</v>
      </c>
      <c r="AL270">
        <f t="shared" si="476"/>
        <v>0</v>
      </c>
      <c r="AM270">
        <f t="shared" si="476"/>
        <v>0</v>
      </c>
      <c r="AN270">
        <f t="shared" si="476"/>
        <v>0</v>
      </c>
      <c r="AO270">
        <f t="shared" si="476"/>
        <v>0</v>
      </c>
      <c r="AP270">
        <f t="shared" si="476"/>
        <v>0</v>
      </c>
      <c r="AQ270">
        <f t="shared" si="476"/>
        <v>0</v>
      </c>
      <c r="AR270">
        <f t="shared" si="476"/>
        <v>0</v>
      </c>
      <c r="AS270">
        <f t="shared" si="476"/>
        <v>0</v>
      </c>
      <c r="AT270">
        <f t="shared" si="476"/>
        <v>0</v>
      </c>
      <c r="AU270">
        <f t="shared" si="476"/>
        <v>0</v>
      </c>
      <c r="AV270">
        <f t="shared" si="476"/>
        <v>0</v>
      </c>
      <c r="AW270">
        <f t="shared" si="476"/>
        <v>0</v>
      </c>
      <c r="AX270">
        <f t="shared" si="476"/>
        <v>0</v>
      </c>
      <c r="AY270">
        <f t="shared" si="476"/>
        <v>0</v>
      </c>
      <c r="AZ270">
        <f t="shared" si="476"/>
        <v>0</v>
      </c>
      <c r="BA270">
        <f t="shared" si="476"/>
        <v>0</v>
      </c>
      <c r="BB270">
        <f t="shared" si="476"/>
        <v>0</v>
      </c>
      <c r="BC270">
        <f t="shared" si="476"/>
        <v>0</v>
      </c>
      <c r="BD270">
        <f t="shared" si="476"/>
        <v>0</v>
      </c>
      <c r="BE270">
        <f t="shared" si="476"/>
        <v>0</v>
      </c>
      <c r="BF270">
        <f t="shared" si="476"/>
        <v>0</v>
      </c>
      <c r="BG270">
        <f t="shared" si="476"/>
        <v>0</v>
      </c>
      <c r="BH270">
        <f t="shared" si="476"/>
        <v>0</v>
      </c>
      <c r="BI270">
        <f t="shared" si="476"/>
        <v>0</v>
      </c>
      <c r="BJ270">
        <f t="shared" si="476"/>
        <v>0</v>
      </c>
      <c r="BK270">
        <f t="shared" si="476"/>
        <v>0</v>
      </c>
      <c r="BL270">
        <f t="shared" si="476"/>
        <v>0</v>
      </c>
      <c r="BM270">
        <f t="shared" ref="BM270:CR270" si="477">BM121</f>
        <v>0</v>
      </c>
      <c r="BN270">
        <f t="shared" si="477"/>
        <v>0</v>
      </c>
      <c r="BO270">
        <f t="shared" si="477"/>
        <v>0</v>
      </c>
      <c r="BP270">
        <f t="shared" si="477"/>
        <v>0</v>
      </c>
      <c r="BQ270">
        <f t="shared" si="477"/>
        <v>0</v>
      </c>
      <c r="BR270">
        <f t="shared" si="477"/>
        <v>0</v>
      </c>
      <c r="BS270">
        <f t="shared" si="477"/>
        <v>0</v>
      </c>
      <c r="BT270">
        <f t="shared" si="477"/>
        <v>0</v>
      </c>
      <c r="BU270">
        <f t="shared" si="477"/>
        <v>0</v>
      </c>
      <c r="BV270">
        <f t="shared" si="477"/>
        <v>0</v>
      </c>
      <c r="BW270">
        <f t="shared" si="477"/>
        <v>0</v>
      </c>
      <c r="BX270">
        <f t="shared" si="477"/>
        <v>0</v>
      </c>
      <c r="BY270">
        <f t="shared" si="477"/>
        <v>0</v>
      </c>
      <c r="BZ270">
        <f t="shared" si="477"/>
        <v>0</v>
      </c>
      <c r="CA270">
        <f t="shared" si="477"/>
        <v>0</v>
      </c>
      <c r="CB270">
        <f t="shared" si="477"/>
        <v>0</v>
      </c>
      <c r="CC270">
        <f t="shared" si="477"/>
        <v>0</v>
      </c>
      <c r="CD270">
        <f t="shared" si="477"/>
        <v>0</v>
      </c>
      <c r="CE270">
        <f t="shared" si="477"/>
        <v>0</v>
      </c>
      <c r="CF270">
        <f t="shared" si="477"/>
        <v>0</v>
      </c>
      <c r="CG270">
        <f t="shared" si="477"/>
        <v>0</v>
      </c>
      <c r="CH270">
        <f t="shared" si="477"/>
        <v>0</v>
      </c>
      <c r="CI270">
        <f t="shared" si="477"/>
        <v>0</v>
      </c>
      <c r="CJ270">
        <f t="shared" si="477"/>
        <v>0</v>
      </c>
      <c r="CK270">
        <f t="shared" si="477"/>
        <v>0</v>
      </c>
      <c r="CL270">
        <f t="shared" si="477"/>
        <v>0</v>
      </c>
      <c r="CM270">
        <f t="shared" si="477"/>
        <v>0</v>
      </c>
      <c r="CN270">
        <f t="shared" si="477"/>
        <v>0</v>
      </c>
      <c r="CO270">
        <f t="shared" si="477"/>
        <v>0</v>
      </c>
      <c r="CP270">
        <f t="shared" si="477"/>
        <v>0</v>
      </c>
      <c r="CQ270">
        <f t="shared" si="477"/>
        <v>0</v>
      </c>
      <c r="CR270">
        <f t="shared" si="477"/>
        <v>0</v>
      </c>
      <c r="CS270">
        <f t="shared" ref="CS270:DH270" si="478">CS121</f>
        <v>0</v>
      </c>
      <c r="CT270">
        <f t="shared" si="478"/>
        <v>0</v>
      </c>
      <c r="CU270">
        <f t="shared" si="478"/>
        <v>0</v>
      </c>
      <c r="CV270">
        <f t="shared" si="478"/>
        <v>0</v>
      </c>
      <c r="CW270">
        <f t="shared" si="478"/>
        <v>0</v>
      </c>
      <c r="CX270">
        <f t="shared" si="478"/>
        <v>0</v>
      </c>
      <c r="CY270">
        <f t="shared" si="478"/>
        <v>0</v>
      </c>
      <c r="CZ270">
        <f t="shared" si="478"/>
        <v>0</v>
      </c>
      <c r="DA270">
        <f t="shared" si="478"/>
        <v>0</v>
      </c>
      <c r="DB270">
        <f t="shared" si="478"/>
        <v>0</v>
      </c>
      <c r="DC270">
        <f t="shared" si="478"/>
        <v>0</v>
      </c>
      <c r="DD270">
        <f t="shared" si="478"/>
        <v>0</v>
      </c>
      <c r="DE270">
        <f t="shared" si="478"/>
        <v>0</v>
      </c>
      <c r="DF270">
        <f t="shared" si="478"/>
        <v>0</v>
      </c>
      <c r="DG270">
        <f t="shared" si="478"/>
        <v>0</v>
      </c>
      <c r="DH270">
        <f t="shared" si="478"/>
        <v>0</v>
      </c>
    </row>
    <row r="271" spans="1:112">
      <c r="A271">
        <f t="shared" ref="A271:AF271" si="479">A122</f>
        <v>0</v>
      </c>
      <c r="B271">
        <f t="shared" si="479"/>
        <v>0</v>
      </c>
      <c r="C271">
        <f t="shared" si="479"/>
        <v>0</v>
      </c>
      <c r="D271">
        <f t="shared" si="479"/>
        <v>0</v>
      </c>
      <c r="E271">
        <f t="shared" si="479"/>
        <v>0</v>
      </c>
      <c r="F271">
        <f t="shared" si="479"/>
        <v>0</v>
      </c>
      <c r="G271">
        <f t="shared" si="479"/>
        <v>0</v>
      </c>
      <c r="H271">
        <f t="shared" si="479"/>
        <v>0</v>
      </c>
      <c r="I271">
        <f t="shared" si="479"/>
        <v>0</v>
      </c>
      <c r="J271">
        <f t="shared" si="479"/>
        <v>0</v>
      </c>
      <c r="K271">
        <f t="shared" si="479"/>
        <v>0</v>
      </c>
      <c r="L271">
        <f t="shared" si="479"/>
        <v>0</v>
      </c>
      <c r="M271">
        <f t="shared" si="479"/>
        <v>0</v>
      </c>
      <c r="N271">
        <f t="shared" si="479"/>
        <v>0</v>
      </c>
      <c r="O271">
        <f t="shared" si="479"/>
        <v>0</v>
      </c>
      <c r="P271">
        <f t="shared" si="479"/>
        <v>0</v>
      </c>
      <c r="Q271">
        <f t="shared" si="479"/>
        <v>0</v>
      </c>
      <c r="R271">
        <f t="shared" si="479"/>
        <v>0</v>
      </c>
      <c r="S271">
        <f t="shared" si="479"/>
        <v>0</v>
      </c>
      <c r="T271">
        <f t="shared" si="479"/>
        <v>0</v>
      </c>
      <c r="U271">
        <f t="shared" si="479"/>
        <v>0</v>
      </c>
      <c r="V271">
        <f t="shared" si="479"/>
        <v>0</v>
      </c>
      <c r="W271">
        <f t="shared" si="479"/>
        <v>0</v>
      </c>
      <c r="X271">
        <f t="shared" si="479"/>
        <v>0</v>
      </c>
      <c r="Y271">
        <f t="shared" si="479"/>
        <v>0</v>
      </c>
      <c r="Z271">
        <f t="shared" si="479"/>
        <v>0</v>
      </c>
      <c r="AA271">
        <f t="shared" si="479"/>
        <v>0</v>
      </c>
      <c r="AB271">
        <f t="shared" si="479"/>
        <v>0</v>
      </c>
      <c r="AC271">
        <f t="shared" si="479"/>
        <v>0</v>
      </c>
      <c r="AD271">
        <f t="shared" si="479"/>
        <v>0</v>
      </c>
      <c r="AE271">
        <f t="shared" si="479"/>
        <v>0</v>
      </c>
      <c r="AF271">
        <f t="shared" si="479"/>
        <v>0</v>
      </c>
      <c r="AG271">
        <f t="shared" ref="AG271:BL271" si="480">AG122</f>
        <v>0</v>
      </c>
      <c r="AH271">
        <f t="shared" si="480"/>
        <v>0</v>
      </c>
      <c r="AI271">
        <f t="shared" si="480"/>
        <v>0</v>
      </c>
      <c r="AJ271">
        <f t="shared" si="480"/>
        <v>0</v>
      </c>
      <c r="AK271">
        <f t="shared" si="480"/>
        <v>0</v>
      </c>
      <c r="AL271">
        <f t="shared" si="480"/>
        <v>0</v>
      </c>
      <c r="AM271">
        <f t="shared" si="480"/>
        <v>0</v>
      </c>
      <c r="AN271">
        <f t="shared" si="480"/>
        <v>0</v>
      </c>
      <c r="AO271">
        <f t="shared" si="480"/>
        <v>0</v>
      </c>
      <c r="AP271">
        <f t="shared" si="480"/>
        <v>0</v>
      </c>
      <c r="AQ271">
        <f t="shared" si="480"/>
        <v>0</v>
      </c>
      <c r="AR271">
        <f t="shared" si="480"/>
        <v>0</v>
      </c>
      <c r="AS271">
        <f t="shared" si="480"/>
        <v>0</v>
      </c>
      <c r="AT271">
        <f t="shared" si="480"/>
        <v>0</v>
      </c>
      <c r="AU271">
        <f t="shared" si="480"/>
        <v>0</v>
      </c>
      <c r="AV271">
        <f t="shared" si="480"/>
        <v>0</v>
      </c>
      <c r="AW271">
        <f t="shared" si="480"/>
        <v>0</v>
      </c>
      <c r="AX271">
        <f t="shared" si="480"/>
        <v>0</v>
      </c>
      <c r="AY271">
        <f t="shared" si="480"/>
        <v>0</v>
      </c>
      <c r="AZ271">
        <f t="shared" si="480"/>
        <v>0</v>
      </c>
      <c r="BA271">
        <f t="shared" si="480"/>
        <v>0</v>
      </c>
      <c r="BB271">
        <f t="shared" si="480"/>
        <v>0</v>
      </c>
      <c r="BC271">
        <f t="shared" si="480"/>
        <v>0</v>
      </c>
      <c r="BD271">
        <f t="shared" si="480"/>
        <v>0</v>
      </c>
      <c r="BE271">
        <f t="shared" si="480"/>
        <v>0</v>
      </c>
      <c r="BF271">
        <f t="shared" si="480"/>
        <v>0</v>
      </c>
      <c r="BG271">
        <f t="shared" si="480"/>
        <v>0</v>
      </c>
      <c r="BH271">
        <f t="shared" si="480"/>
        <v>0</v>
      </c>
      <c r="BI271">
        <f t="shared" si="480"/>
        <v>0</v>
      </c>
      <c r="BJ271">
        <f t="shared" si="480"/>
        <v>0</v>
      </c>
      <c r="BK271">
        <f t="shared" si="480"/>
        <v>0</v>
      </c>
      <c r="BL271">
        <f t="shared" si="480"/>
        <v>0</v>
      </c>
      <c r="BM271">
        <f t="shared" ref="BM271:CR271" si="481">BM122</f>
        <v>0</v>
      </c>
      <c r="BN271">
        <f t="shared" si="481"/>
        <v>0</v>
      </c>
      <c r="BO271">
        <f t="shared" si="481"/>
        <v>0</v>
      </c>
      <c r="BP271">
        <f t="shared" si="481"/>
        <v>0</v>
      </c>
      <c r="BQ271">
        <f t="shared" si="481"/>
        <v>0</v>
      </c>
      <c r="BR271">
        <f t="shared" si="481"/>
        <v>0</v>
      </c>
      <c r="BS271">
        <f t="shared" si="481"/>
        <v>0</v>
      </c>
      <c r="BT271">
        <f t="shared" si="481"/>
        <v>0</v>
      </c>
      <c r="BU271">
        <f t="shared" si="481"/>
        <v>0</v>
      </c>
      <c r="BV271">
        <f t="shared" si="481"/>
        <v>0</v>
      </c>
      <c r="BW271">
        <f t="shared" si="481"/>
        <v>0</v>
      </c>
      <c r="BX271">
        <f t="shared" si="481"/>
        <v>0</v>
      </c>
      <c r="BY271">
        <f t="shared" si="481"/>
        <v>0</v>
      </c>
      <c r="BZ271">
        <f t="shared" si="481"/>
        <v>0</v>
      </c>
      <c r="CA271">
        <f t="shared" si="481"/>
        <v>0</v>
      </c>
      <c r="CB271">
        <f t="shared" si="481"/>
        <v>0</v>
      </c>
      <c r="CC271">
        <f t="shared" si="481"/>
        <v>0</v>
      </c>
      <c r="CD271">
        <f t="shared" si="481"/>
        <v>0</v>
      </c>
      <c r="CE271">
        <f t="shared" si="481"/>
        <v>0</v>
      </c>
      <c r="CF271">
        <f t="shared" si="481"/>
        <v>0</v>
      </c>
      <c r="CG271">
        <f t="shared" si="481"/>
        <v>0</v>
      </c>
      <c r="CH271">
        <f t="shared" si="481"/>
        <v>0</v>
      </c>
      <c r="CI271">
        <f t="shared" si="481"/>
        <v>0</v>
      </c>
      <c r="CJ271">
        <f t="shared" si="481"/>
        <v>0</v>
      </c>
      <c r="CK271">
        <f t="shared" si="481"/>
        <v>0</v>
      </c>
      <c r="CL271">
        <f t="shared" si="481"/>
        <v>0</v>
      </c>
      <c r="CM271">
        <f t="shared" si="481"/>
        <v>0</v>
      </c>
      <c r="CN271">
        <f t="shared" si="481"/>
        <v>0</v>
      </c>
      <c r="CO271">
        <f t="shared" si="481"/>
        <v>0</v>
      </c>
      <c r="CP271">
        <f t="shared" si="481"/>
        <v>0</v>
      </c>
      <c r="CQ271">
        <f t="shared" si="481"/>
        <v>0</v>
      </c>
      <c r="CR271">
        <f t="shared" si="481"/>
        <v>0</v>
      </c>
      <c r="CS271">
        <f t="shared" ref="CS271:DH271" si="482">CS122</f>
        <v>0</v>
      </c>
      <c r="CT271">
        <f t="shared" si="482"/>
        <v>0</v>
      </c>
      <c r="CU271">
        <f t="shared" si="482"/>
        <v>0</v>
      </c>
      <c r="CV271">
        <f t="shared" si="482"/>
        <v>0</v>
      </c>
      <c r="CW271">
        <f t="shared" si="482"/>
        <v>0</v>
      </c>
      <c r="CX271">
        <f t="shared" si="482"/>
        <v>0</v>
      </c>
      <c r="CY271">
        <f t="shared" si="482"/>
        <v>0</v>
      </c>
      <c r="CZ271">
        <f t="shared" si="482"/>
        <v>0</v>
      </c>
      <c r="DA271">
        <f t="shared" si="482"/>
        <v>0</v>
      </c>
      <c r="DB271">
        <f t="shared" si="482"/>
        <v>0</v>
      </c>
      <c r="DC271">
        <f t="shared" si="482"/>
        <v>0</v>
      </c>
      <c r="DD271">
        <f t="shared" si="482"/>
        <v>0</v>
      </c>
      <c r="DE271">
        <f t="shared" si="482"/>
        <v>0</v>
      </c>
      <c r="DF271">
        <f t="shared" si="482"/>
        <v>0</v>
      </c>
      <c r="DG271">
        <f t="shared" si="482"/>
        <v>0</v>
      </c>
      <c r="DH271">
        <f t="shared" si="482"/>
        <v>0</v>
      </c>
    </row>
    <row r="272" spans="1:112">
      <c r="A272">
        <f t="shared" ref="A272:AF272" si="483">A123</f>
        <v>0</v>
      </c>
      <c r="B272">
        <f t="shared" si="483"/>
        <v>0</v>
      </c>
      <c r="C272">
        <f t="shared" si="483"/>
        <v>0</v>
      </c>
      <c r="D272">
        <f t="shared" si="483"/>
        <v>0</v>
      </c>
      <c r="E272">
        <f t="shared" si="483"/>
        <v>0</v>
      </c>
      <c r="F272">
        <f t="shared" si="483"/>
        <v>0</v>
      </c>
      <c r="G272">
        <f t="shared" si="483"/>
        <v>0</v>
      </c>
      <c r="H272">
        <f t="shared" si="483"/>
        <v>0</v>
      </c>
      <c r="I272">
        <f t="shared" si="483"/>
        <v>0</v>
      </c>
      <c r="J272">
        <f t="shared" si="483"/>
        <v>0</v>
      </c>
      <c r="K272">
        <f t="shared" si="483"/>
        <v>0</v>
      </c>
      <c r="L272">
        <f t="shared" si="483"/>
        <v>0</v>
      </c>
      <c r="M272">
        <f t="shared" si="483"/>
        <v>0</v>
      </c>
      <c r="N272">
        <f t="shared" si="483"/>
        <v>0</v>
      </c>
      <c r="O272">
        <f t="shared" si="483"/>
        <v>0</v>
      </c>
      <c r="P272">
        <f t="shared" si="483"/>
        <v>0</v>
      </c>
      <c r="Q272">
        <f t="shared" si="483"/>
        <v>0</v>
      </c>
      <c r="R272">
        <f t="shared" si="483"/>
        <v>0</v>
      </c>
      <c r="S272">
        <f t="shared" si="483"/>
        <v>0</v>
      </c>
      <c r="T272">
        <f t="shared" si="483"/>
        <v>0</v>
      </c>
      <c r="U272">
        <f t="shared" si="483"/>
        <v>0</v>
      </c>
      <c r="V272">
        <f t="shared" si="483"/>
        <v>0</v>
      </c>
      <c r="W272">
        <f t="shared" si="483"/>
        <v>0</v>
      </c>
      <c r="X272">
        <f t="shared" si="483"/>
        <v>0</v>
      </c>
      <c r="Y272">
        <f t="shared" si="483"/>
        <v>0</v>
      </c>
      <c r="Z272">
        <f t="shared" si="483"/>
        <v>0</v>
      </c>
      <c r="AA272">
        <f t="shared" si="483"/>
        <v>0</v>
      </c>
      <c r="AB272">
        <f t="shared" si="483"/>
        <v>0</v>
      </c>
      <c r="AC272">
        <f t="shared" si="483"/>
        <v>0</v>
      </c>
      <c r="AD272">
        <f t="shared" si="483"/>
        <v>0</v>
      </c>
      <c r="AE272">
        <f t="shared" si="483"/>
        <v>0</v>
      </c>
      <c r="AF272">
        <f t="shared" si="483"/>
        <v>0</v>
      </c>
      <c r="AG272">
        <f t="shared" ref="AG272:BL272" si="484">AG123</f>
        <v>0</v>
      </c>
      <c r="AH272">
        <f t="shared" si="484"/>
        <v>0</v>
      </c>
      <c r="AI272">
        <f t="shared" si="484"/>
        <v>0</v>
      </c>
      <c r="AJ272">
        <f t="shared" si="484"/>
        <v>0</v>
      </c>
      <c r="AK272">
        <f t="shared" si="484"/>
        <v>0</v>
      </c>
      <c r="AL272">
        <f t="shared" si="484"/>
        <v>0</v>
      </c>
      <c r="AM272">
        <f t="shared" si="484"/>
        <v>0</v>
      </c>
      <c r="AN272">
        <f t="shared" si="484"/>
        <v>0</v>
      </c>
      <c r="AO272">
        <f t="shared" si="484"/>
        <v>0</v>
      </c>
      <c r="AP272">
        <f t="shared" si="484"/>
        <v>0</v>
      </c>
      <c r="AQ272">
        <f t="shared" si="484"/>
        <v>0</v>
      </c>
      <c r="AR272">
        <f t="shared" si="484"/>
        <v>0</v>
      </c>
      <c r="AS272">
        <f t="shared" si="484"/>
        <v>0</v>
      </c>
      <c r="AT272">
        <f t="shared" si="484"/>
        <v>0</v>
      </c>
      <c r="AU272">
        <f t="shared" si="484"/>
        <v>0</v>
      </c>
      <c r="AV272">
        <f t="shared" si="484"/>
        <v>0</v>
      </c>
      <c r="AW272">
        <f t="shared" si="484"/>
        <v>0</v>
      </c>
      <c r="AX272">
        <f t="shared" si="484"/>
        <v>0</v>
      </c>
      <c r="AY272">
        <f t="shared" si="484"/>
        <v>0</v>
      </c>
      <c r="AZ272">
        <f t="shared" si="484"/>
        <v>0</v>
      </c>
      <c r="BA272">
        <f t="shared" si="484"/>
        <v>0</v>
      </c>
      <c r="BB272">
        <f t="shared" si="484"/>
        <v>0</v>
      </c>
      <c r="BC272">
        <f t="shared" si="484"/>
        <v>0</v>
      </c>
      <c r="BD272">
        <f t="shared" si="484"/>
        <v>0</v>
      </c>
      <c r="BE272">
        <f t="shared" si="484"/>
        <v>0</v>
      </c>
      <c r="BF272">
        <f t="shared" si="484"/>
        <v>0</v>
      </c>
      <c r="BG272">
        <f t="shared" si="484"/>
        <v>0</v>
      </c>
      <c r="BH272">
        <f t="shared" si="484"/>
        <v>0</v>
      </c>
      <c r="BI272">
        <f t="shared" si="484"/>
        <v>0</v>
      </c>
      <c r="BJ272">
        <f t="shared" si="484"/>
        <v>0</v>
      </c>
      <c r="BK272">
        <f t="shared" si="484"/>
        <v>0</v>
      </c>
      <c r="BL272">
        <f t="shared" si="484"/>
        <v>0</v>
      </c>
      <c r="BM272">
        <f t="shared" ref="BM272:CR272" si="485">BM123</f>
        <v>0</v>
      </c>
      <c r="BN272">
        <f t="shared" si="485"/>
        <v>0</v>
      </c>
      <c r="BO272">
        <f t="shared" si="485"/>
        <v>0</v>
      </c>
      <c r="BP272">
        <f t="shared" si="485"/>
        <v>0</v>
      </c>
      <c r="BQ272">
        <f t="shared" si="485"/>
        <v>0</v>
      </c>
      <c r="BR272">
        <f t="shared" si="485"/>
        <v>0</v>
      </c>
      <c r="BS272">
        <f t="shared" si="485"/>
        <v>0</v>
      </c>
      <c r="BT272">
        <f t="shared" si="485"/>
        <v>0</v>
      </c>
      <c r="BU272">
        <f t="shared" si="485"/>
        <v>0</v>
      </c>
      <c r="BV272">
        <f t="shared" si="485"/>
        <v>0</v>
      </c>
      <c r="BW272">
        <f t="shared" si="485"/>
        <v>0</v>
      </c>
      <c r="BX272">
        <f t="shared" si="485"/>
        <v>0</v>
      </c>
      <c r="BY272">
        <f t="shared" si="485"/>
        <v>0</v>
      </c>
      <c r="BZ272">
        <f t="shared" si="485"/>
        <v>0</v>
      </c>
      <c r="CA272">
        <f t="shared" si="485"/>
        <v>0</v>
      </c>
      <c r="CB272">
        <f t="shared" si="485"/>
        <v>0</v>
      </c>
      <c r="CC272">
        <f t="shared" si="485"/>
        <v>0</v>
      </c>
      <c r="CD272">
        <f t="shared" si="485"/>
        <v>0</v>
      </c>
      <c r="CE272">
        <f t="shared" si="485"/>
        <v>0</v>
      </c>
      <c r="CF272">
        <f t="shared" si="485"/>
        <v>0</v>
      </c>
      <c r="CG272">
        <f t="shared" si="485"/>
        <v>0</v>
      </c>
      <c r="CH272">
        <f t="shared" si="485"/>
        <v>0</v>
      </c>
      <c r="CI272">
        <f t="shared" si="485"/>
        <v>0</v>
      </c>
      <c r="CJ272">
        <f t="shared" si="485"/>
        <v>0</v>
      </c>
      <c r="CK272">
        <f t="shared" si="485"/>
        <v>0</v>
      </c>
      <c r="CL272">
        <f t="shared" si="485"/>
        <v>0</v>
      </c>
      <c r="CM272">
        <f t="shared" si="485"/>
        <v>0</v>
      </c>
      <c r="CN272">
        <f t="shared" si="485"/>
        <v>0</v>
      </c>
      <c r="CO272">
        <f t="shared" si="485"/>
        <v>0</v>
      </c>
      <c r="CP272">
        <f t="shared" si="485"/>
        <v>0</v>
      </c>
      <c r="CQ272">
        <f t="shared" si="485"/>
        <v>0</v>
      </c>
      <c r="CR272">
        <f t="shared" si="485"/>
        <v>0</v>
      </c>
      <c r="CS272">
        <f t="shared" ref="CS272:DH272" si="486">CS123</f>
        <v>0</v>
      </c>
      <c r="CT272">
        <f t="shared" si="486"/>
        <v>0</v>
      </c>
      <c r="CU272">
        <f t="shared" si="486"/>
        <v>0</v>
      </c>
      <c r="CV272">
        <f t="shared" si="486"/>
        <v>0</v>
      </c>
      <c r="CW272">
        <f t="shared" si="486"/>
        <v>0</v>
      </c>
      <c r="CX272">
        <f t="shared" si="486"/>
        <v>0</v>
      </c>
      <c r="CY272">
        <f t="shared" si="486"/>
        <v>0</v>
      </c>
      <c r="CZ272">
        <f t="shared" si="486"/>
        <v>0</v>
      </c>
      <c r="DA272">
        <f t="shared" si="486"/>
        <v>0</v>
      </c>
      <c r="DB272">
        <f t="shared" si="486"/>
        <v>0</v>
      </c>
      <c r="DC272">
        <f t="shared" si="486"/>
        <v>0</v>
      </c>
      <c r="DD272">
        <f t="shared" si="486"/>
        <v>0</v>
      </c>
      <c r="DE272">
        <f t="shared" si="486"/>
        <v>0</v>
      </c>
      <c r="DF272">
        <f t="shared" si="486"/>
        <v>0</v>
      </c>
      <c r="DG272">
        <f t="shared" si="486"/>
        <v>0</v>
      </c>
      <c r="DH272">
        <f t="shared" si="486"/>
        <v>0</v>
      </c>
    </row>
    <row r="273" spans="1:112">
      <c r="A273">
        <f t="shared" ref="A273:AF273" si="487">A124</f>
        <v>0</v>
      </c>
      <c r="B273">
        <f t="shared" si="487"/>
        <v>0</v>
      </c>
      <c r="C273">
        <f t="shared" si="487"/>
        <v>0</v>
      </c>
      <c r="D273">
        <f t="shared" si="487"/>
        <v>0</v>
      </c>
      <c r="E273">
        <f t="shared" si="487"/>
        <v>0</v>
      </c>
      <c r="F273">
        <f t="shared" si="487"/>
        <v>0</v>
      </c>
      <c r="G273">
        <f t="shared" si="487"/>
        <v>0</v>
      </c>
      <c r="H273">
        <f t="shared" si="487"/>
        <v>0</v>
      </c>
      <c r="I273">
        <f t="shared" si="487"/>
        <v>0</v>
      </c>
      <c r="J273">
        <f t="shared" si="487"/>
        <v>0</v>
      </c>
      <c r="K273">
        <f t="shared" si="487"/>
        <v>0</v>
      </c>
      <c r="L273">
        <f t="shared" si="487"/>
        <v>0</v>
      </c>
      <c r="M273">
        <f t="shared" si="487"/>
        <v>0</v>
      </c>
      <c r="N273">
        <f t="shared" si="487"/>
        <v>0</v>
      </c>
      <c r="O273">
        <f t="shared" si="487"/>
        <v>0</v>
      </c>
      <c r="P273">
        <f t="shared" si="487"/>
        <v>0</v>
      </c>
      <c r="Q273">
        <f t="shared" si="487"/>
        <v>0</v>
      </c>
      <c r="R273">
        <f t="shared" si="487"/>
        <v>0</v>
      </c>
      <c r="S273">
        <f t="shared" si="487"/>
        <v>0</v>
      </c>
      <c r="T273">
        <f t="shared" si="487"/>
        <v>0</v>
      </c>
      <c r="U273">
        <f t="shared" si="487"/>
        <v>0</v>
      </c>
      <c r="V273">
        <f t="shared" si="487"/>
        <v>0</v>
      </c>
      <c r="W273">
        <f t="shared" si="487"/>
        <v>0</v>
      </c>
      <c r="X273">
        <f t="shared" si="487"/>
        <v>0</v>
      </c>
      <c r="Y273">
        <f t="shared" si="487"/>
        <v>0</v>
      </c>
      <c r="Z273">
        <f t="shared" si="487"/>
        <v>0</v>
      </c>
      <c r="AA273">
        <f t="shared" si="487"/>
        <v>0</v>
      </c>
      <c r="AB273">
        <f t="shared" si="487"/>
        <v>0</v>
      </c>
      <c r="AC273">
        <f t="shared" si="487"/>
        <v>0</v>
      </c>
      <c r="AD273">
        <f t="shared" si="487"/>
        <v>0</v>
      </c>
      <c r="AE273">
        <f t="shared" si="487"/>
        <v>0</v>
      </c>
      <c r="AF273">
        <f t="shared" si="487"/>
        <v>0</v>
      </c>
      <c r="AG273">
        <f t="shared" ref="AG273:BL273" si="488">AG124</f>
        <v>0</v>
      </c>
      <c r="AH273">
        <f t="shared" si="488"/>
        <v>0</v>
      </c>
      <c r="AI273">
        <f t="shared" si="488"/>
        <v>0</v>
      </c>
      <c r="AJ273">
        <f t="shared" si="488"/>
        <v>0</v>
      </c>
      <c r="AK273">
        <f t="shared" si="488"/>
        <v>0</v>
      </c>
      <c r="AL273">
        <f t="shared" si="488"/>
        <v>0</v>
      </c>
      <c r="AM273">
        <f t="shared" si="488"/>
        <v>0</v>
      </c>
      <c r="AN273">
        <f t="shared" si="488"/>
        <v>0</v>
      </c>
      <c r="AO273">
        <f t="shared" si="488"/>
        <v>0</v>
      </c>
      <c r="AP273">
        <f t="shared" si="488"/>
        <v>0</v>
      </c>
      <c r="AQ273">
        <f t="shared" si="488"/>
        <v>0</v>
      </c>
      <c r="AR273">
        <f t="shared" si="488"/>
        <v>0</v>
      </c>
      <c r="AS273">
        <f t="shared" si="488"/>
        <v>0</v>
      </c>
      <c r="AT273">
        <f t="shared" si="488"/>
        <v>0</v>
      </c>
      <c r="AU273">
        <f t="shared" si="488"/>
        <v>0</v>
      </c>
      <c r="AV273">
        <f t="shared" si="488"/>
        <v>0</v>
      </c>
      <c r="AW273">
        <f t="shared" si="488"/>
        <v>0</v>
      </c>
      <c r="AX273">
        <f t="shared" si="488"/>
        <v>0</v>
      </c>
      <c r="AY273">
        <f t="shared" si="488"/>
        <v>0</v>
      </c>
      <c r="AZ273">
        <f t="shared" si="488"/>
        <v>0</v>
      </c>
      <c r="BA273">
        <f t="shared" si="488"/>
        <v>0</v>
      </c>
      <c r="BB273">
        <f t="shared" si="488"/>
        <v>0</v>
      </c>
      <c r="BC273">
        <f t="shared" si="488"/>
        <v>0</v>
      </c>
      <c r="BD273">
        <f t="shared" si="488"/>
        <v>0</v>
      </c>
      <c r="BE273">
        <f t="shared" si="488"/>
        <v>0</v>
      </c>
      <c r="BF273">
        <f t="shared" si="488"/>
        <v>0</v>
      </c>
      <c r="BG273">
        <f t="shared" si="488"/>
        <v>0</v>
      </c>
      <c r="BH273">
        <f t="shared" si="488"/>
        <v>0</v>
      </c>
      <c r="BI273">
        <f t="shared" si="488"/>
        <v>0</v>
      </c>
      <c r="BJ273">
        <f t="shared" si="488"/>
        <v>0</v>
      </c>
      <c r="BK273">
        <f t="shared" si="488"/>
        <v>0</v>
      </c>
      <c r="BL273">
        <f t="shared" si="488"/>
        <v>0</v>
      </c>
      <c r="BM273">
        <f t="shared" ref="BM273:CR273" si="489">BM124</f>
        <v>0</v>
      </c>
      <c r="BN273">
        <f t="shared" si="489"/>
        <v>0</v>
      </c>
      <c r="BO273">
        <f t="shared" si="489"/>
        <v>0</v>
      </c>
      <c r="BP273">
        <f t="shared" si="489"/>
        <v>0</v>
      </c>
      <c r="BQ273">
        <f t="shared" si="489"/>
        <v>0</v>
      </c>
      <c r="BR273">
        <f t="shared" si="489"/>
        <v>0</v>
      </c>
      <c r="BS273">
        <f t="shared" si="489"/>
        <v>0</v>
      </c>
      <c r="BT273">
        <f t="shared" si="489"/>
        <v>0</v>
      </c>
      <c r="BU273">
        <f t="shared" si="489"/>
        <v>0</v>
      </c>
      <c r="BV273">
        <f t="shared" si="489"/>
        <v>0</v>
      </c>
      <c r="BW273">
        <f t="shared" si="489"/>
        <v>0</v>
      </c>
      <c r="BX273">
        <f t="shared" si="489"/>
        <v>0</v>
      </c>
      <c r="BY273">
        <f t="shared" si="489"/>
        <v>0</v>
      </c>
      <c r="BZ273">
        <f t="shared" si="489"/>
        <v>0</v>
      </c>
      <c r="CA273">
        <f t="shared" si="489"/>
        <v>0</v>
      </c>
      <c r="CB273">
        <f t="shared" si="489"/>
        <v>0</v>
      </c>
      <c r="CC273">
        <f t="shared" si="489"/>
        <v>0</v>
      </c>
      <c r="CD273">
        <f t="shared" si="489"/>
        <v>0</v>
      </c>
      <c r="CE273">
        <f t="shared" si="489"/>
        <v>0</v>
      </c>
      <c r="CF273">
        <f t="shared" si="489"/>
        <v>0</v>
      </c>
      <c r="CG273">
        <f t="shared" si="489"/>
        <v>0</v>
      </c>
      <c r="CH273">
        <f t="shared" si="489"/>
        <v>0</v>
      </c>
      <c r="CI273">
        <f t="shared" si="489"/>
        <v>0</v>
      </c>
      <c r="CJ273">
        <f t="shared" si="489"/>
        <v>0</v>
      </c>
      <c r="CK273">
        <f t="shared" si="489"/>
        <v>0</v>
      </c>
      <c r="CL273">
        <f t="shared" si="489"/>
        <v>0</v>
      </c>
      <c r="CM273">
        <f t="shared" si="489"/>
        <v>0</v>
      </c>
      <c r="CN273">
        <f t="shared" si="489"/>
        <v>0</v>
      </c>
      <c r="CO273">
        <f t="shared" si="489"/>
        <v>0</v>
      </c>
      <c r="CP273">
        <f t="shared" si="489"/>
        <v>0</v>
      </c>
      <c r="CQ273">
        <f t="shared" si="489"/>
        <v>0</v>
      </c>
      <c r="CR273">
        <f t="shared" si="489"/>
        <v>0</v>
      </c>
      <c r="CS273">
        <f t="shared" ref="CS273:DH273" si="490">CS124</f>
        <v>0</v>
      </c>
      <c r="CT273">
        <f t="shared" si="490"/>
        <v>0</v>
      </c>
      <c r="CU273">
        <f t="shared" si="490"/>
        <v>0</v>
      </c>
      <c r="CV273">
        <f t="shared" si="490"/>
        <v>0</v>
      </c>
      <c r="CW273">
        <f t="shared" si="490"/>
        <v>0</v>
      </c>
      <c r="CX273">
        <f t="shared" si="490"/>
        <v>0</v>
      </c>
      <c r="CY273">
        <f t="shared" si="490"/>
        <v>0</v>
      </c>
      <c r="CZ273">
        <f t="shared" si="490"/>
        <v>0</v>
      </c>
      <c r="DA273">
        <f t="shared" si="490"/>
        <v>0</v>
      </c>
      <c r="DB273">
        <f t="shared" si="490"/>
        <v>0</v>
      </c>
      <c r="DC273">
        <f t="shared" si="490"/>
        <v>0</v>
      </c>
      <c r="DD273">
        <f t="shared" si="490"/>
        <v>0</v>
      </c>
      <c r="DE273">
        <f t="shared" si="490"/>
        <v>0</v>
      </c>
      <c r="DF273">
        <f t="shared" si="490"/>
        <v>0</v>
      </c>
      <c r="DG273">
        <f t="shared" si="490"/>
        <v>0</v>
      </c>
      <c r="DH273">
        <f t="shared" si="490"/>
        <v>0</v>
      </c>
    </row>
    <row r="274" spans="1:112">
      <c r="A274">
        <f t="shared" ref="A274:AF274" si="491">A125</f>
        <v>0</v>
      </c>
      <c r="B274">
        <f t="shared" si="491"/>
        <v>0</v>
      </c>
      <c r="C274">
        <f t="shared" si="491"/>
        <v>0</v>
      </c>
      <c r="D274">
        <f t="shared" si="491"/>
        <v>0</v>
      </c>
      <c r="E274">
        <f t="shared" si="491"/>
        <v>0</v>
      </c>
      <c r="F274">
        <f t="shared" si="491"/>
        <v>0</v>
      </c>
      <c r="G274">
        <f t="shared" si="491"/>
        <v>0</v>
      </c>
      <c r="H274">
        <f t="shared" si="491"/>
        <v>0</v>
      </c>
      <c r="I274">
        <f t="shared" si="491"/>
        <v>0</v>
      </c>
      <c r="J274">
        <f t="shared" si="491"/>
        <v>0</v>
      </c>
      <c r="K274">
        <f t="shared" si="491"/>
        <v>0</v>
      </c>
      <c r="L274">
        <f t="shared" si="491"/>
        <v>0</v>
      </c>
      <c r="M274">
        <f t="shared" si="491"/>
        <v>0</v>
      </c>
      <c r="N274">
        <f t="shared" si="491"/>
        <v>0</v>
      </c>
      <c r="O274">
        <f t="shared" si="491"/>
        <v>0</v>
      </c>
      <c r="P274">
        <f t="shared" si="491"/>
        <v>0</v>
      </c>
      <c r="Q274">
        <f t="shared" si="491"/>
        <v>0</v>
      </c>
      <c r="R274">
        <f t="shared" si="491"/>
        <v>0</v>
      </c>
      <c r="S274">
        <f t="shared" si="491"/>
        <v>0</v>
      </c>
      <c r="T274">
        <f t="shared" si="491"/>
        <v>0</v>
      </c>
      <c r="U274">
        <f t="shared" si="491"/>
        <v>0</v>
      </c>
      <c r="V274">
        <f t="shared" si="491"/>
        <v>0</v>
      </c>
      <c r="W274">
        <f t="shared" si="491"/>
        <v>0</v>
      </c>
      <c r="X274">
        <f t="shared" si="491"/>
        <v>0</v>
      </c>
      <c r="Y274">
        <f t="shared" si="491"/>
        <v>0</v>
      </c>
      <c r="Z274">
        <f t="shared" si="491"/>
        <v>0</v>
      </c>
      <c r="AA274">
        <f t="shared" si="491"/>
        <v>0</v>
      </c>
      <c r="AB274">
        <f t="shared" si="491"/>
        <v>0</v>
      </c>
      <c r="AC274">
        <f t="shared" si="491"/>
        <v>0</v>
      </c>
      <c r="AD274">
        <f t="shared" si="491"/>
        <v>0</v>
      </c>
      <c r="AE274">
        <f t="shared" si="491"/>
        <v>0</v>
      </c>
      <c r="AF274">
        <f t="shared" si="491"/>
        <v>0</v>
      </c>
      <c r="AG274">
        <f t="shared" ref="AG274:BL274" si="492">AG125</f>
        <v>0</v>
      </c>
      <c r="AH274">
        <f t="shared" si="492"/>
        <v>0</v>
      </c>
      <c r="AI274">
        <f t="shared" si="492"/>
        <v>0</v>
      </c>
      <c r="AJ274">
        <f t="shared" si="492"/>
        <v>0</v>
      </c>
      <c r="AK274">
        <f t="shared" si="492"/>
        <v>0</v>
      </c>
      <c r="AL274">
        <f t="shared" si="492"/>
        <v>0</v>
      </c>
      <c r="AM274">
        <f t="shared" si="492"/>
        <v>0</v>
      </c>
      <c r="AN274">
        <f t="shared" si="492"/>
        <v>0</v>
      </c>
      <c r="AO274">
        <f t="shared" si="492"/>
        <v>0</v>
      </c>
      <c r="AP274">
        <f t="shared" si="492"/>
        <v>0</v>
      </c>
      <c r="AQ274">
        <f t="shared" si="492"/>
        <v>0</v>
      </c>
      <c r="AR274">
        <f t="shared" si="492"/>
        <v>0</v>
      </c>
      <c r="AS274">
        <f t="shared" si="492"/>
        <v>0</v>
      </c>
      <c r="AT274">
        <f t="shared" si="492"/>
        <v>0</v>
      </c>
      <c r="AU274">
        <f t="shared" si="492"/>
        <v>0</v>
      </c>
      <c r="AV274">
        <f t="shared" si="492"/>
        <v>0</v>
      </c>
      <c r="AW274">
        <f t="shared" si="492"/>
        <v>0</v>
      </c>
      <c r="AX274">
        <f t="shared" si="492"/>
        <v>0</v>
      </c>
      <c r="AY274">
        <f t="shared" si="492"/>
        <v>0</v>
      </c>
      <c r="AZ274">
        <f t="shared" si="492"/>
        <v>0</v>
      </c>
      <c r="BA274">
        <f t="shared" si="492"/>
        <v>0</v>
      </c>
      <c r="BB274">
        <f t="shared" si="492"/>
        <v>0</v>
      </c>
      <c r="BC274">
        <f t="shared" si="492"/>
        <v>0</v>
      </c>
      <c r="BD274">
        <f t="shared" si="492"/>
        <v>0</v>
      </c>
      <c r="BE274">
        <f t="shared" si="492"/>
        <v>0</v>
      </c>
      <c r="BF274">
        <f t="shared" si="492"/>
        <v>0</v>
      </c>
      <c r="BG274">
        <f t="shared" si="492"/>
        <v>0</v>
      </c>
      <c r="BH274">
        <f t="shared" si="492"/>
        <v>0</v>
      </c>
      <c r="BI274">
        <f t="shared" si="492"/>
        <v>0</v>
      </c>
      <c r="BJ274">
        <f t="shared" si="492"/>
        <v>0</v>
      </c>
      <c r="BK274">
        <f t="shared" si="492"/>
        <v>0</v>
      </c>
      <c r="BL274">
        <f t="shared" si="492"/>
        <v>0</v>
      </c>
      <c r="BM274">
        <f t="shared" ref="BM274:CR274" si="493">BM125</f>
        <v>0</v>
      </c>
      <c r="BN274">
        <f t="shared" si="493"/>
        <v>0</v>
      </c>
      <c r="BO274">
        <f t="shared" si="493"/>
        <v>0</v>
      </c>
      <c r="BP274">
        <f t="shared" si="493"/>
        <v>0</v>
      </c>
      <c r="BQ274">
        <f t="shared" si="493"/>
        <v>0</v>
      </c>
      <c r="BR274">
        <f t="shared" si="493"/>
        <v>0</v>
      </c>
      <c r="BS274">
        <f t="shared" si="493"/>
        <v>0</v>
      </c>
      <c r="BT274">
        <f t="shared" si="493"/>
        <v>0</v>
      </c>
      <c r="BU274">
        <f t="shared" si="493"/>
        <v>0</v>
      </c>
      <c r="BV274">
        <f t="shared" si="493"/>
        <v>0</v>
      </c>
      <c r="BW274">
        <f t="shared" si="493"/>
        <v>0</v>
      </c>
      <c r="BX274">
        <f t="shared" si="493"/>
        <v>0</v>
      </c>
      <c r="BY274">
        <f t="shared" si="493"/>
        <v>0</v>
      </c>
      <c r="BZ274">
        <f t="shared" si="493"/>
        <v>0</v>
      </c>
      <c r="CA274">
        <f t="shared" si="493"/>
        <v>0</v>
      </c>
      <c r="CB274">
        <f t="shared" si="493"/>
        <v>0</v>
      </c>
      <c r="CC274">
        <f t="shared" si="493"/>
        <v>0</v>
      </c>
      <c r="CD274">
        <f t="shared" si="493"/>
        <v>0</v>
      </c>
      <c r="CE274">
        <f t="shared" si="493"/>
        <v>0</v>
      </c>
      <c r="CF274">
        <f t="shared" si="493"/>
        <v>0</v>
      </c>
      <c r="CG274">
        <f t="shared" si="493"/>
        <v>0</v>
      </c>
      <c r="CH274">
        <f t="shared" si="493"/>
        <v>0</v>
      </c>
      <c r="CI274">
        <f t="shared" si="493"/>
        <v>0</v>
      </c>
      <c r="CJ274">
        <f t="shared" si="493"/>
        <v>0</v>
      </c>
      <c r="CK274">
        <f t="shared" si="493"/>
        <v>0</v>
      </c>
      <c r="CL274">
        <f t="shared" si="493"/>
        <v>0</v>
      </c>
      <c r="CM274">
        <f t="shared" si="493"/>
        <v>0</v>
      </c>
      <c r="CN274">
        <f t="shared" si="493"/>
        <v>0</v>
      </c>
      <c r="CO274">
        <f t="shared" si="493"/>
        <v>0</v>
      </c>
      <c r="CP274">
        <f t="shared" si="493"/>
        <v>0</v>
      </c>
      <c r="CQ274">
        <f t="shared" si="493"/>
        <v>0</v>
      </c>
      <c r="CR274">
        <f t="shared" si="493"/>
        <v>0</v>
      </c>
      <c r="CS274">
        <f t="shared" ref="CS274:DH274" si="494">CS125</f>
        <v>0</v>
      </c>
      <c r="CT274">
        <f t="shared" si="494"/>
        <v>0</v>
      </c>
      <c r="CU274">
        <f t="shared" si="494"/>
        <v>0</v>
      </c>
      <c r="CV274">
        <f t="shared" si="494"/>
        <v>0</v>
      </c>
      <c r="CW274">
        <f t="shared" si="494"/>
        <v>0</v>
      </c>
      <c r="CX274">
        <f t="shared" si="494"/>
        <v>0</v>
      </c>
      <c r="CY274">
        <f t="shared" si="494"/>
        <v>0</v>
      </c>
      <c r="CZ274">
        <f t="shared" si="494"/>
        <v>0</v>
      </c>
      <c r="DA274">
        <f t="shared" si="494"/>
        <v>0</v>
      </c>
      <c r="DB274">
        <f t="shared" si="494"/>
        <v>0</v>
      </c>
      <c r="DC274">
        <f t="shared" si="494"/>
        <v>0</v>
      </c>
      <c r="DD274">
        <f t="shared" si="494"/>
        <v>0</v>
      </c>
      <c r="DE274">
        <f t="shared" si="494"/>
        <v>0</v>
      </c>
      <c r="DF274">
        <f t="shared" si="494"/>
        <v>0</v>
      </c>
      <c r="DG274">
        <f t="shared" si="494"/>
        <v>0</v>
      </c>
      <c r="DH274">
        <f t="shared" si="494"/>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F235"/>
  <sheetViews>
    <sheetView showGridLines="0" tabSelected="1" view="pageBreakPreview" zoomScale="115" zoomScaleNormal="115" zoomScaleSheetLayoutView="115" workbookViewId="0">
      <selection activeCell="H14" sqref="H14:I14"/>
    </sheetView>
  </sheetViews>
  <sheetFormatPr baseColWidth="10" defaultRowHeight="15"/>
  <cols>
    <col min="1" max="4" width="3.7109375" style="1" customWidth="1"/>
    <col min="5" max="5" width="5" style="1" customWidth="1"/>
    <col min="6"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57" t="s">
        <v>33</v>
      </c>
      <c r="Y2" s="458"/>
      <c r="Z2" s="458"/>
      <c r="AA2" s="458"/>
      <c r="AB2" s="458"/>
      <c r="AC2" s="458"/>
      <c r="AD2" s="458"/>
      <c r="AE2" s="459"/>
      <c r="AF2" s="17"/>
    </row>
    <row r="3" spans="1:32" ht="15.75">
      <c r="A3" s="17"/>
      <c r="B3" s="17"/>
      <c r="C3" s="18"/>
      <c r="D3" s="18"/>
      <c r="E3" s="18"/>
      <c r="F3" s="17"/>
      <c r="G3" s="17"/>
      <c r="H3" s="17"/>
      <c r="I3" s="17"/>
      <c r="J3" s="17"/>
      <c r="K3" s="17"/>
      <c r="L3" s="17"/>
      <c r="M3" s="17"/>
      <c r="N3" s="17"/>
      <c r="O3" s="17"/>
      <c r="P3" s="17"/>
      <c r="Q3" s="17"/>
      <c r="R3" s="17"/>
      <c r="S3" s="17"/>
      <c r="T3" s="17"/>
      <c r="U3" s="17"/>
      <c r="V3" s="17"/>
      <c r="W3" s="17"/>
      <c r="X3" s="460" t="s">
        <v>7624</v>
      </c>
      <c r="Y3" s="461"/>
      <c r="Z3" s="461"/>
      <c r="AA3" s="461"/>
      <c r="AB3" s="461"/>
      <c r="AC3" s="461"/>
      <c r="AD3" s="461"/>
      <c r="AE3" s="462"/>
      <c r="AF3" s="17"/>
    </row>
    <row r="4" spans="1:32" ht="15.75">
      <c r="A4" s="17"/>
      <c r="B4" s="17"/>
      <c r="C4" s="18"/>
      <c r="D4" s="18"/>
      <c r="E4" s="18"/>
      <c r="F4" s="17"/>
      <c r="G4" s="17"/>
      <c r="H4" s="17"/>
      <c r="I4" s="17"/>
      <c r="J4" s="17"/>
      <c r="K4" s="17"/>
      <c r="L4" s="17"/>
      <c r="M4" s="17"/>
      <c r="N4" s="17"/>
      <c r="O4" s="17"/>
      <c r="P4" s="17"/>
      <c r="Q4" s="17"/>
      <c r="R4" s="17"/>
      <c r="S4" s="17"/>
      <c r="T4" s="17"/>
      <c r="U4" s="17"/>
      <c r="V4" s="17"/>
      <c r="W4" s="17"/>
      <c r="X4" s="460" t="s">
        <v>8762</v>
      </c>
      <c r="Y4" s="461"/>
      <c r="Z4" s="461"/>
      <c r="AA4" s="461"/>
      <c r="AB4" s="461"/>
      <c r="AC4" s="461"/>
      <c r="AD4" s="461"/>
      <c r="AE4" s="462"/>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63" t="s">
        <v>32</v>
      </c>
      <c r="B6" s="463"/>
      <c r="C6" s="463"/>
      <c r="D6" s="463"/>
      <c r="E6" s="463"/>
      <c r="F6" s="463"/>
      <c r="G6" s="463"/>
      <c r="H6" s="463"/>
      <c r="I6" s="463"/>
      <c r="J6" s="463"/>
      <c r="K6" s="463"/>
      <c r="L6" s="463"/>
      <c r="M6" s="463"/>
      <c r="N6" s="463"/>
      <c r="O6" s="463"/>
      <c r="P6" s="463"/>
      <c r="Q6" s="463"/>
      <c r="R6" s="463"/>
      <c r="S6" s="463"/>
      <c r="T6" s="463"/>
      <c r="U6" s="463"/>
      <c r="V6" s="463"/>
      <c r="W6" s="463"/>
      <c r="X6" s="463"/>
      <c r="Y6" s="463"/>
      <c r="Z6" s="463"/>
      <c r="AA6" s="463"/>
      <c r="AB6" s="463"/>
      <c r="AC6" s="463"/>
      <c r="AD6" s="463"/>
      <c r="AE6" s="463"/>
      <c r="AF6" s="463"/>
    </row>
    <row r="7" spans="1:32" ht="16.5">
      <c r="A7" s="464" t="s">
        <v>607</v>
      </c>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row>
    <row r="8" spans="1:32" ht="15.75">
      <c r="A8" s="22"/>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2"/>
      <c r="AD8" s="22"/>
      <c r="AE8" s="22"/>
      <c r="AF8" s="22"/>
    </row>
    <row r="9" spans="1:32" ht="15.75">
      <c r="A9" s="22"/>
      <c r="B9" s="23"/>
      <c r="C9" s="23"/>
      <c r="D9" s="23"/>
      <c r="E9" s="23"/>
      <c r="F9" s="23"/>
      <c r="G9" s="24" t="s">
        <v>25</v>
      </c>
      <c r="H9" s="23"/>
      <c r="I9" s="23"/>
      <c r="J9" s="23"/>
      <c r="K9" s="23"/>
      <c r="L9" s="23"/>
      <c r="M9" s="23"/>
      <c r="N9" s="23"/>
      <c r="O9" s="23"/>
      <c r="P9" s="473">
        <v>43831</v>
      </c>
      <c r="Q9" s="474"/>
      <c r="R9" s="474"/>
      <c r="S9" s="475"/>
      <c r="T9" s="23"/>
      <c r="U9" s="23" t="s">
        <v>0</v>
      </c>
      <c r="V9" s="473">
        <v>43982</v>
      </c>
      <c r="W9" s="474"/>
      <c r="X9" s="474"/>
      <c r="Y9" s="475"/>
      <c r="Z9" s="23"/>
      <c r="AA9" s="23"/>
      <c r="AB9" s="23"/>
      <c r="AC9" s="22"/>
      <c r="AD9" s="22"/>
      <c r="AE9" s="22"/>
      <c r="AF9" s="22"/>
    </row>
    <row r="10" spans="1:32" ht="15.75">
      <c r="A10" s="22"/>
      <c r="B10" s="23"/>
      <c r="C10" s="23"/>
      <c r="D10" s="23"/>
      <c r="E10" s="23"/>
      <c r="F10" s="23"/>
      <c r="G10" s="24"/>
      <c r="H10" s="23"/>
      <c r="I10" s="23"/>
      <c r="J10" s="23"/>
      <c r="K10" s="23"/>
      <c r="L10" s="23"/>
      <c r="M10" s="23"/>
      <c r="N10" s="23"/>
      <c r="O10" s="23"/>
      <c r="P10" s="25"/>
      <c r="Q10" s="25"/>
      <c r="R10" s="25"/>
      <c r="S10" s="25"/>
      <c r="T10" s="23"/>
      <c r="U10" s="23"/>
      <c r="V10" s="25"/>
      <c r="W10" s="25"/>
      <c r="X10" s="25"/>
      <c r="Y10" s="25"/>
      <c r="Z10" s="23"/>
      <c r="AA10" s="23"/>
      <c r="AB10" s="23"/>
      <c r="AC10" s="22"/>
      <c r="AD10" s="22"/>
      <c r="AE10" s="22"/>
      <c r="AF10" s="22"/>
    </row>
    <row r="11" spans="1:32" ht="15.75">
      <c r="A11" s="22"/>
      <c r="B11" s="23"/>
      <c r="C11" s="26" t="s">
        <v>1</v>
      </c>
      <c r="D11" s="26"/>
      <c r="E11" s="26"/>
      <c r="F11" s="40" t="s">
        <v>1342</v>
      </c>
      <c r="G11" s="42"/>
      <c r="H11" s="42"/>
      <c r="I11" s="42"/>
      <c r="J11" s="42"/>
      <c r="K11" s="42"/>
      <c r="L11" s="42"/>
      <c r="M11" s="42"/>
      <c r="N11" s="42"/>
      <c r="O11" s="42"/>
      <c r="P11" s="42"/>
      <c r="Q11" s="42"/>
      <c r="R11" s="42"/>
      <c r="S11" s="42"/>
      <c r="T11" s="42"/>
      <c r="U11" s="42"/>
      <c r="V11" s="42"/>
      <c r="W11" s="42"/>
      <c r="X11" s="42"/>
      <c r="Y11" s="42"/>
      <c r="Z11" s="42"/>
      <c r="AA11" s="42"/>
      <c r="AB11" s="42"/>
      <c r="AC11" s="36"/>
      <c r="AD11" s="36"/>
      <c r="AE11" s="36"/>
      <c r="AF11" s="36"/>
    </row>
    <row r="12" spans="1:32" ht="15.75" customHeight="1">
      <c r="A12" s="22"/>
      <c r="B12" s="23"/>
      <c r="C12" s="16"/>
      <c r="D12" s="16"/>
      <c r="E12" s="41"/>
      <c r="F12" s="456" t="str">
        <f>VLOOKUP(H14,bd_lista!A3:E593,2,FALSE)</f>
        <v>SIN  NOMBRE</v>
      </c>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36"/>
      <c r="AF12" s="36"/>
    </row>
    <row r="13" spans="1:32" ht="23.25" customHeight="1">
      <c r="A13" s="22"/>
      <c r="B13" s="22"/>
      <c r="C13" s="16"/>
      <c r="D13" s="16"/>
      <c r="E13" s="1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22"/>
      <c r="AF13" s="22"/>
    </row>
    <row r="14" spans="1:32" ht="15.75" customHeight="1">
      <c r="A14" s="22"/>
      <c r="B14" s="27" t="s">
        <v>606</v>
      </c>
      <c r="C14" s="22"/>
      <c r="D14" s="22"/>
      <c r="E14" s="22"/>
      <c r="F14" s="22"/>
      <c r="G14" s="22"/>
      <c r="H14" s="478"/>
      <c r="I14" s="475"/>
      <c r="J14" s="22"/>
      <c r="K14" s="22"/>
      <c r="L14" s="22"/>
      <c r="M14" s="22"/>
      <c r="N14" s="22"/>
      <c r="O14" s="22"/>
      <c r="P14" s="22"/>
      <c r="Q14" s="22"/>
      <c r="R14" s="22"/>
      <c r="S14" s="22"/>
      <c r="T14" s="22"/>
      <c r="U14" s="22"/>
      <c r="V14" s="22"/>
      <c r="W14" s="22"/>
      <c r="X14" s="22"/>
      <c r="Y14" s="22"/>
      <c r="Z14" s="22"/>
      <c r="AA14" s="22"/>
      <c r="AB14" s="22"/>
      <c r="AC14" s="22"/>
      <c r="AD14" s="22"/>
      <c r="AE14" s="22"/>
      <c r="AF14" s="22"/>
    </row>
    <row r="15" spans="1:32" ht="15.75" customHeight="1">
      <c r="A15" s="22"/>
      <c r="B15" s="27"/>
      <c r="C15" s="22"/>
      <c r="D15" s="22"/>
      <c r="E15" s="22"/>
      <c r="F15" s="22"/>
      <c r="G15" s="22"/>
      <c r="H15" s="242"/>
      <c r="I15" s="242"/>
      <c r="J15" s="22"/>
      <c r="K15" s="22"/>
      <c r="L15" s="22"/>
      <c r="M15" s="22"/>
      <c r="N15" s="22"/>
      <c r="O15" s="22"/>
      <c r="P15" s="22"/>
      <c r="Q15" s="22"/>
      <c r="R15" s="22"/>
      <c r="S15" s="22"/>
      <c r="T15" s="22"/>
      <c r="U15" s="22"/>
      <c r="V15" s="22"/>
      <c r="W15" s="22"/>
      <c r="X15" s="22"/>
      <c r="Y15" s="22"/>
      <c r="Z15" s="22"/>
      <c r="AA15" s="22"/>
      <c r="AB15" s="22"/>
      <c r="AC15" s="22"/>
      <c r="AD15" s="22"/>
      <c r="AE15" s="22"/>
      <c r="AF15" s="22"/>
    </row>
    <row r="16" spans="1:32" ht="15.75" customHeight="1">
      <c r="A16" s="22"/>
      <c r="B16" s="465" t="s">
        <v>1362</v>
      </c>
      <c r="C16" s="465"/>
      <c r="D16" s="465"/>
      <c r="E16" s="465"/>
      <c r="F16" s="465"/>
      <c r="G16" s="465"/>
      <c r="H16" s="465"/>
      <c r="I16" s="465"/>
      <c r="J16" s="465"/>
      <c r="K16" s="465"/>
      <c r="L16" s="465"/>
      <c r="M16" s="465"/>
      <c r="N16" s="465"/>
      <c r="O16" s="465"/>
      <c r="P16" s="465"/>
      <c r="Q16" s="465"/>
      <c r="R16" s="465"/>
      <c r="S16" s="465"/>
      <c r="T16" s="465"/>
      <c r="U16" s="465"/>
      <c r="V16" s="465"/>
      <c r="W16" s="465"/>
      <c r="X16" s="465"/>
      <c r="Y16" s="465"/>
      <c r="Z16" s="465"/>
      <c r="AA16" s="465"/>
      <c r="AB16" s="465"/>
      <c r="AC16" s="465"/>
      <c r="AD16" s="465"/>
      <c r="AE16" s="465"/>
      <c r="AF16" s="22"/>
    </row>
    <row r="17" spans="1:32" ht="15.75">
      <c r="A17" s="22"/>
      <c r="B17" s="465"/>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22"/>
    </row>
    <row r="18" spans="1:32" ht="6" customHeight="1" thickBot="1">
      <c r="A18" s="36"/>
      <c r="B18" s="40"/>
      <c r="C18" s="36"/>
      <c r="D18" s="36"/>
      <c r="E18" s="36"/>
      <c r="F18" s="36"/>
      <c r="G18" s="36"/>
      <c r="H18" s="479"/>
      <c r="I18" s="479"/>
      <c r="J18" s="36"/>
      <c r="K18" s="36"/>
      <c r="L18" s="36"/>
      <c r="M18" s="36"/>
      <c r="N18" s="36"/>
      <c r="O18" s="36"/>
      <c r="P18" s="36"/>
      <c r="Q18" s="36"/>
      <c r="R18" s="36"/>
      <c r="S18" s="36"/>
      <c r="T18" s="36"/>
      <c r="U18" s="36"/>
      <c r="V18" s="36"/>
      <c r="W18" s="36"/>
      <c r="X18" s="36"/>
      <c r="Y18" s="36"/>
      <c r="Z18" s="36"/>
      <c r="AA18" s="36"/>
      <c r="AB18" s="36"/>
      <c r="AC18" s="36"/>
      <c r="AD18" s="36"/>
      <c r="AE18" s="36"/>
      <c r="AF18" s="36"/>
    </row>
    <row r="19" spans="1:32" ht="15.75">
      <c r="A19" s="36"/>
      <c r="B19" s="447" t="s">
        <v>7623</v>
      </c>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8"/>
      <c r="AE19" s="449"/>
      <c r="AF19" s="36"/>
    </row>
    <row r="20" spans="1:32" ht="15.75">
      <c r="A20" s="36"/>
      <c r="B20" s="450"/>
      <c r="C20" s="451"/>
      <c r="D20" s="451"/>
      <c r="E20" s="451"/>
      <c r="F20" s="451"/>
      <c r="G20" s="451"/>
      <c r="H20" s="451"/>
      <c r="I20" s="451"/>
      <c r="J20" s="451"/>
      <c r="K20" s="451"/>
      <c r="L20" s="451"/>
      <c r="M20" s="451"/>
      <c r="N20" s="451"/>
      <c r="O20" s="451"/>
      <c r="P20" s="451"/>
      <c r="Q20" s="451"/>
      <c r="R20" s="451"/>
      <c r="S20" s="451"/>
      <c r="T20" s="451"/>
      <c r="U20" s="451"/>
      <c r="V20" s="451"/>
      <c r="W20" s="451"/>
      <c r="X20" s="451"/>
      <c r="Y20" s="451"/>
      <c r="Z20" s="451"/>
      <c r="AA20" s="451"/>
      <c r="AB20" s="451"/>
      <c r="AC20" s="451"/>
      <c r="AD20" s="451"/>
      <c r="AE20" s="452"/>
      <c r="AF20" s="36"/>
    </row>
    <row r="21" spans="1:32" ht="24.75" customHeight="1" thickBot="1">
      <c r="A21" s="36"/>
      <c r="B21" s="453"/>
      <c r="C21" s="454"/>
      <c r="D21" s="454"/>
      <c r="E21" s="454"/>
      <c r="F21" s="454"/>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5"/>
      <c r="AF21" s="36"/>
    </row>
    <row r="22" spans="1:32" ht="7.5" customHeight="1">
      <c r="A22" s="22"/>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2"/>
    </row>
    <row r="23" spans="1:32" ht="15.75" customHeight="1">
      <c r="A23" s="22"/>
      <c r="B23" s="28"/>
      <c r="C23" s="476" t="s">
        <v>608</v>
      </c>
      <c r="D23" s="476"/>
      <c r="E23" s="476"/>
      <c r="F23" s="476"/>
      <c r="G23" s="476"/>
      <c r="H23" s="476"/>
      <c r="I23" s="466" t="s">
        <v>31</v>
      </c>
      <c r="J23" s="466"/>
      <c r="K23" s="466"/>
      <c r="L23" s="466"/>
      <c r="M23" s="467" t="s">
        <v>2</v>
      </c>
      <c r="N23" s="468"/>
      <c r="O23" s="468"/>
      <c r="P23" s="468"/>
      <c r="Q23" s="468"/>
      <c r="R23" s="468"/>
      <c r="S23" s="468"/>
      <c r="T23" s="468"/>
      <c r="U23" s="468"/>
      <c r="V23" s="468"/>
      <c r="W23" s="468"/>
      <c r="X23" s="468"/>
      <c r="Y23" s="469"/>
      <c r="Z23" s="466" t="s">
        <v>645</v>
      </c>
      <c r="AA23" s="466"/>
      <c r="AB23" s="466"/>
      <c r="AC23" s="466"/>
      <c r="AD23" s="466"/>
      <c r="AE23" s="28"/>
      <c r="AF23" s="22"/>
    </row>
    <row r="24" spans="1:32" ht="24" customHeight="1">
      <c r="A24" s="22"/>
      <c r="B24" s="28"/>
      <c r="C24" s="477" t="s">
        <v>30</v>
      </c>
      <c r="D24" s="477"/>
      <c r="E24" s="477"/>
      <c r="F24" s="477" t="s">
        <v>609</v>
      </c>
      <c r="G24" s="477"/>
      <c r="H24" s="477"/>
      <c r="I24" s="466"/>
      <c r="J24" s="466"/>
      <c r="K24" s="466"/>
      <c r="L24" s="466"/>
      <c r="M24" s="470"/>
      <c r="N24" s="471"/>
      <c r="O24" s="471"/>
      <c r="P24" s="471"/>
      <c r="Q24" s="471"/>
      <c r="R24" s="471"/>
      <c r="S24" s="471"/>
      <c r="T24" s="471"/>
      <c r="U24" s="471"/>
      <c r="V24" s="471"/>
      <c r="W24" s="471"/>
      <c r="X24" s="471"/>
      <c r="Y24" s="472"/>
      <c r="Z24" s="466"/>
      <c r="AA24" s="466"/>
      <c r="AB24" s="466"/>
      <c r="AC24" s="466"/>
      <c r="AD24" s="466"/>
      <c r="AE24" s="28"/>
      <c r="AF24" s="22"/>
    </row>
    <row r="25" spans="1:32" ht="17.100000000000001" customHeight="1">
      <c r="A25" s="22"/>
      <c r="B25" s="28"/>
      <c r="C25" s="429">
        <f>+VLOOKUP($H$14,RESUMEN!$A$11:$AP$599,7,FALSE)</f>
        <v>0</v>
      </c>
      <c r="D25" s="430"/>
      <c r="E25" s="431"/>
      <c r="F25" s="429">
        <f>+VLOOKUP($H$14,RESUMEN!$A$11:$AP$599,28,FALSE)</f>
        <v>0</v>
      </c>
      <c r="G25" s="430"/>
      <c r="H25" s="431"/>
      <c r="I25" s="432" t="s">
        <v>3</v>
      </c>
      <c r="J25" s="433"/>
      <c r="K25" s="433"/>
      <c r="L25" s="434"/>
      <c r="M25" s="438" t="s">
        <v>4</v>
      </c>
      <c r="N25" s="439"/>
      <c r="O25" s="439"/>
      <c r="P25" s="439"/>
      <c r="Q25" s="439"/>
      <c r="R25" s="439"/>
      <c r="S25" s="439"/>
      <c r="T25" s="439"/>
      <c r="U25" s="439"/>
      <c r="V25" s="439"/>
      <c r="W25" s="439"/>
      <c r="X25" s="439"/>
      <c r="Y25" s="440"/>
      <c r="Z25" s="435" t="s">
        <v>5</v>
      </c>
      <c r="AA25" s="436"/>
      <c r="AB25" s="436"/>
      <c r="AC25" s="436"/>
      <c r="AD25" s="437"/>
      <c r="AE25" s="28"/>
      <c r="AF25" s="22"/>
    </row>
    <row r="26" spans="1:32" ht="17.100000000000001" customHeight="1">
      <c r="A26" s="22"/>
      <c r="B26" s="28"/>
      <c r="C26" s="429">
        <f>+VLOOKUP($H$14,RESUMEN!$A$11:$AP$599,8,FALSE)</f>
        <v>0</v>
      </c>
      <c r="D26" s="430"/>
      <c r="E26" s="431"/>
      <c r="F26" s="429">
        <v>0</v>
      </c>
      <c r="G26" s="430"/>
      <c r="H26" s="431"/>
      <c r="I26" s="432" t="s">
        <v>616</v>
      </c>
      <c r="J26" s="433"/>
      <c r="K26" s="433"/>
      <c r="L26" s="434"/>
      <c r="M26" s="438" t="s">
        <v>623</v>
      </c>
      <c r="N26" s="439"/>
      <c r="O26" s="439"/>
      <c r="P26" s="439"/>
      <c r="Q26" s="439"/>
      <c r="R26" s="439"/>
      <c r="S26" s="439"/>
      <c r="T26" s="439"/>
      <c r="U26" s="439"/>
      <c r="V26" s="439"/>
      <c r="W26" s="439"/>
      <c r="X26" s="439"/>
      <c r="Y26" s="440"/>
      <c r="Z26" s="435" t="s">
        <v>10</v>
      </c>
      <c r="AA26" s="436"/>
      <c r="AB26" s="436"/>
      <c r="AC26" s="436"/>
      <c r="AD26" s="437"/>
      <c r="AE26" s="28"/>
      <c r="AF26" s="22"/>
    </row>
    <row r="27" spans="1:32" ht="17.100000000000001" customHeight="1">
      <c r="A27" s="22"/>
      <c r="B27" s="28"/>
      <c r="C27" s="429">
        <v>0</v>
      </c>
      <c r="D27" s="430"/>
      <c r="E27" s="431"/>
      <c r="F27" s="429">
        <f>+VLOOKUP($H$14,RESUMEN!$A$11:$AP$599,29,FALSE)</f>
        <v>0</v>
      </c>
      <c r="G27" s="430"/>
      <c r="H27" s="431"/>
      <c r="I27" s="432" t="s">
        <v>563</v>
      </c>
      <c r="J27" s="433"/>
      <c r="K27" s="433"/>
      <c r="L27" s="434"/>
      <c r="M27" s="438" t="s">
        <v>647</v>
      </c>
      <c r="N27" s="439"/>
      <c r="O27" s="439"/>
      <c r="P27" s="439"/>
      <c r="Q27" s="439"/>
      <c r="R27" s="439"/>
      <c r="S27" s="439"/>
      <c r="T27" s="439"/>
      <c r="U27" s="439"/>
      <c r="V27" s="439"/>
      <c r="W27" s="439"/>
      <c r="X27" s="439"/>
      <c r="Y27" s="440"/>
      <c r="Z27" s="435" t="s">
        <v>10</v>
      </c>
      <c r="AA27" s="436"/>
      <c r="AB27" s="436"/>
      <c r="AC27" s="436"/>
      <c r="AD27" s="437"/>
      <c r="AE27" s="28"/>
      <c r="AF27" s="22"/>
    </row>
    <row r="28" spans="1:32" ht="17.100000000000001" customHeight="1">
      <c r="A28" s="22"/>
      <c r="B28" s="28"/>
      <c r="C28" s="429">
        <f>+VLOOKUP($H$14,RESUMEN!$A$11:$AP$599,9,FALSE)</f>
        <v>0</v>
      </c>
      <c r="D28" s="430"/>
      <c r="E28" s="431"/>
      <c r="F28" s="429">
        <v>0</v>
      </c>
      <c r="G28" s="430"/>
      <c r="H28" s="431"/>
      <c r="I28" s="432" t="s">
        <v>1402</v>
      </c>
      <c r="J28" s="433"/>
      <c r="K28" s="433"/>
      <c r="L28" s="434"/>
      <c r="M28" s="438" t="s">
        <v>1406</v>
      </c>
      <c r="N28" s="439"/>
      <c r="O28" s="439"/>
      <c r="P28" s="439"/>
      <c r="Q28" s="439"/>
      <c r="R28" s="439"/>
      <c r="S28" s="439"/>
      <c r="T28" s="439"/>
      <c r="U28" s="439"/>
      <c r="V28" s="439"/>
      <c r="W28" s="439"/>
      <c r="X28" s="439"/>
      <c r="Y28" s="440"/>
      <c r="Z28" s="435" t="s">
        <v>5</v>
      </c>
      <c r="AA28" s="436"/>
      <c r="AB28" s="436"/>
      <c r="AC28" s="436"/>
      <c r="AD28" s="437"/>
      <c r="AE28" s="28"/>
      <c r="AF28" s="22"/>
    </row>
    <row r="29" spans="1:32" ht="17.100000000000001" customHeight="1">
      <c r="A29" s="22"/>
      <c r="B29" s="28"/>
      <c r="C29" s="429">
        <f>+VLOOKUP($H$14,RESUMEN!$A$11:$AP$599,10,FALSE)</f>
        <v>0</v>
      </c>
      <c r="D29" s="430"/>
      <c r="E29" s="431"/>
      <c r="F29" s="429">
        <f>+VLOOKUP($H$14,RESUMEN!$A$11:$AP$599,30,FALSE)</f>
        <v>0</v>
      </c>
      <c r="G29" s="430"/>
      <c r="H29" s="431"/>
      <c r="I29" s="432" t="s">
        <v>11</v>
      </c>
      <c r="J29" s="433"/>
      <c r="K29" s="433"/>
      <c r="L29" s="434"/>
      <c r="M29" s="438" t="s">
        <v>621</v>
      </c>
      <c r="N29" s="439"/>
      <c r="O29" s="439"/>
      <c r="P29" s="439"/>
      <c r="Q29" s="439"/>
      <c r="R29" s="439"/>
      <c r="S29" s="439"/>
      <c r="T29" s="439"/>
      <c r="U29" s="439"/>
      <c r="V29" s="439"/>
      <c r="W29" s="439"/>
      <c r="X29" s="439"/>
      <c r="Y29" s="440"/>
      <c r="Z29" s="435" t="s">
        <v>12</v>
      </c>
      <c r="AA29" s="436"/>
      <c r="AB29" s="436"/>
      <c r="AC29" s="436"/>
      <c r="AD29" s="437"/>
      <c r="AE29" s="28"/>
      <c r="AF29" s="22"/>
    </row>
    <row r="30" spans="1:32" ht="17.100000000000001" customHeight="1">
      <c r="A30" s="22"/>
      <c r="B30" s="28"/>
      <c r="C30" s="429">
        <f>+VLOOKUP($H$14,RESUMEN!$A$11:$AP$599,11,FALSE)</f>
        <v>0</v>
      </c>
      <c r="D30" s="430"/>
      <c r="E30" s="431"/>
      <c r="F30" s="429">
        <f>+VLOOKUP($H$14,RESUMEN!$A$11:$AP$599,31,FALSE)</f>
        <v>0</v>
      </c>
      <c r="G30" s="430"/>
      <c r="H30" s="431"/>
      <c r="I30" s="432" t="s">
        <v>6</v>
      </c>
      <c r="J30" s="433"/>
      <c r="K30" s="433"/>
      <c r="L30" s="434"/>
      <c r="M30" s="438" t="s">
        <v>7</v>
      </c>
      <c r="N30" s="439"/>
      <c r="O30" s="439"/>
      <c r="P30" s="439"/>
      <c r="Q30" s="439"/>
      <c r="R30" s="439"/>
      <c r="S30" s="439"/>
      <c r="T30" s="439"/>
      <c r="U30" s="439"/>
      <c r="V30" s="439"/>
      <c r="W30" s="439"/>
      <c r="X30" s="439"/>
      <c r="Y30" s="440"/>
      <c r="Z30" s="435" t="s">
        <v>5</v>
      </c>
      <c r="AA30" s="436"/>
      <c r="AB30" s="436"/>
      <c r="AC30" s="436"/>
      <c r="AD30" s="437"/>
      <c r="AE30" s="28"/>
      <c r="AF30" s="22"/>
    </row>
    <row r="31" spans="1:32" ht="17.100000000000001" customHeight="1">
      <c r="A31" s="22"/>
      <c r="B31" s="28"/>
      <c r="C31" s="429">
        <f>+VLOOKUP($H$14,RESUMEN!$A$11:$AP$599,13,FALSE)</f>
        <v>0</v>
      </c>
      <c r="D31" s="430"/>
      <c r="E31" s="431"/>
      <c r="F31" s="429">
        <f>+VLOOKUP($H$14,RESUMEN!$A$11:$AP$599,32,FALSE)</f>
        <v>0</v>
      </c>
      <c r="G31" s="430"/>
      <c r="H31" s="431"/>
      <c r="I31" s="432" t="s">
        <v>15</v>
      </c>
      <c r="J31" s="433"/>
      <c r="K31" s="433"/>
      <c r="L31" s="434"/>
      <c r="M31" s="438" t="s">
        <v>16</v>
      </c>
      <c r="N31" s="439"/>
      <c r="O31" s="439"/>
      <c r="P31" s="439"/>
      <c r="Q31" s="439"/>
      <c r="R31" s="439"/>
      <c r="S31" s="439"/>
      <c r="T31" s="439"/>
      <c r="U31" s="439"/>
      <c r="V31" s="439"/>
      <c r="W31" s="439"/>
      <c r="X31" s="439"/>
      <c r="Y31" s="440"/>
      <c r="Z31" s="435" t="s">
        <v>12</v>
      </c>
      <c r="AA31" s="436"/>
      <c r="AB31" s="436"/>
      <c r="AC31" s="436"/>
      <c r="AD31" s="437"/>
      <c r="AE31" s="28"/>
      <c r="AF31" s="22"/>
    </row>
    <row r="32" spans="1:32" ht="32.25" customHeight="1">
      <c r="A32" s="22"/>
      <c r="B32" s="28"/>
      <c r="C32" s="429">
        <f>+VLOOKUP($H$14,RESUMEN!$A$11:$AP$599,14,FALSE)</f>
        <v>0</v>
      </c>
      <c r="D32" s="430"/>
      <c r="E32" s="431"/>
      <c r="F32" s="429">
        <v>0</v>
      </c>
      <c r="G32" s="430"/>
      <c r="H32" s="431"/>
      <c r="I32" s="432" t="s">
        <v>3278</v>
      </c>
      <c r="J32" s="433"/>
      <c r="K32" s="433"/>
      <c r="L32" s="434"/>
      <c r="M32" s="438" t="s">
        <v>3279</v>
      </c>
      <c r="N32" s="439"/>
      <c r="O32" s="439"/>
      <c r="P32" s="439"/>
      <c r="Q32" s="439"/>
      <c r="R32" s="439"/>
      <c r="S32" s="439"/>
      <c r="T32" s="439"/>
      <c r="U32" s="439"/>
      <c r="V32" s="439"/>
      <c r="W32" s="439"/>
      <c r="X32" s="439"/>
      <c r="Y32" s="440"/>
      <c r="Z32" s="432" t="s">
        <v>3280</v>
      </c>
      <c r="AA32" s="433"/>
      <c r="AB32" s="433"/>
      <c r="AC32" s="433"/>
      <c r="AD32" s="434"/>
      <c r="AE32" s="28"/>
      <c r="AF32" s="22"/>
    </row>
    <row r="33" spans="1:32" ht="17.100000000000001" customHeight="1">
      <c r="A33" s="22"/>
      <c r="B33" s="28"/>
      <c r="C33" s="429">
        <f>+VLOOKUP($H$14,RESUMEN!$A$11:$AP$599,15,FALSE)</f>
        <v>0</v>
      </c>
      <c r="D33" s="430"/>
      <c r="E33" s="431"/>
      <c r="F33" s="429">
        <v>0</v>
      </c>
      <c r="G33" s="430"/>
      <c r="H33" s="431"/>
      <c r="I33" s="432" t="s">
        <v>617</v>
      </c>
      <c r="J33" s="433"/>
      <c r="K33" s="433"/>
      <c r="L33" s="434"/>
      <c r="M33" s="438" t="s">
        <v>624</v>
      </c>
      <c r="N33" s="439"/>
      <c r="O33" s="439"/>
      <c r="P33" s="439"/>
      <c r="Q33" s="439"/>
      <c r="R33" s="439"/>
      <c r="S33" s="439"/>
      <c r="T33" s="439"/>
      <c r="U33" s="439"/>
      <c r="V33" s="439"/>
      <c r="W33" s="439"/>
      <c r="X33" s="439"/>
      <c r="Y33" s="440"/>
      <c r="Z33" s="435" t="s">
        <v>19</v>
      </c>
      <c r="AA33" s="436"/>
      <c r="AB33" s="436"/>
      <c r="AC33" s="436"/>
      <c r="AD33" s="437"/>
      <c r="AE33" s="28"/>
      <c r="AF33" s="22"/>
    </row>
    <row r="34" spans="1:32" ht="17.100000000000001" customHeight="1">
      <c r="A34" s="22"/>
      <c r="B34" s="28"/>
      <c r="C34" s="429">
        <f>+VLOOKUP($H$14,RESUMEN!$A$11:$AP$599,16,FALSE)</f>
        <v>0</v>
      </c>
      <c r="D34" s="430"/>
      <c r="E34" s="431"/>
      <c r="F34" s="429">
        <f>+VLOOKUP($H$14,RESUMEN!$A$11:$AP$599,33,FALSE)</f>
        <v>0</v>
      </c>
      <c r="G34" s="430"/>
      <c r="H34" s="431"/>
      <c r="I34" s="432" t="s">
        <v>17</v>
      </c>
      <c r="J34" s="433"/>
      <c r="K34" s="433"/>
      <c r="L34" s="434"/>
      <c r="M34" s="438" t="s">
        <v>18</v>
      </c>
      <c r="N34" s="439"/>
      <c r="O34" s="439"/>
      <c r="P34" s="439"/>
      <c r="Q34" s="439"/>
      <c r="R34" s="439"/>
      <c r="S34" s="439"/>
      <c r="T34" s="439"/>
      <c r="U34" s="439"/>
      <c r="V34" s="439"/>
      <c r="W34" s="439"/>
      <c r="X34" s="439"/>
      <c r="Y34" s="440"/>
      <c r="Z34" s="435" t="s">
        <v>19</v>
      </c>
      <c r="AA34" s="436"/>
      <c r="AB34" s="436"/>
      <c r="AC34" s="436"/>
      <c r="AD34" s="437"/>
      <c r="AE34" s="28"/>
      <c r="AF34" s="22"/>
    </row>
    <row r="35" spans="1:32" ht="17.100000000000001" customHeight="1">
      <c r="A35" s="22"/>
      <c r="B35" s="28"/>
      <c r="C35" s="429">
        <f>+VLOOKUP($H$14,RESUMEN!$A$11:$AP$599,17,FALSE)</f>
        <v>0</v>
      </c>
      <c r="D35" s="430"/>
      <c r="E35" s="431"/>
      <c r="F35" s="429">
        <f>+VLOOKUP($H$14,RESUMEN!$A$11:$AP$599,34,FALSE)</f>
        <v>0</v>
      </c>
      <c r="G35" s="430"/>
      <c r="H35" s="431"/>
      <c r="I35" s="432" t="s">
        <v>13</v>
      </c>
      <c r="J35" s="433"/>
      <c r="K35" s="433"/>
      <c r="L35" s="434"/>
      <c r="M35" s="438" t="s">
        <v>14</v>
      </c>
      <c r="N35" s="439"/>
      <c r="O35" s="439"/>
      <c r="P35" s="439"/>
      <c r="Q35" s="439"/>
      <c r="R35" s="439"/>
      <c r="S35" s="439"/>
      <c r="T35" s="439"/>
      <c r="U35" s="439"/>
      <c r="V35" s="439"/>
      <c r="W35" s="439"/>
      <c r="X35" s="439"/>
      <c r="Y35" s="440"/>
      <c r="Z35" s="435" t="s">
        <v>12</v>
      </c>
      <c r="AA35" s="436"/>
      <c r="AB35" s="436"/>
      <c r="AC35" s="436"/>
      <c r="AD35" s="437"/>
      <c r="AE35" s="28"/>
      <c r="AF35" s="22"/>
    </row>
    <row r="36" spans="1:32" ht="17.100000000000001" customHeight="1">
      <c r="A36" s="22"/>
      <c r="B36" s="28"/>
      <c r="C36" s="429">
        <f>+VLOOKUP($H$14,RESUMEN!$A$11:$AP$599,18,FALSE)</f>
        <v>0</v>
      </c>
      <c r="D36" s="430"/>
      <c r="E36" s="431"/>
      <c r="F36" s="429">
        <f>+VLOOKUP($H$14,RESUMEN!$A$11:$AP$599,35,FALSE)</f>
        <v>0</v>
      </c>
      <c r="G36" s="430"/>
      <c r="H36" s="431"/>
      <c r="I36" s="432" t="s">
        <v>618</v>
      </c>
      <c r="J36" s="433"/>
      <c r="K36" s="433"/>
      <c r="L36" s="434"/>
      <c r="M36" s="438" t="s">
        <v>620</v>
      </c>
      <c r="N36" s="439"/>
      <c r="O36" s="439"/>
      <c r="P36" s="439"/>
      <c r="Q36" s="439"/>
      <c r="R36" s="439"/>
      <c r="S36" s="439"/>
      <c r="T36" s="439"/>
      <c r="U36" s="439"/>
      <c r="V36" s="439"/>
      <c r="W36" s="439"/>
      <c r="X36" s="439"/>
      <c r="Y36" s="440"/>
      <c r="Z36" s="435" t="s">
        <v>19</v>
      </c>
      <c r="AA36" s="436"/>
      <c r="AB36" s="436"/>
      <c r="AC36" s="436"/>
      <c r="AD36" s="437"/>
      <c r="AE36" s="28"/>
      <c r="AF36" s="22"/>
    </row>
    <row r="37" spans="1:32" ht="17.100000000000001" customHeight="1">
      <c r="A37" s="22"/>
      <c r="B37" s="28"/>
      <c r="C37" s="429">
        <f>+VLOOKUP($H$14,RESUMEN!$A$11:$AP$599,19,FALSE)+VLOOKUP($H$14,RESUMEN!$A$11:$AP$599,20,FALSE)</f>
        <v>0</v>
      </c>
      <c r="D37" s="430"/>
      <c r="E37" s="431"/>
      <c r="F37" s="429">
        <f>+VLOOKUP($H$14,RESUMEN!$A$11:$AP$599,36,FALSE)</f>
        <v>0</v>
      </c>
      <c r="G37" s="430"/>
      <c r="H37" s="431"/>
      <c r="I37" s="432" t="s">
        <v>658</v>
      </c>
      <c r="J37" s="433"/>
      <c r="K37" s="433"/>
      <c r="L37" s="434"/>
      <c r="M37" s="438" t="s">
        <v>660</v>
      </c>
      <c r="N37" s="439"/>
      <c r="O37" s="439"/>
      <c r="P37" s="439"/>
      <c r="Q37" s="439"/>
      <c r="R37" s="439"/>
      <c r="S37" s="439"/>
      <c r="T37" s="439"/>
      <c r="U37" s="439"/>
      <c r="V37" s="439"/>
      <c r="W37" s="439"/>
      <c r="X37" s="439"/>
      <c r="Y37" s="440"/>
      <c r="Z37" s="435" t="s">
        <v>19</v>
      </c>
      <c r="AA37" s="436"/>
      <c r="AB37" s="436"/>
      <c r="AC37" s="436"/>
      <c r="AD37" s="437"/>
      <c r="AE37" s="28"/>
      <c r="AF37" s="22"/>
    </row>
    <row r="38" spans="1:32" ht="17.100000000000001" customHeight="1">
      <c r="A38" s="22"/>
      <c r="B38" s="28"/>
      <c r="C38" s="429">
        <f>+VLOOKUP($H$14,RESUMEN!$A$11:$AP$599,21,FALSE)</f>
        <v>0</v>
      </c>
      <c r="D38" s="430"/>
      <c r="E38" s="431"/>
      <c r="F38" s="429">
        <f>+VLOOKUP($H$14,RESUMEN!$A$11:$AP$599,37,FALSE)</f>
        <v>0</v>
      </c>
      <c r="G38" s="430"/>
      <c r="H38" s="431"/>
      <c r="I38" s="432" t="s">
        <v>20</v>
      </c>
      <c r="J38" s="433"/>
      <c r="K38" s="433"/>
      <c r="L38" s="434"/>
      <c r="M38" s="438" t="s">
        <v>622</v>
      </c>
      <c r="N38" s="439"/>
      <c r="O38" s="439"/>
      <c r="P38" s="439"/>
      <c r="Q38" s="439"/>
      <c r="R38" s="439"/>
      <c r="S38" s="439"/>
      <c r="T38" s="439"/>
      <c r="U38" s="439"/>
      <c r="V38" s="439"/>
      <c r="W38" s="439"/>
      <c r="X38" s="439"/>
      <c r="Y38" s="440"/>
      <c r="Z38" s="435" t="s">
        <v>12</v>
      </c>
      <c r="AA38" s="436"/>
      <c r="AB38" s="436"/>
      <c r="AC38" s="436"/>
      <c r="AD38" s="437"/>
      <c r="AE38" s="28"/>
      <c r="AF38" s="22"/>
    </row>
    <row r="39" spans="1:32" ht="17.100000000000001" customHeight="1">
      <c r="A39" s="22"/>
      <c r="B39" s="28"/>
      <c r="C39" s="429">
        <f>+VLOOKUP($H$14,RESUMEN!$A$11:$AP$599,22,FALSE)</f>
        <v>0</v>
      </c>
      <c r="D39" s="430"/>
      <c r="E39" s="431"/>
      <c r="F39" s="429">
        <f>+VLOOKUP($H$14,RESUMEN!$A$11:$AP$599,38,FALSE)</f>
        <v>0</v>
      </c>
      <c r="G39" s="430"/>
      <c r="H39" s="431"/>
      <c r="I39" s="432" t="s">
        <v>21</v>
      </c>
      <c r="J39" s="433"/>
      <c r="K39" s="433"/>
      <c r="L39" s="434"/>
      <c r="M39" s="438" t="s">
        <v>22</v>
      </c>
      <c r="N39" s="439"/>
      <c r="O39" s="439"/>
      <c r="P39" s="439"/>
      <c r="Q39" s="439"/>
      <c r="R39" s="439"/>
      <c r="S39" s="439"/>
      <c r="T39" s="439"/>
      <c r="U39" s="439"/>
      <c r="V39" s="439"/>
      <c r="W39" s="439"/>
      <c r="X39" s="439"/>
      <c r="Y39" s="440"/>
      <c r="Z39" s="435" t="s">
        <v>12</v>
      </c>
      <c r="AA39" s="436"/>
      <c r="AB39" s="436"/>
      <c r="AC39" s="436"/>
      <c r="AD39" s="437"/>
      <c r="AE39" s="28"/>
      <c r="AF39" s="22"/>
    </row>
    <row r="40" spans="1:32" ht="17.100000000000001" customHeight="1">
      <c r="A40" s="22"/>
      <c r="B40" s="28"/>
      <c r="C40" s="429">
        <v>0</v>
      </c>
      <c r="D40" s="430"/>
      <c r="E40" s="431"/>
      <c r="F40" s="429">
        <f>+VLOOKUP($H$14,RESUMEN!$A$11:$AP$599,39,FALSE)</f>
        <v>0</v>
      </c>
      <c r="G40" s="430"/>
      <c r="H40" s="431"/>
      <c r="I40" s="432" t="s">
        <v>23</v>
      </c>
      <c r="J40" s="433"/>
      <c r="K40" s="433"/>
      <c r="L40" s="434"/>
      <c r="M40" s="438" t="s">
        <v>24</v>
      </c>
      <c r="N40" s="439"/>
      <c r="O40" s="439"/>
      <c r="P40" s="439"/>
      <c r="Q40" s="439"/>
      <c r="R40" s="439"/>
      <c r="S40" s="439"/>
      <c r="T40" s="439"/>
      <c r="U40" s="439"/>
      <c r="V40" s="439"/>
      <c r="W40" s="439"/>
      <c r="X40" s="439"/>
      <c r="Y40" s="440"/>
      <c r="Z40" s="435" t="s">
        <v>19</v>
      </c>
      <c r="AA40" s="436"/>
      <c r="AB40" s="436"/>
      <c r="AC40" s="436"/>
      <c r="AD40" s="437"/>
      <c r="AE40" s="28"/>
      <c r="AF40" s="22"/>
    </row>
    <row r="41" spans="1:32" ht="17.100000000000001" customHeight="1">
      <c r="A41" s="22"/>
      <c r="B41" s="28"/>
      <c r="C41" s="429">
        <f>+VLOOKUP($H$14,RESUMEN!$A$11:$AP$599,23,FALSE)</f>
        <v>0</v>
      </c>
      <c r="D41" s="430"/>
      <c r="E41" s="431"/>
      <c r="F41" s="429">
        <f>+VLOOKUP($H$14,RESUMEN!$A$11:$AP$599,40,FALSE)</f>
        <v>0</v>
      </c>
      <c r="G41" s="430"/>
      <c r="H41" s="431"/>
      <c r="I41" s="432" t="s">
        <v>8</v>
      </c>
      <c r="J41" s="433"/>
      <c r="K41" s="433"/>
      <c r="L41" s="434"/>
      <c r="M41" s="438" t="s">
        <v>9</v>
      </c>
      <c r="N41" s="439"/>
      <c r="O41" s="439"/>
      <c r="P41" s="439"/>
      <c r="Q41" s="439"/>
      <c r="R41" s="439"/>
      <c r="S41" s="439"/>
      <c r="T41" s="439"/>
      <c r="U41" s="439"/>
      <c r="V41" s="439"/>
      <c r="W41" s="439"/>
      <c r="X41" s="439"/>
      <c r="Y41" s="440"/>
      <c r="Z41" s="435" t="s">
        <v>10</v>
      </c>
      <c r="AA41" s="436"/>
      <c r="AB41" s="436"/>
      <c r="AC41" s="436"/>
      <c r="AD41" s="437"/>
      <c r="AE41" s="28"/>
      <c r="AF41" s="22"/>
    </row>
    <row r="42" spans="1:32" ht="17.100000000000001" customHeight="1">
      <c r="A42" s="22"/>
      <c r="B42" s="28"/>
      <c r="C42" s="429">
        <f>+VLOOKUP($H$14,RESUMEN!$A$11:$AP$599,24,FALSE)</f>
        <v>0</v>
      </c>
      <c r="D42" s="430"/>
      <c r="E42" s="431"/>
      <c r="F42" s="429">
        <v>0</v>
      </c>
      <c r="G42" s="430"/>
      <c r="H42" s="431"/>
      <c r="I42" s="432" t="s">
        <v>610</v>
      </c>
      <c r="J42" s="433"/>
      <c r="K42" s="433"/>
      <c r="L42" s="434"/>
      <c r="M42" s="438" t="s">
        <v>619</v>
      </c>
      <c r="N42" s="439"/>
      <c r="O42" s="439"/>
      <c r="P42" s="439"/>
      <c r="Q42" s="439"/>
      <c r="R42" s="439"/>
      <c r="S42" s="439"/>
      <c r="T42" s="439"/>
      <c r="U42" s="439"/>
      <c r="V42" s="439"/>
      <c r="W42" s="439"/>
      <c r="X42" s="439"/>
      <c r="Y42" s="440"/>
      <c r="Z42" s="435" t="s">
        <v>610</v>
      </c>
      <c r="AA42" s="436"/>
      <c r="AB42" s="436"/>
      <c r="AC42" s="436"/>
      <c r="AD42" s="437"/>
      <c r="AE42" s="28"/>
      <c r="AF42" s="22"/>
    </row>
    <row r="43" spans="1:32" ht="25.5" customHeight="1">
      <c r="A43" s="22"/>
      <c r="B43" s="28"/>
      <c r="C43" s="429">
        <f>+VLOOKUP($H$14,RESUMEN!$A$11:$AP$599,25,FALSE)</f>
        <v>0</v>
      </c>
      <c r="D43" s="430"/>
      <c r="E43" s="431"/>
      <c r="F43" s="429">
        <f>+VLOOKUP($H$14,RESUMEN!$A$11:$AP$599,42,FALSE)</f>
        <v>0</v>
      </c>
      <c r="G43" s="430"/>
      <c r="H43" s="431"/>
      <c r="I43" s="432" t="s">
        <v>711</v>
      </c>
      <c r="J43" s="433"/>
      <c r="K43" s="433"/>
      <c r="L43" s="434"/>
      <c r="M43" s="438" t="s">
        <v>712</v>
      </c>
      <c r="N43" s="439"/>
      <c r="O43" s="439"/>
      <c r="P43" s="439"/>
      <c r="Q43" s="439"/>
      <c r="R43" s="439"/>
      <c r="S43" s="439"/>
      <c r="T43" s="439"/>
      <c r="U43" s="439"/>
      <c r="V43" s="439"/>
      <c r="W43" s="439"/>
      <c r="X43" s="439"/>
      <c r="Y43" s="440"/>
      <c r="Z43" s="441" t="s">
        <v>726</v>
      </c>
      <c r="AA43" s="442"/>
      <c r="AB43" s="442"/>
      <c r="AC43" s="442"/>
      <c r="AD43" s="443"/>
      <c r="AE43" s="28"/>
      <c r="AF43" s="22"/>
    </row>
    <row r="44" spans="1:32" ht="17.100000000000001" customHeight="1">
      <c r="A44" s="22"/>
      <c r="B44" s="28"/>
      <c r="C44" s="429">
        <f>+VLOOKUP($H$14,RESUMEN!$A$11:$AP$599,6,FALSE)</f>
        <v>0</v>
      </c>
      <c r="D44" s="430"/>
      <c r="E44" s="431"/>
      <c r="F44" s="429">
        <v>0</v>
      </c>
      <c r="G44" s="430"/>
      <c r="H44" s="431"/>
      <c r="I44" s="432" t="s">
        <v>26</v>
      </c>
      <c r="J44" s="433"/>
      <c r="K44" s="433"/>
      <c r="L44" s="434"/>
      <c r="M44" s="438" t="s">
        <v>28</v>
      </c>
      <c r="N44" s="439"/>
      <c r="O44" s="439"/>
      <c r="P44" s="439"/>
      <c r="Q44" s="439"/>
      <c r="R44" s="439"/>
      <c r="S44" s="439"/>
      <c r="T44" s="439"/>
      <c r="U44" s="439"/>
      <c r="V44" s="439"/>
      <c r="W44" s="439"/>
      <c r="X44" s="439"/>
      <c r="Y44" s="440"/>
      <c r="Z44" s="435" t="s">
        <v>19</v>
      </c>
      <c r="AA44" s="436"/>
      <c r="AB44" s="436"/>
      <c r="AC44" s="436"/>
      <c r="AD44" s="437"/>
      <c r="AE44" s="28"/>
      <c r="AF44" s="22"/>
    </row>
    <row r="45" spans="1:32" ht="17.100000000000001" customHeight="1">
      <c r="A45" s="22"/>
      <c r="B45" s="28"/>
      <c r="C45" s="429">
        <f>+VLOOKUP($H$14,RESUMEN!$A$11:$AP$599,4,FALSE)+VLOOKUP($H$14,RESUMEN!$A$11:$AP$599,5,FALSE)</f>
        <v>0</v>
      </c>
      <c r="D45" s="430"/>
      <c r="E45" s="431"/>
      <c r="F45" s="429">
        <f>+VLOOKUP($H$14,RESUMEN!$A$11:$AP$599,26,FALSE)+VLOOKUP($H$14,RESUMEN!$A$11:$AP$599,27,FALSE)</f>
        <v>0</v>
      </c>
      <c r="G45" s="430"/>
      <c r="H45" s="431"/>
      <c r="I45" s="432" t="s">
        <v>27</v>
      </c>
      <c r="J45" s="433"/>
      <c r="K45" s="433"/>
      <c r="L45" s="434"/>
      <c r="M45" s="438" t="s">
        <v>29</v>
      </c>
      <c r="N45" s="439"/>
      <c r="O45" s="439"/>
      <c r="P45" s="439"/>
      <c r="Q45" s="439"/>
      <c r="R45" s="439"/>
      <c r="S45" s="439"/>
      <c r="T45" s="439"/>
      <c r="U45" s="439"/>
      <c r="V45" s="439"/>
      <c r="W45" s="439"/>
      <c r="X45" s="439"/>
      <c r="Y45" s="440"/>
      <c r="Z45" s="435" t="s">
        <v>19</v>
      </c>
      <c r="AA45" s="436"/>
      <c r="AB45" s="436"/>
      <c r="AC45" s="436"/>
      <c r="AD45" s="437"/>
      <c r="AE45" s="28"/>
      <c r="AF45" s="22"/>
    </row>
    <row r="46" spans="1:32" ht="10.5" customHeight="1">
      <c r="A46" s="22"/>
      <c r="B46" s="22"/>
      <c r="C46" s="228"/>
      <c r="D46" s="228"/>
      <c r="E46" s="228"/>
      <c r="F46" s="228"/>
      <c r="G46" s="228"/>
      <c r="H46" s="228"/>
      <c r="I46" s="22"/>
      <c r="J46" s="22"/>
      <c r="K46" s="22"/>
      <c r="L46" s="22"/>
      <c r="M46" s="22"/>
      <c r="N46" s="22"/>
      <c r="O46" s="22"/>
      <c r="P46" s="22"/>
      <c r="Q46" s="22"/>
      <c r="R46" s="22"/>
      <c r="S46" s="22"/>
      <c r="T46" s="22"/>
      <c r="U46" s="22"/>
      <c r="V46" s="22"/>
      <c r="W46" s="22"/>
      <c r="X46" s="22"/>
      <c r="Y46" s="22"/>
      <c r="Z46" s="22"/>
      <c r="AA46" s="22"/>
      <c r="AB46" s="22"/>
      <c r="AC46" s="22"/>
      <c r="AD46" s="22"/>
      <c r="AE46" s="22"/>
      <c r="AF46" s="22"/>
    </row>
    <row r="47" spans="1:32" ht="16.5" customHeight="1">
      <c r="A47" s="22"/>
      <c r="B47" s="27" t="s">
        <v>7567</v>
      </c>
      <c r="C47" s="228"/>
      <c r="D47" s="228"/>
      <c r="E47" s="228"/>
      <c r="F47" s="228"/>
      <c r="G47" s="228"/>
      <c r="H47" s="228"/>
      <c r="I47" s="22"/>
      <c r="J47" s="22"/>
      <c r="K47" s="22"/>
      <c r="L47" s="22"/>
      <c r="M47" s="22"/>
      <c r="N47" s="22"/>
      <c r="O47" s="22"/>
      <c r="P47" s="22"/>
      <c r="Q47" s="22"/>
      <c r="R47" s="22"/>
      <c r="S47" s="22"/>
      <c r="T47" s="22"/>
      <c r="U47" s="22"/>
      <c r="V47" s="22"/>
      <c r="W47" s="22"/>
      <c r="X47" s="22"/>
      <c r="Y47" s="22"/>
      <c r="Z47" s="22"/>
      <c r="AA47" s="22"/>
      <c r="AB47" s="22"/>
      <c r="AC47" s="22"/>
      <c r="AD47" s="22"/>
      <c r="AE47" s="22"/>
      <c r="AF47" s="22"/>
    </row>
    <row r="48" spans="1:32" ht="4.5" customHeight="1">
      <c r="A48" s="22"/>
      <c r="B48" s="27"/>
      <c r="C48" s="228"/>
      <c r="D48" s="228"/>
      <c r="E48" s="228"/>
      <c r="F48" s="228"/>
      <c r="G48" s="228"/>
      <c r="H48" s="228"/>
      <c r="I48" s="22"/>
      <c r="J48" s="22"/>
      <c r="K48" s="22"/>
      <c r="L48" s="22"/>
      <c r="M48" s="22"/>
      <c r="N48" s="22"/>
      <c r="O48" s="22"/>
      <c r="P48" s="22"/>
      <c r="Q48" s="22"/>
      <c r="R48" s="22"/>
      <c r="S48" s="22"/>
      <c r="T48" s="22"/>
      <c r="U48" s="22"/>
      <c r="V48" s="22"/>
      <c r="W48" s="22"/>
      <c r="X48" s="22"/>
      <c r="Y48" s="22"/>
      <c r="Z48" s="22"/>
      <c r="AA48" s="22"/>
      <c r="AB48" s="22"/>
      <c r="AC48" s="22"/>
      <c r="AD48" s="22"/>
      <c r="AE48" s="22"/>
      <c r="AF48" s="22"/>
    </row>
    <row r="49" spans="1:32" ht="16.5" customHeight="1">
      <c r="A49" s="22"/>
      <c r="B49" s="22"/>
      <c r="C49" s="444" t="s">
        <v>7565</v>
      </c>
      <c r="D49" s="444"/>
      <c r="E49" s="444"/>
      <c r="F49" s="444"/>
      <c r="G49" s="444"/>
      <c r="H49" s="444"/>
      <c r="I49" s="444" t="s">
        <v>7541</v>
      </c>
      <c r="J49" s="444"/>
      <c r="K49" s="444"/>
      <c r="L49" s="444"/>
      <c r="M49" s="444" t="s">
        <v>7566</v>
      </c>
      <c r="N49" s="444"/>
      <c r="O49" s="444"/>
      <c r="P49" s="444"/>
      <c r="Q49" s="444"/>
      <c r="R49" s="444"/>
      <c r="S49" s="444"/>
      <c r="T49" s="444"/>
      <c r="U49" s="444"/>
      <c r="V49" s="444"/>
      <c r="W49" s="444"/>
      <c r="X49" s="444"/>
      <c r="Y49" s="444"/>
      <c r="Z49" s="22"/>
      <c r="AA49" s="22"/>
      <c r="AB49" s="22"/>
      <c r="AC49" s="22"/>
      <c r="AD49" s="22"/>
      <c r="AE49" s="22"/>
      <c r="AF49" s="22"/>
    </row>
    <row r="50" spans="1:32" ht="16.5" customHeight="1">
      <c r="A50" s="22"/>
      <c r="B50" s="22"/>
      <c r="C50" s="445" t="str">
        <f>+IFERROR(VLOOKUP(H14,Contactos!A3:C525,3,FALSE),"")</f>
        <v/>
      </c>
      <c r="D50" s="445"/>
      <c r="E50" s="445"/>
      <c r="F50" s="445"/>
      <c r="G50" s="445"/>
      <c r="H50" s="445"/>
      <c r="I50" s="445" t="str">
        <f>+IFERROR(VLOOKUP(H14,Contactos!A3:D525,4,FALSE),"")</f>
        <v/>
      </c>
      <c r="J50" s="445"/>
      <c r="K50" s="445"/>
      <c r="L50" s="445"/>
      <c r="M50" s="446" t="str">
        <f>+IFERROR(VLOOKUP(H14,Contactos!A3:E525,5,FALSE),"")</f>
        <v/>
      </c>
      <c r="N50" s="446"/>
      <c r="O50" s="446"/>
      <c r="P50" s="446"/>
      <c r="Q50" s="446"/>
      <c r="R50" s="446"/>
      <c r="S50" s="446"/>
      <c r="T50" s="446"/>
      <c r="U50" s="446"/>
      <c r="V50" s="446"/>
      <c r="W50" s="446"/>
      <c r="X50" s="446"/>
      <c r="Y50" s="446"/>
      <c r="Z50" s="22"/>
      <c r="AA50" s="22"/>
      <c r="AB50" s="22"/>
      <c r="AC50" s="22"/>
      <c r="AD50" s="22"/>
      <c r="AE50" s="22"/>
      <c r="AF50" s="22"/>
    </row>
    <row r="51" spans="1:32" ht="6.75" customHeight="1" thickBot="1">
      <c r="A51" s="36"/>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36"/>
    </row>
    <row r="52" spans="1:32" ht="15.75">
      <c r="A52" s="36"/>
      <c r="B52" s="447" t="s">
        <v>1348</v>
      </c>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9"/>
      <c r="AF52" s="36"/>
    </row>
    <row r="53" spans="1:32" ht="15.75" customHeight="1">
      <c r="A53" s="36"/>
      <c r="B53" s="450"/>
      <c r="C53" s="451"/>
      <c r="D53" s="451"/>
      <c r="E53" s="451"/>
      <c r="F53" s="451"/>
      <c r="G53" s="451"/>
      <c r="H53" s="451"/>
      <c r="I53" s="451"/>
      <c r="J53" s="451"/>
      <c r="K53" s="451"/>
      <c r="L53" s="451"/>
      <c r="M53" s="451"/>
      <c r="N53" s="451"/>
      <c r="O53" s="451"/>
      <c r="P53" s="451"/>
      <c r="Q53" s="451"/>
      <c r="R53" s="451"/>
      <c r="S53" s="451"/>
      <c r="T53" s="451"/>
      <c r="U53" s="451"/>
      <c r="V53" s="451"/>
      <c r="W53" s="451"/>
      <c r="X53" s="451"/>
      <c r="Y53" s="451"/>
      <c r="Z53" s="451"/>
      <c r="AA53" s="451"/>
      <c r="AB53" s="451"/>
      <c r="AC53" s="451"/>
      <c r="AD53" s="451"/>
      <c r="AE53" s="452"/>
      <c r="AF53" s="36"/>
    </row>
    <row r="54" spans="1:32" ht="16.5" thickBot="1">
      <c r="A54" s="36"/>
      <c r="B54" s="453"/>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5"/>
      <c r="AF54" s="36"/>
    </row>
    <row r="55" spans="1:32" ht="12"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row>
    <row r="56" spans="1:32" ht="16.5" customHeight="1">
      <c r="A56" s="22"/>
      <c r="B56" s="29" t="s">
        <v>1361</v>
      </c>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22"/>
    </row>
    <row r="57" spans="1:32" ht="14.25" customHeight="1">
      <c r="A57" s="22"/>
      <c r="B57" s="29" t="s">
        <v>1338</v>
      </c>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22"/>
    </row>
    <row r="58" spans="1:32" ht="14.25" customHeight="1">
      <c r="A58" s="22"/>
      <c r="B58" s="29"/>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22"/>
    </row>
    <row r="59" spans="1:32" ht="14.25" customHeight="1">
      <c r="A59" s="36"/>
      <c r="B59" s="38"/>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6"/>
    </row>
    <row r="60" spans="1:32" ht="10.5" customHeight="1">
      <c r="A60" s="238" t="s">
        <v>1357</v>
      </c>
      <c r="B60" s="228"/>
      <c r="C60" s="228"/>
      <c r="F60" s="228"/>
      <c r="G60" s="228"/>
      <c r="H60" s="228"/>
      <c r="I60" s="22"/>
      <c r="J60" s="22"/>
      <c r="K60" s="22"/>
      <c r="L60" s="22"/>
      <c r="M60" s="22"/>
      <c r="N60" s="22"/>
      <c r="O60" s="22"/>
      <c r="P60" s="22"/>
      <c r="Q60" s="22"/>
      <c r="R60" s="22"/>
      <c r="S60" s="22"/>
      <c r="T60" s="22"/>
      <c r="U60" s="22"/>
      <c r="V60" s="22"/>
      <c r="W60" s="22"/>
      <c r="X60" s="22"/>
      <c r="Y60" s="22"/>
      <c r="Z60" s="22"/>
      <c r="AA60" s="22"/>
      <c r="AB60" s="22"/>
      <c r="AC60" s="22"/>
      <c r="AD60" s="22"/>
      <c r="AE60" s="22"/>
      <c r="AF60" s="22"/>
    </row>
    <row r="61" spans="1:32" ht="10.5" customHeight="1">
      <c r="A61" s="239"/>
      <c r="B61" s="240" t="s">
        <v>1358</v>
      </c>
      <c r="C61" s="241"/>
      <c r="D61" s="241"/>
      <c r="E61" s="241"/>
      <c r="F61" s="241"/>
      <c r="G61" s="241"/>
      <c r="H61" s="241"/>
      <c r="J61" s="241"/>
      <c r="K61" s="241"/>
      <c r="L61" s="241"/>
      <c r="M61" s="241"/>
      <c r="N61" s="241"/>
      <c r="O61" s="241"/>
      <c r="P61" s="241"/>
      <c r="Q61" s="22"/>
      <c r="R61" s="22"/>
      <c r="S61" s="22"/>
      <c r="T61" s="22"/>
      <c r="U61" s="22"/>
      <c r="V61" s="22"/>
      <c r="W61" s="22"/>
      <c r="X61" s="22"/>
      <c r="Y61" s="22"/>
      <c r="Z61" s="22"/>
      <c r="AA61" s="22"/>
      <c r="AB61" s="22"/>
      <c r="AC61" s="22"/>
      <c r="AD61" s="22"/>
      <c r="AE61" s="22"/>
      <c r="AF61" s="22"/>
    </row>
    <row r="62" spans="1:32" ht="10.5" customHeight="1">
      <c r="A62" s="239"/>
      <c r="B62" s="241" t="s">
        <v>1359</v>
      </c>
      <c r="C62" s="241"/>
      <c r="D62" s="241"/>
      <c r="E62" s="241"/>
      <c r="F62" s="241"/>
      <c r="G62" s="241"/>
      <c r="H62" s="241"/>
      <c r="I62" s="241"/>
      <c r="K62" s="241"/>
      <c r="L62" s="241"/>
      <c r="M62" s="241"/>
      <c r="N62" s="22"/>
      <c r="O62" s="22"/>
      <c r="P62" s="22"/>
      <c r="Q62" s="22"/>
      <c r="R62" s="22"/>
      <c r="S62" s="22"/>
      <c r="T62" s="22"/>
      <c r="U62" s="22"/>
      <c r="V62" s="22"/>
      <c r="W62" s="22"/>
      <c r="X62" s="22"/>
      <c r="Y62" s="22"/>
      <c r="Z62" s="22"/>
      <c r="AA62" s="22"/>
      <c r="AB62" s="22"/>
      <c r="AC62" s="22"/>
      <c r="AD62" s="22"/>
      <c r="AE62" s="22"/>
      <c r="AF62" s="22"/>
    </row>
    <row r="63" spans="1:32" ht="10.5" customHeight="1">
      <c r="A63" s="239"/>
      <c r="B63" s="241" t="s">
        <v>1360</v>
      </c>
      <c r="C63" s="228"/>
      <c r="F63" s="228"/>
      <c r="G63" s="228"/>
      <c r="H63" s="228"/>
      <c r="I63" s="22"/>
      <c r="J63" s="22"/>
      <c r="K63" s="22"/>
      <c r="L63" s="22"/>
      <c r="M63" s="22"/>
      <c r="N63" s="22"/>
      <c r="O63" s="22"/>
      <c r="P63" s="22"/>
      <c r="Q63" s="22"/>
      <c r="R63" s="22"/>
      <c r="S63" s="22"/>
      <c r="T63" s="22"/>
      <c r="U63" s="22"/>
      <c r="V63" s="22"/>
      <c r="W63" s="22"/>
      <c r="X63" s="22"/>
      <c r="Y63" s="22"/>
      <c r="Z63" s="22"/>
      <c r="AA63" s="22"/>
      <c r="AB63" s="22"/>
      <c r="AC63" s="22"/>
      <c r="AD63" s="22"/>
      <c r="AE63" s="22"/>
      <c r="AF63" s="22"/>
    </row>
    <row r="64" spans="1:32" ht="14.25" customHeight="1">
      <c r="A64" s="36"/>
      <c r="B64" s="38"/>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6"/>
    </row>
    <row r="65" spans="1:32" ht="4.5" customHeight="1">
      <c r="A65" s="36"/>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6"/>
    </row>
    <row r="66" spans="1:32" ht="10.5" customHeight="1">
      <c r="A66" s="36"/>
      <c r="B66" s="39"/>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row>
    <row r="67" spans="1:32" ht="10.5" customHeight="1">
      <c r="A67" s="36"/>
      <c r="B67" s="39"/>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row>
    <row r="68" spans="1:32" ht="10.5" customHeight="1">
      <c r="A68" s="36"/>
      <c r="B68" s="39"/>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2:3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2:3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sheetData>
  <protectedRanges>
    <protectedRange algorithmName="SHA-512" hashValue="H8XH2ef3wjafZWNVgUhr4Th7ybZdSzKj4HVSL0U8OqvJbYaB8oE6WxoGEwtRcECQAl8BFJst+At5/plK8Sotyg==" saltValue="CjRcFSK3QWUOQ5pxPQsq5g==" spinCount="100000" sqref="A1:E11 F1:F10 AG1:XFD11 G1:AF11" name="Rango1"/>
  </protectedRanges>
  <mergeCells count="130">
    <mergeCell ref="F12:AD13"/>
    <mergeCell ref="B19:AE21"/>
    <mergeCell ref="C29:E29"/>
    <mergeCell ref="F29:H29"/>
    <mergeCell ref="I33:L33"/>
    <mergeCell ref="C25:E25"/>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Z25:AD25"/>
    <mergeCell ref="F25:H25"/>
    <mergeCell ref="M25:Y25"/>
    <mergeCell ref="I25:L25"/>
    <mergeCell ref="C28:E28"/>
    <mergeCell ref="F28:H28"/>
    <mergeCell ref="M30:Y30"/>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C27:E27"/>
    <mergeCell ref="Z29:AD29"/>
    <mergeCell ref="Z31:AD31"/>
    <mergeCell ref="C32:E32"/>
    <mergeCell ref="F32:H32"/>
    <mergeCell ref="I32:L32"/>
    <mergeCell ref="M32:Y32"/>
    <mergeCell ref="C35:E35"/>
    <mergeCell ref="F35:H35"/>
    <mergeCell ref="M33:Y33"/>
    <mergeCell ref="M34:Y34"/>
    <mergeCell ref="C26:E26"/>
    <mergeCell ref="F26:H26"/>
    <mergeCell ref="I26:L26"/>
    <mergeCell ref="F30:H30"/>
    <mergeCell ref="F31:H31"/>
    <mergeCell ref="M26:Y26"/>
    <mergeCell ref="M27:Y27"/>
    <mergeCell ref="Z27:AD27"/>
    <mergeCell ref="M31:Y31"/>
    <mergeCell ref="M29:Y29"/>
    <mergeCell ref="F27:H27"/>
    <mergeCell ref="Z26:AD26"/>
    <mergeCell ref="I27:L27"/>
    <mergeCell ref="I28:L28"/>
    <mergeCell ref="M28:Y28"/>
    <mergeCell ref="Z28:AD28"/>
    <mergeCell ref="Z30:AD30"/>
    <mergeCell ref="C30:E30"/>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C49:H49"/>
    <mergeCell ref="C50:H50"/>
    <mergeCell ref="I49:L49"/>
    <mergeCell ref="I50:L50"/>
    <mergeCell ref="M49:Y49"/>
    <mergeCell ref="M50:Y50"/>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s>
  <hyperlinks>
    <hyperlink ref="C25:E25" location="'CUT MN'!A1" display="'CUT MN'!A1"/>
    <hyperlink ref="C26:E45" location="'CUT MN'!A1" display="'CUT MN'!A1"/>
    <hyperlink ref="F25:H25" location="'CUT MN'!A1" display="'CUT MN'!A1"/>
    <hyperlink ref="F45:H45" location="'TRL ME'!A1" display="'TRL ME'!A1"/>
    <hyperlink ref="F41:H41" location="'CUT ME'!A1" display="'CUT ME'!A1"/>
    <hyperlink ref="F26:H31" location="'CUT ME'!A1" display="'CUT ME'!A1"/>
    <hyperlink ref="C44:E44" location="CDI!A1" display="CDI!A1"/>
    <hyperlink ref="C43:E43" location="'TCR MN'!A1" display="'TCR MN'!A1"/>
    <hyperlink ref="C45:E45" location="'TRL MN'!A1" display="'TRL MN'!A1"/>
    <hyperlink ref="F43:H43" location="'TCR ME'!A1" display="'TCR ME'!A1"/>
    <hyperlink ref="F33:H42" location="'CUT ME'!A1" display="'CUT ME'!A1"/>
    <hyperlink ref="C32:E32" location="CVD_AUTO!A1" display="CVD_AUTO!A1"/>
  </hyperlinks>
  <pageMargins left="0.43307086614173229" right="0.31496062992125984" top="0.43307086614173229" bottom="0.15748031496062992" header="0.31496062992125984" footer="0.19685039370078741"/>
  <pageSetup scale="77"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V634"/>
  <sheetViews>
    <sheetView showGridLines="0" view="pageBreakPreview" zoomScale="85" zoomScaleNormal="70" zoomScaleSheetLayoutView="85" workbookViewId="0">
      <pane xSplit="3" ySplit="10" topLeftCell="D11" activePane="bottomRight" state="frozen"/>
      <selection activeCell="H15" sqref="H15:I15"/>
      <selection pane="topRight" activeCell="H15" sqref="H15:I15"/>
      <selection pane="bottomLeft" activeCell="H15" sqref="H15:I15"/>
      <selection pane="bottomRight" activeCell="A11" sqref="A11"/>
    </sheetView>
  </sheetViews>
  <sheetFormatPr baseColWidth="10" defaultRowHeight="15" outlineLevelCol="1"/>
  <cols>
    <col min="1" max="1" width="13" style="3" bestFit="1" customWidth="1"/>
    <col min="2" max="2" width="59.7109375" style="4" bestFit="1" customWidth="1"/>
    <col min="3" max="3" width="16.42578125" style="5" bestFit="1" customWidth="1"/>
    <col min="4" max="4" width="21.7109375" style="51" customWidth="1" outlineLevel="1"/>
    <col min="5" max="5" width="21" style="51" customWidth="1" outlineLevel="1"/>
    <col min="6" max="6" width="23.140625" style="51" customWidth="1" outlineLevel="1"/>
    <col min="7" max="7" width="21" style="51" customWidth="1" outlineLevel="1"/>
    <col min="8" max="9" width="20.42578125" style="51" customWidth="1" outlineLevel="1"/>
    <col min="10" max="10" width="17.42578125" style="51" customWidth="1" outlineLevel="1"/>
    <col min="11" max="11" width="23.140625" style="51" customWidth="1" outlineLevel="1"/>
    <col min="12" max="12" width="13.42578125" style="51" customWidth="1" outlineLevel="1"/>
    <col min="13" max="14" width="17.85546875" style="51" customWidth="1" outlineLevel="1"/>
    <col min="15" max="15" width="19.28515625" style="51" bestFit="1" customWidth="1" outlineLevel="1"/>
    <col min="16" max="16" width="14" style="51" customWidth="1" outlineLevel="1"/>
    <col min="17" max="17" width="21.42578125" style="51" customWidth="1" outlineLevel="1"/>
    <col min="18" max="18" width="16" style="51" bestFit="1" customWidth="1" outlineLevel="1"/>
    <col min="19" max="19" width="21.7109375" style="51" bestFit="1" customWidth="1" outlineLevel="1"/>
    <col min="20" max="20" width="21.7109375" style="51" customWidth="1" outlineLevel="1"/>
    <col min="21" max="21" width="20.5703125" style="51" customWidth="1" outlineLevel="1"/>
    <col min="22" max="22" width="15.28515625" style="51" customWidth="1" outlineLevel="1"/>
    <col min="23" max="23" width="14.28515625" style="51" customWidth="1" outlineLevel="1"/>
    <col min="24" max="24" width="13.140625" style="51" customWidth="1" outlineLevel="1"/>
    <col min="25" max="25" width="16.85546875" style="51" customWidth="1" outlineLevel="1"/>
    <col min="26" max="27" width="19.7109375" style="51" customWidth="1" outlineLevel="1" collapsed="1"/>
    <col min="28" max="28" width="18.7109375" style="51" customWidth="1" outlineLevel="1" collapsed="1"/>
    <col min="29" max="29" width="13.5703125" style="51" customWidth="1" outlineLevel="1"/>
    <col min="30" max="30" width="13.85546875" style="51" customWidth="1" outlineLevel="1"/>
    <col min="31" max="31" width="24" style="51" customWidth="1" outlineLevel="1" collapsed="1"/>
    <col min="32" max="32" width="24" style="51" customWidth="1" outlineLevel="1"/>
    <col min="33" max="33" width="17.42578125" style="51" customWidth="1" outlineLevel="1"/>
    <col min="34" max="34" width="18.7109375" style="51" customWidth="1" outlineLevel="1"/>
    <col min="35" max="35" width="15" style="51" customWidth="1" outlineLevel="1"/>
    <col min="36" max="36" width="18.85546875" style="51" customWidth="1" outlineLevel="1"/>
    <col min="37" max="37" width="21.42578125" style="51" customWidth="1" outlineLevel="1"/>
    <col min="38" max="40" width="13.42578125" style="51" customWidth="1" outlineLevel="1"/>
    <col min="41" max="41" width="13.140625" style="51" customWidth="1" outlineLevel="1"/>
    <col min="42" max="42" width="13.42578125" style="51" customWidth="1" outlineLevel="1"/>
    <col min="43" max="43" width="28.7109375" style="52" bestFit="1" customWidth="1"/>
    <col min="44" max="44" width="11.42578125" style="6"/>
    <col min="45" max="45" width="19.28515625" style="52"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8"/>
      <c r="AS1" s="48"/>
    </row>
    <row r="2" spans="1:48" s="13" customFormat="1" ht="13.5" customHeight="1">
      <c r="A2" s="10"/>
      <c r="B2" s="11"/>
      <c r="C2" s="12"/>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8"/>
      <c r="AS2" s="48"/>
    </row>
    <row r="3" spans="1:48" s="13" customFormat="1">
      <c r="A3" s="10"/>
      <c r="B3" s="11"/>
      <c r="C3" s="12"/>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8"/>
      <c r="AS3" s="48"/>
    </row>
    <row r="4" spans="1:48" s="13" customFormat="1" ht="18" customHeight="1">
      <c r="A4" s="480" t="s">
        <v>569</v>
      </c>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S4" s="48"/>
    </row>
    <row r="5" spans="1:48" s="13" customFormat="1" ht="18.75">
      <c r="A5" s="480" t="str">
        <f>+'CUT MN'!A4</f>
        <v>CORRESPONDIENTE AL PERIODO DE ENERO A MAYO DE 2020</v>
      </c>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S5" s="48"/>
    </row>
    <row r="6" spans="1:48" s="13" customFormat="1" ht="18.75">
      <c r="A6" s="480" t="str">
        <f>+'CUT MN'!A5</f>
        <v>ACTUALIZADO AL : 4 de junio de 2020</v>
      </c>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S6" s="48"/>
    </row>
    <row r="7" spans="1:48" s="13" customFormat="1" ht="18.75">
      <c r="A7" s="480" t="s">
        <v>570</v>
      </c>
      <c r="B7" s="480"/>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c r="AH7" s="480"/>
      <c r="AI7" s="480"/>
      <c r="AJ7" s="480"/>
      <c r="AK7" s="480"/>
      <c r="AL7" s="480"/>
      <c r="AM7" s="480"/>
      <c r="AN7" s="480"/>
      <c r="AO7" s="480"/>
      <c r="AP7" s="480"/>
      <c r="AQ7" s="480"/>
      <c r="AS7" s="48"/>
    </row>
    <row r="8" spans="1:48" s="264" customFormat="1">
      <c r="A8" s="10">
        <v>1</v>
      </c>
      <c r="B8" s="12">
        <v>2</v>
      </c>
      <c r="C8" s="12">
        <v>3</v>
      </c>
      <c r="D8" s="262">
        <v>4</v>
      </c>
      <c r="E8" s="10">
        <v>5</v>
      </c>
      <c r="F8" s="12">
        <v>6</v>
      </c>
      <c r="G8" s="12">
        <v>7</v>
      </c>
      <c r="H8" s="262">
        <v>8</v>
      </c>
      <c r="I8" s="262">
        <v>9</v>
      </c>
      <c r="J8" s="10">
        <v>10</v>
      </c>
      <c r="K8" s="12">
        <v>11</v>
      </c>
      <c r="L8" s="262">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63"/>
      <c r="AS8" s="263"/>
    </row>
    <row r="9" spans="1:48" s="13" customFormat="1" ht="15" customHeight="1">
      <c r="A9" s="31"/>
      <c r="B9" s="14"/>
      <c r="C9" s="15"/>
      <c r="D9" s="484" t="s">
        <v>571</v>
      </c>
      <c r="E9" s="484"/>
      <c r="F9" s="484"/>
      <c r="G9" s="484"/>
      <c r="H9" s="484"/>
      <c r="I9" s="484"/>
      <c r="J9" s="484"/>
      <c r="K9" s="484"/>
      <c r="L9" s="484"/>
      <c r="M9" s="484"/>
      <c r="N9" s="484"/>
      <c r="O9" s="484"/>
      <c r="P9" s="484"/>
      <c r="Q9" s="484"/>
      <c r="R9" s="484"/>
      <c r="S9" s="484"/>
      <c r="T9" s="484"/>
      <c r="U9" s="484"/>
      <c r="V9" s="484"/>
      <c r="W9" s="484"/>
      <c r="X9" s="484"/>
      <c r="Y9" s="485"/>
      <c r="Z9" s="481" t="s">
        <v>572</v>
      </c>
      <c r="AA9" s="482"/>
      <c r="AB9" s="482"/>
      <c r="AC9" s="482"/>
      <c r="AD9" s="482"/>
      <c r="AE9" s="482"/>
      <c r="AF9" s="482"/>
      <c r="AG9" s="482"/>
      <c r="AH9" s="482"/>
      <c r="AI9" s="482"/>
      <c r="AJ9" s="482"/>
      <c r="AK9" s="482"/>
      <c r="AL9" s="482"/>
      <c r="AM9" s="482"/>
      <c r="AN9" s="482"/>
      <c r="AO9" s="482"/>
      <c r="AP9" s="483"/>
      <c r="AQ9" s="48"/>
      <c r="AS9" s="48"/>
    </row>
    <row r="10" spans="1:48" s="124" customFormat="1" ht="34.5">
      <c r="A10" s="32" t="s">
        <v>573</v>
      </c>
      <c r="B10" s="33" t="s">
        <v>38</v>
      </c>
      <c r="C10" s="33" t="s">
        <v>574</v>
      </c>
      <c r="D10" s="49" t="s">
        <v>613</v>
      </c>
      <c r="E10" s="49" t="s">
        <v>612</v>
      </c>
      <c r="F10" s="50" t="s">
        <v>26</v>
      </c>
      <c r="G10" s="50" t="s">
        <v>3</v>
      </c>
      <c r="H10" s="50" t="s">
        <v>616</v>
      </c>
      <c r="I10" s="50" t="s">
        <v>1402</v>
      </c>
      <c r="J10" s="50" t="s">
        <v>11</v>
      </c>
      <c r="K10" s="50" t="s">
        <v>6</v>
      </c>
      <c r="L10" s="50" t="s">
        <v>659</v>
      </c>
      <c r="M10" s="50" t="s">
        <v>15</v>
      </c>
      <c r="N10" s="50" t="s">
        <v>3278</v>
      </c>
      <c r="O10" s="50" t="s">
        <v>617</v>
      </c>
      <c r="P10" s="50" t="s">
        <v>17</v>
      </c>
      <c r="Q10" s="50" t="s">
        <v>13</v>
      </c>
      <c r="R10" s="50" t="s">
        <v>618</v>
      </c>
      <c r="S10" s="50" t="s">
        <v>1384</v>
      </c>
      <c r="T10" s="50" t="s">
        <v>1385</v>
      </c>
      <c r="U10" s="50" t="s">
        <v>20</v>
      </c>
      <c r="V10" s="50" t="s">
        <v>21</v>
      </c>
      <c r="W10" s="50" t="s">
        <v>8</v>
      </c>
      <c r="X10" s="50" t="s">
        <v>610</v>
      </c>
      <c r="Y10" s="50" t="s">
        <v>711</v>
      </c>
      <c r="Z10" s="49" t="s">
        <v>614</v>
      </c>
      <c r="AA10" s="49" t="s">
        <v>615</v>
      </c>
      <c r="AB10" s="50" t="s">
        <v>3</v>
      </c>
      <c r="AC10" s="50" t="s">
        <v>563</v>
      </c>
      <c r="AD10" s="50" t="s">
        <v>11</v>
      </c>
      <c r="AE10" s="50" t="s">
        <v>6</v>
      </c>
      <c r="AF10" s="50" t="s">
        <v>15</v>
      </c>
      <c r="AG10" s="50" t="s">
        <v>17</v>
      </c>
      <c r="AH10" s="50" t="s">
        <v>13</v>
      </c>
      <c r="AI10" s="50" t="s">
        <v>618</v>
      </c>
      <c r="AJ10" s="50" t="s">
        <v>658</v>
      </c>
      <c r="AK10" s="50" t="s">
        <v>20</v>
      </c>
      <c r="AL10" s="50" t="s">
        <v>21</v>
      </c>
      <c r="AM10" s="50" t="s">
        <v>23</v>
      </c>
      <c r="AN10" s="50" t="s">
        <v>8</v>
      </c>
      <c r="AO10" s="50" t="s">
        <v>611</v>
      </c>
      <c r="AP10" s="50" t="s">
        <v>711</v>
      </c>
      <c r="AQ10" s="49" t="s">
        <v>575</v>
      </c>
      <c r="AS10" s="177"/>
    </row>
    <row r="11" spans="1:48" ht="33" customHeight="1">
      <c r="A11" s="44">
        <v>0</v>
      </c>
      <c r="B11" s="45" t="s">
        <v>566</v>
      </c>
      <c r="C11" s="46">
        <v>0</v>
      </c>
      <c r="D11" s="66">
        <v>0</v>
      </c>
      <c r="E11" s="66">
        <v>0</v>
      </c>
      <c r="F11" s="66">
        <v>0</v>
      </c>
      <c r="G11" s="66">
        <v>0</v>
      </c>
      <c r="H11" s="66">
        <v>0</v>
      </c>
      <c r="I11" s="66">
        <v>0</v>
      </c>
      <c r="J11" s="66">
        <v>0</v>
      </c>
      <c r="K11" s="66">
        <v>0</v>
      </c>
      <c r="L11" s="66">
        <v>0</v>
      </c>
      <c r="M11" s="66">
        <v>0</v>
      </c>
      <c r="N11" s="66">
        <v>0</v>
      </c>
      <c r="O11" s="66">
        <v>0</v>
      </c>
      <c r="P11" s="66">
        <v>0</v>
      </c>
      <c r="Q11" s="66">
        <v>0</v>
      </c>
      <c r="R11" s="66">
        <v>0</v>
      </c>
      <c r="S11" s="66">
        <v>0</v>
      </c>
      <c r="T11" s="66">
        <v>0</v>
      </c>
      <c r="U11" s="66">
        <v>0</v>
      </c>
      <c r="V11" s="66">
        <v>0</v>
      </c>
      <c r="W11" s="66">
        <v>0</v>
      </c>
      <c r="X11" s="66">
        <v>0</v>
      </c>
      <c r="Y11" s="66">
        <v>0</v>
      </c>
      <c r="Z11" s="66">
        <v>0</v>
      </c>
      <c r="AA11" s="66">
        <v>0</v>
      </c>
      <c r="AB11" s="66">
        <v>0</v>
      </c>
      <c r="AC11" s="66">
        <v>0</v>
      </c>
      <c r="AD11" s="66">
        <v>0</v>
      </c>
      <c r="AE11" s="66">
        <v>0</v>
      </c>
      <c r="AF11" s="66">
        <v>0</v>
      </c>
      <c r="AG11" s="66">
        <v>0</v>
      </c>
      <c r="AH11" s="66">
        <v>0</v>
      </c>
      <c r="AI11" s="66">
        <v>0</v>
      </c>
      <c r="AJ11" s="66">
        <v>0</v>
      </c>
      <c r="AK11" s="66">
        <v>0</v>
      </c>
      <c r="AL11" s="66">
        <v>0</v>
      </c>
      <c r="AM11" s="66">
        <v>0</v>
      </c>
      <c r="AN11" s="66">
        <v>0</v>
      </c>
      <c r="AO11" s="66">
        <v>0</v>
      </c>
      <c r="AP11" s="66">
        <v>0</v>
      </c>
      <c r="AQ11" s="66">
        <f t="shared" ref="AQ11:AQ74" si="0">SUM(D11:AP11)</f>
        <v>0</v>
      </c>
      <c r="AT11" s="35"/>
    </row>
    <row r="12" spans="1:48" ht="19.5" customHeight="1">
      <c r="A12" s="44">
        <v>6</v>
      </c>
      <c r="B12" s="45" t="s">
        <v>40</v>
      </c>
      <c r="C12" s="67" t="s">
        <v>664</v>
      </c>
      <c r="D12" s="66">
        <v>0</v>
      </c>
      <c r="E12" s="66">
        <v>0</v>
      </c>
      <c r="F12" s="66">
        <v>0</v>
      </c>
      <c r="G12" s="66">
        <v>34394.47</v>
      </c>
      <c r="H12" s="66">
        <v>0</v>
      </c>
      <c r="I12" s="66">
        <v>0</v>
      </c>
      <c r="J12" s="66">
        <v>0</v>
      </c>
      <c r="K12" s="66">
        <v>0</v>
      </c>
      <c r="L12" s="66">
        <v>0</v>
      </c>
      <c r="M12" s="66">
        <v>0</v>
      </c>
      <c r="N12" s="66">
        <v>0</v>
      </c>
      <c r="O12" s="66">
        <v>0</v>
      </c>
      <c r="P12" s="66">
        <v>0</v>
      </c>
      <c r="Q12" s="66">
        <v>0</v>
      </c>
      <c r="R12" s="66">
        <v>0</v>
      </c>
      <c r="S12" s="66">
        <v>0</v>
      </c>
      <c r="T12" s="66">
        <v>0</v>
      </c>
      <c r="U12" s="66">
        <v>0</v>
      </c>
      <c r="V12" s="66">
        <v>0</v>
      </c>
      <c r="W12" s="66">
        <v>0</v>
      </c>
      <c r="X12" s="66">
        <v>0</v>
      </c>
      <c r="Y12" s="66">
        <v>0</v>
      </c>
      <c r="Z12" s="66">
        <v>0</v>
      </c>
      <c r="AA12" s="66">
        <v>0</v>
      </c>
      <c r="AB12" s="66">
        <v>0</v>
      </c>
      <c r="AC12" s="66">
        <v>0</v>
      </c>
      <c r="AD12" s="66">
        <v>0</v>
      </c>
      <c r="AE12" s="66">
        <v>0</v>
      </c>
      <c r="AF12" s="66">
        <v>0</v>
      </c>
      <c r="AG12" s="66">
        <v>0</v>
      </c>
      <c r="AH12" s="66">
        <v>0</v>
      </c>
      <c r="AI12" s="66">
        <v>0</v>
      </c>
      <c r="AJ12" s="66">
        <v>0</v>
      </c>
      <c r="AK12" s="66">
        <v>0</v>
      </c>
      <c r="AL12" s="66">
        <v>0</v>
      </c>
      <c r="AM12" s="66">
        <v>0</v>
      </c>
      <c r="AN12" s="66">
        <v>0</v>
      </c>
      <c r="AO12" s="66">
        <v>0</v>
      </c>
      <c r="AP12" s="66">
        <v>0</v>
      </c>
      <c r="AQ12" s="66">
        <f t="shared" si="0"/>
        <v>34394.47</v>
      </c>
      <c r="AT12" s="35"/>
    </row>
    <row r="13" spans="1:48" ht="33" customHeight="1">
      <c r="A13" s="44">
        <v>10</v>
      </c>
      <c r="B13" s="45" t="s">
        <v>41</v>
      </c>
      <c r="C13" s="46" t="s">
        <v>699</v>
      </c>
      <c r="D13" s="66">
        <v>0</v>
      </c>
      <c r="E13" s="66">
        <v>0</v>
      </c>
      <c r="F13" s="66">
        <v>0</v>
      </c>
      <c r="G13" s="66">
        <v>11331.910000000002</v>
      </c>
      <c r="H13" s="66">
        <v>0</v>
      </c>
      <c r="I13" s="66">
        <v>0</v>
      </c>
      <c r="J13" s="66">
        <v>0</v>
      </c>
      <c r="K13" s="66">
        <v>3360527.6199999992</v>
      </c>
      <c r="L13" s="66">
        <v>0</v>
      </c>
      <c r="M13" s="66">
        <v>2100</v>
      </c>
      <c r="N13" s="66">
        <v>193293.5</v>
      </c>
      <c r="O13" s="66">
        <v>0</v>
      </c>
      <c r="P13" s="66">
        <v>0</v>
      </c>
      <c r="Q13" s="66">
        <v>0</v>
      </c>
      <c r="R13" s="66">
        <v>0</v>
      </c>
      <c r="S13" s="66">
        <v>0</v>
      </c>
      <c r="T13" s="66">
        <v>0</v>
      </c>
      <c r="U13" s="66">
        <v>0</v>
      </c>
      <c r="V13" s="66">
        <v>0</v>
      </c>
      <c r="W13" s="66">
        <v>0</v>
      </c>
      <c r="X13" s="66">
        <v>0</v>
      </c>
      <c r="Y13" s="66">
        <v>0</v>
      </c>
      <c r="Z13" s="66">
        <v>0</v>
      </c>
      <c r="AA13" s="66">
        <v>0</v>
      </c>
      <c r="AB13" s="66">
        <v>0</v>
      </c>
      <c r="AC13" s="66">
        <v>0</v>
      </c>
      <c r="AD13" s="66">
        <v>0</v>
      </c>
      <c r="AE13" s="66">
        <v>1197568.4500000002</v>
      </c>
      <c r="AF13" s="66">
        <v>250.04999999999998</v>
      </c>
      <c r="AG13" s="66">
        <v>0</v>
      </c>
      <c r="AH13" s="66">
        <v>0</v>
      </c>
      <c r="AI13" s="66">
        <v>0</v>
      </c>
      <c r="AJ13" s="66">
        <v>0</v>
      </c>
      <c r="AK13" s="66">
        <v>0</v>
      </c>
      <c r="AL13" s="66">
        <v>0</v>
      </c>
      <c r="AM13" s="66">
        <v>0</v>
      </c>
      <c r="AN13" s="66">
        <v>0</v>
      </c>
      <c r="AO13" s="66">
        <v>0</v>
      </c>
      <c r="AP13" s="66">
        <v>0</v>
      </c>
      <c r="AQ13" s="66">
        <f t="shared" si="0"/>
        <v>4765071.5299999993</v>
      </c>
      <c r="AT13" s="35"/>
    </row>
    <row r="14" spans="1:48" ht="33" customHeight="1">
      <c r="A14" s="44">
        <v>15</v>
      </c>
      <c r="B14" s="45" t="s">
        <v>42</v>
      </c>
      <c r="C14" s="46" t="s">
        <v>666</v>
      </c>
      <c r="D14" s="66">
        <v>0</v>
      </c>
      <c r="E14" s="66">
        <v>2000000</v>
      </c>
      <c r="F14" s="66">
        <v>8866896</v>
      </c>
      <c r="G14" s="66">
        <v>1146216.0399999996</v>
      </c>
      <c r="H14" s="66">
        <v>0</v>
      </c>
      <c r="I14" s="66">
        <v>0</v>
      </c>
      <c r="J14" s="66">
        <v>0</v>
      </c>
      <c r="K14" s="66">
        <v>0</v>
      </c>
      <c r="L14" s="66">
        <v>0</v>
      </c>
      <c r="M14" s="66">
        <v>0</v>
      </c>
      <c r="N14" s="66">
        <v>1624.56</v>
      </c>
      <c r="O14" s="66">
        <v>0</v>
      </c>
      <c r="P14" s="66">
        <v>0</v>
      </c>
      <c r="Q14" s="66">
        <v>0</v>
      </c>
      <c r="R14" s="66">
        <v>0</v>
      </c>
      <c r="S14" s="66">
        <v>0</v>
      </c>
      <c r="T14" s="66">
        <v>0</v>
      </c>
      <c r="U14" s="66">
        <v>0</v>
      </c>
      <c r="V14" s="66">
        <v>0</v>
      </c>
      <c r="W14" s="66">
        <v>0</v>
      </c>
      <c r="X14" s="66">
        <v>0</v>
      </c>
      <c r="Y14" s="66">
        <v>0</v>
      </c>
      <c r="Z14" s="66">
        <v>0</v>
      </c>
      <c r="AA14" s="66">
        <v>0</v>
      </c>
      <c r="AB14" s="66">
        <v>0</v>
      </c>
      <c r="AC14" s="66">
        <v>0</v>
      </c>
      <c r="AD14" s="66">
        <v>0</v>
      </c>
      <c r="AE14" s="66">
        <v>0</v>
      </c>
      <c r="AF14" s="66">
        <v>0</v>
      </c>
      <c r="AG14" s="66">
        <v>0</v>
      </c>
      <c r="AH14" s="66">
        <v>0</v>
      </c>
      <c r="AI14" s="66">
        <v>0</v>
      </c>
      <c r="AJ14" s="66">
        <v>0</v>
      </c>
      <c r="AK14" s="66">
        <v>0</v>
      </c>
      <c r="AL14" s="66">
        <v>0</v>
      </c>
      <c r="AM14" s="66">
        <v>0</v>
      </c>
      <c r="AN14" s="66">
        <v>0</v>
      </c>
      <c r="AO14" s="66">
        <v>0</v>
      </c>
      <c r="AP14" s="66">
        <v>0</v>
      </c>
      <c r="AQ14" s="66">
        <f t="shared" si="0"/>
        <v>12014736.6</v>
      </c>
      <c r="AT14" s="35"/>
      <c r="AV14" s="7"/>
    </row>
    <row r="15" spans="1:48" ht="33" customHeight="1">
      <c r="A15" s="44">
        <v>16</v>
      </c>
      <c r="B15" s="45" t="s">
        <v>43</v>
      </c>
      <c r="C15" s="67" t="s">
        <v>667</v>
      </c>
      <c r="D15" s="66">
        <v>0</v>
      </c>
      <c r="E15" s="66">
        <v>0</v>
      </c>
      <c r="F15" s="66">
        <v>2826698.37</v>
      </c>
      <c r="G15" s="66">
        <v>17367.48</v>
      </c>
      <c r="H15" s="66">
        <v>0</v>
      </c>
      <c r="I15" s="66">
        <v>0</v>
      </c>
      <c r="J15" s="66">
        <v>1050</v>
      </c>
      <c r="K15" s="66">
        <v>818054.3899999999</v>
      </c>
      <c r="L15" s="66">
        <v>0</v>
      </c>
      <c r="M15" s="66">
        <v>0</v>
      </c>
      <c r="N15" s="66">
        <v>0</v>
      </c>
      <c r="O15" s="66">
        <v>0</v>
      </c>
      <c r="P15" s="66">
        <v>0</v>
      </c>
      <c r="Q15" s="66">
        <v>1551.2800000000002</v>
      </c>
      <c r="R15" s="66">
        <v>92243.310000000041</v>
      </c>
      <c r="S15" s="66">
        <v>0</v>
      </c>
      <c r="T15" s="66">
        <v>0</v>
      </c>
      <c r="U15" s="66">
        <v>0</v>
      </c>
      <c r="V15" s="66">
        <v>0</v>
      </c>
      <c r="W15" s="66">
        <v>0</v>
      </c>
      <c r="X15" s="66">
        <v>0</v>
      </c>
      <c r="Y15" s="66">
        <v>165955.5</v>
      </c>
      <c r="Z15" s="66">
        <v>0</v>
      </c>
      <c r="AA15" s="66">
        <v>0</v>
      </c>
      <c r="AB15" s="66">
        <v>0</v>
      </c>
      <c r="AC15" s="66">
        <v>0</v>
      </c>
      <c r="AD15" s="66">
        <v>0</v>
      </c>
      <c r="AE15" s="66">
        <v>0</v>
      </c>
      <c r="AF15" s="66">
        <v>0</v>
      </c>
      <c r="AG15" s="66">
        <v>0</v>
      </c>
      <c r="AH15" s="66">
        <v>0</v>
      </c>
      <c r="AI15" s="66">
        <v>0</v>
      </c>
      <c r="AJ15" s="66">
        <v>0</v>
      </c>
      <c r="AK15" s="66">
        <v>0</v>
      </c>
      <c r="AL15" s="66">
        <v>0</v>
      </c>
      <c r="AM15" s="66">
        <v>0</v>
      </c>
      <c r="AN15" s="66">
        <v>0</v>
      </c>
      <c r="AO15" s="66">
        <v>0</v>
      </c>
      <c r="AP15" s="66">
        <v>0</v>
      </c>
      <c r="AQ15" s="66">
        <f t="shared" si="0"/>
        <v>3922920.33</v>
      </c>
      <c r="AT15" s="35"/>
      <c r="AU15" s="7"/>
      <c r="AV15" s="7"/>
    </row>
    <row r="16" spans="1:48" ht="33" customHeight="1">
      <c r="A16" s="44">
        <v>20</v>
      </c>
      <c r="B16" s="45" t="s">
        <v>44</v>
      </c>
      <c r="C16" s="46" t="s">
        <v>665</v>
      </c>
      <c r="D16" s="66">
        <v>0</v>
      </c>
      <c r="E16" s="66">
        <v>0</v>
      </c>
      <c r="F16" s="66">
        <v>9512713.7400000002</v>
      </c>
      <c r="G16" s="66">
        <v>113131.33000000002</v>
      </c>
      <c r="H16" s="66">
        <v>0</v>
      </c>
      <c r="I16" s="66">
        <v>0</v>
      </c>
      <c r="J16" s="66">
        <v>6331.47</v>
      </c>
      <c r="K16" s="66">
        <v>0</v>
      </c>
      <c r="L16" s="66">
        <v>0</v>
      </c>
      <c r="M16" s="66">
        <v>0</v>
      </c>
      <c r="N16" s="66">
        <v>41741.999999999993</v>
      </c>
      <c r="O16" s="66">
        <v>0</v>
      </c>
      <c r="P16" s="66">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66">
        <v>0</v>
      </c>
      <c r="AH16" s="66">
        <v>0</v>
      </c>
      <c r="AI16" s="66">
        <v>0</v>
      </c>
      <c r="AJ16" s="66">
        <v>0</v>
      </c>
      <c r="AK16" s="66">
        <v>0</v>
      </c>
      <c r="AL16" s="66">
        <v>0</v>
      </c>
      <c r="AM16" s="66">
        <v>0</v>
      </c>
      <c r="AN16" s="66">
        <v>0</v>
      </c>
      <c r="AO16" s="66">
        <v>0</v>
      </c>
      <c r="AP16" s="66">
        <v>0</v>
      </c>
      <c r="AQ16" s="66">
        <f t="shared" si="0"/>
        <v>9673918.540000001</v>
      </c>
      <c r="AT16" s="35"/>
      <c r="AU16" s="7"/>
      <c r="AV16" s="7"/>
    </row>
    <row r="17" spans="1:46" ht="33" customHeight="1">
      <c r="A17" s="44">
        <v>25</v>
      </c>
      <c r="B17" s="45" t="s">
        <v>45</v>
      </c>
      <c r="C17" s="46" t="s">
        <v>667</v>
      </c>
      <c r="D17" s="66">
        <v>0</v>
      </c>
      <c r="E17" s="66">
        <v>0</v>
      </c>
      <c r="F17" s="66">
        <v>5025</v>
      </c>
      <c r="G17" s="66">
        <v>40667.83</v>
      </c>
      <c r="H17" s="66">
        <v>0</v>
      </c>
      <c r="I17" s="66">
        <v>0</v>
      </c>
      <c r="J17" s="66">
        <v>0</v>
      </c>
      <c r="K17" s="66">
        <v>3724.8900000000003</v>
      </c>
      <c r="L17" s="66">
        <v>0</v>
      </c>
      <c r="M17" s="66">
        <v>0</v>
      </c>
      <c r="N17" s="66">
        <v>366.86</v>
      </c>
      <c r="O17" s="66">
        <v>0</v>
      </c>
      <c r="P17" s="66">
        <v>0</v>
      </c>
      <c r="Q17" s="66">
        <v>0</v>
      </c>
      <c r="R17" s="66">
        <v>0</v>
      </c>
      <c r="S17" s="66">
        <v>0</v>
      </c>
      <c r="T17" s="66">
        <v>0</v>
      </c>
      <c r="U17" s="66">
        <v>0</v>
      </c>
      <c r="V17" s="66">
        <v>0</v>
      </c>
      <c r="W17" s="66">
        <v>0</v>
      </c>
      <c r="X17" s="66">
        <v>0</v>
      </c>
      <c r="Y17" s="66">
        <v>0</v>
      </c>
      <c r="Z17" s="66">
        <v>0</v>
      </c>
      <c r="AA17" s="66">
        <v>0</v>
      </c>
      <c r="AB17" s="66">
        <v>0</v>
      </c>
      <c r="AC17" s="66">
        <v>0</v>
      </c>
      <c r="AD17" s="66">
        <v>0</v>
      </c>
      <c r="AE17" s="66">
        <v>0</v>
      </c>
      <c r="AF17" s="66">
        <v>0</v>
      </c>
      <c r="AG17" s="66">
        <v>0</v>
      </c>
      <c r="AH17" s="66">
        <v>0</v>
      </c>
      <c r="AI17" s="66">
        <v>0</v>
      </c>
      <c r="AJ17" s="66">
        <v>0</v>
      </c>
      <c r="AK17" s="66">
        <v>0</v>
      </c>
      <c r="AL17" s="66">
        <v>0</v>
      </c>
      <c r="AM17" s="66">
        <v>0</v>
      </c>
      <c r="AN17" s="66">
        <v>0</v>
      </c>
      <c r="AO17" s="66">
        <v>0</v>
      </c>
      <c r="AP17" s="66">
        <v>0</v>
      </c>
      <c r="AQ17" s="66">
        <f t="shared" si="0"/>
        <v>49784.58</v>
      </c>
      <c r="AT17" s="35"/>
    </row>
    <row r="18" spans="1:46" ht="33" customHeight="1">
      <c r="A18" s="44">
        <v>30</v>
      </c>
      <c r="B18" s="45" t="s">
        <v>662</v>
      </c>
      <c r="C18" s="46" t="s">
        <v>666</v>
      </c>
      <c r="D18" s="66">
        <v>0</v>
      </c>
      <c r="E18" s="66">
        <v>0</v>
      </c>
      <c r="F18" s="66">
        <v>0</v>
      </c>
      <c r="G18" s="66">
        <v>7367.56</v>
      </c>
      <c r="H18" s="66">
        <v>0</v>
      </c>
      <c r="I18" s="66">
        <v>0</v>
      </c>
      <c r="J18" s="66">
        <v>0</v>
      </c>
      <c r="K18" s="66">
        <v>0</v>
      </c>
      <c r="L18" s="66">
        <v>0</v>
      </c>
      <c r="M18" s="66">
        <v>0</v>
      </c>
      <c r="N18" s="66">
        <v>0</v>
      </c>
      <c r="O18" s="66">
        <v>0</v>
      </c>
      <c r="P18" s="66">
        <v>0</v>
      </c>
      <c r="Q18" s="66">
        <v>0</v>
      </c>
      <c r="R18" s="66">
        <v>0</v>
      </c>
      <c r="S18" s="66">
        <v>0</v>
      </c>
      <c r="T18" s="66">
        <v>0</v>
      </c>
      <c r="U18" s="66">
        <v>0</v>
      </c>
      <c r="V18" s="66">
        <v>0</v>
      </c>
      <c r="W18" s="66">
        <v>0</v>
      </c>
      <c r="X18" s="66">
        <v>0</v>
      </c>
      <c r="Y18" s="66">
        <v>0</v>
      </c>
      <c r="Z18" s="66">
        <v>0</v>
      </c>
      <c r="AA18" s="66">
        <v>0</v>
      </c>
      <c r="AB18" s="66">
        <v>0</v>
      </c>
      <c r="AC18" s="66">
        <v>0</v>
      </c>
      <c r="AD18" s="66">
        <v>0</v>
      </c>
      <c r="AE18" s="66">
        <v>0</v>
      </c>
      <c r="AF18" s="66">
        <v>0</v>
      </c>
      <c r="AG18" s="66">
        <v>0</v>
      </c>
      <c r="AH18" s="66">
        <v>0</v>
      </c>
      <c r="AI18" s="66">
        <v>0</v>
      </c>
      <c r="AJ18" s="66">
        <v>0</v>
      </c>
      <c r="AK18" s="66">
        <v>0</v>
      </c>
      <c r="AL18" s="66">
        <v>0</v>
      </c>
      <c r="AM18" s="66">
        <v>0</v>
      </c>
      <c r="AN18" s="66">
        <v>0</v>
      </c>
      <c r="AO18" s="66">
        <v>0</v>
      </c>
      <c r="AP18" s="66">
        <v>0</v>
      </c>
      <c r="AQ18" s="66">
        <f t="shared" si="0"/>
        <v>7367.56</v>
      </c>
      <c r="AT18" s="35"/>
    </row>
    <row r="19" spans="1:46" ht="33" customHeight="1">
      <c r="A19" s="44">
        <v>35</v>
      </c>
      <c r="B19" s="45" t="s">
        <v>46</v>
      </c>
      <c r="C19" s="67" t="s">
        <v>668</v>
      </c>
      <c r="D19" s="66">
        <v>0</v>
      </c>
      <c r="E19" s="66">
        <v>0</v>
      </c>
      <c r="F19" s="66">
        <v>0</v>
      </c>
      <c r="G19" s="66">
        <v>369533.33000000013</v>
      </c>
      <c r="H19" s="66">
        <v>0</v>
      </c>
      <c r="I19" s="66">
        <v>0</v>
      </c>
      <c r="J19" s="66">
        <v>0</v>
      </c>
      <c r="K19" s="66">
        <v>203165.45</v>
      </c>
      <c r="L19" s="66">
        <v>0</v>
      </c>
      <c r="M19" s="66">
        <v>0</v>
      </c>
      <c r="N19" s="66">
        <v>0</v>
      </c>
      <c r="O19" s="66">
        <v>0</v>
      </c>
      <c r="P19" s="66">
        <v>0</v>
      </c>
      <c r="Q19" s="66">
        <v>0</v>
      </c>
      <c r="R19" s="66">
        <v>0</v>
      </c>
      <c r="S19" s="66">
        <v>0</v>
      </c>
      <c r="T19" s="66">
        <v>0</v>
      </c>
      <c r="U19" s="66">
        <v>0</v>
      </c>
      <c r="V19" s="66">
        <v>0</v>
      </c>
      <c r="W19" s="66">
        <v>0</v>
      </c>
      <c r="X19" s="66">
        <v>0</v>
      </c>
      <c r="Y19" s="66">
        <v>0</v>
      </c>
      <c r="Z19" s="66">
        <v>0</v>
      </c>
      <c r="AA19" s="66">
        <v>0</v>
      </c>
      <c r="AB19" s="66">
        <v>0</v>
      </c>
      <c r="AC19" s="66">
        <v>0</v>
      </c>
      <c r="AD19" s="66">
        <v>0</v>
      </c>
      <c r="AE19" s="66">
        <v>0</v>
      </c>
      <c r="AF19" s="66">
        <v>0</v>
      </c>
      <c r="AG19" s="66">
        <v>0</v>
      </c>
      <c r="AH19" s="66">
        <v>0</v>
      </c>
      <c r="AI19" s="66">
        <v>0</v>
      </c>
      <c r="AJ19" s="66">
        <v>0</v>
      </c>
      <c r="AK19" s="66">
        <v>0</v>
      </c>
      <c r="AL19" s="66">
        <v>0</v>
      </c>
      <c r="AM19" s="66">
        <v>0</v>
      </c>
      <c r="AN19" s="66">
        <v>0</v>
      </c>
      <c r="AO19" s="66">
        <v>0</v>
      </c>
      <c r="AP19" s="66">
        <v>0</v>
      </c>
      <c r="AQ19" s="66">
        <f t="shared" si="0"/>
        <v>572698.78000000014</v>
      </c>
      <c r="AT19" s="35"/>
    </row>
    <row r="20" spans="1:46" ht="33" customHeight="1">
      <c r="A20" s="44">
        <v>41</v>
      </c>
      <c r="B20" s="45" t="s">
        <v>47</v>
      </c>
      <c r="C20" s="46" t="s">
        <v>665</v>
      </c>
      <c r="D20" s="66">
        <v>0</v>
      </c>
      <c r="E20" s="66">
        <v>0</v>
      </c>
      <c r="F20" s="66">
        <v>3063652.1</v>
      </c>
      <c r="G20" s="66">
        <v>1732774.66</v>
      </c>
      <c r="H20" s="66">
        <v>0</v>
      </c>
      <c r="I20" s="66">
        <v>0</v>
      </c>
      <c r="J20" s="66">
        <v>50</v>
      </c>
      <c r="K20" s="66">
        <v>201566</v>
      </c>
      <c r="L20" s="66">
        <v>0</v>
      </c>
      <c r="M20" s="66">
        <v>0</v>
      </c>
      <c r="N20" s="66">
        <v>0</v>
      </c>
      <c r="O20" s="66">
        <v>598212</v>
      </c>
      <c r="P20" s="66">
        <v>0</v>
      </c>
      <c r="Q20" s="66">
        <v>77.95</v>
      </c>
      <c r="R20" s="66">
        <v>761.80000000000007</v>
      </c>
      <c r="S20" s="66">
        <v>0</v>
      </c>
      <c r="T20" s="66">
        <v>0</v>
      </c>
      <c r="U20" s="66">
        <v>0</v>
      </c>
      <c r="V20" s="66">
        <v>0</v>
      </c>
      <c r="W20" s="66">
        <v>0</v>
      </c>
      <c r="X20" s="66">
        <v>0</v>
      </c>
      <c r="Y20" s="66">
        <v>0</v>
      </c>
      <c r="Z20" s="66">
        <v>0</v>
      </c>
      <c r="AA20" s="66">
        <v>0</v>
      </c>
      <c r="AB20" s="66">
        <v>0</v>
      </c>
      <c r="AC20" s="66">
        <v>0</v>
      </c>
      <c r="AD20" s="66">
        <v>0</v>
      </c>
      <c r="AE20" s="66">
        <v>0</v>
      </c>
      <c r="AF20" s="66">
        <v>0</v>
      </c>
      <c r="AG20" s="66">
        <v>0</v>
      </c>
      <c r="AH20" s="66">
        <v>0</v>
      </c>
      <c r="AI20" s="66">
        <v>0</v>
      </c>
      <c r="AJ20" s="66">
        <v>0</v>
      </c>
      <c r="AK20" s="66">
        <v>0</v>
      </c>
      <c r="AL20" s="66">
        <v>0</v>
      </c>
      <c r="AM20" s="66">
        <v>0</v>
      </c>
      <c r="AN20" s="66">
        <v>0</v>
      </c>
      <c r="AO20" s="66">
        <v>0</v>
      </c>
      <c r="AP20" s="66">
        <v>0</v>
      </c>
      <c r="AQ20" s="66">
        <f t="shared" si="0"/>
        <v>5597094.5099999998</v>
      </c>
      <c r="AT20" s="35"/>
    </row>
    <row r="21" spans="1:46" ht="33" customHeight="1">
      <c r="A21" s="44">
        <v>46</v>
      </c>
      <c r="B21" s="45" t="s">
        <v>48</v>
      </c>
      <c r="C21" s="46" t="s">
        <v>669</v>
      </c>
      <c r="D21" s="66">
        <v>0</v>
      </c>
      <c r="E21" s="66">
        <v>271440</v>
      </c>
      <c r="F21" s="66">
        <v>10417327.720000001</v>
      </c>
      <c r="G21" s="66">
        <v>1599856.5699999998</v>
      </c>
      <c r="H21" s="66">
        <v>0</v>
      </c>
      <c r="I21" s="66">
        <v>0</v>
      </c>
      <c r="J21" s="66">
        <v>0</v>
      </c>
      <c r="K21" s="66">
        <v>94743.59</v>
      </c>
      <c r="L21" s="66">
        <v>0</v>
      </c>
      <c r="M21" s="66">
        <v>0</v>
      </c>
      <c r="N21" s="66">
        <v>735.64</v>
      </c>
      <c r="O21" s="66">
        <v>0</v>
      </c>
      <c r="P21" s="66">
        <v>0</v>
      </c>
      <c r="Q21" s="66">
        <v>0</v>
      </c>
      <c r="R21" s="66">
        <v>0</v>
      </c>
      <c r="S21" s="66">
        <v>0</v>
      </c>
      <c r="T21" s="66">
        <v>0</v>
      </c>
      <c r="U21" s="66">
        <v>0</v>
      </c>
      <c r="V21" s="66">
        <v>0</v>
      </c>
      <c r="W21" s="66">
        <v>0</v>
      </c>
      <c r="X21" s="66">
        <v>0</v>
      </c>
      <c r="Y21" s="66">
        <v>19301501.929999996</v>
      </c>
      <c r="Z21" s="66">
        <v>0</v>
      </c>
      <c r="AA21" s="66">
        <v>0</v>
      </c>
      <c r="AB21" s="66">
        <v>0</v>
      </c>
      <c r="AC21" s="66">
        <v>0</v>
      </c>
      <c r="AD21" s="66">
        <v>100.02</v>
      </c>
      <c r="AE21" s="66">
        <v>133060946.97</v>
      </c>
      <c r="AF21" s="66">
        <v>0</v>
      </c>
      <c r="AG21" s="66">
        <v>0</v>
      </c>
      <c r="AH21" s="66">
        <v>0</v>
      </c>
      <c r="AI21" s="66">
        <v>0</v>
      </c>
      <c r="AJ21" s="66">
        <v>0</v>
      </c>
      <c r="AK21" s="66">
        <v>0</v>
      </c>
      <c r="AL21" s="66">
        <v>0</v>
      </c>
      <c r="AM21" s="66">
        <v>0</v>
      </c>
      <c r="AN21" s="66">
        <v>0</v>
      </c>
      <c r="AO21" s="66">
        <v>0</v>
      </c>
      <c r="AP21" s="66">
        <v>0</v>
      </c>
      <c r="AQ21" s="66">
        <f t="shared" si="0"/>
        <v>164746652.44</v>
      </c>
      <c r="AT21" s="35"/>
    </row>
    <row r="22" spans="1:46" ht="33" customHeight="1">
      <c r="A22" s="44">
        <v>47</v>
      </c>
      <c r="B22" s="45" t="s">
        <v>49</v>
      </c>
      <c r="C22" s="46" t="s">
        <v>670</v>
      </c>
      <c r="D22" s="66">
        <v>0</v>
      </c>
      <c r="E22" s="66">
        <v>0</v>
      </c>
      <c r="F22" s="66">
        <v>147023.25</v>
      </c>
      <c r="G22" s="66">
        <v>26615.110000000004</v>
      </c>
      <c r="H22" s="66">
        <v>0</v>
      </c>
      <c r="I22" s="66">
        <v>0</v>
      </c>
      <c r="J22" s="66">
        <v>75795.5</v>
      </c>
      <c r="K22" s="66">
        <v>0</v>
      </c>
      <c r="L22" s="66">
        <v>0</v>
      </c>
      <c r="M22" s="66">
        <v>0</v>
      </c>
      <c r="N22" s="66">
        <v>0</v>
      </c>
      <c r="O22" s="66">
        <v>0</v>
      </c>
      <c r="P22" s="66">
        <v>0</v>
      </c>
      <c r="Q22" s="66">
        <v>0</v>
      </c>
      <c r="R22" s="66">
        <v>0</v>
      </c>
      <c r="S22" s="66">
        <v>0</v>
      </c>
      <c r="T22" s="66">
        <v>0</v>
      </c>
      <c r="U22" s="66">
        <v>0</v>
      </c>
      <c r="V22" s="66">
        <v>0</v>
      </c>
      <c r="W22" s="66">
        <v>0</v>
      </c>
      <c r="X22" s="66">
        <v>0</v>
      </c>
      <c r="Y22" s="66">
        <v>0</v>
      </c>
      <c r="Z22" s="66">
        <v>0</v>
      </c>
      <c r="AA22" s="66">
        <v>0</v>
      </c>
      <c r="AB22" s="66">
        <v>0</v>
      </c>
      <c r="AC22" s="66">
        <v>0</v>
      </c>
      <c r="AD22" s="66">
        <v>100.02</v>
      </c>
      <c r="AE22" s="66">
        <v>29370083.84</v>
      </c>
      <c r="AF22" s="66">
        <v>0</v>
      </c>
      <c r="AG22" s="66">
        <v>0</v>
      </c>
      <c r="AH22" s="66">
        <v>0</v>
      </c>
      <c r="AI22" s="66">
        <v>0</v>
      </c>
      <c r="AJ22" s="66">
        <v>0</v>
      </c>
      <c r="AK22" s="66">
        <v>0</v>
      </c>
      <c r="AL22" s="66">
        <v>0</v>
      </c>
      <c r="AM22" s="66">
        <v>0</v>
      </c>
      <c r="AN22" s="66">
        <v>0</v>
      </c>
      <c r="AO22" s="66">
        <v>0</v>
      </c>
      <c r="AP22" s="66">
        <v>0</v>
      </c>
      <c r="AQ22" s="66">
        <f t="shared" si="0"/>
        <v>29619617.719999999</v>
      </c>
      <c r="AT22" s="35"/>
    </row>
    <row r="23" spans="1:46" ht="33" customHeight="1">
      <c r="A23" s="44">
        <v>48</v>
      </c>
      <c r="B23" s="45" t="s">
        <v>50</v>
      </c>
      <c r="C23" s="67" t="s">
        <v>698</v>
      </c>
      <c r="D23" s="66">
        <v>0</v>
      </c>
      <c r="E23" s="66">
        <v>0</v>
      </c>
      <c r="F23" s="66">
        <v>775336</v>
      </c>
      <c r="G23" s="66">
        <v>79075.260000000009</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c r="AA23" s="66">
        <v>0</v>
      </c>
      <c r="AB23" s="66">
        <v>0</v>
      </c>
      <c r="AC23" s="66">
        <v>0</v>
      </c>
      <c r="AD23" s="66">
        <v>0</v>
      </c>
      <c r="AE23" s="66">
        <v>0</v>
      </c>
      <c r="AF23" s="66">
        <v>0</v>
      </c>
      <c r="AG23" s="66">
        <v>0</v>
      </c>
      <c r="AH23" s="66">
        <v>0</v>
      </c>
      <c r="AI23" s="66">
        <v>0</v>
      </c>
      <c r="AJ23" s="66">
        <v>0</v>
      </c>
      <c r="AK23" s="66">
        <v>0</v>
      </c>
      <c r="AL23" s="66">
        <v>0</v>
      </c>
      <c r="AM23" s="66">
        <v>0</v>
      </c>
      <c r="AN23" s="66">
        <v>0</v>
      </c>
      <c r="AO23" s="66">
        <v>0</v>
      </c>
      <c r="AP23" s="66">
        <v>0</v>
      </c>
      <c r="AQ23" s="66">
        <f t="shared" si="0"/>
        <v>854411.26</v>
      </c>
      <c r="AT23" s="35"/>
    </row>
    <row r="24" spans="1:46" ht="33" customHeight="1">
      <c r="A24" s="44">
        <v>52</v>
      </c>
      <c r="B24" s="45" t="s">
        <v>51</v>
      </c>
      <c r="C24" s="46" t="s">
        <v>699</v>
      </c>
      <c r="D24" s="66">
        <v>0</v>
      </c>
      <c r="E24" s="66">
        <v>0</v>
      </c>
      <c r="F24" s="66">
        <v>1016</v>
      </c>
      <c r="G24" s="66">
        <v>1215</v>
      </c>
      <c r="H24" s="66">
        <v>0</v>
      </c>
      <c r="I24" s="66">
        <v>0</v>
      </c>
      <c r="J24" s="66">
        <v>0</v>
      </c>
      <c r="K24" s="66">
        <v>0</v>
      </c>
      <c r="L24" s="66">
        <v>0</v>
      </c>
      <c r="M24" s="66">
        <v>0</v>
      </c>
      <c r="N24" s="66">
        <v>0</v>
      </c>
      <c r="O24" s="66">
        <v>0</v>
      </c>
      <c r="P24" s="66">
        <v>0</v>
      </c>
      <c r="Q24" s="66">
        <v>0</v>
      </c>
      <c r="R24" s="66">
        <v>0</v>
      </c>
      <c r="S24" s="66">
        <v>0</v>
      </c>
      <c r="T24" s="66">
        <v>0</v>
      </c>
      <c r="U24" s="66">
        <v>0</v>
      </c>
      <c r="V24" s="66">
        <v>0</v>
      </c>
      <c r="W24" s="66">
        <v>0</v>
      </c>
      <c r="X24" s="66">
        <v>0</v>
      </c>
      <c r="Y24" s="66">
        <v>0</v>
      </c>
      <c r="Z24" s="66">
        <v>0</v>
      </c>
      <c r="AA24" s="66">
        <v>0</v>
      </c>
      <c r="AB24" s="66">
        <v>0</v>
      </c>
      <c r="AC24" s="66">
        <v>0</v>
      </c>
      <c r="AD24" s="66">
        <v>0</v>
      </c>
      <c r="AE24" s="66">
        <v>0</v>
      </c>
      <c r="AF24" s="66">
        <v>0</v>
      </c>
      <c r="AG24" s="66">
        <v>0</v>
      </c>
      <c r="AH24" s="66">
        <v>0</v>
      </c>
      <c r="AI24" s="66">
        <v>0</v>
      </c>
      <c r="AJ24" s="66">
        <v>0</v>
      </c>
      <c r="AK24" s="66">
        <v>0</v>
      </c>
      <c r="AL24" s="66">
        <v>0</v>
      </c>
      <c r="AM24" s="66">
        <v>0</v>
      </c>
      <c r="AN24" s="66">
        <v>0</v>
      </c>
      <c r="AO24" s="66">
        <v>0</v>
      </c>
      <c r="AP24" s="66">
        <v>0</v>
      </c>
      <c r="AQ24" s="66">
        <f t="shared" si="0"/>
        <v>2231</v>
      </c>
      <c r="AT24" s="35"/>
    </row>
    <row r="25" spans="1:46" ht="33" customHeight="1">
      <c r="A25" s="44">
        <v>66</v>
      </c>
      <c r="B25" s="45" t="s">
        <v>52</v>
      </c>
      <c r="C25" s="46" t="s">
        <v>671</v>
      </c>
      <c r="D25" s="66">
        <v>9931858.9600000009</v>
      </c>
      <c r="E25" s="66">
        <v>552114304.40999985</v>
      </c>
      <c r="F25" s="66">
        <v>5220</v>
      </c>
      <c r="G25" s="66">
        <v>71433.109999999986</v>
      </c>
      <c r="H25" s="66">
        <v>0</v>
      </c>
      <c r="I25" s="66">
        <v>0</v>
      </c>
      <c r="J25" s="66">
        <v>0</v>
      </c>
      <c r="K25" s="66">
        <v>0</v>
      </c>
      <c r="L25" s="66">
        <v>0</v>
      </c>
      <c r="M25" s="66">
        <v>0</v>
      </c>
      <c r="N25" s="66">
        <v>0</v>
      </c>
      <c r="O25" s="66">
        <v>0</v>
      </c>
      <c r="P25" s="66">
        <v>0</v>
      </c>
      <c r="Q25" s="66">
        <v>0</v>
      </c>
      <c r="R25" s="66">
        <v>0</v>
      </c>
      <c r="S25" s="66">
        <v>0</v>
      </c>
      <c r="T25" s="66">
        <v>18011278.090000004</v>
      </c>
      <c r="U25" s="66">
        <v>0</v>
      </c>
      <c r="V25" s="66">
        <v>0</v>
      </c>
      <c r="W25" s="66">
        <v>0</v>
      </c>
      <c r="X25" s="66">
        <v>0</v>
      </c>
      <c r="Y25" s="66">
        <v>0</v>
      </c>
      <c r="Z25" s="66">
        <v>0</v>
      </c>
      <c r="AA25" s="66">
        <v>0</v>
      </c>
      <c r="AB25" s="66">
        <v>50.01</v>
      </c>
      <c r="AC25" s="66">
        <v>0</v>
      </c>
      <c r="AD25" s="66">
        <v>0</v>
      </c>
      <c r="AE25" s="66">
        <v>0</v>
      </c>
      <c r="AF25" s="66">
        <v>0</v>
      </c>
      <c r="AG25" s="66">
        <v>0</v>
      </c>
      <c r="AH25" s="66">
        <v>0</v>
      </c>
      <c r="AI25" s="66">
        <v>0</v>
      </c>
      <c r="AJ25" s="66">
        <v>0</v>
      </c>
      <c r="AK25" s="66">
        <v>0</v>
      </c>
      <c r="AL25" s="66">
        <v>0</v>
      </c>
      <c r="AM25" s="66">
        <v>0</v>
      </c>
      <c r="AN25" s="66">
        <v>0</v>
      </c>
      <c r="AO25" s="66">
        <v>0</v>
      </c>
      <c r="AP25" s="66">
        <v>0</v>
      </c>
      <c r="AQ25" s="66">
        <f t="shared" si="0"/>
        <v>580134144.57999992</v>
      </c>
      <c r="AT25" s="35"/>
    </row>
    <row r="26" spans="1:46" ht="33" customHeight="1">
      <c r="A26" s="44">
        <v>70</v>
      </c>
      <c r="B26" s="45" t="s">
        <v>53</v>
      </c>
      <c r="C26" s="46" t="s">
        <v>671</v>
      </c>
      <c r="D26" s="66">
        <v>0</v>
      </c>
      <c r="E26" s="66">
        <v>0</v>
      </c>
      <c r="F26" s="66">
        <v>15636</v>
      </c>
      <c r="G26" s="66">
        <v>7399</v>
      </c>
      <c r="H26" s="66">
        <v>0</v>
      </c>
      <c r="I26" s="66">
        <v>0</v>
      </c>
      <c r="J26" s="66">
        <v>0</v>
      </c>
      <c r="K26" s="66">
        <v>0</v>
      </c>
      <c r="L26" s="66">
        <v>0</v>
      </c>
      <c r="M26" s="66">
        <v>0</v>
      </c>
      <c r="N26" s="66">
        <v>304.3</v>
      </c>
      <c r="O26" s="66">
        <v>0</v>
      </c>
      <c r="P26" s="66">
        <v>0</v>
      </c>
      <c r="Q26" s="66">
        <v>0</v>
      </c>
      <c r="R26" s="66">
        <v>0</v>
      </c>
      <c r="S26" s="66">
        <v>0</v>
      </c>
      <c r="T26" s="66">
        <v>0</v>
      </c>
      <c r="U26" s="66">
        <v>0</v>
      </c>
      <c r="V26" s="66">
        <v>0</v>
      </c>
      <c r="W26" s="66">
        <v>0</v>
      </c>
      <c r="X26" s="66">
        <v>0</v>
      </c>
      <c r="Y26" s="66">
        <v>2509</v>
      </c>
      <c r="Z26" s="66">
        <v>0</v>
      </c>
      <c r="AA26" s="66">
        <v>0</v>
      </c>
      <c r="AB26" s="66">
        <v>0</v>
      </c>
      <c r="AC26" s="66">
        <v>0</v>
      </c>
      <c r="AD26" s="66">
        <v>0</v>
      </c>
      <c r="AE26" s="66">
        <v>0</v>
      </c>
      <c r="AF26" s="66">
        <v>0</v>
      </c>
      <c r="AG26" s="66">
        <v>0</v>
      </c>
      <c r="AH26" s="66">
        <v>0</v>
      </c>
      <c r="AI26" s="66">
        <v>0</v>
      </c>
      <c r="AJ26" s="66">
        <v>0</v>
      </c>
      <c r="AK26" s="66">
        <v>0</v>
      </c>
      <c r="AL26" s="66">
        <v>0</v>
      </c>
      <c r="AM26" s="66">
        <v>0</v>
      </c>
      <c r="AN26" s="66">
        <v>0</v>
      </c>
      <c r="AO26" s="66">
        <v>0</v>
      </c>
      <c r="AP26" s="66">
        <v>0</v>
      </c>
      <c r="AQ26" s="66">
        <f t="shared" si="0"/>
        <v>25848.3</v>
      </c>
      <c r="AT26" s="35"/>
    </row>
    <row r="27" spans="1:46" ht="33" customHeight="1">
      <c r="A27" s="44">
        <v>76</v>
      </c>
      <c r="B27" s="45" t="s">
        <v>54</v>
      </c>
      <c r="C27" s="46" t="s">
        <v>664</v>
      </c>
      <c r="D27" s="66">
        <v>0</v>
      </c>
      <c r="E27" s="66">
        <v>0</v>
      </c>
      <c r="F27" s="66">
        <v>916.84</v>
      </c>
      <c r="G27" s="66">
        <v>185561.33000000002</v>
      </c>
      <c r="H27" s="66">
        <v>0</v>
      </c>
      <c r="I27" s="66">
        <v>0</v>
      </c>
      <c r="J27" s="66">
        <v>0</v>
      </c>
      <c r="K27" s="66">
        <v>0</v>
      </c>
      <c r="L27" s="66">
        <v>0</v>
      </c>
      <c r="M27" s="66">
        <v>0</v>
      </c>
      <c r="N27" s="66">
        <v>0</v>
      </c>
      <c r="O27" s="66">
        <v>0</v>
      </c>
      <c r="P27" s="66">
        <v>0</v>
      </c>
      <c r="Q27" s="66">
        <v>0</v>
      </c>
      <c r="R27" s="66">
        <v>0</v>
      </c>
      <c r="S27" s="66">
        <v>0</v>
      </c>
      <c r="T27" s="66">
        <v>0</v>
      </c>
      <c r="U27" s="66">
        <v>0</v>
      </c>
      <c r="V27" s="66">
        <v>0</v>
      </c>
      <c r="W27" s="66">
        <v>0</v>
      </c>
      <c r="X27" s="66">
        <v>0</v>
      </c>
      <c r="Y27" s="66">
        <v>0</v>
      </c>
      <c r="Z27" s="66">
        <v>0</v>
      </c>
      <c r="AA27" s="66">
        <v>0</v>
      </c>
      <c r="AB27" s="66">
        <v>0</v>
      </c>
      <c r="AC27" s="66">
        <v>0</v>
      </c>
      <c r="AD27" s="66">
        <v>0</v>
      </c>
      <c r="AE27" s="66">
        <v>0</v>
      </c>
      <c r="AF27" s="66">
        <v>0</v>
      </c>
      <c r="AG27" s="66">
        <v>0</v>
      </c>
      <c r="AH27" s="66">
        <v>0</v>
      </c>
      <c r="AI27" s="66">
        <v>0</v>
      </c>
      <c r="AJ27" s="66">
        <v>0</v>
      </c>
      <c r="AK27" s="66">
        <v>0</v>
      </c>
      <c r="AL27" s="66">
        <v>0</v>
      </c>
      <c r="AM27" s="66">
        <v>0</v>
      </c>
      <c r="AN27" s="66">
        <v>0</v>
      </c>
      <c r="AO27" s="66">
        <v>0</v>
      </c>
      <c r="AP27" s="66">
        <v>0</v>
      </c>
      <c r="AQ27" s="66">
        <f t="shared" si="0"/>
        <v>186478.17</v>
      </c>
      <c r="AT27" s="35"/>
    </row>
    <row r="28" spans="1:46" ht="33" customHeight="1">
      <c r="A28" s="44">
        <v>78</v>
      </c>
      <c r="B28" s="45" t="s">
        <v>661</v>
      </c>
      <c r="C28" s="46" t="s">
        <v>666</v>
      </c>
      <c r="D28" s="66">
        <v>0</v>
      </c>
      <c r="E28" s="66">
        <v>0</v>
      </c>
      <c r="F28" s="66">
        <v>1474.8100000000002</v>
      </c>
      <c r="G28" s="66">
        <v>800</v>
      </c>
      <c r="H28" s="66">
        <v>0</v>
      </c>
      <c r="I28" s="66">
        <v>0</v>
      </c>
      <c r="J28" s="66">
        <v>0</v>
      </c>
      <c r="K28" s="66">
        <v>0</v>
      </c>
      <c r="L28" s="66">
        <v>0</v>
      </c>
      <c r="M28" s="66">
        <v>0</v>
      </c>
      <c r="N28" s="66">
        <v>0</v>
      </c>
      <c r="O28" s="66">
        <v>0</v>
      </c>
      <c r="P28" s="66">
        <v>0</v>
      </c>
      <c r="Q28" s="66">
        <v>0</v>
      </c>
      <c r="R28" s="66">
        <v>0</v>
      </c>
      <c r="S28" s="66">
        <v>0</v>
      </c>
      <c r="T28" s="66">
        <v>0</v>
      </c>
      <c r="U28" s="66">
        <v>0</v>
      </c>
      <c r="V28" s="66">
        <v>0</v>
      </c>
      <c r="W28" s="66">
        <v>0</v>
      </c>
      <c r="X28" s="66">
        <v>0</v>
      </c>
      <c r="Y28" s="66">
        <v>0</v>
      </c>
      <c r="Z28" s="66">
        <v>0</v>
      </c>
      <c r="AA28" s="66">
        <v>0</v>
      </c>
      <c r="AB28" s="66">
        <v>0</v>
      </c>
      <c r="AC28" s="66">
        <v>0</v>
      </c>
      <c r="AD28" s="66">
        <v>0</v>
      </c>
      <c r="AE28" s="66">
        <v>0</v>
      </c>
      <c r="AF28" s="66">
        <v>0</v>
      </c>
      <c r="AG28" s="66">
        <v>0</v>
      </c>
      <c r="AH28" s="66">
        <v>0</v>
      </c>
      <c r="AI28" s="66">
        <v>0</v>
      </c>
      <c r="AJ28" s="66">
        <v>0</v>
      </c>
      <c r="AK28" s="66">
        <v>0</v>
      </c>
      <c r="AL28" s="66">
        <v>0</v>
      </c>
      <c r="AM28" s="66">
        <v>0</v>
      </c>
      <c r="AN28" s="66">
        <v>0</v>
      </c>
      <c r="AO28" s="66">
        <v>0</v>
      </c>
      <c r="AP28" s="66">
        <v>0</v>
      </c>
      <c r="AQ28" s="66">
        <f t="shared" si="0"/>
        <v>2274.8100000000004</v>
      </c>
      <c r="AT28" s="35"/>
    </row>
    <row r="29" spans="1:46" ht="33" customHeight="1">
      <c r="A29" s="44">
        <v>81</v>
      </c>
      <c r="B29" s="45" t="s">
        <v>55</v>
      </c>
      <c r="C29" s="46" t="s">
        <v>664</v>
      </c>
      <c r="D29" s="66">
        <v>0</v>
      </c>
      <c r="E29" s="66">
        <v>0</v>
      </c>
      <c r="F29" s="66">
        <v>2669290.7800000003</v>
      </c>
      <c r="G29" s="66">
        <v>11452.33</v>
      </c>
      <c r="H29" s="66">
        <v>0</v>
      </c>
      <c r="I29" s="66">
        <v>0</v>
      </c>
      <c r="J29" s="66">
        <v>0</v>
      </c>
      <c r="K29" s="66">
        <v>0</v>
      </c>
      <c r="L29" s="66">
        <v>0</v>
      </c>
      <c r="M29" s="66">
        <v>0</v>
      </c>
      <c r="N29" s="66">
        <v>1957.56</v>
      </c>
      <c r="O29" s="66">
        <v>0</v>
      </c>
      <c r="P29" s="66">
        <v>0</v>
      </c>
      <c r="Q29" s="66">
        <v>0</v>
      </c>
      <c r="R29" s="66">
        <v>0</v>
      </c>
      <c r="S29" s="66">
        <v>0</v>
      </c>
      <c r="T29" s="66">
        <v>0</v>
      </c>
      <c r="U29" s="66">
        <v>0</v>
      </c>
      <c r="V29" s="66">
        <v>0</v>
      </c>
      <c r="W29" s="66">
        <v>0</v>
      </c>
      <c r="X29" s="66">
        <v>0</v>
      </c>
      <c r="Y29" s="66">
        <v>0</v>
      </c>
      <c r="Z29" s="66">
        <v>0</v>
      </c>
      <c r="AA29" s="66">
        <v>0</v>
      </c>
      <c r="AB29" s="66">
        <v>0</v>
      </c>
      <c r="AC29" s="66">
        <v>0</v>
      </c>
      <c r="AD29" s="66">
        <v>0</v>
      </c>
      <c r="AE29" s="66">
        <v>0</v>
      </c>
      <c r="AF29" s="66">
        <v>0</v>
      </c>
      <c r="AG29" s="66">
        <v>0</v>
      </c>
      <c r="AH29" s="66">
        <v>0</v>
      </c>
      <c r="AI29" s="66">
        <v>0</v>
      </c>
      <c r="AJ29" s="66">
        <v>0</v>
      </c>
      <c r="AK29" s="66">
        <v>0</v>
      </c>
      <c r="AL29" s="66">
        <v>0</v>
      </c>
      <c r="AM29" s="66">
        <v>0</v>
      </c>
      <c r="AN29" s="66">
        <v>0</v>
      </c>
      <c r="AO29" s="66">
        <v>0</v>
      </c>
      <c r="AP29" s="66">
        <v>0</v>
      </c>
      <c r="AQ29" s="66">
        <f t="shared" si="0"/>
        <v>2682700.6700000004</v>
      </c>
      <c r="AT29" s="35"/>
    </row>
    <row r="30" spans="1:46" ht="33" customHeight="1">
      <c r="A30" s="44">
        <v>85</v>
      </c>
      <c r="B30" s="45" t="s">
        <v>706</v>
      </c>
      <c r="C30" s="67" t="s">
        <v>666</v>
      </c>
      <c r="D30" s="66">
        <v>0</v>
      </c>
      <c r="E30" s="66">
        <v>0</v>
      </c>
      <c r="F30" s="66">
        <v>0</v>
      </c>
      <c r="G30" s="66">
        <v>1740</v>
      </c>
      <c r="H30" s="66">
        <v>0</v>
      </c>
      <c r="I30" s="66">
        <v>0</v>
      </c>
      <c r="J30" s="66">
        <v>0</v>
      </c>
      <c r="K30" s="66">
        <v>0</v>
      </c>
      <c r="L30" s="66">
        <v>0</v>
      </c>
      <c r="M30" s="66">
        <v>0</v>
      </c>
      <c r="N30" s="66">
        <v>0</v>
      </c>
      <c r="O30" s="66">
        <v>0</v>
      </c>
      <c r="P30" s="66">
        <v>0</v>
      </c>
      <c r="Q30" s="66">
        <v>0</v>
      </c>
      <c r="R30" s="66">
        <v>0</v>
      </c>
      <c r="S30" s="66">
        <v>0</v>
      </c>
      <c r="T30" s="66">
        <v>0</v>
      </c>
      <c r="U30" s="66">
        <v>0</v>
      </c>
      <c r="V30" s="66">
        <v>0</v>
      </c>
      <c r="W30" s="66">
        <v>0</v>
      </c>
      <c r="X30" s="66">
        <v>0</v>
      </c>
      <c r="Y30" s="66">
        <v>16639.689999999999</v>
      </c>
      <c r="Z30" s="66">
        <v>0</v>
      </c>
      <c r="AA30" s="66">
        <v>0</v>
      </c>
      <c r="AB30" s="66">
        <v>0</v>
      </c>
      <c r="AC30" s="66">
        <v>0</v>
      </c>
      <c r="AD30" s="66">
        <v>0</v>
      </c>
      <c r="AE30" s="66">
        <v>0</v>
      </c>
      <c r="AF30" s="66">
        <v>0</v>
      </c>
      <c r="AG30" s="66">
        <v>0</v>
      </c>
      <c r="AH30" s="66">
        <v>0</v>
      </c>
      <c r="AI30" s="66">
        <v>0</v>
      </c>
      <c r="AJ30" s="66">
        <v>0</v>
      </c>
      <c r="AK30" s="66">
        <v>0</v>
      </c>
      <c r="AL30" s="66">
        <v>0</v>
      </c>
      <c r="AM30" s="66">
        <v>0</v>
      </c>
      <c r="AN30" s="66">
        <v>0</v>
      </c>
      <c r="AO30" s="66">
        <v>0</v>
      </c>
      <c r="AP30" s="66">
        <v>0</v>
      </c>
      <c r="AQ30" s="66">
        <f t="shared" si="0"/>
        <v>18379.689999999999</v>
      </c>
      <c r="AT30" s="35"/>
    </row>
    <row r="31" spans="1:46" ht="33" customHeight="1">
      <c r="A31" s="44">
        <v>86</v>
      </c>
      <c r="B31" s="186" t="s">
        <v>56</v>
      </c>
      <c r="C31" s="46" t="s">
        <v>667</v>
      </c>
      <c r="D31" s="66">
        <v>0</v>
      </c>
      <c r="E31" s="66">
        <v>7660418.96</v>
      </c>
      <c r="F31" s="66">
        <v>0</v>
      </c>
      <c r="G31" s="66">
        <v>954395.21000000008</v>
      </c>
      <c r="H31" s="66">
        <v>0</v>
      </c>
      <c r="I31" s="66">
        <v>0</v>
      </c>
      <c r="J31" s="66">
        <v>0</v>
      </c>
      <c r="K31" s="66">
        <v>72225.83</v>
      </c>
      <c r="L31" s="66">
        <v>0</v>
      </c>
      <c r="M31" s="66">
        <v>0</v>
      </c>
      <c r="N31" s="66">
        <v>0</v>
      </c>
      <c r="O31" s="66">
        <v>0</v>
      </c>
      <c r="P31" s="66">
        <v>0</v>
      </c>
      <c r="Q31" s="66">
        <v>0</v>
      </c>
      <c r="R31" s="66">
        <v>0</v>
      </c>
      <c r="S31" s="66">
        <v>0</v>
      </c>
      <c r="T31" s="66">
        <v>554645.63</v>
      </c>
      <c r="U31" s="66">
        <v>0</v>
      </c>
      <c r="V31" s="66">
        <v>0</v>
      </c>
      <c r="W31" s="66">
        <v>0</v>
      </c>
      <c r="X31" s="66">
        <v>0</v>
      </c>
      <c r="Y31" s="66">
        <v>0</v>
      </c>
      <c r="Z31" s="66">
        <v>0</v>
      </c>
      <c r="AA31" s="66">
        <v>0</v>
      </c>
      <c r="AB31" s="66">
        <v>0</v>
      </c>
      <c r="AC31" s="66">
        <v>0</v>
      </c>
      <c r="AD31" s="66">
        <v>100.02</v>
      </c>
      <c r="AE31" s="66">
        <v>38596442.969999999</v>
      </c>
      <c r="AF31" s="66">
        <v>0</v>
      </c>
      <c r="AG31" s="66">
        <v>0</v>
      </c>
      <c r="AH31" s="66">
        <v>0</v>
      </c>
      <c r="AI31" s="66">
        <v>0</v>
      </c>
      <c r="AJ31" s="66">
        <v>0</v>
      </c>
      <c r="AK31" s="66">
        <v>0</v>
      </c>
      <c r="AL31" s="66">
        <v>0</v>
      </c>
      <c r="AM31" s="66">
        <v>0</v>
      </c>
      <c r="AN31" s="66">
        <v>0</v>
      </c>
      <c r="AO31" s="66">
        <v>0</v>
      </c>
      <c r="AP31" s="66">
        <v>0</v>
      </c>
      <c r="AQ31" s="66">
        <f t="shared" si="0"/>
        <v>47838228.619999997</v>
      </c>
      <c r="AT31" s="35"/>
    </row>
    <row r="32" spans="1:46" ht="33" customHeight="1">
      <c r="A32" s="44">
        <v>87</v>
      </c>
      <c r="B32" s="45" t="s">
        <v>57</v>
      </c>
      <c r="C32" s="46" t="s">
        <v>671</v>
      </c>
      <c r="D32" s="66">
        <v>0</v>
      </c>
      <c r="E32" s="66">
        <v>0</v>
      </c>
      <c r="F32" s="66">
        <v>0</v>
      </c>
      <c r="G32" s="66">
        <v>38308.850000000006</v>
      </c>
      <c r="H32" s="66">
        <v>0</v>
      </c>
      <c r="I32" s="66">
        <v>0</v>
      </c>
      <c r="J32" s="66">
        <v>0</v>
      </c>
      <c r="K32" s="66">
        <v>0</v>
      </c>
      <c r="L32" s="66">
        <v>0</v>
      </c>
      <c r="M32" s="66">
        <v>0</v>
      </c>
      <c r="N32" s="66">
        <v>0</v>
      </c>
      <c r="O32" s="66">
        <v>0</v>
      </c>
      <c r="P32" s="66">
        <v>0</v>
      </c>
      <c r="Q32" s="66">
        <v>0</v>
      </c>
      <c r="R32" s="66">
        <v>0</v>
      </c>
      <c r="S32" s="66">
        <v>0</v>
      </c>
      <c r="T32" s="66">
        <v>0</v>
      </c>
      <c r="U32" s="66">
        <v>0</v>
      </c>
      <c r="V32" s="66">
        <v>0</v>
      </c>
      <c r="W32" s="66">
        <v>0</v>
      </c>
      <c r="X32" s="66">
        <v>0</v>
      </c>
      <c r="Y32" s="66">
        <v>195728.89</v>
      </c>
      <c r="Z32" s="66">
        <v>0</v>
      </c>
      <c r="AA32" s="66">
        <v>0</v>
      </c>
      <c r="AB32" s="66">
        <v>0</v>
      </c>
      <c r="AC32" s="66">
        <v>0</v>
      </c>
      <c r="AD32" s="66">
        <v>0</v>
      </c>
      <c r="AE32" s="66">
        <v>0</v>
      </c>
      <c r="AF32" s="66">
        <v>0</v>
      </c>
      <c r="AG32" s="66">
        <v>0</v>
      </c>
      <c r="AH32" s="66">
        <v>0</v>
      </c>
      <c r="AI32" s="66">
        <v>0</v>
      </c>
      <c r="AJ32" s="66">
        <v>0</v>
      </c>
      <c r="AK32" s="66">
        <v>0</v>
      </c>
      <c r="AL32" s="66">
        <v>0</v>
      </c>
      <c r="AM32" s="66">
        <v>0</v>
      </c>
      <c r="AN32" s="66">
        <v>0</v>
      </c>
      <c r="AO32" s="66">
        <v>0</v>
      </c>
      <c r="AP32" s="66">
        <v>0</v>
      </c>
      <c r="AQ32" s="66">
        <f t="shared" si="0"/>
        <v>234037.74000000002</v>
      </c>
      <c r="AT32" s="35"/>
    </row>
    <row r="33" spans="1:46" ht="33" customHeight="1">
      <c r="A33" s="44" t="s">
        <v>551</v>
      </c>
      <c r="B33" s="45" t="s">
        <v>605</v>
      </c>
      <c r="C33" s="46" t="s">
        <v>669</v>
      </c>
      <c r="D33" s="66">
        <v>552114617.4799999</v>
      </c>
      <c r="E33" s="66">
        <v>0</v>
      </c>
      <c r="F33" s="66">
        <v>0</v>
      </c>
      <c r="G33" s="66">
        <v>0</v>
      </c>
      <c r="H33" s="66">
        <v>0</v>
      </c>
      <c r="I33" s="66">
        <v>0</v>
      </c>
      <c r="J33" s="66">
        <v>0</v>
      </c>
      <c r="K33" s="66">
        <v>0</v>
      </c>
      <c r="L33" s="66">
        <v>0</v>
      </c>
      <c r="M33" s="66">
        <v>0</v>
      </c>
      <c r="N33" s="66">
        <v>0</v>
      </c>
      <c r="O33" s="66">
        <v>0</v>
      </c>
      <c r="P33" s="66">
        <v>0</v>
      </c>
      <c r="Q33" s="66">
        <v>0</v>
      </c>
      <c r="R33" s="66">
        <v>0</v>
      </c>
      <c r="S33" s="66">
        <v>0</v>
      </c>
      <c r="T33" s="66">
        <v>0</v>
      </c>
      <c r="U33" s="66">
        <v>0</v>
      </c>
      <c r="V33" s="66">
        <v>0</v>
      </c>
      <c r="W33" s="66">
        <v>0</v>
      </c>
      <c r="X33" s="66">
        <v>0</v>
      </c>
      <c r="Y33" s="66">
        <v>0</v>
      </c>
      <c r="Z33" s="66">
        <v>0</v>
      </c>
      <c r="AA33" s="66">
        <v>0</v>
      </c>
      <c r="AB33" s="66">
        <v>0</v>
      </c>
      <c r="AC33" s="66">
        <v>0</v>
      </c>
      <c r="AD33" s="66">
        <v>0</v>
      </c>
      <c r="AE33" s="66">
        <v>0</v>
      </c>
      <c r="AF33" s="66">
        <v>0</v>
      </c>
      <c r="AG33" s="66">
        <v>0</v>
      </c>
      <c r="AH33" s="66">
        <v>0</v>
      </c>
      <c r="AI33" s="66">
        <v>0</v>
      </c>
      <c r="AJ33" s="66">
        <v>0</v>
      </c>
      <c r="AK33" s="66">
        <v>0</v>
      </c>
      <c r="AL33" s="66">
        <v>0</v>
      </c>
      <c r="AM33" s="66">
        <v>0</v>
      </c>
      <c r="AN33" s="66">
        <v>0</v>
      </c>
      <c r="AO33" s="66">
        <v>0</v>
      </c>
      <c r="AP33" s="66">
        <v>0</v>
      </c>
      <c r="AQ33" s="66">
        <f t="shared" si="0"/>
        <v>552114617.4799999</v>
      </c>
      <c r="AT33" s="35"/>
    </row>
    <row r="34" spans="1:46" ht="33" customHeight="1">
      <c r="A34" s="44" t="s">
        <v>553</v>
      </c>
      <c r="B34" s="45" t="s">
        <v>605</v>
      </c>
      <c r="C34" s="46" t="s">
        <v>669</v>
      </c>
      <c r="D34" s="66">
        <v>28472878.109999999</v>
      </c>
      <c r="E34" s="66">
        <v>512052.30999999994</v>
      </c>
      <c r="F34" s="66">
        <v>712353234.82000005</v>
      </c>
      <c r="G34" s="66">
        <v>1075426.5199999998</v>
      </c>
      <c r="H34" s="66">
        <v>0</v>
      </c>
      <c r="I34" s="66">
        <v>0</v>
      </c>
      <c r="J34" s="66">
        <v>350</v>
      </c>
      <c r="K34" s="66">
        <v>120947317.84000002</v>
      </c>
      <c r="L34" s="66">
        <v>0</v>
      </c>
      <c r="M34" s="66">
        <v>150</v>
      </c>
      <c r="N34" s="66">
        <v>0</v>
      </c>
      <c r="O34" s="66">
        <v>0</v>
      </c>
      <c r="P34" s="66">
        <v>0</v>
      </c>
      <c r="Q34" s="66">
        <v>0</v>
      </c>
      <c r="R34" s="66">
        <v>0</v>
      </c>
      <c r="S34" s="66">
        <v>0</v>
      </c>
      <c r="T34" s="66">
        <v>13546.82</v>
      </c>
      <c r="U34" s="66">
        <v>0</v>
      </c>
      <c r="V34" s="66">
        <v>0</v>
      </c>
      <c r="W34" s="66">
        <v>0</v>
      </c>
      <c r="X34" s="66">
        <v>0</v>
      </c>
      <c r="Y34" s="66">
        <v>513539.07000000007</v>
      </c>
      <c r="Z34" s="66">
        <v>0</v>
      </c>
      <c r="AA34" s="66">
        <v>0</v>
      </c>
      <c r="AB34" s="66">
        <v>8978.57</v>
      </c>
      <c r="AC34" s="66">
        <v>0</v>
      </c>
      <c r="AD34" s="66">
        <v>0</v>
      </c>
      <c r="AE34" s="66">
        <v>45267326.959999993</v>
      </c>
      <c r="AF34" s="66">
        <v>50.01</v>
      </c>
      <c r="AG34" s="66">
        <v>0</v>
      </c>
      <c r="AH34" s="66">
        <v>153.72999999999999</v>
      </c>
      <c r="AI34" s="66">
        <v>0</v>
      </c>
      <c r="AJ34" s="66">
        <v>0</v>
      </c>
      <c r="AK34" s="66">
        <v>0</v>
      </c>
      <c r="AL34" s="66">
        <v>0</v>
      </c>
      <c r="AM34" s="66">
        <v>1.0300000000000005</v>
      </c>
      <c r="AN34" s="66">
        <v>0</v>
      </c>
      <c r="AO34" s="66">
        <v>0</v>
      </c>
      <c r="AP34" s="66">
        <v>0</v>
      </c>
      <c r="AQ34" s="66">
        <f t="shared" si="0"/>
        <v>909165005.7900002</v>
      </c>
      <c r="AT34" s="35"/>
    </row>
    <row r="35" spans="1:46" ht="33" customHeight="1">
      <c r="A35" s="44" t="s">
        <v>554</v>
      </c>
      <c r="B35" s="45" t="s">
        <v>728</v>
      </c>
      <c r="C35" s="46" t="s">
        <v>670</v>
      </c>
      <c r="D35" s="66">
        <v>0</v>
      </c>
      <c r="E35" s="66">
        <v>0</v>
      </c>
      <c r="F35" s="66">
        <v>0</v>
      </c>
      <c r="G35" s="66">
        <v>0</v>
      </c>
      <c r="H35" s="66">
        <v>0</v>
      </c>
      <c r="I35" s="66">
        <v>0</v>
      </c>
      <c r="J35" s="66">
        <v>486632.33999999997</v>
      </c>
      <c r="K35" s="66">
        <v>6294549536.8100004</v>
      </c>
      <c r="L35" s="66">
        <v>0</v>
      </c>
      <c r="M35" s="66">
        <v>850</v>
      </c>
      <c r="N35" s="66">
        <v>0</v>
      </c>
      <c r="O35" s="66">
        <v>0</v>
      </c>
      <c r="P35" s="66">
        <v>0</v>
      </c>
      <c r="Q35" s="66">
        <v>150349224.20000002</v>
      </c>
      <c r="R35" s="66">
        <v>0</v>
      </c>
      <c r="S35" s="66">
        <v>0</v>
      </c>
      <c r="T35" s="66">
        <v>4304.13</v>
      </c>
      <c r="U35" s="66">
        <v>57148157.630000003</v>
      </c>
      <c r="V35" s="66">
        <v>74655756.950000003</v>
      </c>
      <c r="W35" s="66">
        <v>0</v>
      </c>
      <c r="X35" s="66">
        <v>0</v>
      </c>
      <c r="Y35" s="66">
        <v>0</v>
      </c>
      <c r="Z35" s="66">
        <v>0</v>
      </c>
      <c r="AA35" s="66">
        <v>0</v>
      </c>
      <c r="AB35" s="66">
        <v>100.02</v>
      </c>
      <c r="AC35" s="66">
        <v>0</v>
      </c>
      <c r="AD35" s="66">
        <v>0</v>
      </c>
      <c r="AE35" s="66">
        <v>687891296.86000001</v>
      </c>
      <c r="AF35" s="66">
        <v>0</v>
      </c>
      <c r="AG35" s="66">
        <v>0</v>
      </c>
      <c r="AH35" s="66">
        <v>113088.34000000004</v>
      </c>
      <c r="AI35" s="66">
        <v>0</v>
      </c>
      <c r="AJ35" s="66">
        <v>0</v>
      </c>
      <c r="AK35" s="66">
        <v>515268703.62999994</v>
      </c>
      <c r="AL35" s="66">
        <v>0</v>
      </c>
      <c r="AM35" s="66">
        <v>0</v>
      </c>
      <c r="AN35" s="66">
        <v>0</v>
      </c>
      <c r="AO35" s="66">
        <v>0</v>
      </c>
      <c r="AP35" s="66">
        <v>0</v>
      </c>
      <c r="AQ35" s="66">
        <f t="shared" si="0"/>
        <v>7780467650.9100008</v>
      </c>
      <c r="AT35" s="35"/>
    </row>
    <row r="36" spans="1:46" ht="33" customHeight="1">
      <c r="A36" s="44" t="s">
        <v>556</v>
      </c>
      <c r="B36" s="45" t="s">
        <v>716</v>
      </c>
      <c r="C36" s="67" t="s">
        <v>698</v>
      </c>
      <c r="D36" s="66">
        <v>0</v>
      </c>
      <c r="E36" s="66">
        <v>0</v>
      </c>
      <c r="F36" s="66">
        <v>0</v>
      </c>
      <c r="G36" s="66">
        <v>5159578.1100000003</v>
      </c>
      <c r="H36" s="66">
        <v>0</v>
      </c>
      <c r="I36" s="66">
        <v>0</v>
      </c>
      <c r="J36" s="66">
        <v>0</v>
      </c>
      <c r="K36" s="66">
        <v>2780810.21</v>
      </c>
      <c r="L36" s="66">
        <v>0</v>
      </c>
      <c r="M36" s="66">
        <v>0</v>
      </c>
      <c r="N36" s="66">
        <v>0</v>
      </c>
      <c r="O36" s="66">
        <v>12575950.18</v>
      </c>
      <c r="P36" s="66">
        <v>0</v>
      </c>
      <c r="Q36" s="66">
        <v>0</v>
      </c>
      <c r="R36" s="66">
        <v>0</v>
      </c>
      <c r="S36" s="66">
        <v>1646070</v>
      </c>
      <c r="T36" s="66">
        <v>0</v>
      </c>
      <c r="U36" s="66">
        <v>0</v>
      </c>
      <c r="V36" s="66">
        <v>0</v>
      </c>
      <c r="W36" s="66">
        <v>0</v>
      </c>
      <c r="X36" s="66">
        <v>0</v>
      </c>
      <c r="Y36" s="66">
        <v>0</v>
      </c>
      <c r="Z36" s="66">
        <v>0</v>
      </c>
      <c r="AA36" s="66">
        <v>0</v>
      </c>
      <c r="AB36" s="66">
        <v>0</v>
      </c>
      <c r="AC36" s="66">
        <v>0</v>
      </c>
      <c r="AD36" s="66">
        <v>0</v>
      </c>
      <c r="AE36" s="66">
        <v>0</v>
      </c>
      <c r="AF36" s="66">
        <v>0</v>
      </c>
      <c r="AG36" s="66">
        <v>0</v>
      </c>
      <c r="AH36" s="66">
        <v>0</v>
      </c>
      <c r="AI36" s="66">
        <v>0</v>
      </c>
      <c r="AJ36" s="66">
        <v>0</v>
      </c>
      <c r="AK36" s="66">
        <v>0</v>
      </c>
      <c r="AL36" s="66">
        <v>0</v>
      </c>
      <c r="AM36" s="66">
        <v>0</v>
      </c>
      <c r="AN36" s="66">
        <v>0</v>
      </c>
      <c r="AO36" s="66">
        <v>0</v>
      </c>
      <c r="AP36" s="66">
        <v>0</v>
      </c>
      <c r="AQ36" s="66">
        <f t="shared" si="0"/>
        <v>22162408.5</v>
      </c>
      <c r="AT36" s="35"/>
    </row>
    <row r="37" spans="1:46" ht="33" customHeight="1">
      <c r="A37" s="44" t="s">
        <v>558</v>
      </c>
      <c r="B37" s="45" t="s">
        <v>1289</v>
      </c>
      <c r="C37" s="67" t="s">
        <v>698</v>
      </c>
      <c r="D37" s="66">
        <v>0</v>
      </c>
      <c r="E37" s="66">
        <v>0</v>
      </c>
      <c r="F37" s="66">
        <v>0</v>
      </c>
      <c r="G37" s="66">
        <v>0</v>
      </c>
      <c r="H37" s="66">
        <v>0</v>
      </c>
      <c r="I37" s="66">
        <v>0</v>
      </c>
      <c r="J37" s="66">
        <v>0</v>
      </c>
      <c r="K37" s="66">
        <v>0</v>
      </c>
      <c r="L37" s="66">
        <v>0</v>
      </c>
      <c r="M37" s="66">
        <v>0</v>
      </c>
      <c r="N37" s="66">
        <v>0</v>
      </c>
      <c r="O37" s="66">
        <v>0</v>
      </c>
      <c r="P37" s="66">
        <v>0</v>
      </c>
      <c r="Q37" s="66">
        <v>0</v>
      </c>
      <c r="R37" s="66">
        <v>0</v>
      </c>
      <c r="S37" s="66">
        <v>0</v>
      </c>
      <c r="T37" s="66">
        <v>0</v>
      </c>
      <c r="U37" s="66">
        <v>0</v>
      </c>
      <c r="V37" s="66">
        <v>0</v>
      </c>
      <c r="W37" s="66">
        <v>0</v>
      </c>
      <c r="X37" s="66">
        <v>0</v>
      </c>
      <c r="Y37" s="66">
        <v>0</v>
      </c>
      <c r="Z37" s="66">
        <v>0</v>
      </c>
      <c r="AA37" s="66">
        <v>0</v>
      </c>
      <c r="AB37" s="66">
        <v>0</v>
      </c>
      <c r="AC37" s="66">
        <v>0</v>
      </c>
      <c r="AD37" s="66">
        <v>0</v>
      </c>
      <c r="AE37" s="66">
        <v>0</v>
      </c>
      <c r="AF37" s="66">
        <v>0</v>
      </c>
      <c r="AG37" s="66">
        <v>0</v>
      </c>
      <c r="AH37" s="66">
        <v>0</v>
      </c>
      <c r="AI37" s="66">
        <v>0</v>
      </c>
      <c r="AJ37" s="66">
        <v>0</v>
      </c>
      <c r="AK37" s="66">
        <v>0</v>
      </c>
      <c r="AL37" s="66">
        <v>0</v>
      </c>
      <c r="AM37" s="66">
        <v>0</v>
      </c>
      <c r="AN37" s="66">
        <v>0</v>
      </c>
      <c r="AO37" s="66">
        <v>0</v>
      </c>
      <c r="AP37" s="66">
        <v>0</v>
      </c>
      <c r="AQ37" s="66">
        <f t="shared" si="0"/>
        <v>0</v>
      </c>
      <c r="AT37" s="35"/>
    </row>
    <row r="38" spans="1:46" ht="33" customHeight="1">
      <c r="A38" s="44">
        <v>108</v>
      </c>
      <c r="B38" s="45" t="s">
        <v>58</v>
      </c>
      <c r="C38" s="67" t="s">
        <v>668</v>
      </c>
      <c r="D38" s="66">
        <v>0</v>
      </c>
      <c r="E38" s="66">
        <v>0</v>
      </c>
      <c r="F38" s="66">
        <v>0</v>
      </c>
      <c r="G38" s="66">
        <v>0</v>
      </c>
      <c r="H38" s="66">
        <v>0</v>
      </c>
      <c r="I38" s="66">
        <v>0</v>
      </c>
      <c r="J38" s="66">
        <v>0</v>
      </c>
      <c r="K38" s="66">
        <v>0</v>
      </c>
      <c r="L38" s="66">
        <v>0</v>
      </c>
      <c r="M38" s="66">
        <v>0</v>
      </c>
      <c r="N38" s="66">
        <v>0</v>
      </c>
      <c r="O38" s="66">
        <v>0</v>
      </c>
      <c r="P38" s="66">
        <v>0</v>
      </c>
      <c r="Q38" s="66">
        <v>0</v>
      </c>
      <c r="R38" s="66">
        <v>0</v>
      </c>
      <c r="S38" s="66">
        <v>0</v>
      </c>
      <c r="T38" s="66">
        <v>0</v>
      </c>
      <c r="U38" s="66">
        <v>0</v>
      </c>
      <c r="V38" s="66">
        <v>0</v>
      </c>
      <c r="W38" s="66">
        <v>0</v>
      </c>
      <c r="X38" s="66">
        <v>0</v>
      </c>
      <c r="Y38" s="66">
        <v>0</v>
      </c>
      <c r="Z38" s="66">
        <v>0</v>
      </c>
      <c r="AA38" s="66">
        <v>0</v>
      </c>
      <c r="AB38" s="66">
        <v>0</v>
      </c>
      <c r="AC38" s="66">
        <v>0</v>
      </c>
      <c r="AD38" s="66">
        <v>0</v>
      </c>
      <c r="AE38" s="66">
        <v>0</v>
      </c>
      <c r="AF38" s="66">
        <v>0</v>
      </c>
      <c r="AG38" s="66">
        <v>0</v>
      </c>
      <c r="AH38" s="66">
        <v>0</v>
      </c>
      <c r="AI38" s="66">
        <v>0</v>
      </c>
      <c r="AJ38" s="66">
        <v>0</v>
      </c>
      <c r="AK38" s="66">
        <v>0</v>
      </c>
      <c r="AL38" s="66">
        <v>0</v>
      </c>
      <c r="AM38" s="66">
        <v>0</v>
      </c>
      <c r="AN38" s="66">
        <v>0</v>
      </c>
      <c r="AO38" s="66">
        <v>0</v>
      </c>
      <c r="AP38" s="66">
        <v>0</v>
      </c>
      <c r="AQ38" s="66">
        <f t="shared" si="0"/>
        <v>0</v>
      </c>
      <c r="AT38" s="35"/>
    </row>
    <row r="39" spans="1:46" ht="33" customHeight="1">
      <c r="A39" s="44">
        <v>109</v>
      </c>
      <c r="B39" s="45" t="s">
        <v>632</v>
      </c>
      <c r="C39" s="67" t="s">
        <v>668</v>
      </c>
      <c r="D39" s="66">
        <v>0</v>
      </c>
      <c r="E39" s="66">
        <v>0</v>
      </c>
      <c r="F39" s="66">
        <v>743033.5</v>
      </c>
      <c r="G39" s="66">
        <v>0</v>
      </c>
      <c r="H39" s="66">
        <v>0</v>
      </c>
      <c r="I39" s="66">
        <v>0</v>
      </c>
      <c r="J39" s="66">
        <v>0</v>
      </c>
      <c r="K39" s="66">
        <v>0</v>
      </c>
      <c r="L39" s="66">
        <v>0</v>
      </c>
      <c r="M39" s="66">
        <v>0</v>
      </c>
      <c r="N39" s="66">
        <v>0</v>
      </c>
      <c r="O39" s="66">
        <v>0</v>
      </c>
      <c r="P39" s="66">
        <v>0</v>
      </c>
      <c r="Q39" s="66">
        <v>0</v>
      </c>
      <c r="R39" s="66">
        <v>0</v>
      </c>
      <c r="S39" s="66">
        <v>0</v>
      </c>
      <c r="T39" s="66">
        <v>0</v>
      </c>
      <c r="U39" s="66">
        <v>0</v>
      </c>
      <c r="V39" s="66">
        <v>0</v>
      </c>
      <c r="W39" s="66">
        <v>0</v>
      </c>
      <c r="X39" s="66">
        <v>0</v>
      </c>
      <c r="Y39" s="66">
        <v>0</v>
      </c>
      <c r="Z39" s="66">
        <v>0</v>
      </c>
      <c r="AA39" s="66">
        <v>0</v>
      </c>
      <c r="AB39" s="66">
        <v>0</v>
      </c>
      <c r="AC39" s="66">
        <v>0</v>
      </c>
      <c r="AD39" s="66">
        <v>0</v>
      </c>
      <c r="AE39" s="66">
        <v>0</v>
      </c>
      <c r="AF39" s="66">
        <v>0</v>
      </c>
      <c r="AG39" s="66">
        <v>0</v>
      </c>
      <c r="AH39" s="66">
        <v>0</v>
      </c>
      <c r="AI39" s="66">
        <v>0</v>
      </c>
      <c r="AJ39" s="66">
        <v>0</v>
      </c>
      <c r="AK39" s="66">
        <v>0</v>
      </c>
      <c r="AL39" s="66">
        <v>0</v>
      </c>
      <c r="AM39" s="66">
        <v>0</v>
      </c>
      <c r="AN39" s="66">
        <v>0</v>
      </c>
      <c r="AO39" s="66">
        <v>0</v>
      </c>
      <c r="AP39" s="66">
        <v>0</v>
      </c>
      <c r="AQ39" s="66">
        <f t="shared" si="0"/>
        <v>743033.5</v>
      </c>
      <c r="AT39" s="35"/>
    </row>
    <row r="40" spans="1:46" ht="33" customHeight="1">
      <c r="A40" s="44">
        <v>111</v>
      </c>
      <c r="B40" s="45" t="s">
        <v>59</v>
      </c>
      <c r="C40" s="67" t="s">
        <v>669</v>
      </c>
      <c r="D40" s="66">
        <v>0</v>
      </c>
      <c r="E40" s="66">
        <v>0</v>
      </c>
      <c r="F40" s="66">
        <v>0</v>
      </c>
      <c r="G40" s="66">
        <v>0</v>
      </c>
      <c r="H40" s="66">
        <v>0</v>
      </c>
      <c r="I40" s="66">
        <v>0</v>
      </c>
      <c r="J40" s="66">
        <v>0</v>
      </c>
      <c r="K40" s="66">
        <v>0</v>
      </c>
      <c r="L40" s="66">
        <v>0</v>
      </c>
      <c r="M40" s="66">
        <v>0</v>
      </c>
      <c r="N40" s="66">
        <v>0</v>
      </c>
      <c r="O40" s="66">
        <v>0</v>
      </c>
      <c r="P40" s="66">
        <v>0</v>
      </c>
      <c r="Q40" s="66">
        <v>0</v>
      </c>
      <c r="R40" s="66">
        <v>0</v>
      </c>
      <c r="S40" s="66">
        <v>0</v>
      </c>
      <c r="T40" s="66">
        <v>0</v>
      </c>
      <c r="U40" s="66">
        <v>0</v>
      </c>
      <c r="V40" s="66">
        <v>0</v>
      </c>
      <c r="W40" s="66">
        <v>0</v>
      </c>
      <c r="X40" s="66">
        <v>0</v>
      </c>
      <c r="Y40" s="66">
        <v>0</v>
      </c>
      <c r="Z40" s="66">
        <v>0</v>
      </c>
      <c r="AA40" s="66">
        <v>0</v>
      </c>
      <c r="AB40" s="66">
        <v>0</v>
      </c>
      <c r="AC40" s="66">
        <v>0</v>
      </c>
      <c r="AD40" s="66">
        <v>0</v>
      </c>
      <c r="AE40" s="66">
        <v>0</v>
      </c>
      <c r="AF40" s="66">
        <v>0</v>
      </c>
      <c r="AG40" s="66">
        <v>0</v>
      </c>
      <c r="AH40" s="66">
        <v>0</v>
      </c>
      <c r="AI40" s="66">
        <v>0</v>
      </c>
      <c r="AJ40" s="66">
        <v>0</v>
      </c>
      <c r="AK40" s="66">
        <v>0</v>
      </c>
      <c r="AL40" s="66">
        <v>0</v>
      </c>
      <c r="AM40" s="66">
        <v>0</v>
      </c>
      <c r="AN40" s="66">
        <v>0</v>
      </c>
      <c r="AO40" s="66">
        <v>0</v>
      </c>
      <c r="AP40" s="66">
        <v>0</v>
      </c>
      <c r="AQ40" s="66">
        <f t="shared" si="0"/>
        <v>0</v>
      </c>
      <c r="AT40" s="35"/>
    </row>
    <row r="41" spans="1:46" ht="33" customHeight="1">
      <c r="A41" s="44">
        <v>112</v>
      </c>
      <c r="B41" s="45" t="s">
        <v>60</v>
      </c>
      <c r="C41" s="46" t="s">
        <v>669</v>
      </c>
      <c r="D41" s="66">
        <v>0</v>
      </c>
      <c r="E41" s="66">
        <v>0</v>
      </c>
      <c r="F41" s="66">
        <v>0</v>
      </c>
      <c r="G41" s="66">
        <v>0</v>
      </c>
      <c r="H41" s="66">
        <v>0</v>
      </c>
      <c r="I41" s="66">
        <v>0</v>
      </c>
      <c r="J41" s="66">
        <v>0</v>
      </c>
      <c r="K41" s="66">
        <v>0</v>
      </c>
      <c r="L41" s="66">
        <v>0</v>
      </c>
      <c r="M41" s="66">
        <v>0</v>
      </c>
      <c r="N41" s="66">
        <v>0</v>
      </c>
      <c r="O41" s="66">
        <v>0</v>
      </c>
      <c r="P41" s="66">
        <v>0</v>
      </c>
      <c r="Q41" s="66">
        <v>0</v>
      </c>
      <c r="R41" s="66">
        <v>0</v>
      </c>
      <c r="S41" s="66">
        <v>0</v>
      </c>
      <c r="T41" s="66">
        <v>0</v>
      </c>
      <c r="U41" s="66">
        <v>0</v>
      </c>
      <c r="V41" s="66">
        <v>0</v>
      </c>
      <c r="W41" s="66">
        <v>0</v>
      </c>
      <c r="X41" s="66">
        <v>0</v>
      </c>
      <c r="Y41" s="66">
        <v>0</v>
      </c>
      <c r="Z41" s="66">
        <v>0</v>
      </c>
      <c r="AA41" s="66">
        <v>0</v>
      </c>
      <c r="AB41" s="66">
        <v>0</v>
      </c>
      <c r="AC41" s="66">
        <v>0</v>
      </c>
      <c r="AD41" s="66">
        <v>0</v>
      </c>
      <c r="AE41" s="66">
        <v>0</v>
      </c>
      <c r="AF41" s="66">
        <v>0</v>
      </c>
      <c r="AG41" s="66">
        <v>0</v>
      </c>
      <c r="AH41" s="66">
        <v>0</v>
      </c>
      <c r="AI41" s="66">
        <v>0</v>
      </c>
      <c r="AJ41" s="66">
        <v>0</v>
      </c>
      <c r="AK41" s="66">
        <v>0</v>
      </c>
      <c r="AL41" s="66">
        <v>0</v>
      </c>
      <c r="AM41" s="66">
        <v>0</v>
      </c>
      <c r="AN41" s="66">
        <v>0</v>
      </c>
      <c r="AO41" s="66">
        <v>0</v>
      </c>
      <c r="AP41" s="66">
        <v>0</v>
      </c>
      <c r="AQ41" s="66">
        <f t="shared" si="0"/>
        <v>0</v>
      </c>
      <c r="AT41" s="35"/>
    </row>
    <row r="42" spans="1:46" ht="33" customHeight="1">
      <c r="A42" s="44">
        <v>117</v>
      </c>
      <c r="B42" s="45" t="s">
        <v>61</v>
      </c>
      <c r="C42" s="46" t="s">
        <v>671</v>
      </c>
      <c r="D42" s="66">
        <v>0</v>
      </c>
      <c r="E42" s="66">
        <v>0</v>
      </c>
      <c r="F42" s="66">
        <v>1018439.94</v>
      </c>
      <c r="G42" s="66">
        <v>12198.17</v>
      </c>
      <c r="H42" s="66">
        <v>0</v>
      </c>
      <c r="I42" s="66">
        <v>0</v>
      </c>
      <c r="J42" s="66">
        <v>4250</v>
      </c>
      <c r="K42" s="66">
        <v>0</v>
      </c>
      <c r="L42" s="66">
        <v>0</v>
      </c>
      <c r="M42" s="66">
        <v>0</v>
      </c>
      <c r="N42" s="66">
        <v>0</v>
      </c>
      <c r="O42" s="66">
        <v>0</v>
      </c>
      <c r="P42" s="66">
        <v>0</v>
      </c>
      <c r="Q42" s="66">
        <v>0</v>
      </c>
      <c r="R42" s="66">
        <v>0</v>
      </c>
      <c r="S42" s="66">
        <v>0</v>
      </c>
      <c r="T42" s="66">
        <v>0</v>
      </c>
      <c r="U42" s="66">
        <v>0</v>
      </c>
      <c r="V42" s="66">
        <v>0</v>
      </c>
      <c r="W42" s="66">
        <v>0</v>
      </c>
      <c r="X42" s="66">
        <v>0</v>
      </c>
      <c r="Y42" s="66">
        <v>0</v>
      </c>
      <c r="Z42" s="66">
        <v>0</v>
      </c>
      <c r="AA42" s="66">
        <v>0</v>
      </c>
      <c r="AB42" s="66">
        <v>0</v>
      </c>
      <c r="AC42" s="66">
        <v>0</v>
      </c>
      <c r="AD42" s="66">
        <v>0</v>
      </c>
      <c r="AE42" s="66">
        <v>0</v>
      </c>
      <c r="AF42" s="66">
        <v>0</v>
      </c>
      <c r="AG42" s="66">
        <v>0</v>
      </c>
      <c r="AH42" s="66">
        <v>0</v>
      </c>
      <c r="AI42" s="66">
        <v>0</v>
      </c>
      <c r="AJ42" s="66">
        <v>0</v>
      </c>
      <c r="AK42" s="66">
        <v>0</v>
      </c>
      <c r="AL42" s="66">
        <v>0</v>
      </c>
      <c r="AM42" s="66">
        <v>0</v>
      </c>
      <c r="AN42" s="66">
        <v>0</v>
      </c>
      <c r="AO42" s="66">
        <v>0</v>
      </c>
      <c r="AP42" s="66">
        <v>0</v>
      </c>
      <c r="AQ42" s="66">
        <f t="shared" si="0"/>
        <v>1034888.11</v>
      </c>
      <c r="AT42" s="35"/>
    </row>
    <row r="43" spans="1:46" ht="33" customHeight="1">
      <c r="A43" s="44">
        <v>119</v>
      </c>
      <c r="B43" s="45" t="s">
        <v>62</v>
      </c>
      <c r="C43" s="46" t="s">
        <v>671</v>
      </c>
      <c r="D43" s="66">
        <v>0</v>
      </c>
      <c r="E43" s="66">
        <v>0</v>
      </c>
      <c r="F43" s="66">
        <v>0</v>
      </c>
      <c r="G43" s="66">
        <v>48817.71</v>
      </c>
      <c r="H43" s="66">
        <v>0</v>
      </c>
      <c r="I43" s="66">
        <v>0</v>
      </c>
      <c r="J43" s="66">
        <v>2550</v>
      </c>
      <c r="K43" s="66">
        <v>0</v>
      </c>
      <c r="L43" s="66">
        <v>0</v>
      </c>
      <c r="M43" s="66">
        <v>0</v>
      </c>
      <c r="N43" s="66">
        <v>0</v>
      </c>
      <c r="O43" s="66">
        <v>0</v>
      </c>
      <c r="P43" s="66">
        <v>0</v>
      </c>
      <c r="Q43" s="66">
        <v>0</v>
      </c>
      <c r="R43" s="66">
        <v>0</v>
      </c>
      <c r="S43" s="66">
        <v>0</v>
      </c>
      <c r="T43" s="66">
        <v>0</v>
      </c>
      <c r="U43" s="66">
        <v>0</v>
      </c>
      <c r="V43" s="66">
        <v>0</v>
      </c>
      <c r="W43" s="66">
        <v>0</v>
      </c>
      <c r="X43" s="66">
        <v>0</v>
      </c>
      <c r="Y43" s="66">
        <v>0</v>
      </c>
      <c r="Z43" s="66">
        <v>0</v>
      </c>
      <c r="AA43" s="66">
        <v>0</v>
      </c>
      <c r="AB43" s="66">
        <v>0</v>
      </c>
      <c r="AC43" s="66">
        <v>0</v>
      </c>
      <c r="AD43" s="66">
        <v>0</v>
      </c>
      <c r="AE43" s="66">
        <v>0</v>
      </c>
      <c r="AF43" s="66">
        <v>0</v>
      </c>
      <c r="AG43" s="66">
        <v>0</v>
      </c>
      <c r="AH43" s="66">
        <v>0</v>
      </c>
      <c r="AI43" s="66">
        <v>0</v>
      </c>
      <c r="AJ43" s="66">
        <v>0</v>
      </c>
      <c r="AK43" s="66">
        <v>0</v>
      </c>
      <c r="AL43" s="66">
        <v>0</v>
      </c>
      <c r="AM43" s="66">
        <v>0</v>
      </c>
      <c r="AN43" s="66">
        <v>0</v>
      </c>
      <c r="AO43" s="66">
        <v>0</v>
      </c>
      <c r="AP43" s="66">
        <v>0</v>
      </c>
      <c r="AQ43" s="66">
        <f t="shared" si="0"/>
        <v>51367.71</v>
      </c>
      <c r="AT43" s="35"/>
    </row>
    <row r="44" spans="1:46" ht="33" customHeight="1">
      <c r="A44" s="44">
        <v>121</v>
      </c>
      <c r="B44" s="45" t="s">
        <v>63</v>
      </c>
      <c r="C44" s="46" t="s">
        <v>699</v>
      </c>
      <c r="D44" s="66">
        <v>0</v>
      </c>
      <c r="E44" s="66">
        <v>0</v>
      </c>
      <c r="F44" s="66">
        <v>0</v>
      </c>
      <c r="G44" s="66">
        <v>0</v>
      </c>
      <c r="H44" s="66">
        <v>0</v>
      </c>
      <c r="I44" s="66">
        <v>0</v>
      </c>
      <c r="J44" s="66">
        <v>0</v>
      </c>
      <c r="K44" s="66">
        <v>0</v>
      </c>
      <c r="L44" s="66">
        <v>0</v>
      </c>
      <c r="M44" s="66">
        <v>0</v>
      </c>
      <c r="N44" s="66">
        <v>0</v>
      </c>
      <c r="O44" s="66">
        <v>0</v>
      </c>
      <c r="P44" s="66">
        <v>0</v>
      </c>
      <c r="Q44" s="66">
        <v>0</v>
      </c>
      <c r="R44" s="66">
        <v>0</v>
      </c>
      <c r="S44" s="66">
        <v>0</v>
      </c>
      <c r="T44" s="66">
        <v>0</v>
      </c>
      <c r="U44" s="66">
        <v>0</v>
      </c>
      <c r="V44" s="66">
        <v>0</v>
      </c>
      <c r="W44" s="66">
        <v>0</v>
      </c>
      <c r="X44" s="66">
        <v>0</v>
      </c>
      <c r="Y44" s="66">
        <v>0</v>
      </c>
      <c r="Z44" s="66">
        <v>0</v>
      </c>
      <c r="AA44" s="66">
        <v>0</v>
      </c>
      <c r="AB44" s="66">
        <v>0</v>
      </c>
      <c r="AC44" s="66">
        <v>0</v>
      </c>
      <c r="AD44" s="66">
        <v>0</v>
      </c>
      <c r="AE44" s="66">
        <v>0</v>
      </c>
      <c r="AF44" s="66">
        <v>0</v>
      </c>
      <c r="AG44" s="66">
        <v>0</v>
      </c>
      <c r="AH44" s="66">
        <v>0</v>
      </c>
      <c r="AI44" s="66">
        <v>0</v>
      </c>
      <c r="AJ44" s="66">
        <v>0</v>
      </c>
      <c r="AK44" s="66">
        <v>0</v>
      </c>
      <c r="AL44" s="66">
        <v>0</v>
      </c>
      <c r="AM44" s="66">
        <v>0</v>
      </c>
      <c r="AN44" s="66">
        <v>0</v>
      </c>
      <c r="AO44" s="66">
        <v>0</v>
      </c>
      <c r="AP44" s="66">
        <v>0</v>
      </c>
      <c r="AQ44" s="66">
        <f t="shared" si="0"/>
        <v>0</v>
      </c>
      <c r="AT44" s="35"/>
    </row>
    <row r="45" spans="1:46" ht="33" customHeight="1">
      <c r="A45" s="44">
        <v>124</v>
      </c>
      <c r="B45" s="45" t="s">
        <v>64</v>
      </c>
      <c r="C45" s="67" t="s">
        <v>668</v>
      </c>
      <c r="D45" s="66">
        <v>0</v>
      </c>
      <c r="E45" s="66">
        <v>0</v>
      </c>
      <c r="F45" s="66">
        <v>0</v>
      </c>
      <c r="G45" s="66">
        <v>0</v>
      </c>
      <c r="H45" s="66">
        <v>0</v>
      </c>
      <c r="I45" s="66">
        <v>0</v>
      </c>
      <c r="J45" s="66">
        <v>0</v>
      </c>
      <c r="K45" s="66">
        <v>0</v>
      </c>
      <c r="L45" s="66">
        <v>0</v>
      </c>
      <c r="M45" s="66">
        <v>0</v>
      </c>
      <c r="N45" s="66">
        <v>0</v>
      </c>
      <c r="O45" s="66">
        <v>0</v>
      </c>
      <c r="P45" s="66">
        <v>0</v>
      </c>
      <c r="Q45" s="66">
        <v>0</v>
      </c>
      <c r="R45" s="66">
        <v>0</v>
      </c>
      <c r="S45" s="66">
        <v>0</v>
      </c>
      <c r="T45" s="66">
        <v>0</v>
      </c>
      <c r="U45" s="66">
        <v>0</v>
      </c>
      <c r="V45" s="66">
        <v>0</v>
      </c>
      <c r="W45" s="66">
        <v>0</v>
      </c>
      <c r="X45" s="66">
        <v>0</v>
      </c>
      <c r="Y45" s="66">
        <v>0</v>
      </c>
      <c r="Z45" s="66">
        <v>0</v>
      </c>
      <c r="AA45" s="66">
        <v>0</v>
      </c>
      <c r="AB45" s="66">
        <v>0</v>
      </c>
      <c r="AC45" s="66">
        <v>0</v>
      </c>
      <c r="AD45" s="66">
        <v>0</v>
      </c>
      <c r="AE45" s="66">
        <v>0</v>
      </c>
      <c r="AF45" s="66">
        <v>0</v>
      </c>
      <c r="AG45" s="66">
        <v>0</v>
      </c>
      <c r="AH45" s="66">
        <v>0</v>
      </c>
      <c r="AI45" s="66">
        <v>0</v>
      </c>
      <c r="AJ45" s="66">
        <v>0</v>
      </c>
      <c r="AK45" s="66">
        <v>0</v>
      </c>
      <c r="AL45" s="66">
        <v>0</v>
      </c>
      <c r="AM45" s="66">
        <v>0</v>
      </c>
      <c r="AN45" s="66">
        <v>0</v>
      </c>
      <c r="AO45" s="66">
        <v>0</v>
      </c>
      <c r="AP45" s="66">
        <v>0</v>
      </c>
      <c r="AQ45" s="66">
        <f t="shared" si="0"/>
        <v>0</v>
      </c>
      <c r="AT45" s="35"/>
    </row>
    <row r="46" spans="1:46" ht="33" customHeight="1">
      <c r="A46" s="44">
        <v>129</v>
      </c>
      <c r="B46" s="45" t="s">
        <v>65</v>
      </c>
      <c r="C46" s="46" t="s">
        <v>698</v>
      </c>
      <c r="D46" s="66">
        <v>0</v>
      </c>
      <c r="E46" s="66">
        <v>0</v>
      </c>
      <c r="F46" s="66">
        <v>1498252</v>
      </c>
      <c r="G46" s="66">
        <v>0</v>
      </c>
      <c r="H46" s="66">
        <v>0</v>
      </c>
      <c r="I46" s="66">
        <v>0</v>
      </c>
      <c r="J46" s="66">
        <v>0</v>
      </c>
      <c r="K46" s="66">
        <v>0</v>
      </c>
      <c r="L46" s="66">
        <v>0</v>
      </c>
      <c r="M46" s="66">
        <v>0</v>
      </c>
      <c r="N46" s="66">
        <v>0</v>
      </c>
      <c r="O46" s="66">
        <v>0</v>
      </c>
      <c r="P46" s="66">
        <v>0</v>
      </c>
      <c r="Q46" s="66">
        <v>0</v>
      </c>
      <c r="R46" s="66">
        <v>0</v>
      </c>
      <c r="S46" s="66">
        <v>0</v>
      </c>
      <c r="T46" s="66">
        <v>0</v>
      </c>
      <c r="U46" s="66">
        <v>0</v>
      </c>
      <c r="V46" s="66">
        <v>0</v>
      </c>
      <c r="W46" s="66">
        <v>0</v>
      </c>
      <c r="X46" s="66">
        <v>0</v>
      </c>
      <c r="Y46" s="66">
        <v>0</v>
      </c>
      <c r="Z46" s="66">
        <v>0</v>
      </c>
      <c r="AA46" s="66">
        <v>0</v>
      </c>
      <c r="AB46" s="66">
        <v>0</v>
      </c>
      <c r="AC46" s="66">
        <v>0</v>
      </c>
      <c r="AD46" s="66">
        <v>0</v>
      </c>
      <c r="AE46" s="66">
        <v>0</v>
      </c>
      <c r="AF46" s="66">
        <v>0</v>
      </c>
      <c r="AG46" s="66">
        <v>0</v>
      </c>
      <c r="AH46" s="66">
        <v>0</v>
      </c>
      <c r="AI46" s="66">
        <v>0</v>
      </c>
      <c r="AJ46" s="66">
        <v>0</v>
      </c>
      <c r="AK46" s="66">
        <v>0</v>
      </c>
      <c r="AL46" s="66">
        <v>0</v>
      </c>
      <c r="AM46" s="66">
        <v>0</v>
      </c>
      <c r="AN46" s="66">
        <v>0</v>
      </c>
      <c r="AO46" s="66">
        <v>0</v>
      </c>
      <c r="AP46" s="66">
        <v>0</v>
      </c>
      <c r="AQ46" s="66">
        <f t="shared" si="0"/>
        <v>1498252</v>
      </c>
      <c r="AT46" s="35"/>
    </row>
    <row r="47" spans="1:46" ht="33" customHeight="1">
      <c r="A47" s="44">
        <v>130</v>
      </c>
      <c r="B47" s="45" t="s">
        <v>66</v>
      </c>
      <c r="C47" s="46" t="s">
        <v>664</v>
      </c>
      <c r="D47" s="66">
        <v>0</v>
      </c>
      <c r="E47" s="66">
        <v>0</v>
      </c>
      <c r="F47" s="66">
        <v>1278057.19</v>
      </c>
      <c r="G47" s="66">
        <v>0</v>
      </c>
      <c r="H47" s="66">
        <v>0</v>
      </c>
      <c r="I47" s="66">
        <v>0</v>
      </c>
      <c r="J47" s="66">
        <v>0</v>
      </c>
      <c r="K47" s="66">
        <v>0</v>
      </c>
      <c r="L47" s="66">
        <v>0</v>
      </c>
      <c r="M47" s="66">
        <v>0</v>
      </c>
      <c r="N47" s="66">
        <v>0</v>
      </c>
      <c r="O47" s="66">
        <v>0</v>
      </c>
      <c r="P47" s="66">
        <v>0</v>
      </c>
      <c r="Q47" s="66">
        <v>0</v>
      </c>
      <c r="R47" s="66">
        <v>0</v>
      </c>
      <c r="S47" s="66">
        <v>0</v>
      </c>
      <c r="T47" s="66">
        <v>0</v>
      </c>
      <c r="U47" s="66">
        <v>0</v>
      </c>
      <c r="V47" s="66">
        <v>0</v>
      </c>
      <c r="W47" s="66">
        <v>0</v>
      </c>
      <c r="X47" s="66">
        <v>0</v>
      </c>
      <c r="Y47" s="66">
        <v>0</v>
      </c>
      <c r="Z47" s="66">
        <v>0</v>
      </c>
      <c r="AA47" s="66">
        <v>0</v>
      </c>
      <c r="AB47" s="66">
        <v>0</v>
      </c>
      <c r="AC47" s="66">
        <v>0</v>
      </c>
      <c r="AD47" s="66">
        <v>0</v>
      </c>
      <c r="AE47" s="66">
        <v>0</v>
      </c>
      <c r="AF47" s="66">
        <v>0</v>
      </c>
      <c r="AG47" s="66">
        <v>0</v>
      </c>
      <c r="AH47" s="66">
        <v>0</v>
      </c>
      <c r="AI47" s="66">
        <v>0</v>
      </c>
      <c r="AJ47" s="66">
        <v>0</v>
      </c>
      <c r="AK47" s="66">
        <v>0</v>
      </c>
      <c r="AL47" s="66">
        <v>0</v>
      </c>
      <c r="AM47" s="66">
        <v>0</v>
      </c>
      <c r="AN47" s="66">
        <v>0</v>
      </c>
      <c r="AO47" s="66">
        <v>0</v>
      </c>
      <c r="AP47" s="66">
        <v>0</v>
      </c>
      <c r="AQ47" s="66">
        <f t="shared" si="0"/>
        <v>1278057.19</v>
      </c>
      <c r="AT47" s="35"/>
    </row>
    <row r="48" spans="1:46" ht="33" customHeight="1">
      <c r="A48" s="44">
        <v>132</v>
      </c>
      <c r="B48" s="45" t="s">
        <v>67</v>
      </c>
      <c r="C48" s="46" t="s">
        <v>665</v>
      </c>
      <c r="D48" s="66">
        <v>0</v>
      </c>
      <c r="E48" s="66">
        <v>0</v>
      </c>
      <c r="F48" s="66">
        <v>33977</v>
      </c>
      <c r="G48" s="66">
        <v>113203.91000000002</v>
      </c>
      <c r="H48" s="66">
        <v>348231.5</v>
      </c>
      <c r="I48" s="66">
        <v>0</v>
      </c>
      <c r="J48" s="66">
        <v>1156.71</v>
      </c>
      <c r="K48" s="66">
        <v>0</v>
      </c>
      <c r="L48" s="66">
        <v>0</v>
      </c>
      <c r="M48" s="66">
        <v>0</v>
      </c>
      <c r="N48" s="66">
        <v>299.16000000000003</v>
      </c>
      <c r="O48" s="66">
        <v>0</v>
      </c>
      <c r="P48" s="66">
        <v>0</v>
      </c>
      <c r="Q48" s="66">
        <v>0</v>
      </c>
      <c r="R48" s="66">
        <v>0</v>
      </c>
      <c r="S48" s="66">
        <v>0</v>
      </c>
      <c r="T48" s="66">
        <v>0</v>
      </c>
      <c r="U48" s="66">
        <v>0</v>
      </c>
      <c r="V48" s="66">
        <v>0</v>
      </c>
      <c r="W48" s="66">
        <v>0</v>
      </c>
      <c r="X48" s="66">
        <v>0</v>
      </c>
      <c r="Y48" s="66">
        <v>0</v>
      </c>
      <c r="Z48" s="66">
        <v>0</v>
      </c>
      <c r="AA48" s="66">
        <v>0</v>
      </c>
      <c r="AB48" s="66">
        <v>0</v>
      </c>
      <c r="AC48" s="66">
        <v>0</v>
      </c>
      <c r="AD48" s="66">
        <v>270.01</v>
      </c>
      <c r="AE48" s="66">
        <v>165669</v>
      </c>
      <c r="AF48" s="66">
        <v>0</v>
      </c>
      <c r="AG48" s="66">
        <v>0</v>
      </c>
      <c r="AH48" s="66">
        <v>0</v>
      </c>
      <c r="AI48" s="66">
        <v>0</v>
      </c>
      <c r="AJ48" s="66">
        <v>0</v>
      </c>
      <c r="AK48" s="66">
        <v>0</v>
      </c>
      <c r="AL48" s="66">
        <v>0</v>
      </c>
      <c r="AM48" s="66">
        <v>0</v>
      </c>
      <c r="AN48" s="66">
        <v>0</v>
      </c>
      <c r="AO48" s="66">
        <v>0</v>
      </c>
      <c r="AP48" s="66">
        <v>0</v>
      </c>
      <c r="AQ48" s="66">
        <f t="shared" si="0"/>
        <v>662807.29</v>
      </c>
      <c r="AT48" s="35"/>
    </row>
    <row r="49" spans="1:46" ht="33" customHeight="1">
      <c r="A49" s="44">
        <v>133</v>
      </c>
      <c r="B49" s="45" t="s">
        <v>68</v>
      </c>
      <c r="C49" s="46" t="s">
        <v>665</v>
      </c>
      <c r="D49" s="66">
        <v>0</v>
      </c>
      <c r="E49" s="66">
        <v>0</v>
      </c>
      <c r="F49" s="66">
        <v>2027405</v>
      </c>
      <c r="G49" s="66">
        <v>393414.75</v>
      </c>
      <c r="H49" s="66">
        <v>0</v>
      </c>
      <c r="I49" s="66">
        <v>0</v>
      </c>
      <c r="J49" s="66">
        <v>0</v>
      </c>
      <c r="K49" s="66">
        <v>0</v>
      </c>
      <c r="L49" s="66">
        <v>0</v>
      </c>
      <c r="M49" s="66">
        <v>0</v>
      </c>
      <c r="N49" s="66">
        <v>0</v>
      </c>
      <c r="O49" s="66">
        <v>0</v>
      </c>
      <c r="P49" s="66">
        <v>0</v>
      </c>
      <c r="Q49" s="66">
        <v>0</v>
      </c>
      <c r="R49" s="66">
        <v>0</v>
      </c>
      <c r="S49" s="66">
        <v>0</v>
      </c>
      <c r="T49" s="66">
        <v>0</v>
      </c>
      <c r="U49" s="66">
        <v>0</v>
      </c>
      <c r="V49" s="66">
        <v>0</v>
      </c>
      <c r="W49" s="66">
        <v>0</v>
      </c>
      <c r="X49" s="66">
        <v>0</v>
      </c>
      <c r="Y49" s="66">
        <v>0</v>
      </c>
      <c r="Z49" s="66">
        <v>0</v>
      </c>
      <c r="AA49" s="66">
        <v>0</v>
      </c>
      <c r="AB49" s="66">
        <v>0</v>
      </c>
      <c r="AC49" s="66">
        <v>0</v>
      </c>
      <c r="AD49" s="66">
        <v>0</v>
      </c>
      <c r="AE49" s="66">
        <v>0</v>
      </c>
      <c r="AF49" s="66">
        <v>0</v>
      </c>
      <c r="AG49" s="66">
        <v>0</v>
      </c>
      <c r="AH49" s="66">
        <v>0</v>
      </c>
      <c r="AI49" s="66">
        <v>0</v>
      </c>
      <c r="AJ49" s="66">
        <v>0</v>
      </c>
      <c r="AK49" s="66">
        <v>0</v>
      </c>
      <c r="AL49" s="66">
        <v>0</v>
      </c>
      <c r="AM49" s="66">
        <v>0</v>
      </c>
      <c r="AN49" s="66">
        <v>0</v>
      </c>
      <c r="AO49" s="66">
        <v>0</v>
      </c>
      <c r="AP49" s="66">
        <v>0</v>
      </c>
      <c r="AQ49" s="66">
        <f t="shared" si="0"/>
        <v>2420819.75</v>
      </c>
      <c r="AT49" s="35"/>
    </row>
    <row r="50" spans="1:46" ht="33" customHeight="1">
      <c r="A50" s="44">
        <v>134</v>
      </c>
      <c r="B50" s="45" t="s">
        <v>69</v>
      </c>
      <c r="C50" s="46" t="s">
        <v>666</v>
      </c>
      <c r="D50" s="66">
        <v>0</v>
      </c>
      <c r="E50" s="66">
        <v>0</v>
      </c>
      <c r="F50" s="66">
        <v>59620560.960000001</v>
      </c>
      <c r="G50" s="66">
        <v>0</v>
      </c>
      <c r="H50" s="66">
        <v>0</v>
      </c>
      <c r="I50" s="66">
        <v>0</v>
      </c>
      <c r="J50" s="66">
        <v>0</v>
      </c>
      <c r="K50" s="66">
        <v>0</v>
      </c>
      <c r="L50" s="66">
        <v>0</v>
      </c>
      <c r="M50" s="66">
        <v>0</v>
      </c>
      <c r="N50" s="66">
        <v>0</v>
      </c>
      <c r="O50" s="66">
        <v>0</v>
      </c>
      <c r="P50" s="66">
        <v>0</v>
      </c>
      <c r="Q50" s="66">
        <v>0</v>
      </c>
      <c r="R50" s="66">
        <v>0</v>
      </c>
      <c r="S50" s="66">
        <v>0</v>
      </c>
      <c r="T50" s="66">
        <v>0</v>
      </c>
      <c r="U50" s="66">
        <v>0</v>
      </c>
      <c r="V50" s="66">
        <v>0</v>
      </c>
      <c r="W50" s="66">
        <v>0</v>
      </c>
      <c r="X50" s="66">
        <v>0</v>
      </c>
      <c r="Y50" s="66">
        <v>0</v>
      </c>
      <c r="Z50" s="66">
        <v>0</v>
      </c>
      <c r="AA50" s="66">
        <v>0</v>
      </c>
      <c r="AB50" s="66">
        <v>0</v>
      </c>
      <c r="AC50" s="66">
        <v>0</v>
      </c>
      <c r="AD50" s="66">
        <v>0</v>
      </c>
      <c r="AE50" s="66">
        <v>0</v>
      </c>
      <c r="AF50" s="66">
        <v>0</v>
      </c>
      <c r="AG50" s="66">
        <v>0</v>
      </c>
      <c r="AH50" s="66">
        <v>0</v>
      </c>
      <c r="AI50" s="66">
        <v>0</v>
      </c>
      <c r="AJ50" s="66">
        <v>0</v>
      </c>
      <c r="AK50" s="66">
        <v>0</v>
      </c>
      <c r="AL50" s="66">
        <v>0</v>
      </c>
      <c r="AM50" s="66">
        <v>0</v>
      </c>
      <c r="AN50" s="66">
        <v>0</v>
      </c>
      <c r="AO50" s="66">
        <v>0</v>
      </c>
      <c r="AP50" s="66">
        <v>0</v>
      </c>
      <c r="AQ50" s="66">
        <f t="shared" si="0"/>
        <v>59620560.960000001</v>
      </c>
      <c r="AT50" s="35"/>
    </row>
    <row r="51" spans="1:46" ht="33" customHeight="1">
      <c r="A51" s="44">
        <v>137</v>
      </c>
      <c r="B51" s="45" t="s">
        <v>70</v>
      </c>
      <c r="C51" s="67" t="s">
        <v>665</v>
      </c>
      <c r="D51" s="66">
        <v>0</v>
      </c>
      <c r="E51" s="66">
        <v>0</v>
      </c>
      <c r="F51" s="66">
        <v>0</v>
      </c>
      <c r="G51" s="66">
        <v>0</v>
      </c>
      <c r="H51" s="66">
        <v>0</v>
      </c>
      <c r="I51" s="66">
        <v>0</v>
      </c>
      <c r="J51" s="66">
        <v>0</v>
      </c>
      <c r="K51" s="66">
        <v>0</v>
      </c>
      <c r="L51" s="66">
        <v>0</v>
      </c>
      <c r="M51" s="66">
        <v>0</v>
      </c>
      <c r="N51" s="66">
        <v>0</v>
      </c>
      <c r="O51" s="66">
        <v>0</v>
      </c>
      <c r="P51" s="66">
        <v>0</v>
      </c>
      <c r="Q51" s="66">
        <v>0</v>
      </c>
      <c r="R51" s="66">
        <v>0</v>
      </c>
      <c r="S51" s="66">
        <v>0</v>
      </c>
      <c r="T51" s="66">
        <v>0</v>
      </c>
      <c r="U51" s="66">
        <v>0</v>
      </c>
      <c r="V51" s="66">
        <v>0</v>
      </c>
      <c r="W51" s="66">
        <v>0</v>
      </c>
      <c r="X51" s="66">
        <v>0</v>
      </c>
      <c r="Y51" s="66">
        <v>0</v>
      </c>
      <c r="Z51" s="66">
        <v>0</v>
      </c>
      <c r="AA51" s="66">
        <v>0</v>
      </c>
      <c r="AB51" s="66">
        <v>0</v>
      </c>
      <c r="AC51" s="66">
        <v>0</v>
      </c>
      <c r="AD51" s="66">
        <v>0</v>
      </c>
      <c r="AE51" s="66">
        <v>0</v>
      </c>
      <c r="AF51" s="66">
        <v>0</v>
      </c>
      <c r="AG51" s="66">
        <v>0</v>
      </c>
      <c r="AH51" s="66">
        <v>0</v>
      </c>
      <c r="AI51" s="66">
        <v>0</v>
      </c>
      <c r="AJ51" s="66">
        <v>0</v>
      </c>
      <c r="AK51" s="66">
        <v>0</v>
      </c>
      <c r="AL51" s="66">
        <v>0</v>
      </c>
      <c r="AM51" s="66">
        <v>0</v>
      </c>
      <c r="AN51" s="66">
        <v>0</v>
      </c>
      <c r="AO51" s="66">
        <v>0</v>
      </c>
      <c r="AP51" s="66">
        <v>0</v>
      </c>
      <c r="AQ51" s="66">
        <f t="shared" si="0"/>
        <v>0</v>
      </c>
      <c r="AT51" s="35"/>
    </row>
    <row r="52" spans="1:46" ht="33" customHeight="1">
      <c r="A52" s="44">
        <v>138</v>
      </c>
      <c r="B52" s="45" t="s">
        <v>71</v>
      </c>
      <c r="C52" s="46">
        <v>0</v>
      </c>
      <c r="D52" s="66">
        <v>0</v>
      </c>
      <c r="E52" s="66">
        <v>0</v>
      </c>
      <c r="F52" s="66">
        <v>0</v>
      </c>
      <c r="G52" s="66">
        <v>16146.82</v>
      </c>
      <c r="H52" s="66">
        <v>0</v>
      </c>
      <c r="I52" s="66">
        <v>0</v>
      </c>
      <c r="J52" s="66">
        <v>0</v>
      </c>
      <c r="K52" s="66">
        <v>0</v>
      </c>
      <c r="L52" s="66">
        <v>0</v>
      </c>
      <c r="M52" s="66">
        <v>0</v>
      </c>
      <c r="N52" s="66">
        <v>0</v>
      </c>
      <c r="O52" s="66">
        <v>0</v>
      </c>
      <c r="P52" s="66">
        <v>0</v>
      </c>
      <c r="Q52" s="66">
        <v>0</v>
      </c>
      <c r="R52" s="66">
        <v>0</v>
      </c>
      <c r="S52" s="66">
        <v>0</v>
      </c>
      <c r="T52" s="66">
        <v>0</v>
      </c>
      <c r="U52" s="66">
        <v>0</v>
      </c>
      <c r="V52" s="66">
        <v>0</v>
      </c>
      <c r="W52" s="66">
        <v>0</v>
      </c>
      <c r="X52" s="66">
        <v>0</v>
      </c>
      <c r="Y52" s="66">
        <v>0</v>
      </c>
      <c r="Z52" s="66">
        <v>0</v>
      </c>
      <c r="AA52" s="66">
        <v>0</v>
      </c>
      <c r="AB52" s="66">
        <v>0</v>
      </c>
      <c r="AC52" s="66">
        <v>0</v>
      </c>
      <c r="AD52" s="66">
        <v>0</v>
      </c>
      <c r="AE52" s="66">
        <v>0</v>
      </c>
      <c r="AF52" s="66">
        <v>0</v>
      </c>
      <c r="AG52" s="66">
        <v>0</v>
      </c>
      <c r="AH52" s="66">
        <v>0</v>
      </c>
      <c r="AI52" s="66">
        <v>0</v>
      </c>
      <c r="AJ52" s="66">
        <v>0</v>
      </c>
      <c r="AK52" s="66">
        <v>0</v>
      </c>
      <c r="AL52" s="66">
        <v>0</v>
      </c>
      <c r="AM52" s="66">
        <v>0</v>
      </c>
      <c r="AN52" s="66">
        <v>0</v>
      </c>
      <c r="AO52" s="66">
        <v>0</v>
      </c>
      <c r="AP52" s="66">
        <v>0</v>
      </c>
      <c r="AQ52" s="66">
        <f t="shared" si="0"/>
        <v>16146.82</v>
      </c>
      <c r="AT52" s="35"/>
    </row>
    <row r="53" spans="1:46" ht="33" customHeight="1">
      <c r="A53" s="44">
        <v>139</v>
      </c>
      <c r="B53" s="45" t="s">
        <v>72</v>
      </c>
      <c r="C53" s="67">
        <v>0</v>
      </c>
      <c r="D53" s="66">
        <v>0</v>
      </c>
      <c r="E53" s="66">
        <v>0</v>
      </c>
      <c r="F53" s="66">
        <v>0</v>
      </c>
      <c r="G53" s="66">
        <v>0</v>
      </c>
      <c r="H53" s="66">
        <v>0</v>
      </c>
      <c r="I53" s="66">
        <v>0</v>
      </c>
      <c r="J53" s="66">
        <v>0</v>
      </c>
      <c r="K53" s="66">
        <v>0</v>
      </c>
      <c r="L53" s="66">
        <v>0</v>
      </c>
      <c r="M53" s="66">
        <v>0</v>
      </c>
      <c r="N53" s="66">
        <v>0</v>
      </c>
      <c r="O53" s="66">
        <v>0</v>
      </c>
      <c r="P53" s="66">
        <v>0</v>
      </c>
      <c r="Q53" s="66">
        <v>0</v>
      </c>
      <c r="R53" s="66">
        <v>0</v>
      </c>
      <c r="S53" s="66">
        <v>0</v>
      </c>
      <c r="T53" s="66">
        <v>0</v>
      </c>
      <c r="U53" s="66">
        <v>0</v>
      </c>
      <c r="V53" s="66">
        <v>0</v>
      </c>
      <c r="W53" s="66">
        <v>0</v>
      </c>
      <c r="X53" s="66">
        <v>0</v>
      </c>
      <c r="Y53" s="66">
        <v>0</v>
      </c>
      <c r="Z53" s="66">
        <v>0</v>
      </c>
      <c r="AA53" s="66">
        <v>0</v>
      </c>
      <c r="AB53" s="66">
        <v>0</v>
      </c>
      <c r="AC53" s="66">
        <v>0</v>
      </c>
      <c r="AD53" s="66">
        <v>0</v>
      </c>
      <c r="AE53" s="66">
        <v>0</v>
      </c>
      <c r="AF53" s="66">
        <v>0</v>
      </c>
      <c r="AG53" s="66">
        <v>0</v>
      </c>
      <c r="AH53" s="66">
        <v>0</v>
      </c>
      <c r="AI53" s="66">
        <v>0</v>
      </c>
      <c r="AJ53" s="66">
        <v>0</v>
      </c>
      <c r="AK53" s="66">
        <v>0</v>
      </c>
      <c r="AL53" s="66">
        <v>0</v>
      </c>
      <c r="AM53" s="66">
        <v>0</v>
      </c>
      <c r="AN53" s="66">
        <v>0</v>
      </c>
      <c r="AO53" s="66">
        <v>0</v>
      </c>
      <c r="AP53" s="66">
        <v>0</v>
      </c>
      <c r="AQ53" s="66">
        <f t="shared" si="0"/>
        <v>0</v>
      </c>
      <c r="AT53" s="35"/>
    </row>
    <row r="54" spans="1:46" ht="33" customHeight="1">
      <c r="A54" s="44">
        <v>140</v>
      </c>
      <c r="B54" s="45" t="s">
        <v>1386</v>
      </c>
      <c r="C54" s="67">
        <v>0</v>
      </c>
      <c r="D54" s="66">
        <v>0</v>
      </c>
      <c r="E54" s="66">
        <v>0</v>
      </c>
      <c r="F54" s="66">
        <v>0</v>
      </c>
      <c r="G54" s="66">
        <v>0</v>
      </c>
      <c r="H54" s="66">
        <v>0</v>
      </c>
      <c r="I54" s="66">
        <v>0</v>
      </c>
      <c r="J54" s="66">
        <v>0</v>
      </c>
      <c r="K54" s="66">
        <v>0</v>
      </c>
      <c r="L54" s="66">
        <v>0</v>
      </c>
      <c r="M54" s="66">
        <v>0</v>
      </c>
      <c r="N54" s="66">
        <v>0</v>
      </c>
      <c r="O54" s="66">
        <v>0</v>
      </c>
      <c r="P54" s="66">
        <v>0</v>
      </c>
      <c r="Q54" s="66">
        <v>0</v>
      </c>
      <c r="R54" s="66">
        <v>0</v>
      </c>
      <c r="S54" s="66">
        <v>0</v>
      </c>
      <c r="T54" s="66">
        <v>0</v>
      </c>
      <c r="U54" s="66">
        <v>0</v>
      </c>
      <c r="V54" s="66">
        <v>0</v>
      </c>
      <c r="W54" s="66">
        <v>0</v>
      </c>
      <c r="X54" s="66">
        <v>0</v>
      </c>
      <c r="Y54" s="66">
        <v>0</v>
      </c>
      <c r="Z54" s="66">
        <v>0</v>
      </c>
      <c r="AA54" s="66">
        <v>0</v>
      </c>
      <c r="AB54" s="66">
        <v>0</v>
      </c>
      <c r="AC54" s="66">
        <v>0</v>
      </c>
      <c r="AD54" s="66">
        <v>0</v>
      </c>
      <c r="AE54" s="66">
        <v>0</v>
      </c>
      <c r="AF54" s="66">
        <v>0</v>
      </c>
      <c r="AG54" s="66">
        <v>0</v>
      </c>
      <c r="AH54" s="66">
        <v>0</v>
      </c>
      <c r="AI54" s="66">
        <v>0</v>
      </c>
      <c r="AJ54" s="66">
        <v>0</v>
      </c>
      <c r="AK54" s="66">
        <v>0</v>
      </c>
      <c r="AL54" s="66">
        <v>0</v>
      </c>
      <c r="AM54" s="66">
        <v>0</v>
      </c>
      <c r="AN54" s="66">
        <v>0</v>
      </c>
      <c r="AO54" s="66">
        <v>0</v>
      </c>
      <c r="AP54" s="66">
        <v>0</v>
      </c>
      <c r="AQ54" s="66">
        <f t="shared" si="0"/>
        <v>0</v>
      </c>
      <c r="AT54" s="35"/>
    </row>
    <row r="55" spans="1:46" ht="33" customHeight="1">
      <c r="A55" s="44">
        <v>141</v>
      </c>
      <c r="B55" s="45" t="s">
        <v>73</v>
      </c>
      <c r="C55" s="46">
        <v>0</v>
      </c>
      <c r="D55" s="66">
        <v>0</v>
      </c>
      <c r="E55" s="66">
        <v>0</v>
      </c>
      <c r="F55" s="66">
        <v>0</v>
      </c>
      <c r="G55" s="66">
        <v>4146</v>
      </c>
      <c r="H55" s="66">
        <v>0</v>
      </c>
      <c r="I55" s="66">
        <v>0</v>
      </c>
      <c r="J55" s="66">
        <v>0</v>
      </c>
      <c r="K55" s="66">
        <v>0</v>
      </c>
      <c r="L55" s="66">
        <v>0</v>
      </c>
      <c r="M55" s="66">
        <v>0</v>
      </c>
      <c r="N55" s="66">
        <v>0</v>
      </c>
      <c r="O55" s="66">
        <v>0</v>
      </c>
      <c r="P55" s="66">
        <v>0</v>
      </c>
      <c r="Q55" s="66">
        <v>0</v>
      </c>
      <c r="R55" s="66">
        <v>0</v>
      </c>
      <c r="S55" s="66">
        <v>0</v>
      </c>
      <c r="T55" s="66">
        <v>0</v>
      </c>
      <c r="U55" s="66">
        <v>0</v>
      </c>
      <c r="V55" s="66">
        <v>0</v>
      </c>
      <c r="W55" s="66">
        <v>0</v>
      </c>
      <c r="X55" s="66">
        <v>0</v>
      </c>
      <c r="Y55" s="66">
        <v>0</v>
      </c>
      <c r="Z55" s="66">
        <v>0</v>
      </c>
      <c r="AA55" s="66">
        <v>0</v>
      </c>
      <c r="AB55" s="66">
        <v>0</v>
      </c>
      <c r="AC55" s="66">
        <v>0</v>
      </c>
      <c r="AD55" s="66">
        <v>0</v>
      </c>
      <c r="AE55" s="66">
        <v>0</v>
      </c>
      <c r="AF55" s="66">
        <v>0</v>
      </c>
      <c r="AG55" s="66">
        <v>0</v>
      </c>
      <c r="AH55" s="66">
        <v>0</v>
      </c>
      <c r="AI55" s="66">
        <v>0</v>
      </c>
      <c r="AJ55" s="66">
        <v>0</v>
      </c>
      <c r="AK55" s="66">
        <v>0</v>
      </c>
      <c r="AL55" s="66">
        <v>0</v>
      </c>
      <c r="AM55" s="66">
        <v>0</v>
      </c>
      <c r="AN55" s="66">
        <v>0</v>
      </c>
      <c r="AO55" s="66">
        <v>0</v>
      </c>
      <c r="AP55" s="66">
        <v>0</v>
      </c>
      <c r="AQ55" s="66">
        <f t="shared" si="0"/>
        <v>4146</v>
      </c>
      <c r="AT55" s="35"/>
    </row>
    <row r="56" spans="1:46" ht="33" customHeight="1">
      <c r="A56" s="44">
        <v>142</v>
      </c>
      <c r="B56" s="45" t="s">
        <v>74</v>
      </c>
      <c r="C56" s="46">
        <v>0</v>
      </c>
      <c r="D56" s="66">
        <v>0</v>
      </c>
      <c r="E56" s="66">
        <v>0</v>
      </c>
      <c r="F56" s="66">
        <v>0</v>
      </c>
      <c r="G56" s="66">
        <v>0</v>
      </c>
      <c r="H56" s="66">
        <v>0</v>
      </c>
      <c r="I56" s="66">
        <v>0</v>
      </c>
      <c r="J56" s="66">
        <v>0</v>
      </c>
      <c r="K56" s="66">
        <v>0</v>
      </c>
      <c r="L56" s="66">
        <v>0</v>
      </c>
      <c r="M56" s="66">
        <v>0</v>
      </c>
      <c r="N56" s="66">
        <v>0</v>
      </c>
      <c r="O56" s="66">
        <v>0</v>
      </c>
      <c r="P56" s="66">
        <v>0</v>
      </c>
      <c r="Q56" s="66">
        <v>0</v>
      </c>
      <c r="R56" s="66">
        <v>0</v>
      </c>
      <c r="S56" s="66">
        <v>0</v>
      </c>
      <c r="T56" s="66">
        <v>0</v>
      </c>
      <c r="U56" s="66">
        <v>0</v>
      </c>
      <c r="V56" s="66">
        <v>0</v>
      </c>
      <c r="W56" s="66">
        <v>0</v>
      </c>
      <c r="X56" s="66">
        <v>0</v>
      </c>
      <c r="Y56" s="66">
        <v>0</v>
      </c>
      <c r="Z56" s="66">
        <v>0</v>
      </c>
      <c r="AA56" s="66">
        <v>0</v>
      </c>
      <c r="AB56" s="66">
        <v>0</v>
      </c>
      <c r="AC56" s="66">
        <v>0</v>
      </c>
      <c r="AD56" s="66">
        <v>0</v>
      </c>
      <c r="AE56" s="66">
        <v>0</v>
      </c>
      <c r="AF56" s="66">
        <v>0</v>
      </c>
      <c r="AG56" s="66">
        <v>0</v>
      </c>
      <c r="AH56" s="66">
        <v>0</v>
      </c>
      <c r="AI56" s="66">
        <v>0</v>
      </c>
      <c r="AJ56" s="66">
        <v>0</v>
      </c>
      <c r="AK56" s="66">
        <v>0</v>
      </c>
      <c r="AL56" s="66">
        <v>0</v>
      </c>
      <c r="AM56" s="66">
        <v>0</v>
      </c>
      <c r="AN56" s="66">
        <v>0</v>
      </c>
      <c r="AO56" s="66">
        <v>0</v>
      </c>
      <c r="AP56" s="66">
        <v>0</v>
      </c>
      <c r="AQ56" s="66">
        <f t="shared" si="0"/>
        <v>0</v>
      </c>
      <c r="AT56" s="35"/>
    </row>
    <row r="57" spans="1:46" ht="33" customHeight="1">
      <c r="A57" s="44">
        <v>143</v>
      </c>
      <c r="B57" s="45" t="s">
        <v>75</v>
      </c>
      <c r="C57" s="67">
        <v>0</v>
      </c>
      <c r="D57" s="66">
        <v>0</v>
      </c>
      <c r="E57" s="66">
        <v>0</v>
      </c>
      <c r="F57" s="66">
        <v>0</v>
      </c>
      <c r="G57" s="66">
        <v>0</v>
      </c>
      <c r="H57" s="66">
        <v>0</v>
      </c>
      <c r="I57" s="66">
        <v>0</v>
      </c>
      <c r="J57" s="66">
        <v>0</v>
      </c>
      <c r="K57" s="66">
        <v>0</v>
      </c>
      <c r="L57" s="66">
        <v>0</v>
      </c>
      <c r="M57" s="66">
        <v>0</v>
      </c>
      <c r="N57" s="66">
        <v>0</v>
      </c>
      <c r="O57" s="66">
        <v>0</v>
      </c>
      <c r="P57" s="66">
        <v>0</v>
      </c>
      <c r="Q57" s="66">
        <v>0</v>
      </c>
      <c r="R57" s="66">
        <v>0</v>
      </c>
      <c r="S57" s="66">
        <v>0</v>
      </c>
      <c r="T57" s="66">
        <v>0</v>
      </c>
      <c r="U57" s="66">
        <v>0</v>
      </c>
      <c r="V57" s="66">
        <v>0</v>
      </c>
      <c r="W57" s="66">
        <v>0</v>
      </c>
      <c r="X57" s="66">
        <v>0</v>
      </c>
      <c r="Y57" s="66">
        <v>0</v>
      </c>
      <c r="Z57" s="66">
        <v>0</v>
      </c>
      <c r="AA57" s="66">
        <v>0</v>
      </c>
      <c r="AB57" s="66">
        <v>0</v>
      </c>
      <c r="AC57" s="66">
        <v>0</v>
      </c>
      <c r="AD57" s="66">
        <v>0</v>
      </c>
      <c r="AE57" s="66">
        <v>0</v>
      </c>
      <c r="AF57" s="66">
        <v>0</v>
      </c>
      <c r="AG57" s="66">
        <v>0</v>
      </c>
      <c r="AH57" s="66">
        <v>0</v>
      </c>
      <c r="AI57" s="66">
        <v>0</v>
      </c>
      <c r="AJ57" s="66">
        <v>0</v>
      </c>
      <c r="AK57" s="66">
        <v>0</v>
      </c>
      <c r="AL57" s="66">
        <v>0</v>
      </c>
      <c r="AM57" s="66">
        <v>0</v>
      </c>
      <c r="AN57" s="66">
        <v>0</v>
      </c>
      <c r="AO57" s="66">
        <v>0</v>
      </c>
      <c r="AP57" s="66">
        <v>0</v>
      </c>
      <c r="AQ57" s="66">
        <f t="shared" si="0"/>
        <v>0</v>
      </c>
      <c r="AT57" s="35"/>
    </row>
    <row r="58" spans="1:46" ht="33" customHeight="1">
      <c r="A58" s="44">
        <v>144</v>
      </c>
      <c r="B58" s="45" t="s">
        <v>1387</v>
      </c>
      <c r="C58" s="67">
        <v>0</v>
      </c>
      <c r="D58" s="66">
        <v>0</v>
      </c>
      <c r="E58" s="66">
        <v>0</v>
      </c>
      <c r="F58" s="66">
        <v>0</v>
      </c>
      <c r="G58" s="66">
        <v>0</v>
      </c>
      <c r="H58" s="66">
        <v>0</v>
      </c>
      <c r="I58" s="66">
        <v>0</v>
      </c>
      <c r="J58" s="66">
        <v>0</v>
      </c>
      <c r="K58" s="66">
        <v>0</v>
      </c>
      <c r="L58" s="66">
        <v>0</v>
      </c>
      <c r="M58" s="66">
        <v>0</v>
      </c>
      <c r="N58" s="66">
        <v>0</v>
      </c>
      <c r="O58" s="66">
        <v>0</v>
      </c>
      <c r="P58" s="66">
        <v>0</v>
      </c>
      <c r="Q58" s="66">
        <v>0</v>
      </c>
      <c r="R58" s="66">
        <v>0</v>
      </c>
      <c r="S58" s="66">
        <v>0</v>
      </c>
      <c r="T58" s="66">
        <v>0</v>
      </c>
      <c r="U58" s="66">
        <v>0</v>
      </c>
      <c r="V58" s="66">
        <v>0</v>
      </c>
      <c r="W58" s="66">
        <v>0</v>
      </c>
      <c r="X58" s="66">
        <v>0</v>
      </c>
      <c r="Y58" s="66">
        <v>0</v>
      </c>
      <c r="Z58" s="66">
        <v>0</v>
      </c>
      <c r="AA58" s="66">
        <v>0</v>
      </c>
      <c r="AB58" s="66">
        <v>0</v>
      </c>
      <c r="AC58" s="66">
        <v>0</v>
      </c>
      <c r="AD58" s="66">
        <v>0</v>
      </c>
      <c r="AE58" s="66">
        <v>0</v>
      </c>
      <c r="AF58" s="66">
        <v>0</v>
      </c>
      <c r="AG58" s="66">
        <v>0</v>
      </c>
      <c r="AH58" s="66">
        <v>0</v>
      </c>
      <c r="AI58" s="66">
        <v>0</v>
      </c>
      <c r="AJ58" s="66">
        <v>0</v>
      </c>
      <c r="AK58" s="66">
        <v>0</v>
      </c>
      <c r="AL58" s="66">
        <v>0</v>
      </c>
      <c r="AM58" s="66">
        <v>0</v>
      </c>
      <c r="AN58" s="66">
        <v>0</v>
      </c>
      <c r="AO58" s="66">
        <v>0</v>
      </c>
      <c r="AP58" s="66">
        <v>0</v>
      </c>
      <c r="AQ58" s="66">
        <f t="shared" si="0"/>
        <v>0</v>
      </c>
      <c r="AT58" s="35"/>
    </row>
    <row r="59" spans="1:46" ht="33" customHeight="1">
      <c r="A59" s="44">
        <v>145</v>
      </c>
      <c r="B59" s="45" t="s">
        <v>76</v>
      </c>
      <c r="C59" s="67">
        <v>0</v>
      </c>
      <c r="D59" s="66">
        <v>0</v>
      </c>
      <c r="E59" s="66">
        <v>0</v>
      </c>
      <c r="F59" s="66">
        <v>0</v>
      </c>
      <c r="G59" s="66">
        <v>0</v>
      </c>
      <c r="H59" s="66">
        <v>0</v>
      </c>
      <c r="I59" s="66">
        <v>0</v>
      </c>
      <c r="J59" s="66">
        <v>0</v>
      </c>
      <c r="K59" s="66">
        <v>0</v>
      </c>
      <c r="L59" s="66">
        <v>0</v>
      </c>
      <c r="M59" s="66">
        <v>0</v>
      </c>
      <c r="N59" s="66">
        <v>0</v>
      </c>
      <c r="O59" s="66">
        <v>0</v>
      </c>
      <c r="P59" s="66">
        <v>0</v>
      </c>
      <c r="Q59" s="66">
        <v>0</v>
      </c>
      <c r="R59" s="66">
        <v>0</v>
      </c>
      <c r="S59" s="66">
        <v>0</v>
      </c>
      <c r="T59" s="66">
        <v>0</v>
      </c>
      <c r="U59" s="66">
        <v>0</v>
      </c>
      <c r="V59" s="66">
        <v>0</v>
      </c>
      <c r="W59" s="66">
        <v>0</v>
      </c>
      <c r="X59" s="66">
        <v>0</v>
      </c>
      <c r="Y59" s="66">
        <v>0</v>
      </c>
      <c r="Z59" s="66">
        <v>0</v>
      </c>
      <c r="AA59" s="66">
        <v>0</v>
      </c>
      <c r="AB59" s="66">
        <v>0</v>
      </c>
      <c r="AC59" s="66">
        <v>0</v>
      </c>
      <c r="AD59" s="66">
        <v>0</v>
      </c>
      <c r="AE59" s="66">
        <v>0</v>
      </c>
      <c r="AF59" s="66">
        <v>0</v>
      </c>
      <c r="AG59" s="66">
        <v>0</v>
      </c>
      <c r="AH59" s="66">
        <v>0</v>
      </c>
      <c r="AI59" s="66">
        <v>0</v>
      </c>
      <c r="AJ59" s="66">
        <v>0</v>
      </c>
      <c r="AK59" s="66">
        <v>0</v>
      </c>
      <c r="AL59" s="66">
        <v>0</v>
      </c>
      <c r="AM59" s="66">
        <v>0</v>
      </c>
      <c r="AN59" s="66">
        <v>0</v>
      </c>
      <c r="AO59" s="66">
        <v>0</v>
      </c>
      <c r="AP59" s="66">
        <v>0</v>
      </c>
      <c r="AQ59" s="66">
        <f t="shared" si="0"/>
        <v>0</v>
      </c>
      <c r="AT59" s="35"/>
    </row>
    <row r="60" spans="1:46" ht="33" customHeight="1">
      <c r="A60" s="44">
        <v>146</v>
      </c>
      <c r="B60" s="45" t="s">
        <v>77</v>
      </c>
      <c r="C60" s="67">
        <v>0</v>
      </c>
      <c r="D60" s="66">
        <v>0</v>
      </c>
      <c r="E60" s="66">
        <v>0</v>
      </c>
      <c r="F60" s="66">
        <v>0</v>
      </c>
      <c r="G60" s="66">
        <v>0</v>
      </c>
      <c r="H60" s="66">
        <v>0</v>
      </c>
      <c r="I60" s="66">
        <v>0</v>
      </c>
      <c r="J60" s="66">
        <v>0</v>
      </c>
      <c r="K60" s="66">
        <v>0</v>
      </c>
      <c r="L60" s="66">
        <v>0</v>
      </c>
      <c r="M60" s="66">
        <v>0</v>
      </c>
      <c r="N60" s="66">
        <v>0</v>
      </c>
      <c r="O60" s="66">
        <v>0</v>
      </c>
      <c r="P60" s="66">
        <v>0</v>
      </c>
      <c r="Q60" s="66">
        <v>0</v>
      </c>
      <c r="R60" s="66">
        <v>0</v>
      </c>
      <c r="S60" s="66">
        <v>0</v>
      </c>
      <c r="T60" s="66">
        <v>0</v>
      </c>
      <c r="U60" s="66">
        <v>0</v>
      </c>
      <c r="V60" s="66">
        <v>0</v>
      </c>
      <c r="W60" s="66">
        <v>0</v>
      </c>
      <c r="X60" s="66">
        <v>0</v>
      </c>
      <c r="Y60" s="66">
        <v>0</v>
      </c>
      <c r="Z60" s="66">
        <v>0</v>
      </c>
      <c r="AA60" s="66">
        <v>0</v>
      </c>
      <c r="AB60" s="66">
        <v>0</v>
      </c>
      <c r="AC60" s="66">
        <v>0</v>
      </c>
      <c r="AD60" s="66">
        <v>0</v>
      </c>
      <c r="AE60" s="66">
        <v>0</v>
      </c>
      <c r="AF60" s="66">
        <v>0</v>
      </c>
      <c r="AG60" s="66">
        <v>0</v>
      </c>
      <c r="AH60" s="66">
        <v>0</v>
      </c>
      <c r="AI60" s="66">
        <v>0</v>
      </c>
      <c r="AJ60" s="66">
        <v>0</v>
      </c>
      <c r="AK60" s="66">
        <v>0</v>
      </c>
      <c r="AL60" s="66">
        <v>0</v>
      </c>
      <c r="AM60" s="66">
        <v>0</v>
      </c>
      <c r="AN60" s="66">
        <v>0</v>
      </c>
      <c r="AO60" s="66">
        <v>0</v>
      </c>
      <c r="AP60" s="66">
        <v>0</v>
      </c>
      <c r="AQ60" s="66">
        <f t="shared" si="0"/>
        <v>0</v>
      </c>
      <c r="AT60" s="35"/>
    </row>
    <row r="61" spans="1:46" ht="33" customHeight="1">
      <c r="A61" s="44">
        <v>147</v>
      </c>
      <c r="B61" s="45" t="s">
        <v>1290</v>
      </c>
      <c r="C61" s="67">
        <v>0</v>
      </c>
      <c r="D61" s="66">
        <v>0</v>
      </c>
      <c r="E61" s="66">
        <v>0</v>
      </c>
      <c r="F61" s="66">
        <v>0</v>
      </c>
      <c r="G61" s="66">
        <v>0</v>
      </c>
      <c r="H61" s="66">
        <v>0</v>
      </c>
      <c r="I61" s="66">
        <v>0</v>
      </c>
      <c r="J61" s="66">
        <v>0</v>
      </c>
      <c r="K61" s="66">
        <v>0</v>
      </c>
      <c r="L61" s="66">
        <v>0</v>
      </c>
      <c r="M61" s="66">
        <v>0</v>
      </c>
      <c r="N61" s="66">
        <v>0</v>
      </c>
      <c r="O61" s="66">
        <v>0</v>
      </c>
      <c r="P61" s="66">
        <v>0</v>
      </c>
      <c r="Q61" s="66">
        <v>0</v>
      </c>
      <c r="R61" s="66">
        <v>0</v>
      </c>
      <c r="S61" s="66">
        <v>0</v>
      </c>
      <c r="T61" s="66">
        <v>0</v>
      </c>
      <c r="U61" s="66">
        <v>0</v>
      </c>
      <c r="V61" s="66">
        <v>0</v>
      </c>
      <c r="W61" s="66">
        <v>0</v>
      </c>
      <c r="X61" s="66">
        <v>0</v>
      </c>
      <c r="Y61" s="66">
        <v>0</v>
      </c>
      <c r="Z61" s="66">
        <v>0</v>
      </c>
      <c r="AA61" s="66">
        <v>0</v>
      </c>
      <c r="AB61" s="66">
        <v>0</v>
      </c>
      <c r="AC61" s="66">
        <v>0</v>
      </c>
      <c r="AD61" s="66">
        <v>0</v>
      </c>
      <c r="AE61" s="66">
        <v>0</v>
      </c>
      <c r="AF61" s="66">
        <v>0</v>
      </c>
      <c r="AG61" s="66">
        <v>0</v>
      </c>
      <c r="AH61" s="66">
        <v>0</v>
      </c>
      <c r="AI61" s="66">
        <v>0</v>
      </c>
      <c r="AJ61" s="66">
        <v>0</v>
      </c>
      <c r="AK61" s="66">
        <v>0</v>
      </c>
      <c r="AL61" s="66">
        <v>0</v>
      </c>
      <c r="AM61" s="66">
        <v>0</v>
      </c>
      <c r="AN61" s="66">
        <v>0</v>
      </c>
      <c r="AO61" s="66">
        <v>0</v>
      </c>
      <c r="AP61" s="66">
        <v>0</v>
      </c>
      <c r="AQ61" s="66">
        <f t="shared" si="0"/>
        <v>0</v>
      </c>
      <c r="AT61" s="35"/>
    </row>
    <row r="62" spans="1:46" ht="33" customHeight="1">
      <c r="A62" s="44">
        <v>148</v>
      </c>
      <c r="B62" s="45" t="s">
        <v>78</v>
      </c>
      <c r="C62" s="67">
        <v>0</v>
      </c>
      <c r="D62" s="66">
        <v>0</v>
      </c>
      <c r="E62" s="66">
        <v>0</v>
      </c>
      <c r="F62" s="66">
        <v>0</v>
      </c>
      <c r="G62" s="66">
        <v>0</v>
      </c>
      <c r="H62" s="66">
        <v>0</v>
      </c>
      <c r="I62" s="66">
        <v>0</v>
      </c>
      <c r="J62" s="66">
        <v>0</v>
      </c>
      <c r="K62" s="66">
        <v>0</v>
      </c>
      <c r="L62" s="66">
        <v>0</v>
      </c>
      <c r="M62" s="66">
        <v>0</v>
      </c>
      <c r="N62" s="66">
        <v>0</v>
      </c>
      <c r="O62" s="66">
        <v>0</v>
      </c>
      <c r="P62" s="66">
        <v>0</v>
      </c>
      <c r="Q62" s="66">
        <v>0</v>
      </c>
      <c r="R62" s="66">
        <v>0</v>
      </c>
      <c r="S62" s="66">
        <v>0</v>
      </c>
      <c r="T62" s="66">
        <v>0</v>
      </c>
      <c r="U62" s="66">
        <v>0</v>
      </c>
      <c r="V62" s="66">
        <v>0</v>
      </c>
      <c r="W62" s="66">
        <v>0</v>
      </c>
      <c r="X62" s="66">
        <v>0</v>
      </c>
      <c r="Y62" s="66">
        <v>0</v>
      </c>
      <c r="Z62" s="66">
        <v>0</v>
      </c>
      <c r="AA62" s="66">
        <v>0</v>
      </c>
      <c r="AB62" s="66">
        <v>0</v>
      </c>
      <c r="AC62" s="66">
        <v>0</v>
      </c>
      <c r="AD62" s="66">
        <v>0</v>
      </c>
      <c r="AE62" s="66">
        <v>0</v>
      </c>
      <c r="AF62" s="66">
        <v>0</v>
      </c>
      <c r="AG62" s="66">
        <v>0</v>
      </c>
      <c r="AH62" s="66">
        <v>0</v>
      </c>
      <c r="AI62" s="66">
        <v>0</v>
      </c>
      <c r="AJ62" s="66">
        <v>0</v>
      </c>
      <c r="AK62" s="66">
        <v>0</v>
      </c>
      <c r="AL62" s="66">
        <v>0</v>
      </c>
      <c r="AM62" s="66">
        <v>0</v>
      </c>
      <c r="AN62" s="66">
        <v>0</v>
      </c>
      <c r="AO62" s="66">
        <v>0</v>
      </c>
      <c r="AP62" s="66">
        <v>0</v>
      </c>
      <c r="AQ62" s="66">
        <f t="shared" si="0"/>
        <v>0</v>
      </c>
      <c r="AT62" s="35"/>
    </row>
    <row r="63" spans="1:46" ht="33" customHeight="1">
      <c r="A63" s="44">
        <v>149</v>
      </c>
      <c r="B63" s="45" t="s">
        <v>79</v>
      </c>
      <c r="C63" s="67" t="s">
        <v>668</v>
      </c>
      <c r="D63" s="66">
        <v>0</v>
      </c>
      <c r="E63" s="66">
        <v>0</v>
      </c>
      <c r="F63" s="66">
        <v>0</v>
      </c>
      <c r="G63" s="66">
        <v>0</v>
      </c>
      <c r="H63" s="66">
        <v>0</v>
      </c>
      <c r="I63" s="66">
        <v>0</v>
      </c>
      <c r="J63" s="66">
        <v>0</v>
      </c>
      <c r="K63" s="66">
        <v>0</v>
      </c>
      <c r="L63" s="66">
        <v>0</v>
      </c>
      <c r="M63" s="66">
        <v>0</v>
      </c>
      <c r="N63" s="66">
        <v>0</v>
      </c>
      <c r="O63" s="66">
        <v>0</v>
      </c>
      <c r="P63" s="66">
        <v>0</v>
      </c>
      <c r="Q63" s="66">
        <v>0</v>
      </c>
      <c r="R63" s="66">
        <v>0</v>
      </c>
      <c r="S63" s="66">
        <v>0</v>
      </c>
      <c r="T63" s="66">
        <v>0</v>
      </c>
      <c r="U63" s="66">
        <v>0</v>
      </c>
      <c r="V63" s="66">
        <v>0</v>
      </c>
      <c r="W63" s="66">
        <v>0</v>
      </c>
      <c r="X63" s="66">
        <v>0</v>
      </c>
      <c r="Y63" s="66">
        <v>0</v>
      </c>
      <c r="Z63" s="66">
        <v>0</v>
      </c>
      <c r="AA63" s="66">
        <v>0</v>
      </c>
      <c r="AB63" s="66">
        <v>0</v>
      </c>
      <c r="AC63" s="66">
        <v>0</v>
      </c>
      <c r="AD63" s="66">
        <v>0</v>
      </c>
      <c r="AE63" s="66">
        <v>0</v>
      </c>
      <c r="AF63" s="66">
        <v>0</v>
      </c>
      <c r="AG63" s="66">
        <v>0</v>
      </c>
      <c r="AH63" s="66">
        <v>0</v>
      </c>
      <c r="AI63" s="66">
        <v>0</v>
      </c>
      <c r="AJ63" s="66">
        <v>0</v>
      </c>
      <c r="AK63" s="66">
        <v>0</v>
      </c>
      <c r="AL63" s="66">
        <v>0</v>
      </c>
      <c r="AM63" s="66">
        <v>0</v>
      </c>
      <c r="AN63" s="66">
        <v>0</v>
      </c>
      <c r="AO63" s="66">
        <v>0</v>
      </c>
      <c r="AP63" s="66">
        <v>0</v>
      </c>
      <c r="AQ63" s="66">
        <f t="shared" si="0"/>
        <v>0</v>
      </c>
      <c r="AT63" s="35"/>
    </row>
    <row r="64" spans="1:46" ht="33" customHeight="1">
      <c r="A64" s="44">
        <v>150</v>
      </c>
      <c r="B64" s="45" t="s">
        <v>80</v>
      </c>
      <c r="C64" s="67" t="s">
        <v>668</v>
      </c>
      <c r="D64" s="66">
        <v>0</v>
      </c>
      <c r="E64" s="66">
        <v>0</v>
      </c>
      <c r="F64" s="66">
        <v>0</v>
      </c>
      <c r="G64" s="66">
        <v>0</v>
      </c>
      <c r="H64" s="66">
        <v>0</v>
      </c>
      <c r="I64" s="66">
        <v>0</v>
      </c>
      <c r="J64" s="66">
        <v>0</v>
      </c>
      <c r="K64" s="66">
        <v>0</v>
      </c>
      <c r="L64" s="66">
        <v>0</v>
      </c>
      <c r="M64" s="66">
        <v>0</v>
      </c>
      <c r="N64" s="66">
        <v>0</v>
      </c>
      <c r="O64" s="66">
        <v>0</v>
      </c>
      <c r="P64" s="66">
        <v>0</v>
      </c>
      <c r="Q64" s="66">
        <v>0</v>
      </c>
      <c r="R64" s="66">
        <v>0</v>
      </c>
      <c r="S64" s="66">
        <v>0</v>
      </c>
      <c r="T64" s="66">
        <v>0</v>
      </c>
      <c r="U64" s="66">
        <v>0</v>
      </c>
      <c r="V64" s="66">
        <v>0</v>
      </c>
      <c r="W64" s="66">
        <v>0</v>
      </c>
      <c r="X64" s="66">
        <v>0</v>
      </c>
      <c r="Y64" s="66">
        <v>0</v>
      </c>
      <c r="Z64" s="66">
        <v>0</v>
      </c>
      <c r="AA64" s="66">
        <v>0</v>
      </c>
      <c r="AB64" s="66">
        <v>0</v>
      </c>
      <c r="AC64" s="66">
        <v>0</v>
      </c>
      <c r="AD64" s="66">
        <v>0</v>
      </c>
      <c r="AE64" s="66">
        <v>0</v>
      </c>
      <c r="AF64" s="66">
        <v>0</v>
      </c>
      <c r="AG64" s="66">
        <v>0</v>
      </c>
      <c r="AH64" s="66">
        <v>0</v>
      </c>
      <c r="AI64" s="66">
        <v>0</v>
      </c>
      <c r="AJ64" s="66">
        <v>0</v>
      </c>
      <c r="AK64" s="66">
        <v>0</v>
      </c>
      <c r="AL64" s="66">
        <v>0</v>
      </c>
      <c r="AM64" s="66">
        <v>0</v>
      </c>
      <c r="AN64" s="66">
        <v>0</v>
      </c>
      <c r="AO64" s="66">
        <v>0</v>
      </c>
      <c r="AP64" s="66">
        <v>0</v>
      </c>
      <c r="AQ64" s="66">
        <f t="shared" si="0"/>
        <v>0</v>
      </c>
      <c r="AT64" s="35"/>
    </row>
    <row r="65" spans="1:46" ht="33" customHeight="1">
      <c r="A65" s="44">
        <v>152</v>
      </c>
      <c r="B65" s="45" t="s">
        <v>81</v>
      </c>
      <c r="C65" s="67" t="s">
        <v>665</v>
      </c>
      <c r="D65" s="66">
        <v>0</v>
      </c>
      <c r="E65" s="66">
        <v>0</v>
      </c>
      <c r="F65" s="66">
        <v>0</v>
      </c>
      <c r="G65" s="66">
        <v>0</v>
      </c>
      <c r="H65" s="66">
        <v>0</v>
      </c>
      <c r="I65" s="66">
        <v>0</v>
      </c>
      <c r="J65" s="66">
        <v>0</v>
      </c>
      <c r="K65" s="66">
        <v>0</v>
      </c>
      <c r="L65" s="66">
        <v>0</v>
      </c>
      <c r="M65" s="66">
        <v>0</v>
      </c>
      <c r="N65" s="66">
        <v>0</v>
      </c>
      <c r="O65" s="66">
        <v>0</v>
      </c>
      <c r="P65" s="66">
        <v>0</v>
      </c>
      <c r="Q65" s="66">
        <v>0</v>
      </c>
      <c r="R65" s="66">
        <v>0</v>
      </c>
      <c r="S65" s="66">
        <v>0</v>
      </c>
      <c r="T65" s="66">
        <v>0</v>
      </c>
      <c r="U65" s="66">
        <v>0</v>
      </c>
      <c r="V65" s="66">
        <v>0</v>
      </c>
      <c r="W65" s="66">
        <v>0</v>
      </c>
      <c r="X65" s="66">
        <v>0</v>
      </c>
      <c r="Y65" s="66">
        <v>0</v>
      </c>
      <c r="Z65" s="66">
        <v>0</v>
      </c>
      <c r="AA65" s="66">
        <v>0</v>
      </c>
      <c r="AB65" s="66">
        <v>0</v>
      </c>
      <c r="AC65" s="66">
        <v>0</v>
      </c>
      <c r="AD65" s="66">
        <v>0</v>
      </c>
      <c r="AE65" s="66">
        <v>0</v>
      </c>
      <c r="AF65" s="66">
        <v>0</v>
      </c>
      <c r="AG65" s="66">
        <v>0</v>
      </c>
      <c r="AH65" s="66">
        <v>0</v>
      </c>
      <c r="AI65" s="66">
        <v>0</v>
      </c>
      <c r="AJ65" s="66">
        <v>0</v>
      </c>
      <c r="AK65" s="66">
        <v>0</v>
      </c>
      <c r="AL65" s="66">
        <v>0</v>
      </c>
      <c r="AM65" s="66">
        <v>0</v>
      </c>
      <c r="AN65" s="66">
        <v>0</v>
      </c>
      <c r="AO65" s="66">
        <v>0</v>
      </c>
      <c r="AP65" s="66">
        <v>0</v>
      </c>
      <c r="AQ65" s="66">
        <f t="shared" si="0"/>
        <v>0</v>
      </c>
      <c r="AT65" s="35"/>
    </row>
    <row r="66" spans="1:46" ht="33" customHeight="1">
      <c r="A66" s="44">
        <v>153</v>
      </c>
      <c r="B66" s="45" t="s">
        <v>82</v>
      </c>
      <c r="C66" s="67" t="s">
        <v>665</v>
      </c>
      <c r="D66" s="66">
        <v>0</v>
      </c>
      <c r="E66" s="66">
        <v>0</v>
      </c>
      <c r="F66" s="66">
        <v>0</v>
      </c>
      <c r="G66" s="66">
        <v>60.35</v>
      </c>
      <c r="H66" s="66">
        <v>0</v>
      </c>
      <c r="I66" s="66">
        <v>0</v>
      </c>
      <c r="J66" s="66">
        <v>0</v>
      </c>
      <c r="K66" s="66">
        <v>0</v>
      </c>
      <c r="L66" s="66">
        <v>0</v>
      </c>
      <c r="M66" s="66">
        <v>0</v>
      </c>
      <c r="N66" s="66">
        <v>0</v>
      </c>
      <c r="O66" s="66">
        <v>0</v>
      </c>
      <c r="P66" s="66">
        <v>0</v>
      </c>
      <c r="Q66" s="66">
        <v>0</v>
      </c>
      <c r="R66" s="66">
        <v>0</v>
      </c>
      <c r="S66" s="66">
        <v>0</v>
      </c>
      <c r="T66" s="66">
        <v>0</v>
      </c>
      <c r="U66" s="66">
        <v>0</v>
      </c>
      <c r="V66" s="66">
        <v>0</v>
      </c>
      <c r="W66" s="66">
        <v>0</v>
      </c>
      <c r="X66" s="66">
        <v>0</v>
      </c>
      <c r="Y66" s="66">
        <v>0</v>
      </c>
      <c r="Z66" s="66">
        <v>0</v>
      </c>
      <c r="AA66" s="66">
        <v>0</v>
      </c>
      <c r="AB66" s="66">
        <v>0</v>
      </c>
      <c r="AC66" s="66">
        <v>0</v>
      </c>
      <c r="AD66" s="66">
        <v>0</v>
      </c>
      <c r="AE66" s="66">
        <v>0</v>
      </c>
      <c r="AF66" s="66">
        <v>0</v>
      </c>
      <c r="AG66" s="66">
        <v>0</v>
      </c>
      <c r="AH66" s="66">
        <v>0</v>
      </c>
      <c r="AI66" s="66">
        <v>0</v>
      </c>
      <c r="AJ66" s="66">
        <v>0</v>
      </c>
      <c r="AK66" s="66">
        <v>0</v>
      </c>
      <c r="AL66" s="66">
        <v>0</v>
      </c>
      <c r="AM66" s="66">
        <v>0</v>
      </c>
      <c r="AN66" s="66">
        <v>0</v>
      </c>
      <c r="AO66" s="66">
        <v>0</v>
      </c>
      <c r="AP66" s="66">
        <v>0</v>
      </c>
      <c r="AQ66" s="66">
        <f t="shared" si="0"/>
        <v>60.35</v>
      </c>
      <c r="AT66" s="35"/>
    </row>
    <row r="67" spans="1:46" ht="33" customHeight="1">
      <c r="A67" s="44">
        <v>154</v>
      </c>
      <c r="B67" s="45" t="s">
        <v>83</v>
      </c>
      <c r="C67" s="67" t="s">
        <v>665</v>
      </c>
      <c r="D67" s="66">
        <v>0</v>
      </c>
      <c r="E67" s="66">
        <v>0</v>
      </c>
      <c r="F67" s="66">
        <v>0</v>
      </c>
      <c r="G67" s="66">
        <v>0</v>
      </c>
      <c r="H67" s="66">
        <v>0</v>
      </c>
      <c r="I67" s="66">
        <v>0</v>
      </c>
      <c r="J67" s="66">
        <v>0</v>
      </c>
      <c r="K67" s="66">
        <v>0</v>
      </c>
      <c r="L67" s="66">
        <v>0</v>
      </c>
      <c r="M67" s="66">
        <v>0</v>
      </c>
      <c r="N67" s="66">
        <v>0</v>
      </c>
      <c r="O67" s="66">
        <v>0</v>
      </c>
      <c r="P67" s="66">
        <v>0</v>
      </c>
      <c r="Q67" s="66">
        <v>0</v>
      </c>
      <c r="R67" s="66">
        <v>0</v>
      </c>
      <c r="S67" s="66">
        <v>0</v>
      </c>
      <c r="T67" s="66">
        <v>0</v>
      </c>
      <c r="U67" s="66">
        <v>0</v>
      </c>
      <c r="V67" s="66">
        <v>0</v>
      </c>
      <c r="W67" s="66">
        <v>0</v>
      </c>
      <c r="X67" s="66">
        <v>0</v>
      </c>
      <c r="Y67" s="66">
        <v>0</v>
      </c>
      <c r="Z67" s="66">
        <v>0</v>
      </c>
      <c r="AA67" s="66">
        <v>0</v>
      </c>
      <c r="AB67" s="66">
        <v>0</v>
      </c>
      <c r="AC67" s="66">
        <v>0</v>
      </c>
      <c r="AD67" s="66">
        <v>0</v>
      </c>
      <c r="AE67" s="66">
        <v>0</v>
      </c>
      <c r="AF67" s="66">
        <v>0</v>
      </c>
      <c r="AG67" s="66">
        <v>0</v>
      </c>
      <c r="AH67" s="66">
        <v>0</v>
      </c>
      <c r="AI67" s="66">
        <v>0</v>
      </c>
      <c r="AJ67" s="66">
        <v>0</v>
      </c>
      <c r="AK67" s="66">
        <v>0</v>
      </c>
      <c r="AL67" s="66">
        <v>0</v>
      </c>
      <c r="AM67" s="66">
        <v>0</v>
      </c>
      <c r="AN67" s="66">
        <v>0</v>
      </c>
      <c r="AO67" s="66">
        <v>0</v>
      </c>
      <c r="AP67" s="66">
        <v>0</v>
      </c>
      <c r="AQ67" s="66">
        <f t="shared" si="0"/>
        <v>0</v>
      </c>
      <c r="AT67" s="35"/>
    </row>
    <row r="68" spans="1:46" ht="33" customHeight="1">
      <c r="A68" s="44">
        <v>155</v>
      </c>
      <c r="B68" s="45" t="s">
        <v>84</v>
      </c>
      <c r="C68" s="46" t="s">
        <v>698</v>
      </c>
      <c r="D68" s="66">
        <v>0</v>
      </c>
      <c r="E68" s="66">
        <v>0</v>
      </c>
      <c r="F68" s="66">
        <v>0</v>
      </c>
      <c r="G68" s="66">
        <v>0</v>
      </c>
      <c r="H68" s="66">
        <v>0</v>
      </c>
      <c r="I68" s="66">
        <v>0</v>
      </c>
      <c r="J68" s="66">
        <v>0</v>
      </c>
      <c r="K68" s="66">
        <v>0</v>
      </c>
      <c r="L68" s="66">
        <v>0</v>
      </c>
      <c r="M68" s="66">
        <v>0</v>
      </c>
      <c r="N68" s="66">
        <v>0</v>
      </c>
      <c r="O68" s="66">
        <v>0</v>
      </c>
      <c r="P68" s="66">
        <v>0</v>
      </c>
      <c r="Q68" s="66">
        <v>0</v>
      </c>
      <c r="R68" s="66">
        <v>0</v>
      </c>
      <c r="S68" s="66">
        <v>0</v>
      </c>
      <c r="T68" s="66">
        <v>0</v>
      </c>
      <c r="U68" s="66">
        <v>0</v>
      </c>
      <c r="V68" s="66">
        <v>0</v>
      </c>
      <c r="W68" s="66">
        <v>0</v>
      </c>
      <c r="X68" s="66">
        <v>0</v>
      </c>
      <c r="Y68" s="66">
        <v>0</v>
      </c>
      <c r="Z68" s="66">
        <v>0</v>
      </c>
      <c r="AA68" s="66">
        <v>0</v>
      </c>
      <c r="AB68" s="66">
        <v>0</v>
      </c>
      <c r="AC68" s="66">
        <v>0</v>
      </c>
      <c r="AD68" s="66">
        <v>0</v>
      </c>
      <c r="AE68" s="66">
        <v>0</v>
      </c>
      <c r="AF68" s="66">
        <v>0</v>
      </c>
      <c r="AG68" s="66">
        <v>0</v>
      </c>
      <c r="AH68" s="66">
        <v>0</v>
      </c>
      <c r="AI68" s="66">
        <v>0</v>
      </c>
      <c r="AJ68" s="66">
        <v>0</v>
      </c>
      <c r="AK68" s="66">
        <v>0</v>
      </c>
      <c r="AL68" s="66">
        <v>0</v>
      </c>
      <c r="AM68" s="66">
        <v>0</v>
      </c>
      <c r="AN68" s="66">
        <v>0</v>
      </c>
      <c r="AO68" s="66">
        <v>0</v>
      </c>
      <c r="AP68" s="66">
        <v>0</v>
      </c>
      <c r="AQ68" s="66">
        <f t="shared" si="0"/>
        <v>0</v>
      </c>
      <c r="AT68" s="35"/>
    </row>
    <row r="69" spans="1:46" ht="33" customHeight="1">
      <c r="A69" s="44">
        <v>156</v>
      </c>
      <c r="B69" s="45" t="s">
        <v>85</v>
      </c>
      <c r="C69" s="46" t="s">
        <v>698</v>
      </c>
      <c r="D69" s="66">
        <v>0</v>
      </c>
      <c r="E69" s="66">
        <v>0</v>
      </c>
      <c r="F69" s="66">
        <v>0</v>
      </c>
      <c r="G69" s="66">
        <v>0</v>
      </c>
      <c r="H69" s="66">
        <v>0</v>
      </c>
      <c r="I69" s="66">
        <v>0</v>
      </c>
      <c r="J69" s="66">
        <v>0</v>
      </c>
      <c r="K69" s="66">
        <v>0</v>
      </c>
      <c r="L69" s="66">
        <v>0</v>
      </c>
      <c r="M69" s="66">
        <v>0</v>
      </c>
      <c r="N69" s="66">
        <v>0</v>
      </c>
      <c r="O69" s="66">
        <v>0</v>
      </c>
      <c r="P69" s="66">
        <v>0</v>
      </c>
      <c r="Q69" s="66">
        <v>0</v>
      </c>
      <c r="R69" s="66">
        <v>0</v>
      </c>
      <c r="S69" s="66">
        <v>0</v>
      </c>
      <c r="T69" s="66">
        <v>0</v>
      </c>
      <c r="U69" s="66">
        <v>0</v>
      </c>
      <c r="V69" s="66">
        <v>0</v>
      </c>
      <c r="W69" s="66">
        <v>0</v>
      </c>
      <c r="X69" s="66">
        <v>0</v>
      </c>
      <c r="Y69" s="66">
        <v>0</v>
      </c>
      <c r="Z69" s="66">
        <v>0</v>
      </c>
      <c r="AA69" s="66">
        <v>0</v>
      </c>
      <c r="AB69" s="66">
        <v>0</v>
      </c>
      <c r="AC69" s="66">
        <v>0</v>
      </c>
      <c r="AD69" s="66">
        <v>0</v>
      </c>
      <c r="AE69" s="66">
        <v>0</v>
      </c>
      <c r="AF69" s="66">
        <v>0</v>
      </c>
      <c r="AG69" s="66">
        <v>0</v>
      </c>
      <c r="AH69" s="66">
        <v>0</v>
      </c>
      <c r="AI69" s="66">
        <v>0</v>
      </c>
      <c r="AJ69" s="66">
        <v>0</v>
      </c>
      <c r="AK69" s="66">
        <v>0</v>
      </c>
      <c r="AL69" s="66">
        <v>0</v>
      </c>
      <c r="AM69" s="66">
        <v>0</v>
      </c>
      <c r="AN69" s="66">
        <v>0</v>
      </c>
      <c r="AO69" s="66">
        <v>0</v>
      </c>
      <c r="AP69" s="66">
        <v>0</v>
      </c>
      <c r="AQ69" s="66">
        <f t="shared" si="0"/>
        <v>0</v>
      </c>
      <c r="AT69" s="35"/>
    </row>
    <row r="70" spans="1:46" ht="33" customHeight="1">
      <c r="A70" s="44">
        <v>157</v>
      </c>
      <c r="B70" s="45" t="s">
        <v>86</v>
      </c>
      <c r="C70" s="46" t="s">
        <v>698</v>
      </c>
      <c r="D70" s="66">
        <v>0</v>
      </c>
      <c r="E70" s="66">
        <v>0</v>
      </c>
      <c r="F70" s="66">
        <v>0</v>
      </c>
      <c r="G70" s="66">
        <v>0</v>
      </c>
      <c r="H70" s="66">
        <v>0</v>
      </c>
      <c r="I70" s="66">
        <v>0</v>
      </c>
      <c r="J70" s="66">
        <v>0</v>
      </c>
      <c r="K70" s="66">
        <v>0</v>
      </c>
      <c r="L70" s="66">
        <v>0</v>
      </c>
      <c r="M70" s="66">
        <v>0</v>
      </c>
      <c r="N70" s="66">
        <v>0</v>
      </c>
      <c r="O70" s="66">
        <v>0</v>
      </c>
      <c r="P70" s="66">
        <v>0</v>
      </c>
      <c r="Q70" s="66">
        <v>0</v>
      </c>
      <c r="R70" s="66">
        <v>0</v>
      </c>
      <c r="S70" s="66">
        <v>0</v>
      </c>
      <c r="T70" s="66">
        <v>0</v>
      </c>
      <c r="U70" s="66">
        <v>0</v>
      </c>
      <c r="V70" s="66">
        <v>0</v>
      </c>
      <c r="W70" s="66">
        <v>0</v>
      </c>
      <c r="X70" s="66">
        <v>0</v>
      </c>
      <c r="Y70" s="66">
        <v>0</v>
      </c>
      <c r="Z70" s="66">
        <v>0</v>
      </c>
      <c r="AA70" s="66">
        <v>0</v>
      </c>
      <c r="AB70" s="66">
        <v>0</v>
      </c>
      <c r="AC70" s="66">
        <v>0</v>
      </c>
      <c r="AD70" s="66">
        <v>0</v>
      </c>
      <c r="AE70" s="66">
        <v>0</v>
      </c>
      <c r="AF70" s="66">
        <v>0</v>
      </c>
      <c r="AG70" s="66">
        <v>0</v>
      </c>
      <c r="AH70" s="66">
        <v>0</v>
      </c>
      <c r="AI70" s="66">
        <v>0</v>
      </c>
      <c r="AJ70" s="66">
        <v>0</v>
      </c>
      <c r="AK70" s="66">
        <v>0</v>
      </c>
      <c r="AL70" s="66">
        <v>0</v>
      </c>
      <c r="AM70" s="66">
        <v>0</v>
      </c>
      <c r="AN70" s="66">
        <v>0</v>
      </c>
      <c r="AO70" s="66">
        <v>0</v>
      </c>
      <c r="AP70" s="66">
        <v>0</v>
      </c>
      <c r="AQ70" s="66">
        <f t="shared" si="0"/>
        <v>0</v>
      </c>
      <c r="AT70" s="35"/>
    </row>
    <row r="71" spans="1:46" ht="33" customHeight="1">
      <c r="A71" s="44">
        <v>159</v>
      </c>
      <c r="B71" s="45" t="s">
        <v>1388</v>
      </c>
      <c r="C71" s="46" t="s">
        <v>698</v>
      </c>
      <c r="D71" s="66">
        <v>0</v>
      </c>
      <c r="E71" s="66">
        <v>0</v>
      </c>
      <c r="F71" s="66">
        <v>0</v>
      </c>
      <c r="G71" s="66">
        <v>0</v>
      </c>
      <c r="H71" s="66">
        <v>0</v>
      </c>
      <c r="I71" s="66">
        <v>0</v>
      </c>
      <c r="J71" s="66">
        <v>0</v>
      </c>
      <c r="K71" s="66">
        <v>0</v>
      </c>
      <c r="L71" s="66">
        <v>0</v>
      </c>
      <c r="M71" s="66">
        <v>0</v>
      </c>
      <c r="N71" s="66">
        <v>0</v>
      </c>
      <c r="O71" s="66">
        <v>0</v>
      </c>
      <c r="P71" s="66">
        <v>0</v>
      </c>
      <c r="Q71" s="66">
        <v>0</v>
      </c>
      <c r="R71" s="66">
        <v>0</v>
      </c>
      <c r="S71" s="66">
        <v>0</v>
      </c>
      <c r="T71" s="66">
        <v>0</v>
      </c>
      <c r="U71" s="66">
        <v>0</v>
      </c>
      <c r="V71" s="66">
        <v>0</v>
      </c>
      <c r="W71" s="66">
        <v>0</v>
      </c>
      <c r="X71" s="66">
        <v>0</v>
      </c>
      <c r="Y71" s="66">
        <v>0</v>
      </c>
      <c r="Z71" s="66">
        <v>0</v>
      </c>
      <c r="AA71" s="66">
        <v>0</v>
      </c>
      <c r="AB71" s="66">
        <v>0</v>
      </c>
      <c r="AC71" s="66">
        <v>0</v>
      </c>
      <c r="AD71" s="66">
        <v>0</v>
      </c>
      <c r="AE71" s="66">
        <v>0</v>
      </c>
      <c r="AF71" s="66">
        <v>0</v>
      </c>
      <c r="AG71" s="66">
        <v>0</v>
      </c>
      <c r="AH71" s="66">
        <v>0</v>
      </c>
      <c r="AI71" s="66">
        <v>0</v>
      </c>
      <c r="AJ71" s="66">
        <v>0</v>
      </c>
      <c r="AK71" s="66">
        <v>0</v>
      </c>
      <c r="AL71" s="66">
        <v>0</v>
      </c>
      <c r="AM71" s="66">
        <v>0</v>
      </c>
      <c r="AN71" s="66">
        <v>0</v>
      </c>
      <c r="AO71" s="66">
        <v>0</v>
      </c>
      <c r="AP71" s="66">
        <v>0</v>
      </c>
      <c r="AQ71" s="66">
        <f t="shared" si="0"/>
        <v>0</v>
      </c>
      <c r="AT71" s="35"/>
    </row>
    <row r="72" spans="1:46" ht="33" customHeight="1">
      <c r="A72" s="44">
        <v>163</v>
      </c>
      <c r="B72" s="45" t="s">
        <v>87</v>
      </c>
      <c r="C72" s="46" t="s">
        <v>666</v>
      </c>
      <c r="D72" s="66">
        <v>0</v>
      </c>
      <c r="E72" s="66">
        <v>0</v>
      </c>
      <c r="F72" s="66">
        <v>913811.39</v>
      </c>
      <c r="G72" s="66">
        <v>5489.2699999999995</v>
      </c>
      <c r="H72" s="66">
        <v>0</v>
      </c>
      <c r="I72" s="66">
        <v>0</v>
      </c>
      <c r="J72" s="66">
        <v>0</v>
      </c>
      <c r="K72" s="66">
        <v>0</v>
      </c>
      <c r="L72" s="66">
        <v>0</v>
      </c>
      <c r="M72" s="66">
        <v>0</v>
      </c>
      <c r="N72" s="66">
        <v>0</v>
      </c>
      <c r="O72" s="66">
        <v>0</v>
      </c>
      <c r="P72" s="66">
        <v>0</v>
      </c>
      <c r="Q72" s="66">
        <v>0</v>
      </c>
      <c r="R72" s="66">
        <v>0</v>
      </c>
      <c r="S72" s="66">
        <v>0</v>
      </c>
      <c r="T72" s="66">
        <v>0</v>
      </c>
      <c r="U72" s="66">
        <v>0</v>
      </c>
      <c r="V72" s="66">
        <v>0</v>
      </c>
      <c r="W72" s="66">
        <v>0</v>
      </c>
      <c r="X72" s="66">
        <v>0</v>
      </c>
      <c r="Y72" s="66">
        <v>0</v>
      </c>
      <c r="Z72" s="66">
        <v>0</v>
      </c>
      <c r="AA72" s="66">
        <v>0</v>
      </c>
      <c r="AB72" s="66">
        <v>0</v>
      </c>
      <c r="AC72" s="66">
        <v>0</v>
      </c>
      <c r="AD72" s="66">
        <v>0</v>
      </c>
      <c r="AE72" s="66">
        <v>0</v>
      </c>
      <c r="AF72" s="66">
        <v>0</v>
      </c>
      <c r="AG72" s="66">
        <v>0</v>
      </c>
      <c r="AH72" s="66">
        <v>0</v>
      </c>
      <c r="AI72" s="66">
        <v>0</v>
      </c>
      <c r="AJ72" s="66">
        <v>0</v>
      </c>
      <c r="AK72" s="66">
        <v>0</v>
      </c>
      <c r="AL72" s="66">
        <v>0</v>
      </c>
      <c r="AM72" s="66">
        <v>0</v>
      </c>
      <c r="AN72" s="66">
        <v>0</v>
      </c>
      <c r="AO72" s="66">
        <v>0</v>
      </c>
      <c r="AP72" s="66">
        <v>0</v>
      </c>
      <c r="AQ72" s="66">
        <f t="shared" si="0"/>
        <v>919300.66</v>
      </c>
      <c r="AT72" s="35"/>
    </row>
    <row r="73" spans="1:46" ht="33" customHeight="1">
      <c r="A73" s="44">
        <v>169</v>
      </c>
      <c r="B73" s="45" t="s">
        <v>88</v>
      </c>
      <c r="C73" s="46" t="s">
        <v>699</v>
      </c>
      <c r="D73" s="66">
        <v>0</v>
      </c>
      <c r="E73" s="66">
        <v>0</v>
      </c>
      <c r="F73" s="66">
        <v>0</v>
      </c>
      <c r="G73" s="66">
        <v>29771.919999999998</v>
      </c>
      <c r="H73" s="66">
        <v>0</v>
      </c>
      <c r="I73" s="66">
        <v>0</v>
      </c>
      <c r="J73" s="66">
        <v>0</v>
      </c>
      <c r="K73" s="66">
        <v>0</v>
      </c>
      <c r="L73" s="66">
        <v>0</v>
      </c>
      <c r="M73" s="66">
        <v>0</v>
      </c>
      <c r="N73" s="66">
        <v>0</v>
      </c>
      <c r="O73" s="66">
        <v>0</v>
      </c>
      <c r="P73" s="66">
        <v>0</v>
      </c>
      <c r="Q73" s="66">
        <v>0</v>
      </c>
      <c r="R73" s="66">
        <v>0</v>
      </c>
      <c r="S73" s="66">
        <v>0</v>
      </c>
      <c r="T73" s="66">
        <v>0</v>
      </c>
      <c r="U73" s="66">
        <v>0</v>
      </c>
      <c r="V73" s="66">
        <v>0</v>
      </c>
      <c r="W73" s="66">
        <v>0</v>
      </c>
      <c r="X73" s="66">
        <v>0</v>
      </c>
      <c r="Y73" s="66">
        <v>0</v>
      </c>
      <c r="Z73" s="66">
        <v>0</v>
      </c>
      <c r="AA73" s="66">
        <v>0</v>
      </c>
      <c r="AB73" s="66">
        <v>0</v>
      </c>
      <c r="AC73" s="66">
        <v>0</v>
      </c>
      <c r="AD73" s="66">
        <v>0</v>
      </c>
      <c r="AE73" s="66">
        <v>0</v>
      </c>
      <c r="AF73" s="66">
        <v>0</v>
      </c>
      <c r="AG73" s="66">
        <v>0</v>
      </c>
      <c r="AH73" s="66">
        <v>0</v>
      </c>
      <c r="AI73" s="66">
        <v>0</v>
      </c>
      <c r="AJ73" s="66">
        <v>0</v>
      </c>
      <c r="AK73" s="66">
        <v>0</v>
      </c>
      <c r="AL73" s="66">
        <v>0</v>
      </c>
      <c r="AM73" s="66">
        <v>0</v>
      </c>
      <c r="AN73" s="66">
        <v>0</v>
      </c>
      <c r="AO73" s="66">
        <v>0</v>
      </c>
      <c r="AP73" s="66">
        <v>0</v>
      </c>
      <c r="AQ73" s="66">
        <f t="shared" si="0"/>
        <v>29771.919999999998</v>
      </c>
      <c r="AT73" s="35"/>
    </row>
    <row r="74" spans="1:46" ht="33" customHeight="1">
      <c r="A74" s="44">
        <v>170</v>
      </c>
      <c r="B74" s="45" t="s">
        <v>89</v>
      </c>
      <c r="C74" s="46" t="s">
        <v>665</v>
      </c>
      <c r="D74" s="66">
        <v>0</v>
      </c>
      <c r="E74" s="66">
        <v>0</v>
      </c>
      <c r="F74" s="66">
        <v>0</v>
      </c>
      <c r="G74" s="66">
        <v>0</v>
      </c>
      <c r="H74" s="66">
        <v>0</v>
      </c>
      <c r="I74" s="66">
        <v>0</v>
      </c>
      <c r="J74" s="66">
        <v>0</v>
      </c>
      <c r="K74" s="66">
        <v>0</v>
      </c>
      <c r="L74" s="66">
        <v>0</v>
      </c>
      <c r="M74" s="66">
        <v>0</v>
      </c>
      <c r="N74" s="66">
        <v>0</v>
      </c>
      <c r="O74" s="66">
        <v>0</v>
      </c>
      <c r="P74" s="66">
        <v>0</v>
      </c>
      <c r="Q74" s="66">
        <v>0</v>
      </c>
      <c r="R74" s="66">
        <v>0</v>
      </c>
      <c r="S74" s="66">
        <v>0</v>
      </c>
      <c r="T74" s="66">
        <v>0</v>
      </c>
      <c r="U74" s="66">
        <v>0</v>
      </c>
      <c r="V74" s="66">
        <v>0</v>
      </c>
      <c r="W74" s="66">
        <v>0</v>
      </c>
      <c r="X74" s="66">
        <v>0</v>
      </c>
      <c r="Y74" s="66">
        <v>0</v>
      </c>
      <c r="Z74" s="66">
        <v>0</v>
      </c>
      <c r="AA74" s="66">
        <v>0</v>
      </c>
      <c r="AB74" s="66">
        <v>0</v>
      </c>
      <c r="AC74" s="66">
        <v>0</v>
      </c>
      <c r="AD74" s="66">
        <v>0</v>
      </c>
      <c r="AE74" s="66">
        <v>0</v>
      </c>
      <c r="AF74" s="66">
        <v>0</v>
      </c>
      <c r="AG74" s="66">
        <v>0</v>
      </c>
      <c r="AH74" s="66">
        <v>0</v>
      </c>
      <c r="AI74" s="66">
        <v>0</v>
      </c>
      <c r="AJ74" s="66">
        <v>0</v>
      </c>
      <c r="AK74" s="66">
        <v>0</v>
      </c>
      <c r="AL74" s="66">
        <v>0</v>
      </c>
      <c r="AM74" s="66">
        <v>0</v>
      </c>
      <c r="AN74" s="66">
        <v>0</v>
      </c>
      <c r="AO74" s="66">
        <v>0</v>
      </c>
      <c r="AP74" s="66">
        <v>0</v>
      </c>
      <c r="AQ74" s="66">
        <f t="shared" si="0"/>
        <v>0</v>
      </c>
      <c r="AT74" s="35"/>
    </row>
    <row r="75" spans="1:46" ht="33" customHeight="1">
      <c r="A75" s="44">
        <v>171</v>
      </c>
      <c r="B75" s="45" t="s">
        <v>90</v>
      </c>
      <c r="C75" s="67">
        <v>0</v>
      </c>
      <c r="D75" s="66">
        <v>0</v>
      </c>
      <c r="E75" s="66">
        <v>0</v>
      </c>
      <c r="F75" s="66">
        <v>0</v>
      </c>
      <c r="G75" s="66">
        <v>0</v>
      </c>
      <c r="H75" s="66">
        <v>0</v>
      </c>
      <c r="I75" s="66">
        <v>0</v>
      </c>
      <c r="J75" s="66">
        <v>0</v>
      </c>
      <c r="K75" s="66">
        <v>0</v>
      </c>
      <c r="L75" s="66">
        <v>0</v>
      </c>
      <c r="M75" s="66">
        <v>0</v>
      </c>
      <c r="N75" s="66">
        <v>0</v>
      </c>
      <c r="O75" s="66">
        <v>0</v>
      </c>
      <c r="P75" s="66">
        <v>0</v>
      </c>
      <c r="Q75" s="66">
        <v>0</v>
      </c>
      <c r="R75" s="66">
        <v>0</v>
      </c>
      <c r="S75" s="66">
        <v>0</v>
      </c>
      <c r="T75" s="66">
        <v>0</v>
      </c>
      <c r="U75" s="66">
        <v>0</v>
      </c>
      <c r="V75" s="66">
        <v>0</v>
      </c>
      <c r="W75" s="66">
        <v>0</v>
      </c>
      <c r="X75" s="66">
        <v>0</v>
      </c>
      <c r="Y75" s="66">
        <v>0</v>
      </c>
      <c r="Z75" s="66">
        <v>0</v>
      </c>
      <c r="AA75" s="66">
        <v>0</v>
      </c>
      <c r="AB75" s="66">
        <v>0</v>
      </c>
      <c r="AC75" s="66">
        <v>0</v>
      </c>
      <c r="AD75" s="66">
        <v>0</v>
      </c>
      <c r="AE75" s="66">
        <v>0</v>
      </c>
      <c r="AF75" s="66">
        <v>0</v>
      </c>
      <c r="AG75" s="66">
        <v>0</v>
      </c>
      <c r="AH75" s="66">
        <v>0</v>
      </c>
      <c r="AI75" s="66">
        <v>0</v>
      </c>
      <c r="AJ75" s="66">
        <v>0</v>
      </c>
      <c r="AK75" s="66">
        <v>0</v>
      </c>
      <c r="AL75" s="66">
        <v>0</v>
      </c>
      <c r="AM75" s="66">
        <v>0</v>
      </c>
      <c r="AN75" s="66">
        <v>0</v>
      </c>
      <c r="AO75" s="66">
        <v>0</v>
      </c>
      <c r="AP75" s="66">
        <v>0</v>
      </c>
      <c r="AQ75" s="66">
        <f t="shared" ref="AQ75:AQ138" si="1">SUM(D75:AP75)</f>
        <v>0</v>
      </c>
      <c r="AT75" s="35"/>
    </row>
    <row r="76" spans="1:46" ht="33" customHeight="1">
      <c r="A76" s="44">
        <v>190</v>
      </c>
      <c r="B76" s="45" t="s">
        <v>91</v>
      </c>
      <c r="C76" s="67" t="s">
        <v>664</v>
      </c>
      <c r="D76" s="66">
        <v>0</v>
      </c>
      <c r="E76" s="66">
        <v>0</v>
      </c>
      <c r="F76" s="66">
        <v>0</v>
      </c>
      <c r="G76" s="66">
        <v>23586.98</v>
      </c>
      <c r="H76" s="66">
        <v>0</v>
      </c>
      <c r="I76" s="66">
        <v>0</v>
      </c>
      <c r="J76" s="66">
        <v>0</v>
      </c>
      <c r="K76" s="66">
        <v>0</v>
      </c>
      <c r="L76" s="66">
        <v>0</v>
      </c>
      <c r="M76" s="66">
        <v>0</v>
      </c>
      <c r="N76" s="66">
        <v>0</v>
      </c>
      <c r="O76" s="66">
        <v>0</v>
      </c>
      <c r="P76" s="66">
        <v>0</v>
      </c>
      <c r="Q76" s="66">
        <v>0</v>
      </c>
      <c r="R76" s="66">
        <v>0</v>
      </c>
      <c r="S76" s="66">
        <v>0</v>
      </c>
      <c r="T76" s="66">
        <v>0</v>
      </c>
      <c r="U76" s="66">
        <v>0</v>
      </c>
      <c r="V76" s="66">
        <v>0</v>
      </c>
      <c r="W76" s="66">
        <v>0</v>
      </c>
      <c r="X76" s="66">
        <v>0</v>
      </c>
      <c r="Y76" s="66">
        <v>0</v>
      </c>
      <c r="Z76" s="66">
        <v>0</v>
      </c>
      <c r="AA76" s="66">
        <v>0</v>
      </c>
      <c r="AB76" s="66">
        <v>0</v>
      </c>
      <c r="AC76" s="66">
        <v>0</v>
      </c>
      <c r="AD76" s="66">
        <v>0</v>
      </c>
      <c r="AE76" s="66">
        <v>0</v>
      </c>
      <c r="AF76" s="66">
        <v>0</v>
      </c>
      <c r="AG76" s="66">
        <v>0</v>
      </c>
      <c r="AH76" s="66">
        <v>0</v>
      </c>
      <c r="AI76" s="66">
        <v>0</v>
      </c>
      <c r="AJ76" s="66">
        <v>0</v>
      </c>
      <c r="AK76" s="66">
        <v>0</v>
      </c>
      <c r="AL76" s="66">
        <v>0</v>
      </c>
      <c r="AM76" s="66">
        <v>0</v>
      </c>
      <c r="AN76" s="66">
        <v>0</v>
      </c>
      <c r="AO76" s="66">
        <v>0</v>
      </c>
      <c r="AP76" s="66">
        <v>0</v>
      </c>
      <c r="AQ76" s="66">
        <f t="shared" si="1"/>
        <v>23586.98</v>
      </c>
      <c r="AT76" s="35"/>
    </row>
    <row r="77" spans="1:46" ht="33" customHeight="1">
      <c r="A77" s="44">
        <v>192</v>
      </c>
      <c r="B77" s="45" t="s">
        <v>92</v>
      </c>
      <c r="C77" s="46" t="s">
        <v>698</v>
      </c>
      <c r="D77" s="66">
        <v>0</v>
      </c>
      <c r="E77" s="66">
        <v>0</v>
      </c>
      <c r="F77" s="66">
        <v>1278763</v>
      </c>
      <c r="G77" s="66">
        <v>1667.98</v>
      </c>
      <c r="H77" s="66">
        <v>0</v>
      </c>
      <c r="I77" s="66">
        <v>0</v>
      </c>
      <c r="J77" s="66">
        <v>0</v>
      </c>
      <c r="K77" s="66">
        <v>0</v>
      </c>
      <c r="L77" s="66">
        <v>0</v>
      </c>
      <c r="M77" s="66">
        <v>0</v>
      </c>
      <c r="N77" s="66">
        <v>0</v>
      </c>
      <c r="O77" s="66">
        <v>0</v>
      </c>
      <c r="P77" s="66">
        <v>0</v>
      </c>
      <c r="Q77" s="66">
        <v>0</v>
      </c>
      <c r="R77" s="66">
        <v>0</v>
      </c>
      <c r="S77" s="66">
        <v>0</v>
      </c>
      <c r="T77" s="66">
        <v>0</v>
      </c>
      <c r="U77" s="66">
        <v>0</v>
      </c>
      <c r="V77" s="66">
        <v>0</v>
      </c>
      <c r="W77" s="66">
        <v>0</v>
      </c>
      <c r="X77" s="66">
        <v>0</v>
      </c>
      <c r="Y77" s="66">
        <v>0</v>
      </c>
      <c r="Z77" s="66">
        <v>0</v>
      </c>
      <c r="AA77" s="66">
        <v>0</v>
      </c>
      <c r="AB77" s="66">
        <v>0</v>
      </c>
      <c r="AC77" s="66">
        <v>0</v>
      </c>
      <c r="AD77" s="66">
        <v>0</v>
      </c>
      <c r="AE77" s="66">
        <v>0</v>
      </c>
      <c r="AF77" s="66">
        <v>0</v>
      </c>
      <c r="AG77" s="66">
        <v>0</v>
      </c>
      <c r="AH77" s="66">
        <v>0</v>
      </c>
      <c r="AI77" s="66">
        <v>0</v>
      </c>
      <c r="AJ77" s="66">
        <v>0</v>
      </c>
      <c r="AK77" s="66">
        <v>0</v>
      </c>
      <c r="AL77" s="66">
        <v>0</v>
      </c>
      <c r="AM77" s="66">
        <v>0</v>
      </c>
      <c r="AN77" s="66">
        <v>0</v>
      </c>
      <c r="AO77" s="66">
        <v>0</v>
      </c>
      <c r="AP77" s="66">
        <v>0</v>
      </c>
      <c r="AQ77" s="66">
        <f t="shared" si="1"/>
        <v>1280430.98</v>
      </c>
      <c r="AT77" s="35"/>
    </row>
    <row r="78" spans="1:46" ht="33" customHeight="1">
      <c r="A78" s="44">
        <v>197</v>
      </c>
      <c r="B78" s="45" t="s">
        <v>1291</v>
      </c>
      <c r="C78" s="46" t="s">
        <v>665</v>
      </c>
      <c r="D78" s="66">
        <v>0</v>
      </c>
      <c r="E78" s="66">
        <v>0</v>
      </c>
      <c r="F78" s="66">
        <v>0</v>
      </c>
      <c r="G78" s="66">
        <v>0</v>
      </c>
      <c r="H78" s="66">
        <v>0</v>
      </c>
      <c r="I78" s="66">
        <v>0</v>
      </c>
      <c r="J78" s="66">
        <v>1412.65</v>
      </c>
      <c r="K78" s="66">
        <v>0</v>
      </c>
      <c r="L78" s="66">
        <v>0</v>
      </c>
      <c r="M78" s="66">
        <v>0</v>
      </c>
      <c r="N78" s="66">
        <v>0</v>
      </c>
      <c r="O78" s="66">
        <v>0</v>
      </c>
      <c r="P78" s="66">
        <v>0</v>
      </c>
      <c r="Q78" s="66">
        <v>282.24</v>
      </c>
      <c r="R78" s="66">
        <v>2947.4400000000005</v>
      </c>
      <c r="S78" s="66">
        <v>0</v>
      </c>
      <c r="T78" s="66">
        <v>0</v>
      </c>
      <c r="U78" s="66">
        <v>0</v>
      </c>
      <c r="V78" s="66">
        <v>0</v>
      </c>
      <c r="W78" s="66">
        <v>0</v>
      </c>
      <c r="X78" s="66">
        <v>0</v>
      </c>
      <c r="Y78" s="66">
        <v>0</v>
      </c>
      <c r="Z78" s="66">
        <v>0</v>
      </c>
      <c r="AA78" s="66">
        <v>0</v>
      </c>
      <c r="AB78" s="66">
        <v>0</v>
      </c>
      <c r="AC78" s="66">
        <v>0</v>
      </c>
      <c r="AD78" s="66">
        <v>0</v>
      </c>
      <c r="AE78" s="66">
        <v>0</v>
      </c>
      <c r="AF78" s="66">
        <v>0</v>
      </c>
      <c r="AG78" s="66">
        <v>0</v>
      </c>
      <c r="AH78" s="66">
        <v>0</v>
      </c>
      <c r="AI78" s="66">
        <v>0</v>
      </c>
      <c r="AJ78" s="66">
        <v>0</v>
      </c>
      <c r="AK78" s="66">
        <v>0</v>
      </c>
      <c r="AL78" s="66">
        <v>0</v>
      </c>
      <c r="AM78" s="66">
        <v>0</v>
      </c>
      <c r="AN78" s="66">
        <v>0</v>
      </c>
      <c r="AO78" s="66">
        <v>0</v>
      </c>
      <c r="AP78" s="66">
        <v>0</v>
      </c>
      <c r="AQ78" s="66">
        <f t="shared" si="1"/>
        <v>4642.3300000000008</v>
      </c>
      <c r="AT78" s="35"/>
    </row>
    <row r="79" spans="1:46" ht="33" customHeight="1">
      <c r="A79" s="44">
        <v>200</v>
      </c>
      <c r="B79" s="45" t="s">
        <v>93</v>
      </c>
      <c r="C79" s="46" t="s">
        <v>671</v>
      </c>
      <c r="D79" s="66">
        <v>0</v>
      </c>
      <c r="E79" s="66">
        <v>0</v>
      </c>
      <c r="F79" s="66">
        <v>0</v>
      </c>
      <c r="G79" s="66">
        <v>0</v>
      </c>
      <c r="H79" s="66">
        <v>0</v>
      </c>
      <c r="I79" s="66">
        <v>0</v>
      </c>
      <c r="J79" s="66">
        <v>0</v>
      </c>
      <c r="K79" s="66">
        <v>0</v>
      </c>
      <c r="L79" s="66">
        <v>0</v>
      </c>
      <c r="M79" s="66">
        <v>0</v>
      </c>
      <c r="N79" s="66">
        <v>0</v>
      </c>
      <c r="O79" s="66">
        <v>0</v>
      </c>
      <c r="P79" s="66">
        <v>0</v>
      </c>
      <c r="Q79" s="66">
        <v>0</v>
      </c>
      <c r="R79" s="66">
        <v>0</v>
      </c>
      <c r="S79" s="66">
        <v>0</v>
      </c>
      <c r="T79" s="66">
        <v>0</v>
      </c>
      <c r="U79" s="66">
        <v>0</v>
      </c>
      <c r="V79" s="66">
        <v>0</v>
      </c>
      <c r="W79" s="66">
        <v>0</v>
      </c>
      <c r="X79" s="66">
        <v>0</v>
      </c>
      <c r="Y79" s="66">
        <v>0</v>
      </c>
      <c r="Z79" s="66">
        <v>0</v>
      </c>
      <c r="AA79" s="66">
        <v>0</v>
      </c>
      <c r="AB79" s="66">
        <v>0</v>
      </c>
      <c r="AC79" s="66">
        <v>0</v>
      </c>
      <c r="AD79" s="66">
        <v>0</v>
      </c>
      <c r="AE79" s="66">
        <v>0</v>
      </c>
      <c r="AF79" s="66">
        <v>0</v>
      </c>
      <c r="AG79" s="66">
        <v>0</v>
      </c>
      <c r="AH79" s="66">
        <v>0</v>
      </c>
      <c r="AI79" s="66">
        <v>0</v>
      </c>
      <c r="AJ79" s="66">
        <v>0</v>
      </c>
      <c r="AK79" s="66">
        <v>0</v>
      </c>
      <c r="AL79" s="66">
        <v>0</v>
      </c>
      <c r="AM79" s="66">
        <v>0</v>
      </c>
      <c r="AN79" s="66">
        <v>0</v>
      </c>
      <c r="AO79" s="66">
        <v>0</v>
      </c>
      <c r="AP79" s="66">
        <v>0</v>
      </c>
      <c r="AQ79" s="66">
        <f t="shared" si="1"/>
        <v>0</v>
      </c>
      <c r="AT79" s="35"/>
    </row>
    <row r="80" spans="1:46" ht="33" customHeight="1">
      <c r="A80" s="44">
        <v>201</v>
      </c>
      <c r="B80" s="45" t="s">
        <v>94</v>
      </c>
      <c r="C80" s="67" t="s">
        <v>665</v>
      </c>
      <c r="D80" s="66">
        <v>0</v>
      </c>
      <c r="E80" s="66">
        <v>0</v>
      </c>
      <c r="F80" s="66">
        <v>0</v>
      </c>
      <c r="G80" s="66">
        <v>5533.12</v>
      </c>
      <c r="H80" s="66">
        <v>0</v>
      </c>
      <c r="I80" s="66">
        <v>0</v>
      </c>
      <c r="J80" s="66">
        <v>0</v>
      </c>
      <c r="K80" s="66">
        <v>0</v>
      </c>
      <c r="L80" s="66">
        <v>0</v>
      </c>
      <c r="M80" s="66">
        <v>0</v>
      </c>
      <c r="N80" s="66">
        <v>0</v>
      </c>
      <c r="O80" s="66">
        <v>0</v>
      </c>
      <c r="P80" s="66">
        <v>0</v>
      </c>
      <c r="Q80" s="66">
        <v>0</v>
      </c>
      <c r="R80" s="66">
        <v>0</v>
      </c>
      <c r="S80" s="66">
        <v>0</v>
      </c>
      <c r="T80" s="66">
        <v>0</v>
      </c>
      <c r="U80" s="66">
        <v>0</v>
      </c>
      <c r="V80" s="66">
        <v>0</v>
      </c>
      <c r="W80" s="66">
        <v>0</v>
      </c>
      <c r="X80" s="66">
        <v>0</v>
      </c>
      <c r="Y80" s="66">
        <v>0</v>
      </c>
      <c r="Z80" s="66">
        <v>0</v>
      </c>
      <c r="AA80" s="66">
        <v>0</v>
      </c>
      <c r="AB80" s="66">
        <v>0</v>
      </c>
      <c r="AC80" s="66">
        <v>0</v>
      </c>
      <c r="AD80" s="66">
        <v>0</v>
      </c>
      <c r="AE80" s="66">
        <v>0</v>
      </c>
      <c r="AF80" s="66">
        <v>0</v>
      </c>
      <c r="AG80" s="66">
        <v>0</v>
      </c>
      <c r="AH80" s="66">
        <v>0</v>
      </c>
      <c r="AI80" s="66">
        <v>0</v>
      </c>
      <c r="AJ80" s="66">
        <v>0</v>
      </c>
      <c r="AK80" s="66">
        <v>0</v>
      </c>
      <c r="AL80" s="66">
        <v>0</v>
      </c>
      <c r="AM80" s="66">
        <v>0</v>
      </c>
      <c r="AN80" s="66">
        <v>0</v>
      </c>
      <c r="AO80" s="66">
        <v>0</v>
      </c>
      <c r="AP80" s="66">
        <v>0</v>
      </c>
      <c r="AQ80" s="66">
        <f t="shared" si="1"/>
        <v>5533.12</v>
      </c>
      <c r="AT80" s="35"/>
    </row>
    <row r="81" spans="1:46" ht="33" customHeight="1">
      <c r="A81" s="44">
        <v>203</v>
      </c>
      <c r="B81" s="45" t="s">
        <v>95</v>
      </c>
      <c r="C81" s="67" t="s">
        <v>699</v>
      </c>
      <c r="D81" s="66">
        <v>0</v>
      </c>
      <c r="E81" s="66">
        <v>0</v>
      </c>
      <c r="F81" s="66">
        <v>50902948.030000001</v>
      </c>
      <c r="G81" s="66">
        <v>12243.26</v>
      </c>
      <c r="H81" s="66">
        <v>0</v>
      </c>
      <c r="I81" s="66">
        <v>0</v>
      </c>
      <c r="J81" s="66">
        <v>0</v>
      </c>
      <c r="K81" s="66">
        <v>0</v>
      </c>
      <c r="L81" s="66">
        <v>0</v>
      </c>
      <c r="M81" s="66">
        <v>0</v>
      </c>
      <c r="N81" s="66">
        <v>0</v>
      </c>
      <c r="O81" s="66">
        <v>0</v>
      </c>
      <c r="P81" s="66">
        <v>0</v>
      </c>
      <c r="Q81" s="66">
        <v>0</v>
      </c>
      <c r="R81" s="66">
        <v>0</v>
      </c>
      <c r="S81" s="66">
        <v>0</v>
      </c>
      <c r="T81" s="66">
        <v>0</v>
      </c>
      <c r="U81" s="66">
        <v>0</v>
      </c>
      <c r="V81" s="66">
        <v>0</v>
      </c>
      <c r="W81" s="66">
        <v>0</v>
      </c>
      <c r="X81" s="66">
        <v>0</v>
      </c>
      <c r="Y81" s="66">
        <v>0</v>
      </c>
      <c r="Z81" s="66">
        <v>0</v>
      </c>
      <c r="AA81" s="66">
        <v>0</v>
      </c>
      <c r="AB81" s="66">
        <v>0</v>
      </c>
      <c r="AC81" s="66">
        <v>0</v>
      </c>
      <c r="AD81" s="66">
        <v>0</v>
      </c>
      <c r="AE81" s="66">
        <v>0</v>
      </c>
      <c r="AF81" s="66">
        <v>0</v>
      </c>
      <c r="AG81" s="66">
        <v>0</v>
      </c>
      <c r="AH81" s="66">
        <v>0</v>
      </c>
      <c r="AI81" s="66">
        <v>0</v>
      </c>
      <c r="AJ81" s="66">
        <v>0</v>
      </c>
      <c r="AK81" s="66">
        <v>0</v>
      </c>
      <c r="AL81" s="66">
        <v>0</v>
      </c>
      <c r="AM81" s="66">
        <v>0</v>
      </c>
      <c r="AN81" s="66">
        <v>0</v>
      </c>
      <c r="AO81" s="66">
        <v>0</v>
      </c>
      <c r="AP81" s="66">
        <v>0</v>
      </c>
      <c r="AQ81" s="66">
        <f t="shared" si="1"/>
        <v>50915191.289999999</v>
      </c>
      <c r="AT81" s="35"/>
    </row>
    <row r="82" spans="1:46" ht="33" customHeight="1">
      <c r="A82" s="44">
        <v>206</v>
      </c>
      <c r="B82" s="45" t="s">
        <v>96</v>
      </c>
      <c r="C82" s="46" t="s">
        <v>668</v>
      </c>
      <c r="D82" s="66">
        <v>0</v>
      </c>
      <c r="E82" s="66">
        <v>0</v>
      </c>
      <c r="F82" s="66">
        <v>0</v>
      </c>
      <c r="G82" s="66">
        <v>0</v>
      </c>
      <c r="H82" s="66">
        <v>0</v>
      </c>
      <c r="I82" s="66">
        <v>0</v>
      </c>
      <c r="J82" s="66">
        <v>0</v>
      </c>
      <c r="K82" s="66">
        <v>0</v>
      </c>
      <c r="L82" s="66">
        <v>0</v>
      </c>
      <c r="M82" s="66">
        <v>0</v>
      </c>
      <c r="N82" s="66">
        <v>0</v>
      </c>
      <c r="O82" s="66">
        <v>0</v>
      </c>
      <c r="P82" s="66">
        <v>0</v>
      </c>
      <c r="Q82" s="66">
        <v>0</v>
      </c>
      <c r="R82" s="66">
        <v>0</v>
      </c>
      <c r="S82" s="66">
        <v>0</v>
      </c>
      <c r="T82" s="66">
        <v>0</v>
      </c>
      <c r="U82" s="66">
        <v>0</v>
      </c>
      <c r="V82" s="66">
        <v>0</v>
      </c>
      <c r="W82" s="66">
        <v>0</v>
      </c>
      <c r="X82" s="66">
        <v>0</v>
      </c>
      <c r="Y82" s="66">
        <v>0</v>
      </c>
      <c r="Z82" s="66">
        <v>0</v>
      </c>
      <c r="AA82" s="66">
        <v>0</v>
      </c>
      <c r="AB82" s="66">
        <v>0</v>
      </c>
      <c r="AC82" s="66">
        <v>0</v>
      </c>
      <c r="AD82" s="66">
        <v>0</v>
      </c>
      <c r="AE82" s="66">
        <v>0</v>
      </c>
      <c r="AF82" s="66">
        <v>0</v>
      </c>
      <c r="AG82" s="66">
        <v>0</v>
      </c>
      <c r="AH82" s="66">
        <v>0</v>
      </c>
      <c r="AI82" s="66">
        <v>0</v>
      </c>
      <c r="AJ82" s="66">
        <v>0</v>
      </c>
      <c r="AK82" s="66">
        <v>0</v>
      </c>
      <c r="AL82" s="66">
        <v>0</v>
      </c>
      <c r="AM82" s="66">
        <v>0</v>
      </c>
      <c r="AN82" s="66">
        <v>0</v>
      </c>
      <c r="AO82" s="66">
        <v>0</v>
      </c>
      <c r="AP82" s="66">
        <v>0</v>
      </c>
      <c r="AQ82" s="66">
        <f t="shared" si="1"/>
        <v>0</v>
      </c>
      <c r="AT82" s="35"/>
    </row>
    <row r="83" spans="1:46" ht="33" customHeight="1">
      <c r="A83" s="44">
        <v>210</v>
      </c>
      <c r="B83" s="45" t="s">
        <v>98</v>
      </c>
      <c r="C83" s="67" t="s">
        <v>699</v>
      </c>
      <c r="D83" s="66">
        <v>0</v>
      </c>
      <c r="E83" s="66">
        <v>0</v>
      </c>
      <c r="F83" s="66">
        <v>0</v>
      </c>
      <c r="G83" s="66">
        <v>0</v>
      </c>
      <c r="H83" s="66">
        <v>0</v>
      </c>
      <c r="I83" s="66">
        <v>0</v>
      </c>
      <c r="J83" s="66">
        <v>0</v>
      </c>
      <c r="K83" s="66">
        <v>0</v>
      </c>
      <c r="L83" s="66">
        <v>0</v>
      </c>
      <c r="M83" s="66">
        <v>0</v>
      </c>
      <c r="N83" s="66">
        <v>0</v>
      </c>
      <c r="O83" s="66">
        <v>0</v>
      </c>
      <c r="P83" s="66">
        <v>0</v>
      </c>
      <c r="Q83" s="66">
        <v>0</v>
      </c>
      <c r="R83" s="66">
        <v>0</v>
      </c>
      <c r="S83" s="66">
        <v>0</v>
      </c>
      <c r="T83" s="66">
        <v>0</v>
      </c>
      <c r="U83" s="66">
        <v>0</v>
      </c>
      <c r="V83" s="66">
        <v>0</v>
      </c>
      <c r="W83" s="66">
        <v>0</v>
      </c>
      <c r="X83" s="66">
        <v>0</v>
      </c>
      <c r="Y83" s="66">
        <v>0</v>
      </c>
      <c r="Z83" s="66">
        <v>0</v>
      </c>
      <c r="AA83" s="66">
        <v>0</v>
      </c>
      <c r="AB83" s="66">
        <v>0</v>
      </c>
      <c r="AC83" s="66">
        <v>0</v>
      </c>
      <c r="AD83" s="66">
        <v>0</v>
      </c>
      <c r="AE83" s="66">
        <v>0</v>
      </c>
      <c r="AF83" s="66">
        <v>0</v>
      </c>
      <c r="AG83" s="66">
        <v>0</v>
      </c>
      <c r="AH83" s="66">
        <v>0</v>
      </c>
      <c r="AI83" s="66">
        <v>0</v>
      </c>
      <c r="AJ83" s="66">
        <v>0</v>
      </c>
      <c r="AK83" s="66">
        <v>0</v>
      </c>
      <c r="AL83" s="66">
        <v>0</v>
      </c>
      <c r="AM83" s="66">
        <v>0</v>
      </c>
      <c r="AN83" s="66">
        <v>0</v>
      </c>
      <c r="AO83" s="66">
        <v>0</v>
      </c>
      <c r="AP83" s="66">
        <v>0</v>
      </c>
      <c r="AQ83" s="66">
        <f t="shared" si="1"/>
        <v>0</v>
      </c>
      <c r="AT83" s="35"/>
    </row>
    <row r="84" spans="1:46" ht="33" customHeight="1">
      <c r="A84" s="44">
        <v>212</v>
      </c>
      <c r="B84" s="45" t="s">
        <v>99</v>
      </c>
      <c r="C84" s="67" t="s">
        <v>670</v>
      </c>
      <c r="D84" s="66">
        <v>0</v>
      </c>
      <c r="E84" s="66">
        <v>0</v>
      </c>
      <c r="F84" s="66">
        <v>0</v>
      </c>
      <c r="G84" s="66">
        <v>653430.02</v>
      </c>
      <c r="H84" s="66">
        <v>0</v>
      </c>
      <c r="I84" s="66">
        <v>0</v>
      </c>
      <c r="J84" s="66">
        <v>0</v>
      </c>
      <c r="K84" s="66">
        <v>8967</v>
      </c>
      <c r="L84" s="66">
        <v>0</v>
      </c>
      <c r="M84" s="66">
        <v>0</v>
      </c>
      <c r="N84" s="66">
        <v>0</v>
      </c>
      <c r="O84" s="66">
        <v>0</v>
      </c>
      <c r="P84" s="66">
        <v>0</v>
      </c>
      <c r="Q84" s="66">
        <v>0</v>
      </c>
      <c r="R84" s="66">
        <v>0</v>
      </c>
      <c r="S84" s="66">
        <v>0</v>
      </c>
      <c r="T84" s="66">
        <v>0</v>
      </c>
      <c r="U84" s="66">
        <v>0</v>
      </c>
      <c r="V84" s="66">
        <v>0</v>
      </c>
      <c r="W84" s="66">
        <v>0</v>
      </c>
      <c r="X84" s="66">
        <v>0</v>
      </c>
      <c r="Y84" s="66">
        <v>0</v>
      </c>
      <c r="Z84" s="66">
        <v>0</v>
      </c>
      <c r="AA84" s="66">
        <v>0</v>
      </c>
      <c r="AB84" s="66">
        <v>50.01</v>
      </c>
      <c r="AC84" s="66">
        <v>0</v>
      </c>
      <c r="AD84" s="66">
        <v>0</v>
      </c>
      <c r="AE84" s="66">
        <v>0</v>
      </c>
      <c r="AF84" s="66">
        <v>0</v>
      </c>
      <c r="AG84" s="66">
        <v>0</v>
      </c>
      <c r="AH84" s="66">
        <v>0</v>
      </c>
      <c r="AI84" s="66">
        <v>0</v>
      </c>
      <c r="AJ84" s="66">
        <v>0</v>
      </c>
      <c r="AK84" s="66">
        <v>0</v>
      </c>
      <c r="AL84" s="66">
        <v>0</v>
      </c>
      <c r="AM84" s="66">
        <v>0</v>
      </c>
      <c r="AN84" s="66">
        <v>0</v>
      </c>
      <c r="AO84" s="66">
        <v>0</v>
      </c>
      <c r="AP84" s="66">
        <v>0</v>
      </c>
      <c r="AQ84" s="66">
        <f t="shared" si="1"/>
        <v>662447.03</v>
      </c>
      <c r="AT84" s="35"/>
    </row>
    <row r="85" spans="1:46" ht="33" customHeight="1">
      <c r="A85" s="44">
        <v>213</v>
      </c>
      <c r="B85" s="45" t="s">
        <v>100</v>
      </c>
      <c r="C85" s="46" t="s">
        <v>665</v>
      </c>
      <c r="D85" s="66">
        <v>0</v>
      </c>
      <c r="E85" s="66">
        <v>0</v>
      </c>
      <c r="F85" s="66">
        <v>0</v>
      </c>
      <c r="G85" s="66">
        <v>0</v>
      </c>
      <c r="H85" s="66">
        <v>0</v>
      </c>
      <c r="I85" s="66">
        <v>0</v>
      </c>
      <c r="J85" s="66">
        <v>0</v>
      </c>
      <c r="K85" s="66">
        <v>0</v>
      </c>
      <c r="L85" s="66">
        <v>0</v>
      </c>
      <c r="M85" s="66">
        <v>0</v>
      </c>
      <c r="N85" s="66">
        <v>0</v>
      </c>
      <c r="O85" s="66">
        <v>0</v>
      </c>
      <c r="P85" s="66">
        <v>0</v>
      </c>
      <c r="Q85" s="66">
        <v>0</v>
      </c>
      <c r="R85" s="66">
        <v>0</v>
      </c>
      <c r="S85" s="66">
        <v>0</v>
      </c>
      <c r="T85" s="66">
        <v>0</v>
      </c>
      <c r="U85" s="66">
        <v>0</v>
      </c>
      <c r="V85" s="66">
        <v>0</v>
      </c>
      <c r="W85" s="66">
        <v>0</v>
      </c>
      <c r="X85" s="66">
        <v>0</v>
      </c>
      <c r="Y85" s="66">
        <v>0</v>
      </c>
      <c r="Z85" s="66">
        <v>0</v>
      </c>
      <c r="AA85" s="66">
        <v>0</v>
      </c>
      <c r="AB85" s="66">
        <v>0</v>
      </c>
      <c r="AC85" s="66">
        <v>0</v>
      </c>
      <c r="AD85" s="66">
        <v>0</v>
      </c>
      <c r="AE85" s="66">
        <v>0</v>
      </c>
      <c r="AF85" s="66">
        <v>0</v>
      </c>
      <c r="AG85" s="66">
        <v>0</v>
      </c>
      <c r="AH85" s="66">
        <v>0</v>
      </c>
      <c r="AI85" s="66">
        <v>0</v>
      </c>
      <c r="AJ85" s="66">
        <v>0</v>
      </c>
      <c r="AK85" s="66">
        <v>0</v>
      </c>
      <c r="AL85" s="66">
        <v>0</v>
      </c>
      <c r="AM85" s="66">
        <v>0</v>
      </c>
      <c r="AN85" s="66">
        <v>0</v>
      </c>
      <c r="AO85" s="66">
        <v>0</v>
      </c>
      <c r="AP85" s="66">
        <v>0</v>
      </c>
      <c r="AQ85" s="66">
        <f t="shared" si="1"/>
        <v>0</v>
      </c>
      <c r="AT85" s="35"/>
    </row>
    <row r="86" spans="1:46" ht="33" customHeight="1">
      <c r="A86" s="44">
        <v>221</v>
      </c>
      <c r="B86" s="45" t="s">
        <v>101</v>
      </c>
      <c r="C86" s="67" t="s">
        <v>698</v>
      </c>
      <c r="D86" s="66">
        <v>0</v>
      </c>
      <c r="E86" s="66">
        <v>0</v>
      </c>
      <c r="F86" s="66">
        <v>0</v>
      </c>
      <c r="G86" s="66">
        <v>72.820000000000007</v>
      </c>
      <c r="H86" s="66">
        <v>0</v>
      </c>
      <c r="I86" s="66">
        <v>0</v>
      </c>
      <c r="J86" s="66">
        <v>0</v>
      </c>
      <c r="K86" s="66">
        <v>0</v>
      </c>
      <c r="L86" s="66">
        <v>0</v>
      </c>
      <c r="M86" s="66">
        <v>0</v>
      </c>
      <c r="N86" s="66">
        <v>0</v>
      </c>
      <c r="O86" s="66">
        <v>0</v>
      </c>
      <c r="P86" s="66">
        <v>0</v>
      </c>
      <c r="Q86" s="66">
        <v>0</v>
      </c>
      <c r="R86" s="66">
        <v>0</v>
      </c>
      <c r="S86" s="66">
        <v>0</v>
      </c>
      <c r="T86" s="66">
        <v>0</v>
      </c>
      <c r="U86" s="66">
        <v>0</v>
      </c>
      <c r="V86" s="66">
        <v>0</v>
      </c>
      <c r="W86" s="66">
        <v>0</v>
      </c>
      <c r="X86" s="66">
        <v>0</v>
      </c>
      <c r="Y86" s="66">
        <v>0</v>
      </c>
      <c r="Z86" s="66">
        <v>0</v>
      </c>
      <c r="AA86" s="66">
        <v>0</v>
      </c>
      <c r="AB86" s="66">
        <v>0</v>
      </c>
      <c r="AC86" s="66">
        <v>0</v>
      </c>
      <c r="AD86" s="66">
        <v>0</v>
      </c>
      <c r="AE86" s="66">
        <v>0</v>
      </c>
      <c r="AF86" s="66">
        <v>0</v>
      </c>
      <c r="AG86" s="66">
        <v>0</v>
      </c>
      <c r="AH86" s="66">
        <v>0</v>
      </c>
      <c r="AI86" s="66">
        <v>0</v>
      </c>
      <c r="AJ86" s="66">
        <v>0</v>
      </c>
      <c r="AK86" s="66">
        <v>0</v>
      </c>
      <c r="AL86" s="66">
        <v>0</v>
      </c>
      <c r="AM86" s="66">
        <v>0</v>
      </c>
      <c r="AN86" s="66">
        <v>0</v>
      </c>
      <c r="AO86" s="66">
        <v>0</v>
      </c>
      <c r="AP86" s="66">
        <v>0</v>
      </c>
      <c r="AQ86" s="66">
        <f t="shared" si="1"/>
        <v>72.820000000000007</v>
      </c>
      <c r="AT86" s="35"/>
    </row>
    <row r="87" spans="1:46" ht="33" customHeight="1">
      <c r="A87" s="44">
        <v>222</v>
      </c>
      <c r="B87" s="45" t="s">
        <v>102</v>
      </c>
      <c r="C87" s="46" t="s">
        <v>670</v>
      </c>
      <c r="D87" s="66">
        <v>0</v>
      </c>
      <c r="E87" s="66">
        <v>0</v>
      </c>
      <c r="F87" s="66">
        <v>1250917.69</v>
      </c>
      <c r="G87" s="66">
        <v>20000.239999999998</v>
      </c>
      <c r="H87" s="66">
        <v>0</v>
      </c>
      <c r="I87" s="66">
        <v>0</v>
      </c>
      <c r="J87" s="66">
        <v>0</v>
      </c>
      <c r="K87" s="66">
        <v>2929</v>
      </c>
      <c r="L87" s="66">
        <v>0</v>
      </c>
      <c r="M87" s="66">
        <v>0</v>
      </c>
      <c r="N87" s="66">
        <v>0</v>
      </c>
      <c r="O87" s="66">
        <v>0</v>
      </c>
      <c r="P87" s="66">
        <v>0</v>
      </c>
      <c r="Q87" s="66">
        <v>0</v>
      </c>
      <c r="R87" s="66">
        <v>0</v>
      </c>
      <c r="S87" s="66">
        <v>0</v>
      </c>
      <c r="T87" s="66">
        <v>0</v>
      </c>
      <c r="U87" s="66">
        <v>0</v>
      </c>
      <c r="V87" s="66">
        <v>0</v>
      </c>
      <c r="W87" s="66">
        <v>0</v>
      </c>
      <c r="X87" s="66">
        <v>0</v>
      </c>
      <c r="Y87" s="66">
        <v>0</v>
      </c>
      <c r="Z87" s="66">
        <v>0</v>
      </c>
      <c r="AA87" s="66">
        <v>0</v>
      </c>
      <c r="AB87" s="66">
        <v>0</v>
      </c>
      <c r="AC87" s="66">
        <v>0</v>
      </c>
      <c r="AD87" s="66">
        <v>0</v>
      </c>
      <c r="AE87" s="66">
        <v>0</v>
      </c>
      <c r="AF87" s="66">
        <v>0</v>
      </c>
      <c r="AG87" s="66">
        <v>0</v>
      </c>
      <c r="AH87" s="66">
        <v>0</v>
      </c>
      <c r="AI87" s="66">
        <v>0</v>
      </c>
      <c r="AJ87" s="66">
        <v>0</v>
      </c>
      <c r="AK87" s="66">
        <v>0</v>
      </c>
      <c r="AL87" s="66">
        <v>0</v>
      </c>
      <c r="AM87" s="66">
        <v>0</v>
      </c>
      <c r="AN87" s="66">
        <v>0</v>
      </c>
      <c r="AO87" s="66">
        <v>0</v>
      </c>
      <c r="AP87" s="66">
        <v>0</v>
      </c>
      <c r="AQ87" s="66">
        <f t="shared" si="1"/>
        <v>1273846.93</v>
      </c>
      <c r="AT87" s="35"/>
    </row>
    <row r="88" spans="1:46" ht="33" customHeight="1">
      <c r="A88" s="44">
        <v>223</v>
      </c>
      <c r="B88" s="45" t="s">
        <v>103</v>
      </c>
      <c r="C88" s="46" t="s">
        <v>670</v>
      </c>
      <c r="D88" s="66">
        <v>0</v>
      </c>
      <c r="E88" s="66">
        <v>0</v>
      </c>
      <c r="F88" s="66">
        <v>10102645.189999999</v>
      </c>
      <c r="G88" s="66">
        <v>0</v>
      </c>
      <c r="H88" s="66">
        <v>0</v>
      </c>
      <c r="I88" s="66">
        <v>0</v>
      </c>
      <c r="J88" s="66">
        <v>0</v>
      </c>
      <c r="K88" s="66">
        <v>0</v>
      </c>
      <c r="L88" s="66">
        <v>0</v>
      </c>
      <c r="M88" s="66">
        <v>0</v>
      </c>
      <c r="N88" s="66">
        <v>0</v>
      </c>
      <c r="O88" s="66">
        <v>0</v>
      </c>
      <c r="P88" s="66">
        <v>0</v>
      </c>
      <c r="Q88" s="66">
        <v>0</v>
      </c>
      <c r="R88" s="66">
        <v>0</v>
      </c>
      <c r="S88" s="66">
        <v>0</v>
      </c>
      <c r="T88" s="66">
        <v>0</v>
      </c>
      <c r="U88" s="66">
        <v>0</v>
      </c>
      <c r="V88" s="66">
        <v>0</v>
      </c>
      <c r="W88" s="66">
        <v>0</v>
      </c>
      <c r="X88" s="66">
        <v>0</v>
      </c>
      <c r="Y88" s="66">
        <v>0</v>
      </c>
      <c r="Z88" s="66">
        <v>0</v>
      </c>
      <c r="AA88" s="66">
        <v>0</v>
      </c>
      <c r="AB88" s="66">
        <v>0</v>
      </c>
      <c r="AC88" s="66">
        <v>0</v>
      </c>
      <c r="AD88" s="66">
        <v>0</v>
      </c>
      <c r="AE88" s="66">
        <v>0</v>
      </c>
      <c r="AF88" s="66">
        <v>0</v>
      </c>
      <c r="AG88" s="66">
        <v>0</v>
      </c>
      <c r="AH88" s="66">
        <v>0</v>
      </c>
      <c r="AI88" s="66">
        <v>0</v>
      </c>
      <c r="AJ88" s="66">
        <v>0</v>
      </c>
      <c r="AK88" s="66">
        <v>0</v>
      </c>
      <c r="AL88" s="66">
        <v>0</v>
      </c>
      <c r="AM88" s="66">
        <v>0</v>
      </c>
      <c r="AN88" s="66">
        <v>0</v>
      </c>
      <c r="AO88" s="66">
        <v>0</v>
      </c>
      <c r="AP88" s="66">
        <v>0</v>
      </c>
      <c r="AQ88" s="66">
        <f t="shared" si="1"/>
        <v>10102645.189999999</v>
      </c>
      <c r="AT88" s="35"/>
    </row>
    <row r="89" spans="1:46" ht="33" customHeight="1">
      <c r="A89" s="243">
        <v>224</v>
      </c>
      <c r="B89" s="45" t="s">
        <v>104</v>
      </c>
      <c r="C89" s="67" t="s">
        <v>664</v>
      </c>
      <c r="D89" s="66">
        <v>0</v>
      </c>
      <c r="E89" s="66">
        <v>0</v>
      </c>
      <c r="F89" s="66">
        <v>0</v>
      </c>
      <c r="G89" s="66">
        <v>185994.23</v>
      </c>
      <c r="H89" s="66">
        <v>0</v>
      </c>
      <c r="I89" s="66">
        <v>0</v>
      </c>
      <c r="J89" s="66">
        <v>1433.99</v>
      </c>
      <c r="K89" s="66">
        <v>0</v>
      </c>
      <c r="L89" s="66">
        <v>0</v>
      </c>
      <c r="M89" s="66">
        <v>0</v>
      </c>
      <c r="N89" s="66">
        <v>0</v>
      </c>
      <c r="O89" s="66">
        <v>0</v>
      </c>
      <c r="P89" s="66">
        <v>0</v>
      </c>
      <c r="Q89" s="66">
        <v>0</v>
      </c>
      <c r="R89" s="66">
        <v>0</v>
      </c>
      <c r="S89" s="66">
        <v>0</v>
      </c>
      <c r="T89" s="66">
        <v>0</v>
      </c>
      <c r="U89" s="66">
        <v>0</v>
      </c>
      <c r="V89" s="66">
        <v>0</v>
      </c>
      <c r="W89" s="66">
        <v>0</v>
      </c>
      <c r="X89" s="66">
        <v>0</v>
      </c>
      <c r="Y89" s="66">
        <v>0</v>
      </c>
      <c r="Z89" s="66">
        <v>0</v>
      </c>
      <c r="AA89" s="66">
        <v>0</v>
      </c>
      <c r="AB89" s="66">
        <v>0</v>
      </c>
      <c r="AC89" s="66">
        <v>0</v>
      </c>
      <c r="AD89" s="66">
        <v>0</v>
      </c>
      <c r="AE89" s="66">
        <v>0</v>
      </c>
      <c r="AF89" s="66">
        <v>0</v>
      </c>
      <c r="AG89" s="66">
        <v>0</v>
      </c>
      <c r="AH89" s="66">
        <v>0</v>
      </c>
      <c r="AI89" s="66">
        <v>0</v>
      </c>
      <c r="AJ89" s="66">
        <v>0</v>
      </c>
      <c r="AK89" s="66">
        <v>0</v>
      </c>
      <c r="AL89" s="66">
        <v>0</v>
      </c>
      <c r="AM89" s="66">
        <v>0</v>
      </c>
      <c r="AN89" s="66">
        <v>0</v>
      </c>
      <c r="AO89" s="66">
        <v>0</v>
      </c>
      <c r="AP89" s="66">
        <v>0</v>
      </c>
      <c r="AQ89" s="66">
        <f t="shared" si="1"/>
        <v>187428.22</v>
      </c>
      <c r="AT89" s="35"/>
    </row>
    <row r="90" spans="1:46" ht="33" customHeight="1">
      <c r="A90" s="244">
        <v>225</v>
      </c>
      <c r="B90" s="45" t="s">
        <v>105</v>
      </c>
      <c r="C90" s="46" t="s">
        <v>699</v>
      </c>
      <c r="D90" s="66">
        <v>0</v>
      </c>
      <c r="E90" s="66">
        <v>0</v>
      </c>
      <c r="F90" s="66">
        <v>3025322.1</v>
      </c>
      <c r="G90" s="66">
        <v>0</v>
      </c>
      <c r="H90" s="66">
        <v>0</v>
      </c>
      <c r="I90" s="66">
        <v>0</v>
      </c>
      <c r="J90" s="66">
        <v>0</v>
      </c>
      <c r="K90" s="66">
        <v>0</v>
      </c>
      <c r="L90" s="66">
        <v>0</v>
      </c>
      <c r="M90" s="66">
        <v>0</v>
      </c>
      <c r="N90" s="66">
        <v>0</v>
      </c>
      <c r="O90" s="66">
        <v>0</v>
      </c>
      <c r="P90" s="66">
        <v>0</v>
      </c>
      <c r="Q90" s="66">
        <v>0</v>
      </c>
      <c r="R90" s="66">
        <v>0</v>
      </c>
      <c r="S90" s="66">
        <v>0</v>
      </c>
      <c r="T90" s="66">
        <v>0</v>
      </c>
      <c r="U90" s="66">
        <v>0</v>
      </c>
      <c r="V90" s="66">
        <v>0</v>
      </c>
      <c r="W90" s="66">
        <v>0</v>
      </c>
      <c r="X90" s="66">
        <v>0</v>
      </c>
      <c r="Y90" s="66">
        <v>0</v>
      </c>
      <c r="Z90" s="66">
        <v>0</v>
      </c>
      <c r="AA90" s="66">
        <v>0</v>
      </c>
      <c r="AB90" s="66">
        <v>0</v>
      </c>
      <c r="AC90" s="66">
        <v>0</v>
      </c>
      <c r="AD90" s="66">
        <v>0</v>
      </c>
      <c r="AE90" s="66">
        <v>0</v>
      </c>
      <c r="AF90" s="66">
        <v>0</v>
      </c>
      <c r="AG90" s="66">
        <v>0</v>
      </c>
      <c r="AH90" s="66">
        <v>0</v>
      </c>
      <c r="AI90" s="66">
        <v>0</v>
      </c>
      <c r="AJ90" s="66">
        <v>0</v>
      </c>
      <c r="AK90" s="66">
        <v>0</v>
      </c>
      <c r="AL90" s="66">
        <v>0</v>
      </c>
      <c r="AM90" s="66">
        <v>0</v>
      </c>
      <c r="AN90" s="66">
        <v>0</v>
      </c>
      <c r="AO90" s="66">
        <v>0</v>
      </c>
      <c r="AP90" s="66">
        <v>0</v>
      </c>
      <c r="AQ90" s="66">
        <f t="shared" si="1"/>
        <v>3025322.1</v>
      </c>
      <c r="AT90" s="35"/>
    </row>
    <row r="91" spans="1:46" ht="33" customHeight="1">
      <c r="A91" s="44">
        <v>226</v>
      </c>
      <c r="B91" s="45" t="s">
        <v>106</v>
      </c>
      <c r="C91" s="46" t="s">
        <v>664</v>
      </c>
      <c r="D91" s="66">
        <v>0</v>
      </c>
      <c r="E91" s="66">
        <v>0</v>
      </c>
      <c r="F91" s="66">
        <v>0</v>
      </c>
      <c r="G91" s="66">
        <v>1620.81</v>
      </c>
      <c r="H91" s="66">
        <v>0</v>
      </c>
      <c r="I91" s="66">
        <v>0</v>
      </c>
      <c r="J91" s="66">
        <v>0</v>
      </c>
      <c r="K91" s="66">
        <v>0</v>
      </c>
      <c r="L91" s="66">
        <v>0</v>
      </c>
      <c r="M91" s="66">
        <v>0</v>
      </c>
      <c r="N91" s="66">
        <v>0</v>
      </c>
      <c r="O91" s="66">
        <v>0</v>
      </c>
      <c r="P91" s="66">
        <v>0</v>
      </c>
      <c r="Q91" s="66">
        <v>0</v>
      </c>
      <c r="R91" s="66">
        <v>0</v>
      </c>
      <c r="S91" s="66">
        <v>0</v>
      </c>
      <c r="T91" s="66">
        <v>0</v>
      </c>
      <c r="U91" s="66">
        <v>0</v>
      </c>
      <c r="V91" s="66">
        <v>0</v>
      </c>
      <c r="W91" s="66">
        <v>0</v>
      </c>
      <c r="X91" s="66">
        <v>0</v>
      </c>
      <c r="Y91" s="66">
        <v>0</v>
      </c>
      <c r="Z91" s="66">
        <v>0</v>
      </c>
      <c r="AA91" s="66">
        <v>0</v>
      </c>
      <c r="AB91" s="66">
        <v>0</v>
      </c>
      <c r="AC91" s="66">
        <v>0</v>
      </c>
      <c r="AD91" s="66">
        <v>0</v>
      </c>
      <c r="AE91" s="66">
        <v>0</v>
      </c>
      <c r="AF91" s="66">
        <v>0</v>
      </c>
      <c r="AG91" s="66">
        <v>0</v>
      </c>
      <c r="AH91" s="66">
        <v>0</v>
      </c>
      <c r="AI91" s="66">
        <v>0</v>
      </c>
      <c r="AJ91" s="66">
        <v>0</v>
      </c>
      <c r="AK91" s="66">
        <v>0</v>
      </c>
      <c r="AL91" s="66">
        <v>0</v>
      </c>
      <c r="AM91" s="66">
        <v>0</v>
      </c>
      <c r="AN91" s="66">
        <v>0</v>
      </c>
      <c r="AO91" s="66">
        <v>0</v>
      </c>
      <c r="AP91" s="66">
        <v>0</v>
      </c>
      <c r="AQ91" s="66">
        <f t="shared" si="1"/>
        <v>1620.81</v>
      </c>
      <c r="AT91" s="35"/>
    </row>
    <row r="92" spans="1:46" ht="33" customHeight="1">
      <c r="A92" s="44">
        <v>227</v>
      </c>
      <c r="B92" s="45" t="s">
        <v>107</v>
      </c>
      <c r="C92" s="46" t="s">
        <v>665</v>
      </c>
      <c r="D92" s="66">
        <v>0</v>
      </c>
      <c r="E92" s="66">
        <v>0</v>
      </c>
      <c r="F92" s="66">
        <v>4864173.7299999995</v>
      </c>
      <c r="G92" s="66">
        <v>0</v>
      </c>
      <c r="H92" s="66">
        <v>0</v>
      </c>
      <c r="I92" s="66">
        <v>0</v>
      </c>
      <c r="J92" s="66">
        <v>0</v>
      </c>
      <c r="K92" s="66">
        <v>0</v>
      </c>
      <c r="L92" s="66">
        <v>0</v>
      </c>
      <c r="M92" s="66">
        <v>0</v>
      </c>
      <c r="N92" s="66">
        <v>0</v>
      </c>
      <c r="O92" s="66">
        <v>0</v>
      </c>
      <c r="P92" s="66">
        <v>0</v>
      </c>
      <c r="Q92" s="66">
        <v>0</v>
      </c>
      <c r="R92" s="66">
        <v>0</v>
      </c>
      <c r="S92" s="66">
        <v>0</v>
      </c>
      <c r="T92" s="66">
        <v>0</v>
      </c>
      <c r="U92" s="66">
        <v>0</v>
      </c>
      <c r="V92" s="66">
        <v>0</v>
      </c>
      <c r="W92" s="66">
        <v>0</v>
      </c>
      <c r="X92" s="66">
        <v>0</v>
      </c>
      <c r="Y92" s="66">
        <v>0</v>
      </c>
      <c r="Z92" s="66">
        <v>0</v>
      </c>
      <c r="AA92" s="66">
        <v>0</v>
      </c>
      <c r="AB92" s="66">
        <v>0</v>
      </c>
      <c r="AC92" s="66">
        <v>0</v>
      </c>
      <c r="AD92" s="66">
        <v>0</v>
      </c>
      <c r="AE92" s="66">
        <v>0</v>
      </c>
      <c r="AF92" s="66">
        <v>0</v>
      </c>
      <c r="AG92" s="66">
        <v>0</v>
      </c>
      <c r="AH92" s="66">
        <v>0</v>
      </c>
      <c r="AI92" s="66">
        <v>0</v>
      </c>
      <c r="AJ92" s="66">
        <v>0</v>
      </c>
      <c r="AK92" s="66">
        <v>0</v>
      </c>
      <c r="AL92" s="66">
        <v>0</v>
      </c>
      <c r="AM92" s="66">
        <v>0</v>
      </c>
      <c r="AN92" s="66">
        <v>0</v>
      </c>
      <c r="AO92" s="66">
        <v>0</v>
      </c>
      <c r="AP92" s="66">
        <v>0</v>
      </c>
      <c r="AQ92" s="66">
        <f t="shared" si="1"/>
        <v>4864173.7299999995</v>
      </c>
      <c r="AT92" s="35"/>
    </row>
    <row r="93" spans="1:46" ht="33" customHeight="1">
      <c r="A93" s="44">
        <v>234</v>
      </c>
      <c r="B93" s="45" t="s">
        <v>633</v>
      </c>
      <c r="C93" s="67" t="s">
        <v>667</v>
      </c>
      <c r="D93" s="66">
        <v>0</v>
      </c>
      <c r="E93" s="66">
        <v>0</v>
      </c>
      <c r="F93" s="66">
        <v>77796.12</v>
      </c>
      <c r="G93" s="66">
        <v>643079.1100000001</v>
      </c>
      <c r="H93" s="66">
        <v>0</v>
      </c>
      <c r="I93" s="66">
        <v>0</v>
      </c>
      <c r="J93" s="66">
        <v>0</v>
      </c>
      <c r="K93" s="66">
        <v>0</v>
      </c>
      <c r="L93" s="66">
        <v>0</v>
      </c>
      <c r="M93" s="66">
        <v>0</v>
      </c>
      <c r="N93" s="66">
        <v>0</v>
      </c>
      <c r="O93" s="66">
        <v>0</v>
      </c>
      <c r="P93" s="66">
        <v>0</v>
      </c>
      <c r="Q93" s="66">
        <v>0</v>
      </c>
      <c r="R93" s="66">
        <v>0</v>
      </c>
      <c r="S93" s="66">
        <v>0</v>
      </c>
      <c r="T93" s="66">
        <v>0</v>
      </c>
      <c r="U93" s="66">
        <v>0</v>
      </c>
      <c r="V93" s="66">
        <v>0</v>
      </c>
      <c r="W93" s="66">
        <v>0</v>
      </c>
      <c r="X93" s="66">
        <v>0</v>
      </c>
      <c r="Y93" s="66">
        <v>0</v>
      </c>
      <c r="Z93" s="66">
        <v>0</v>
      </c>
      <c r="AA93" s="66">
        <v>0</v>
      </c>
      <c r="AB93" s="66">
        <v>0</v>
      </c>
      <c r="AC93" s="66">
        <v>0</v>
      </c>
      <c r="AD93" s="66">
        <v>0</v>
      </c>
      <c r="AE93" s="66">
        <v>0</v>
      </c>
      <c r="AF93" s="66">
        <v>0</v>
      </c>
      <c r="AG93" s="66">
        <v>0</v>
      </c>
      <c r="AH93" s="66">
        <v>0</v>
      </c>
      <c r="AI93" s="66">
        <v>0</v>
      </c>
      <c r="AJ93" s="66">
        <v>0</v>
      </c>
      <c r="AK93" s="66">
        <v>0</v>
      </c>
      <c r="AL93" s="66">
        <v>0</v>
      </c>
      <c r="AM93" s="66">
        <v>0</v>
      </c>
      <c r="AN93" s="66">
        <v>0</v>
      </c>
      <c r="AO93" s="66">
        <v>0</v>
      </c>
      <c r="AP93" s="66">
        <v>0</v>
      </c>
      <c r="AQ93" s="66">
        <f t="shared" si="1"/>
        <v>720875.2300000001</v>
      </c>
      <c r="AT93" s="35"/>
    </row>
    <row r="94" spans="1:46" ht="33" customHeight="1">
      <c r="A94" s="44">
        <v>243</v>
      </c>
      <c r="B94" s="45" t="s">
        <v>108</v>
      </c>
      <c r="C94" s="46" t="s">
        <v>667</v>
      </c>
      <c r="D94" s="66">
        <v>0</v>
      </c>
      <c r="E94" s="66">
        <v>0</v>
      </c>
      <c r="F94" s="66">
        <v>0</v>
      </c>
      <c r="G94" s="66">
        <v>0</v>
      </c>
      <c r="H94" s="66">
        <v>0</v>
      </c>
      <c r="I94" s="66">
        <v>0</v>
      </c>
      <c r="J94" s="66">
        <v>0</v>
      </c>
      <c r="K94" s="66">
        <v>0</v>
      </c>
      <c r="L94" s="66">
        <v>0</v>
      </c>
      <c r="M94" s="66">
        <v>0</v>
      </c>
      <c r="N94" s="66">
        <v>0</v>
      </c>
      <c r="O94" s="66">
        <v>0</v>
      </c>
      <c r="P94" s="66">
        <v>0</v>
      </c>
      <c r="Q94" s="66">
        <v>0</v>
      </c>
      <c r="R94" s="66">
        <v>0</v>
      </c>
      <c r="S94" s="66">
        <v>0</v>
      </c>
      <c r="T94" s="66">
        <v>0</v>
      </c>
      <c r="U94" s="66">
        <v>0</v>
      </c>
      <c r="V94" s="66">
        <v>0</v>
      </c>
      <c r="W94" s="66">
        <v>0</v>
      </c>
      <c r="X94" s="66">
        <v>0</v>
      </c>
      <c r="Y94" s="66">
        <v>0</v>
      </c>
      <c r="Z94" s="66">
        <v>0</v>
      </c>
      <c r="AA94" s="66">
        <v>0</v>
      </c>
      <c r="AB94" s="66">
        <v>0</v>
      </c>
      <c r="AC94" s="66">
        <v>0</v>
      </c>
      <c r="AD94" s="66">
        <v>0</v>
      </c>
      <c r="AE94" s="66">
        <v>0</v>
      </c>
      <c r="AF94" s="66">
        <v>0</v>
      </c>
      <c r="AG94" s="66">
        <v>0</v>
      </c>
      <c r="AH94" s="66">
        <v>0</v>
      </c>
      <c r="AI94" s="66">
        <v>0</v>
      </c>
      <c r="AJ94" s="66">
        <v>0</v>
      </c>
      <c r="AK94" s="66">
        <v>0</v>
      </c>
      <c r="AL94" s="66">
        <v>0</v>
      </c>
      <c r="AM94" s="66">
        <v>0</v>
      </c>
      <c r="AN94" s="66">
        <v>0</v>
      </c>
      <c r="AO94" s="66">
        <v>0</v>
      </c>
      <c r="AP94" s="66">
        <v>0</v>
      </c>
      <c r="AQ94" s="66">
        <f t="shared" si="1"/>
        <v>0</v>
      </c>
      <c r="AT94" s="35"/>
    </row>
    <row r="95" spans="1:46" ht="33" customHeight="1">
      <c r="A95" s="44">
        <v>244</v>
      </c>
      <c r="B95" s="45" t="s">
        <v>109</v>
      </c>
      <c r="C95" s="46" t="s">
        <v>671</v>
      </c>
      <c r="D95" s="66">
        <v>0</v>
      </c>
      <c r="E95" s="66">
        <v>0</v>
      </c>
      <c r="F95" s="66">
        <v>0</v>
      </c>
      <c r="G95" s="66">
        <v>0</v>
      </c>
      <c r="H95" s="66">
        <v>0</v>
      </c>
      <c r="I95" s="66">
        <v>0</v>
      </c>
      <c r="J95" s="66">
        <v>50</v>
      </c>
      <c r="K95" s="66">
        <v>0</v>
      </c>
      <c r="L95" s="66">
        <v>0</v>
      </c>
      <c r="M95" s="66">
        <v>0</v>
      </c>
      <c r="N95" s="66">
        <v>0</v>
      </c>
      <c r="O95" s="66">
        <v>0</v>
      </c>
      <c r="P95" s="66">
        <v>0</v>
      </c>
      <c r="Q95" s="66">
        <v>0</v>
      </c>
      <c r="R95" s="66">
        <v>0</v>
      </c>
      <c r="S95" s="66">
        <v>0</v>
      </c>
      <c r="T95" s="66">
        <v>0</v>
      </c>
      <c r="U95" s="66">
        <v>0</v>
      </c>
      <c r="V95" s="66">
        <v>0</v>
      </c>
      <c r="W95" s="66">
        <v>0</v>
      </c>
      <c r="X95" s="66">
        <v>0</v>
      </c>
      <c r="Y95" s="66">
        <v>0</v>
      </c>
      <c r="Z95" s="66">
        <v>0</v>
      </c>
      <c r="AA95" s="66">
        <v>0</v>
      </c>
      <c r="AB95" s="66">
        <v>0</v>
      </c>
      <c r="AC95" s="66">
        <v>0</v>
      </c>
      <c r="AD95" s="66">
        <v>0</v>
      </c>
      <c r="AE95" s="66">
        <v>0</v>
      </c>
      <c r="AF95" s="66">
        <v>0</v>
      </c>
      <c r="AG95" s="66">
        <v>0</v>
      </c>
      <c r="AH95" s="66">
        <v>0</v>
      </c>
      <c r="AI95" s="66">
        <v>0</v>
      </c>
      <c r="AJ95" s="66">
        <v>0</v>
      </c>
      <c r="AK95" s="66">
        <v>0</v>
      </c>
      <c r="AL95" s="66">
        <v>0</v>
      </c>
      <c r="AM95" s="66">
        <v>0</v>
      </c>
      <c r="AN95" s="66">
        <v>0</v>
      </c>
      <c r="AO95" s="66">
        <v>0</v>
      </c>
      <c r="AP95" s="66">
        <v>0</v>
      </c>
      <c r="AQ95" s="66">
        <f t="shared" si="1"/>
        <v>50</v>
      </c>
      <c r="AT95" s="35"/>
    </row>
    <row r="96" spans="1:46" ht="33" customHeight="1">
      <c r="A96" s="44">
        <v>245</v>
      </c>
      <c r="B96" s="45" t="s">
        <v>110</v>
      </c>
      <c r="C96" s="46" t="s">
        <v>671</v>
      </c>
      <c r="D96" s="66">
        <v>0</v>
      </c>
      <c r="E96" s="66">
        <v>0</v>
      </c>
      <c r="F96" s="66">
        <v>0</v>
      </c>
      <c r="G96" s="66">
        <v>0</v>
      </c>
      <c r="H96" s="66">
        <v>0</v>
      </c>
      <c r="I96" s="66">
        <v>0</v>
      </c>
      <c r="J96" s="66">
        <v>0</v>
      </c>
      <c r="K96" s="66">
        <v>0</v>
      </c>
      <c r="L96" s="66">
        <v>0</v>
      </c>
      <c r="M96" s="66">
        <v>0</v>
      </c>
      <c r="N96" s="66">
        <v>0</v>
      </c>
      <c r="O96" s="66">
        <v>0</v>
      </c>
      <c r="P96" s="66">
        <v>0</v>
      </c>
      <c r="Q96" s="66">
        <v>0</v>
      </c>
      <c r="R96" s="66">
        <v>0</v>
      </c>
      <c r="S96" s="66">
        <v>0</v>
      </c>
      <c r="T96" s="66">
        <v>0</v>
      </c>
      <c r="U96" s="66">
        <v>0</v>
      </c>
      <c r="V96" s="66">
        <v>0</v>
      </c>
      <c r="W96" s="66">
        <v>0</v>
      </c>
      <c r="X96" s="66">
        <v>0</v>
      </c>
      <c r="Y96" s="66">
        <v>0</v>
      </c>
      <c r="Z96" s="66">
        <v>0</v>
      </c>
      <c r="AA96" s="66">
        <v>0</v>
      </c>
      <c r="AB96" s="66">
        <v>0</v>
      </c>
      <c r="AC96" s="66">
        <v>0</v>
      </c>
      <c r="AD96" s="66">
        <v>0</v>
      </c>
      <c r="AE96" s="66">
        <v>0</v>
      </c>
      <c r="AF96" s="66">
        <v>0</v>
      </c>
      <c r="AG96" s="66">
        <v>0</v>
      </c>
      <c r="AH96" s="66">
        <v>0</v>
      </c>
      <c r="AI96" s="66">
        <v>0</v>
      </c>
      <c r="AJ96" s="66">
        <v>0</v>
      </c>
      <c r="AK96" s="66">
        <v>0</v>
      </c>
      <c r="AL96" s="66">
        <v>0</v>
      </c>
      <c r="AM96" s="66">
        <v>0</v>
      </c>
      <c r="AN96" s="66">
        <v>0</v>
      </c>
      <c r="AO96" s="66">
        <v>0</v>
      </c>
      <c r="AP96" s="66">
        <v>0</v>
      </c>
      <c r="AQ96" s="66">
        <f t="shared" si="1"/>
        <v>0</v>
      </c>
      <c r="AT96" s="35"/>
    </row>
    <row r="97" spans="1:46" ht="33" customHeight="1">
      <c r="A97" s="44">
        <v>249</v>
      </c>
      <c r="B97" s="45" t="s">
        <v>111</v>
      </c>
      <c r="C97" s="46" t="s">
        <v>669</v>
      </c>
      <c r="D97" s="66">
        <v>0</v>
      </c>
      <c r="E97" s="66">
        <v>0</v>
      </c>
      <c r="F97" s="66">
        <v>0</v>
      </c>
      <c r="G97" s="66">
        <v>2777.5200000000004</v>
      </c>
      <c r="H97" s="66">
        <v>0</v>
      </c>
      <c r="I97" s="66">
        <v>0</v>
      </c>
      <c r="J97" s="66">
        <v>272.74</v>
      </c>
      <c r="K97" s="66">
        <v>0</v>
      </c>
      <c r="L97" s="66">
        <v>0</v>
      </c>
      <c r="M97" s="66">
        <v>0</v>
      </c>
      <c r="N97" s="66">
        <v>0</v>
      </c>
      <c r="O97" s="66">
        <v>0</v>
      </c>
      <c r="P97" s="66">
        <v>0</v>
      </c>
      <c r="Q97" s="66">
        <v>2808.57</v>
      </c>
      <c r="R97" s="66">
        <v>0</v>
      </c>
      <c r="S97" s="66">
        <v>0</v>
      </c>
      <c r="T97" s="66">
        <v>0</v>
      </c>
      <c r="U97" s="66">
        <v>0</v>
      </c>
      <c r="V97" s="66">
        <v>0</v>
      </c>
      <c r="W97" s="66">
        <v>0</v>
      </c>
      <c r="X97" s="66">
        <v>0</v>
      </c>
      <c r="Y97" s="66">
        <v>0</v>
      </c>
      <c r="Z97" s="66">
        <v>0</v>
      </c>
      <c r="AA97" s="66">
        <v>0</v>
      </c>
      <c r="AB97" s="66">
        <v>0</v>
      </c>
      <c r="AC97" s="66">
        <v>0</v>
      </c>
      <c r="AD97" s="66">
        <v>0</v>
      </c>
      <c r="AE97" s="66">
        <v>0</v>
      </c>
      <c r="AF97" s="66">
        <v>0</v>
      </c>
      <c r="AG97" s="66">
        <v>0</v>
      </c>
      <c r="AH97" s="66">
        <v>0</v>
      </c>
      <c r="AI97" s="66">
        <v>0</v>
      </c>
      <c r="AJ97" s="66">
        <v>0</v>
      </c>
      <c r="AK97" s="66">
        <v>0</v>
      </c>
      <c r="AL97" s="66">
        <v>0</v>
      </c>
      <c r="AM97" s="66">
        <v>0</v>
      </c>
      <c r="AN97" s="66">
        <v>0</v>
      </c>
      <c r="AO97" s="66">
        <v>0</v>
      </c>
      <c r="AP97" s="66">
        <v>0</v>
      </c>
      <c r="AQ97" s="66">
        <f t="shared" si="1"/>
        <v>5858.83</v>
      </c>
      <c r="AT97" s="35"/>
    </row>
    <row r="98" spans="1:46" ht="33" customHeight="1">
      <c r="A98" s="44">
        <v>251</v>
      </c>
      <c r="B98" s="45" t="s">
        <v>112</v>
      </c>
      <c r="C98" s="46" t="s">
        <v>669</v>
      </c>
      <c r="D98" s="66">
        <v>0</v>
      </c>
      <c r="E98" s="66">
        <v>0</v>
      </c>
      <c r="F98" s="66">
        <v>0</v>
      </c>
      <c r="G98" s="66">
        <v>0</v>
      </c>
      <c r="H98" s="66">
        <v>0</v>
      </c>
      <c r="I98" s="66">
        <v>0</v>
      </c>
      <c r="J98" s="66">
        <v>0</v>
      </c>
      <c r="K98" s="66">
        <v>0</v>
      </c>
      <c r="L98" s="66">
        <v>0</v>
      </c>
      <c r="M98" s="66">
        <v>0</v>
      </c>
      <c r="N98" s="66">
        <v>0</v>
      </c>
      <c r="O98" s="66">
        <v>0</v>
      </c>
      <c r="P98" s="66">
        <v>0</v>
      </c>
      <c r="Q98" s="66">
        <v>0</v>
      </c>
      <c r="R98" s="66">
        <v>0</v>
      </c>
      <c r="S98" s="66">
        <v>0</v>
      </c>
      <c r="T98" s="66">
        <v>0</v>
      </c>
      <c r="U98" s="66">
        <v>0</v>
      </c>
      <c r="V98" s="66">
        <v>0</v>
      </c>
      <c r="W98" s="66">
        <v>0</v>
      </c>
      <c r="X98" s="66">
        <v>0</v>
      </c>
      <c r="Y98" s="66">
        <v>0</v>
      </c>
      <c r="Z98" s="66">
        <v>0</v>
      </c>
      <c r="AA98" s="66">
        <v>0</v>
      </c>
      <c r="AB98" s="66">
        <v>0</v>
      </c>
      <c r="AC98" s="66">
        <v>0</v>
      </c>
      <c r="AD98" s="66">
        <v>0</v>
      </c>
      <c r="AE98" s="66">
        <v>0</v>
      </c>
      <c r="AF98" s="66">
        <v>0</v>
      </c>
      <c r="AG98" s="66">
        <v>0</v>
      </c>
      <c r="AH98" s="66">
        <v>0</v>
      </c>
      <c r="AI98" s="66">
        <v>0</v>
      </c>
      <c r="AJ98" s="66">
        <v>0</v>
      </c>
      <c r="AK98" s="66">
        <v>0</v>
      </c>
      <c r="AL98" s="66">
        <v>0</v>
      </c>
      <c r="AM98" s="66">
        <v>0</v>
      </c>
      <c r="AN98" s="66">
        <v>0</v>
      </c>
      <c r="AO98" s="66">
        <v>0</v>
      </c>
      <c r="AP98" s="66">
        <v>0</v>
      </c>
      <c r="AQ98" s="66">
        <f t="shared" si="1"/>
        <v>0</v>
      </c>
      <c r="AT98" s="35"/>
    </row>
    <row r="99" spans="1:46" ht="33" customHeight="1">
      <c r="A99" s="44">
        <v>253</v>
      </c>
      <c r="B99" s="45" t="s">
        <v>113</v>
      </c>
      <c r="C99" s="46" t="s">
        <v>699</v>
      </c>
      <c r="D99" s="66">
        <v>0</v>
      </c>
      <c r="E99" s="66">
        <v>0</v>
      </c>
      <c r="F99" s="66">
        <v>0</v>
      </c>
      <c r="G99" s="66">
        <v>0</v>
      </c>
      <c r="H99" s="66">
        <v>0</v>
      </c>
      <c r="I99" s="66">
        <v>0</v>
      </c>
      <c r="J99" s="66">
        <v>0</v>
      </c>
      <c r="K99" s="66">
        <v>0</v>
      </c>
      <c r="L99" s="66">
        <v>0</v>
      </c>
      <c r="M99" s="66">
        <v>0</v>
      </c>
      <c r="N99" s="66">
        <v>0</v>
      </c>
      <c r="O99" s="66">
        <v>0</v>
      </c>
      <c r="P99" s="66">
        <v>0</v>
      </c>
      <c r="Q99" s="66">
        <v>0</v>
      </c>
      <c r="R99" s="66">
        <v>0</v>
      </c>
      <c r="S99" s="66">
        <v>0</v>
      </c>
      <c r="T99" s="66">
        <v>0</v>
      </c>
      <c r="U99" s="66">
        <v>0</v>
      </c>
      <c r="V99" s="66">
        <v>0</v>
      </c>
      <c r="W99" s="66">
        <v>0</v>
      </c>
      <c r="X99" s="66">
        <v>0</v>
      </c>
      <c r="Y99" s="66">
        <v>0</v>
      </c>
      <c r="Z99" s="66">
        <v>0</v>
      </c>
      <c r="AA99" s="66">
        <v>0</v>
      </c>
      <c r="AB99" s="66">
        <v>0</v>
      </c>
      <c r="AC99" s="66">
        <v>0</v>
      </c>
      <c r="AD99" s="66">
        <v>50.01</v>
      </c>
      <c r="AE99" s="66">
        <v>67653704.849999994</v>
      </c>
      <c r="AF99" s="66">
        <v>0</v>
      </c>
      <c r="AG99" s="66">
        <v>0</v>
      </c>
      <c r="AH99" s="66">
        <v>0</v>
      </c>
      <c r="AI99" s="66">
        <v>0</v>
      </c>
      <c r="AJ99" s="66">
        <v>0</v>
      </c>
      <c r="AK99" s="66">
        <v>0</v>
      </c>
      <c r="AL99" s="66">
        <v>0</v>
      </c>
      <c r="AM99" s="66">
        <v>0</v>
      </c>
      <c r="AN99" s="66">
        <v>0</v>
      </c>
      <c r="AO99" s="66">
        <v>0</v>
      </c>
      <c r="AP99" s="66">
        <v>0</v>
      </c>
      <c r="AQ99" s="66">
        <f t="shared" si="1"/>
        <v>67653754.859999999</v>
      </c>
      <c r="AT99" s="35"/>
    </row>
    <row r="100" spans="1:46" ht="33" customHeight="1">
      <c r="A100" s="44">
        <v>254</v>
      </c>
      <c r="B100" s="45" t="s">
        <v>114</v>
      </c>
      <c r="C100" s="46" t="s">
        <v>664</v>
      </c>
      <c r="D100" s="66">
        <v>0</v>
      </c>
      <c r="E100" s="66">
        <v>0</v>
      </c>
      <c r="F100" s="66">
        <v>0</v>
      </c>
      <c r="G100" s="66">
        <v>3397092</v>
      </c>
      <c r="H100" s="66">
        <v>0</v>
      </c>
      <c r="I100" s="66">
        <v>0</v>
      </c>
      <c r="J100" s="66">
        <v>0</v>
      </c>
      <c r="K100" s="66">
        <v>0</v>
      </c>
      <c r="L100" s="66">
        <v>0</v>
      </c>
      <c r="M100" s="66">
        <v>0</v>
      </c>
      <c r="N100" s="66">
        <v>0</v>
      </c>
      <c r="O100" s="66">
        <v>0</v>
      </c>
      <c r="P100" s="66">
        <v>0</v>
      </c>
      <c r="Q100" s="66">
        <v>0</v>
      </c>
      <c r="R100" s="66">
        <v>0</v>
      </c>
      <c r="S100" s="66">
        <v>0</v>
      </c>
      <c r="T100" s="66">
        <v>0</v>
      </c>
      <c r="U100" s="66">
        <v>0</v>
      </c>
      <c r="V100" s="66">
        <v>0</v>
      </c>
      <c r="W100" s="66">
        <v>0</v>
      </c>
      <c r="X100" s="66">
        <v>0</v>
      </c>
      <c r="Y100" s="66">
        <v>0</v>
      </c>
      <c r="Z100" s="66">
        <v>0</v>
      </c>
      <c r="AA100" s="66">
        <v>0</v>
      </c>
      <c r="AB100" s="66">
        <v>0</v>
      </c>
      <c r="AC100" s="66">
        <v>0</v>
      </c>
      <c r="AD100" s="66">
        <v>0</v>
      </c>
      <c r="AE100" s="66">
        <v>0</v>
      </c>
      <c r="AF100" s="66">
        <v>0</v>
      </c>
      <c r="AG100" s="66">
        <v>0</v>
      </c>
      <c r="AH100" s="66">
        <v>0</v>
      </c>
      <c r="AI100" s="66">
        <v>0</v>
      </c>
      <c r="AJ100" s="66">
        <v>0</v>
      </c>
      <c r="AK100" s="66">
        <v>0</v>
      </c>
      <c r="AL100" s="66">
        <v>0</v>
      </c>
      <c r="AM100" s="66">
        <v>0</v>
      </c>
      <c r="AN100" s="66">
        <v>0</v>
      </c>
      <c r="AO100" s="66">
        <v>0</v>
      </c>
      <c r="AP100" s="66">
        <v>0</v>
      </c>
      <c r="AQ100" s="66">
        <f t="shared" si="1"/>
        <v>3397092</v>
      </c>
      <c r="AT100" s="35"/>
    </row>
    <row r="101" spans="1:46" ht="33" customHeight="1">
      <c r="A101" s="44">
        <v>265</v>
      </c>
      <c r="B101" s="45" t="s">
        <v>115</v>
      </c>
      <c r="C101" s="67" t="s">
        <v>665</v>
      </c>
      <c r="D101" s="66">
        <v>0</v>
      </c>
      <c r="E101" s="66">
        <v>0</v>
      </c>
      <c r="F101" s="66">
        <v>0</v>
      </c>
      <c r="G101" s="66">
        <v>0</v>
      </c>
      <c r="H101" s="66">
        <v>0</v>
      </c>
      <c r="I101" s="66">
        <v>0</v>
      </c>
      <c r="J101" s="66">
        <v>0</v>
      </c>
      <c r="K101" s="66">
        <v>0</v>
      </c>
      <c r="L101" s="66">
        <v>0</v>
      </c>
      <c r="M101" s="66">
        <v>0</v>
      </c>
      <c r="N101" s="66">
        <v>0</v>
      </c>
      <c r="O101" s="66">
        <v>0</v>
      </c>
      <c r="P101" s="66">
        <v>0</v>
      </c>
      <c r="Q101" s="66">
        <v>0</v>
      </c>
      <c r="R101" s="66">
        <v>0</v>
      </c>
      <c r="S101" s="66">
        <v>0</v>
      </c>
      <c r="T101" s="66">
        <v>0</v>
      </c>
      <c r="U101" s="66">
        <v>0</v>
      </c>
      <c r="V101" s="66">
        <v>0</v>
      </c>
      <c r="W101" s="66">
        <v>0</v>
      </c>
      <c r="X101" s="66">
        <v>0</v>
      </c>
      <c r="Y101" s="66">
        <v>0</v>
      </c>
      <c r="Z101" s="66">
        <v>0</v>
      </c>
      <c r="AA101" s="66">
        <v>0</v>
      </c>
      <c r="AB101" s="66">
        <v>0</v>
      </c>
      <c r="AC101" s="66">
        <v>0</v>
      </c>
      <c r="AD101" s="66">
        <v>0</v>
      </c>
      <c r="AE101" s="66">
        <v>0</v>
      </c>
      <c r="AF101" s="66">
        <v>0</v>
      </c>
      <c r="AG101" s="66">
        <v>0</v>
      </c>
      <c r="AH101" s="66">
        <v>0</v>
      </c>
      <c r="AI101" s="66">
        <v>0</v>
      </c>
      <c r="AJ101" s="66">
        <v>0</v>
      </c>
      <c r="AK101" s="66">
        <v>0</v>
      </c>
      <c r="AL101" s="66">
        <v>0</v>
      </c>
      <c r="AM101" s="66">
        <v>0</v>
      </c>
      <c r="AN101" s="66">
        <v>0</v>
      </c>
      <c r="AO101" s="66">
        <v>0</v>
      </c>
      <c r="AP101" s="66">
        <v>0</v>
      </c>
      <c r="AQ101" s="66">
        <f t="shared" si="1"/>
        <v>0</v>
      </c>
      <c r="AT101" s="35"/>
    </row>
    <row r="102" spans="1:46" ht="33" customHeight="1">
      <c r="A102" s="44">
        <v>266</v>
      </c>
      <c r="B102" s="45" t="s">
        <v>1375</v>
      </c>
      <c r="C102" s="46" t="s">
        <v>665</v>
      </c>
      <c r="D102" s="66">
        <v>0</v>
      </c>
      <c r="E102" s="66">
        <v>0</v>
      </c>
      <c r="F102" s="66">
        <v>0</v>
      </c>
      <c r="G102" s="66">
        <v>33340.99</v>
      </c>
      <c r="H102" s="66">
        <v>0</v>
      </c>
      <c r="I102" s="66">
        <v>0</v>
      </c>
      <c r="J102" s="66">
        <v>0</v>
      </c>
      <c r="K102" s="66">
        <v>0</v>
      </c>
      <c r="L102" s="66">
        <v>0</v>
      </c>
      <c r="M102" s="66">
        <v>0</v>
      </c>
      <c r="N102" s="66">
        <v>0</v>
      </c>
      <c r="O102" s="66">
        <v>0</v>
      </c>
      <c r="P102" s="66">
        <v>0</v>
      </c>
      <c r="Q102" s="66">
        <v>0</v>
      </c>
      <c r="R102" s="66">
        <v>0</v>
      </c>
      <c r="S102" s="66">
        <v>0</v>
      </c>
      <c r="T102" s="66">
        <v>0</v>
      </c>
      <c r="U102" s="66">
        <v>0</v>
      </c>
      <c r="V102" s="66">
        <v>0</v>
      </c>
      <c r="W102" s="66">
        <v>0</v>
      </c>
      <c r="X102" s="66">
        <v>0</v>
      </c>
      <c r="Y102" s="66">
        <v>0</v>
      </c>
      <c r="Z102" s="66">
        <v>0</v>
      </c>
      <c r="AA102" s="66">
        <v>0</v>
      </c>
      <c r="AB102" s="66">
        <v>0</v>
      </c>
      <c r="AC102" s="66">
        <v>0</v>
      </c>
      <c r="AD102" s="66">
        <v>0</v>
      </c>
      <c r="AE102" s="66">
        <v>0</v>
      </c>
      <c r="AF102" s="66">
        <v>0</v>
      </c>
      <c r="AG102" s="66">
        <v>0</v>
      </c>
      <c r="AH102" s="66">
        <v>0</v>
      </c>
      <c r="AI102" s="66">
        <v>0</v>
      </c>
      <c r="AJ102" s="66">
        <v>0</v>
      </c>
      <c r="AK102" s="66">
        <v>0</v>
      </c>
      <c r="AL102" s="66">
        <v>0</v>
      </c>
      <c r="AM102" s="66">
        <v>0</v>
      </c>
      <c r="AN102" s="66">
        <v>0</v>
      </c>
      <c r="AO102" s="66">
        <v>0</v>
      </c>
      <c r="AP102" s="66">
        <v>0</v>
      </c>
      <c r="AQ102" s="66">
        <f t="shared" si="1"/>
        <v>33340.99</v>
      </c>
      <c r="AT102" s="35"/>
    </row>
    <row r="103" spans="1:46" ht="33" customHeight="1">
      <c r="A103" s="44">
        <v>267</v>
      </c>
      <c r="B103" s="45" t="s">
        <v>116</v>
      </c>
      <c r="C103" s="46" t="s">
        <v>665</v>
      </c>
      <c r="D103" s="66">
        <v>0</v>
      </c>
      <c r="E103" s="66">
        <v>0</v>
      </c>
      <c r="F103" s="66">
        <v>0</v>
      </c>
      <c r="G103" s="66">
        <v>0</v>
      </c>
      <c r="H103" s="66">
        <v>0</v>
      </c>
      <c r="I103" s="66">
        <v>0</v>
      </c>
      <c r="J103" s="66">
        <v>0</v>
      </c>
      <c r="K103" s="66">
        <v>0</v>
      </c>
      <c r="L103" s="66">
        <v>0</v>
      </c>
      <c r="M103" s="66">
        <v>0</v>
      </c>
      <c r="N103" s="66">
        <v>0</v>
      </c>
      <c r="O103" s="66">
        <v>0</v>
      </c>
      <c r="P103" s="66">
        <v>0</v>
      </c>
      <c r="Q103" s="66">
        <v>0</v>
      </c>
      <c r="R103" s="66">
        <v>0</v>
      </c>
      <c r="S103" s="66">
        <v>0</v>
      </c>
      <c r="T103" s="66">
        <v>0</v>
      </c>
      <c r="U103" s="66">
        <v>0</v>
      </c>
      <c r="V103" s="66">
        <v>0</v>
      </c>
      <c r="W103" s="66">
        <v>0</v>
      </c>
      <c r="X103" s="66">
        <v>0</v>
      </c>
      <c r="Y103" s="66">
        <v>0</v>
      </c>
      <c r="Z103" s="66">
        <v>0</v>
      </c>
      <c r="AA103" s="66">
        <v>0</v>
      </c>
      <c r="AB103" s="66">
        <v>0</v>
      </c>
      <c r="AC103" s="66">
        <v>0</v>
      </c>
      <c r="AD103" s="66">
        <v>0</v>
      </c>
      <c r="AE103" s="66">
        <v>0</v>
      </c>
      <c r="AF103" s="66">
        <v>0</v>
      </c>
      <c r="AG103" s="66">
        <v>0</v>
      </c>
      <c r="AH103" s="66">
        <v>0</v>
      </c>
      <c r="AI103" s="66">
        <v>0</v>
      </c>
      <c r="AJ103" s="66">
        <v>0</v>
      </c>
      <c r="AK103" s="66">
        <v>0</v>
      </c>
      <c r="AL103" s="66">
        <v>0</v>
      </c>
      <c r="AM103" s="66">
        <v>0</v>
      </c>
      <c r="AN103" s="66">
        <v>0</v>
      </c>
      <c r="AO103" s="66">
        <v>0</v>
      </c>
      <c r="AP103" s="66">
        <v>0</v>
      </c>
      <c r="AQ103" s="66">
        <f t="shared" si="1"/>
        <v>0</v>
      </c>
      <c r="AT103" s="35"/>
    </row>
    <row r="104" spans="1:46" ht="33" customHeight="1">
      <c r="A104" s="44">
        <v>268</v>
      </c>
      <c r="B104" s="45" t="s">
        <v>117</v>
      </c>
      <c r="C104" s="46" t="s">
        <v>665</v>
      </c>
      <c r="D104" s="66">
        <v>0</v>
      </c>
      <c r="E104" s="66">
        <v>0</v>
      </c>
      <c r="F104" s="66">
        <v>0</v>
      </c>
      <c r="G104" s="66">
        <v>0</v>
      </c>
      <c r="H104" s="66">
        <v>0</v>
      </c>
      <c r="I104" s="66">
        <v>0</v>
      </c>
      <c r="J104" s="66">
        <v>0</v>
      </c>
      <c r="K104" s="66">
        <v>0</v>
      </c>
      <c r="L104" s="66">
        <v>0</v>
      </c>
      <c r="M104" s="66">
        <v>0</v>
      </c>
      <c r="N104" s="66">
        <v>0</v>
      </c>
      <c r="O104" s="66">
        <v>0</v>
      </c>
      <c r="P104" s="66">
        <v>0</v>
      </c>
      <c r="Q104" s="66">
        <v>0</v>
      </c>
      <c r="R104" s="66">
        <v>0</v>
      </c>
      <c r="S104" s="66">
        <v>0</v>
      </c>
      <c r="T104" s="66">
        <v>0</v>
      </c>
      <c r="U104" s="66">
        <v>0</v>
      </c>
      <c r="V104" s="66">
        <v>0</v>
      </c>
      <c r="W104" s="66">
        <v>0</v>
      </c>
      <c r="X104" s="66">
        <v>0</v>
      </c>
      <c r="Y104" s="66">
        <v>0</v>
      </c>
      <c r="Z104" s="66">
        <v>0</v>
      </c>
      <c r="AA104" s="66">
        <v>0</v>
      </c>
      <c r="AB104" s="66">
        <v>0</v>
      </c>
      <c r="AC104" s="66">
        <v>0</v>
      </c>
      <c r="AD104" s="66">
        <v>0</v>
      </c>
      <c r="AE104" s="66">
        <v>0</v>
      </c>
      <c r="AF104" s="66">
        <v>0</v>
      </c>
      <c r="AG104" s="66">
        <v>0</v>
      </c>
      <c r="AH104" s="66">
        <v>0</v>
      </c>
      <c r="AI104" s="66">
        <v>0</v>
      </c>
      <c r="AJ104" s="66">
        <v>0</v>
      </c>
      <c r="AK104" s="66">
        <v>0</v>
      </c>
      <c r="AL104" s="66">
        <v>0</v>
      </c>
      <c r="AM104" s="66">
        <v>0</v>
      </c>
      <c r="AN104" s="66">
        <v>0</v>
      </c>
      <c r="AO104" s="66">
        <v>0</v>
      </c>
      <c r="AP104" s="66">
        <v>0</v>
      </c>
      <c r="AQ104" s="66">
        <f t="shared" si="1"/>
        <v>0</v>
      </c>
      <c r="AT104" s="35"/>
    </row>
    <row r="105" spans="1:46" ht="33" customHeight="1">
      <c r="A105" s="44">
        <v>269</v>
      </c>
      <c r="B105" s="45" t="s">
        <v>118</v>
      </c>
      <c r="C105" s="46" t="s">
        <v>665</v>
      </c>
      <c r="D105" s="66">
        <v>0</v>
      </c>
      <c r="E105" s="66">
        <v>0</v>
      </c>
      <c r="F105" s="66">
        <v>7852.09</v>
      </c>
      <c r="G105" s="66">
        <v>0</v>
      </c>
      <c r="H105" s="66">
        <v>0</v>
      </c>
      <c r="I105" s="66">
        <v>0</v>
      </c>
      <c r="J105" s="66">
        <v>0</v>
      </c>
      <c r="K105" s="66">
        <v>0</v>
      </c>
      <c r="L105" s="66">
        <v>0</v>
      </c>
      <c r="M105" s="66">
        <v>0</v>
      </c>
      <c r="N105" s="66">
        <v>0</v>
      </c>
      <c r="O105" s="66">
        <v>0</v>
      </c>
      <c r="P105" s="66">
        <v>0</v>
      </c>
      <c r="Q105" s="66">
        <v>0</v>
      </c>
      <c r="R105" s="66">
        <v>0</v>
      </c>
      <c r="S105" s="66">
        <v>0</v>
      </c>
      <c r="T105" s="66">
        <v>0</v>
      </c>
      <c r="U105" s="66">
        <v>0</v>
      </c>
      <c r="V105" s="66">
        <v>0</v>
      </c>
      <c r="W105" s="66">
        <v>0</v>
      </c>
      <c r="X105" s="66">
        <v>0</v>
      </c>
      <c r="Y105" s="66">
        <v>0</v>
      </c>
      <c r="Z105" s="66">
        <v>0</v>
      </c>
      <c r="AA105" s="66">
        <v>0</v>
      </c>
      <c r="AB105" s="66">
        <v>0</v>
      </c>
      <c r="AC105" s="66">
        <v>0</v>
      </c>
      <c r="AD105" s="66">
        <v>0</v>
      </c>
      <c r="AE105" s="66">
        <v>0</v>
      </c>
      <c r="AF105" s="66">
        <v>0</v>
      </c>
      <c r="AG105" s="66">
        <v>0</v>
      </c>
      <c r="AH105" s="66">
        <v>0</v>
      </c>
      <c r="AI105" s="66">
        <v>0</v>
      </c>
      <c r="AJ105" s="66">
        <v>0</v>
      </c>
      <c r="AK105" s="66">
        <v>0</v>
      </c>
      <c r="AL105" s="66">
        <v>0</v>
      </c>
      <c r="AM105" s="66">
        <v>0</v>
      </c>
      <c r="AN105" s="66">
        <v>0</v>
      </c>
      <c r="AO105" s="66">
        <v>0</v>
      </c>
      <c r="AP105" s="66">
        <v>0</v>
      </c>
      <c r="AQ105" s="66">
        <f t="shared" si="1"/>
        <v>7852.09</v>
      </c>
      <c r="AT105" s="35"/>
    </row>
    <row r="106" spans="1:46" ht="33" customHeight="1">
      <c r="A106" s="44">
        <v>270</v>
      </c>
      <c r="B106" s="45" t="s">
        <v>119</v>
      </c>
      <c r="C106" s="67" t="s">
        <v>665</v>
      </c>
      <c r="D106" s="66">
        <v>0</v>
      </c>
      <c r="E106" s="66">
        <v>0</v>
      </c>
      <c r="F106" s="66">
        <v>0</v>
      </c>
      <c r="G106" s="66">
        <v>0</v>
      </c>
      <c r="H106" s="66">
        <v>0</v>
      </c>
      <c r="I106" s="66">
        <v>0</v>
      </c>
      <c r="J106" s="66">
        <v>0</v>
      </c>
      <c r="K106" s="66">
        <v>0</v>
      </c>
      <c r="L106" s="66">
        <v>0</v>
      </c>
      <c r="M106" s="66">
        <v>0</v>
      </c>
      <c r="N106" s="66">
        <v>0</v>
      </c>
      <c r="O106" s="66">
        <v>0</v>
      </c>
      <c r="P106" s="66">
        <v>0</v>
      </c>
      <c r="Q106" s="66">
        <v>0</v>
      </c>
      <c r="R106" s="66">
        <v>0</v>
      </c>
      <c r="S106" s="66">
        <v>0</v>
      </c>
      <c r="T106" s="66">
        <v>0</v>
      </c>
      <c r="U106" s="66">
        <v>0</v>
      </c>
      <c r="V106" s="66">
        <v>0</v>
      </c>
      <c r="W106" s="66">
        <v>0</v>
      </c>
      <c r="X106" s="66">
        <v>0</v>
      </c>
      <c r="Y106" s="66">
        <v>0</v>
      </c>
      <c r="Z106" s="66">
        <v>0</v>
      </c>
      <c r="AA106" s="66">
        <v>0</v>
      </c>
      <c r="AB106" s="66">
        <v>0</v>
      </c>
      <c r="AC106" s="66">
        <v>0</v>
      </c>
      <c r="AD106" s="66">
        <v>0</v>
      </c>
      <c r="AE106" s="66">
        <v>0</v>
      </c>
      <c r="AF106" s="66">
        <v>0</v>
      </c>
      <c r="AG106" s="66">
        <v>0</v>
      </c>
      <c r="AH106" s="66">
        <v>0</v>
      </c>
      <c r="AI106" s="66">
        <v>0</v>
      </c>
      <c r="AJ106" s="66">
        <v>0</v>
      </c>
      <c r="AK106" s="66">
        <v>0</v>
      </c>
      <c r="AL106" s="66">
        <v>0</v>
      </c>
      <c r="AM106" s="66">
        <v>0</v>
      </c>
      <c r="AN106" s="66">
        <v>0</v>
      </c>
      <c r="AO106" s="66">
        <v>0</v>
      </c>
      <c r="AP106" s="66">
        <v>0</v>
      </c>
      <c r="AQ106" s="66">
        <f t="shared" si="1"/>
        <v>0</v>
      </c>
      <c r="AT106" s="35"/>
    </row>
    <row r="107" spans="1:46" ht="33" customHeight="1">
      <c r="A107" s="44">
        <v>271</v>
      </c>
      <c r="B107" s="45" t="s">
        <v>120</v>
      </c>
      <c r="C107" s="46" t="s">
        <v>665</v>
      </c>
      <c r="D107" s="66">
        <v>0</v>
      </c>
      <c r="E107" s="66">
        <v>0</v>
      </c>
      <c r="F107" s="66">
        <v>0</v>
      </c>
      <c r="G107" s="66">
        <v>0</v>
      </c>
      <c r="H107" s="66">
        <v>0</v>
      </c>
      <c r="I107" s="66">
        <v>0</v>
      </c>
      <c r="J107" s="66">
        <v>0</v>
      </c>
      <c r="K107" s="66">
        <v>0</v>
      </c>
      <c r="L107" s="66">
        <v>0</v>
      </c>
      <c r="M107" s="66">
        <v>0</v>
      </c>
      <c r="N107" s="66">
        <v>0</v>
      </c>
      <c r="O107" s="66">
        <v>0</v>
      </c>
      <c r="P107" s="66">
        <v>0</v>
      </c>
      <c r="Q107" s="66">
        <v>0</v>
      </c>
      <c r="R107" s="66">
        <v>0</v>
      </c>
      <c r="S107" s="66">
        <v>0</v>
      </c>
      <c r="T107" s="66">
        <v>0</v>
      </c>
      <c r="U107" s="66">
        <v>0</v>
      </c>
      <c r="V107" s="66">
        <v>0</v>
      </c>
      <c r="W107" s="66">
        <v>0</v>
      </c>
      <c r="X107" s="66">
        <v>0</v>
      </c>
      <c r="Y107" s="66">
        <v>0</v>
      </c>
      <c r="Z107" s="66">
        <v>0</v>
      </c>
      <c r="AA107" s="66">
        <v>0</v>
      </c>
      <c r="AB107" s="66">
        <v>0</v>
      </c>
      <c r="AC107" s="66">
        <v>0</v>
      </c>
      <c r="AD107" s="66">
        <v>0</v>
      </c>
      <c r="AE107" s="66">
        <v>0</v>
      </c>
      <c r="AF107" s="66">
        <v>0</v>
      </c>
      <c r="AG107" s="66">
        <v>0</v>
      </c>
      <c r="AH107" s="66">
        <v>0</v>
      </c>
      <c r="AI107" s="66">
        <v>0</v>
      </c>
      <c r="AJ107" s="66">
        <v>0</v>
      </c>
      <c r="AK107" s="66">
        <v>0</v>
      </c>
      <c r="AL107" s="66">
        <v>0</v>
      </c>
      <c r="AM107" s="66">
        <v>0</v>
      </c>
      <c r="AN107" s="66">
        <v>0</v>
      </c>
      <c r="AO107" s="66">
        <v>0</v>
      </c>
      <c r="AP107" s="66">
        <v>0</v>
      </c>
      <c r="AQ107" s="66">
        <f t="shared" si="1"/>
        <v>0</v>
      </c>
      <c r="AT107" s="35"/>
    </row>
    <row r="108" spans="1:46" ht="33" customHeight="1">
      <c r="A108" s="44">
        <v>272</v>
      </c>
      <c r="B108" s="45" t="s">
        <v>121</v>
      </c>
      <c r="C108" s="67" t="s">
        <v>665</v>
      </c>
      <c r="D108" s="66">
        <v>0</v>
      </c>
      <c r="E108" s="66">
        <v>0</v>
      </c>
      <c r="F108" s="66">
        <v>0</v>
      </c>
      <c r="G108" s="66">
        <v>0</v>
      </c>
      <c r="H108" s="66">
        <v>0</v>
      </c>
      <c r="I108" s="66">
        <v>0</v>
      </c>
      <c r="J108" s="66">
        <v>0</v>
      </c>
      <c r="K108" s="66">
        <v>0</v>
      </c>
      <c r="L108" s="66">
        <v>0</v>
      </c>
      <c r="M108" s="66">
        <v>0</v>
      </c>
      <c r="N108" s="66">
        <v>0</v>
      </c>
      <c r="O108" s="66">
        <v>0</v>
      </c>
      <c r="P108" s="66">
        <v>0</v>
      </c>
      <c r="Q108" s="66">
        <v>0</v>
      </c>
      <c r="R108" s="66">
        <v>0</v>
      </c>
      <c r="S108" s="66">
        <v>0</v>
      </c>
      <c r="T108" s="66">
        <v>0</v>
      </c>
      <c r="U108" s="66">
        <v>0</v>
      </c>
      <c r="V108" s="66">
        <v>0</v>
      </c>
      <c r="W108" s="66">
        <v>0</v>
      </c>
      <c r="X108" s="66">
        <v>0</v>
      </c>
      <c r="Y108" s="66">
        <v>0</v>
      </c>
      <c r="Z108" s="66">
        <v>0</v>
      </c>
      <c r="AA108" s="66">
        <v>0</v>
      </c>
      <c r="AB108" s="66">
        <v>0</v>
      </c>
      <c r="AC108" s="66">
        <v>0</v>
      </c>
      <c r="AD108" s="66">
        <v>0</v>
      </c>
      <c r="AE108" s="66">
        <v>0</v>
      </c>
      <c r="AF108" s="66">
        <v>0</v>
      </c>
      <c r="AG108" s="66">
        <v>0</v>
      </c>
      <c r="AH108" s="66">
        <v>0</v>
      </c>
      <c r="AI108" s="66">
        <v>0</v>
      </c>
      <c r="AJ108" s="66">
        <v>0</v>
      </c>
      <c r="AK108" s="66">
        <v>0</v>
      </c>
      <c r="AL108" s="66">
        <v>0</v>
      </c>
      <c r="AM108" s="66">
        <v>0</v>
      </c>
      <c r="AN108" s="66">
        <v>0</v>
      </c>
      <c r="AO108" s="66">
        <v>0</v>
      </c>
      <c r="AP108" s="66">
        <v>0</v>
      </c>
      <c r="AQ108" s="66">
        <f t="shared" si="1"/>
        <v>0</v>
      </c>
      <c r="AT108" s="35"/>
    </row>
    <row r="109" spans="1:46" ht="33" customHeight="1">
      <c r="A109" s="44">
        <v>273</v>
      </c>
      <c r="B109" s="45" t="s">
        <v>122</v>
      </c>
      <c r="C109" s="46" t="s">
        <v>665</v>
      </c>
      <c r="D109" s="66">
        <v>0</v>
      </c>
      <c r="E109" s="66">
        <v>0</v>
      </c>
      <c r="F109" s="66">
        <v>0</v>
      </c>
      <c r="G109" s="66">
        <v>0</v>
      </c>
      <c r="H109" s="66">
        <v>0</v>
      </c>
      <c r="I109" s="66">
        <v>0</v>
      </c>
      <c r="J109" s="66">
        <v>0</v>
      </c>
      <c r="K109" s="66">
        <v>0</v>
      </c>
      <c r="L109" s="66">
        <v>0</v>
      </c>
      <c r="M109" s="66">
        <v>0</v>
      </c>
      <c r="N109" s="66">
        <v>0</v>
      </c>
      <c r="O109" s="66">
        <v>0</v>
      </c>
      <c r="P109" s="66">
        <v>0</v>
      </c>
      <c r="Q109" s="66">
        <v>0</v>
      </c>
      <c r="R109" s="66">
        <v>0</v>
      </c>
      <c r="S109" s="66">
        <v>0</v>
      </c>
      <c r="T109" s="66">
        <v>0</v>
      </c>
      <c r="U109" s="66">
        <v>0</v>
      </c>
      <c r="V109" s="66">
        <v>0</v>
      </c>
      <c r="W109" s="66">
        <v>0</v>
      </c>
      <c r="X109" s="66">
        <v>0</v>
      </c>
      <c r="Y109" s="66">
        <v>0</v>
      </c>
      <c r="Z109" s="66">
        <v>0</v>
      </c>
      <c r="AA109" s="66">
        <v>0</v>
      </c>
      <c r="AB109" s="66">
        <v>0</v>
      </c>
      <c r="AC109" s="66">
        <v>0</v>
      </c>
      <c r="AD109" s="66">
        <v>0</v>
      </c>
      <c r="AE109" s="66">
        <v>0</v>
      </c>
      <c r="AF109" s="66">
        <v>0</v>
      </c>
      <c r="AG109" s="66">
        <v>0</v>
      </c>
      <c r="AH109" s="66">
        <v>0</v>
      </c>
      <c r="AI109" s="66">
        <v>0</v>
      </c>
      <c r="AJ109" s="66">
        <v>0</v>
      </c>
      <c r="AK109" s="66">
        <v>0</v>
      </c>
      <c r="AL109" s="66">
        <v>0</v>
      </c>
      <c r="AM109" s="66">
        <v>0</v>
      </c>
      <c r="AN109" s="66">
        <v>0</v>
      </c>
      <c r="AO109" s="66">
        <v>0</v>
      </c>
      <c r="AP109" s="66">
        <v>0</v>
      </c>
      <c r="AQ109" s="66">
        <f t="shared" si="1"/>
        <v>0</v>
      </c>
      <c r="AT109" s="35"/>
    </row>
    <row r="110" spans="1:46" ht="33" customHeight="1">
      <c r="A110" s="44">
        <v>281</v>
      </c>
      <c r="B110" s="45" t="s">
        <v>123</v>
      </c>
      <c r="C110" s="46" t="s">
        <v>670</v>
      </c>
      <c r="D110" s="66">
        <v>0</v>
      </c>
      <c r="E110" s="66">
        <v>0</v>
      </c>
      <c r="F110" s="66">
        <v>0</v>
      </c>
      <c r="G110" s="66">
        <v>0</v>
      </c>
      <c r="H110" s="66">
        <v>0</v>
      </c>
      <c r="I110" s="66">
        <v>0</v>
      </c>
      <c r="J110" s="66">
        <v>0</v>
      </c>
      <c r="K110" s="66">
        <v>0</v>
      </c>
      <c r="L110" s="66">
        <v>0</v>
      </c>
      <c r="M110" s="66">
        <v>0</v>
      </c>
      <c r="N110" s="66">
        <v>0</v>
      </c>
      <c r="O110" s="66">
        <v>0</v>
      </c>
      <c r="P110" s="66">
        <v>0</v>
      </c>
      <c r="Q110" s="66">
        <v>0</v>
      </c>
      <c r="R110" s="66">
        <v>0</v>
      </c>
      <c r="S110" s="66">
        <v>0</v>
      </c>
      <c r="T110" s="66">
        <v>0</v>
      </c>
      <c r="U110" s="66">
        <v>0</v>
      </c>
      <c r="V110" s="66">
        <v>0</v>
      </c>
      <c r="W110" s="66">
        <v>0</v>
      </c>
      <c r="X110" s="66">
        <v>0</v>
      </c>
      <c r="Y110" s="66">
        <v>0</v>
      </c>
      <c r="Z110" s="66">
        <v>0</v>
      </c>
      <c r="AA110" s="66">
        <v>0</v>
      </c>
      <c r="AB110" s="66">
        <v>0</v>
      </c>
      <c r="AC110" s="66">
        <v>0</v>
      </c>
      <c r="AD110" s="66">
        <v>0</v>
      </c>
      <c r="AE110" s="66">
        <v>0</v>
      </c>
      <c r="AF110" s="66">
        <v>0</v>
      </c>
      <c r="AG110" s="66">
        <v>0</v>
      </c>
      <c r="AH110" s="66">
        <v>0</v>
      </c>
      <c r="AI110" s="66">
        <v>0</v>
      </c>
      <c r="AJ110" s="66">
        <v>0</v>
      </c>
      <c r="AK110" s="66">
        <v>0</v>
      </c>
      <c r="AL110" s="66">
        <v>0</v>
      </c>
      <c r="AM110" s="66">
        <v>0</v>
      </c>
      <c r="AN110" s="66">
        <v>0</v>
      </c>
      <c r="AO110" s="66">
        <v>0</v>
      </c>
      <c r="AP110" s="66">
        <v>0</v>
      </c>
      <c r="AQ110" s="66">
        <f t="shared" si="1"/>
        <v>0</v>
      </c>
      <c r="AT110" s="35"/>
    </row>
    <row r="111" spans="1:46" ht="33" customHeight="1">
      <c r="A111" s="44">
        <v>283</v>
      </c>
      <c r="B111" s="45" t="s">
        <v>124</v>
      </c>
      <c r="C111" s="46" t="s">
        <v>665</v>
      </c>
      <c r="D111" s="66">
        <v>0</v>
      </c>
      <c r="E111" s="66">
        <v>0</v>
      </c>
      <c r="F111" s="66">
        <v>3047651.95</v>
      </c>
      <c r="G111" s="66">
        <v>2997388.3899999997</v>
      </c>
      <c r="H111" s="66">
        <v>0</v>
      </c>
      <c r="I111" s="66">
        <v>0</v>
      </c>
      <c r="J111" s="66">
        <v>0</v>
      </c>
      <c r="K111" s="66">
        <v>669622.68999999994</v>
      </c>
      <c r="L111" s="66">
        <v>0</v>
      </c>
      <c r="M111" s="66">
        <v>0</v>
      </c>
      <c r="N111" s="66">
        <v>0</v>
      </c>
      <c r="O111" s="66">
        <v>0</v>
      </c>
      <c r="P111" s="66">
        <v>0</v>
      </c>
      <c r="Q111" s="66">
        <v>0</v>
      </c>
      <c r="R111" s="66">
        <v>0</v>
      </c>
      <c r="S111" s="66">
        <v>0</v>
      </c>
      <c r="T111" s="66">
        <v>0</v>
      </c>
      <c r="U111" s="66">
        <v>0</v>
      </c>
      <c r="V111" s="66">
        <v>0</v>
      </c>
      <c r="W111" s="66">
        <v>0</v>
      </c>
      <c r="X111" s="66">
        <v>0</v>
      </c>
      <c r="Y111" s="66">
        <v>0</v>
      </c>
      <c r="Z111" s="66">
        <v>0</v>
      </c>
      <c r="AA111" s="66">
        <v>0</v>
      </c>
      <c r="AB111" s="66">
        <v>0</v>
      </c>
      <c r="AC111" s="66">
        <v>0</v>
      </c>
      <c r="AD111" s="66">
        <v>0</v>
      </c>
      <c r="AE111" s="66">
        <v>0</v>
      </c>
      <c r="AF111" s="66">
        <v>0</v>
      </c>
      <c r="AG111" s="66">
        <v>0</v>
      </c>
      <c r="AH111" s="66">
        <v>0</v>
      </c>
      <c r="AI111" s="66">
        <v>0</v>
      </c>
      <c r="AJ111" s="66">
        <v>0</v>
      </c>
      <c r="AK111" s="66">
        <v>0</v>
      </c>
      <c r="AL111" s="66">
        <v>0</v>
      </c>
      <c r="AM111" s="66">
        <v>0</v>
      </c>
      <c r="AN111" s="66">
        <v>0</v>
      </c>
      <c r="AO111" s="66">
        <v>0</v>
      </c>
      <c r="AP111" s="66">
        <v>0</v>
      </c>
      <c r="AQ111" s="66">
        <f t="shared" si="1"/>
        <v>6714663.0299999993</v>
      </c>
      <c r="AT111" s="35"/>
    </row>
    <row r="112" spans="1:46" ht="33" customHeight="1">
      <c r="A112" s="44">
        <v>287</v>
      </c>
      <c r="B112" s="45" t="s">
        <v>125</v>
      </c>
      <c r="C112" s="67" t="s">
        <v>699</v>
      </c>
      <c r="D112" s="66">
        <v>0</v>
      </c>
      <c r="E112" s="66">
        <v>0</v>
      </c>
      <c r="F112" s="66">
        <v>577</v>
      </c>
      <c r="G112" s="66">
        <v>111925.37999999999</v>
      </c>
      <c r="H112" s="66">
        <v>0</v>
      </c>
      <c r="I112" s="66">
        <v>0</v>
      </c>
      <c r="J112" s="66">
        <v>500</v>
      </c>
      <c r="K112" s="66">
        <v>749801</v>
      </c>
      <c r="L112" s="66">
        <v>0</v>
      </c>
      <c r="M112" s="66">
        <v>0</v>
      </c>
      <c r="N112" s="66">
        <v>0</v>
      </c>
      <c r="O112" s="66">
        <v>0</v>
      </c>
      <c r="P112" s="66">
        <v>0</v>
      </c>
      <c r="Q112" s="66">
        <v>0</v>
      </c>
      <c r="R112" s="66">
        <v>0</v>
      </c>
      <c r="S112" s="66">
        <v>0</v>
      </c>
      <c r="T112" s="66">
        <v>0</v>
      </c>
      <c r="U112" s="66">
        <v>0</v>
      </c>
      <c r="V112" s="66">
        <v>0</v>
      </c>
      <c r="W112" s="66">
        <v>0</v>
      </c>
      <c r="X112" s="66">
        <v>0</v>
      </c>
      <c r="Y112" s="66">
        <v>0</v>
      </c>
      <c r="Z112" s="66">
        <v>0</v>
      </c>
      <c r="AA112" s="66">
        <v>0</v>
      </c>
      <c r="AB112" s="66">
        <v>0</v>
      </c>
      <c r="AC112" s="66">
        <v>0</v>
      </c>
      <c r="AD112" s="66">
        <v>0</v>
      </c>
      <c r="AE112" s="66">
        <v>224961404.81999999</v>
      </c>
      <c r="AF112" s="66">
        <v>0</v>
      </c>
      <c r="AG112" s="66">
        <v>0</v>
      </c>
      <c r="AH112" s="66">
        <v>0</v>
      </c>
      <c r="AI112" s="66">
        <v>0</v>
      </c>
      <c r="AJ112" s="66">
        <v>0</v>
      </c>
      <c r="AK112" s="66">
        <v>0</v>
      </c>
      <c r="AL112" s="66">
        <v>0</v>
      </c>
      <c r="AM112" s="66">
        <v>0</v>
      </c>
      <c r="AN112" s="66">
        <v>0</v>
      </c>
      <c r="AO112" s="66">
        <v>0</v>
      </c>
      <c r="AP112" s="66">
        <v>0</v>
      </c>
      <c r="AQ112" s="66">
        <f t="shared" si="1"/>
        <v>225824208.19999999</v>
      </c>
      <c r="AT112" s="35"/>
    </row>
    <row r="113" spans="1:46" ht="33" customHeight="1">
      <c r="A113" s="44">
        <v>288</v>
      </c>
      <c r="B113" s="45" t="s">
        <v>126</v>
      </c>
      <c r="C113" s="67" t="s">
        <v>698</v>
      </c>
      <c r="D113" s="66">
        <v>0</v>
      </c>
      <c r="E113" s="66">
        <v>0</v>
      </c>
      <c r="F113" s="66">
        <v>0</v>
      </c>
      <c r="G113" s="66">
        <v>0</v>
      </c>
      <c r="H113" s="66">
        <v>0</v>
      </c>
      <c r="I113" s="66">
        <v>0</v>
      </c>
      <c r="J113" s="66">
        <v>0</v>
      </c>
      <c r="K113" s="66">
        <v>0</v>
      </c>
      <c r="L113" s="66">
        <v>0</v>
      </c>
      <c r="M113" s="66">
        <v>0</v>
      </c>
      <c r="N113" s="66">
        <v>0</v>
      </c>
      <c r="O113" s="66">
        <v>0</v>
      </c>
      <c r="P113" s="66">
        <v>0</v>
      </c>
      <c r="Q113" s="66">
        <v>0</v>
      </c>
      <c r="R113" s="66">
        <v>0</v>
      </c>
      <c r="S113" s="66">
        <v>0</v>
      </c>
      <c r="T113" s="66">
        <v>0</v>
      </c>
      <c r="U113" s="66">
        <v>0</v>
      </c>
      <c r="V113" s="66">
        <v>0</v>
      </c>
      <c r="W113" s="66">
        <v>0</v>
      </c>
      <c r="X113" s="66">
        <v>0</v>
      </c>
      <c r="Y113" s="66">
        <v>0</v>
      </c>
      <c r="Z113" s="66">
        <v>0</v>
      </c>
      <c r="AA113" s="66">
        <v>0</v>
      </c>
      <c r="AB113" s="66">
        <v>0</v>
      </c>
      <c r="AC113" s="66">
        <v>0</v>
      </c>
      <c r="AD113" s="66">
        <v>0</v>
      </c>
      <c r="AE113" s="66">
        <v>0</v>
      </c>
      <c r="AF113" s="66">
        <v>0</v>
      </c>
      <c r="AG113" s="66">
        <v>0</v>
      </c>
      <c r="AH113" s="66">
        <v>0</v>
      </c>
      <c r="AI113" s="66">
        <v>0</v>
      </c>
      <c r="AJ113" s="66">
        <v>0</v>
      </c>
      <c r="AK113" s="66">
        <v>0</v>
      </c>
      <c r="AL113" s="66">
        <v>0</v>
      </c>
      <c r="AM113" s="66">
        <v>0</v>
      </c>
      <c r="AN113" s="66">
        <v>0</v>
      </c>
      <c r="AO113" s="66">
        <v>0</v>
      </c>
      <c r="AP113" s="66">
        <v>0</v>
      </c>
      <c r="AQ113" s="66">
        <f t="shared" si="1"/>
        <v>0</v>
      </c>
      <c r="AT113" s="35"/>
    </row>
    <row r="114" spans="1:46" ht="33" customHeight="1">
      <c r="A114" s="44">
        <v>290</v>
      </c>
      <c r="B114" s="45" t="s">
        <v>127</v>
      </c>
      <c r="C114" s="67" t="s">
        <v>665</v>
      </c>
      <c r="D114" s="66">
        <v>16742.71</v>
      </c>
      <c r="E114" s="66">
        <v>9948301.6300000008</v>
      </c>
      <c r="F114" s="66">
        <v>4955476.3</v>
      </c>
      <c r="G114" s="66">
        <v>0</v>
      </c>
      <c r="H114" s="66">
        <v>0</v>
      </c>
      <c r="I114" s="66">
        <v>0</v>
      </c>
      <c r="J114" s="66">
        <v>0</v>
      </c>
      <c r="K114" s="66">
        <v>0</v>
      </c>
      <c r="L114" s="66">
        <v>0</v>
      </c>
      <c r="M114" s="66">
        <v>0</v>
      </c>
      <c r="N114" s="66">
        <v>0</v>
      </c>
      <c r="O114" s="66">
        <v>0</v>
      </c>
      <c r="P114" s="66">
        <v>0</v>
      </c>
      <c r="Q114" s="66">
        <v>0</v>
      </c>
      <c r="R114" s="66">
        <v>0</v>
      </c>
      <c r="S114" s="66">
        <v>0</v>
      </c>
      <c r="T114" s="66">
        <v>0</v>
      </c>
      <c r="U114" s="66">
        <v>0</v>
      </c>
      <c r="V114" s="66">
        <v>0</v>
      </c>
      <c r="W114" s="66">
        <v>0</v>
      </c>
      <c r="X114" s="66">
        <v>0</v>
      </c>
      <c r="Y114" s="66">
        <v>0</v>
      </c>
      <c r="Z114" s="66">
        <v>0</v>
      </c>
      <c r="AA114" s="66">
        <v>0</v>
      </c>
      <c r="AB114" s="66">
        <v>0</v>
      </c>
      <c r="AC114" s="66">
        <v>0</v>
      </c>
      <c r="AD114" s="66">
        <v>0</v>
      </c>
      <c r="AE114" s="66">
        <v>0</v>
      </c>
      <c r="AF114" s="66">
        <v>0</v>
      </c>
      <c r="AG114" s="66">
        <v>0</v>
      </c>
      <c r="AH114" s="66">
        <v>0</v>
      </c>
      <c r="AI114" s="66">
        <v>0</v>
      </c>
      <c r="AJ114" s="66">
        <v>0</v>
      </c>
      <c r="AK114" s="66">
        <v>0</v>
      </c>
      <c r="AL114" s="66">
        <v>0</v>
      </c>
      <c r="AM114" s="66">
        <v>0</v>
      </c>
      <c r="AN114" s="66">
        <v>0</v>
      </c>
      <c r="AO114" s="66">
        <v>0</v>
      </c>
      <c r="AP114" s="66">
        <v>0</v>
      </c>
      <c r="AQ114" s="66">
        <f t="shared" si="1"/>
        <v>14920520.640000001</v>
      </c>
      <c r="AT114" s="35"/>
    </row>
    <row r="115" spans="1:46" ht="33" customHeight="1">
      <c r="A115" s="44">
        <v>291</v>
      </c>
      <c r="B115" s="45" t="s">
        <v>128</v>
      </c>
      <c r="C115" s="67" t="s">
        <v>670</v>
      </c>
      <c r="D115" s="66">
        <v>0</v>
      </c>
      <c r="E115" s="66">
        <v>0</v>
      </c>
      <c r="F115" s="66">
        <v>50565060.020000003</v>
      </c>
      <c r="G115" s="66">
        <v>379678.26</v>
      </c>
      <c r="H115" s="66">
        <v>0</v>
      </c>
      <c r="I115" s="66">
        <v>0</v>
      </c>
      <c r="J115" s="66">
        <v>20889.830000000002</v>
      </c>
      <c r="K115" s="66">
        <v>1095820.56</v>
      </c>
      <c r="L115" s="66">
        <v>0</v>
      </c>
      <c r="M115" s="66">
        <v>0</v>
      </c>
      <c r="N115" s="66">
        <v>0</v>
      </c>
      <c r="O115" s="66">
        <v>0</v>
      </c>
      <c r="P115" s="66">
        <v>0</v>
      </c>
      <c r="Q115" s="66">
        <v>20098589.25</v>
      </c>
      <c r="R115" s="66">
        <v>0</v>
      </c>
      <c r="S115" s="66">
        <v>28715849.600000001</v>
      </c>
      <c r="T115" s="66">
        <v>0</v>
      </c>
      <c r="U115" s="66">
        <v>0</v>
      </c>
      <c r="V115" s="66">
        <v>0</v>
      </c>
      <c r="W115" s="66">
        <v>0</v>
      </c>
      <c r="X115" s="66">
        <v>0</v>
      </c>
      <c r="Y115" s="66">
        <v>0</v>
      </c>
      <c r="Z115" s="66">
        <v>0</v>
      </c>
      <c r="AA115" s="66">
        <v>0</v>
      </c>
      <c r="AB115" s="66">
        <v>0</v>
      </c>
      <c r="AC115" s="66">
        <v>0</v>
      </c>
      <c r="AD115" s="66">
        <v>0</v>
      </c>
      <c r="AE115" s="66">
        <v>143914643.87</v>
      </c>
      <c r="AF115" s="66">
        <v>0</v>
      </c>
      <c r="AG115" s="66">
        <v>0</v>
      </c>
      <c r="AH115" s="66">
        <v>0</v>
      </c>
      <c r="AI115" s="66">
        <v>0</v>
      </c>
      <c r="AJ115" s="66">
        <v>0</v>
      </c>
      <c r="AK115" s="66">
        <v>0</v>
      </c>
      <c r="AL115" s="66">
        <v>0</v>
      </c>
      <c r="AM115" s="66">
        <v>0</v>
      </c>
      <c r="AN115" s="66">
        <v>0</v>
      </c>
      <c r="AO115" s="66">
        <v>0</v>
      </c>
      <c r="AP115" s="66">
        <v>0</v>
      </c>
      <c r="AQ115" s="66">
        <f t="shared" si="1"/>
        <v>244790531.39000002</v>
      </c>
      <c r="AT115" s="35"/>
    </row>
    <row r="116" spans="1:46" ht="33" customHeight="1">
      <c r="A116" s="44">
        <v>292</v>
      </c>
      <c r="B116" s="45" t="s">
        <v>129</v>
      </c>
      <c r="C116" s="67" t="s">
        <v>669</v>
      </c>
      <c r="D116" s="66">
        <v>0</v>
      </c>
      <c r="E116" s="66">
        <v>0</v>
      </c>
      <c r="F116" s="66">
        <v>2230</v>
      </c>
      <c r="G116" s="66">
        <v>400</v>
      </c>
      <c r="H116" s="66">
        <v>0</v>
      </c>
      <c r="I116" s="66">
        <v>0</v>
      </c>
      <c r="J116" s="66">
        <v>0</v>
      </c>
      <c r="K116" s="66">
        <v>0</v>
      </c>
      <c r="L116" s="66">
        <v>0</v>
      </c>
      <c r="M116" s="66">
        <v>0</v>
      </c>
      <c r="N116" s="66">
        <v>0</v>
      </c>
      <c r="O116" s="66">
        <v>0</v>
      </c>
      <c r="P116" s="66">
        <v>0</v>
      </c>
      <c r="Q116" s="66">
        <v>0</v>
      </c>
      <c r="R116" s="66">
        <v>0</v>
      </c>
      <c r="S116" s="66">
        <v>0</v>
      </c>
      <c r="T116" s="66">
        <v>0</v>
      </c>
      <c r="U116" s="66">
        <v>0</v>
      </c>
      <c r="V116" s="66">
        <v>0</v>
      </c>
      <c r="W116" s="66">
        <v>0</v>
      </c>
      <c r="X116" s="66">
        <v>0</v>
      </c>
      <c r="Y116" s="66">
        <v>0</v>
      </c>
      <c r="Z116" s="66">
        <v>0</v>
      </c>
      <c r="AA116" s="66">
        <v>0</v>
      </c>
      <c r="AB116" s="66">
        <v>0</v>
      </c>
      <c r="AC116" s="66">
        <v>0</v>
      </c>
      <c r="AD116" s="66">
        <v>0</v>
      </c>
      <c r="AE116" s="66">
        <v>0</v>
      </c>
      <c r="AF116" s="66">
        <v>0</v>
      </c>
      <c r="AG116" s="66">
        <v>0</v>
      </c>
      <c r="AH116" s="66">
        <v>0</v>
      </c>
      <c r="AI116" s="66">
        <v>0</v>
      </c>
      <c r="AJ116" s="66">
        <v>0</v>
      </c>
      <c r="AK116" s="66">
        <v>0</v>
      </c>
      <c r="AL116" s="66">
        <v>0</v>
      </c>
      <c r="AM116" s="66">
        <v>0</v>
      </c>
      <c r="AN116" s="66">
        <v>0</v>
      </c>
      <c r="AO116" s="66">
        <v>0</v>
      </c>
      <c r="AP116" s="66">
        <v>0</v>
      </c>
      <c r="AQ116" s="66">
        <f t="shared" si="1"/>
        <v>2630</v>
      </c>
      <c r="AT116" s="35"/>
    </row>
    <row r="117" spans="1:46" ht="33" customHeight="1">
      <c r="A117" s="44">
        <v>293</v>
      </c>
      <c r="B117" s="45" t="s">
        <v>130</v>
      </c>
      <c r="C117" s="67" t="s">
        <v>669</v>
      </c>
      <c r="D117" s="66">
        <v>21695</v>
      </c>
      <c r="E117" s="66">
        <v>0</v>
      </c>
      <c r="F117" s="66">
        <v>18331.36</v>
      </c>
      <c r="G117" s="66">
        <v>7841.5199999999995</v>
      </c>
      <c r="H117" s="66">
        <v>0</v>
      </c>
      <c r="I117" s="66">
        <v>0</v>
      </c>
      <c r="J117" s="66">
        <v>0</v>
      </c>
      <c r="K117" s="66">
        <v>12205098</v>
      </c>
      <c r="L117" s="66">
        <v>0</v>
      </c>
      <c r="M117" s="66">
        <v>0</v>
      </c>
      <c r="N117" s="66">
        <v>0</v>
      </c>
      <c r="O117" s="66">
        <v>0</v>
      </c>
      <c r="P117" s="66">
        <v>0</v>
      </c>
      <c r="Q117" s="66">
        <v>0</v>
      </c>
      <c r="R117" s="66">
        <v>0</v>
      </c>
      <c r="S117" s="66">
        <v>0</v>
      </c>
      <c r="T117" s="66">
        <v>0</v>
      </c>
      <c r="U117" s="66">
        <v>0</v>
      </c>
      <c r="V117" s="66">
        <v>0</v>
      </c>
      <c r="W117" s="66">
        <v>0</v>
      </c>
      <c r="X117" s="66">
        <v>0</v>
      </c>
      <c r="Y117" s="66">
        <v>0</v>
      </c>
      <c r="Z117" s="66">
        <v>0</v>
      </c>
      <c r="AA117" s="66">
        <v>0</v>
      </c>
      <c r="AB117" s="66">
        <v>0</v>
      </c>
      <c r="AC117" s="66">
        <v>0</v>
      </c>
      <c r="AD117" s="66">
        <v>0</v>
      </c>
      <c r="AE117" s="66">
        <v>0</v>
      </c>
      <c r="AF117" s="66">
        <v>0</v>
      </c>
      <c r="AG117" s="66">
        <v>0</v>
      </c>
      <c r="AH117" s="66">
        <v>0</v>
      </c>
      <c r="AI117" s="66">
        <v>0</v>
      </c>
      <c r="AJ117" s="66">
        <v>0</v>
      </c>
      <c r="AK117" s="66">
        <v>0</v>
      </c>
      <c r="AL117" s="66">
        <v>0</v>
      </c>
      <c r="AM117" s="66">
        <v>0</v>
      </c>
      <c r="AN117" s="66">
        <v>0</v>
      </c>
      <c r="AO117" s="66">
        <v>0</v>
      </c>
      <c r="AP117" s="66">
        <v>0</v>
      </c>
      <c r="AQ117" s="66">
        <f t="shared" si="1"/>
        <v>12252965.880000001</v>
      </c>
      <c r="AT117" s="35"/>
    </row>
    <row r="118" spans="1:46" ht="33" customHeight="1">
      <c r="A118" s="44">
        <v>294</v>
      </c>
      <c r="B118" s="45" t="s">
        <v>131</v>
      </c>
      <c r="C118" s="67">
        <v>0</v>
      </c>
      <c r="D118" s="66">
        <v>0</v>
      </c>
      <c r="E118" s="66">
        <v>0</v>
      </c>
      <c r="F118" s="66">
        <v>0</v>
      </c>
      <c r="G118" s="66">
        <v>0</v>
      </c>
      <c r="H118" s="66">
        <v>0</v>
      </c>
      <c r="I118" s="66">
        <v>0</v>
      </c>
      <c r="J118" s="66">
        <v>0</v>
      </c>
      <c r="K118" s="66">
        <v>0</v>
      </c>
      <c r="L118" s="66">
        <v>0</v>
      </c>
      <c r="M118" s="66">
        <v>0</v>
      </c>
      <c r="N118" s="66">
        <v>0</v>
      </c>
      <c r="O118" s="66">
        <v>0</v>
      </c>
      <c r="P118" s="66">
        <v>0</v>
      </c>
      <c r="Q118" s="66">
        <v>0</v>
      </c>
      <c r="R118" s="66">
        <v>0</v>
      </c>
      <c r="S118" s="66">
        <v>0</v>
      </c>
      <c r="T118" s="66">
        <v>0</v>
      </c>
      <c r="U118" s="66">
        <v>0</v>
      </c>
      <c r="V118" s="66">
        <v>0</v>
      </c>
      <c r="W118" s="66">
        <v>0</v>
      </c>
      <c r="X118" s="66">
        <v>0</v>
      </c>
      <c r="Y118" s="66">
        <v>0</v>
      </c>
      <c r="Z118" s="66">
        <v>0</v>
      </c>
      <c r="AA118" s="66">
        <v>0</v>
      </c>
      <c r="AB118" s="66">
        <v>0</v>
      </c>
      <c r="AC118" s="66">
        <v>0</v>
      </c>
      <c r="AD118" s="66">
        <v>0</v>
      </c>
      <c r="AE118" s="66">
        <v>0</v>
      </c>
      <c r="AF118" s="66">
        <v>0</v>
      </c>
      <c r="AG118" s="66">
        <v>0</v>
      </c>
      <c r="AH118" s="66">
        <v>0</v>
      </c>
      <c r="AI118" s="66">
        <v>0</v>
      </c>
      <c r="AJ118" s="66">
        <v>0</v>
      </c>
      <c r="AK118" s="66">
        <v>0</v>
      </c>
      <c r="AL118" s="66">
        <v>0</v>
      </c>
      <c r="AM118" s="66">
        <v>0</v>
      </c>
      <c r="AN118" s="66">
        <v>0</v>
      </c>
      <c r="AO118" s="66">
        <v>0</v>
      </c>
      <c r="AP118" s="66">
        <v>0</v>
      </c>
      <c r="AQ118" s="66">
        <f t="shared" si="1"/>
        <v>0</v>
      </c>
      <c r="AT118" s="35"/>
    </row>
    <row r="119" spans="1:46" ht="33" customHeight="1">
      <c r="A119" s="44">
        <v>295</v>
      </c>
      <c r="B119" s="45" t="s">
        <v>132</v>
      </c>
      <c r="C119" s="67">
        <v>0</v>
      </c>
      <c r="D119" s="66">
        <v>0</v>
      </c>
      <c r="E119" s="66">
        <v>0</v>
      </c>
      <c r="F119" s="66">
        <v>0</v>
      </c>
      <c r="G119" s="66">
        <v>0</v>
      </c>
      <c r="H119" s="66">
        <v>0</v>
      </c>
      <c r="I119" s="66">
        <v>0</v>
      </c>
      <c r="J119" s="66">
        <v>0</v>
      </c>
      <c r="K119" s="66">
        <v>0</v>
      </c>
      <c r="L119" s="66">
        <v>0</v>
      </c>
      <c r="M119" s="66">
        <v>0</v>
      </c>
      <c r="N119" s="66">
        <v>0</v>
      </c>
      <c r="O119" s="66">
        <v>0</v>
      </c>
      <c r="P119" s="66">
        <v>0</v>
      </c>
      <c r="Q119" s="66">
        <v>0</v>
      </c>
      <c r="R119" s="66">
        <v>0</v>
      </c>
      <c r="S119" s="66">
        <v>0</v>
      </c>
      <c r="T119" s="66">
        <v>0</v>
      </c>
      <c r="U119" s="66">
        <v>0</v>
      </c>
      <c r="V119" s="66">
        <v>0</v>
      </c>
      <c r="W119" s="66">
        <v>0</v>
      </c>
      <c r="X119" s="66">
        <v>0</v>
      </c>
      <c r="Y119" s="66">
        <v>0</v>
      </c>
      <c r="Z119" s="66">
        <v>0</v>
      </c>
      <c r="AA119" s="66">
        <v>0</v>
      </c>
      <c r="AB119" s="66">
        <v>0</v>
      </c>
      <c r="AC119" s="66">
        <v>0</v>
      </c>
      <c r="AD119" s="66">
        <v>0</v>
      </c>
      <c r="AE119" s="66">
        <v>0</v>
      </c>
      <c r="AF119" s="66">
        <v>0</v>
      </c>
      <c r="AG119" s="66">
        <v>0</v>
      </c>
      <c r="AH119" s="66">
        <v>0</v>
      </c>
      <c r="AI119" s="66">
        <v>0</v>
      </c>
      <c r="AJ119" s="66">
        <v>0</v>
      </c>
      <c r="AK119" s="66">
        <v>0</v>
      </c>
      <c r="AL119" s="66">
        <v>0</v>
      </c>
      <c r="AM119" s="66">
        <v>0</v>
      </c>
      <c r="AN119" s="66">
        <v>0</v>
      </c>
      <c r="AO119" s="66">
        <v>0</v>
      </c>
      <c r="AP119" s="66">
        <v>0</v>
      </c>
      <c r="AQ119" s="66">
        <f t="shared" si="1"/>
        <v>0</v>
      </c>
      <c r="AT119" s="35"/>
    </row>
    <row r="120" spans="1:46" ht="33" customHeight="1">
      <c r="A120" s="44">
        <v>296</v>
      </c>
      <c r="B120" s="45" t="s">
        <v>133</v>
      </c>
      <c r="C120" s="67">
        <v>0</v>
      </c>
      <c r="D120" s="66">
        <v>0</v>
      </c>
      <c r="E120" s="66">
        <v>0</v>
      </c>
      <c r="F120" s="66">
        <v>0</v>
      </c>
      <c r="G120" s="66">
        <v>0</v>
      </c>
      <c r="H120" s="66">
        <v>0</v>
      </c>
      <c r="I120" s="66">
        <v>0</v>
      </c>
      <c r="J120" s="66">
        <v>0</v>
      </c>
      <c r="K120" s="66">
        <v>0</v>
      </c>
      <c r="L120" s="66">
        <v>0</v>
      </c>
      <c r="M120" s="66">
        <v>0</v>
      </c>
      <c r="N120" s="66">
        <v>0</v>
      </c>
      <c r="O120" s="66">
        <v>0</v>
      </c>
      <c r="P120" s="66">
        <v>0</v>
      </c>
      <c r="Q120" s="66">
        <v>0</v>
      </c>
      <c r="R120" s="66">
        <v>0</v>
      </c>
      <c r="S120" s="66">
        <v>0</v>
      </c>
      <c r="T120" s="66">
        <v>0</v>
      </c>
      <c r="U120" s="66">
        <v>0</v>
      </c>
      <c r="V120" s="66">
        <v>0</v>
      </c>
      <c r="W120" s="66">
        <v>0</v>
      </c>
      <c r="X120" s="66">
        <v>0</v>
      </c>
      <c r="Y120" s="66">
        <v>0</v>
      </c>
      <c r="Z120" s="66">
        <v>0</v>
      </c>
      <c r="AA120" s="66">
        <v>0</v>
      </c>
      <c r="AB120" s="66">
        <v>0</v>
      </c>
      <c r="AC120" s="66">
        <v>0</v>
      </c>
      <c r="AD120" s="66">
        <v>0</v>
      </c>
      <c r="AE120" s="66">
        <v>0</v>
      </c>
      <c r="AF120" s="66">
        <v>0</v>
      </c>
      <c r="AG120" s="66">
        <v>0</v>
      </c>
      <c r="AH120" s="66">
        <v>0</v>
      </c>
      <c r="AI120" s="66">
        <v>0</v>
      </c>
      <c r="AJ120" s="66">
        <v>0</v>
      </c>
      <c r="AK120" s="66">
        <v>0</v>
      </c>
      <c r="AL120" s="66">
        <v>0</v>
      </c>
      <c r="AM120" s="66">
        <v>0</v>
      </c>
      <c r="AN120" s="66">
        <v>0</v>
      </c>
      <c r="AO120" s="66">
        <v>0</v>
      </c>
      <c r="AP120" s="66">
        <v>0</v>
      </c>
      <c r="AQ120" s="66">
        <f t="shared" si="1"/>
        <v>0</v>
      </c>
      <c r="AT120" s="35"/>
    </row>
    <row r="121" spans="1:46" ht="33" customHeight="1">
      <c r="A121" s="44">
        <v>298</v>
      </c>
      <c r="B121" s="45" t="s">
        <v>134</v>
      </c>
      <c r="C121" s="46" t="s">
        <v>698</v>
      </c>
      <c r="D121" s="66">
        <v>0</v>
      </c>
      <c r="E121" s="66">
        <v>0</v>
      </c>
      <c r="F121" s="66">
        <v>0</v>
      </c>
      <c r="G121" s="66">
        <v>0</v>
      </c>
      <c r="H121" s="66">
        <v>0</v>
      </c>
      <c r="I121" s="66">
        <v>0</v>
      </c>
      <c r="J121" s="66">
        <v>0</v>
      </c>
      <c r="K121" s="66">
        <v>0</v>
      </c>
      <c r="L121" s="66">
        <v>0</v>
      </c>
      <c r="M121" s="66">
        <v>0</v>
      </c>
      <c r="N121" s="66">
        <v>0</v>
      </c>
      <c r="O121" s="66">
        <v>0</v>
      </c>
      <c r="P121" s="66">
        <v>0</v>
      </c>
      <c r="Q121" s="66">
        <v>0</v>
      </c>
      <c r="R121" s="66">
        <v>0</v>
      </c>
      <c r="S121" s="66">
        <v>0</v>
      </c>
      <c r="T121" s="66">
        <v>0</v>
      </c>
      <c r="U121" s="66">
        <v>0</v>
      </c>
      <c r="V121" s="66">
        <v>0</v>
      </c>
      <c r="W121" s="66">
        <v>0</v>
      </c>
      <c r="X121" s="66">
        <v>0</v>
      </c>
      <c r="Y121" s="66">
        <v>0</v>
      </c>
      <c r="Z121" s="66">
        <v>0</v>
      </c>
      <c r="AA121" s="66">
        <v>0</v>
      </c>
      <c r="AB121" s="66">
        <v>0</v>
      </c>
      <c r="AC121" s="66">
        <v>0</v>
      </c>
      <c r="AD121" s="66">
        <v>0</v>
      </c>
      <c r="AE121" s="66">
        <v>0</v>
      </c>
      <c r="AF121" s="66">
        <v>0</v>
      </c>
      <c r="AG121" s="66">
        <v>0</v>
      </c>
      <c r="AH121" s="66">
        <v>0</v>
      </c>
      <c r="AI121" s="66">
        <v>0</v>
      </c>
      <c r="AJ121" s="66">
        <v>0</v>
      </c>
      <c r="AK121" s="66">
        <v>0</v>
      </c>
      <c r="AL121" s="66">
        <v>0</v>
      </c>
      <c r="AM121" s="66">
        <v>0</v>
      </c>
      <c r="AN121" s="66">
        <v>0</v>
      </c>
      <c r="AO121" s="66">
        <v>0</v>
      </c>
      <c r="AP121" s="66">
        <v>0</v>
      </c>
      <c r="AQ121" s="66">
        <f t="shared" si="1"/>
        <v>0</v>
      </c>
      <c r="AT121" s="35"/>
    </row>
    <row r="122" spans="1:46" ht="33" customHeight="1">
      <c r="A122" s="44">
        <v>299</v>
      </c>
      <c r="B122" s="45" t="s">
        <v>135</v>
      </c>
      <c r="C122" s="67" t="s">
        <v>698</v>
      </c>
      <c r="D122" s="66">
        <v>0</v>
      </c>
      <c r="E122" s="66">
        <v>0</v>
      </c>
      <c r="F122" s="66">
        <v>0</v>
      </c>
      <c r="G122" s="66">
        <v>71.819999999999993</v>
      </c>
      <c r="H122" s="66">
        <v>0</v>
      </c>
      <c r="I122" s="66">
        <v>0</v>
      </c>
      <c r="J122" s="66">
        <v>0</v>
      </c>
      <c r="K122" s="66">
        <v>0</v>
      </c>
      <c r="L122" s="66">
        <v>0</v>
      </c>
      <c r="M122" s="66">
        <v>0</v>
      </c>
      <c r="N122" s="66">
        <v>0</v>
      </c>
      <c r="O122" s="66">
        <v>0</v>
      </c>
      <c r="P122" s="66">
        <v>0</v>
      </c>
      <c r="Q122" s="66">
        <v>0</v>
      </c>
      <c r="R122" s="66">
        <v>0</v>
      </c>
      <c r="S122" s="66">
        <v>0</v>
      </c>
      <c r="T122" s="66">
        <v>675000</v>
      </c>
      <c r="U122" s="66">
        <v>0</v>
      </c>
      <c r="V122" s="66">
        <v>0</v>
      </c>
      <c r="W122" s="66">
        <v>0</v>
      </c>
      <c r="X122" s="66">
        <v>0</v>
      </c>
      <c r="Y122" s="66">
        <v>0</v>
      </c>
      <c r="Z122" s="66">
        <v>0</v>
      </c>
      <c r="AA122" s="66">
        <v>0</v>
      </c>
      <c r="AB122" s="66">
        <v>0</v>
      </c>
      <c r="AC122" s="66">
        <v>0</v>
      </c>
      <c r="AD122" s="66">
        <v>0</v>
      </c>
      <c r="AE122" s="66">
        <v>0</v>
      </c>
      <c r="AF122" s="66">
        <v>0</v>
      </c>
      <c r="AG122" s="66">
        <v>0</v>
      </c>
      <c r="AH122" s="66">
        <v>0</v>
      </c>
      <c r="AI122" s="66">
        <v>0</v>
      </c>
      <c r="AJ122" s="66">
        <v>0</v>
      </c>
      <c r="AK122" s="66">
        <v>0</v>
      </c>
      <c r="AL122" s="66">
        <v>0</v>
      </c>
      <c r="AM122" s="66">
        <v>0</v>
      </c>
      <c r="AN122" s="66">
        <v>0</v>
      </c>
      <c r="AO122" s="66">
        <v>0</v>
      </c>
      <c r="AP122" s="66">
        <v>0</v>
      </c>
      <c r="AQ122" s="66">
        <f t="shared" si="1"/>
        <v>675071.82</v>
      </c>
      <c r="AT122" s="35"/>
    </row>
    <row r="123" spans="1:46" ht="33" customHeight="1">
      <c r="A123" s="44">
        <v>300</v>
      </c>
      <c r="B123" s="45" t="s">
        <v>136</v>
      </c>
      <c r="C123" s="67" t="s">
        <v>698</v>
      </c>
      <c r="D123" s="66">
        <v>0</v>
      </c>
      <c r="E123" s="66">
        <v>0</v>
      </c>
      <c r="F123" s="66">
        <v>0</v>
      </c>
      <c r="G123" s="66">
        <v>0</v>
      </c>
      <c r="H123" s="66">
        <v>0</v>
      </c>
      <c r="I123" s="66">
        <v>0</v>
      </c>
      <c r="J123" s="66">
        <v>0</v>
      </c>
      <c r="K123" s="66">
        <v>0</v>
      </c>
      <c r="L123" s="66">
        <v>0</v>
      </c>
      <c r="M123" s="66">
        <v>0</v>
      </c>
      <c r="N123" s="66">
        <v>0</v>
      </c>
      <c r="O123" s="66">
        <v>0</v>
      </c>
      <c r="P123" s="66">
        <v>0</v>
      </c>
      <c r="Q123" s="66">
        <v>0</v>
      </c>
      <c r="R123" s="66">
        <v>0</v>
      </c>
      <c r="S123" s="66">
        <v>0</v>
      </c>
      <c r="T123" s="66">
        <v>0</v>
      </c>
      <c r="U123" s="66">
        <v>0</v>
      </c>
      <c r="V123" s="66">
        <v>0</v>
      </c>
      <c r="W123" s="66">
        <v>0</v>
      </c>
      <c r="X123" s="66">
        <v>0</v>
      </c>
      <c r="Y123" s="66">
        <v>0</v>
      </c>
      <c r="Z123" s="66">
        <v>0</v>
      </c>
      <c r="AA123" s="66">
        <v>0</v>
      </c>
      <c r="AB123" s="66">
        <v>0</v>
      </c>
      <c r="AC123" s="66">
        <v>0</v>
      </c>
      <c r="AD123" s="66">
        <v>0</v>
      </c>
      <c r="AE123" s="66">
        <v>0</v>
      </c>
      <c r="AF123" s="66">
        <v>0</v>
      </c>
      <c r="AG123" s="66">
        <v>0</v>
      </c>
      <c r="AH123" s="66">
        <v>0</v>
      </c>
      <c r="AI123" s="66">
        <v>0</v>
      </c>
      <c r="AJ123" s="66">
        <v>0</v>
      </c>
      <c r="AK123" s="66">
        <v>0</v>
      </c>
      <c r="AL123" s="66">
        <v>0</v>
      </c>
      <c r="AM123" s="66">
        <v>0</v>
      </c>
      <c r="AN123" s="66">
        <v>0</v>
      </c>
      <c r="AO123" s="66">
        <v>0</v>
      </c>
      <c r="AP123" s="66">
        <v>0</v>
      </c>
      <c r="AQ123" s="66">
        <f t="shared" si="1"/>
        <v>0</v>
      </c>
      <c r="AT123" s="35"/>
    </row>
    <row r="124" spans="1:46" ht="33" customHeight="1">
      <c r="A124" s="44">
        <v>301</v>
      </c>
      <c r="B124" s="45" t="s">
        <v>137</v>
      </c>
      <c r="C124" s="67" t="s">
        <v>698</v>
      </c>
      <c r="D124" s="66">
        <v>0</v>
      </c>
      <c r="E124" s="66">
        <v>0</v>
      </c>
      <c r="F124" s="66">
        <v>0</v>
      </c>
      <c r="G124" s="66">
        <v>1800000</v>
      </c>
      <c r="H124" s="66">
        <v>0</v>
      </c>
      <c r="I124" s="66">
        <v>0</v>
      </c>
      <c r="J124" s="66">
        <v>0</v>
      </c>
      <c r="K124" s="66">
        <v>0</v>
      </c>
      <c r="L124" s="66">
        <v>0</v>
      </c>
      <c r="M124" s="66">
        <v>0</v>
      </c>
      <c r="N124" s="66">
        <v>0</v>
      </c>
      <c r="O124" s="66">
        <v>0</v>
      </c>
      <c r="P124" s="66">
        <v>0</v>
      </c>
      <c r="Q124" s="66">
        <v>0</v>
      </c>
      <c r="R124" s="66">
        <v>0</v>
      </c>
      <c r="S124" s="66">
        <v>0</v>
      </c>
      <c r="T124" s="66">
        <v>0</v>
      </c>
      <c r="U124" s="66">
        <v>0</v>
      </c>
      <c r="V124" s="66">
        <v>0</v>
      </c>
      <c r="W124" s="66">
        <v>0</v>
      </c>
      <c r="X124" s="66">
        <v>0</v>
      </c>
      <c r="Y124" s="66">
        <v>0</v>
      </c>
      <c r="Z124" s="66">
        <v>0</v>
      </c>
      <c r="AA124" s="66">
        <v>0</v>
      </c>
      <c r="AB124" s="66">
        <v>0</v>
      </c>
      <c r="AC124" s="66">
        <v>0</v>
      </c>
      <c r="AD124" s="66">
        <v>0</v>
      </c>
      <c r="AE124" s="66">
        <v>0</v>
      </c>
      <c r="AF124" s="66">
        <v>0</v>
      </c>
      <c r="AG124" s="66">
        <v>0</v>
      </c>
      <c r="AH124" s="66">
        <v>0</v>
      </c>
      <c r="AI124" s="66">
        <v>0</v>
      </c>
      <c r="AJ124" s="66">
        <v>0</v>
      </c>
      <c r="AK124" s="66">
        <v>0</v>
      </c>
      <c r="AL124" s="66">
        <v>0</v>
      </c>
      <c r="AM124" s="66">
        <v>0</v>
      </c>
      <c r="AN124" s="66">
        <v>0</v>
      </c>
      <c r="AO124" s="66">
        <v>0</v>
      </c>
      <c r="AP124" s="66">
        <v>0</v>
      </c>
      <c r="AQ124" s="66">
        <f t="shared" si="1"/>
        <v>1800000</v>
      </c>
      <c r="AT124" s="35"/>
    </row>
    <row r="125" spans="1:46" ht="33" customHeight="1">
      <c r="A125" s="44">
        <v>302</v>
      </c>
      <c r="B125" s="45" t="s">
        <v>138</v>
      </c>
      <c r="C125" s="46" t="s">
        <v>698</v>
      </c>
      <c r="D125" s="66">
        <v>0</v>
      </c>
      <c r="E125" s="66">
        <v>0</v>
      </c>
      <c r="F125" s="66">
        <v>0</v>
      </c>
      <c r="G125" s="66">
        <v>0</v>
      </c>
      <c r="H125" s="66">
        <v>0</v>
      </c>
      <c r="I125" s="66">
        <v>0</v>
      </c>
      <c r="J125" s="66">
        <v>0</v>
      </c>
      <c r="K125" s="66">
        <v>0</v>
      </c>
      <c r="L125" s="66">
        <v>0</v>
      </c>
      <c r="M125" s="66">
        <v>0</v>
      </c>
      <c r="N125" s="66">
        <v>0</v>
      </c>
      <c r="O125" s="66">
        <v>0</v>
      </c>
      <c r="P125" s="66">
        <v>0</v>
      </c>
      <c r="Q125" s="66">
        <v>0</v>
      </c>
      <c r="R125" s="66">
        <v>0</v>
      </c>
      <c r="S125" s="66">
        <v>0</v>
      </c>
      <c r="T125" s="66">
        <v>0</v>
      </c>
      <c r="U125" s="66">
        <v>0</v>
      </c>
      <c r="V125" s="66">
        <v>0</v>
      </c>
      <c r="W125" s="66">
        <v>0</v>
      </c>
      <c r="X125" s="66">
        <v>0</v>
      </c>
      <c r="Y125" s="66">
        <v>0</v>
      </c>
      <c r="Z125" s="66">
        <v>0</v>
      </c>
      <c r="AA125" s="66">
        <v>0</v>
      </c>
      <c r="AB125" s="66">
        <v>0</v>
      </c>
      <c r="AC125" s="66">
        <v>0</v>
      </c>
      <c r="AD125" s="66">
        <v>0</v>
      </c>
      <c r="AE125" s="66">
        <v>0</v>
      </c>
      <c r="AF125" s="66">
        <v>0</v>
      </c>
      <c r="AG125" s="66">
        <v>0</v>
      </c>
      <c r="AH125" s="66">
        <v>0</v>
      </c>
      <c r="AI125" s="66">
        <v>0</v>
      </c>
      <c r="AJ125" s="66">
        <v>0</v>
      </c>
      <c r="AK125" s="66">
        <v>0</v>
      </c>
      <c r="AL125" s="66">
        <v>0</v>
      </c>
      <c r="AM125" s="66">
        <v>0</v>
      </c>
      <c r="AN125" s="66">
        <v>0</v>
      </c>
      <c r="AO125" s="66">
        <v>0</v>
      </c>
      <c r="AP125" s="66">
        <v>0</v>
      </c>
      <c r="AQ125" s="66">
        <f t="shared" si="1"/>
        <v>0</v>
      </c>
      <c r="AT125" s="35"/>
    </row>
    <row r="126" spans="1:46" ht="33" customHeight="1">
      <c r="A126" s="44">
        <v>303</v>
      </c>
      <c r="B126" s="45" t="s">
        <v>139</v>
      </c>
      <c r="C126" s="67" t="s">
        <v>698</v>
      </c>
      <c r="D126" s="66">
        <v>0</v>
      </c>
      <c r="E126" s="66">
        <v>0</v>
      </c>
      <c r="F126" s="66">
        <v>0</v>
      </c>
      <c r="G126" s="66">
        <v>0</v>
      </c>
      <c r="H126" s="66">
        <v>0</v>
      </c>
      <c r="I126" s="66">
        <v>0</v>
      </c>
      <c r="J126" s="66">
        <v>0</v>
      </c>
      <c r="K126" s="66">
        <v>0</v>
      </c>
      <c r="L126" s="66">
        <v>0</v>
      </c>
      <c r="M126" s="66">
        <v>0</v>
      </c>
      <c r="N126" s="66">
        <v>0</v>
      </c>
      <c r="O126" s="66">
        <v>0</v>
      </c>
      <c r="P126" s="66">
        <v>0</v>
      </c>
      <c r="Q126" s="66">
        <v>0</v>
      </c>
      <c r="R126" s="66">
        <v>0</v>
      </c>
      <c r="S126" s="66">
        <v>0</v>
      </c>
      <c r="T126" s="66">
        <v>0</v>
      </c>
      <c r="U126" s="66">
        <v>0</v>
      </c>
      <c r="V126" s="66">
        <v>0</v>
      </c>
      <c r="W126" s="66">
        <v>0</v>
      </c>
      <c r="X126" s="66">
        <v>0</v>
      </c>
      <c r="Y126" s="66">
        <v>0</v>
      </c>
      <c r="Z126" s="66">
        <v>0</v>
      </c>
      <c r="AA126" s="66">
        <v>0</v>
      </c>
      <c r="AB126" s="66">
        <v>0</v>
      </c>
      <c r="AC126" s="66">
        <v>0</v>
      </c>
      <c r="AD126" s="66">
        <v>0</v>
      </c>
      <c r="AE126" s="66">
        <v>0</v>
      </c>
      <c r="AF126" s="66">
        <v>0</v>
      </c>
      <c r="AG126" s="66">
        <v>0</v>
      </c>
      <c r="AH126" s="66">
        <v>0</v>
      </c>
      <c r="AI126" s="66">
        <v>0</v>
      </c>
      <c r="AJ126" s="66">
        <v>0</v>
      </c>
      <c r="AK126" s="66">
        <v>0</v>
      </c>
      <c r="AL126" s="66">
        <v>0</v>
      </c>
      <c r="AM126" s="66">
        <v>0</v>
      </c>
      <c r="AN126" s="66">
        <v>0</v>
      </c>
      <c r="AO126" s="66">
        <v>0</v>
      </c>
      <c r="AP126" s="66">
        <v>0</v>
      </c>
      <c r="AQ126" s="66">
        <f t="shared" si="1"/>
        <v>0</v>
      </c>
      <c r="AT126" s="35"/>
    </row>
    <row r="127" spans="1:46" ht="33" customHeight="1">
      <c r="A127" s="44">
        <v>309</v>
      </c>
      <c r="B127" s="45" t="s">
        <v>1292</v>
      </c>
      <c r="C127" s="46" t="s">
        <v>667</v>
      </c>
      <c r="D127" s="66">
        <v>0</v>
      </c>
      <c r="E127" s="66">
        <v>0</v>
      </c>
      <c r="F127" s="66">
        <v>0</v>
      </c>
      <c r="G127" s="66">
        <v>0</v>
      </c>
      <c r="H127" s="66">
        <v>0</v>
      </c>
      <c r="I127" s="66">
        <v>0</v>
      </c>
      <c r="J127" s="66">
        <v>0</v>
      </c>
      <c r="K127" s="66">
        <v>0</v>
      </c>
      <c r="L127" s="66">
        <v>0</v>
      </c>
      <c r="M127" s="66">
        <v>0</v>
      </c>
      <c r="N127" s="66">
        <v>0</v>
      </c>
      <c r="O127" s="66">
        <v>0</v>
      </c>
      <c r="P127" s="66">
        <v>0</v>
      </c>
      <c r="Q127" s="66">
        <v>0</v>
      </c>
      <c r="R127" s="66">
        <v>0</v>
      </c>
      <c r="S127" s="66">
        <v>0</v>
      </c>
      <c r="T127" s="66">
        <v>0</v>
      </c>
      <c r="U127" s="66">
        <v>0</v>
      </c>
      <c r="V127" s="66">
        <v>0</v>
      </c>
      <c r="W127" s="66">
        <v>0</v>
      </c>
      <c r="X127" s="66">
        <v>0</v>
      </c>
      <c r="Y127" s="66">
        <v>0</v>
      </c>
      <c r="Z127" s="66">
        <v>0</v>
      </c>
      <c r="AA127" s="66">
        <v>0</v>
      </c>
      <c r="AB127" s="66">
        <v>0</v>
      </c>
      <c r="AC127" s="66">
        <v>0</v>
      </c>
      <c r="AD127" s="66">
        <v>0</v>
      </c>
      <c r="AE127" s="66">
        <v>0</v>
      </c>
      <c r="AF127" s="66">
        <v>0</v>
      </c>
      <c r="AG127" s="66">
        <v>0</v>
      </c>
      <c r="AH127" s="66">
        <v>0</v>
      </c>
      <c r="AI127" s="66">
        <v>0</v>
      </c>
      <c r="AJ127" s="66">
        <v>0</v>
      </c>
      <c r="AK127" s="66">
        <v>0</v>
      </c>
      <c r="AL127" s="66">
        <v>0</v>
      </c>
      <c r="AM127" s="66">
        <v>0</v>
      </c>
      <c r="AN127" s="66">
        <v>0</v>
      </c>
      <c r="AO127" s="66">
        <v>0</v>
      </c>
      <c r="AP127" s="66">
        <v>0</v>
      </c>
      <c r="AQ127" s="66">
        <f t="shared" si="1"/>
        <v>0</v>
      </c>
      <c r="AT127" s="35"/>
    </row>
    <row r="128" spans="1:46" ht="33" customHeight="1">
      <c r="A128" s="44">
        <v>310</v>
      </c>
      <c r="B128" s="45" t="s">
        <v>140</v>
      </c>
      <c r="C128" s="46" t="s">
        <v>671</v>
      </c>
      <c r="D128" s="66">
        <v>0</v>
      </c>
      <c r="E128" s="66">
        <v>0</v>
      </c>
      <c r="F128" s="66">
        <v>501550850.94999999</v>
      </c>
      <c r="G128" s="66">
        <v>2557.8399999999997</v>
      </c>
      <c r="H128" s="66">
        <v>0</v>
      </c>
      <c r="I128" s="66">
        <v>0</v>
      </c>
      <c r="J128" s="66">
        <v>0</v>
      </c>
      <c r="K128" s="66">
        <v>0</v>
      </c>
      <c r="L128" s="66">
        <v>0</v>
      </c>
      <c r="M128" s="66">
        <v>0</v>
      </c>
      <c r="N128" s="66">
        <v>0</v>
      </c>
      <c r="O128" s="66">
        <v>0</v>
      </c>
      <c r="P128" s="66">
        <v>0</v>
      </c>
      <c r="Q128" s="66">
        <v>0</v>
      </c>
      <c r="R128" s="66">
        <v>35220.6</v>
      </c>
      <c r="S128" s="66">
        <v>0</v>
      </c>
      <c r="T128" s="66">
        <v>0</v>
      </c>
      <c r="U128" s="66">
        <v>0</v>
      </c>
      <c r="V128" s="66">
        <v>0</v>
      </c>
      <c r="W128" s="66">
        <v>0</v>
      </c>
      <c r="X128" s="66">
        <v>0</v>
      </c>
      <c r="Y128" s="66">
        <v>0</v>
      </c>
      <c r="Z128" s="66">
        <v>0</v>
      </c>
      <c r="AA128" s="66">
        <v>0</v>
      </c>
      <c r="AB128" s="66">
        <v>0</v>
      </c>
      <c r="AC128" s="66">
        <v>0</v>
      </c>
      <c r="AD128" s="66">
        <v>0</v>
      </c>
      <c r="AE128" s="66">
        <v>0</v>
      </c>
      <c r="AF128" s="66">
        <v>0</v>
      </c>
      <c r="AG128" s="66">
        <v>0</v>
      </c>
      <c r="AH128" s="66">
        <v>0</v>
      </c>
      <c r="AI128" s="66">
        <v>0</v>
      </c>
      <c r="AJ128" s="66">
        <v>0</v>
      </c>
      <c r="AK128" s="66">
        <v>0</v>
      </c>
      <c r="AL128" s="66">
        <v>0</v>
      </c>
      <c r="AM128" s="66">
        <v>0</v>
      </c>
      <c r="AN128" s="66">
        <v>0</v>
      </c>
      <c r="AO128" s="66">
        <v>0</v>
      </c>
      <c r="AP128" s="66">
        <v>0</v>
      </c>
      <c r="AQ128" s="66">
        <f t="shared" si="1"/>
        <v>501588629.38999999</v>
      </c>
      <c r="AT128" s="35"/>
    </row>
    <row r="129" spans="1:46" ht="33" customHeight="1">
      <c r="A129" s="44">
        <v>311</v>
      </c>
      <c r="B129" s="45" t="s">
        <v>141</v>
      </c>
      <c r="C129" s="46" t="s">
        <v>671</v>
      </c>
      <c r="D129" s="66">
        <v>0</v>
      </c>
      <c r="E129" s="66">
        <v>0</v>
      </c>
      <c r="F129" s="66">
        <v>0</v>
      </c>
      <c r="G129" s="66">
        <v>5515.24</v>
      </c>
      <c r="H129" s="66">
        <v>0</v>
      </c>
      <c r="I129" s="66">
        <v>0</v>
      </c>
      <c r="J129" s="66">
        <v>0</v>
      </c>
      <c r="K129" s="66">
        <v>0</v>
      </c>
      <c r="L129" s="66">
        <v>0</v>
      </c>
      <c r="M129" s="66">
        <v>0</v>
      </c>
      <c r="N129" s="66">
        <v>0</v>
      </c>
      <c r="O129" s="66">
        <v>0</v>
      </c>
      <c r="P129" s="66">
        <v>0</v>
      </c>
      <c r="Q129" s="66">
        <v>0</v>
      </c>
      <c r="R129" s="66">
        <v>0</v>
      </c>
      <c r="S129" s="66">
        <v>0</v>
      </c>
      <c r="T129" s="66">
        <v>0</v>
      </c>
      <c r="U129" s="66">
        <v>0</v>
      </c>
      <c r="V129" s="66">
        <v>0</v>
      </c>
      <c r="W129" s="66">
        <v>0</v>
      </c>
      <c r="X129" s="66">
        <v>0</v>
      </c>
      <c r="Y129" s="66">
        <v>0</v>
      </c>
      <c r="Z129" s="66">
        <v>0</v>
      </c>
      <c r="AA129" s="66">
        <v>0</v>
      </c>
      <c r="AB129" s="66">
        <v>0</v>
      </c>
      <c r="AC129" s="66">
        <v>0</v>
      </c>
      <c r="AD129" s="66">
        <v>0</v>
      </c>
      <c r="AE129" s="66">
        <v>0</v>
      </c>
      <c r="AF129" s="66">
        <v>0</v>
      </c>
      <c r="AG129" s="66">
        <v>0</v>
      </c>
      <c r="AH129" s="66">
        <v>0</v>
      </c>
      <c r="AI129" s="66">
        <v>0</v>
      </c>
      <c r="AJ129" s="66">
        <v>0</v>
      </c>
      <c r="AK129" s="66">
        <v>0</v>
      </c>
      <c r="AL129" s="66">
        <v>0</v>
      </c>
      <c r="AM129" s="66">
        <v>0</v>
      </c>
      <c r="AN129" s="66">
        <v>0</v>
      </c>
      <c r="AO129" s="66">
        <v>0</v>
      </c>
      <c r="AP129" s="66">
        <v>0</v>
      </c>
      <c r="AQ129" s="66">
        <f t="shared" si="1"/>
        <v>5515.24</v>
      </c>
      <c r="AT129" s="35"/>
    </row>
    <row r="130" spans="1:46" ht="33" customHeight="1">
      <c r="A130" s="44">
        <v>312</v>
      </c>
      <c r="B130" s="45" t="s">
        <v>142</v>
      </c>
      <c r="C130" s="67" t="s">
        <v>669</v>
      </c>
      <c r="D130" s="66">
        <v>0</v>
      </c>
      <c r="E130" s="66">
        <v>0</v>
      </c>
      <c r="F130" s="66">
        <v>11553194.640000001</v>
      </c>
      <c r="G130" s="66">
        <v>6678.41</v>
      </c>
      <c r="H130" s="66">
        <v>0</v>
      </c>
      <c r="I130" s="66">
        <v>0</v>
      </c>
      <c r="J130" s="66">
        <v>0</v>
      </c>
      <c r="K130" s="66">
        <v>0</v>
      </c>
      <c r="L130" s="66">
        <v>0</v>
      </c>
      <c r="M130" s="66">
        <v>0</v>
      </c>
      <c r="N130" s="66">
        <v>0</v>
      </c>
      <c r="O130" s="66">
        <v>0</v>
      </c>
      <c r="P130" s="66">
        <v>0</v>
      </c>
      <c r="Q130" s="66">
        <v>0</v>
      </c>
      <c r="R130" s="66">
        <v>0</v>
      </c>
      <c r="S130" s="66">
        <v>0</v>
      </c>
      <c r="T130" s="66">
        <v>0</v>
      </c>
      <c r="U130" s="66">
        <v>0</v>
      </c>
      <c r="V130" s="66">
        <v>0</v>
      </c>
      <c r="W130" s="66">
        <v>0</v>
      </c>
      <c r="X130" s="66">
        <v>0</v>
      </c>
      <c r="Y130" s="66">
        <v>0</v>
      </c>
      <c r="Z130" s="66">
        <v>0</v>
      </c>
      <c r="AA130" s="66">
        <v>0</v>
      </c>
      <c r="AB130" s="66">
        <v>0</v>
      </c>
      <c r="AC130" s="66">
        <v>0</v>
      </c>
      <c r="AD130" s="66">
        <v>0</v>
      </c>
      <c r="AE130" s="66">
        <v>0</v>
      </c>
      <c r="AF130" s="66">
        <v>0</v>
      </c>
      <c r="AG130" s="66">
        <v>0</v>
      </c>
      <c r="AH130" s="66">
        <v>0</v>
      </c>
      <c r="AI130" s="66">
        <v>0</v>
      </c>
      <c r="AJ130" s="66">
        <v>0</v>
      </c>
      <c r="AK130" s="66">
        <v>0</v>
      </c>
      <c r="AL130" s="66">
        <v>0</v>
      </c>
      <c r="AM130" s="66">
        <v>0</v>
      </c>
      <c r="AN130" s="66">
        <v>0</v>
      </c>
      <c r="AO130" s="66">
        <v>0</v>
      </c>
      <c r="AP130" s="66">
        <v>0</v>
      </c>
      <c r="AQ130" s="66">
        <f t="shared" si="1"/>
        <v>11559873.050000001</v>
      </c>
      <c r="AT130" s="35"/>
    </row>
    <row r="131" spans="1:46" ht="33" customHeight="1">
      <c r="A131" s="44">
        <v>313</v>
      </c>
      <c r="B131" s="45" t="s">
        <v>143</v>
      </c>
      <c r="C131" s="67" t="s">
        <v>699</v>
      </c>
      <c r="D131" s="66">
        <v>0</v>
      </c>
      <c r="E131" s="66">
        <v>0</v>
      </c>
      <c r="F131" s="66">
        <v>0</v>
      </c>
      <c r="G131" s="66">
        <v>26960.57</v>
      </c>
      <c r="H131" s="66">
        <v>0</v>
      </c>
      <c r="I131" s="66">
        <v>0</v>
      </c>
      <c r="J131" s="66">
        <v>0</v>
      </c>
      <c r="K131" s="66">
        <v>0</v>
      </c>
      <c r="L131" s="66">
        <v>0</v>
      </c>
      <c r="M131" s="66">
        <v>0</v>
      </c>
      <c r="N131" s="66">
        <v>0</v>
      </c>
      <c r="O131" s="66">
        <v>0</v>
      </c>
      <c r="P131" s="66">
        <v>0</v>
      </c>
      <c r="Q131" s="66">
        <v>0</v>
      </c>
      <c r="R131" s="66">
        <v>0</v>
      </c>
      <c r="S131" s="66">
        <v>0</v>
      </c>
      <c r="T131" s="66">
        <v>0</v>
      </c>
      <c r="U131" s="66">
        <v>0</v>
      </c>
      <c r="V131" s="66">
        <v>0</v>
      </c>
      <c r="W131" s="66">
        <v>0</v>
      </c>
      <c r="X131" s="66">
        <v>0</v>
      </c>
      <c r="Y131" s="66">
        <v>0</v>
      </c>
      <c r="Z131" s="66">
        <v>0</v>
      </c>
      <c r="AA131" s="66">
        <v>0</v>
      </c>
      <c r="AB131" s="66">
        <v>0</v>
      </c>
      <c r="AC131" s="66">
        <v>0</v>
      </c>
      <c r="AD131" s="66">
        <v>0</v>
      </c>
      <c r="AE131" s="66">
        <v>0</v>
      </c>
      <c r="AF131" s="66">
        <v>0</v>
      </c>
      <c r="AG131" s="66">
        <v>0</v>
      </c>
      <c r="AH131" s="66">
        <v>0</v>
      </c>
      <c r="AI131" s="66">
        <v>0</v>
      </c>
      <c r="AJ131" s="66">
        <v>0</v>
      </c>
      <c r="AK131" s="66">
        <v>0</v>
      </c>
      <c r="AL131" s="66">
        <v>0</v>
      </c>
      <c r="AM131" s="66">
        <v>0</v>
      </c>
      <c r="AN131" s="66">
        <v>0</v>
      </c>
      <c r="AO131" s="66">
        <v>0</v>
      </c>
      <c r="AP131" s="66">
        <v>0</v>
      </c>
      <c r="AQ131" s="66">
        <f t="shared" si="1"/>
        <v>26960.57</v>
      </c>
      <c r="AT131" s="35"/>
    </row>
    <row r="132" spans="1:46" ht="33" customHeight="1">
      <c r="A132" s="44">
        <v>314</v>
      </c>
      <c r="B132" s="45" t="s">
        <v>1389</v>
      </c>
      <c r="C132" s="67" t="s">
        <v>699</v>
      </c>
      <c r="D132" s="66">
        <v>0</v>
      </c>
      <c r="E132" s="66">
        <v>0</v>
      </c>
      <c r="F132" s="66">
        <v>0</v>
      </c>
      <c r="G132" s="66">
        <v>678.41</v>
      </c>
      <c r="H132" s="66">
        <v>0</v>
      </c>
      <c r="I132" s="66">
        <v>0</v>
      </c>
      <c r="J132" s="66">
        <v>0</v>
      </c>
      <c r="K132" s="66">
        <v>0</v>
      </c>
      <c r="L132" s="66">
        <v>0</v>
      </c>
      <c r="M132" s="66">
        <v>0</v>
      </c>
      <c r="N132" s="66">
        <v>0</v>
      </c>
      <c r="O132" s="66">
        <v>0</v>
      </c>
      <c r="P132" s="66">
        <v>0</v>
      </c>
      <c r="Q132" s="66">
        <v>0</v>
      </c>
      <c r="R132" s="66">
        <v>0</v>
      </c>
      <c r="S132" s="66">
        <v>0</v>
      </c>
      <c r="T132" s="66">
        <v>0</v>
      </c>
      <c r="U132" s="66">
        <v>0</v>
      </c>
      <c r="V132" s="66">
        <v>0</v>
      </c>
      <c r="W132" s="66">
        <v>0</v>
      </c>
      <c r="X132" s="66">
        <v>0</v>
      </c>
      <c r="Y132" s="66">
        <v>0</v>
      </c>
      <c r="Z132" s="66">
        <v>0</v>
      </c>
      <c r="AA132" s="66">
        <v>0</v>
      </c>
      <c r="AB132" s="66">
        <v>0</v>
      </c>
      <c r="AC132" s="66">
        <v>0</v>
      </c>
      <c r="AD132" s="66">
        <v>0</v>
      </c>
      <c r="AE132" s="66">
        <v>0</v>
      </c>
      <c r="AF132" s="66">
        <v>0</v>
      </c>
      <c r="AG132" s="66">
        <v>0</v>
      </c>
      <c r="AH132" s="66">
        <v>0</v>
      </c>
      <c r="AI132" s="66">
        <v>0</v>
      </c>
      <c r="AJ132" s="66">
        <v>0</v>
      </c>
      <c r="AK132" s="66">
        <v>0</v>
      </c>
      <c r="AL132" s="66">
        <v>0</v>
      </c>
      <c r="AM132" s="66">
        <v>0</v>
      </c>
      <c r="AN132" s="66">
        <v>0</v>
      </c>
      <c r="AO132" s="66">
        <v>0</v>
      </c>
      <c r="AP132" s="66">
        <v>0</v>
      </c>
      <c r="AQ132" s="66">
        <f t="shared" si="1"/>
        <v>678.41</v>
      </c>
      <c r="AT132" s="35"/>
    </row>
    <row r="133" spans="1:46" ht="33" customHeight="1">
      <c r="A133" s="44">
        <v>315</v>
      </c>
      <c r="B133" s="45" t="s">
        <v>1293</v>
      </c>
      <c r="C133" s="67" t="s">
        <v>664</v>
      </c>
      <c r="D133" s="66">
        <v>0</v>
      </c>
      <c r="E133" s="66">
        <v>0</v>
      </c>
      <c r="F133" s="66">
        <v>0</v>
      </c>
      <c r="G133" s="66">
        <v>2093.0100000000002</v>
      </c>
      <c r="H133" s="66">
        <v>0</v>
      </c>
      <c r="I133" s="66">
        <v>0</v>
      </c>
      <c r="J133" s="66">
        <v>0</v>
      </c>
      <c r="K133" s="66">
        <v>0</v>
      </c>
      <c r="L133" s="66">
        <v>0</v>
      </c>
      <c r="M133" s="66">
        <v>0</v>
      </c>
      <c r="N133" s="66">
        <v>0</v>
      </c>
      <c r="O133" s="66">
        <v>0</v>
      </c>
      <c r="P133" s="66">
        <v>0</v>
      </c>
      <c r="Q133" s="66">
        <v>0</v>
      </c>
      <c r="R133" s="66">
        <v>0</v>
      </c>
      <c r="S133" s="66">
        <v>0</v>
      </c>
      <c r="T133" s="66">
        <v>0</v>
      </c>
      <c r="U133" s="66">
        <v>0</v>
      </c>
      <c r="V133" s="66">
        <v>0</v>
      </c>
      <c r="W133" s="66">
        <v>0</v>
      </c>
      <c r="X133" s="66">
        <v>0</v>
      </c>
      <c r="Y133" s="66">
        <v>0</v>
      </c>
      <c r="Z133" s="66">
        <v>0</v>
      </c>
      <c r="AA133" s="66">
        <v>0</v>
      </c>
      <c r="AB133" s="66">
        <v>0</v>
      </c>
      <c r="AC133" s="66">
        <v>0</v>
      </c>
      <c r="AD133" s="66">
        <v>0</v>
      </c>
      <c r="AE133" s="66">
        <v>0</v>
      </c>
      <c r="AF133" s="66">
        <v>0</v>
      </c>
      <c r="AG133" s="66">
        <v>0</v>
      </c>
      <c r="AH133" s="66">
        <v>0</v>
      </c>
      <c r="AI133" s="66">
        <v>0</v>
      </c>
      <c r="AJ133" s="66">
        <v>0</v>
      </c>
      <c r="AK133" s="66">
        <v>0</v>
      </c>
      <c r="AL133" s="66">
        <v>0</v>
      </c>
      <c r="AM133" s="66">
        <v>0</v>
      </c>
      <c r="AN133" s="66">
        <v>0</v>
      </c>
      <c r="AO133" s="66">
        <v>0</v>
      </c>
      <c r="AP133" s="66">
        <v>0</v>
      </c>
      <c r="AQ133" s="66">
        <f t="shared" si="1"/>
        <v>2093.0100000000002</v>
      </c>
      <c r="AT133" s="35"/>
    </row>
    <row r="134" spans="1:46" ht="33" customHeight="1">
      <c r="A134" s="44">
        <v>324</v>
      </c>
      <c r="B134" s="45" t="s">
        <v>144</v>
      </c>
      <c r="C134" s="67" t="s">
        <v>664</v>
      </c>
      <c r="D134" s="66">
        <v>0</v>
      </c>
      <c r="E134" s="66">
        <v>0</v>
      </c>
      <c r="F134" s="66">
        <v>1000</v>
      </c>
      <c r="G134" s="66">
        <v>0</v>
      </c>
      <c r="H134" s="66">
        <v>0</v>
      </c>
      <c r="I134" s="66">
        <v>0</v>
      </c>
      <c r="J134" s="66">
        <v>0</v>
      </c>
      <c r="K134" s="66">
        <v>0</v>
      </c>
      <c r="L134" s="66">
        <v>0</v>
      </c>
      <c r="M134" s="66">
        <v>0</v>
      </c>
      <c r="N134" s="66">
        <v>0</v>
      </c>
      <c r="O134" s="66">
        <v>0</v>
      </c>
      <c r="P134" s="66">
        <v>0</v>
      </c>
      <c r="Q134" s="66">
        <v>0</v>
      </c>
      <c r="R134" s="66">
        <v>0</v>
      </c>
      <c r="S134" s="66">
        <v>0</v>
      </c>
      <c r="T134" s="66">
        <v>0</v>
      </c>
      <c r="U134" s="66">
        <v>0</v>
      </c>
      <c r="V134" s="66">
        <v>0</v>
      </c>
      <c r="W134" s="66">
        <v>0</v>
      </c>
      <c r="X134" s="66">
        <v>0</v>
      </c>
      <c r="Y134" s="66">
        <v>0</v>
      </c>
      <c r="Z134" s="66">
        <v>0</v>
      </c>
      <c r="AA134" s="66">
        <v>0</v>
      </c>
      <c r="AB134" s="66">
        <v>0</v>
      </c>
      <c r="AC134" s="66">
        <v>0</v>
      </c>
      <c r="AD134" s="66">
        <v>0</v>
      </c>
      <c r="AE134" s="66">
        <v>0</v>
      </c>
      <c r="AF134" s="66">
        <v>0</v>
      </c>
      <c r="AG134" s="66">
        <v>0</v>
      </c>
      <c r="AH134" s="66">
        <v>0</v>
      </c>
      <c r="AI134" s="66">
        <v>0</v>
      </c>
      <c r="AJ134" s="66">
        <v>0</v>
      </c>
      <c r="AK134" s="66">
        <v>0</v>
      </c>
      <c r="AL134" s="66">
        <v>0</v>
      </c>
      <c r="AM134" s="66">
        <v>0</v>
      </c>
      <c r="AN134" s="66">
        <v>0</v>
      </c>
      <c r="AO134" s="66">
        <v>0</v>
      </c>
      <c r="AP134" s="66">
        <v>0</v>
      </c>
      <c r="AQ134" s="66">
        <f t="shared" si="1"/>
        <v>1000</v>
      </c>
      <c r="AT134" s="35"/>
    </row>
    <row r="135" spans="1:46" ht="33" customHeight="1">
      <c r="A135" s="44">
        <v>340</v>
      </c>
      <c r="B135" s="45" t="s">
        <v>145</v>
      </c>
      <c r="C135" s="67" t="s">
        <v>699</v>
      </c>
      <c r="D135" s="66">
        <v>0</v>
      </c>
      <c r="E135" s="66">
        <v>0</v>
      </c>
      <c r="F135" s="66">
        <v>0</v>
      </c>
      <c r="G135" s="66">
        <v>22219.970000000008</v>
      </c>
      <c r="H135" s="66">
        <v>0</v>
      </c>
      <c r="I135" s="66">
        <v>0</v>
      </c>
      <c r="J135" s="66">
        <v>0</v>
      </c>
      <c r="K135" s="66">
        <v>367745.16000000003</v>
      </c>
      <c r="L135" s="66">
        <v>0</v>
      </c>
      <c r="M135" s="66">
        <v>600</v>
      </c>
      <c r="N135" s="66">
        <v>1427.25</v>
      </c>
      <c r="O135" s="66">
        <v>0</v>
      </c>
      <c r="P135" s="66">
        <v>0</v>
      </c>
      <c r="Q135" s="66">
        <v>0</v>
      </c>
      <c r="R135" s="66">
        <v>0</v>
      </c>
      <c r="S135" s="66">
        <v>0</v>
      </c>
      <c r="T135" s="66">
        <v>0</v>
      </c>
      <c r="U135" s="66">
        <v>0</v>
      </c>
      <c r="V135" s="66">
        <v>0</v>
      </c>
      <c r="W135" s="66">
        <v>0</v>
      </c>
      <c r="X135" s="66">
        <v>0</v>
      </c>
      <c r="Y135" s="66">
        <v>0</v>
      </c>
      <c r="Z135" s="66">
        <v>0</v>
      </c>
      <c r="AA135" s="66">
        <v>0</v>
      </c>
      <c r="AB135" s="66">
        <v>0</v>
      </c>
      <c r="AC135" s="66">
        <v>0</v>
      </c>
      <c r="AD135" s="66">
        <v>0</v>
      </c>
      <c r="AE135" s="66">
        <v>0</v>
      </c>
      <c r="AF135" s="66">
        <v>0</v>
      </c>
      <c r="AG135" s="66">
        <v>0</v>
      </c>
      <c r="AH135" s="66">
        <v>0</v>
      </c>
      <c r="AI135" s="66">
        <v>0</v>
      </c>
      <c r="AJ135" s="66">
        <v>0</v>
      </c>
      <c r="AK135" s="66">
        <v>0</v>
      </c>
      <c r="AL135" s="66">
        <v>0</v>
      </c>
      <c r="AM135" s="66">
        <v>0</v>
      </c>
      <c r="AN135" s="66">
        <v>0</v>
      </c>
      <c r="AO135" s="66">
        <v>0</v>
      </c>
      <c r="AP135" s="66">
        <v>0</v>
      </c>
      <c r="AQ135" s="66">
        <f t="shared" si="1"/>
        <v>391992.38000000006</v>
      </c>
      <c r="AT135" s="35"/>
    </row>
    <row r="136" spans="1:46" ht="33" customHeight="1">
      <c r="A136" s="44">
        <v>342</v>
      </c>
      <c r="B136" s="45" t="s">
        <v>146</v>
      </c>
      <c r="C136" s="67" t="s">
        <v>667</v>
      </c>
      <c r="D136" s="66">
        <v>0</v>
      </c>
      <c r="E136" s="66">
        <v>0</v>
      </c>
      <c r="F136" s="66">
        <v>0</v>
      </c>
      <c r="G136" s="66">
        <v>29537.599999999999</v>
      </c>
      <c r="H136" s="66">
        <v>0</v>
      </c>
      <c r="I136" s="66">
        <v>0</v>
      </c>
      <c r="J136" s="66">
        <v>0</v>
      </c>
      <c r="K136" s="66">
        <v>16962508.52</v>
      </c>
      <c r="L136" s="66">
        <v>0</v>
      </c>
      <c r="M136" s="66">
        <v>0</v>
      </c>
      <c r="N136" s="66">
        <v>0</v>
      </c>
      <c r="O136" s="66">
        <v>0</v>
      </c>
      <c r="P136" s="66">
        <v>0</v>
      </c>
      <c r="Q136" s="66">
        <v>0</v>
      </c>
      <c r="R136" s="66">
        <v>0</v>
      </c>
      <c r="S136" s="66">
        <v>0</v>
      </c>
      <c r="T136" s="66">
        <v>0</v>
      </c>
      <c r="U136" s="66">
        <v>0</v>
      </c>
      <c r="V136" s="66">
        <v>0</v>
      </c>
      <c r="W136" s="66">
        <v>0</v>
      </c>
      <c r="X136" s="66">
        <v>0</v>
      </c>
      <c r="Y136" s="66">
        <v>0</v>
      </c>
      <c r="Z136" s="66">
        <v>0</v>
      </c>
      <c r="AA136" s="66">
        <v>0</v>
      </c>
      <c r="AB136" s="66">
        <v>0</v>
      </c>
      <c r="AC136" s="66">
        <v>0</v>
      </c>
      <c r="AD136" s="66">
        <v>0</v>
      </c>
      <c r="AE136" s="66">
        <v>0</v>
      </c>
      <c r="AF136" s="66">
        <v>0</v>
      </c>
      <c r="AG136" s="66">
        <v>0</v>
      </c>
      <c r="AH136" s="66">
        <v>0</v>
      </c>
      <c r="AI136" s="66">
        <v>0</v>
      </c>
      <c r="AJ136" s="66">
        <v>0</v>
      </c>
      <c r="AK136" s="66">
        <v>0</v>
      </c>
      <c r="AL136" s="66">
        <v>0</v>
      </c>
      <c r="AM136" s="66">
        <v>0</v>
      </c>
      <c r="AN136" s="66">
        <v>0</v>
      </c>
      <c r="AO136" s="66">
        <v>0</v>
      </c>
      <c r="AP136" s="66">
        <v>0</v>
      </c>
      <c r="AQ136" s="66">
        <f t="shared" si="1"/>
        <v>16992046.120000001</v>
      </c>
      <c r="AT136" s="35"/>
    </row>
    <row r="137" spans="1:46" ht="33" customHeight="1">
      <c r="A137" s="44">
        <v>343</v>
      </c>
      <c r="B137" s="45" t="s">
        <v>147</v>
      </c>
      <c r="C137" s="67" t="s">
        <v>667</v>
      </c>
      <c r="D137" s="66">
        <v>0</v>
      </c>
      <c r="E137" s="66">
        <v>0</v>
      </c>
      <c r="F137" s="66">
        <v>1634528</v>
      </c>
      <c r="G137" s="66">
        <v>0</v>
      </c>
      <c r="H137" s="66">
        <v>0</v>
      </c>
      <c r="I137" s="66">
        <v>0</v>
      </c>
      <c r="J137" s="66">
        <v>0</v>
      </c>
      <c r="K137" s="66">
        <v>0</v>
      </c>
      <c r="L137" s="66">
        <v>0</v>
      </c>
      <c r="M137" s="66">
        <v>0</v>
      </c>
      <c r="N137" s="66">
        <v>0</v>
      </c>
      <c r="O137" s="66">
        <v>0</v>
      </c>
      <c r="P137" s="66">
        <v>0</v>
      </c>
      <c r="Q137" s="66">
        <v>0</v>
      </c>
      <c r="R137" s="66">
        <v>0</v>
      </c>
      <c r="S137" s="66">
        <v>0</v>
      </c>
      <c r="T137" s="66">
        <v>0</v>
      </c>
      <c r="U137" s="66">
        <v>0</v>
      </c>
      <c r="V137" s="66">
        <v>0</v>
      </c>
      <c r="W137" s="66">
        <v>0</v>
      </c>
      <c r="X137" s="66">
        <v>0</v>
      </c>
      <c r="Y137" s="66">
        <v>0</v>
      </c>
      <c r="Z137" s="66">
        <v>0</v>
      </c>
      <c r="AA137" s="66">
        <v>0</v>
      </c>
      <c r="AB137" s="66">
        <v>0</v>
      </c>
      <c r="AC137" s="66">
        <v>0</v>
      </c>
      <c r="AD137" s="66">
        <v>0</v>
      </c>
      <c r="AE137" s="66">
        <v>0</v>
      </c>
      <c r="AF137" s="66">
        <v>0</v>
      </c>
      <c r="AG137" s="66">
        <v>0</v>
      </c>
      <c r="AH137" s="66">
        <v>0</v>
      </c>
      <c r="AI137" s="66">
        <v>0</v>
      </c>
      <c r="AJ137" s="66">
        <v>0</v>
      </c>
      <c r="AK137" s="66">
        <v>0</v>
      </c>
      <c r="AL137" s="66">
        <v>0</v>
      </c>
      <c r="AM137" s="66">
        <v>0</v>
      </c>
      <c r="AN137" s="66">
        <v>0</v>
      </c>
      <c r="AO137" s="66">
        <v>0</v>
      </c>
      <c r="AP137" s="66">
        <v>0</v>
      </c>
      <c r="AQ137" s="66">
        <f t="shared" si="1"/>
        <v>1634528</v>
      </c>
      <c r="AT137" s="35"/>
    </row>
    <row r="138" spans="1:46" ht="33" customHeight="1">
      <c r="A138" s="44">
        <v>344</v>
      </c>
      <c r="B138" s="45" t="s">
        <v>148</v>
      </c>
      <c r="C138" s="67" t="s">
        <v>699</v>
      </c>
      <c r="D138" s="66">
        <v>0</v>
      </c>
      <c r="E138" s="66">
        <v>0</v>
      </c>
      <c r="F138" s="66">
        <v>0</v>
      </c>
      <c r="G138" s="66">
        <v>4641.7</v>
      </c>
      <c r="H138" s="66">
        <v>0</v>
      </c>
      <c r="I138" s="66">
        <v>0</v>
      </c>
      <c r="J138" s="66">
        <v>0</v>
      </c>
      <c r="K138" s="66">
        <v>0</v>
      </c>
      <c r="L138" s="66">
        <v>0</v>
      </c>
      <c r="M138" s="66">
        <v>0</v>
      </c>
      <c r="N138" s="66">
        <v>0</v>
      </c>
      <c r="O138" s="66">
        <v>0</v>
      </c>
      <c r="P138" s="66">
        <v>0</v>
      </c>
      <c r="Q138" s="66">
        <v>0</v>
      </c>
      <c r="R138" s="66">
        <v>0</v>
      </c>
      <c r="S138" s="66">
        <v>0</v>
      </c>
      <c r="T138" s="66">
        <v>0</v>
      </c>
      <c r="U138" s="66">
        <v>0</v>
      </c>
      <c r="V138" s="66">
        <v>0</v>
      </c>
      <c r="W138" s="66">
        <v>0</v>
      </c>
      <c r="X138" s="66">
        <v>0</v>
      </c>
      <c r="Y138" s="66">
        <v>0</v>
      </c>
      <c r="Z138" s="66">
        <v>0</v>
      </c>
      <c r="AA138" s="66">
        <v>0</v>
      </c>
      <c r="AB138" s="66">
        <v>0</v>
      </c>
      <c r="AC138" s="66">
        <v>0</v>
      </c>
      <c r="AD138" s="66">
        <v>0</v>
      </c>
      <c r="AE138" s="66">
        <v>0</v>
      </c>
      <c r="AF138" s="66">
        <v>0</v>
      </c>
      <c r="AG138" s="66">
        <v>0</v>
      </c>
      <c r="AH138" s="66">
        <v>0</v>
      </c>
      <c r="AI138" s="66">
        <v>0</v>
      </c>
      <c r="AJ138" s="66">
        <v>0</v>
      </c>
      <c r="AK138" s="66">
        <v>0</v>
      </c>
      <c r="AL138" s="66">
        <v>0</v>
      </c>
      <c r="AM138" s="66">
        <v>0</v>
      </c>
      <c r="AN138" s="66">
        <v>0</v>
      </c>
      <c r="AO138" s="66">
        <v>0</v>
      </c>
      <c r="AP138" s="66">
        <v>0</v>
      </c>
      <c r="AQ138" s="66">
        <f t="shared" si="1"/>
        <v>4641.7</v>
      </c>
      <c r="AT138" s="35"/>
    </row>
    <row r="139" spans="1:46" ht="33" customHeight="1">
      <c r="A139" s="44">
        <v>345</v>
      </c>
      <c r="B139" s="45" t="s">
        <v>149</v>
      </c>
      <c r="C139" s="67" t="s">
        <v>666</v>
      </c>
      <c r="D139" s="66">
        <v>0</v>
      </c>
      <c r="E139" s="66">
        <v>0</v>
      </c>
      <c r="F139" s="66">
        <v>0</v>
      </c>
      <c r="G139" s="66">
        <v>0</v>
      </c>
      <c r="H139" s="66">
        <v>0</v>
      </c>
      <c r="I139" s="66">
        <v>0</v>
      </c>
      <c r="J139" s="66">
        <v>0</v>
      </c>
      <c r="K139" s="66">
        <v>0</v>
      </c>
      <c r="L139" s="66">
        <v>0</v>
      </c>
      <c r="M139" s="66">
        <v>0</v>
      </c>
      <c r="N139" s="66">
        <v>0</v>
      </c>
      <c r="O139" s="66">
        <v>0</v>
      </c>
      <c r="P139" s="66">
        <v>0</v>
      </c>
      <c r="Q139" s="66">
        <v>0</v>
      </c>
      <c r="R139" s="66">
        <v>0</v>
      </c>
      <c r="S139" s="66">
        <v>0</v>
      </c>
      <c r="T139" s="66">
        <v>0</v>
      </c>
      <c r="U139" s="66">
        <v>0</v>
      </c>
      <c r="V139" s="66">
        <v>0</v>
      </c>
      <c r="W139" s="66">
        <v>0</v>
      </c>
      <c r="X139" s="66">
        <v>0</v>
      </c>
      <c r="Y139" s="66">
        <v>0</v>
      </c>
      <c r="Z139" s="66">
        <v>0</v>
      </c>
      <c r="AA139" s="66">
        <v>0</v>
      </c>
      <c r="AB139" s="66">
        <v>0</v>
      </c>
      <c r="AC139" s="66">
        <v>0</v>
      </c>
      <c r="AD139" s="66">
        <v>0</v>
      </c>
      <c r="AE139" s="66">
        <v>0</v>
      </c>
      <c r="AF139" s="66">
        <v>0</v>
      </c>
      <c r="AG139" s="66">
        <v>0</v>
      </c>
      <c r="AH139" s="66">
        <v>0</v>
      </c>
      <c r="AI139" s="66">
        <v>0</v>
      </c>
      <c r="AJ139" s="66">
        <v>0</v>
      </c>
      <c r="AK139" s="66">
        <v>0</v>
      </c>
      <c r="AL139" s="66">
        <v>0</v>
      </c>
      <c r="AM139" s="66">
        <v>0</v>
      </c>
      <c r="AN139" s="66">
        <v>0</v>
      </c>
      <c r="AO139" s="66">
        <v>0</v>
      </c>
      <c r="AP139" s="66">
        <v>0</v>
      </c>
      <c r="AQ139" s="66">
        <f t="shared" ref="AQ139:AQ203" si="2">SUM(D139:AP139)</f>
        <v>0</v>
      </c>
      <c r="AT139" s="35"/>
    </row>
    <row r="140" spans="1:46" ht="33" customHeight="1">
      <c r="A140" s="44">
        <v>346</v>
      </c>
      <c r="B140" s="45" t="s">
        <v>150</v>
      </c>
      <c r="C140" s="67" t="s">
        <v>666</v>
      </c>
      <c r="D140" s="66">
        <v>0</v>
      </c>
      <c r="E140" s="66">
        <v>0</v>
      </c>
      <c r="F140" s="66">
        <v>0</v>
      </c>
      <c r="G140" s="66">
        <v>0</v>
      </c>
      <c r="H140" s="66">
        <v>0</v>
      </c>
      <c r="I140" s="66">
        <v>0</v>
      </c>
      <c r="J140" s="66">
        <v>0</v>
      </c>
      <c r="K140" s="66">
        <v>0</v>
      </c>
      <c r="L140" s="66">
        <v>0</v>
      </c>
      <c r="M140" s="66">
        <v>0</v>
      </c>
      <c r="N140" s="66">
        <v>0</v>
      </c>
      <c r="O140" s="66">
        <v>0</v>
      </c>
      <c r="P140" s="66">
        <v>0</v>
      </c>
      <c r="Q140" s="66">
        <v>0</v>
      </c>
      <c r="R140" s="66">
        <v>0</v>
      </c>
      <c r="S140" s="66">
        <v>0</v>
      </c>
      <c r="T140" s="66">
        <v>0</v>
      </c>
      <c r="U140" s="66">
        <v>0</v>
      </c>
      <c r="V140" s="66">
        <v>0</v>
      </c>
      <c r="W140" s="66">
        <v>0</v>
      </c>
      <c r="X140" s="66">
        <v>0</v>
      </c>
      <c r="Y140" s="66">
        <v>0</v>
      </c>
      <c r="Z140" s="66">
        <v>0</v>
      </c>
      <c r="AA140" s="66">
        <v>0</v>
      </c>
      <c r="AB140" s="66">
        <v>0</v>
      </c>
      <c r="AC140" s="66">
        <v>0</v>
      </c>
      <c r="AD140" s="66">
        <v>0</v>
      </c>
      <c r="AE140" s="66">
        <v>0</v>
      </c>
      <c r="AF140" s="66">
        <v>0</v>
      </c>
      <c r="AG140" s="66">
        <v>0</v>
      </c>
      <c r="AH140" s="66">
        <v>0</v>
      </c>
      <c r="AI140" s="66">
        <v>0</v>
      </c>
      <c r="AJ140" s="66">
        <v>0</v>
      </c>
      <c r="AK140" s="66">
        <v>0</v>
      </c>
      <c r="AL140" s="66">
        <v>0</v>
      </c>
      <c r="AM140" s="66">
        <v>0</v>
      </c>
      <c r="AN140" s="66">
        <v>0</v>
      </c>
      <c r="AO140" s="66">
        <v>0</v>
      </c>
      <c r="AP140" s="66">
        <v>0</v>
      </c>
      <c r="AQ140" s="66">
        <f t="shared" si="2"/>
        <v>0</v>
      </c>
      <c r="AT140" s="35"/>
    </row>
    <row r="141" spans="1:46" ht="33" customHeight="1">
      <c r="A141" s="44">
        <v>347</v>
      </c>
      <c r="B141" s="45" t="s">
        <v>151</v>
      </c>
      <c r="C141" s="67" t="s">
        <v>666</v>
      </c>
      <c r="D141" s="66">
        <v>0</v>
      </c>
      <c r="E141" s="66">
        <v>0</v>
      </c>
      <c r="F141" s="66">
        <v>979666</v>
      </c>
      <c r="G141" s="66">
        <v>3854.3</v>
      </c>
      <c r="H141" s="66">
        <v>0</v>
      </c>
      <c r="I141" s="66">
        <v>0</v>
      </c>
      <c r="J141" s="66">
        <v>0</v>
      </c>
      <c r="K141" s="66">
        <v>0</v>
      </c>
      <c r="L141" s="66">
        <v>0</v>
      </c>
      <c r="M141" s="66">
        <v>0</v>
      </c>
      <c r="N141" s="66">
        <v>0</v>
      </c>
      <c r="O141" s="66">
        <v>0</v>
      </c>
      <c r="P141" s="66">
        <v>0</v>
      </c>
      <c r="Q141" s="66">
        <v>0</v>
      </c>
      <c r="R141" s="66">
        <v>0</v>
      </c>
      <c r="S141" s="66">
        <v>0</v>
      </c>
      <c r="T141" s="66">
        <v>0</v>
      </c>
      <c r="U141" s="66">
        <v>0</v>
      </c>
      <c r="V141" s="66">
        <v>0</v>
      </c>
      <c r="W141" s="66">
        <v>0</v>
      </c>
      <c r="X141" s="66">
        <v>0</v>
      </c>
      <c r="Y141" s="66">
        <v>0</v>
      </c>
      <c r="Z141" s="66">
        <v>0</v>
      </c>
      <c r="AA141" s="66">
        <v>0</v>
      </c>
      <c r="AB141" s="66">
        <v>0</v>
      </c>
      <c r="AC141" s="66">
        <v>0</v>
      </c>
      <c r="AD141" s="66">
        <v>0</v>
      </c>
      <c r="AE141" s="66">
        <v>0</v>
      </c>
      <c r="AF141" s="66">
        <v>0</v>
      </c>
      <c r="AG141" s="66">
        <v>0</v>
      </c>
      <c r="AH141" s="66">
        <v>0</v>
      </c>
      <c r="AI141" s="66">
        <v>0</v>
      </c>
      <c r="AJ141" s="66">
        <v>0</v>
      </c>
      <c r="AK141" s="66">
        <v>0</v>
      </c>
      <c r="AL141" s="66">
        <v>0</v>
      </c>
      <c r="AM141" s="66">
        <v>0</v>
      </c>
      <c r="AN141" s="66">
        <v>0</v>
      </c>
      <c r="AO141" s="66">
        <v>0</v>
      </c>
      <c r="AP141" s="66">
        <v>0</v>
      </c>
      <c r="AQ141" s="66">
        <f t="shared" si="2"/>
        <v>983520.3</v>
      </c>
      <c r="AT141" s="35"/>
    </row>
    <row r="142" spans="1:46" ht="33" customHeight="1">
      <c r="A142" s="44">
        <v>348</v>
      </c>
      <c r="B142" s="45" t="s">
        <v>152</v>
      </c>
      <c r="C142" s="67" t="s">
        <v>669</v>
      </c>
      <c r="D142" s="66">
        <v>0</v>
      </c>
      <c r="E142" s="66">
        <v>0</v>
      </c>
      <c r="F142" s="66">
        <v>0</v>
      </c>
      <c r="G142" s="66">
        <v>315.35000000000002</v>
      </c>
      <c r="H142" s="66">
        <v>0</v>
      </c>
      <c r="I142" s="66">
        <v>0</v>
      </c>
      <c r="J142" s="66">
        <v>0</v>
      </c>
      <c r="K142" s="66">
        <v>0</v>
      </c>
      <c r="L142" s="66">
        <v>0</v>
      </c>
      <c r="M142" s="66">
        <v>0</v>
      </c>
      <c r="N142" s="66">
        <v>0</v>
      </c>
      <c r="O142" s="66">
        <v>0</v>
      </c>
      <c r="P142" s="66">
        <v>0</v>
      </c>
      <c r="Q142" s="66">
        <v>0</v>
      </c>
      <c r="R142" s="66">
        <v>0</v>
      </c>
      <c r="S142" s="66">
        <v>0</v>
      </c>
      <c r="T142" s="66">
        <v>0</v>
      </c>
      <c r="U142" s="66">
        <v>0</v>
      </c>
      <c r="V142" s="66">
        <v>0</v>
      </c>
      <c r="W142" s="66">
        <v>0</v>
      </c>
      <c r="X142" s="66">
        <v>0</v>
      </c>
      <c r="Y142" s="66">
        <v>0</v>
      </c>
      <c r="Z142" s="66">
        <v>0</v>
      </c>
      <c r="AA142" s="66">
        <v>0</v>
      </c>
      <c r="AB142" s="66">
        <v>0</v>
      </c>
      <c r="AC142" s="66">
        <v>0</v>
      </c>
      <c r="AD142" s="66">
        <v>0</v>
      </c>
      <c r="AE142" s="66">
        <v>0</v>
      </c>
      <c r="AF142" s="66">
        <v>0</v>
      </c>
      <c r="AG142" s="66">
        <v>0</v>
      </c>
      <c r="AH142" s="66">
        <v>0</v>
      </c>
      <c r="AI142" s="66">
        <v>0</v>
      </c>
      <c r="AJ142" s="66">
        <v>0</v>
      </c>
      <c r="AK142" s="66">
        <v>0</v>
      </c>
      <c r="AL142" s="66">
        <v>0</v>
      </c>
      <c r="AM142" s="66">
        <v>0</v>
      </c>
      <c r="AN142" s="66">
        <v>0</v>
      </c>
      <c r="AO142" s="66">
        <v>0</v>
      </c>
      <c r="AP142" s="66">
        <v>0</v>
      </c>
      <c r="AQ142" s="66">
        <f t="shared" si="2"/>
        <v>315.35000000000002</v>
      </c>
      <c r="AT142" s="35"/>
    </row>
    <row r="143" spans="1:46" ht="33" customHeight="1">
      <c r="A143" s="44">
        <v>349</v>
      </c>
      <c r="B143" s="45" t="s">
        <v>153</v>
      </c>
      <c r="C143" s="46" t="s">
        <v>668</v>
      </c>
      <c r="D143" s="66">
        <v>0</v>
      </c>
      <c r="E143" s="66">
        <v>0</v>
      </c>
      <c r="F143" s="66">
        <v>0</v>
      </c>
      <c r="G143" s="66">
        <v>0</v>
      </c>
      <c r="H143" s="66">
        <v>0</v>
      </c>
      <c r="I143" s="66">
        <v>0</v>
      </c>
      <c r="J143" s="66">
        <v>0</v>
      </c>
      <c r="K143" s="66">
        <v>0</v>
      </c>
      <c r="L143" s="66">
        <v>0</v>
      </c>
      <c r="M143" s="66">
        <v>0</v>
      </c>
      <c r="N143" s="66">
        <v>0</v>
      </c>
      <c r="O143" s="66">
        <v>0</v>
      </c>
      <c r="P143" s="66">
        <v>0</v>
      </c>
      <c r="Q143" s="66">
        <v>0</v>
      </c>
      <c r="R143" s="66">
        <v>0</v>
      </c>
      <c r="S143" s="66">
        <v>0</v>
      </c>
      <c r="T143" s="66">
        <v>0</v>
      </c>
      <c r="U143" s="66">
        <v>0</v>
      </c>
      <c r="V143" s="66">
        <v>0</v>
      </c>
      <c r="W143" s="66">
        <v>0</v>
      </c>
      <c r="X143" s="66">
        <v>0</v>
      </c>
      <c r="Y143" s="66">
        <v>0</v>
      </c>
      <c r="Z143" s="66">
        <v>0</v>
      </c>
      <c r="AA143" s="66">
        <v>0</v>
      </c>
      <c r="AB143" s="66">
        <v>0</v>
      </c>
      <c r="AC143" s="66">
        <v>0</v>
      </c>
      <c r="AD143" s="66">
        <v>0</v>
      </c>
      <c r="AE143" s="66">
        <v>0</v>
      </c>
      <c r="AF143" s="66">
        <v>0</v>
      </c>
      <c r="AG143" s="66">
        <v>0</v>
      </c>
      <c r="AH143" s="66">
        <v>0</v>
      </c>
      <c r="AI143" s="66">
        <v>0</v>
      </c>
      <c r="AJ143" s="66">
        <v>0</v>
      </c>
      <c r="AK143" s="66">
        <v>0</v>
      </c>
      <c r="AL143" s="66">
        <v>0</v>
      </c>
      <c r="AM143" s="66">
        <v>0</v>
      </c>
      <c r="AN143" s="66">
        <v>0</v>
      </c>
      <c r="AO143" s="66">
        <v>0</v>
      </c>
      <c r="AP143" s="66">
        <v>0</v>
      </c>
      <c r="AQ143" s="66">
        <f t="shared" si="2"/>
        <v>0</v>
      </c>
      <c r="AT143" s="35"/>
    </row>
    <row r="144" spans="1:46" ht="33" customHeight="1">
      <c r="A144" s="44">
        <v>371</v>
      </c>
      <c r="B144" s="45" t="s">
        <v>154</v>
      </c>
      <c r="C144" s="46" t="s">
        <v>667</v>
      </c>
      <c r="D144" s="66">
        <v>0</v>
      </c>
      <c r="E144" s="66">
        <v>0</v>
      </c>
      <c r="F144" s="66">
        <v>0</v>
      </c>
      <c r="G144" s="66">
        <v>0</v>
      </c>
      <c r="H144" s="66">
        <v>0</v>
      </c>
      <c r="I144" s="66">
        <v>0</v>
      </c>
      <c r="J144" s="66">
        <v>0</v>
      </c>
      <c r="K144" s="66">
        <v>0</v>
      </c>
      <c r="L144" s="66">
        <v>0</v>
      </c>
      <c r="M144" s="66">
        <v>0</v>
      </c>
      <c r="N144" s="66">
        <v>0</v>
      </c>
      <c r="O144" s="66">
        <v>0</v>
      </c>
      <c r="P144" s="66">
        <v>0</v>
      </c>
      <c r="Q144" s="66">
        <v>0</v>
      </c>
      <c r="R144" s="66">
        <v>0</v>
      </c>
      <c r="S144" s="66">
        <v>0</v>
      </c>
      <c r="T144" s="66">
        <v>0</v>
      </c>
      <c r="U144" s="66">
        <v>0</v>
      </c>
      <c r="V144" s="66">
        <v>0</v>
      </c>
      <c r="W144" s="66">
        <v>0</v>
      </c>
      <c r="X144" s="66">
        <v>0</v>
      </c>
      <c r="Y144" s="66">
        <v>0</v>
      </c>
      <c r="Z144" s="66">
        <v>0</v>
      </c>
      <c r="AA144" s="66">
        <v>0</v>
      </c>
      <c r="AB144" s="66">
        <v>0</v>
      </c>
      <c r="AC144" s="66">
        <v>0</v>
      </c>
      <c r="AD144" s="66">
        <v>0</v>
      </c>
      <c r="AE144" s="66">
        <v>0</v>
      </c>
      <c r="AF144" s="66">
        <v>0</v>
      </c>
      <c r="AG144" s="66">
        <v>0</v>
      </c>
      <c r="AH144" s="66">
        <v>0</v>
      </c>
      <c r="AI144" s="66">
        <v>0</v>
      </c>
      <c r="AJ144" s="66">
        <v>0</v>
      </c>
      <c r="AK144" s="66">
        <v>0</v>
      </c>
      <c r="AL144" s="66">
        <v>0</v>
      </c>
      <c r="AM144" s="66">
        <v>0</v>
      </c>
      <c r="AN144" s="66">
        <v>0</v>
      </c>
      <c r="AO144" s="66">
        <v>0</v>
      </c>
      <c r="AP144" s="66">
        <v>0</v>
      </c>
      <c r="AQ144" s="66">
        <f t="shared" si="2"/>
        <v>0</v>
      </c>
      <c r="AT144" s="35"/>
    </row>
    <row r="145" spans="1:46" ht="33" customHeight="1">
      <c r="A145" s="44">
        <v>373</v>
      </c>
      <c r="B145" s="45" t="s">
        <v>625</v>
      </c>
      <c r="C145" s="46" t="s">
        <v>665</v>
      </c>
      <c r="D145" s="66">
        <v>0</v>
      </c>
      <c r="E145" s="66">
        <v>0</v>
      </c>
      <c r="F145" s="66">
        <v>270</v>
      </c>
      <c r="G145" s="66">
        <v>8159.34</v>
      </c>
      <c r="H145" s="66">
        <v>0</v>
      </c>
      <c r="I145" s="66">
        <v>0</v>
      </c>
      <c r="J145" s="66">
        <v>0</v>
      </c>
      <c r="K145" s="66">
        <v>0</v>
      </c>
      <c r="L145" s="66">
        <v>0</v>
      </c>
      <c r="M145" s="66">
        <v>0</v>
      </c>
      <c r="N145" s="66">
        <v>0</v>
      </c>
      <c r="O145" s="66">
        <v>0</v>
      </c>
      <c r="P145" s="66">
        <v>0</v>
      </c>
      <c r="Q145" s="66">
        <v>0</v>
      </c>
      <c r="R145" s="66">
        <v>0</v>
      </c>
      <c r="S145" s="66">
        <v>0</v>
      </c>
      <c r="T145" s="66">
        <v>5968933.5300000003</v>
      </c>
      <c r="U145" s="66">
        <v>0</v>
      </c>
      <c r="V145" s="66">
        <v>0</v>
      </c>
      <c r="W145" s="66">
        <v>0</v>
      </c>
      <c r="X145" s="66">
        <v>0</v>
      </c>
      <c r="Y145" s="66">
        <v>0</v>
      </c>
      <c r="Z145" s="66">
        <v>0</v>
      </c>
      <c r="AA145" s="66">
        <v>0</v>
      </c>
      <c r="AB145" s="66">
        <v>0</v>
      </c>
      <c r="AC145" s="66">
        <v>0</v>
      </c>
      <c r="AD145" s="66">
        <v>0</v>
      </c>
      <c r="AE145" s="66">
        <v>0</v>
      </c>
      <c r="AF145" s="66">
        <v>0</v>
      </c>
      <c r="AG145" s="66">
        <v>0</v>
      </c>
      <c r="AH145" s="66">
        <v>0</v>
      </c>
      <c r="AI145" s="66">
        <v>0</v>
      </c>
      <c r="AJ145" s="66">
        <v>0</v>
      </c>
      <c r="AK145" s="66">
        <v>0</v>
      </c>
      <c r="AL145" s="66">
        <v>0</v>
      </c>
      <c r="AM145" s="66">
        <v>0</v>
      </c>
      <c r="AN145" s="66">
        <v>0</v>
      </c>
      <c r="AO145" s="66">
        <v>0</v>
      </c>
      <c r="AP145" s="66">
        <v>0</v>
      </c>
      <c r="AQ145" s="66">
        <f t="shared" si="2"/>
        <v>5977362.8700000001</v>
      </c>
      <c r="AT145" s="35"/>
    </row>
    <row r="146" spans="1:46" ht="33" customHeight="1">
      <c r="A146" s="44">
        <v>374</v>
      </c>
      <c r="B146" s="45" t="s">
        <v>626</v>
      </c>
      <c r="C146" s="46" t="s">
        <v>671</v>
      </c>
      <c r="D146" s="66">
        <v>0</v>
      </c>
      <c r="E146" s="66">
        <v>0</v>
      </c>
      <c r="F146" s="66">
        <v>0</v>
      </c>
      <c r="G146" s="66">
        <v>0</v>
      </c>
      <c r="H146" s="66">
        <v>0</v>
      </c>
      <c r="I146" s="66">
        <v>0</v>
      </c>
      <c r="J146" s="66">
        <v>0</v>
      </c>
      <c r="K146" s="66">
        <v>0</v>
      </c>
      <c r="L146" s="66">
        <v>0</v>
      </c>
      <c r="M146" s="66">
        <v>0</v>
      </c>
      <c r="N146" s="66">
        <v>0</v>
      </c>
      <c r="O146" s="66">
        <v>0</v>
      </c>
      <c r="P146" s="66">
        <v>0</v>
      </c>
      <c r="Q146" s="66">
        <v>0</v>
      </c>
      <c r="R146" s="66">
        <v>0</v>
      </c>
      <c r="S146" s="66">
        <v>0</v>
      </c>
      <c r="T146" s="66">
        <v>0</v>
      </c>
      <c r="U146" s="66">
        <v>0</v>
      </c>
      <c r="V146" s="66">
        <v>0</v>
      </c>
      <c r="W146" s="66">
        <v>0</v>
      </c>
      <c r="X146" s="66">
        <v>0</v>
      </c>
      <c r="Y146" s="66">
        <v>0</v>
      </c>
      <c r="Z146" s="66">
        <v>0</v>
      </c>
      <c r="AA146" s="66">
        <v>0</v>
      </c>
      <c r="AB146" s="66">
        <v>0</v>
      </c>
      <c r="AC146" s="66">
        <v>0</v>
      </c>
      <c r="AD146" s="66">
        <v>0</v>
      </c>
      <c r="AE146" s="66">
        <v>0</v>
      </c>
      <c r="AF146" s="66">
        <v>0</v>
      </c>
      <c r="AG146" s="66">
        <v>0</v>
      </c>
      <c r="AH146" s="66">
        <v>0</v>
      </c>
      <c r="AI146" s="66">
        <v>0</v>
      </c>
      <c r="AJ146" s="66">
        <v>0</v>
      </c>
      <c r="AK146" s="66">
        <v>0</v>
      </c>
      <c r="AL146" s="66">
        <v>0</v>
      </c>
      <c r="AM146" s="66">
        <v>0</v>
      </c>
      <c r="AN146" s="66">
        <v>0</v>
      </c>
      <c r="AO146" s="66">
        <v>0</v>
      </c>
      <c r="AP146" s="66">
        <v>0</v>
      </c>
      <c r="AQ146" s="66">
        <f t="shared" si="2"/>
        <v>0</v>
      </c>
      <c r="AT146" s="35"/>
    </row>
    <row r="147" spans="1:46" ht="33" customHeight="1">
      <c r="A147" s="44">
        <v>376</v>
      </c>
      <c r="B147" s="45" t="s">
        <v>627</v>
      </c>
      <c r="C147" s="46" t="s">
        <v>666</v>
      </c>
      <c r="D147" s="66">
        <v>0</v>
      </c>
      <c r="E147" s="66">
        <v>0</v>
      </c>
      <c r="F147" s="66">
        <v>0</v>
      </c>
      <c r="G147" s="66">
        <v>80</v>
      </c>
      <c r="H147" s="66">
        <v>0</v>
      </c>
      <c r="I147" s="66">
        <v>0</v>
      </c>
      <c r="J147" s="66">
        <v>0</v>
      </c>
      <c r="K147" s="66">
        <v>0</v>
      </c>
      <c r="L147" s="66">
        <v>0</v>
      </c>
      <c r="M147" s="66">
        <v>0</v>
      </c>
      <c r="N147" s="66">
        <v>0</v>
      </c>
      <c r="O147" s="66">
        <v>0</v>
      </c>
      <c r="P147" s="66">
        <v>0</v>
      </c>
      <c r="Q147" s="66">
        <v>0</v>
      </c>
      <c r="R147" s="66">
        <v>0</v>
      </c>
      <c r="S147" s="66">
        <v>0</v>
      </c>
      <c r="T147" s="66">
        <v>0</v>
      </c>
      <c r="U147" s="66">
        <v>0</v>
      </c>
      <c r="V147" s="66">
        <v>0</v>
      </c>
      <c r="W147" s="66">
        <v>0</v>
      </c>
      <c r="X147" s="66">
        <v>0</v>
      </c>
      <c r="Y147" s="66">
        <v>0</v>
      </c>
      <c r="Z147" s="66">
        <v>0</v>
      </c>
      <c r="AA147" s="66">
        <v>0</v>
      </c>
      <c r="AB147" s="66">
        <v>0</v>
      </c>
      <c r="AC147" s="66">
        <v>0</v>
      </c>
      <c r="AD147" s="66">
        <v>0</v>
      </c>
      <c r="AE147" s="66">
        <v>0</v>
      </c>
      <c r="AF147" s="66">
        <v>0</v>
      </c>
      <c r="AG147" s="66">
        <v>0</v>
      </c>
      <c r="AH147" s="66">
        <v>0</v>
      </c>
      <c r="AI147" s="66">
        <v>0</v>
      </c>
      <c r="AJ147" s="66">
        <v>0</v>
      </c>
      <c r="AK147" s="66">
        <v>0</v>
      </c>
      <c r="AL147" s="66">
        <v>0</v>
      </c>
      <c r="AM147" s="66">
        <v>0</v>
      </c>
      <c r="AN147" s="66">
        <v>0</v>
      </c>
      <c r="AO147" s="66">
        <v>0</v>
      </c>
      <c r="AP147" s="66">
        <v>0</v>
      </c>
      <c r="AQ147" s="66">
        <f t="shared" si="2"/>
        <v>80</v>
      </c>
      <c r="AT147" s="35"/>
    </row>
    <row r="148" spans="1:46" ht="33" customHeight="1">
      <c r="A148" s="44">
        <v>378</v>
      </c>
      <c r="B148" s="45" t="s">
        <v>628</v>
      </c>
      <c r="C148" s="46" t="s">
        <v>698</v>
      </c>
      <c r="D148" s="66">
        <v>0</v>
      </c>
      <c r="E148" s="66">
        <v>0</v>
      </c>
      <c r="F148" s="66">
        <v>0</v>
      </c>
      <c r="G148" s="66">
        <v>3549</v>
      </c>
      <c r="H148" s="66">
        <v>0</v>
      </c>
      <c r="I148" s="66">
        <v>0</v>
      </c>
      <c r="J148" s="66">
        <v>0</v>
      </c>
      <c r="K148" s="66">
        <v>0</v>
      </c>
      <c r="L148" s="66">
        <v>0</v>
      </c>
      <c r="M148" s="66">
        <v>0</v>
      </c>
      <c r="N148" s="66">
        <v>0</v>
      </c>
      <c r="O148" s="66">
        <v>0</v>
      </c>
      <c r="P148" s="66">
        <v>0</v>
      </c>
      <c r="Q148" s="66">
        <v>0</v>
      </c>
      <c r="R148" s="66">
        <v>0</v>
      </c>
      <c r="S148" s="66">
        <v>0</v>
      </c>
      <c r="T148" s="66">
        <v>0</v>
      </c>
      <c r="U148" s="66">
        <v>0</v>
      </c>
      <c r="V148" s="66">
        <v>0</v>
      </c>
      <c r="W148" s="66">
        <v>0</v>
      </c>
      <c r="X148" s="66">
        <v>0</v>
      </c>
      <c r="Y148" s="66">
        <v>0</v>
      </c>
      <c r="Z148" s="66">
        <v>0</v>
      </c>
      <c r="AA148" s="66">
        <v>0</v>
      </c>
      <c r="AB148" s="66">
        <v>0</v>
      </c>
      <c r="AC148" s="66">
        <v>0</v>
      </c>
      <c r="AD148" s="66">
        <v>0</v>
      </c>
      <c r="AE148" s="66">
        <v>0</v>
      </c>
      <c r="AF148" s="66">
        <v>0</v>
      </c>
      <c r="AG148" s="66">
        <v>0</v>
      </c>
      <c r="AH148" s="66">
        <v>0</v>
      </c>
      <c r="AI148" s="66">
        <v>0</v>
      </c>
      <c r="AJ148" s="66">
        <v>0</v>
      </c>
      <c r="AK148" s="66">
        <v>0</v>
      </c>
      <c r="AL148" s="66">
        <v>0</v>
      </c>
      <c r="AM148" s="66">
        <v>0</v>
      </c>
      <c r="AN148" s="66">
        <v>0</v>
      </c>
      <c r="AO148" s="66">
        <v>0</v>
      </c>
      <c r="AP148" s="66">
        <v>0</v>
      </c>
      <c r="AQ148" s="66">
        <f t="shared" si="2"/>
        <v>3549</v>
      </c>
      <c r="AT148" s="35"/>
    </row>
    <row r="149" spans="1:46" ht="33" customHeight="1">
      <c r="A149" s="44">
        <v>379</v>
      </c>
      <c r="B149" s="45" t="s">
        <v>1294</v>
      </c>
      <c r="C149" s="46" t="s">
        <v>665</v>
      </c>
      <c r="D149" s="66">
        <v>0</v>
      </c>
      <c r="E149" s="66">
        <v>0</v>
      </c>
      <c r="F149" s="66">
        <v>0</v>
      </c>
      <c r="G149" s="66">
        <v>0</v>
      </c>
      <c r="H149" s="66">
        <v>0</v>
      </c>
      <c r="I149" s="66">
        <v>0</v>
      </c>
      <c r="J149" s="66">
        <v>0</v>
      </c>
      <c r="K149" s="66">
        <v>0</v>
      </c>
      <c r="L149" s="66">
        <v>0</v>
      </c>
      <c r="M149" s="66">
        <v>0</v>
      </c>
      <c r="N149" s="66">
        <v>0</v>
      </c>
      <c r="O149" s="66">
        <v>0</v>
      </c>
      <c r="P149" s="66">
        <v>0</v>
      </c>
      <c r="Q149" s="66">
        <v>0</v>
      </c>
      <c r="R149" s="66">
        <v>0</v>
      </c>
      <c r="S149" s="66">
        <v>0</v>
      </c>
      <c r="T149" s="66">
        <v>0</v>
      </c>
      <c r="U149" s="66">
        <v>0</v>
      </c>
      <c r="V149" s="66">
        <v>0</v>
      </c>
      <c r="W149" s="66">
        <v>0</v>
      </c>
      <c r="X149" s="66">
        <v>0</v>
      </c>
      <c r="Y149" s="66">
        <v>0</v>
      </c>
      <c r="Z149" s="66">
        <v>0</v>
      </c>
      <c r="AA149" s="66">
        <v>0</v>
      </c>
      <c r="AB149" s="66">
        <v>0</v>
      </c>
      <c r="AC149" s="66">
        <v>0</v>
      </c>
      <c r="AD149" s="66">
        <v>0</v>
      </c>
      <c r="AE149" s="66">
        <v>0</v>
      </c>
      <c r="AF149" s="66">
        <v>0</v>
      </c>
      <c r="AG149" s="66">
        <v>0</v>
      </c>
      <c r="AH149" s="66">
        <v>0</v>
      </c>
      <c r="AI149" s="66">
        <v>0</v>
      </c>
      <c r="AJ149" s="66">
        <v>0</v>
      </c>
      <c r="AK149" s="66">
        <v>0</v>
      </c>
      <c r="AL149" s="66">
        <v>0</v>
      </c>
      <c r="AM149" s="66">
        <v>0</v>
      </c>
      <c r="AN149" s="66">
        <v>0</v>
      </c>
      <c r="AO149" s="66">
        <v>0</v>
      </c>
      <c r="AP149" s="66">
        <v>0</v>
      </c>
      <c r="AQ149" s="66">
        <f t="shared" si="2"/>
        <v>0</v>
      </c>
      <c r="AT149" s="35"/>
    </row>
    <row r="150" spans="1:46" ht="33" customHeight="1">
      <c r="A150" s="44">
        <v>382</v>
      </c>
      <c r="B150" s="45" t="s">
        <v>1295</v>
      </c>
      <c r="C150" s="46" t="s">
        <v>667</v>
      </c>
      <c r="D150" s="66">
        <v>0</v>
      </c>
      <c r="E150" s="66">
        <v>0</v>
      </c>
      <c r="F150" s="66">
        <v>0</v>
      </c>
      <c r="G150" s="66">
        <v>1238.73</v>
      </c>
      <c r="H150" s="66">
        <v>0</v>
      </c>
      <c r="I150" s="66">
        <v>0</v>
      </c>
      <c r="J150" s="66">
        <v>0</v>
      </c>
      <c r="K150" s="66">
        <v>0</v>
      </c>
      <c r="L150" s="66">
        <v>0</v>
      </c>
      <c r="M150" s="66">
        <v>0</v>
      </c>
      <c r="N150" s="66">
        <v>0</v>
      </c>
      <c r="O150" s="66">
        <v>0</v>
      </c>
      <c r="P150" s="66">
        <v>0</v>
      </c>
      <c r="Q150" s="66">
        <v>0</v>
      </c>
      <c r="R150" s="66">
        <v>0</v>
      </c>
      <c r="S150" s="66">
        <v>0</v>
      </c>
      <c r="T150" s="66">
        <v>0</v>
      </c>
      <c r="U150" s="66">
        <v>0</v>
      </c>
      <c r="V150" s="66">
        <v>0</v>
      </c>
      <c r="W150" s="66">
        <v>0</v>
      </c>
      <c r="X150" s="66">
        <v>0</v>
      </c>
      <c r="Y150" s="66">
        <v>0</v>
      </c>
      <c r="Z150" s="66">
        <v>0</v>
      </c>
      <c r="AA150" s="66">
        <v>0</v>
      </c>
      <c r="AB150" s="66">
        <v>0</v>
      </c>
      <c r="AC150" s="66">
        <v>0</v>
      </c>
      <c r="AD150" s="66">
        <v>0</v>
      </c>
      <c r="AE150" s="66">
        <v>0</v>
      </c>
      <c r="AF150" s="66">
        <v>0</v>
      </c>
      <c r="AG150" s="66">
        <v>0</v>
      </c>
      <c r="AH150" s="66">
        <v>0</v>
      </c>
      <c r="AI150" s="66">
        <v>0</v>
      </c>
      <c r="AJ150" s="66">
        <v>0</v>
      </c>
      <c r="AK150" s="66">
        <v>0</v>
      </c>
      <c r="AL150" s="66">
        <v>0</v>
      </c>
      <c r="AM150" s="66">
        <v>0</v>
      </c>
      <c r="AN150" s="66">
        <v>0</v>
      </c>
      <c r="AO150" s="66">
        <v>0</v>
      </c>
      <c r="AP150" s="66">
        <v>0</v>
      </c>
      <c r="AQ150" s="66">
        <f t="shared" si="2"/>
        <v>1238.73</v>
      </c>
      <c r="AT150" s="35"/>
    </row>
    <row r="151" spans="1:46" ht="33" customHeight="1">
      <c r="A151" s="44">
        <v>383</v>
      </c>
      <c r="B151" s="45" t="s">
        <v>1296</v>
      </c>
      <c r="C151" s="46" t="s">
        <v>699</v>
      </c>
      <c r="D151" s="66">
        <v>0</v>
      </c>
      <c r="E151" s="66">
        <v>0</v>
      </c>
      <c r="F151" s="66">
        <v>0</v>
      </c>
      <c r="G151" s="66">
        <v>9864.2100000000009</v>
      </c>
      <c r="H151" s="66">
        <v>0</v>
      </c>
      <c r="I151" s="66">
        <v>0</v>
      </c>
      <c r="J151" s="66">
        <v>250</v>
      </c>
      <c r="K151" s="66">
        <v>0</v>
      </c>
      <c r="L151" s="66">
        <v>0</v>
      </c>
      <c r="M151" s="66">
        <v>0</v>
      </c>
      <c r="N151" s="66">
        <v>0</v>
      </c>
      <c r="O151" s="66">
        <v>0</v>
      </c>
      <c r="P151" s="66">
        <v>0</v>
      </c>
      <c r="Q151" s="66">
        <v>0</v>
      </c>
      <c r="R151" s="66">
        <v>0</v>
      </c>
      <c r="S151" s="66">
        <v>0</v>
      </c>
      <c r="T151" s="66">
        <v>0</v>
      </c>
      <c r="U151" s="66">
        <v>0</v>
      </c>
      <c r="V151" s="66">
        <v>0</v>
      </c>
      <c r="W151" s="66">
        <v>0</v>
      </c>
      <c r="X151" s="66">
        <v>0</v>
      </c>
      <c r="Y151" s="66">
        <v>0</v>
      </c>
      <c r="Z151" s="66">
        <v>0</v>
      </c>
      <c r="AA151" s="66">
        <v>0</v>
      </c>
      <c r="AB151" s="66">
        <v>0</v>
      </c>
      <c r="AC151" s="66">
        <v>0</v>
      </c>
      <c r="AD151" s="66">
        <v>0</v>
      </c>
      <c r="AE151" s="66">
        <v>0</v>
      </c>
      <c r="AF151" s="66">
        <v>0</v>
      </c>
      <c r="AG151" s="66">
        <v>0</v>
      </c>
      <c r="AH151" s="66">
        <v>0</v>
      </c>
      <c r="AI151" s="66">
        <v>0</v>
      </c>
      <c r="AJ151" s="66">
        <v>0</v>
      </c>
      <c r="AK151" s="66">
        <v>0</v>
      </c>
      <c r="AL151" s="66">
        <v>0</v>
      </c>
      <c r="AM151" s="66">
        <v>0</v>
      </c>
      <c r="AN151" s="66">
        <v>0</v>
      </c>
      <c r="AO151" s="66">
        <v>0</v>
      </c>
      <c r="AP151" s="66">
        <v>0</v>
      </c>
      <c r="AQ151" s="66">
        <f t="shared" si="2"/>
        <v>10114.210000000001</v>
      </c>
      <c r="AT151" s="35"/>
    </row>
    <row r="152" spans="1:46" ht="33" customHeight="1">
      <c r="A152" s="44">
        <v>384</v>
      </c>
      <c r="B152" s="45" t="s">
        <v>1297</v>
      </c>
      <c r="C152" s="46" t="s">
        <v>1390</v>
      </c>
      <c r="D152" s="66">
        <v>0</v>
      </c>
      <c r="E152" s="66">
        <v>0</v>
      </c>
      <c r="F152" s="66">
        <v>0</v>
      </c>
      <c r="G152" s="66">
        <v>0</v>
      </c>
      <c r="H152" s="66">
        <v>0</v>
      </c>
      <c r="I152" s="66">
        <v>0</v>
      </c>
      <c r="J152" s="66">
        <v>0</v>
      </c>
      <c r="K152" s="66">
        <v>0</v>
      </c>
      <c r="L152" s="66">
        <v>0</v>
      </c>
      <c r="M152" s="66">
        <v>0</v>
      </c>
      <c r="N152" s="66">
        <v>0</v>
      </c>
      <c r="O152" s="66">
        <v>0</v>
      </c>
      <c r="P152" s="66">
        <v>0</v>
      </c>
      <c r="Q152" s="66">
        <v>0</v>
      </c>
      <c r="R152" s="66">
        <v>0</v>
      </c>
      <c r="S152" s="66">
        <v>0</v>
      </c>
      <c r="T152" s="66">
        <v>0</v>
      </c>
      <c r="U152" s="66">
        <v>0</v>
      </c>
      <c r="V152" s="66">
        <v>0</v>
      </c>
      <c r="W152" s="66">
        <v>0</v>
      </c>
      <c r="X152" s="66">
        <v>0</v>
      </c>
      <c r="Y152" s="66">
        <v>0</v>
      </c>
      <c r="Z152" s="66">
        <v>0</v>
      </c>
      <c r="AA152" s="66">
        <v>0</v>
      </c>
      <c r="AB152" s="66">
        <v>0</v>
      </c>
      <c r="AC152" s="66">
        <v>0</v>
      </c>
      <c r="AD152" s="66">
        <v>0</v>
      </c>
      <c r="AE152" s="66">
        <v>0</v>
      </c>
      <c r="AF152" s="66">
        <v>0</v>
      </c>
      <c r="AG152" s="66">
        <v>0</v>
      </c>
      <c r="AH152" s="66">
        <v>0</v>
      </c>
      <c r="AI152" s="66">
        <v>0</v>
      </c>
      <c r="AJ152" s="66">
        <v>0</v>
      </c>
      <c r="AK152" s="66">
        <v>0</v>
      </c>
      <c r="AL152" s="66">
        <v>0</v>
      </c>
      <c r="AM152" s="66">
        <v>0</v>
      </c>
      <c r="AN152" s="66">
        <v>0</v>
      </c>
      <c r="AO152" s="66">
        <v>0</v>
      </c>
      <c r="AP152" s="66">
        <v>0</v>
      </c>
      <c r="AQ152" s="66">
        <f t="shared" si="2"/>
        <v>0</v>
      </c>
      <c r="AT152" s="35"/>
    </row>
    <row r="153" spans="1:46" ht="33" customHeight="1">
      <c r="A153" s="44">
        <v>385</v>
      </c>
      <c r="B153" s="45" t="s">
        <v>729</v>
      </c>
      <c r="C153" s="46" t="s">
        <v>699</v>
      </c>
      <c r="D153" s="66">
        <v>0</v>
      </c>
      <c r="E153" s="66">
        <v>0</v>
      </c>
      <c r="F153" s="66">
        <v>0</v>
      </c>
      <c r="G153" s="66">
        <v>9680.49</v>
      </c>
      <c r="H153" s="66">
        <v>0</v>
      </c>
      <c r="I153" s="66">
        <v>0</v>
      </c>
      <c r="J153" s="66">
        <v>0</v>
      </c>
      <c r="K153" s="66">
        <v>0</v>
      </c>
      <c r="L153" s="66">
        <v>0</v>
      </c>
      <c r="M153" s="66">
        <v>0</v>
      </c>
      <c r="N153" s="66">
        <v>0</v>
      </c>
      <c r="O153" s="66">
        <v>0</v>
      </c>
      <c r="P153" s="66">
        <v>0</v>
      </c>
      <c r="Q153" s="66">
        <v>0</v>
      </c>
      <c r="R153" s="66">
        <v>0</v>
      </c>
      <c r="S153" s="66">
        <v>0</v>
      </c>
      <c r="T153" s="66">
        <v>0</v>
      </c>
      <c r="U153" s="66">
        <v>0</v>
      </c>
      <c r="V153" s="66">
        <v>0</v>
      </c>
      <c r="W153" s="66">
        <v>0</v>
      </c>
      <c r="X153" s="66">
        <v>0</v>
      </c>
      <c r="Y153" s="66">
        <v>0</v>
      </c>
      <c r="Z153" s="66">
        <v>0</v>
      </c>
      <c r="AA153" s="66">
        <v>0</v>
      </c>
      <c r="AB153" s="66">
        <v>0</v>
      </c>
      <c r="AC153" s="66">
        <v>0</v>
      </c>
      <c r="AD153" s="66">
        <v>0</v>
      </c>
      <c r="AE153" s="66">
        <v>0</v>
      </c>
      <c r="AF153" s="66">
        <v>0</v>
      </c>
      <c r="AG153" s="66">
        <v>0</v>
      </c>
      <c r="AH153" s="66">
        <v>0</v>
      </c>
      <c r="AI153" s="66">
        <v>0</v>
      </c>
      <c r="AJ153" s="66">
        <v>0</v>
      </c>
      <c r="AK153" s="66">
        <v>0</v>
      </c>
      <c r="AL153" s="66">
        <v>0</v>
      </c>
      <c r="AM153" s="66">
        <v>0</v>
      </c>
      <c r="AN153" s="66">
        <v>0</v>
      </c>
      <c r="AO153" s="66">
        <v>0</v>
      </c>
      <c r="AP153" s="66">
        <v>0</v>
      </c>
      <c r="AQ153" s="66">
        <f t="shared" si="2"/>
        <v>9680.49</v>
      </c>
      <c r="AT153" s="35"/>
    </row>
    <row r="154" spans="1:46" ht="33" customHeight="1">
      <c r="A154" s="44">
        <v>386</v>
      </c>
      <c r="B154" s="45" t="s">
        <v>1391</v>
      </c>
      <c r="C154" s="46" t="s">
        <v>1390</v>
      </c>
      <c r="D154" s="66">
        <v>0</v>
      </c>
      <c r="E154" s="66">
        <v>0</v>
      </c>
      <c r="F154" s="66">
        <v>0</v>
      </c>
      <c r="G154" s="66">
        <v>0</v>
      </c>
      <c r="H154" s="66">
        <v>0</v>
      </c>
      <c r="I154" s="66">
        <v>0</v>
      </c>
      <c r="J154" s="66">
        <v>0</v>
      </c>
      <c r="K154" s="66">
        <v>0</v>
      </c>
      <c r="L154" s="66">
        <v>0</v>
      </c>
      <c r="M154" s="66">
        <v>0</v>
      </c>
      <c r="N154" s="66">
        <v>0</v>
      </c>
      <c r="O154" s="66">
        <v>0</v>
      </c>
      <c r="P154" s="66">
        <v>0</v>
      </c>
      <c r="Q154" s="66">
        <v>0</v>
      </c>
      <c r="R154" s="66">
        <v>0</v>
      </c>
      <c r="S154" s="66">
        <v>0</v>
      </c>
      <c r="T154" s="66">
        <v>0</v>
      </c>
      <c r="U154" s="66">
        <v>0</v>
      </c>
      <c r="V154" s="66">
        <v>0</v>
      </c>
      <c r="W154" s="66">
        <v>0</v>
      </c>
      <c r="X154" s="66">
        <v>0</v>
      </c>
      <c r="Y154" s="66">
        <v>0</v>
      </c>
      <c r="Z154" s="66">
        <v>0</v>
      </c>
      <c r="AA154" s="66">
        <v>0</v>
      </c>
      <c r="AB154" s="66">
        <v>0</v>
      </c>
      <c r="AC154" s="66">
        <v>0</v>
      </c>
      <c r="AD154" s="66">
        <v>0</v>
      </c>
      <c r="AE154" s="66">
        <v>0</v>
      </c>
      <c r="AF154" s="66">
        <v>0</v>
      </c>
      <c r="AG154" s="66">
        <v>0</v>
      </c>
      <c r="AH154" s="66">
        <v>0</v>
      </c>
      <c r="AI154" s="66">
        <v>0</v>
      </c>
      <c r="AJ154" s="66">
        <v>0</v>
      </c>
      <c r="AK154" s="66">
        <v>0</v>
      </c>
      <c r="AL154" s="66">
        <v>0</v>
      </c>
      <c r="AM154" s="66">
        <v>0</v>
      </c>
      <c r="AN154" s="66">
        <v>0</v>
      </c>
      <c r="AO154" s="66">
        <v>0</v>
      </c>
      <c r="AP154" s="66">
        <v>0</v>
      </c>
      <c r="AQ154" s="66">
        <f t="shared" si="2"/>
        <v>0</v>
      </c>
      <c r="AT154" s="35"/>
    </row>
    <row r="155" spans="1:46" ht="33" customHeight="1">
      <c r="A155" s="44">
        <v>387</v>
      </c>
      <c r="B155" s="45" t="s">
        <v>1371</v>
      </c>
      <c r="C155" s="67" t="s">
        <v>1390</v>
      </c>
      <c r="D155" s="66">
        <v>0</v>
      </c>
      <c r="E155" s="66">
        <v>0</v>
      </c>
      <c r="F155" s="66">
        <v>0</v>
      </c>
      <c r="G155" s="66">
        <v>144</v>
      </c>
      <c r="H155" s="66">
        <v>0</v>
      </c>
      <c r="I155" s="66">
        <v>0</v>
      </c>
      <c r="J155" s="66">
        <v>0</v>
      </c>
      <c r="K155" s="66">
        <v>0</v>
      </c>
      <c r="L155" s="66">
        <v>0</v>
      </c>
      <c r="M155" s="66">
        <v>0</v>
      </c>
      <c r="N155" s="66">
        <v>0</v>
      </c>
      <c r="O155" s="66">
        <v>0</v>
      </c>
      <c r="P155" s="66">
        <v>0</v>
      </c>
      <c r="Q155" s="66">
        <v>0</v>
      </c>
      <c r="R155" s="66">
        <v>0</v>
      </c>
      <c r="S155" s="66">
        <v>0</v>
      </c>
      <c r="T155" s="66">
        <v>0</v>
      </c>
      <c r="U155" s="66">
        <v>0</v>
      </c>
      <c r="V155" s="66">
        <v>0</v>
      </c>
      <c r="W155" s="66">
        <v>0</v>
      </c>
      <c r="X155" s="66">
        <v>0</v>
      </c>
      <c r="Y155" s="66">
        <v>0</v>
      </c>
      <c r="Z155" s="66">
        <v>0</v>
      </c>
      <c r="AA155" s="66">
        <v>0</v>
      </c>
      <c r="AB155" s="66">
        <v>0</v>
      </c>
      <c r="AC155" s="66">
        <v>0</v>
      </c>
      <c r="AD155" s="66">
        <v>0</v>
      </c>
      <c r="AE155" s="66">
        <v>0</v>
      </c>
      <c r="AF155" s="66">
        <v>0</v>
      </c>
      <c r="AG155" s="66">
        <v>0</v>
      </c>
      <c r="AH155" s="66">
        <v>0</v>
      </c>
      <c r="AI155" s="66">
        <v>0</v>
      </c>
      <c r="AJ155" s="66">
        <v>0</v>
      </c>
      <c r="AK155" s="66">
        <v>0</v>
      </c>
      <c r="AL155" s="66">
        <v>0</v>
      </c>
      <c r="AM155" s="66">
        <v>0</v>
      </c>
      <c r="AN155" s="66">
        <v>0</v>
      </c>
      <c r="AO155" s="66">
        <v>0</v>
      </c>
      <c r="AP155" s="66">
        <v>0</v>
      </c>
      <c r="AQ155" s="66">
        <f t="shared" si="2"/>
        <v>144</v>
      </c>
      <c r="AT155" s="35"/>
    </row>
    <row r="156" spans="1:46" ht="33" customHeight="1">
      <c r="A156" s="44">
        <v>411</v>
      </c>
      <c r="B156" s="45" t="s">
        <v>155</v>
      </c>
      <c r="C156" s="67">
        <v>0</v>
      </c>
      <c r="D156" s="66">
        <v>0</v>
      </c>
      <c r="E156" s="66">
        <v>0</v>
      </c>
      <c r="F156" s="66">
        <v>0</v>
      </c>
      <c r="G156" s="66">
        <v>0</v>
      </c>
      <c r="H156" s="66">
        <v>0</v>
      </c>
      <c r="I156" s="66">
        <v>0</v>
      </c>
      <c r="J156" s="66">
        <v>0</v>
      </c>
      <c r="K156" s="66">
        <v>0</v>
      </c>
      <c r="L156" s="66">
        <v>0</v>
      </c>
      <c r="M156" s="66">
        <v>0</v>
      </c>
      <c r="N156" s="66">
        <v>0</v>
      </c>
      <c r="O156" s="66">
        <v>0</v>
      </c>
      <c r="P156" s="66">
        <v>0</v>
      </c>
      <c r="Q156" s="66">
        <v>0</v>
      </c>
      <c r="R156" s="66">
        <v>0</v>
      </c>
      <c r="S156" s="66">
        <v>0</v>
      </c>
      <c r="T156" s="66">
        <v>0</v>
      </c>
      <c r="U156" s="66">
        <v>0</v>
      </c>
      <c r="V156" s="66">
        <v>0</v>
      </c>
      <c r="W156" s="66">
        <v>0</v>
      </c>
      <c r="X156" s="66">
        <v>0</v>
      </c>
      <c r="Y156" s="66">
        <v>0</v>
      </c>
      <c r="Z156" s="66">
        <v>0</v>
      </c>
      <c r="AA156" s="66">
        <v>0</v>
      </c>
      <c r="AB156" s="66">
        <v>0</v>
      </c>
      <c r="AC156" s="66">
        <v>0</v>
      </c>
      <c r="AD156" s="66">
        <v>0</v>
      </c>
      <c r="AE156" s="66">
        <v>0</v>
      </c>
      <c r="AF156" s="66">
        <v>0</v>
      </c>
      <c r="AG156" s="66">
        <v>0</v>
      </c>
      <c r="AH156" s="66">
        <v>0</v>
      </c>
      <c r="AI156" s="66">
        <v>0</v>
      </c>
      <c r="AJ156" s="66">
        <v>0</v>
      </c>
      <c r="AK156" s="66">
        <v>0</v>
      </c>
      <c r="AL156" s="66">
        <v>0</v>
      </c>
      <c r="AM156" s="66">
        <v>0</v>
      </c>
      <c r="AN156" s="66">
        <v>0</v>
      </c>
      <c r="AO156" s="66">
        <v>0</v>
      </c>
      <c r="AP156" s="66">
        <v>0</v>
      </c>
      <c r="AQ156" s="66">
        <v>0</v>
      </c>
      <c r="AT156" s="35"/>
    </row>
    <row r="157" spans="1:46" ht="33" customHeight="1">
      <c r="A157" s="44">
        <v>417</v>
      </c>
      <c r="B157" s="45" t="s">
        <v>156</v>
      </c>
      <c r="C157" s="46">
        <v>0</v>
      </c>
      <c r="D157" s="66">
        <v>0</v>
      </c>
      <c r="E157" s="66">
        <v>0</v>
      </c>
      <c r="F157" s="66">
        <v>0</v>
      </c>
      <c r="G157" s="66">
        <v>73926.75</v>
      </c>
      <c r="H157" s="66">
        <v>0</v>
      </c>
      <c r="I157" s="66">
        <v>0</v>
      </c>
      <c r="J157" s="66">
        <v>0</v>
      </c>
      <c r="K157" s="66">
        <v>0</v>
      </c>
      <c r="L157" s="66">
        <v>0</v>
      </c>
      <c r="M157" s="66">
        <v>0</v>
      </c>
      <c r="N157" s="66">
        <v>0</v>
      </c>
      <c r="O157" s="66">
        <v>0</v>
      </c>
      <c r="P157" s="66">
        <v>0</v>
      </c>
      <c r="Q157" s="66">
        <v>0</v>
      </c>
      <c r="R157" s="66">
        <v>0</v>
      </c>
      <c r="S157" s="66">
        <v>0</v>
      </c>
      <c r="T157" s="66">
        <v>0</v>
      </c>
      <c r="U157" s="66">
        <v>0</v>
      </c>
      <c r="V157" s="66">
        <v>0</v>
      </c>
      <c r="W157" s="66">
        <v>0</v>
      </c>
      <c r="X157" s="66">
        <v>0</v>
      </c>
      <c r="Y157" s="66">
        <v>0</v>
      </c>
      <c r="Z157" s="66">
        <v>0</v>
      </c>
      <c r="AA157" s="66">
        <v>0</v>
      </c>
      <c r="AB157" s="66">
        <v>0</v>
      </c>
      <c r="AC157" s="66">
        <v>0</v>
      </c>
      <c r="AD157" s="66">
        <v>0</v>
      </c>
      <c r="AE157" s="66">
        <v>0</v>
      </c>
      <c r="AF157" s="66">
        <v>0</v>
      </c>
      <c r="AG157" s="66">
        <v>0</v>
      </c>
      <c r="AH157" s="66">
        <v>0</v>
      </c>
      <c r="AI157" s="66">
        <v>0</v>
      </c>
      <c r="AJ157" s="66">
        <v>0</v>
      </c>
      <c r="AK157" s="66">
        <v>0</v>
      </c>
      <c r="AL157" s="66">
        <v>0</v>
      </c>
      <c r="AM157" s="66">
        <v>0</v>
      </c>
      <c r="AN157" s="66">
        <v>0</v>
      </c>
      <c r="AO157" s="66">
        <v>0</v>
      </c>
      <c r="AP157" s="66">
        <v>0</v>
      </c>
      <c r="AQ157" s="66">
        <f t="shared" si="2"/>
        <v>73926.75</v>
      </c>
      <c r="AT157" s="35"/>
    </row>
    <row r="158" spans="1:46" ht="33" customHeight="1">
      <c r="A158" s="44">
        <v>418</v>
      </c>
      <c r="B158" s="45" t="s">
        <v>157</v>
      </c>
      <c r="C158" s="46">
        <v>0</v>
      </c>
      <c r="D158" s="66">
        <v>0</v>
      </c>
      <c r="E158" s="66">
        <v>0</v>
      </c>
      <c r="F158" s="66">
        <v>0</v>
      </c>
      <c r="G158" s="66">
        <v>0</v>
      </c>
      <c r="H158" s="66">
        <v>0</v>
      </c>
      <c r="I158" s="66">
        <v>0</v>
      </c>
      <c r="J158" s="66">
        <v>0</v>
      </c>
      <c r="K158" s="66">
        <v>0</v>
      </c>
      <c r="L158" s="66">
        <v>0</v>
      </c>
      <c r="M158" s="66">
        <v>0</v>
      </c>
      <c r="N158" s="66">
        <v>0</v>
      </c>
      <c r="O158" s="66">
        <v>0</v>
      </c>
      <c r="P158" s="66">
        <v>0</v>
      </c>
      <c r="Q158" s="66">
        <v>0</v>
      </c>
      <c r="R158" s="66">
        <v>0</v>
      </c>
      <c r="S158" s="66">
        <v>0</v>
      </c>
      <c r="T158" s="66">
        <v>0</v>
      </c>
      <c r="U158" s="66">
        <v>0</v>
      </c>
      <c r="V158" s="66">
        <v>0</v>
      </c>
      <c r="W158" s="66">
        <v>0</v>
      </c>
      <c r="X158" s="66">
        <v>0</v>
      </c>
      <c r="Y158" s="66">
        <v>0</v>
      </c>
      <c r="Z158" s="66">
        <v>0</v>
      </c>
      <c r="AA158" s="66">
        <v>0</v>
      </c>
      <c r="AB158" s="66">
        <v>0</v>
      </c>
      <c r="AC158" s="66">
        <v>0</v>
      </c>
      <c r="AD158" s="66">
        <v>0</v>
      </c>
      <c r="AE158" s="66">
        <v>0</v>
      </c>
      <c r="AF158" s="66">
        <v>0</v>
      </c>
      <c r="AG158" s="66">
        <v>0</v>
      </c>
      <c r="AH158" s="66">
        <v>0</v>
      </c>
      <c r="AI158" s="66">
        <v>0</v>
      </c>
      <c r="AJ158" s="66">
        <v>0</v>
      </c>
      <c r="AK158" s="66">
        <v>0</v>
      </c>
      <c r="AL158" s="66">
        <v>0</v>
      </c>
      <c r="AM158" s="66">
        <v>0</v>
      </c>
      <c r="AN158" s="66">
        <v>0</v>
      </c>
      <c r="AO158" s="66">
        <v>0</v>
      </c>
      <c r="AP158" s="66">
        <v>0</v>
      </c>
      <c r="AQ158" s="66">
        <f t="shared" si="2"/>
        <v>0</v>
      </c>
      <c r="AT158" s="35"/>
    </row>
    <row r="159" spans="1:46" ht="33" customHeight="1">
      <c r="A159" s="44">
        <v>422</v>
      </c>
      <c r="B159" s="45" t="s">
        <v>158</v>
      </c>
      <c r="C159" s="46">
        <v>0</v>
      </c>
      <c r="D159" s="66">
        <v>0</v>
      </c>
      <c r="E159" s="66">
        <v>0</v>
      </c>
      <c r="F159" s="66">
        <v>0</v>
      </c>
      <c r="G159" s="66">
        <v>0</v>
      </c>
      <c r="H159" s="66">
        <v>0</v>
      </c>
      <c r="I159" s="66">
        <v>0</v>
      </c>
      <c r="J159" s="66">
        <v>0</v>
      </c>
      <c r="K159" s="66">
        <v>0</v>
      </c>
      <c r="L159" s="66">
        <v>0</v>
      </c>
      <c r="M159" s="66">
        <v>0</v>
      </c>
      <c r="N159" s="66">
        <v>0</v>
      </c>
      <c r="O159" s="66">
        <v>0</v>
      </c>
      <c r="P159" s="66">
        <v>0</v>
      </c>
      <c r="Q159" s="66">
        <v>0</v>
      </c>
      <c r="R159" s="66">
        <v>0</v>
      </c>
      <c r="S159" s="66">
        <v>0</v>
      </c>
      <c r="T159" s="66">
        <v>0</v>
      </c>
      <c r="U159" s="66">
        <v>0</v>
      </c>
      <c r="V159" s="66">
        <v>0</v>
      </c>
      <c r="W159" s="66">
        <v>0</v>
      </c>
      <c r="X159" s="66">
        <v>0</v>
      </c>
      <c r="Y159" s="66">
        <v>0</v>
      </c>
      <c r="Z159" s="66">
        <v>0</v>
      </c>
      <c r="AA159" s="66">
        <v>0</v>
      </c>
      <c r="AB159" s="66">
        <v>0</v>
      </c>
      <c r="AC159" s="66">
        <v>0</v>
      </c>
      <c r="AD159" s="66">
        <v>0</v>
      </c>
      <c r="AE159" s="66">
        <v>0</v>
      </c>
      <c r="AF159" s="66">
        <v>0</v>
      </c>
      <c r="AG159" s="66">
        <v>0</v>
      </c>
      <c r="AH159" s="66">
        <v>0</v>
      </c>
      <c r="AI159" s="66">
        <v>0</v>
      </c>
      <c r="AJ159" s="66">
        <v>0</v>
      </c>
      <c r="AK159" s="66">
        <v>0</v>
      </c>
      <c r="AL159" s="66">
        <v>0</v>
      </c>
      <c r="AM159" s="66">
        <v>0</v>
      </c>
      <c r="AN159" s="66">
        <v>0</v>
      </c>
      <c r="AO159" s="66">
        <v>0</v>
      </c>
      <c r="AP159" s="66">
        <v>0</v>
      </c>
      <c r="AQ159" s="66">
        <f t="shared" si="2"/>
        <v>0</v>
      </c>
      <c r="AT159" s="35"/>
    </row>
    <row r="160" spans="1:46" ht="33" customHeight="1">
      <c r="A160" s="44">
        <v>423</v>
      </c>
      <c r="B160" s="45" t="s">
        <v>159</v>
      </c>
      <c r="C160" s="46">
        <v>0</v>
      </c>
      <c r="D160" s="66">
        <v>0</v>
      </c>
      <c r="E160" s="66">
        <v>0</v>
      </c>
      <c r="F160" s="66">
        <v>0</v>
      </c>
      <c r="G160" s="66">
        <v>0</v>
      </c>
      <c r="H160" s="66">
        <v>0</v>
      </c>
      <c r="I160" s="66">
        <v>0</v>
      </c>
      <c r="J160" s="66">
        <v>0</v>
      </c>
      <c r="K160" s="66">
        <v>0</v>
      </c>
      <c r="L160" s="66">
        <v>0</v>
      </c>
      <c r="M160" s="66">
        <v>0</v>
      </c>
      <c r="N160" s="66">
        <v>0</v>
      </c>
      <c r="O160" s="66">
        <v>0</v>
      </c>
      <c r="P160" s="66">
        <v>0</v>
      </c>
      <c r="Q160" s="66">
        <v>0</v>
      </c>
      <c r="R160" s="66">
        <v>0</v>
      </c>
      <c r="S160" s="66">
        <v>0</v>
      </c>
      <c r="T160" s="66">
        <v>0</v>
      </c>
      <c r="U160" s="66">
        <v>0</v>
      </c>
      <c r="V160" s="66">
        <v>0</v>
      </c>
      <c r="W160" s="66">
        <v>0</v>
      </c>
      <c r="X160" s="66">
        <v>0</v>
      </c>
      <c r="Y160" s="66">
        <v>0</v>
      </c>
      <c r="Z160" s="66">
        <v>0</v>
      </c>
      <c r="AA160" s="66">
        <v>0</v>
      </c>
      <c r="AB160" s="66">
        <v>0</v>
      </c>
      <c r="AC160" s="66">
        <v>0</v>
      </c>
      <c r="AD160" s="66">
        <v>0</v>
      </c>
      <c r="AE160" s="66">
        <v>0</v>
      </c>
      <c r="AF160" s="66">
        <v>0</v>
      </c>
      <c r="AG160" s="66">
        <v>0</v>
      </c>
      <c r="AH160" s="66">
        <v>0</v>
      </c>
      <c r="AI160" s="66">
        <v>0</v>
      </c>
      <c r="AJ160" s="66">
        <v>0</v>
      </c>
      <c r="AK160" s="66">
        <v>0</v>
      </c>
      <c r="AL160" s="66">
        <v>0</v>
      </c>
      <c r="AM160" s="66">
        <v>0</v>
      </c>
      <c r="AN160" s="66">
        <v>0</v>
      </c>
      <c r="AO160" s="66">
        <v>0</v>
      </c>
      <c r="AP160" s="66">
        <v>0</v>
      </c>
      <c r="AQ160" s="66">
        <f t="shared" si="2"/>
        <v>0</v>
      </c>
      <c r="AT160" s="35"/>
    </row>
    <row r="161" spans="1:46" ht="33" customHeight="1">
      <c r="A161" s="44">
        <v>424</v>
      </c>
      <c r="B161" s="45" t="s">
        <v>1392</v>
      </c>
      <c r="C161" s="46">
        <v>0</v>
      </c>
      <c r="D161" s="66">
        <v>0</v>
      </c>
      <c r="E161" s="66">
        <v>0</v>
      </c>
      <c r="F161" s="66">
        <v>0</v>
      </c>
      <c r="G161" s="66">
        <v>0</v>
      </c>
      <c r="H161" s="66">
        <v>0</v>
      </c>
      <c r="I161" s="66">
        <v>0</v>
      </c>
      <c r="J161" s="66">
        <v>0</v>
      </c>
      <c r="K161" s="66">
        <v>0</v>
      </c>
      <c r="L161" s="66">
        <v>0</v>
      </c>
      <c r="M161" s="66">
        <v>0</v>
      </c>
      <c r="N161" s="66">
        <v>0</v>
      </c>
      <c r="O161" s="66">
        <v>0</v>
      </c>
      <c r="P161" s="66">
        <v>0</v>
      </c>
      <c r="Q161" s="66">
        <v>0</v>
      </c>
      <c r="R161" s="66">
        <v>0</v>
      </c>
      <c r="S161" s="66">
        <v>0</v>
      </c>
      <c r="T161" s="66">
        <v>0</v>
      </c>
      <c r="U161" s="66">
        <v>0</v>
      </c>
      <c r="V161" s="66">
        <v>0</v>
      </c>
      <c r="W161" s="66">
        <v>0</v>
      </c>
      <c r="X161" s="66">
        <v>0</v>
      </c>
      <c r="Y161" s="66">
        <v>0</v>
      </c>
      <c r="Z161" s="66">
        <v>0</v>
      </c>
      <c r="AA161" s="66">
        <v>0</v>
      </c>
      <c r="AB161" s="66">
        <v>0</v>
      </c>
      <c r="AC161" s="66">
        <v>0</v>
      </c>
      <c r="AD161" s="66">
        <v>0</v>
      </c>
      <c r="AE161" s="66">
        <v>0</v>
      </c>
      <c r="AF161" s="66">
        <v>0</v>
      </c>
      <c r="AG161" s="66">
        <v>0</v>
      </c>
      <c r="AH161" s="66">
        <v>0</v>
      </c>
      <c r="AI161" s="66">
        <v>0</v>
      </c>
      <c r="AJ161" s="66">
        <v>0</v>
      </c>
      <c r="AK161" s="66">
        <v>0</v>
      </c>
      <c r="AL161" s="66">
        <v>0</v>
      </c>
      <c r="AM161" s="66">
        <v>0</v>
      </c>
      <c r="AN161" s="66">
        <v>0</v>
      </c>
      <c r="AO161" s="66">
        <v>0</v>
      </c>
      <c r="AP161" s="66">
        <v>0</v>
      </c>
      <c r="AQ161" s="66">
        <f t="shared" si="2"/>
        <v>0</v>
      </c>
      <c r="AT161" s="35"/>
    </row>
    <row r="162" spans="1:46" ht="33" customHeight="1">
      <c r="A162" s="44">
        <v>425</v>
      </c>
      <c r="B162" s="45" t="s">
        <v>160</v>
      </c>
      <c r="C162" s="46">
        <v>0</v>
      </c>
      <c r="D162" s="66">
        <v>0</v>
      </c>
      <c r="E162" s="66">
        <v>0</v>
      </c>
      <c r="F162" s="66">
        <v>0</v>
      </c>
      <c r="G162" s="66">
        <v>0</v>
      </c>
      <c r="H162" s="66">
        <v>0</v>
      </c>
      <c r="I162" s="66">
        <v>0</v>
      </c>
      <c r="J162" s="66">
        <v>0</v>
      </c>
      <c r="K162" s="66">
        <v>0</v>
      </c>
      <c r="L162" s="66">
        <v>0</v>
      </c>
      <c r="M162" s="66">
        <v>0</v>
      </c>
      <c r="N162" s="66">
        <v>0</v>
      </c>
      <c r="O162" s="66">
        <v>0</v>
      </c>
      <c r="P162" s="66">
        <v>0</v>
      </c>
      <c r="Q162" s="66">
        <v>0</v>
      </c>
      <c r="R162" s="66">
        <v>0</v>
      </c>
      <c r="S162" s="66">
        <v>0</v>
      </c>
      <c r="T162" s="66">
        <v>0</v>
      </c>
      <c r="U162" s="66">
        <v>0</v>
      </c>
      <c r="V162" s="66">
        <v>0</v>
      </c>
      <c r="W162" s="66">
        <v>0</v>
      </c>
      <c r="X162" s="66">
        <v>0</v>
      </c>
      <c r="Y162" s="66">
        <v>0</v>
      </c>
      <c r="Z162" s="66">
        <v>0</v>
      </c>
      <c r="AA162" s="66">
        <v>0</v>
      </c>
      <c r="AB162" s="66">
        <v>0</v>
      </c>
      <c r="AC162" s="66">
        <v>0</v>
      </c>
      <c r="AD162" s="66">
        <v>0</v>
      </c>
      <c r="AE162" s="66">
        <v>0</v>
      </c>
      <c r="AF162" s="66">
        <v>0</v>
      </c>
      <c r="AG162" s="66">
        <v>0</v>
      </c>
      <c r="AH162" s="66">
        <v>0</v>
      </c>
      <c r="AI162" s="66">
        <v>0</v>
      </c>
      <c r="AJ162" s="66">
        <v>0</v>
      </c>
      <c r="AK162" s="66">
        <v>0</v>
      </c>
      <c r="AL162" s="66">
        <v>0</v>
      </c>
      <c r="AM162" s="66">
        <v>0</v>
      </c>
      <c r="AN162" s="66">
        <v>0</v>
      </c>
      <c r="AO162" s="66">
        <v>0</v>
      </c>
      <c r="AP162" s="66">
        <v>0</v>
      </c>
      <c r="AQ162" s="66">
        <f t="shared" si="2"/>
        <v>0</v>
      </c>
      <c r="AT162" s="35"/>
    </row>
    <row r="163" spans="1:46" ht="33" customHeight="1">
      <c r="A163" s="44">
        <v>426</v>
      </c>
      <c r="B163" s="45" t="s">
        <v>161</v>
      </c>
      <c r="C163" s="46">
        <v>0</v>
      </c>
      <c r="D163" s="66">
        <v>0</v>
      </c>
      <c r="E163" s="66">
        <v>0</v>
      </c>
      <c r="F163" s="66">
        <v>0</v>
      </c>
      <c r="G163" s="66">
        <v>0</v>
      </c>
      <c r="H163" s="66">
        <v>0</v>
      </c>
      <c r="I163" s="66">
        <v>0</v>
      </c>
      <c r="J163" s="66">
        <v>0</v>
      </c>
      <c r="K163" s="66">
        <v>0</v>
      </c>
      <c r="L163" s="66">
        <v>0</v>
      </c>
      <c r="M163" s="66">
        <v>0</v>
      </c>
      <c r="N163" s="66">
        <v>0</v>
      </c>
      <c r="O163" s="66">
        <v>0</v>
      </c>
      <c r="P163" s="66">
        <v>0</v>
      </c>
      <c r="Q163" s="66">
        <v>0</v>
      </c>
      <c r="R163" s="66">
        <v>0</v>
      </c>
      <c r="S163" s="66">
        <v>0</v>
      </c>
      <c r="T163" s="66">
        <v>0</v>
      </c>
      <c r="U163" s="66">
        <v>0</v>
      </c>
      <c r="V163" s="66">
        <v>0</v>
      </c>
      <c r="W163" s="66">
        <v>0</v>
      </c>
      <c r="X163" s="66">
        <v>0</v>
      </c>
      <c r="Y163" s="66">
        <v>0</v>
      </c>
      <c r="Z163" s="66">
        <v>0</v>
      </c>
      <c r="AA163" s="66">
        <v>0</v>
      </c>
      <c r="AB163" s="66">
        <v>0</v>
      </c>
      <c r="AC163" s="66">
        <v>0</v>
      </c>
      <c r="AD163" s="66">
        <v>0</v>
      </c>
      <c r="AE163" s="66">
        <v>0</v>
      </c>
      <c r="AF163" s="66">
        <v>0</v>
      </c>
      <c r="AG163" s="66">
        <v>0</v>
      </c>
      <c r="AH163" s="66">
        <v>0</v>
      </c>
      <c r="AI163" s="66">
        <v>0</v>
      </c>
      <c r="AJ163" s="66">
        <v>0</v>
      </c>
      <c r="AK163" s="66">
        <v>0</v>
      </c>
      <c r="AL163" s="66">
        <v>0</v>
      </c>
      <c r="AM163" s="66">
        <v>0</v>
      </c>
      <c r="AN163" s="66">
        <v>0</v>
      </c>
      <c r="AO163" s="66">
        <v>0</v>
      </c>
      <c r="AP163" s="66">
        <v>0</v>
      </c>
      <c r="AQ163" s="66">
        <f t="shared" si="2"/>
        <v>0</v>
      </c>
      <c r="AT163" s="35"/>
    </row>
    <row r="164" spans="1:46" ht="33" customHeight="1">
      <c r="A164" s="44">
        <v>427</v>
      </c>
      <c r="B164" s="45" t="s">
        <v>162</v>
      </c>
      <c r="C164" s="67">
        <v>0</v>
      </c>
      <c r="D164" s="66">
        <v>0</v>
      </c>
      <c r="E164" s="66">
        <v>0</v>
      </c>
      <c r="F164" s="66">
        <v>0</v>
      </c>
      <c r="G164" s="66">
        <v>0</v>
      </c>
      <c r="H164" s="66">
        <v>0</v>
      </c>
      <c r="I164" s="66">
        <v>0</v>
      </c>
      <c r="J164" s="66">
        <v>0</v>
      </c>
      <c r="K164" s="66">
        <v>0</v>
      </c>
      <c r="L164" s="66">
        <v>0</v>
      </c>
      <c r="M164" s="66">
        <v>0</v>
      </c>
      <c r="N164" s="66">
        <v>0</v>
      </c>
      <c r="O164" s="66">
        <v>0</v>
      </c>
      <c r="P164" s="66">
        <v>0</v>
      </c>
      <c r="Q164" s="66">
        <v>0</v>
      </c>
      <c r="R164" s="66">
        <v>0</v>
      </c>
      <c r="S164" s="66">
        <v>0</v>
      </c>
      <c r="T164" s="66">
        <v>0</v>
      </c>
      <c r="U164" s="66">
        <v>0</v>
      </c>
      <c r="V164" s="66">
        <v>0</v>
      </c>
      <c r="W164" s="66">
        <v>0</v>
      </c>
      <c r="X164" s="66">
        <v>0</v>
      </c>
      <c r="Y164" s="66">
        <v>0</v>
      </c>
      <c r="Z164" s="66">
        <v>0</v>
      </c>
      <c r="AA164" s="66">
        <v>0</v>
      </c>
      <c r="AB164" s="66">
        <v>0</v>
      </c>
      <c r="AC164" s="66">
        <v>0</v>
      </c>
      <c r="AD164" s="66">
        <v>0</v>
      </c>
      <c r="AE164" s="66">
        <v>0</v>
      </c>
      <c r="AF164" s="66">
        <v>0</v>
      </c>
      <c r="AG164" s="66">
        <v>0</v>
      </c>
      <c r="AH164" s="66">
        <v>0</v>
      </c>
      <c r="AI164" s="66">
        <v>0</v>
      </c>
      <c r="AJ164" s="66">
        <v>0</v>
      </c>
      <c r="AK164" s="66">
        <v>0</v>
      </c>
      <c r="AL164" s="66">
        <v>0</v>
      </c>
      <c r="AM164" s="66">
        <v>0</v>
      </c>
      <c r="AN164" s="66">
        <v>0</v>
      </c>
      <c r="AO164" s="66">
        <v>0</v>
      </c>
      <c r="AP164" s="66">
        <v>0</v>
      </c>
      <c r="AQ164" s="66">
        <f t="shared" si="2"/>
        <v>0</v>
      </c>
      <c r="AT164" s="35"/>
    </row>
    <row r="165" spans="1:46" ht="33" customHeight="1">
      <c r="A165" s="44">
        <v>428</v>
      </c>
      <c r="B165" s="45" t="s">
        <v>163</v>
      </c>
      <c r="C165" s="46">
        <v>0</v>
      </c>
      <c r="D165" s="66">
        <v>0</v>
      </c>
      <c r="E165" s="66">
        <v>0</v>
      </c>
      <c r="F165" s="66">
        <v>0</v>
      </c>
      <c r="G165" s="66">
        <v>0</v>
      </c>
      <c r="H165" s="66">
        <v>0</v>
      </c>
      <c r="I165" s="66">
        <v>0</v>
      </c>
      <c r="J165" s="66">
        <v>0</v>
      </c>
      <c r="K165" s="66">
        <v>0</v>
      </c>
      <c r="L165" s="66">
        <v>0</v>
      </c>
      <c r="M165" s="66">
        <v>0</v>
      </c>
      <c r="N165" s="66">
        <v>0</v>
      </c>
      <c r="O165" s="66">
        <v>0</v>
      </c>
      <c r="P165" s="66">
        <v>0</v>
      </c>
      <c r="Q165" s="66">
        <v>0</v>
      </c>
      <c r="R165" s="66">
        <v>0</v>
      </c>
      <c r="S165" s="66">
        <v>0</v>
      </c>
      <c r="T165" s="66">
        <v>0</v>
      </c>
      <c r="U165" s="66">
        <v>0</v>
      </c>
      <c r="V165" s="66">
        <v>0</v>
      </c>
      <c r="W165" s="66">
        <v>0</v>
      </c>
      <c r="X165" s="66">
        <v>0</v>
      </c>
      <c r="Y165" s="66">
        <v>0</v>
      </c>
      <c r="Z165" s="66">
        <v>0</v>
      </c>
      <c r="AA165" s="66">
        <v>0</v>
      </c>
      <c r="AB165" s="66">
        <v>0</v>
      </c>
      <c r="AC165" s="66">
        <v>0</v>
      </c>
      <c r="AD165" s="66">
        <v>0</v>
      </c>
      <c r="AE165" s="66">
        <v>0</v>
      </c>
      <c r="AF165" s="66">
        <v>0</v>
      </c>
      <c r="AG165" s="66">
        <v>0</v>
      </c>
      <c r="AH165" s="66">
        <v>0</v>
      </c>
      <c r="AI165" s="66">
        <v>0</v>
      </c>
      <c r="AJ165" s="66">
        <v>0</v>
      </c>
      <c r="AK165" s="66">
        <v>0</v>
      </c>
      <c r="AL165" s="66">
        <v>0</v>
      </c>
      <c r="AM165" s="66">
        <v>0</v>
      </c>
      <c r="AN165" s="66">
        <v>0</v>
      </c>
      <c r="AO165" s="66">
        <v>0</v>
      </c>
      <c r="AP165" s="66">
        <v>0</v>
      </c>
      <c r="AQ165" s="66">
        <f t="shared" si="2"/>
        <v>0</v>
      </c>
      <c r="AT165" s="35"/>
    </row>
    <row r="166" spans="1:46" ht="33" customHeight="1">
      <c r="A166" s="44">
        <v>429</v>
      </c>
      <c r="B166" s="45" t="s">
        <v>164</v>
      </c>
      <c r="C166" s="67">
        <v>0</v>
      </c>
      <c r="D166" s="66">
        <v>0</v>
      </c>
      <c r="E166" s="66">
        <v>0</v>
      </c>
      <c r="F166" s="66">
        <v>0</v>
      </c>
      <c r="G166" s="66">
        <v>0</v>
      </c>
      <c r="H166" s="66">
        <v>0</v>
      </c>
      <c r="I166" s="66">
        <v>0</v>
      </c>
      <c r="J166" s="66">
        <v>0</v>
      </c>
      <c r="K166" s="66">
        <v>0</v>
      </c>
      <c r="L166" s="66">
        <v>0</v>
      </c>
      <c r="M166" s="66">
        <v>0</v>
      </c>
      <c r="N166" s="66">
        <v>0</v>
      </c>
      <c r="O166" s="66">
        <v>0</v>
      </c>
      <c r="P166" s="66">
        <v>0</v>
      </c>
      <c r="Q166" s="66">
        <v>0</v>
      </c>
      <c r="R166" s="66">
        <v>0</v>
      </c>
      <c r="S166" s="66">
        <v>0</v>
      </c>
      <c r="T166" s="66">
        <v>0</v>
      </c>
      <c r="U166" s="66">
        <v>0</v>
      </c>
      <c r="V166" s="66">
        <v>0</v>
      </c>
      <c r="W166" s="66">
        <v>0</v>
      </c>
      <c r="X166" s="66">
        <v>0</v>
      </c>
      <c r="Y166" s="66">
        <v>0</v>
      </c>
      <c r="Z166" s="66">
        <v>0</v>
      </c>
      <c r="AA166" s="66">
        <v>0</v>
      </c>
      <c r="AB166" s="66">
        <v>0</v>
      </c>
      <c r="AC166" s="66">
        <v>0</v>
      </c>
      <c r="AD166" s="66">
        <v>0</v>
      </c>
      <c r="AE166" s="66">
        <v>0</v>
      </c>
      <c r="AF166" s="66">
        <v>0</v>
      </c>
      <c r="AG166" s="66">
        <v>0</v>
      </c>
      <c r="AH166" s="66">
        <v>0</v>
      </c>
      <c r="AI166" s="66">
        <v>0</v>
      </c>
      <c r="AJ166" s="66">
        <v>0</v>
      </c>
      <c r="AK166" s="66">
        <v>0</v>
      </c>
      <c r="AL166" s="66">
        <v>0</v>
      </c>
      <c r="AM166" s="66">
        <v>0</v>
      </c>
      <c r="AN166" s="66">
        <v>0</v>
      </c>
      <c r="AO166" s="66">
        <v>0</v>
      </c>
      <c r="AP166" s="66">
        <v>0</v>
      </c>
      <c r="AQ166" s="66">
        <f t="shared" si="2"/>
        <v>0</v>
      </c>
      <c r="AT166" s="35"/>
    </row>
    <row r="167" spans="1:46" ht="33" customHeight="1">
      <c r="A167" s="44">
        <v>432</v>
      </c>
      <c r="B167" s="45" t="s">
        <v>165</v>
      </c>
      <c r="C167" s="46">
        <v>0</v>
      </c>
      <c r="D167" s="66">
        <v>0</v>
      </c>
      <c r="E167" s="66">
        <v>0</v>
      </c>
      <c r="F167" s="66">
        <v>0</v>
      </c>
      <c r="G167" s="66">
        <v>0</v>
      </c>
      <c r="H167" s="66">
        <v>0</v>
      </c>
      <c r="I167" s="66">
        <v>0</v>
      </c>
      <c r="J167" s="66">
        <v>0</v>
      </c>
      <c r="K167" s="66">
        <v>0</v>
      </c>
      <c r="L167" s="66">
        <v>0</v>
      </c>
      <c r="M167" s="66">
        <v>0</v>
      </c>
      <c r="N167" s="66">
        <v>0</v>
      </c>
      <c r="O167" s="66">
        <v>0</v>
      </c>
      <c r="P167" s="66">
        <v>0</v>
      </c>
      <c r="Q167" s="66">
        <v>0</v>
      </c>
      <c r="R167" s="66">
        <v>0</v>
      </c>
      <c r="S167" s="66">
        <v>0</v>
      </c>
      <c r="T167" s="66">
        <v>0</v>
      </c>
      <c r="U167" s="66">
        <v>0</v>
      </c>
      <c r="V167" s="66">
        <v>0</v>
      </c>
      <c r="W167" s="66">
        <v>0</v>
      </c>
      <c r="X167" s="66">
        <v>0</v>
      </c>
      <c r="Y167" s="66">
        <v>0</v>
      </c>
      <c r="Z167" s="66">
        <v>0</v>
      </c>
      <c r="AA167" s="66">
        <v>0</v>
      </c>
      <c r="AB167" s="66">
        <v>0</v>
      </c>
      <c r="AC167" s="66">
        <v>0</v>
      </c>
      <c r="AD167" s="66">
        <v>0</v>
      </c>
      <c r="AE167" s="66">
        <v>0</v>
      </c>
      <c r="AF167" s="66">
        <v>0</v>
      </c>
      <c r="AG167" s="66">
        <v>0</v>
      </c>
      <c r="AH167" s="66">
        <v>0</v>
      </c>
      <c r="AI167" s="66">
        <v>0</v>
      </c>
      <c r="AJ167" s="66">
        <v>0</v>
      </c>
      <c r="AK167" s="66">
        <v>0</v>
      </c>
      <c r="AL167" s="66">
        <v>0</v>
      </c>
      <c r="AM167" s="66">
        <v>0</v>
      </c>
      <c r="AN167" s="66">
        <v>0</v>
      </c>
      <c r="AO167" s="66">
        <v>0</v>
      </c>
      <c r="AP167" s="66">
        <v>0</v>
      </c>
      <c r="AQ167" s="66">
        <f t="shared" si="2"/>
        <v>0</v>
      </c>
      <c r="AT167" s="35"/>
    </row>
    <row r="168" spans="1:46" ht="33" customHeight="1">
      <c r="A168" s="44">
        <v>433</v>
      </c>
      <c r="B168" s="45" t="s">
        <v>166</v>
      </c>
      <c r="C168" s="67">
        <v>0</v>
      </c>
      <c r="D168" s="66">
        <v>0</v>
      </c>
      <c r="E168" s="66">
        <v>0</v>
      </c>
      <c r="F168" s="66">
        <v>0</v>
      </c>
      <c r="G168" s="66">
        <v>0</v>
      </c>
      <c r="H168" s="66">
        <v>0</v>
      </c>
      <c r="I168" s="66">
        <v>0</v>
      </c>
      <c r="J168" s="66">
        <v>0</v>
      </c>
      <c r="K168" s="66">
        <v>0</v>
      </c>
      <c r="L168" s="66">
        <v>0</v>
      </c>
      <c r="M168" s="66">
        <v>0</v>
      </c>
      <c r="N168" s="66">
        <v>0</v>
      </c>
      <c r="O168" s="66">
        <v>0</v>
      </c>
      <c r="P168" s="66">
        <v>0</v>
      </c>
      <c r="Q168" s="66">
        <v>0</v>
      </c>
      <c r="R168" s="66">
        <v>0</v>
      </c>
      <c r="S168" s="66">
        <v>0</v>
      </c>
      <c r="T168" s="66">
        <v>0</v>
      </c>
      <c r="U168" s="66">
        <v>0</v>
      </c>
      <c r="V168" s="66">
        <v>0</v>
      </c>
      <c r="W168" s="66">
        <v>0</v>
      </c>
      <c r="X168" s="66">
        <v>0</v>
      </c>
      <c r="Y168" s="66">
        <v>0</v>
      </c>
      <c r="Z168" s="66">
        <v>0</v>
      </c>
      <c r="AA168" s="66">
        <v>0</v>
      </c>
      <c r="AB168" s="66">
        <v>0</v>
      </c>
      <c r="AC168" s="66">
        <v>0</v>
      </c>
      <c r="AD168" s="66">
        <v>0</v>
      </c>
      <c r="AE168" s="66">
        <v>0</v>
      </c>
      <c r="AF168" s="66">
        <v>0</v>
      </c>
      <c r="AG168" s="66">
        <v>0</v>
      </c>
      <c r="AH168" s="66">
        <v>0</v>
      </c>
      <c r="AI168" s="66">
        <v>0</v>
      </c>
      <c r="AJ168" s="66">
        <v>0</v>
      </c>
      <c r="AK168" s="66">
        <v>0</v>
      </c>
      <c r="AL168" s="66">
        <v>0</v>
      </c>
      <c r="AM168" s="66">
        <v>0</v>
      </c>
      <c r="AN168" s="66">
        <v>0</v>
      </c>
      <c r="AO168" s="66">
        <v>0</v>
      </c>
      <c r="AP168" s="66">
        <v>0</v>
      </c>
      <c r="AQ168" s="66">
        <f t="shared" si="2"/>
        <v>0</v>
      </c>
      <c r="AT168" s="35"/>
    </row>
    <row r="169" spans="1:46" ht="33" customHeight="1">
      <c r="A169" s="44">
        <v>434</v>
      </c>
      <c r="B169" s="45" t="s">
        <v>167</v>
      </c>
      <c r="C169" s="67">
        <v>0</v>
      </c>
      <c r="D169" s="66">
        <v>0</v>
      </c>
      <c r="E169" s="66">
        <v>0</v>
      </c>
      <c r="F169" s="66">
        <v>0</v>
      </c>
      <c r="G169" s="66">
        <v>0</v>
      </c>
      <c r="H169" s="66">
        <v>0</v>
      </c>
      <c r="I169" s="66">
        <v>0</v>
      </c>
      <c r="J169" s="66">
        <v>0</v>
      </c>
      <c r="K169" s="66">
        <v>0</v>
      </c>
      <c r="L169" s="66">
        <v>0</v>
      </c>
      <c r="M169" s="66">
        <v>0</v>
      </c>
      <c r="N169" s="66">
        <v>0</v>
      </c>
      <c r="O169" s="66">
        <v>0</v>
      </c>
      <c r="P169" s="66">
        <v>0</v>
      </c>
      <c r="Q169" s="66">
        <v>0</v>
      </c>
      <c r="R169" s="66">
        <v>0</v>
      </c>
      <c r="S169" s="66">
        <v>0</v>
      </c>
      <c r="T169" s="66">
        <v>0</v>
      </c>
      <c r="U169" s="66">
        <v>0</v>
      </c>
      <c r="V169" s="66">
        <v>0</v>
      </c>
      <c r="W169" s="66">
        <v>0</v>
      </c>
      <c r="X169" s="66">
        <v>0</v>
      </c>
      <c r="Y169" s="66">
        <v>0</v>
      </c>
      <c r="Z169" s="66">
        <v>0</v>
      </c>
      <c r="AA169" s="66">
        <v>0</v>
      </c>
      <c r="AB169" s="66">
        <v>0</v>
      </c>
      <c r="AC169" s="66">
        <v>0</v>
      </c>
      <c r="AD169" s="66">
        <v>0</v>
      </c>
      <c r="AE169" s="66">
        <v>0</v>
      </c>
      <c r="AF169" s="66">
        <v>0</v>
      </c>
      <c r="AG169" s="66">
        <v>0</v>
      </c>
      <c r="AH169" s="66">
        <v>0</v>
      </c>
      <c r="AI169" s="66">
        <v>0</v>
      </c>
      <c r="AJ169" s="66">
        <v>0</v>
      </c>
      <c r="AK169" s="66">
        <v>0</v>
      </c>
      <c r="AL169" s="66">
        <v>0</v>
      </c>
      <c r="AM169" s="66">
        <v>0</v>
      </c>
      <c r="AN169" s="66">
        <v>0</v>
      </c>
      <c r="AO169" s="66">
        <v>0</v>
      </c>
      <c r="AP169" s="66">
        <v>0</v>
      </c>
      <c r="AQ169" s="66">
        <f t="shared" si="2"/>
        <v>0</v>
      </c>
      <c r="AT169" s="35"/>
    </row>
    <row r="170" spans="1:46" ht="33" customHeight="1">
      <c r="A170" s="44">
        <v>435</v>
      </c>
      <c r="B170" s="45" t="s">
        <v>168</v>
      </c>
      <c r="C170" s="67">
        <v>0</v>
      </c>
      <c r="D170" s="66">
        <v>0</v>
      </c>
      <c r="E170" s="66">
        <v>0</v>
      </c>
      <c r="F170" s="66">
        <v>0</v>
      </c>
      <c r="G170" s="66">
        <v>0</v>
      </c>
      <c r="H170" s="66">
        <v>0</v>
      </c>
      <c r="I170" s="66">
        <v>0</v>
      </c>
      <c r="J170" s="66">
        <v>0</v>
      </c>
      <c r="K170" s="66">
        <v>0</v>
      </c>
      <c r="L170" s="66">
        <v>0</v>
      </c>
      <c r="M170" s="66">
        <v>0</v>
      </c>
      <c r="N170" s="66">
        <v>0</v>
      </c>
      <c r="O170" s="66">
        <v>0</v>
      </c>
      <c r="P170" s="66">
        <v>0</v>
      </c>
      <c r="Q170" s="66">
        <v>0</v>
      </c>
      <c r="R170" s="66">
        <v>0</v>
      </c>
      <c r="S170" s="66">
        <v>0</v>
      </c>
      <c r="T170" s="66">
        <v>0</v>
      </c>
      <c r="U170" s="66">
        <v>0</v>
      </c>
      <c r="V170" s="66">
        <v>0</v>
      </c>
      <c r="W170" s="66">
        <v>0</v>
      </c>
      <c r="X170" s="66">
        <v>0</v>
      </c>
      <c r="Y170" s="66">
        <v>0</v>
      </c>
      <c r="Z170" s="66">
        <v>0</v>
      </c>
      <c r="AA170" s="66">
        <v>0</v>
      </c>
      <c r="AB170" s="66">
        <v>0</v>
      </c>
      <c r="AC170" s="66">
        <v>0</v>
      </c>
      <c r="AD170" s="66">
        <v>0</v>
      </c>
      <c r="AE170" s="66">
        <v>0</v>
      </c>
      <c r="AF170" s="66">
        <v>0</v>
      </c>
      <c r="AG170" s="66">
        <v>0</v>
      </c>
      <c r="AH170" s="66">
        <v>0</v>
      </c>
      <c r="AI170" s="66">
        <v>0</v>
      </c>
      <c r="AJ170" s="66">
        <v>0</v>
      </c>
      <c r="AK170" s="66">
        <v>0</v>
      </c>
      <c r="AL170" s="66">
        <v>0</v>
      </c>
      <c r="AM170" s="66">
        <v>0</v>
      </c>
      <c r="AN170" s="66">
        <v>0</v>
      </c>
      <c r="AO170" s="66">
        <v>0</v>
      </c>
      <c r="AP170" s="66">
        <v>0</v>
      </c>
      <c r="AQ170" s="66">
        <f t="shared" si="2"/>
        <v>0</v>
      </c>
      <c r="AT170" s="35"/>
    </row>
    <row r="171" spans="1:46" ht="33" customHeight="1">
      <c r="A171" s="44">
        <v>512</v>
      </c>
      <c r="B171" s="45" t="s">
        <v>730</v>
      </c>
      <c r="C171" s="203" t="s">
        <v>668</v>
      </c>
      <c r="D171" s="66">
        <v>473614.6</v>
      </c>
      <c r="E171" s="66">
        <v>0</v>
      </c>
      <c r="F171" s="66">
        <v>241782.72</v>
      </c>
      <c r="G171" s="66">
        <v>2252.8100000000004</v>
      </c>
      <c r="H171" s="66">
        <v>0</v>
      </c>
      <c r="I171" s="66">
        <v>0</v>
      </c>
      <c r="J171" s="66">
        <v>1323.42</v>
      </c>
      <c r="K171" s="66">
        <v>6916</v>
      </c>
      <c r="L171" s="66">
        <v>0</v>
      </c>
      <c r="M171" s="66">
        <v>0</v>
      </c>
      <c r="N171" s="66">
        <v>0</v>
      </c>
      <c r="O171" s="66">
        <v>0</v>
      </c>
      <c r="P171" s="66">
        <v>0</v>
      </c>
      <c r="Q171" s="66">
        <v>0</v>
      </c>
      <c r="R171" s="66">
        <v>0</v>
      </c>
      <c r="S171" s="66">
        <v>0</v>
      </c>
      <c r="T171" s="66">
        <v>0</v>
      </c>
      <c r="U171" s="66">
        <v>0</v>
      </c>
      <c r="V171" s="66">
        <v>0</v>
      </c>
      <c r="W171" s="66">
        <v>0</v>
      </c>
      <c r="X171" s="66">
        <v>0</v>
      </c>
      <c r="Y171" s="66">
        <v>4086.71</v>
      </c>
      <c r="Z171" s="66">
        <v>0</v>
      </c>
      <c r="AA171" s="66">
        <v>0</v>
      </c>
      <c r="AB171" s="66">
        <v>0</v>
      </c>
      <c r="AC171" s="66">
        <v>0</v>
      </c>
      <c r="AD171" s="66">
        <v>950.18999999999994</v>
      </c>
      <c r="AE171" s="66">
        <v>0</v>
      </c>
      <c r="AF171" s="66">
        <v>2500.5000000000018</v>
      </c>
      <c r="AG171" s="66">
        <v>0</v>
      </c>
      <c r="AH171" s="66">
        <v>1561147.76</v>
      </c>
      <c r="AI171" s="66">
        <v>0</v>
      </c>
      <c r="AJ171" s="66">
        <v>0</v>
      </c>
      <c r="AK171" s="66">
        <v>0</v>
      </c>
      <c r="AL171" s="66">
        <v>0</v>
      </c>
      <c r="AM171" s="66">
        <v>0.02</v>
      </c>
      <c r="AN171" s="66">
        <v>0</v>
      </c>
      <c r="AO171" s="66">
        <v>0</v>
      </c>
      <c r="AP171" s="66">
        <v>0</v>
      </c>
      <c r="AQ171" s="66">
        <f t="shared" si="2"/>
        <v>2294574.73</v>
      </c>
      <c r="AT171" s="35"/>
    </row>
    <row r="172" spans="1:46" ht="33" customHeight="1">
      <c r="A172" s="44">
        <v>513</v>
      </c>
      <c r="B172" s="45" t="s">
        <v>169</v>
      </c>
      <c r="C172" s="202" t="s">
        <v>665</v>
      </c>
      <c r="D172" s="66">
        <v>0</v>
      </c>
      <c r="E172" s="66">
        <v>0</v>
      </c>
      <c r="F172" s="66">
        <v>0</v>
      </c>
      <c r="G172" s="66">
        <v>134166.37999999998</v>
      </c>
      <c r="H172" s="66">
        <v>1851514</v>
      </c>
      <c r="I172" s="66">
        <v>0</v>
      </c>
      <c r="J172" s="66">
        <v>137417.56</v>
      </c>
      <c r="K172" s="66">
        <v>14573052.560000001</v>
      </c>
      <c r="L172" s="66">
        <v>0</v>
      </c>
      <c r="M172" s="66">
        <v>189378.66</v>
      </c>
      <c r="N172" s="66">
        <v>0</v>
      </c>
      <c r="O172" s="66">
        <v>0</v>
      </c>
      <c r="P172" s="66">
        <v>0</v>
      </c>
      <c r="Q172" s="66">
        <v>22631190.43</v>
      </c>
      <c r="R172" s="66">
        <v>0</v>
      </c>
      <c r="S172" s="66">
        <v>0</v>
      </c>
      <c r="T172" s="66">
        <v>14854.4</v>
      </c>
      <c r="U172" s="66">
        <v>0</v>
      </c>
      <c r="V172" s="66">
        <v>0</v>
      </c>
      <c r="W172" s="66">
        <v>0</v>
      </c>
      <c r="X172" s="66">
        <v>0</v>
      </c>
      <c r="Y172" s="66">
        <v>0</v>
      </c>
      <c r="Z172" s="66">
        <v>0</v>
      </c>
      <c r="AA172" s="66">
        <v>0</v>
      </c>
      <c r="AB172" s="66">
        <v>0</v>
      </c>
      <c r="AC172" s="66">
        <v>0</v>
      </c>
      <c r="AD172" s="66">
        <v>0</v>
      </c>
      <c r="AE172" s="66">
        <v>0</v>
      </c>
      <c r="AF172" s="66">
        <v>0</v>
      </c>
      <c r="AG172" s="66">
        <v>0</v>
      </c>
      <c r="AH172" s="66">
        <v>0</v>
      </c>
      <c r="AI172" s="66">
        <v>0</v>
      </c>
      <c r="AJ172" s="66">
        <v>0</v>
      </c>
      <c r="AK172" s="66">
        <v>0</v>
      </c>
      <c r="AL172" s="66">
        <v>0</v>
      </c>
      <c r="AM172" s="66">
        <v>0</v>
      </c>
      <c r="AN172" s="66">
        <v>0</v>
      </c>
      <c r="AO172" s="66">
        <v>0</v>
      </c>
      <c r="AP172" s="66">
        <v>0</v>
      </c>
      <c r="AQ172" s="66">
        <f t="shared" si="2"/>
        <v>39531573.990000002</v>
      </c>
      <c r="AT172" s="35"/>
    </row>
    <row r="173" spans="1:46" ht="33" customHeight="1">
      <c r="A173" s="44">
        <v>514</v>
      </c>
      <c r="B173" s="186" t="s">
        <v>170</v>
      </c>
      <c r="C173" s="67" t="s">
        <v>699</v>
      </c>
      <c r="D173" s="66">
        <v>0</v>
      </c>
      <c r="E173" s="66">
        <v>0</v>
      </c>
      <c r="F173" s="66">
        <v>0</v>
      </c>
      <c r="G173" s="66">
        <v>6.7</v>
      </c>
      <c r="H173" s="66">
        <v>0</v>
      </c>
      <c r="I173" s="66">
        <v>0</v>
      </c>
      <c r="J173" s="66">
        <v>0</v>
      </c>
      <c r="K173" s="66">
        <v>0</v>
      </c>
      <c r="L173" s="66">
        <v>0</v>
      </c>
      <c r="M173" s="66">
        <v>0</v>
      </c>
      <c r="N173" s="66">
        <v>0</v>
      </c>
      <c r="O173" s="66">
        <v>0</v>
      </c>
      <c r="P173" s="66">
        <v>0</v>
      </c>
      <c r="Q173" s="66">
        <v>0</v>
      </c>
      <c r="R173" s="66">
        <v>0</v>
      </c>
      <c r="S173" s="66">
        <v>0</v>
      </c>
      <c r="T173" s="66">
        <v>150000000</v>
      </c>
      <c r="U173" s="66">
        <v>0</v>
      </c>
      <c r="V173" s="66">
        <v>0</v>
      </c>
      <c r="W173" s="66">
        <v>0</v>
      </c>
      <c r="X173" s="66">
        <v>0</v>
      </c>
      <c r="Y173" s="66">
        <v>0</v>
      </c>
      <c r="Z173" s="66">
        <v>0</v>
      </c>
      <c r="AA173" s="66">
        <v>0</v>
      </c>
      <c r="AB173" s="66">
        <v>0</v>
      </c>
      <c r="AC173" s="66">
        <v>0</v>
      </c>
      <c r="AD173" s="66">
        <v>0</v>
      </c>
      <c r="AE173" s="66">
        <v>0</v>
      </c>
      <c r="AF173" s="66">
        <v>0</v>
      </c>
      <c r="AG173" s="66">
        <v>0</v>
      </c>
      <c r="AH173" s="66">
        <v>0</v>
      </c>
      <c r="AI173" s="66">
        <v>0</v>
      </c>
      <c r="AJ173" s="66">
        <v>0</v>
      </c>
      <c r="AK173" s="66">
        <v>0</v>
      </c>
      <c r="AL173" s="66">
        <v>0</v>
      </c>
      <c r="AM173" s="66">
        <v>0</v>
      </c>
      <c r="AN173" s="66">
        <v>0</v>
      </c>
      <c r="AO173" s="66">
        <v>0</v>
      </c>
      <c r="AP173" s="66">
        <v>0</v>
      </c>
      <c r="AQ173" s="66">
        <f t="shared" si="2"/>
        <v>150000006.69999999</v>
      </c>
      <c r="AT173" s="35"/>
    </row>
    <row r="174" spans="1:46" ht="33" customHeight="1">
      <c r="A174" s="44">
        <v>517</v>
      </c>
      <c r="B174" s="45" t="s">
        <v>171</v>
      </c>
      <c r="C174" s="67" t="s">
        <v>699</v>
      </c>
      <c r="D174" s="66">
        <v>0</v>
      </c>
      <c r="E174" s="66">
        <v>0</v>
      </c>
      <c r="F174" s="66">
        <v>0</v>
      </c>
      <c r="G174" s="66">
        <v>0</v>
      </c>
      <c r="H174" s="66">
        <v>0</v>
      </c>
      <c r="I174" s="66">
        <v>0</v>
      </c>
      <c r="J174" s="66">
        <v>0</v>
      </c>
      <c r="K174" s="66">
        <v>0</v>
      </c>
      <c r="L174" s="66">
        <v>0</v>
      </c>
      <c r="M174" s="66">
        <v>0</v>
      </c>
      <c r="N174" s="66">
        <v>0</v>
      </c>
      <c r="O174" s="66">
        <v>0</v>
      </c>
      <c r="P174" s="66">
        <v>0</v>
      </c>
      <c r="Q174" s="66">
        <v>0</v>
      </c>
      <c r="R174" s="66">
        <v>0</v>
      </c>
      <c r="S174" s="66">
        <v>0</v>
      </c>
      <c r="T174" s="66">
        <v>0</v>
      </c>
      <c r="U174" s="66">
        <v>0</v>
      </c>
      <c r="V174" s="66">
        <v>0</v>
      </c>
      <c r="W174" s="66">
        <v>0</v>
      </c>
      <c r="X174" s="66">
        <v>0</v>
      </c>
      <c r="Y174" s="66">
        <v>0</v>
      </c>
      <c r="Z174" s="66">
        <v>0</v>
      </c>
      <c r="AA174" s="66">
        <v>0</v>
      </c>
      <c r="AB174" s="66">
        <v>0</v>
      </c>
      <c r="AC174" s="66">
        <v>0</v>
      </c>
      <c r="AD174" s="66">
        <v>0</v>
      </c>
      <c r="AE174" s="66">
        <v>0</v>
      </c>
      <c r="AF174" s="66">
        <v>0</v>
      </c>
      <c r="AG174" s="66">
        <v>0</v>
      </c>
      <c r="AH174" s="66">
        <v>0</v>
      </c>
      <c r="AI174" s="66">
        <v>0</v>
      </c>
      <c r="AJ174" s="66">
        <v>0</v>
      </c>
      <c r="AK174" s="66">
        <v>0</v>
      </c>
      <c r="AL174" s="66">
        <v>0</v>
      </c>
      <c r="AM174" s="66">
        <v>0</v>
      </c>
      <c r="AN174" s="66">
        <v>0</v>
      </c>
      <c r="AO174" s="66">
        <v>0</v>
      </c>
      <c r="AP174" s="66">
        <v>0</v>
      </c>
      <c r="AQ174" s="66">
        <f t="shared" si="2"/>
        <v>0</v>
      </c>
      <c r="AT174" s="35"/>
    </row>
    <row r="175" spans="1:46" ht="33" customHeight="1">
      <c r="A175" s="44">
        <v>520</v>
      </c>
      <c r="B175" s="45" t="s">
        <v>1393</v>
      </c>
      <c r="C175" s="67" t="s">
        <v>664</v>
      </c>
      <c r="D175" s="66">
        <v>0</v>
      </c>
      <c r="E175" s="66">
        <v>0</v>
      </c>
      <c r="F175" s="66">
        <v>0</v>
      </c>
      <c r="G175" s="66">
        <v>0</v>
      </c>
      <c r="H175" s="66">
        <v>0</v>
      </c>
      <c r="I175" s="66">
        <v>0</v>
      </c>
      <c r="J175" s="66">
        <v>0</v>
      </c>
      <c r="K175" s="66">
        <v>0</v>
      </c>
      <c r="L175" s="66">
        <v>0</v>
      </c>
      <c r="M175" s="66">
        <v>0</v>
      </c>
      <c r="N175" s="66">
        <v>0</v>
      </c>
      <c r="O175" s="66">
        <v>0</v>
      </c>
      <c r="P175" s="66">
        <v>0</v>
      </c>
      <c r="Q175" s="66">
        <v>0</v>
      </c>
      <c r="R175" s="66">
        <v>0</v>
      </c>
      <c r="S175" s="66">
        <v>0</v>
      </c>
      <c r="T175" s="66">
        <v>0</v>
      </c>
      <c r="U175" s="66">
        <v>0</v>
      </c>
      <c r="V175" s="66">
        <v>0</v>
      </c>
      <c r="W175" s="66">
        <v>0</v>
      </c>
      <c r="X175" s="66">
        <v>0</v>
      </c>
      <c r="Y175" s="66">
        <v>0</v>
      </c>
      <c r="Z175" s="66">
        <v>0</v>
      </c>
      <c r="AA175" s="66">
        <v>0</v>
      </c>
      <c r="AB175" s="66">
        <v>0</v>
      </c>
      <c r="AC175" s="66">
        <v>0</v>
      </c>
      <c r="AD175" s="66">
        <v>0</v>
      </c>
      <c r="AE175" s="66">
        <v>0</v>
      </c>
      <c r="AF175" s="66">
        <v>0</v>
      </c>
      <c r="AG175" s="66">
        <v>0</v>
      </c>
      <c r="AH175" s="66">
        <v>0</v>
      </c>
      <c r="AI175" s="66">
        <v>0</v>
      </c>
      <c r="AJ175" s="66">
        <v>0</v>
      </c>
      <c r="AK175" s="66">
        <v>0</v>
      </c>
      <c r="AL175" s="66">
        <v>0</v>
      </c>
      <c r="AM175" s="66">
        <v>0</v>
      </c>
      <c r="AN175" s="66">
        <v>0</v>
      </c>
      <c r="AO175" s="66">
        <v>0</v>
      </c>
      <c r="AP175" s="66">
        <v>0</v>
      </c>
      <c r="AQ175" s="66">
        <f t="shared" si="2"/>
        <v>0</v>
      </c>
      <c r="AT175" s="35"/>
    </row>
    <row r="176" spans="1:46" ht="33" customHeight="1">
      <c r="A176" s="44">
        <v>522</v>
      </c>
      <c r="B176" s="45" t="s">
        <v>172</v>
      </c>
      <c r="C176" s="67" t="s">
        <v>664</v>
      </c>
      <c r="D176" s="66">
        <v>0</v>
      </c>
      <c r="E176" s="66">
        <v>0</v>
      </c>
      <c r="F176" s="66">
        <v>0</v>
      </c>
      <c r="G176" s="66">
        <v>707.44</v>
      </c>
      <c r="H176" s="66">
        <v>0</v>
      </c>
      <c r="I176" s="66">
        <v>0</v>
      </c>
      <c r="J176" s="66">
        <v>0</v>
      </c>
      <c r="K176" s="66">
        <v>0</v>
      </c>
      <c r="L176" s="66">
        <v>0</v>
      </c>
      <c r="M176" s="66">
        <v>0</v>
      </c>
      <c r="N176" s="66">
        <v>0</v>
      </c>
      <c r="O176" s="66">
        <v>0</v>
      </c>
      <c r="P176" s="66">
        <v>0</v>
      </c>
      <c r="Q176" s="66">
        <v>0</v>
      </c>
      <c r="R176" s="66">
        <v>0</v>
      </c>
      <c r="S176" s="66">
        <v>0</v>
      </c>
      <c r="T176" s="66">
        <v>0</v>
      </c>
      <c r="U176" s="66">
        <v>0</v>
      </c>
      <c r="V176" s="66">
        <v>0</v>
      </c>
      <c r="W176" s="66">
        <v>0</v>
      </c>
      <c r="X176" s="66">
        <v>0</v>
      </c>
      <c r="Y176" s="66">
        <v>0</v>
      </c>
      <c r="Z176" s="66">
        <v>0</v>
      </c>
      <c r="AA176" s="66">
        <v>0</v>
      </c>
      <c r="AB176" s="66">
        <v>0</v>
      </c>
      <c r="AC176" s="66">
        <v>0</v>
      </c>
      <c r="AD176" s="66">
        <v>0</v>
      </c>
      <c r="AE176" s="66">
        <v>0</v>
      </c>
      <c r="AF176" s="66">
        <v>0</v>
      </c>
      <c r="AG176" s="66">
        <v>0</v>
      </c>
      <c r="AH176" s="66">
        <v>0</v>
      </c>
      <c r="AI176" s="66">
        <v>0</v>
      </c>
      <c r="AJ176" s="66">
        <v>0</v>
      </c>
      <c r="AK176" s="66">
        <v>0</v>
      </c>
      <c r="AL176" s="66">
        <v>0</v>
      </c>
      <c r="AM176" s="66">
        <v>0</v>
      </c>
      <c r="AN176" s="66">
        <v>0</v>
      </c>
      <c r="AO176" s="66">
        <v>0</v>
      </c>
      <c r="AP176" s="66">
        <v>0</v>
      </c>
      <c r="AQ176" s="66">
        <f t="shared" si="2"/>
        <v>707.44</v>
      </c>
      <c r="AT176" s="35"/>
    </row>
    <row r="177" spans="1:46" ht="33" customHeight="1">
      <c r="A177" s="44">
        <v>525</v>
      </c>
      <c r="B177" s="45" t="s">
        <v>173</v>
      </c>
      <c r="C177" s="67" t="s">
        <v>671</v>
      </c>
      <c r="D177" s="66">
        <v>0</v>
      </c>
      <c r="E177" s="66">
        <v>0</v>
      </c>
      <c r="F177" s="66">
        <v>0</v>
      </c>
      <c r="G177" s="66">
        <v>0</v>
      </c>
      <c r="H177" s="66">
        <v>0</v>
      </c>
      <c r="I177" s="66">
        <v>0</v>
      </c>
      <c r="J177" s="66">
        <v>0</v>
      </c>
      <c r="K177" s="66">
        <v>0</v>
      </c>
      <c r="L177" s="66">
        <v>0</v>
      </c>
      <c r="M177" s="66">
        <v>0</v>
      </c>
      <c r="N177" s="66">
        <v>0</v>
      </c>
      <c r="O177" s="66">
        <v>0</v>
      </c>
      <c r="P177" s="66">
        <v>0</v>
      </c>
      <c r="Q177" s="66">
        <v>0</v>
      </c>
      <c r="R177" s="66">
        <v>0</v>
      </c>
      <c r="S177" s="66">
        <v>0</v>
      </c>
      <c r="T177" s="66">
        <v>0</v>
      </c>
      <c r="U177" s="66">
        <v>0</v>
      </c>
      <c r="V177" s="66">
        <v>0</v>
      </c>
      <c r="W177" s="66">
        <v>0</v>
      </c>
      <c r="X177" s="66">
        <v>0</v>
      </c>
      <c r="Y177" s="66">
        <v>0</v>
      </c>
      <c r="Z177" s="66">
        <v>0</v>
      </c>
      <c r="AA177" s="66">
        <v>0</v>
      </c>
      <c r="AB177" s="66">
        <v>0</v>
      </c>
      <c r="AC177" s="66">
        <v>0</v>
      </c>
      <c r="AD177" s="66">
        <v>0</v>
      </c>
      <c r="AE177" s="66">
        <v>0</v>
      </c>
      <c r="AF177" s="66">
        <v>0</v>
      </c>
      <c r="AG177" s="66">
        <v>0</v>
      </c>
      <c r="AH177" s="66">
        <v>0</v>
      </c>
      <c r="AI177" s="66">
        <v>0</v>
      </c>
      <c r="AJ177" s="66">
        <v>0</v>
      </c>
      <c r="AK177" s="66">
        <v>0</v>
      </c>
      <c r="AL177" s="66">
        <v>0</v>
      </c>
      <c r="AM177" s="66">
        <v>0</v>
      </c>
      <c r="AN177" s="66">
        <v>0</v>
      </c>
      <c r="AO177" s="66">
        <v>0</v>
      </c>
      <c r="AP177" s="66">
        <v>0</v>
      </c>
      <c r="AQ177" s="66">
        <f t="shared" si="2"/>
        <v>0</v>
      </c>
      <c r="AT177" s="35"/>
    </row>
    <row r="178" spans="1:46" ht="33" customHeight="1">
      <c r="A178" s="44">
        <v>526</v>
      </c>
      <c r="B178" s="45" t="s">
        <v>1365</v>
      </c>
      <c r="C178" s="67" t="s">
        <v>664</v>
      </c>
      <c r="D178" s="66">
        <v>0</v>
      </c>
      <c r="E178" s="66">
        <v>0</v>
      </c>
      <c r="F178" s="66">
        <v>0</v>
      </c>
      <c r="G178" s="66">
        <v>26747.35</v>
      </c>
      <c r="H178" s="66">
        <v>0</v>
      </c>
      <c r="I178" s="66">
        <v>0</v>
      </c>
      <c r="J178" s="66">
        <v>0</v>
      </c>
      <c r="K178" s="66">
        <v>0</v>
      </c>
      <c r="L178" s="66">
        <v>0</v>
      </c>
      <c r="M178" s="66">
        <v>0</v>
      </c>
      <c r="N178" s="66">
        <v>0</v>
      </c>
      <c r="O178" s="66">
        <v>0</v>
      </c>
      <c r="P178" s="66">
        <v>0</v>
      </c>
      <c r="Q178" s="66">
        <v>0</v>
      </c>
      <c r="R178" s="66">
        <v>0</v>
      </c>
      <c r="S178" s="66">
        <v>0</v>
      </c>
      <c r="T178" s="66">
        <v>0</v>
      </c>
      <c r="U178" s="66">
        <v>0</v>
      </c>
      <c r="V178" s="66">
        <v>0</v>
      </c>
      <c r="W178" s="66">
        <v>0</v>
      </c>
      <c r="X178" s="66">
        <v>0</v>
      </c>
      <c r="Y178" s="66">
        <v>0</v>
      </c>
      <c r="Z178" s="66">
        <v>0</v>
      </c>
      <c r="AA178" s="66">
        <v>0</v>
      </c>
      <c r="AB178" s="66">
        <v>0</v>
      </c>
      <c r="AC178" s="66">
        <v>0</v>
      </c>
      <c r="AD178" s="66">
        <v>0</v>
      </c>
      <c r="AE178" s="66">
        <v>0</v>
      </c>
      <c r="AF178" s="66">
        <v>0</v>
      </c>
      <c r="AG178" s="66">
        <v>0</v>
      </c>
      <c r="AH178" s="66">
        <v>0</v>
      </c>
      <c r="AI178" s="66">
        <v>0</v>
      </c>
      <c r="AJ178" s="66">
        <v>0</v>
      </c>
      <c r="AK178" s="66">
        <v>0</v>
      </c>
      <c r="AL178" s="66">
        <v>0</v>
      </c>
      <c r="AM178" s="66">
        <v>0</v>
      </c>
      <c r="AN178" s="66">
        <v>0</v>
      </c>
      <c r="AO178" s="66">
        <v>0</v>
      </c>
      <c r="AP178" s="66">
        <v>0</v>
      </c>
      <c r="AQ178" s="66">
        <f t="shared" si="2"/>
        <v>26747.35</v>
      </c>
      <c r="AT178" s="35"/>
    </row>
    <row r="179" spans="1:46" ht="33" customHeight="1">
      <c r="A179" s="44">
        <v>548</v>
      </c>
      <c r="B179" s="45" t="s">
        <v>1394</v>
      </c>
      <c r="C179" s="67" t="s">
        <v>670</v>
      </c>
      <c r="D179" s="66">
        <v>0</v>
      </c>
      <c r="E179" s="66">
        <v>0</v>
      </c>
      <c r="F179" s="66">
        <v>0</v>
      </c>
      <c r="G179" s="66">
        <v>0</v>
      </c>
      <c r="H179" s="66">
        <v>0</v>
      </c>
      <c r="I179" s="66">
        <v>0</v>
      </c>
      <c r="J179" s="66">
        <v>0</v>
      </c>
      <c r="K179" s="66">
        <v>0</v>
      </c>
      <c r="L179" s="66">
        <v>0</v>
      </c>
      <c r="M179" s="66">
        <v>0</v>
      </c>
      <c r="N179" s="66">
        <v>0</v>
      </c>
      <c r="O179" s="66">
        <v>0</v>
      </c>
      <c r="P179" s="66">
        <v>0</v>
      </c>
      <c r="Q179" s="66">
        <v>0</v>
      </c>
      <c r="R179" s="66">
        <v>0</v>
      </c>
      <c r="S179" s="66">
        <v>0</v>
      </c>
      <c r="T179" s="66">
        <v>0</v>
      </c>
      <c r="U179" s="66">
        <v>0</v>
      </c>
      <c r="V179" s="66">
        <v>0</v>
      </c>
      <c r="W179" s="66">
        <v>0</v>
      </c>
      <c r="X179" s="66">
        <v>0</v>
      </c>
      <c r="Y179" s="66">
        <v>0</v>
      </c>
      <c r="Z179" s="66">
        <v>0</v>
      </c>
      <c r="AA179" s="66">
        <v>0</v>
      </c>
      <c r="AB179" s="66">
        <v>0</v>
      </c>
      <c r="AC179" s="66">
        <v>0</v>
      </c>
      <c r="AD179" s="66">
        <v>0</v>
      </c>
      <c r="AE179" s="66">
        <v>0</v>
      </c>
      <c r="AF179" s="66">
        <v>0</v>
      </c>
      <c r="AG179" s="66">
        <v>0</v>
      </c>
      <c r="AH179" s="66">
        <v>0</v>
      </c>
      <c r="AI179" s="66">
        <v>0</v>
      </c>
      <c r="AJ179" s="66">
        <v>0</v>
      </c>
      <c r="AK179" s="66">
        <v>0</v>
      </c>
      <c r="AL179" s="66">
        <v>0</v>
      </c>
      <c r="AM179" s="66">
        <v>0</v>
      </c>
      <c r="AN179" s="66">
        <v>0</v>
      </c>
      <c r="AO179" s="66">
        <v>0</v>
      </c>
      <c r="AP179" s="66">
        <v>0</v>
      </c>
      <c r="AQ179" s="66">
        <f t="shared" si="2"/>
        <v>0</v>
      </c>
      <c r="AT179" s="35"/>
    </row>
    <row r="180" spans="1:46" ht="33" customHeight="1">
      <c r="A180" s="44">
        <v>551</v>
      </c>
      <c r="B180" s="45" t="s">
        <v>174</v>
      </c>
      <c r="C180" s="67" t="s">
        <v>671</v>
      </c>
      <c r="D180" s="66">
        <v>0</v>
      </c>
      <c r="E180" s="66">
        <v>0</v>
      </c>
      <c r="F180" s="66">
        <v>0</v>
      </c>
      <c r="G180" s="66">
        <v>0</v>
      </c>
      <c r="H180" s="66">
        <v>0</v>
      </c>
      <c r="I180" s="66">
        <v>0</v>
      </c>
      <c r="J180" s="66">
        <v>50</v>
      </c>
      <c r="K180" s="66">
        <v>98098.14</v>
      </c>
      <c r="L180" s="66">
        <v>0</v>
      </c>
      <c r="M180" s="66">
        <v>0</v>
      </c>
      <c r="N180" s="66">
        <v>0</v>
      </c>
      <c r="O180" s="66">
        <v>0</v>
      </c>
      <c r="P180" s="66">
        <v>0</v>
      </c>
      <c r="Q180" s="66">
        <v>0</v>
      </c>
      <c r="R180" s="66">
        <v>0</v>
      </c>
      <c r="S180" s="66">
        <v>0</v>
      </c>
      <c r="T180" s="66">
        <v>0</v>
      </c>
      <c r="U180" s="66">
        <v>0</v>
      </c>
      <c r="V180" s="66">
        <v>0</v>
      </c>
      <c r="W180" s="66">
        <v>0</v>
      </c>
      <c r="X180" s="66">
        <v>0</v>
      </c>
      <c r="Y180" s="66">
        <v>0</v>
      </c>
      <c r="Z180" s="66">
        <v>0</v>
      </c>
      <c r="AA180" s="66">
        <v>0</v>
      </c>
      <c r="AB180" s="66">
        <v>0</v>
      </c>
      <c r="AC180" s="66">
        <v>0</v>
      </c>
      <c r="AD180" s="66">
        <v>0</v>
      </c>
      <c r="AE180" s="66">
        <v>0</v>
      </c>
      <c r="AF180" s="66">
        <v>0</v>
      </c>
      <c r="AG180" s="66">
        <v>0</v>
      </c>
      <c r="AH180" s="66">
        <v>0</v>
      </c>
      <c r="AI180" s="66">
        <v>0</v>
      </c>
      <c r="AJ180" s="66">
        <v>0</v>
      </c>
      <c r="AK180" s="66">
        <v>0</v>
      </c>
      <c r="AL180" s="66">
        <v>0</v>
      </c>
      <c r="AM180" s="66">
        <v>0</v>
      </c>
      <c r="AN180" s="66">
        <v>0</v>
      </c>
      <c r="AO180" s="66">
        <v>0</v>
      </c>
      <c r="AP180" s="66">
        <v>0</v>
      </c>
      <c r="AQ180" s="66">
        <f t="shared" si="2"/>
        <v>98148.14</v>
      </c>
      <c r="AT180" s="35"/>
    </row>
    <row r="181" spans="1:46" ht="33" customHeight="1">
      <c r="A181" s="44">
        <v>572</v>
      </c>
      <c r="B181" s="45" t="s">
        <v>175</v>
      </c>
      <c r="C181" s="67" t="s">
        <v>670</v>
      </c>
      <c r="D181" s="66">
        <v>0</v>
      </c>
      <c r="E181" s="66">
        <v>0</v>
      </c>
      <c r="F181" s="66">
        <v>0</v>
      </c>
      <c r="G181" s="66">
        <v>0</v>
      </c>
      <c r="H181" s="66">
        <v>0</v>
      </c>
      <c r="I181" s="66">
        <v>0</v>
      </c>
      <c r="J181" s="66">
        <v>0</v>
      </c>
      <c r="K181" s="66">
        <v>0</v>
      </c>
      <c r="L181" s="66">
        <v>0</v>
      </c>
      <c r="M181" s="66">
        <v>0</v>
      </c>
      <c r="N181" s="66">
        <v>0</v>
      </c>
      <c r="O181" s="66">
        <v>0</v>
      </c>
      <c r="P181" s="66">
        <v>0</v>
      </c>
      <c r="Q181" s="66">
        <v>0</v>
      </c>
      <c r="R181" s="66">
        <v>0</v>
      </c>
      <c r="S181" s="66">
        <v>0</v>
      </c>
      <c r="T181" s="66">
        <v>0</v>
      </c>
      <c r="U181" s="66">
        <v>0</v>
      </c>
      <c r="V181" s="66">
        <v>0</v>
      </c>
      <c r="W181" s="66">
        <v>0</v>
      </c>
      <c r="X181" s="66">
        <v>0</v>
      </c>
      <c r="Y181" s="66">
        <v>0</v>
      </c>
      <c r="Z181" s="66">
        <v>0</v>
      </c>
      <c r="AA181" s="66">
        <v>0</v>
      </c>
      <c r="AB181" s="66">
        <v>0</v>
      </c>
      <c r="AC181" s="66">
        <v>0</v>
      </c>
      <c r="AD181" s="66">
        <v>0</v>
      </c>
      <c r="AE181" s="66">
        <v>0</v>
      </c>
      <c r="AF181" s="66">
        <v>0</v>
      </c>
      <c r="AG181" s="66">
        <v>0</v>
      </c>
      <c r="AH181" s="66">
        <v>0</v>
      </c>
      <c r="AI181" s="66">
        <v>0</v>
      </c>
      <c r="AJ181" s="66">
        <v>0</v>
      </c>
      <c r="AK181" s="66">
        <v>0</v>
      </c>
      <c r="AL181" s="66">
        <v>0</v>
      </c>
      <c r="AM181" s="66">
        <v>0</v>
      </c>
      <c r="AN181" s="66">
        <v>0</v>
      </c>
      <c r="AO181" s="66">
        <v>0</v>
      </c>
      <c r="AP181" s="66">
        <v>0</v>
      </c>
      <c r="AQ181" s="66">
        <f t="shared" si="2"/>
        <v>0</v>
      </c>
      <c r="AT181" s="35"/>
    </row>
    <row r="182" spans="1:46" ht="33" customHeight="1">
      <c r="A182" s="44">
        <v>573</v>
      </c>
      <c r="B182" s="45" t="s">
        <v>176</v>
      </c>
      <c r="C182" s="67" t="s">
        <v>664</v>
      </c>
      <c r="D182" s="66">
        <v>0</v>
      </c>
      <c r="E182" s="66">
        <v>14562162.24</v>
      </c>
      <c r="F182" s="66">
        <v>2400</v>
      </c>
      <c r="G182" s="66">
        <v>0</v>
      </c>
      <c r="H182" s="66">
        <v>0</v>
      </c>
      <c r="I182" s="66">
        <v>0</v>
      </c>
      <c r="J182" s="66">
        <v>0</v>
      </c>
      <c r="K182" s="66">
        <v>0</v>
      </c>
      <c r="L182" s="66">
        <v>0</v>
      </c>
      <c r="M182" s="66">
        <v>0</v>
      </c>
      <c r="N182" s="66">
        <v>0</v>
      </c>
      <c r="O182" s="66">
        <v>0</v>
      </c>
      <c r="P182" s="66">
        <v>0</v>
      </c>
      <c r="Q182" s="66">
        <v>0</v>
      </c>
      <c r="R182" s="66">
        <v>0</v>
      </c>
      <c r="S182" s="66">
        <v>0</v>
      </c>
      <c r="T182" s="66">
        <v>0</v>
      </c>
      <c r="U182" s="66">
        <v>0</v>
      </c>
      <c r="V182" s="66">
        <v>0</v>
      </c>
      <c r="W182" s="66">
        <v>0</v>
      </c>
      <c r="X182" s="66">
        <v>0</v>
      </c>
      <c r="Y182" s="66">
        <v>0</v>
      </c>
      <c r="Z182" s="66">
        <v>0</v>
      </c>
      <c r="AA182" s="66">
        <v>0</v>
      </c>
      <c r="AB182" s="66">
        <v>0</v>
      </c>
      <c r="AC182" s="66">
        <v>0</v>
      </c>
      <c r="AD182" s="66">
        <v>0</v>
      </c>
      <c r="AE182" s="66">
        <v>0</v>
      </c>
      <c r="AF182" s="66">
        <v>0</v>
      </c>
      <c r="AG182" s="66">
        <v>0</v>
      </c>
      <c r="AH182" s="66">
        <v>0</v>
      </c>
      <c r="AI182" s="66">
        <v>0</v>
      </c>
      <c r="AJ182" s="66">
        <v>0</v>
      </c>
      <c r="AK182" s="66">
        <v>0</v>
      </c>
      <c r="AL182" s="66">
        <v>0</v>
      </c>
      <c r="AM182" s="66">
        <v>0</v>
      </c>
      <c r="AN182" s="66">
        <v>0</v>
      </c>
      <c r="AO182" s="66">
        <v>0</v>
      </c>
      <c r="AP182" s="66">
        <v>0</v>
      </c>
      <c r="AQ182" s="66">
        <f t="shared" si="2"/>
        <v>14564562.24</v>
      </c>
      <c r="AT182" s="35"/>
    </row>
    <row r="183" spans="1:46" ht="33" customHeight="1">
      <c r="A183" s="44">
        <v>576</v>
      </c>
      <c r="B183" s="45" t="s">
        <v>1298</v>
      </c>
      <c r="C183" s="67" t="s">
        <v>669</v>
      </c>
      <c r="D183" s="66">
        <v>0</v>
      </c>
      <c r="E183" s="66">
        <v>0</v>
      </c>
      <c r="F183" s="66">
        <v>0</v>
      </c>
      <c r="G183" s="66">
        <v>0</v>
      </c>
      <c r="H183" s="66">
        <v>0</v>
      </c>
      <c r="I183" s="66">
        <v>0</v>
      </c>
      <c r="J183" s="66">
        <v>0</v>
      </c>
      <c r="K183" s="66">
        <v>0</v>
      </c>
      <c r="L183" s="66">
        <v>0</v>
      </c>
      <c r="M183" s="66">
        <v>0</v>
      </c>
      <c r="N183" s="66">
        <v>0</v>
      </c>
      <c r="O183" s="66">
        <v>0</v>
      </c>
      <c r="P183" s="66">
        <v>0</v>
      </c>
      <c r="Q183" s="66">
        <v>0</v>
      </c>
      <c r="R183" s="66">
        <v>0</v>
      </c>
      <c r="S183" s="66">
        <v>0</v>
      </c>
      <c r="T183" s="66">
        <v>0</v>
      </c>
      <c r="U183" s="66">
        <v>0</v>
      </c>
      <c r="V183" s="66">
        <v>0</v>
      </c>
      <c r="W183" s="66">
        <v>0</v>
      </c>
      <c r="X183" s="66">
        <v>0</v>
      </c>
      <c r="Y183" s="66">
        <v>0</v>
      </c>
      <c r="Z183" s="66">
        <v>0</v>
      </c>
      <c r="AA183" s="66">
        <v>0</v>
      </c>
      <c r="AB183" s="66">
        <v>0</v>
      </c>
      <c r="AC183" s="66">
        <v>0</v>
      </c>
      <c r="AD183" s="66">
        <v>0</v>
      </c>
      <c r="AE183" s="66">
        <v>0</v>
      </c>
      <c r="AF183" s="66">
        <v>0</v>
      </c>
      <c r="AG183" s="66">
        <v>0</v>
      </c>
      <c r="AH183" s="66">
        <v>0</v>
      </c>
      <c r="AI183" s="66">
        <v>0</v>
      </c>
      <c r="AJ183" s="66">
        <v>0</v>
      </c>
      <c r="AK183" s="66">
        <v>0</v>
      </c>
      <c r="AL183" s="66">
        <v>0</v>
      </c>
      <c r="AM183" s="66">
        <v>0</v>
      </c>
      <c r="AN183" s="66">
        <v>0</v>
      </c>
      <c r="AO183" s="66">
        <v>0</v>
      </c>
      <c r="AP183" s="66">
        <v>0</v>
      </c>
      <c r="AQ183" s="66">
        <f t="shared" si="2"/>
        <v>0</v>
      </c>
      <c r="AT183" s="35"/>
    </row>
    <row r="184" spans="1:46" ht="33" customHeight="1">
      <c r="A184" s="44">
        <v>578</v>
      </c>
      <c r="B184" s="45" t="s">
        <v>177</v>
      </c>
      <c r="C184" s="67" t="s">
        <v>664</v>
      </c>
      <c r="D184" s="66">
        <v>0</v>
      </c>
      <c r="E184" s="66">
        <v>0</v>
      </c>
      <c r="F184" s="66">
        <v>0</v>
      </c>
      <c r="G184" s="66">
        <v>8265.2800000000007</v>
      </c>
      <c r="H184" s="66">
        <v>0</v>
      </c>
      <c r="I184" s="66">
        <v>0</v>
      </c>
      <c r="J184" s="66">
        <v>0</v>
      </c>
      <c r="K184" s="66">
        <v>3258630.07</v>
      </c>
      <c r="L184" s="66">
        <v>0</v>
      </c>
      <c r="M184" s="66">
        <v>0</v>
      </c>
      <c r="N184" s="66">
        <v>0</v>
      </c>
      <c r="O184" s="66">
        <v>0</v>
      </c>
      <c r="P184" s="66">
        <v>0</v>
      </c>
      <c r="Q184" s="66">
        <v>0</v>
      </c>
      <c r="R184" s="66">
        <v>0</v>
      </c>
      <c r="S184" s="66">
        <v>0</v>
      </c>
      <c r="T184" s="66">
        <v>0</v>
      </c>
      <c r="U184" s="66">
        <v>0</v>
      </c>
      <c r="V184" s="66">
        <v>0</v>
      </c>
      <c r="W184" s="66">
        <v>0</v>
      </c>
      <c r="X184" s="66">
        <v>0</v>
      </c>
      <c r="Y184" s="66">
        <v>0</v>
      </c>
      <c r="Z184" s="66">
        <v>0</v>
      </c>
      <c r="AA184" s="66">
        <v>0</v>
      </c>
      <c r="AB184" s="66">
        <v>0</v>
      </c>
      <c r="AC184" s="66">
        <v>0</v>
      </c>
      <c r="AD184" s="66">
        <v>0</v>
      </c>
      <c r="AE184" s="66">
        <v>0</v>
      </c>
      <c r="AF184" s="66">
        <v>0</v>
      </c>
      <c r="AG184" s="66">
        <v>0</v>
      </c>
      <c r="AH184" s="66">
        <v>0</v>
      </c>
      <c r="AI184" s="66">
        <v>0</v>
      </c>
      <c r="AJ184" s="66">
        <v>0</v>
      </c>
      <c r="AK184" s="66">
        <v>0</v>
      </c>
      <c r="AL184" s="66">
        <v>0</v>
      </c>
      <c r="AM184" s="66">
        <v>0</v>
      </c>
      <c r="AN184" s="66">
        <v>0</v>
      </c>
      <c r="AO184" s="66">
        <v>0</v>
      </c>
      <c r="AP184" s="66">
        <v>0</v>
      </c>
      <c r="AQ184" s="66">
        <f t="shared" si="2"/>
        <v>3266895.3499999996</v>
      </c>
      <c r="AT184" s="35"/>
    </row>
    <row r="185" spans="1:46" ht="33" customHeight="1">
      <c r="A185" s="44">
        <v>580</v>
      </c>
      <c r="B185" s="45" t="s">
        <v>178</v>
      </c>
      <c r="C185" s="67" t="s">
        <v>699</v>
      </c>
      <c r="D185" s="66">
        <v>0</v>
      </c>
      <c r="E185" s="66">
        <v>0</v>
      </c>
      <c r="F185" s="66">
        <v>0</v>
      </c>
      <c r="G185" s="66">
        <v>11817.73</v>
      </c>
      <c r="H185" s="66">
        <v>0</v>
      </c>
      <c r="I185" s="66">
        <v>0</v>
      </c>
      <c r="J185" s="66">
        <v>0</v>
      </c>
      <c r="K185" s="66">
        <v>0</v>
      </c>
      <c r="L185" s="66">
        <v>0</v>
      </c>
      <c r="M185" s="66">
        <v>0</v>
      </c>
      <c r="N185" s="66">
        <v>0</v>
      </c>
      <c r="O185" s="66">
        <v>0</v>
      </c>
      <c r="P185" s="66">
        <v>0</v>
      </c>
      <c r="Q185" s="66">
        <v>0</v>
      </c>
      <c r="R185" s="66">
        <v>0</v>
      </c>
      <c r="S185" s="66">
        <v>0</v>
      </c>
      <c r="T185" s="66">
        <v>0</v>
      </c>
      <c r="U185" s="66">
        <v>0</v>
      </c>
      <c r="V185" s="66">
        <v>0</v>
      </c>
      <c r="W185" s="66">
        <v>0</v>
      </c>
      <c r="X185" s="66">
        <v>0</v>
      </c>
      <c r="Y185" s="66">
        <v>0</v>
      </c>
      <c r="Z185" s="66">
        <v>0</v>
      </c>
      <c r="AA185" s="66">
        <v>0</v>
      </c>
      <c r="AB185" s="66">
        <v>0</v>
      </c>
      <c r="AC185" s="66">
        <v>0</v>
      </c>
      <c r="AD185" s="66">
        <v>0</v>
      </c>
      <c r="AE185" s="66">
        <v>0</v>
      </c>
      <c r="AF185" s="66">
        <v>0</v>
      </c>
      <c r="AG185" s="66">
        <v>0</v>
      </c>
      <c r="AH185" s="66">
        <v>0</v>
      </c>
      <c r="AI185" s="66">
        <v>0</v>
      </c>
      <c r="AJ185" s="66">
        <v>0</v>
      </c>
      <c r="AK185" s="66">
        <v>0</v>
      </c>
      <c r="AL185" s="66">
        <v>0</v>
      </c>
      <c r="AM185" s="66">
        <v>0</v>
      </c>
      <c r="AN185" s="66">
        <v>0</v>
      </c>
      <c r="AO185" s="66">
        <v>0</v>
      </c>
      <c r="AP185" s="66">
        <v>0</v>
      </c>
      <c r="AQ185" s="66">
        <f t="shared" si="2"/>
        <v>11817.73</v>
      </c>
      <c r="AT185" s="35"/>
    </row>
    <row r="186" spans="1:46" ht="33" customHeight="1">
      <c r="A186" s="44">
        <v>584</v>
      </c>
      <c r="B186" s="45" t="s">
        <v>179</v>
      </c>
      <c r="C186" s="67" t="s">
        <v>668</v>
      </c>
      <c r="D186" s="66">
        <v>0</v>
      </c>
      <c r="E186" s="66">
        <v>0</v>
      </c>
      <c r="F186" s="66">
        <v>0</v>
      </c>
      <c r="G186" s="66">
        <v>0</v>
      </c>
      <c r="H186" s="66">
        <v>0</v>
      </c>
      <c r="I186" s="66">
        <v>0</v>
      </c>
      <c r="J186" s="66">
        <v>51.63</v>
      </c>
      <c r="K186" s="66">
        <v>0</v>
      </c>
      <c r="L186" s="66">
        <v>0</v>
      </c>
      <c r="M186" s="66">
        <v>0</v>
      </c>
      <c r="N186" s="66">
        <v>0</v>
      </c>
      <c r="O186" s="66">
        <v>0</v>
      </c>
      <c r="P186" s="66">
        <v>0</v>
      </c>
      <c r="Q186" s="66">
        <v>0</v>
      </c>
      <c r="R186" s="66">
        <v>0</v>
      </c>
      <c r="S186" s="66">
        <v>0</v>
      </c>
      <c r="T186" s="66">
        <v>0</v>
      </c>
      <c r="U186" s="66">
        <v>0</v>
      </c>
      <c r="V186" s="66">
        <v>0</v>
      </c>
      <c r="W186" s="66">
        <v>0</v>
      </c>
      <c r="X186" s="66">
        <v>0</v>
      </c>
      <c r="Y186" s="66">
        <v>0</v>
      </c>
      <c r="Z186" s="66">
        <v>0</v>
      </c>
      <c r="AA186" s="66">
        <v>0</v>
      </c>
      <c r="AB186" s="66">
        <v>0</v>
      </c>
      <c r="AC186" s="66">
        <v>0</v>
      </c>
      <c r="AD186" s="66">
        <v>0</v>
      </c>
      <c r="AE186" s="66">
        <v>0</v>
      </c>
      <c r="AF186" s="66">
        <v>0</v>
      </c>
      <c r="AG186" s="66">
        <v>0</v>
      </c>
      <c r="AH186" s="66">
        <v>0</v>
      </c>
      <c r="AI186" s="66">
        <v>0</v>
      </c>
      <c r="AJ186" s="66">
        <v>0</v>
      </c>
      <c r="AK186" s="66">
        <v>0</v>
      </c>
      <c r="AL186" s="66">
        <v>0</v>
      </c>
      <c r="AM186" s="66">
        <v>0</v>
      </c>
      <c r="AN186" s="66">
        <v>0</v>
      </c>
      <c r="AO186" s="66">
        <v>0</v>
      </c>
      <c r="AP186" s="66">
        <v>0</v>
      </c>
      <c r="AQ186" s="66">
        <f t="shared" si="2"/>
        <v>51.63</v>
      </c>
      <c r="AT186" s="35"/>
    </row>
    <row r="187" spans="1:46" ht="33" customHeight="1">
      <c r="A187" s="44">
        <v>585</v>
      </c>
      <c r="B187" s="45" t="s">
        <v>180</v>
      </c>
      <c r="C187" s="67" t="s">
        <v>665</v>
      </c>
      <c r="D187" s="66">
        <v>0</v>
      </c>
      <c r="E187" s="66">
        <v>0</v>
      </c>
      <c r="F187" s="66">
        <v>0</v>
      </c>
      <c r="G187" s="66">
        <v>0</v>
      </c>
      <c r="H187" s="66">
        <v>0</v>
      </c>
      <c r="I187" s="66">
        <v>0</v>
      </c>
      <c r="J187" s="66">
        <v>0</v>
      </c>
      <c r="K187" s="66">
        <v>0</v>
      </c>
      <c r="L187" s="66">
        <v>0</v>
      </c>
      <c r="M187" s="66">
        <v>0</v>
      </c>
      <c r="N187" s="66">
        <v>0</v>
      </c>
      <c r="O187" s="66">
        <v>0</v>
      </c>
      <c r="P187" s="66">
        <v>0</v>
      </c>
      <c r="Q187" s="66">
        <v>0</v>
      </c>
      <c r="R187" s="66">
        <v>0</v>
      </c>
      <c r="S187" s="66">
        <v>0</v>
      </c>
      <c r="T187" s="66">
        <v>0</v>
      </c>
      <c r="U187" s="66">
        <v>0</v>
      </c>
      <c r="V187" s="66">
        <v>0</v>
      </c>
      <c r="W187" s="66">
        <v>0</v>
      </c>
      <c r="X187" s="66">
        <v>0</v>
      </c>
      <c r="Y187" s="66">
        <v>0</v>
      </c>
      <c r="Z187" s="66">
        <v>0</v>
      </c>
      <c r="AA187" s="66">
        <v>0</v>
      </c>
      <c r="AB187" s="66">
        <v>0</v>
      </c>
      <c r="AC187" s="66">
        <v>0</v>
      </c>
      <c r="AD187" s="66">
        <v>0</v>
      </c>
      <c r="AE187" s="66">
        <v>0</v>
      </c>
      <c r="AF187" s="66">
        <v>0</v>
      </c>
      <c r="AG187" s="66">
        <v>0</v>
      </c>
      <c r="AH187" s="66">
        <v>0</v>
      </c>
      <c r="AI187" s="66">
        <v>0</v>
      </c>
      <c r="AJ187" s="66">
        <v>0</v>
      </c>
      <c r="AK187" s="66">
        <v>0</v>
      </c>
      <c r="AL187" s="66">
        <v>0</v>
      </c>
      <c r="AM187" s="66">
        <v>0</v>
      </c>
      <c r="AN187" s="66">
        <v>0</v>
      </c>
      <c r="AO187" s="66">
        <v>0</v>
      </c>
      <c r="AP187" s="66">
        <v>0</v>
      </c>
      <c r="AQ187" s="66">
        <f t="shared" si="2"/>
        <v>0</v>
      </c>
      <c r="AT187" s="35"/>
    </row>
    <row r="188" spans="1:46" ht="33" customHeight="1">
      <c r="A188" s="44">
        <v>586</v>
      </c>
      <c r="B188" s="45" t="s">
        <v>181</v>
      </c>
      <c r="C188" s="67" t="s">
        <v>665</v>
      </c>
      <c r="D188" s="66">
        <v>0</v>
      </c>
      <c r="E188" s="66">
        <v>0</v>
      </c>
      <c r="F188" s="66">
        <v>4869613.1000000006</v>
      </c>
      <c r="G188" s="66">
        <v>2840.5</v>
      </c>
      <c r="H188" s="66">
        <v>0</v>
      </c>
      <c r="I188" s="66">
        <v>0</v>
      </c>
      <c r="J188" s="66">
        <v>0</v>
      </c>
      <c r="K188" s="66">
        <v>0</v>
      </c>
      <c r="L188" s="66">
        <v>0</v>
      </c>
      <c r="M188" s="66">
        <v>0</v>
      </c>
      <c r="N188" s="66">
        <v>0</v>
      </c>
      <c r="O188" s="66">
        <v>0</v>
      </c>
      <c r="P188" s="66">
        <v>0</v>
      </c>
      <c r="Q188" s="66">
        <v>0</v>
      </c>
      <c r="R188" s="66">
        <v>0</v>
      </c>
      <c r="S188" s="66">
        <v>0</v>
      </c>
      <c r="T188" s="66">
        <v>0</v>
      </c>
      <c r="U188" s="66">
        <v>0</v>
      </c>
      <c r="V188" s="66">
        <v>0</v>
      </c>
      <c r="W188" s="66">
        <v>0</v>
      </c>
      <c r="X188" s="66">
        <v>0</v>
      </c>
      <c r="Y188" s="66">
        <v>0</v>
      </c>
      <c r="Z188" s="66">
        <v>0</v>
      </c>
      <c r="AA188" s="66">
        <v>0</v>
      </c>
      <c r="AB188" s="66">
        <v>0</v>
      </c>
      <c r="AC188" s="66">
        <v>0</v>
      </c>
      <c r="AD188" s="66">
        <v>0</v>
      </c>
      <c r="AE188" s="66">
        <v>0</v>
      </c>
      <c r="AF188" s="66">
        <v>0</v>
      </c>
      <c r="AG188" s="66">
        <v>0</v>
      </c>
      <c r="AH188" s="66">
        <v>0</v>
      </c>
      <c r="AI188" s="66">
        <v>0</v>
      </c>
      <c r="AJ188" s="66">
        <v>0</v>
      </c>
      <c r="AK188" s="66">
        <v>0</v>
      </c>
      <c r="AL188" s="66">
        <v>0</v>
      </c>
      <c r="AM188" s="66">
        <v>0</v>
      </c>
      <c r="AN188" s="66">
        <v>0</v>
      </c>
      <c r="AO188" s="66">
        <v>0</v>
      </c>
      <c r="AP188" s="66">
        <v>0</v>
      </c>
      <c r="AQ188" s="66">
        <f t="shared" si="2"/>
        <v>4872453.6000000006</v>
      </c>
      <c r="AT188" s="35"/>
    </row>
    <row r="189" spans="1:46" ht="33" customHeight="1">
      <c r="A189" s="245">
        <v>587</v>
      </c>
      <c r="B189" s="45" t="s">
        <v>701</v>
      </c>
      <c r="C189" s="46" t="s">
        <v>699</v>
      </c>
      <c r="D189" s="66">
        <v>0</v>
      </c>
      <c r="E189" s="66">
        <v>0</v>
      </c>
      <c r="F189" s="66">
        <v>24178095.77</v>
      </c>
      <c r="G189" s="66">
        <v>739.5</v>
      </c>
      <c r="H189" s="66">
        <v>0</v>
      </c>
      <c r="I189" s="66">
        <v>0</v>
      </c>
      <c r="J189" s="66">
        <v>0</v>
      </c>
      <c r="K189" s="66">
        <v>0</v>
      </c>
      <c r="L189" s="66">
        <v>0</v>
      </c>
      <c r="M189" s="66">
        <v>0</v>
      </c>
      <c r="N189" s="66">
        <v>0</v>
      </c>
      <c r="O189" s="66">
        <v>0</v>
      </c>
      <c r="P189" s="66">
        <v>0</v>
      </c>
      <c r="Q189" s="66">
        <v>0</v>
      </c>
      <c r="R189" s="66">
        <v>0</v>
      </c>
      <c r="S189" s="66">
        <v>0</v>
      </c>
      <c r="T189" s="66">
        <v>0</v>
      </c>
      <c r="U189" s="66">
        <v>0</v>
      </c>
      <c r="V189" s="66">
        <v>0</v>
      </c>
      <c r="W189" s="66">
        <v>0</v>
      </c>
      <c r="X189" s="66">
        <v>0</v>
      </c>
      <c r="Y189" s="66">
        <v>0</v>
      </c>
      <c r="Z189" s="66">
        <v>0</v>
      </c>
      <c r="AA189" s="66">
        <v>0</v>
      </c>
      <c r="AB189" s="66">
        <v>0</v>
      </c>
      <c r="AC189" s="66">
        <v>0</v>
      </c>
      <c r="AD189" s="66">
        <v>0</v>
      </c>
      <c r="AE189" s="66">
        <v>0</v>
      </c>
      <c r="AF189" s="66">
        <v>0</v>
      </c>
      <c r="AG189" s="66">
        <v>0</v>
      </c>
      <c r="AH189" s="66">
        <v>0</v>
      </c>
      <c r="AI189" s="66">
        <v>0</v>
      </c>
      <c r="AJ189" s="66">
        <v>0</v>
      </c>
      <c r="AK189" s="66">
        <v>0</v>
      </c>
      <c r="AL189" s="66">
        <v>0</v>
      </c>
      <c r="AM189" s="66">
        <v>0</v>
      </c>
      <c r="AN189" s="66">
        <v>0</v>
      </c>
      <c r="AO189" s="66">
        <v>0</v>
      </c>
      <c r="AP189" s="66">
        <v>0</v>
      </c>
      <c r="AQ189" s="66">
        <f t="shared" si="2"/>
        <v>24178835.27</v>
      </c>
      <c r="AT189" s="35"/>
    </row>
    <row r="190" spans="1:46" ht="33" customHeight="1">
      <c r="A190" s="44">
        <v>590</v>
      </c>
      <c r="B190" s="45" t="s">
        <v>1395</v>
      </c>
      <c r="C190" s="67" t="s">
        <v>667</v>
      </c>
      <c r="D190" s="66">
        <v>0</v>
      </c>
      <c r="E190" s="66">
        <v>0</v>
      </c>
      <c r="F190" s="66">
        <v>0</v>
      </c>
      <c r="G190" s="66">
        <v>1864.6999999999998</v>
      </c>
      <c r="H190" s="66">
        <v>0</v>
      </c>
      <c r="I190" s="66">
        <v>0</v>
      </c>
      <c r="J190" s="66">
        <v>0</v>
      </c>
      <c r="K190" s="66">
        <v>0</v>
      </c>
      <c r="L190" s="66">
        <v>0</v>
      </c>
      <c r="M190" s="66">
        <v>0</v>
      </c>
      <c r="N190" s="66">
        <v>0</v>
      </c>
      <c r="O190" s="66">
        <v>0</v>
      </c>
      <c r="P190" s="66">
        <v>0</v>
      </c>
      <c r="Q190" s="66">
        <v>0</v>
      </c>
      <c r="R190" s="66">
        <v>0</v>
      </c>
      <c r="S190" s="66">
        <v>0</v>
      </c>
      <c r="T190" s="66">
        <v>0</v>
      </c>
      <c r="U190" s="66">
        <v>0</v>
      </c>
      <c r="V190" s="66">
        <v>0</v>
      </c>
      <c r="W190" s="66">
        <v>0</v>
      </c>
      <c r="X190" s="66">
        <v>0</v>
      </c>
      <c r="Y190" s="66">
        <v>0</v>
      </c>
      <c r="Z190" s="66">
        <v>0</v>
      </c>
      <c r="AA190" s="66">
        <v>0</v>
      </c>
      <c r="AB190" s="66">
        <v>0</v>
      </c>
      <c r="AC190" s="66">
        <v>0</v>
      </c>
      <c r="AD190" s="66">
        <v>0</v>
      </c>
      <c r="AE190" s="66">
        <v>0</v>
      </c>
      <c r="AF190" s="66">
        <v>0</v>
      </c>
      <c r="AG190" s="66">
        <v>0</v>
      </c>
      <c r="AH190" s="66">
        <v>0</v>
      </c>
      <c r="AI190" s="66">
        <v>0</v>
      </c>
      <c r="AJ190" s="66">
        <v>0</v>
      </c>
      <c r="AK190" s="66">
        <v>0</v>
      </c>
      <c r="AL190" s="66">
        <v>0</v>
      </c>
      <c r="AM190" s="66">
        <v>0</v>
      </c>
      <c r="AN190" s="66">
        <v>0</v>
      </c>
      <c r="AO190" s="66">
        <v>0</v>
      </c>
      <c r="AP190" s="66">
        <v>0</v>
      </c>
      <c r="AQ190" s="66">
        <f t="shared" si="2"/>
        <v>1864.6999999999998</v>
      </c>
      <c r="AT190" s="35"/>
    </row>
    <row r="191" spans="1:46" ht="33" customHeight="1">
      <c r="A191" s="44">
        <v>591</v>
      </c>
      <c r="B191" s="45" t="s">
        <v>702</v>
      </c>
      <c r="C191" s="46" t="s">
        <v>666</v>
      </c>
      <c r="D191" s="66">
        <v>0</v>
      </c>
      <c r="E191" s="66">
        <v>0</v>
      </c>
      <c r="F191" s="66">
        <v>204374.60000000003</v>
      </c>
      <c r="G191" s="66">
        <v>22096.19</v>
      </c>
      <c r="H191" s="66">
        <v>0</v>
      </c>
      <c r="I191" s="66">
        <v>0</v>
      </c>
      <c r="J191" s="66">
        <v>0</v>
      </c>
      <c r="K191" s="66">
        <v>3130</v>
      </c>
      <c r="L191" s="66">
        <v>0</v>
      </c>
      <c r="M191" s="66">
        <v>0</v>
      </c>
      <c r="N191" s="66">
        <v>0</v>
      </c>
      <c r="O191" s="66">
        <v>0</v>
      </c>
      <c r="P191" s="66">
        <v>0</v>
      </c>
      <c r="Q191" s="66">
        <v>0</v>
      </c>
      <c r="R191" s="66">
        <v>0</v>
      </c>
      <c r="S191" s="66">
        <v>0</v>
      </c>
      <c r="T191" s="66">
        <v>0</v>
      </c>
      <c r="U191" s="66">
        <v>0</v>
      </c>
      <c r="V191" s="66">
        <v>0</v>
      </c>
      <c r="W191" s="66">
        <v>0</v>
      </c>
      <c r="X191" s="66">
        <v>0</v>
      </c>
      <c r="Y191" s="66">
        <v>0</v>
      </c>
      <c r="Z191" s="66">
        <v>0</v>
      </c>
      <c r="AA191" s="66">
        <v>0</v>
      </c>
      <c r="AB191" s="66">
        <v>0</v>
      </c>
      <c r="AC191" s="66">
        <v>0</v>
      </c>
      <c r="AD191" s="66">
        <v>0</v>
      </c>
      <c r="AE191" s="66">
        <v>0</v>
      </c>
      <c r="AF191" s="66">
        <v>0</v>
      </c>
      <c r="AG191" s="66">
        <v>0</v>
      </c>
      <c r="AH191" s="66">
        <v>0</v>
      </c>
      <c r="AI191" s="66">
        <v>0</v>
      </c>
      <c r="AJ191" s="66">
        <v>0</v>
      </c>
      <c r="AK191" s="66">
        <v>0</v>
      </c>
      <c r="AL191" s="66">
        <v>0</v>
      </c>
      <c r="AM191" s="66">
        <v>0</v>
      </c>
      <c r="AN191" s="66">
        <v>0</v>
      </c>
      <c r="AO191" s="66">
        <v>0</v>
      </c>
      <c r="AP191" s="66">
        <v>0</v>
      </c>
      <c r="AQ191" s="66">
        <f t="shared" si="2"/>
        <v>229600.79000000004</v>
      </c>
      <c r="AT191" s="35"/>
    </row>
    <row r="192" spans="1:46" ht="33" customHeight="1">
      <c r="A192" s="44">
        <v>592</v>
      </c>
      <c r="B192" s="45" t="s">
        <v>634</v>
      </c>
      <c r="C192" s="46" t="s">
        <v>669</v>
      </c>
      <c r="D192" s="66">
        <v>0</v>
      </c>
      <c r="E192" s="66">
        <v>0</v>
      </c>
      <c r="F192" s="66">
        <v>10453247.629999999</v>
      </c>
      <c r="G192" s="66">
        <v>656143.23999999987</v>
      </c>
      <c r="H192" s="66">
        <v>0</v>
      </c>
      <c r="I192" s="66">
        <v>0</v>
      </c>
      <c r="J192" s="66">
        <v>0</v>
      </c>
      <c r="K192" s="66">
        <v>0</v>
      </c>
      <c r="L192" s="66">
        <v>0</v>
      </c>
      <c r="M192" s="66">
        <v>0</v>
      </c>
      <c r="N192" s="66">
        <v>0</v>
      </c>
      <c r="O192" s="66">
        <v>0</v>
      </c>
      <c r="P192" s="66">
        <v>0</v>
      </c>
      <c r="Q192" s="66">
        <v>0</v>
      </c>
      <c r="R192" s="66">
        <v>0</v>
      </c>
      <c r="S192" s="66">
        <v>0</v>
      </c>
      <c r="T192" s="66">
        <v>0</v>
      </c>
      <c r="U192" s="66">
        <v>0</v>
      </c>
      <c r="V192" s="66">
        <v>0</v>
      </c>
      <c r="W192" s="66">
        <v>0</v>
      </c>
      <c r="X192" s="66">
        <v>0</v>
      </c>
      <c r="Y192" s="66">
        <v>0</v>
      </c>
      <c r="Z192" s="66">
        <v>0</v>
      </c>
      <c r="AA192" s="66">
        <v>0</v>
      </c>
      <c r="AB192" s="66">
        <v>0</v>
      </c>
      <c r="AC192" s="66">
        <v>0</v>
      </c>
      <c r="AD192" s="66">
        <v>0</v>
      </c>
      <c r="AE192" s="66">
        <v>0</v>
      </c>
      <c r="AF192" s="66">
        <v>0</v>
      </c>
      <c r="AG192" s="66">
        <v>0</v>
      </c>
      <c r="AH192" s="66">
        <v>0</v>
      </c>
      <c r="AI192" s="66">
        <v>0</v>
      </c>
      <c r="AJ192" s="66">
        <v>0</v>
      </c>
      <c r="AK192" s="66">
        <v>0</v>
      </c>
      <c r="AL192" s="66">
        <v>0</v>
      </c>
      <c r="AM192" s="66">
        <v>0</v>
      </c>
      <c r="AN192" s="66">
        <v>0</v>
      </c>
      <c r="AO192" s="66">
        <v>0</v>
      </c>
      <c r="AP192" s="66">
        <v>0</v>
      </c>
      <c r="AQ192" s="66">
        <f t="shared" si="2"/>
        <v>11109390.869999999</v>
      </c>
      <c r="AT192" s="35"/>
    </row>
    <row r="193" spans="1:46" ht="15" customHeight="1">
      <c r="A193" s="44">
        <v>593</v>
      </c>
      <c r="B193" s="186" t="s">
        <v>1396</v>
      </c>
      <c r="C193" s="46" t="s">
        <v>669</v>
      </c>
      <c r="D193" s="66">
        <v>0</v>
      </c>
      <c r="E193" s="66">
        <v>0</v>
      </c>
      <c r="F193" s="66">
        <v>0</v>
      </c>
      <c r="G193" s="66">
        <v>643996.07999999996</v>
      </c>
      <c r="H193" s="66">
        <v>0</v>
      </c>
      <c r="I193" s="66">
        <v>0</v>
      </c>
      <c r="J193" s="66">
        <v>0</v>
      </c>
      <c r="K193" s="66">
        <v>0</v>
      </c>
      <c r="L193" s="66">
        <v>0</v>
      </c>
      <c r="M193" s="66">
        <v>0</v>
      </c>
      <c r="N193" s="66">
        <v>0</v>
      </c>
      <c r="O193" s="66">
        <v>0</v>
      </c>
      <c r="P193" s="66">
        <v>0</v>
      </c>
      <c r="Q193" s="66">
        <v>0</v>
      </c>
      <c r="R193" s="66">
        <v>0</v>
      </c>
      <c r="S193" s="66">
        <v>0</v>
      </c>
      <c r="T193" s="66">
        <v>0</v>
      </c>
      <c r="U193" s="66">
        <v>0</v>
      </c>
      <c r="V193" s="66">
        <v>0</v>
      </c>
      <c r="W193" s="66">
        <v>0</v>
      </c>
      <c r="X193" s="66">
        <v>0</v>
      </c>
      <c r="Y193" s="66">
        <v>0</v>
      </c>
      <c r="Z193" s="66">
        <v>0</v>
      </c>
      <c r="AA193" s="66">
        <v>0</v>
      </c>
      <c r="AB193" s="66">
        <v>0</v>
      </c>
      <c r="AC193" s="66">
        <v>0</v>
      </c>
      <c r="AD193" s="66">
        <v>0</v>
      </c>
      <c r="AE193" s="66">
        <v>0</v>
      </c>
      <c r="AF193" s="66">
        <v>0</v>
      </c>
      <c r="AG193" s="66">
        <v>0</v>
      </c>
      <c r="AH193" s="66">
        <v>0</v>
      </c>
      <c r="AI193" s="66">
        <v>0</v>
      </c>
      <c r="AJ193" s="66">
        <v>0</v>
      </c>
      <c r="AK193" s="66">
        <v>0</v>
      </c>
      <c r="AL193" s="66">
        <v>0</v>
      </c>
      <c r="AM193" s="66">
        <v>0</v>
      </c>
      <c r="AN193" s="66">
        <v>0</v>
      </c>
      <c r="AO193" s="66">
        <v>0</v>
      </c>
      <c r="AP193" s="66">
        <v>0</v>
      </c>
      <c r="AQ193" s="66">
        <f t="shared" si="2"/>
        <v>643996.07999999996</v>
      </c>
      <c r="AT193" s="35"/>
    </row>
    <row r="194" spans="1:46" ht="33" customHeight="1">
      <c r="A194" s="44">
        <v>594</v>
      </c>
      <c r="B194" s="45" t="s">
        <v>97</v>
      </c>
      <c r="C194" s="67" t="s">
        <v>664</v>
      </c>
      <c r="D194" s="66">
        <v>0</v>
      </c>
      <c r="E194" s="66">
        <v>0</v>
      </c>
      <c r="F194" s="66">
        <v>0</v>
      </c>
      <c r="G194" s="66">
        <v>1990.07</v>
      </c>
      <c r="H194" s="66">
        <v>0</v>
      </c>
      <c r="I194" s="66">
        <v>0</v>
      </c>
      <c r="J194" s="66">
        <v>0</v>
      </c>
      <c r="K194" s="66">
        <v>0</v>
      </c>
      <c r="L194" s="66">
        <v>0</v>
      </c>
      <c r="M194" s="66">
        <v>0</v>
      </c>
      <c r="N194" s="66">
        <v>2856.61</v>
      </c>
      <c r="O194" s="66">
        <v>0</v>
      </c>
      <c r="P194" s="66">
        <v>0</v>
      </c>
      <c r="Q194" s="66">
        <v>0</v>
      </c>
      <c r="R194" s="66">
        <v>0</v>
      </c>
      <c r="S194" s="66">
        <v>0</v>
      </c>
      <c r="T194" s="66">
        <v>0</v>
      </c>
      <c r="U194" s="66">
        <v>0</v>
      </c>
      <c r="V194" s="66">
        <v>0</v>
      </c>
      <c r="W194" s="66">
        <v>0</v>
      </c>
      <c r="X194" s="66">
        <v>0</v>
      </c>
      <c r="Y194" s="66">
        <v>0</v>
      </c>
      <c r="Z194" s="66">
        <v>0</v>
      </c>
      <c r="AA194" s="66">
        <v>0</v>
      </c>
      <c r="AB194" s="66">
        <v>0</v>
      </c>
      <c r="AC194" s="66">
        <v>0</v>
      </c>
      <c r="AD194" s="66">
        <v>0</v>
      </c>
      <c r="AE194" s="66">
        <v>0</v>
      </c>
      <c r="AF194" s="66">
        <v>0</v>
      </c>
      <c r="AG194" s="66">
        <v>0</v>
      </c>
      <c r="AH194" s="66">
        <v>0</v>
      </c>
      <c r="AI194" s="66">
        <v>0</v>
      </c>
      <c r="AJ194" s="66">
        <v>0</v>
      </c>
      <c r="AK194" s="66">
        <v>0</v>
      </c>
      <c r="AL194" s="66">
        <v>0</v>
      </c>
      <c r="AM194" s="66">
        <v>0</v>
      </c>
      <c r="AN194" s="66">
        <v>0</v>
      </c>
      <c r="AO194" s="66">
        <v>0</v>
      </c>
      <c r="AP194" s="66">
        <v>0</v>
      </c>
      <c r="AQ194" s="66">
        <f t="shared" si="2"/>
        <v>4846.68</v>
      </c>
      <c r="AT194" s="35"/>
    </row>
    <row r="195" spans="1:46" ht="33" customHeight="1">
      <c r="A195" s="245">
        <v>595</v>
      </c>
      <c r="B195" s="45" t="s">
        <v>629</v>
      </c>
      <c r="C195" s="46" t="s">
        <v>664</v>
      </c>
      <c r="D195" s="66">
        <v>0</v>
      </c>
      <c r="E195" s="66">
        <v>0</v>
      </c>
      <c r="F195" s="66">
        <v>736818.36</v>
      </c>
      <c r="G195" s="66">
        <v>33986.949999999997</v>
      </c>
      <c r="H195" s="66">
        <v>0</v>
      </c>
      <c r="I195" s="66">
        <v>0</v>
      </c>
      <c r="J195" s="66">
        <v>0</v>
      </c>
      <c r="K195" s="66">
        <v>0</v>
      </c>
      <c r="L195" s="66">
        <v>0</v>
      </c>
      <c r="M195" s="66">
        <v>0</v>
      </c>
      <c r="N195" s="66">
        <v>0</v>
      </c>
      <c r="O195" s="66">
        <v>0</v>
      </c>
      <c r="P195" s="66">
        <v>0</v>
      </c>
      <c r="Q195" s="66">
        <v>0</v>
      </c>
      <c r="R195" s="66">
        <v>0</v>
      </c>
      <c r="S195" s="66">
        <v>0</v>
      </c>
      <c r="T195" s="66">
        <v>0</v>
      </c>
      <c r="U195" s="66">
        <v>0</v>
      </c>
      <c r="V195" s="66">
        <v>0</v>
      </c>
      <c r="W195" s="66">
        <v>0</v>
      </c>
      <c r="X195" s="66">
        <v>0</v>
      </c>
      <c r="Y195" s="66">
        <v>0</v>
      </c>
      <c r="Z195" s="66">
        <v>0</v>
      </c>
      <c r="AA195" s="66">
        <v>0</v>
      </c>
      <c r="AB195" s="66">
        <v>0</v>
      </c>
      <c r="AC195" s="66">
        <v>0</v>
      </c>
      <c r="AD195" s="66">
        <v>0</v>
      </c>
      <c r="AE195" s="66">
        <v>0</v>
      </c>
      <c r="AF195" s="66">
        <v>0</v>
      </c>
      <c r="AG195" s="66">
        <v>0</v>
      </c>
      <c r="AH195" s="66">
        <v>0</v>
      </c>
      <c r="AI195" s="66">
        <v>0</v>
      </c>
      <c r="AJ195" s="66">
        <v>0</v>
      </c>
      <c r="AK195" s="66">
        <v>0</v>
      </c>
      <c r="AL195" s="66">
        <v>0</v>
      </c>
      <c r="AM195" s="66">
        <v>0</v>
      </c>
      <c r="AN195" s="66">
        <v>0</v>
      </c>
      <c r="AO195" s="66">
        <v>0</v>
      </c>
      <c r="AP195" s="66">
        <v>0</v>
      </c>
      <c r="AQ195" s="66">
        <f t="shared" si="2"/>
        <v>770805.30999999994</v>
      </c>
      <c r="AT195" s="35"/>
    </row>
    <row r="196" spans="1:46" ht="33" customHeight="1">
      <c r="A196" s="44">
        <v>596</v>
      </c>
      <c r="B196" s="45" t="s">
        <v>1299</v>
      </c>
      <c r="C196" s="46" t="s">
        <v>666</v>
      </c>
      <c r="D196" s="66">
        <v>0</v>
      </c>
      <c r="E196" s="66">
        <v>0</v>
      </c>
      <c r="F196" s="66">
        <v>0</v>
      </c>
      <c r="G196" s="66">
        <v>621.20000000000005</v>
      </c>
      <c r="H196" s="66">
        <v>0</v>
      </c>
      <c r="I196" s="66">
        <v>0</v>
      </c>
      <c r="J196" s="66">
        <v>0</v>
      </c>
      <c r="K196" s="66">
        <v>0</v>
      </c>
      <c r="L196" s="66">
        <v>0</v>
      </c>
      <c r="M196" s="66">
        <v>0</v>
      </c>
      <c r="N196" s="66">
        <v>0</v>
      </c>
      <c r="O196" s="66">
        <v>0</v>
      </c>
      <c r="P196" s="66">
        <v>0</v>
      </c>
      <c r="Q196" s="66">
        <v>0</v>
      </c>
      <c r="R196" s="66">
        <v>0</v>
      </c>
      <c r="S196" s="66">
        <v>0</v>
      </c>
      <c r="T196" s="66">
        <v>0</v>
      </c>
      <c r="U196" s="66">
        <v>0</v>
      </c>
      <c r="V196" s="66">
        <v>0</v>
      </c>
      <c r="W196" s="66">
        <v>0</v>
      </c>
      <c r="X196" s="66">
        <v>0</v>
      </c>
      <c r="Y196" s="66">
        <v>0</v>
      </c>
      <c r="Z196" s="66">
        <v>0</v>
      </c>
      <c r="AA196" s="66">
        <v>0</v>
      </c>
      <c r="AB196" s="66">
        <v>0</v>
      </c>
      <c r="AC196" s="66">
        <v>0</v>
      </c>
      <c r="AD196" s="66">
        <v>0</v>
      </c>
      <c r="AE196" s="66">
        <v>0</v>
      </c>
      <c r="AF196" s="66">
        <v>0</v>
      </c>
      <c r="AG196" s="66">
        <v>0</v>
      </c>
      <c r="AH196" s="66">
        <v>0</v>
      </c>
      <c r="AI196" s="66">
        <v>0</v>
      </c>
      <c r="AJ196" s="66">
        <v>0</v>
      </c>
      <c r="AK196" s="66">
        <v>0</v>
      </c>
      <c r="AL196" s="66">
        <v>0</v>
      </c>
      <c r="AM196" s="66">
        <v>0</v>
      </c>
      <c r="AN196" s="66">
        <v>0</v>
      </c>
      <c r="AO196" s="66">
        <v>0</v>
      </c>
      <c r="AP196" s="66">
        <v>0</v>
      </c>
      <c r="AQ196" s="66">
        <f t="shared" si="2"/>
        <v>621.20000000000005</v>
      </c>
      <c r="AT196" s="35"/>
    </row>
    <row r="197" spans="1:46" ht="33" customHeight="1">
      <c r="A197" s="44">
        <v>597</v>
      </c>
      <c r="B197" s="45" t="s">
        <v>705</v>
      </c>
      <c r="C197" s="46" t="s">
        <v>698</v>
      </c>
      <c r="D197" s="66">
        <v>0</v>
      </c>
      <c r="E197" s="66">
        <v>0</v>
      </c>
      <c r="F197" s="66">
        <v>0</v>
      </c>
      <c r="G197" s="66">
        <v>64520.6</v>
      </c>
      <c r="H197" s="66">
        <v>0</v>
      </c>
      <c r="I197" s="66">
        <v>0</v>
      </c>
      <c r="J197" s="66">
        <v>150</v>
      </c>
      <c r="K197" s="66">
        <v>0</v>
      </c>
      <c r="L197" s="66">
        <v>0</v>
      </c>
      <c r="M197" s="66">
        <v>0</v>
      </c>
      <c r="N197" s="66">
        <v>288.52</v>
      </c>
      <c r="O197" s="66">
        <v>0</v>
      </c>
      <c r="P197" s="66">
        <v>0</v>
      </c>
      <c r="Q197" s="66">
        <v>0</v>
      </c>
      <c r="R197" s="66">
        <v>0</v>
      </c>
      <c r="S197" s="66">
        <v>0</v>
      </c>
      <c r="T197" s="66">
        <v>0</v>
      </c>
      <c r="U197" s="66">
        <v>0</v>
      </c>
      <c r="V197" s="66">
        <v>0</v>
      </c>
      <c r="W197" s="66">
        <v>0</v>
      </c>
      <c r="X197" s="66">
        <v>0</v>
      </c>
      <c r="Y197" s="66">
        <v>0</v>
      </c>
      <c r="Z197" s="66">
        <v>0</v>
      </c>
      <c r="AA197" s="66">
        <v>0</v>
      </c>
      <c r="AB197" s="66">
        <v>0</v>
      </c>
      <c r="AC197" s="66">
        <v>0</v>
      </c>
      <c r="AD197" s="66">
        <v>0</v>
      </c>
      <c r="AE197" s="66">
        <v>0</v>
      </c>
      <c r="AF197" s="66">
        <v>0</v>
      </c>
      <c r="AG197" s="66">
        <v>0</v>
      </c>
      <c r="AH197" s="66">
        <v>0</v>
      </c>
      <c r="AI197" s="66">
        <v>0</v>
      </c>
      <c r="AJ197" s="66">
        <v>0</v>
      </c>
      <c r="AK197" s="66">
        <v>0</v>
      </c>
      <c r="AL197" s="66">
        <v>0</v>
      </c>
      <c r="AM197" s="66">
        <v>0</v>
      </c>
      <c r="AN197" s="66">
        <v>0</v>
      </c>
      <c r="AO197" s="66">
        <v>0</v>
      </c>
      <c r="AP197" s="66">
        <v>0</v>
      </c>
      <c r="AQ197" s="66">
        <f t="shared" si="2"/>
        <v>64959.119999999995</v>
      </c>
      <c r="AT197" s="35"/>
    </row>
    <row r="198" spans="1:46" ht="33" customHeight="1">
      <c r="A198" s="44">
        <v>598</v>
      </c>
      <c r="B198" s="45" t="s">
        <v>700</v>
      </c>
      <c r="C198" s="46" t="s">
        <v>698</v>
      </c>
      <c r="D198" s="66">
        <v>0</v>
      </c>
      <c r="E198" s="66">
        <v>0</v>
      </c>
      <c r="F198" s="66">
        <v>0</v>
      </c>
      <c r="G198" s="66">
        <v>0</v>
      </c>
      <c r="H198" s="66">
        <v>0</v>
      </c>
      <c r="I198" s="66">
        <v>0</v>
      </c>
      <c r="J198" s="66">
        <v>0</v>
      </c>
      <c r="K198" s="66">
        <v>0</v>
      </c>
      <c r="L198" s="66">
        <v>0</v>
      </c>
      <c r="M198" s="66">
        <v>0</v>
      </c>
      <c r="N198" s="66">
        <v>0</v>
      </c>
      <c r="O198" s="66">
        <v>0</v>
      </c>
      <c r="P198" s="66">
        <v>0</v>
      </c>
      <c r="Q198" s="66">
        <v>0</v>
      </c>
      <c r="R198" s="66">
        <v>0</v>
      </c>
      <c r="S198" s="66">
        <v>0</v>
      </c>
      <c r="T198" s="66">
        <v>0</v>
      </c>
      <c r="U198" s="66">
        <v>0</v>
      </c>
      <c r="V198" s="66">
        <v>0</v>
      </c>
      <c r="W198" s="66">
        <v>0</v>
      </c>
      <c r="X198" s="66">
        <v>0</v>
      </c>
      <c r="Y198" s="66">
        <v>511387.72</v>
      </c>
      <c r="Z198" s="66">
        <v>0</v>
      </c>
      <c r="AA198" s="66">
        <v>0</v>
      </c>
      <c r="AB198" s="66">
        <v>0</v>
      </c>
      <c r="AC198" s="66">
        <v>0</v>
      </c>
      <c r="AD198" s="66">
        <v>0</v>
      </c>
      <c r="AE198" s="66">
        <v>0</v>
      </c>
      <c r="AF198" s="66">
        <v>0</v>
      </c>
      <c r="AG198" s="66">
        <v>0</v>
      </c>
      <c r="AH198" s="66">
        <v>0</v>
      </c>
      <c r="AI198" s="66">
        <v>0</v>
      </c>
      <c r="AJ198" s="66">
        <v>0</v>
      </c>
      <c r="AK198" s="66">
        <v>0</v>
      </c>
      <c r="AL198" s="66">
        <v>0</v>
      </c>
      <c r="AM198" s="66">
        <v>0</v>
      </c>
      <c r="AN198" s="66">
        <v>0</v>
      </c>
      <c r="AO198" s="66">
        <v>0</v>
      </c>
      <c r="AP198" s="66">
        <v>0</v>
      </c>
      <c r="AQ198" s="66">
        <f t="shared" si="2"/>
        <v>511387.72</v>
      </c>
      <c r="AT198" s="35"/>
    </row>
    <row r="199" spans="1:46" ht="33" customHeight="1">
      <c r="A199" s="44">
        <v>599</v>
      </c>
      <c r="B199" s="45" t="s">
        <v>1300</v>
      </c>
      <c r="C199" s="46" t="s">
        <v>666</v>
      </c>
      <c r="D199" s="66">
        <v>0</v>
      </c>
      <c r="E199" s="66">
        <v>0</v>
      </c>
      <c r="F199" s="66">
        <v>82829709.540000007</v>
      </c>
      <c r="G199" s="66">
        <v>30187.980000000003</v>
      </c>
      <c r="H199" s="66">
        <v>0</v>
      </c>
      <c r="I199" s="66">
        <v>0</v>
      </c>
      <c r="J199" s="66">
        <v>470</v>
      </c>
      <c r="K199" s="66">
        <v>82320</v>
      </c>
      <c r="L199" s="66">
        <v>0</v>
      </c>
      <c r="M199" s="66">
        <v>0</v>
      </c>
      <c r="N199" s="66">
        <v>0</v>
      </c>
      <c r="O199" s="66">
        <v>0</v>
      </c>
      <c r="P199" s="66">
        <v>0</v>
      </c>
      <c r="Q199" s="66">
        <v>19743518.030000001</v>
      </c>
      <c r="R199" s="66">
        <v>143.18</v>
      </c>
      <c r="S199" s="66">
        <v>0</v>
      </c>
      <c r="T199" s="66">
        <v>0</v>
      </c>
      <c r="U199" s="66">
        <v>0</v>
      </c>
      <c r="V199" s="66">
        <v>0</v>
      </c>
      <c r="W199" s="66">
        <v>0</v>
      </c>
      <c r="X199" s="66">
        <v>0</v>
      </c>
      <c r="Y199" s="66">
        <v>2353.15</v>
      </c>
      <c r="Z199" s="66">
        <v>0</v>
      </c>
      <c r="AA199" s="66">
        <v>0</v>
      </c>
      <c r="AB199" s="66">
        <v>0</v>
      </c>
      <c r="AC199" s="66">
        <v>0</v>
      </c>
      <c r="AD199" s="66">
        <v>0</v>
      </c>
      <c r="AE199" s="66">
        <v>0</v>
      </c>
      <c r="AF199" s="66">
        <v>0</v>
      </c>
      <c r="AG199" s="66">
        <v>0</v>
      </c>
      <c r="AH199" s="66">
        <v>0</v>
      </c>
      <c r="AI199" s="66">
        <v>0</v>
      </c>
      <c r="AJ199" s="66">
        <v>0</v>
      </c>
      <c r="AK199" s="66">
        <v>0</v>
      </c>
      <c r="AL199" s="66">
        <v>0</v>
      </c>
      <c r="AM199" s="66">
        <v>0</v>
      </c>
      <c r="AN199" s="66">
        <v>0</v>
      </c>
      <c r="AO199" s="66">
        <v>0</v>
      </c>
      <c r="AP199" s="66">
        <v>0</v>
      </c>
      <c r="AQ199" s="66">
        <f t="shared" si="2"/>
        <v>102688701.88000003</v>
      </c>
      <c r="AT199" s="35"/>
    </row>
    <row r="200" spans="1:46" ht="33" customHeight="1">
      <c r="A200" s="44">
        <v>600</v>
      </c>
      <c r="B200" s="45" t="s">
        <v>1397</v>
      </c>
      <c r="C200" s="46" t="s">
        <v>1390</v>
      </c>
      <c r="D200" s="66">
        <v>0</v>
      </c>
      <c r="E200" s="66">
        <v>0</v>
      </c>
      <c r="F200" s="66">
        <v>0</v>
      </c>
      <c r="G200" s="66">
        <v>0</v>
      </c>
      <c r="H200" s="66">
        <v>0</v>
      </c>
      <c r="I200" s="66">
        <v>0</v>
      </c>
      <c r="J200" s="66">
        <v>0</v>
      </c>
      <c r="K200" s="66">
        <v>0</v>
      </c>
      <c r="L200" s="66">
        <v>0</v>
      </c>
      <c r="M200" s="66">
        <v>0</v>
      </c>
      <c r="N200" s="66">
        <v>0</v>
      </c>
      <c r="O200" s="66">
        <v>0</v>
      </c>
      <c r="P200" s="66">
        <v>0</v>
      </c>
      <c r="Q200" s="66">
        <v>0</v>
      </c>
      <c r="R200" s="66">
        <v>0</v>
      </c>
      <c r="S200" s="66">
        <v>0</v>
      </c>
      <c r="T200" s="66">
        <v>0</v>
      </c>
      <c r="U200" s="66">
        <v>0</v>
      </c>
      <c r="V200" s="66">
        <v>0</v>
      </c>
      <c r="W200" s="66">
        <v>0</v>
      </c>
      <c r="X200" s="66">
        <v>0</v>
      </c>
      <c r="Y200" s="66">
        <v>0</v>
      </c>
      <c r="Z200" s="66">
        <v>0</v>
      </c>
      <c r="AA200" s="66">
        <v>0</v>
      </c>
      <c r="AB200" s="66">
        <v>0</v>
      </c>
      <c r="AC200" s="66">
        <v>0</v>
      </c>
      <c r="AD200" s="66">
        <v>0</v>
      </c>
      <c r="AE200" s="66">
        <v>0</v>
      </c>
      <c r="AF200" s="66">
        <v>0</v>
      </c>
      <c r="AG200" s="66">
        <v>0</v>
      </c>
      <c r="AH200" s="66">
        <v>0</v>
      </c>
      <c r="AI200" s="66">
        <v>0</v>
      </c>
      <c r="AJ200" s="66">
        <v>0</v>
      </c>
      <c r="AK200" s="66">
        <v>0</v>
      </c>
      <c r="AL200" s="66">
        <v>0</v>
      </c>
      <c r="AM200" s="66">
        <v>0</v>
      </c>
      <c r="AN200" s="66">
        <v>0</v>
      </c>
      <c r="AO200" s="66">
        <v>0</v>
      </c>
      <c r="AP200" s="66">
        <v>0</v>
      </c>
      <c r="AQ200" s="66">
        <f t="shared" si="2"/>
        <v>0</v>
      </c>
      <c r="AT200" s="35"/>
    </row>
    <row r="201" spans="1:46" ht="33" customHeight="1">
      <c r="A201" s="44">
        <v>633</v>
      </c>
      <c r="B201" s="45" t="s">
        <v>182</v>
      </c>
      <c r="C201" s="46" t="s">
        <v>670</v>
      </c>
      <c r="D201" s="66">
        <v>0</v>
      </c>
      <c r="E201" s="66">
        <v>0</v>
      </c>
      <c r="F201" s="66">
        <v>0</v>
      </c>
      <c r="G201" s="66">
        <v>0</v>
      </c>
      <c r="H201" s="66">
        <v>0</v>
      </c>
      <c r="I201" s="66">
        <v>0</v>
      </c>
      <c r="J201" s="66">
        <v>0</v>
      </c>
      <c r="K201" s="66">
        <v>0</v>
      </c>
      <c r="L201" s="66">
        <v>0</v>
      </c>
      <c r="M201" s="66">
        <v>0</v>
      </c>
      <c r="N201" s="66">
        <v>0</v>
      </c>
      <c r="O201" s="66">
        <v>0</v>
      </c>
      <c r="P201" s="66">
        <v>0</v>
      </c>
      <c r="Q201" s="66">
        <v>0</v>
      </c>
      <c r="R201" s="66">
        <v>0</v>
      </c>
      <c r="S201" s="66">
        <v>0</v>
      </c>
      <c r="T201" s="66">
        <v>0</v>
      </c>
      <c r="U201" s="66">
        <v>0</v>
      </c>
      <c r="V201" s="66">
        <v>0</v>
      </c>
      <c r="W201" s="66">
        <v>0</v>
      </c>
      <c r="X201" s="66">
        <v>0</v>
      </c>
      <c r="Y201" s="66">
        <v>0</v>
      </c>
      <c r="Z201" s="66">
        <v>0</v>
      </c>
      <c r="AA201" s="66">
        <v>0</v>
      </c>
      <c r="AB201" s="66">
        <v>0</v>
      </c>
      <c r="AC201" s="66">
        <v>0</v>
      </c>
      <c r="AD201" s="66">
        <v>0</v>
      </c>
      <c r="AE201" s="66">
        <v>0</v>
      </c>
      <c r="AF201" s="66">
        <v>0</v>
      </c>
      <c r="AG201" s="66">
        <v>0</v>
      </c>
      <c r="AH201" s="66">
        <v>0</v>
      </c>
      <c r="AI201" s="66">
        <v>0</v>
      </c>
      <c r="AJ201" s="66">
        <v>0</v>
      </c>
      <c r="AK201" s="66">
        <v>0</v>
      </c>
      <c r="AL201" s="66">
        <v>0</v>
      </c>
      <c r="AM201" s="66">
        <v>0</v>
      </c>
      <c r="AN201" s="66">
        <v>0</v>
      </c>
      <c r="AO201" s="66">
        <v>0</v>
      </c>
      <c r="AP201" s="66">
        <v>0</v>
      </c>
      <c r="AQ201" s="66">
        <f t="shared" si="2"/>
        <v>0</v>
      </c>
      <c r="AT201" s="35"/>
    </row>
    <row r="202" spans="1:46" ht="33" customHeight="1">
      <c r="A202" s="44">
        <v>634</v>
      </c>
      <c r="B202" s="45" t="s">
        <v>183</v>
      </c>
      <c r="C202" s="46" t="s">
        <v>698</v>
      </c>
      <c r="D202" s="66">
        <v>0</v>
      </c>
      <c r="E202" s="66">
        <v>0</v>
      </c>
      <c r="F202" s="66">
        <v>0</v>
      </c>
      <c r="G202" s="66">
        <v>0</v>
      </c>
      <c r="H202" s="66">
        <v>0</v>
      </c>
      <c r="I202" s="66">
        <v>0</v>
      </c>
      <c r="J202" s="66">
        <v>0</v>
      </c>
      <c r="K202" s="66">
        <v>0</v>
      </c>
      <c r="L202" s="66">
        <v>0</v>
      </c>
      <c r="M202" s="66">
        <v>0</v>
      </c>
      <c r="N202" s="66">
        <v>0</v>
      </c>
      <c r="O202" s="66">
        <v>0</v>
      </c>
      <c r="P202" s="66">
        <v>0</v>
      </c>
      <c r="Q202" s="66">
        <v>0</v>
      </c>
      <c r="R202" s="66">
        <v>0</v>
      </c>
      <c r="S202" s="66">
        <v>0</v>
      </c>
      <c r="T202" s="66">
        <v>0</v>
      </c>
      <c r="U202" s="66">
        <v>0</v>
      </c>
      <c r="V202" s="66">
        <v>0</v>
      </c>
      <c r="W202" s="66">
        <v>0</v>
      </c>
      <c r="X202" s="66">
        <v>0</v>
      </c>
      <c r="Y202" s="66">
        <v>0</v>
      </c>
      <c r="Z202" s="66">
        <v>0</v>
      </c>
      <c r="AA202" s="66">
        <v>0</v>
      </c>
      <c r="AB202" s="66">
        <v>0</v>
      </c>
      <c r="AC202" s="66">
        <v>0</v>
      </c>
      <c r="AD202" s="66">
        <v>0</v>
      </c>
      <c r="AE202" s="66">
        <v>0</v>
      </c>
      <c r="AF202" s="66">
        <v>0</v>
      </c>
      <c r="AG202" s="66">
        <v>0</v>
      </c>
      <c r="AH202" s="66">
        <v>0</v>
      </c>
      <c r="AI202" s="66">
        <v>0</v>
      </c>
      <c r="AJ202" s="66">
        <v>0</v>
      </c>
      <c r="AK202" s="66">
        <v>0</v>
      </c>
      <c r="AL202" s="66">
        <v>0</v>
      </c>
      <c r="AM202" s="66">
        <v>0</v>
      </c>
      <c r="AN202" s="66">
        <v>0</v>
      </c>
      <c r="AO202" s="66">
        <v>0</v>
      </c>
      <c r="AP202" s="66">
        <v>0</v>
      </c>
      <c r="AQ202" s="66">
        <f t="shared" si="2"/>
        <v>0</v>
      </c>
      <c r="AT202" s="35"/>
    </row>
    <row r="203" spans="1:46" ht="33" customHeight="1">
      <c r="A203" s="44">
        <v>650</v>
      </c>
      <c r="B203" s="45" t="s">
        <v>184</v>
      </c>
      <c r="C203" s="46" t="s">
        <v>699</v>
      </c>
      <c r="D203" s="66">
        <v>0</v>
      </c>
      <c r="E203" s="66">
        <v>0</v>
      </c>
      <c r="F203" s="66">
        <v>0</v>
      </c>
      <c r="G203" s="66">
        <v>39486.17</v>
      </c>
      <c r="H203" s="66">
        <v>0</v>
      </c>
      <c r="I203" s="66">
        <v>0</v>
      </c>
      <c r="J203" s="66">
        <v>0</v>
      </c>
      <c r="K203" s="66">
        <v>0</v>
      </c>
      <c r="L203" s="66">
        <v>0</v>
      </c>
      <c r="M203" s="66">
        <v>0</v>
      </c>
      <c r="N203" s="66">
        <v>0</v>
      </c>
      <c r="O203" s="66">
        <v>0</v>
      </c>
      <c r="P203" s="66">
        <v>0</v>
      </c>
      <c r="Q203" s="66">
        <v>0</v>
      </c>
      <c r="R203" s="66">
        <v>0</v>
      </c>
      <c r="S203" s="66">
        <v>0</v>
      </c>
      <c r="T203" s="66">
        <v>0</v>
      </c>
      <c r="U203" s="66">
        <v>0</v>
      </c>
      <c r="V203" s="66">
        <v>0</v>
      </c>
      <c r="W203" s="66">
        <v>0</v>
      </c>
      <c r="X203" s="66">
        <v>0</v>
      </c>
      <c r="Y203" s="66">
        <v>0</v>
      </c>
      <c r="Z203" s="66">
        <v>0</v>
      </c>
      <c r="AA203" s="66">
        <v>0</v>
      </c>
      <c r="AB203" s="66">
        <v>0</v>
      </c>
      <c r="AC203" s="66">
        <v>0</v>
      </c>
      <c r="AD203" s="66">
        <v>0</v>
      </c>
      <c r="AE203" s="66">
        <v>0</v>
      </c>
      <c r="AF203" s="66">
        <v>0</v>
      </c>
      <c r="AG203" s="66">
        <v>0</v>
      </c>
      <c r="AH203" s="66">
        <v>0</v>
      </c>
      <c r="AI203" s="66">
        <v>0</v>
      </c>
      <c r="AJ203" s="66">
        <v>0</v>
      </c>
      <c r="AK203" s="66">
        <v>0</v>
      </c>
      <c r="AL203" s="66">
        <v>0</v>
      </c>
      <c r="AM203" s="66">
        <v>0</v>
      </c>
      <c r="AN203" s="66">
        <v>0</v>
      </c>
      <c r="AO203" s="66">
        <v>0</v>
      </c>
      <c r="AP203" s="66">
        <v>0</v>
      </c>
      <c r="AQ203" s="66">
        <f t="shared" si="2"/>
        <v>39486.17</v>
      </c>
      <c r="AT203" s="35"/>
    </row>
    <row r="204" spans="1:46" ht="33" customHeight="1">
      <c r="A204" s="44">
        <v>660</v>
      </c>
      <c r="B204" s="45" t="s">
        <v>185</v>
      </c>
      <c r="C204" s="46" t="s">
        <v>670</v>
      </c>
      <c r="D204" s="66">
        <v>0</v>
      </c>
      <c r="E204" s="66">
        <v>0</v>
      </c>
      <c r="F204" s="66">
        <v>2302250.33</v>
      </c>
      <c r="G204" s="66">
        <v>2886.5</v>
      </c>
      <c r="H204" s="66">
        <v>0</v>
      </c>
      <c r="I204" s="66">
        <v>0</v>
      </c>
      <c r="J204" s="66">
        <v>0</v>
      </c>
      <c r="K204" s="66">
        <v>0</v>
      </c>
      <c r="L204" s="66">
        <v>0</v>
      </c>
      <c r="M204" s="66">
        <v>0</v>
      </c>
      <c r="N204" s="66">
        <v>0</v>
      </c>
      <c r="O204" s="66">
        <v>0</v>
      </c>
      <c r="P204" s="66">
        <v>0</v>
      </c>
      <c r="Q204" s="66">
        <v>0</v>
      </c>
      <c r="R204" s="66">
        <v>0</v>
      </c>
      <c r="S204" s="66">
        <v>18493.669999999998</v>
      </c>
      <c r="T204" s="66">
        <v>0</v>
      </c>
      <c r="U204" s="66">
        <v>0</v>
      </c>
      <c r="V204" s="66">
        <v>0</v>
      </c>
      <c r="W204" s="66">
        <v>0</v>
      </c>
      <c r="X204" s="66">
        <v>0</v>
      </c>
      <c r="Y204" s="66">
        <v>3</v>
      </c>
      <c r="Z204" s="66">
        <v>0</v>
      </c>
      <c r="AA204" s="66">
        <v>0</v>
      </c>
      <c r="AB204" s="66">
        <v>0</v>
      </c>
      <c r="AC204" s="66">
        <v>0</v>
      </c>
      <c r="AD204" s="66">
        <v>0</v>
      </c>
      <c r="AE204" s="66">
        <v>0</v>
      </c>
      <c r="AF204" s="66">
        <v>0</v>
      </c>
      <c r="AG204" s="66">
        <v>0</v>
      </c>
      <c r="AH204" s="66">
        <v>0</v>
      </c>
      <c r="AI204" s="66">
        <v>0</v>
      </c>
      <c r="AJ204" s="66">
        <v>55938.77</v>
      </c>
      <c r="AK204" s="66">
        <v>0</v>
      </c>
      <c r="AL204" s="66">
        <v>0</v>
      </c>
      <c r="AM204" s="66">
        <v>0</v>
      </c>
      <c r="AN204" s="66">
        <v>0</v>
      </c>
      <c r="AO204" s="66">
        <v>0</v>
      </c>
      <c r="AP204" s="66">
        <v>0</v>
      </c>
      <c r="AQ204" s="66">
        <f t="shared" ref="AQ204:AQ267" si="3">SUM(D204:AP204)</f>
        <v>2379572.27</v>
      </c>
      <c r="AT204" s="35"/>
    </row>
    <row r="205" spans="1:46" ht="33" customHeight="1">
      <c r="A205" s="44">
        <v>661</v>
      </c>
      <c r="B205" s="45" t="s">
        <v>186</v>
      </c>
      <c r="C205" s="46" t="s">
        <v>670</v>
      </c>
      <c r="D205" s="66">
        <v>0</v>
      </c>
      <c r="E205" s="66">
        <v>0</v>
      </c>
      <c r="F205" s="66">
        <v>7788</v>
      </c>
      <c r="G205" s="66">
        <v>31795.53</v>
      </c>
      <c r="H205" s="66">
        <v>0</v>
      </c>
      <c r="I205" s="66">
        <v>0</v>
      </c>
      <c r="J205" s="66">
        <v>0</v>
      </c>
      <c r="K205" s="66">
        <v>0</v>
      </c>
      <c r="L205" s="66">
        <v>0</v>
      </c>
      <c r="M205" s="66">
        <v>0</v>
      </c>
      <c r="N205" s="66">
        <v>0</v>
      </c>
      <c r="O205" s="66">
        <v>0</v>
      </c>
      <c r="P205" s="66">
        <v>0</v>
      </c>
      <c r="Q205" s="66">
        <v>0</v>
      </c>
      <c r="R205" s="66">
        <v>0</v>
      </c>
      <c r="S205" s="66">
        <v>0</v>
      </c>
      <c r="T205" s="66">
        <v>0</v>
      </c>
      <c r="U205" s="66">
        <v>0</v>
      </c>
      <c r="V205" s="66">
        <v>0</v>
      </c>
      <c r="W205" s="66">
        <v>0</v>
      </c>
      <c r="X205" s="66">
        <v>0</v>
      </c>
      <c r="Y205" s="66">
        <v>0</v>
      </c>
      <c r="Z205" s="66">
        <v>0</v>
      </c>
      <c r="AA205" s="66">
        <v>0</v>
      </c>
      <c r="AB205" s="66">
        <v>0</v>
      </c>
      <c r="AC205" s="66">
        <v>0</v>
      </c>
      <c r="AD205" s="66">
        <v>0</v>
      </c>
      <c r="AE205" s="66">
        <v>0</v>
      </c>
      <c r="AF205" s="66">
        <v>0</v>
      </c>
      <c r="AG205" s="66">
        <v>0</v>
      </c>
      <c r="AH205" s="66">
        <v>0</v>
      </c>
      <c r="AI205" s="66">
        <v>0</v>
      </c>
      <c r="AJ205" s="66">
        <v>0</v>
      </c>
      <c r="AK205" s="66">
        <v>0</v>
      </c>
      <c r="AL205" s="66">
        <v>0</v>
      </c>
      <c r="AM205" s="66">
        <v>0</v>
      </c>
      <c r="AN205" s="66">
        <v>0</v>
      </c>
      <c r="AO205" s="66">
        <v>0</v>
      </c>
      <c r="AP205" s="66">
        <v>0</v>
      </c>
      <c r="AQ205" s="66">
        <f t="shared" si="3"/>
        <v>39583.53</v>
      </c>
      <c r="AT205" s="35"/>
    </row>
    <row r="206" spans="1:46" ht="33" customHeight="1">
      <c r="A206" s="44">
        <v>670</v>
      </c>
      <c r="B206" s="45" t="s">
        <v>187</v>
      </c>
      <c r="C206" s="46" t="s">
        <v>699</v>
      </c>
      <c r="D206" s="66">
        <v>0</v>
      </c>
      <c r="E206" s="66">
        <v>0</v>
      </c>
      <c r="F206" s="66">
        <v>33206978</v>
      </c>
      <c r="G206" s="66">
        <v>481949.44</v>
      </c>
      <c r="H206" s="66">
        <v>0</v>
      </c>
      <c r="I206" s="66">
        <v>0</v>
      </c>
      <c r="J206" s="66">
        <v>0</v>
      </c>
      <c r="K206" s="66">
        <v>0</v>
      </c>
      <c r="L206" s="66">
        <v>0</v>
      </c>
      <c r="M206" s="66">
        <v>0</v>
      </c>
      <c r="N206" s="66">
        <v>7422.2199999999993</v>
      </c>
      <c r="O206" s="66">
        <v>0</v>
      </c>
      <c r="P206" s="66">
        <v>0</v>
      </c>
      <c r="Q206" s="66">
        <v>0</v>
      </c>
      <c r="R206" s="66">
        <v>0</v>
      </c>
      <c r="S206" s="66">
        <v>0</v>
      </c>
      <c r="T206" s="66">
        <v>0</v>
      </c>
      <c r="U206" s="66">
        <v>0</v>
      </c>
      <c r="V206" s="66">
        <v>0</v>
      </c>
      <c r="W206" s="66">
        <v>0</v>
      </c>
      <c r="X206" s="66">
        <v>0</v>
      </c>
      <c r="Y206" s="66">
        <v>0</v>
      </c>
      <c r="Z206" s="66">
        <v>0</v>
      </c>
      <c r="AA206" s="66">
        <v>0</v>
      </c>
      <c r="AB206" s="66">
        <v>0</v>
      </c>
      <c r="AC206" s="66">
        <v>0</v>
      </c>
      <c r="AD206" s="66">
        <v>0</v>
      </c>
      <c r="AE206" s="66">
        <v>693804.97</v>
      </c>
      <c r="AF206" s="66">
        <v>250.04999999999998</v>
      </c>
      <c r="AG206" s="66">
        <v>0</v>
      </c>
      <c r="AH206" s="66">
        <v>0</v>
      </c>
      <c r="AI206" s="66">
        <v>0</v>
      </c>
      <c r="AJ206" s="66">
        <v>0</v>
      </c>
      <c r="AK206" s="66">
        <v>0</v>
      </c>
      <c r="AL206" s="66">
        <v>0</v>
      </c>
      <c r="AM206" s="66">
        <v>0</v>
      </c>
      <c r="AN206" s="66">
        <v>0</v>
      </c>
      <c r="AO206" s="66">
        <v>0</v>
      </c>
      <c r="AP206" s="66">
        <v>0</v>
      </c>
      <c r="AQ206" s="66">
        <f t="shared" si="3"/>
        <v>34390404.679999992</v>
      </c>
      <c r="AT206" s="35"/>
    </row>
    <row r="207" spans="1:46" ht="33" customHeight="1">
      <c r="A207" s="44">
        <v>680</v>
      </c>
      <c r="B207" s="45" t="s">
        <v>188</v>
      </c>
      <c r="C207" s="46" t="s">
        <v>668</v>
      </c>
      <c r="D207" s="66">
        <v>0</v>
      </c>
      <c r="E207" s="66">
        <v>0</v>
      </c>
      <c r="F207" s="66">
        <v>0</v>
      </c>
      <c r="G207" s="66">
        <v>90404.349999999991</v>
      </c>
      <c r="H207" s="66">
        <v>0</v>
      </c>
      <c r="I207" s="66">
        <v>0</v>
      </c>
      <c r="J207" s="66">
        <v>0</v>
      </c>
      <c r="K207" s="66">
        <v>0</v>
      </c>
      <c r="L207" s="66">
        <v>0</v>
      </c>
      <c r="M207" s="66">
        <v>0</v>
      </c>
      <c r="N207" s="66">
        <v>0</v>
      </c>
      <c r="O207" s="66">
        <v>0</v>
      </c>
      <c r="P207" s="66">
        <v>0</v>
      </c>
      <c r="Q207" s="66">
        <v>0</v>
      </c>
      <c r="R207" s="66">
        <v>0</v>
      </c>
      <c r="S207" s="66">
        <v>0</v>
      </c>
      <c r="T207" s="66">
        <v>0</v>
      </c>
      <c r="U207" s="66">
        <v>0</v>
      </c>
      <c r="V207" s="66">
        <v>0</v>
      </c>
      <c r="W207" s="66">
        <v>0</v>
      </c>
      <c r="X207" s="66">
        <v>0</v>
      </c>
      <c r="Y207" s="66">
        <v>0</v>
      </c>
      <c r="Z207" s="66">
        <v>0</v>
      </c>
      <c r="AA207" s="66">
        <v>0</v>
      </c>
      <c r="AB207" s="66">
        <v>0</v>
      </c>
      <c r="AC207" s="66">
        <v>0</v>
      </c>
      <c r="AD207" s="66">
        <v>0</v>
      </c>
      <c r="AE207" s="66">
        <v>0</v>
      </c>
      <c r="AF207" s="66">
        <v>0</v>
      </c>
      <c r="AG207" s="66">
        <v>0</v>
      </c>
      <c r="AH207" s="66">
        <v>0</v>
      </c>
      <c r="AI207" s="66">
        <v>0</v>
      </c>
      <c r="AJ207" s="66">
        <v>0</v>
      </c>
      <c r="AK207" s="66">
        <v>0</v>
      </c>
      <c r="AL207" s="66">
        <v>0</v>
      </c>
      <c r="AM207" s="66">
        <v>0</v>
      </c>
      <c r="AN207" s="66">
        <v>0</v>
      </c>
      <c r="AO207" s="66">
        <v>0</v>
      </c>
      <c r="AP207" s="66">
        <v>0</v>
      </c>
      <c r="AQ207" s="66">
        <f t="shared" si="3"/>
        <v>90404.349999999991</v>
      </c>
      <c r="AT207" s="35"/>
    </row>
    <row r="208" spans="1:46" ht="33" customHeight="1">
      <c r="A208" s="44">
        <v>681</v>
      </c>
      <c r="B208" s="45" t="s">
        <v>189</v>
      </c>
      <c r="C208" s="46" t="s">
        <v>698</v>
      </c>
      <c r="D208" s="66">
        <v>0</v>
      </c>
      <c r="E208" s="66">
        <v>0</v>
      </c>
      <c r="F208" s="66">
        <v>0</v>
      </c>
      <c r="G208" s="66">
        <v>0</v>
      </c>
      <c r="H208" s="66">
        <v>0</v>
      </c>
      <c r="I208" s="66">
        <v>0</v>
      </c>
      <c r="J208" s="66">
        <v>0</v>
      </c>
      <c r="K208" s="66">
        <v>0</v>
      </c>
      <c r="L208" s="66">
        <v>0</v>
      </c>
      <c r="M208" s="66">
        <v>0</v>
      </c>
      <c r="N208" s="66">
        <v>0</v>
      </c>
      <c r="O208" s="66">
        <v>0</v>
      </c>
      <c r="P208" s="66">
        <v>0</v>
      </c>
      <c r="Q208" s="66">
        <v>0</v>
      </c>
      <c r="R208" s="66">
        <v>0</v>
      </c>
      <c r="S208" s="66">
        <v>0</v>
      </c>
      <c r="T208" s="66">
        <v>0</v>
      </c>
      <c r="U208" s="66">
        <v>0</v>
      </c>
      <c r="V208" s="66">
        <v>0</v>
      </c>
      <c r="W208" s="66">
        <v>0</v>
      </c>
      <c r="X208" s="66">
        <v>0</v>
      </c>
      <c r="Y208" s="66">
        <v>0</v>
      </c>
      <c r="Z208" s="66">
        <v>0</v>
      </c>
      <c r="AA208" s="66">
        <v>0</v>
      </c>
      <c r="AB208" s="66">
        <v>0</v>
      </c>
      <c r="AC208" s="66">
        <v>0</v>
      </c>
      <c r="AD208" s="66">
        <v>0</v>
      </c>
      <c r="AE208" s="66">
        <v>0</v>
      </c>
      <c r="AF208" s="66">
        <v>0</v>
      </c>
      <c r="AG208" s="66">
        <v>0</v>
      </c>
      <c r="AH208" s="66">
        <v>0</v>
      </c>
      <c r="AI208" s="66">
        <v>0</v>
      </c>
      <c r="AJ208" s="66">
        <v>0</v>
      </c>
      <c r="AK208" s="66">
        <v>0</v>
      </c>
      <c r="AL208" s="66">
        <v>0</v>
      </c>
      <c r="AM208" s="66">
        <v>0</v>
      </c>
      <c r="AN208" s="66">
        <v>0</v>
      </c>
      <c r="AO208" s="66">
        <v>0</v>
      </c>
      <c r="AP208" s="66">
        <v>0</v>
      </c>
      <c r="AQ208" s="66">
        <f t="shared" si="3"/>
        <v>0</v>
      </c>
      <c r="AT208" s="35"/>
    </row>
    <row r="209" spans="1:46" ht="33" customHeight="1">
      <c r="A209" s="44">
        <v>682</v>
      </c>
      <c r="B209" s="45" t="s">
        <v>1301</v>
      </c>
      <c r="C209" s="67" t="s">
        <v>670</v>
      </c>
      <c r="D209" s="66">
        <v>0</v>
      </c>
      <c r="E209" s="66">
        <v>0</v>
      </c>
      <c r="F209" s="66">
        <v>0</v>
      </c>
      <c r="G209" s="66">
        <v>0</v>
      </c>
      <c r="H209" s="66">
        <v>0</v>
      </c>
      <c r="I209" s="66">
        <v>0</v>
      </c>
      <c r="J209" s="66">
        <v>0</v>
      </c>
      <c r="K209" s="66">
        <v>0</v>
      </c>
      <c r="L209" s="66">
        <v>0</v>
      </c>
      <c r="M209" s="66">
        <v>0</v>
      </c>
      <c r="N209" s="66">
        <v>0</v>
      </c>
      <c r="O209" s="66">
        <v>0</v>
      </c>
      <c r="P209" s="66">
        <v>0</v>
      </c>
      <c r="Q209" s="66">
        <v>0</v>
      </c>
      <c r="R209" s="66">
        <v>0</v>
      </c>
      <c r="S209" s="66">
        <v>0</v>
      </c>
      <c r="T209" s="66">
        <v>0</v>
      </c>
      <c r="U209" s="66">
        <v>0</v>
      </c>
      <c r="V209" s="66">
        <v>0</v>
      </c>
      <c r="W209" s="66">
        <v>0</v>
      </c>
      <c r="X209" s="66">
        <v>0</v>
      </c>
      <c r="Y209" s="66">
        <v>0</v>
      </c>
      <c r="Z209" s="66">
        <v>0</v>
      </c>
      <c r="AA209" s="66">
        <v>0</v>
      </c>
      <c r="AB209" s="66">
        <v>0</v>
      </c>
      <c r="AC209" s="66">
        <v>0</v>
      </c>
      <c r="AD209" s="66">
        <v>0</v>
      </c>
      <c r="AE209" s="66">
        <v>0</v>
      </c>
      <c r="AF209" s="66">
        <v>0</v>
      </c>
      <c r="AG209" s="66">
        <v>0</v>
      </c>
      <c r="AH209" s="66">
        <v>0</v>
      </c>
      <c r="AI209" s="66">
        <v>0</v>
      </c>
      <c r="AJ209" s="66">
        <v>0</v>
      </c>
      <c r="AK209" s="66">
        <v>0</v>
      </c>
      <c r="AL209" s="66">
        <v>0</v>
      </c>
      <c r="AM209" s="66">
        <v>0</v>
      </c>
      <c r="AN209" s="66">
        <v>0</v>
      </c>
      <c r="AO209" s="66">
        <v>0</v>
      </c>
      <c r="AP209" s="66">
        <v>0</v>
      </c>
      <c r="AQ209" s="66">
        <f t="shared" si="3"/>
        <v>0</v>
      </c>
      <c r="AT209" s="35"/>
    </row>
    <row r="210" spans="1:46" ht="33" customHeight="1">
      <c r="A210" s="44">
        <v>683</v>
      </c>
      <c r="B210" s="45" t="s">
        <v>1302</v>
      </c>
      <c r="C210" s="46" t="s">
        <v>668</v>
      </c>
      <c r="D210" s="66">
        <v>0</v>
      </c>
      <c r="E210" s="66">
        <v>0</v>
      </c>
      <c r="F210" s="66">
        <v>0</v>
      </c>
      <c r="G210" s="66">
        <v>7976.5599999999995</v>
      </c>
      <c r="H210" s="66">
        <v>0</v>
      </c>
      <c r="I210" s="66">
        <v>0</v>
      </c>
      <c r="J210" s="66">
        <v>0</v>
      </c>
      <c r="K210" s="66">
        <v>0</v>
      </c>
      <c r="L210" s="66">
        <v>0</v>
      </c>
      <c r="M210" s="66">
        <v>0</v>
      </c>
      <c r="N210" s="66">
        <v>0</v>
      </c>
      <c r="O210" s="66">
        <v>0</v>
      </c>
      <c r="P210" s="66">
        <v>0</v>
      </c>
      <c r="Q210" s="66">
        <v>0</v>
      </c>
      <c r="R210" s="66">
        <v>0</v>
      </c>
      <c r="S210" s="66">
        <v>0</v>
      </c>
      <c r="T210" s="66">
        <v>0</v>
      </c>
      <c r="U210" s="66">
        <v>0</v>
      </c>
      <c r="V210" s="66">
        <v>0</v>
      </c>
      <c r="W210" s="66">
        <v>0</v>
      </c>
      <c r="X210" s="66">
        <v>0</v>
      </c>
      <c r="Y210" s="66">
        <v>0</v>
      </c>
      <c r="Z210" s="66">
        <v>0</v>
      </c>
      <c r="AA210" s="66">
        <v>0</v>
      </c>
      <c r="AB210" s="66">
        <v>0</v>
      </c>
      <c r="AC210" s="66">
        <v>0</v>
      </c>
      <c r="AD210" s="66">
        <v>0</v>
      </c>
      <c r="AE210" s="66">
        <v>0</v>
      </c>
      <c r="AF210" s="66">
        <v>0</v>
      </c>
      <c r="AG210" s="66">
        <v>0</v>
      </c>
      <c r="AH210" s="66">
        <v>0</v>
      </c>
      <c r="AI210" s="66">
        <v>0</v>
      </c>
      <c r="AJ210" s="66">
        <v>0</v>
      </c>
      <c r="AK210" s="66">
        <v>0</v>
      </c>
      <c r="AL210" s="66">
        <v>0</v>
      </c>
      <c r="AM210" s="66">
        <v>0</v>
      </c>
      <c r="AN210" s="66">
        <v>0</v>
      </c>
      <c r="AO210" s="66">
        <v>0</v>
      </c>
      <c r="AP210" s="66">
        <v>0</v>
      </c>
      <c r="AQ210" s="66">
        <f t="shared" si="3"/>
        <v>7976.5599999999995</v>
      </c>
      <c r="AT210" s="35"/>
    </row>
    <row r="211" spans="1:46">
      <c r="A211" s="44">
        <v>716</v>
      </c>
      <c r="B211" s="45" t="s">
        <v>190</v>
      </c>
      <c r="C211" s="67">
        <v>0</v>
      </c>
      <c r="D211" s="66">
        <v>0</v>
      </c>
      <c r="E211" s="66">
        <v>0</v>
      </c>
      <c r="F211" s="66">
        <v>0</v>
      </c>
      <c r="G211" s="66">
        <v>0</v>
      </c>
      <c r="H211" s="66">
        <v>0</v>
      </c>
      <c r="I211" s="66">
        <v>0</v>
      </c>
      <c r="J211" s="66">
        <v>0</v>
      </c>
      <c r="K211" s="66">
        <v>0</v>
      </c>
      <c r="L211" s="66">
        <v>0</v>
      </c>
      <c r="M211" s="66">
        <v>0</v>
      </c>
      <c r="N211" s="66">
        <v>0</v>
      </c>
      <c r="O211" s="66">
        <v>0</v>
      </c>
      <c r="P211" s="66">
        <v>0</v>
      </c>
      <c r="Q211" s="66">
        <v>0</v>
      </c>
      <c r="R211" s="66">
        <v>0</v>
      </c>
      <c r="S211" s="66">
        <v>0</v>
      </c>
      <c r="T211" s="66">
        <v>0</v>
      </c>
      <c r="U211" s="66">
        <v>0</v>
      </c>
      <c r="V211" s="66">
        <v>0</v>
      </c>
      <c r="W211" s="66">
        <v>0</v>
      </c>
      <c r="X211" s="66">
        <v>0</v>
      </c>
      <c r="Y211" s="66">
        <v>0</v>
      </c>
      <c r="Z211" s="66">
        <v>0</v>
      </c>
      <c r="AA211" s="66">
        <v>0</v>
      </c>
      <c r="AB211" s="66">
        <v>0</v>
      </c>
      <c r="AC211" s="66">
        <v>0</v>
      </c>
      <c r="AD211" s="66">
        <v>0</v>
      </c>
      <c r="AE211" s="66">
        <v>0</v>
      </c>
      <c r="AF211" s="66">
        <v>0</v>
      </c>
      <c r="AG211" s="66">
        <v>0</v>
      </c>
      <c r="AH211" s="66">
        <v>0</v>
      </c>
      <c r="AI211" s="66">
        <v>0</v>
      </c>
      <c r="AJ211" s="66">
        <v>0</v>
      </c>
      <c r="AK211" s="66">
        <v>0</v>
      </c>
      <c r="AL211" s="66">
        <v>0</v>
      </c>
      <c r="AM211" s="66">
        <v>0</v>
      </c>
      <c r="AN211" s="66">
        <v>0</v>
      </c>
      <c r="AO211" s="66">
        <v>0</v>
      </c>
      <c r="AP211" s="66">
        <v>0</v>
      </c>
      <c r="AQ211" s="66">
        <f t="shared" si="3"/>
        <v>0</v>
      </c>
      <c r="AT211" s="35"/>
    </row>
    <row r="212" spans="1:46" ht="33" customHeight="1">
      <c r="A212" s="44">
        <v>761</v>
      </c>
      <c r="B212" s="45" t="s">
        <v>191</v>
      </c>
      <c r="C212" s="67">
        <v>0</v>
      </c>
      <c r="D212" s="66">
        <v>0</v>
      </c>
      <c r="E212" s="66">
        <v>0</v>
      </c>
      <c r="F212" s="66">
        <v>0</v>
      </c>
      <c r="G212" s="66">
        <v>0</v>
      </c>
      <c r="H212" s="66">
        <v>0</v>
      </c>
      <c r="I212" s="66">
        <v>0</v>
      </c>
      <c r="J212" s="66">
        <v>0</v>
      </c>
      <c r="K212" s="66">
        <v>0</v>
      </c>
      <c r="L212" s="66">
        <v>0</v>
      </c>
      <c r="M212" s="66">
        <v>0</v>
      </c>
      <c r="N212" s="66">
        <v>0</v>
      </c>
      <c r="O212" s="66">
        <v>0</v>
      </c>
      <c r="P212" s="66">
        <v>0</v>
      </c>
      <c r="Q212" s="66">
        <v>0</v>
      </c>
      <c r="R212" s="66">
        <v>0</v>
      </c>
      <c r="S212" s="66">
        <v>0</v>
      </c>
      <c r="T212" s="66">
        <v>0</v>
      </c>
      <c r="U212" s="66">
        <v>0</v>
      </c>
      <c r="V212" s="66">
        <v>0</v>
      </c>
      <c r="W212" s="66">
        <v>0</v>
      </c>
      <c r="X212" s="66">
        <v>0</v>
      </c>
      <c r="Y212" s="66">
        <v>0</v>
      </c>
      <c r="Z212" s="66">
        <v>0</v>
      </c>
      <c r="AA212" s="66">
        <v>0</v>
      </c>
      <c r="AB212" s="66">
        <v>0</v>
      </c>
      <c r="AC212" s="66">
        <v>0</v>
      </c>
      <c r="AD212" s="66">
        <v>0</v>
      </c>
      <c r="AE212" s="66">
        <v>0</v>
      </c>
      <c r="AF212" s="66">
        <v>0</v>
      </c>
      <c r="AG212" s="66">
        <v>0</v>
      </c>
      <c r="AH212" s="66">
        <v>0</v>
      </c>
      <c r="AI212" s="66">
        <v>0</v>
      </c>
      <c r="AJ212" s="66">
        <v>0</v>
      </c>
      <c r="AK212" s="66">
        <v>0</v>
      </c>
      <c r="AL212" s="66">
        <v>0</v>
      </c>
      <c r="AM212" s="66">
        <v>0</v>
      </c>
      <c r="AN212" s="66">
        <v>0</v>
      </c>
      <c r="AO212" s="66">
        <v>0</v>
      </c>
      <c r="AP212" s="66">
        <v>0</v>
      </c>
      <c r="AQ212" s="66">
        <f t="shared" si="3"/>
        <v>0</v>
      </c>
      <c r="AT212" s="35"/>
    </row>
    <row r="213" spans="1:46" ht="15" customHeight="1">
      <c r="A213" s="44">
        <v>781</v>
      </c>
      <c r="B213" s="45" t="s">
        <v>192</v>
      </c>
      <c r="C213" s="46">
        <v>0</v>
      </c>
      <c r="D213" s="66">
        <v>0</v>
      </c>
      <c r="E213" s="66">
        <v>0</v>
      </c>
      <c r="F213" s="66">
        <v>0</v>
      </c>
      <c r="G213" s="66">
        <v>0</v>
      </c>
      <c r="H213" s="66">
        <v>0</v>
      </c>
      <c r="I213" s="66">
        <v>0</v>
      </c>
      <c r="J213" s="66">
        <v>0</v>
      </c>
      <c r="K213" s="66">
        <v>0</v>
      </c>
      <c r="L213" s="66">
        <v>0</v>
      </c>
      <c r="M213" s="66">
        <v>0</v>
      </c>
      <c r="N213" s="66">
        <v>0</v>
      </c>
      <c r="O213" s="66">
        <v>0</v>
      </c>
      <c r="P213" s="66">
        <v>0</v>
      </c>
      <c r="Q213" s="66">
        <v>0</v>
      </c>
      <c r="R213" s="66">
        <v>0</v>
      </c>
      <c r="S213" s="66">
        <v>0</v>
      </c>
      <c r="T213" s="66">
        <v>0</v>
      </c>
      <c r="U213" s="66">
        <v>0</v>
      </c>
      <c r="V213" s="66">
        <v>0</v>
      </c>
      <c r="W213" s="66">
        <v>0</v>
      </c>
      <c r="X213" s="66">
        <v>0</v>
      </c>
      <c r="Y213" s="66">
        <v>0</v>
      </c>
      <c r="Z213" s="66">
        <v>0</v>
      </c>
      <c r="AA213" s="66">
        <v>0</v>
      </c>
      <c r="AB213" s="66">
        <v>0</v>
      </c>
      <c r="AC213" s="66">
        <v>0</v>
      </c>
      <c r="AD213" s="66">
        <v>0</v>
      </c>
      <c r="AE213" s="66">
        <v>0</v>
      </c>
      <c r="AF213" s="66">
        <v>0</v>
      </c>
      <c r="AG213" s="66">
        <v>0</v>
      </c>
      <c r="AH213" s="66">
        <v>0</v>
      </c>
      <c r="AI213" s="66">
        <v>0</v>
      </c>
      <c r="AJ213" s="66">
        <v>0</v>
      </c>
      <c r="AK213" s="66">
        <v>0</v>
      </c>
      <c r="AL213" s="66">
        <v>0</v>
      </c>
      <c r="AM213" s="66">
        <v>0</v>
      </c>
      <c r="AN213" s="66">
        <v>0</v>
      </c>
      <c r="AO213" s="66">
        <v>0</v>
      </c>
      <c r="AP213" s="66">
        <v>0</v>
      </c>
      <c r="AQ213" s="66">
        <f t="shared" si="3"/>
        <v>0</v>
      </c>
      <c r="AT213" s="35"/>
    </row>
    <row r="214" spans="1:46" ht="33" customHeight="1">
      <c r="A214" s="44">
        <v>802</v>
      </c>
      <c r="B214" s="45" t="s">
        <v>193</v>
      </c>
      <c r="C214" s="46">
        <v>0</v>
      </c>
      <c r="D214" s="66">
        <v>0</v>
      </c>
      <c r="E214" s="66">
        <v>0</v>
      </c>
      <c r="F214" s="66">
        <v>0</v>
      </c>
      <c r="G214" s="66">
        <v>0</v>
      </c>
      <c r="H214" s="66">
        <v>0</v>
      </c>
      <c r="I214" s="66">
        <v>0</v>
      </c>
      <c r="J214" s="66">
        <v>0</v>
      </c>
      <c r="K214" s="66">
        <v>0</v>
      </c>
      <c r="L214" s="66">
        <v>0</v>
      </c>
      <c r="M214" s="66">
        <v>0</v>
      </c>
      <c r="N214" s="66">
        <v>0</v>
      </c>
      <c r="O214" s="66">
        <v>0</v>
      </c>
      <c r="P214" s="66">
        <v>0</v>
      </c>
      <c r="Q214" s="66">
        <v>0</v>
      </c>
      <c r="R214" s="66">
        <v>0</v>
      </c>
      <c r="S214" s="66">
        <v>0</v>
      </c>
      <c r="T214" s="66">
        <v>0</v>
      </c>
      <c r="U214" s="66">
        <v>0</v>
      </c>
      <c r="V214" s="66">
        <v>0</v>
      </c>
      <c r="W214" s="66">
        <v>0</v>
      </c>
      <c r="X214" s="66">
        <v>0</v>
      </c>
      <c r="Y214" s="66">
        <v>0</v>
      </c>
      <c r="Z214" s="66">
        <v>0</v>
      </c>
      <c r="AA214" s="66">
        <v>0</v>
      </c>
      <c r="AB214" s="66">
        <v>0</v>
      </c>
      <c r="AC214" s="66">
        <v>0</v>
      </c>
      <c r="AD214" s="66">
        <v>0</v>
      </c>
      <c r="AE214" s="66">
        <v>0</v>
      </c>
      <c r="AF214" s="66">
        <v>0</v>
      </c>
      <c r="AG214" s="66">
        <v>0</v>
      </c>
      <c r="AH214" s="66">
        <v>0</v>
      </c>
      <c r="AI214" s="66">
        <v>0</v>
      </c>
      <c r="AJ214" s="66">
        <v>0</v>
      </c>
      <c r="AK214" s="66">
        <v>0</v>
      </c>
      <c r="AL214" s="66">
        <v>0</v>
      </c>
      <c r="AM214" s="66">
        <v>0</v>
      </c>
      <c r="AN214" s="66">
        <v>0</v>
      </c>
      <c r="AO214" s="66">
        <v>0</v>
      </c>
      <c r="AP214" s="66">
        <v>0</v>
      </c>
      <c r="AQ214" s="66">
        <f t="shared" si="3"/>
        <v>0</v>
      </c>
      <c r="AT214" s="35"/>
    </row>
    <row r="215" spans="1:46" ht="33" customHeight="1">
      <c r="A215" s="44">
        <v>821</v>
      </c>
      <c r="B215" s="45" t="s">
        <v>194</v>
      </c>
      <c r="C215" s="46">
        <v>0</v>
      </c>
      <c r="D215" s="66">
        <v>0</v>
      </c>
      <c r="E215" s="66">
        <v>0</v>
      </c>
      <c r="F215" s="66">
        <v>0</v>
      </c>
      <c r="G215" s="66">
        <v>0</v>
      </c>
      <c r="H215" s="66">
        <v>0</v>
      </c>
      <c r="I215" s="66">
        <v>0</v>
      </c>
      <c r="J215" s="66">
        <v>0</v>
      </c>
      <c r="K215" s="66">
        <v>0</v>
      </c>
      <c r="L215" s="66">
        <v>0</v>
      </c>
      <c r="M215" s="66">
        <v>0</v>
      </c>
      <c r="N215" s="66">
        <v>0</v>
      </c>
      <c r="O215" s="66">
        <v>0</v>
      </c>
      <c r="P215" s="66">
        <v>0</v>
      </c>
      <c r="Q215" s="66">
        <v>0</v>
      </c>
      <c r="R215" s="66">
        <v>0</v>
      </c>
      <c r="S215" s="66">
        <v>0</v>
      </c>
      <c r="T215" s="66">
        <v>0</v>
      </c>
      <c r="U215" s="66">
        <v>0</v>
      </c>
      <c r="V215" s="66">
        <v>0</v>
      </c>
      <c r="W215" s="66">
        <v>0</v>
      </c>
      <c r="X215" s="66">
        <v>0</v>
      </c>
      <c r="Y215" s="66">
        <v>0</v>
      </c>
      <c r="Z215" s="66">
        <v>0</v>
      </c>
      <c r="AA215" s="66">
        <v>0</v>
      </c>
      <c r="AB215" s="66">
        <v>0</v>
      </c>
      <c r="AC215" s="66">
        <v>0</v>
      </c>
      <c r="AD215" s="66">
        <v>0</v>
      </c>
      <c r="AE215" s="66">
        <v>0</v>
      </c>
      <c r="AF215" s="66">
        <v>0</v>
      </c>
      <c r="AG215" s="66">
        <v>0</v>
      </c>
      <c r="AH215" s="66">
        <v>0</v>
      </c>
      <c r="AI215" s="66">
        <v>0</v>
      </c>
      <c r="AJ215" s="66">
        <v>0</v>
      </c>
      <c r="AK215" s="66">
        <v>0</v>
      </c>
      <c r="AL215" s="66">
        <v>0</v>
      </c>
      <c r="AM215" s="66">
        <v>0</v>
      </c>
      <c r="AN215" s="66">
        <v>0</v>
      </c>
      <c r="AO215" s="66">
        <v>0</v>
      </c>
      <c r="AP215" s="66">
        <v>0</v>
      </c>
      <c r="AQ215" s="66">
        <f t="shared" si="3"/>
        <v>0</v>
      </c>
      <c r="AT215" s="35"/>
    </row>
    <row r="216" spans="1:46" ht="33" customHeight="1">
      <c r="A216" s="44">
        <v>831</v>
      </c>
      <c r="B216" s="45" t="s">
        <v>195</v>
      </c>
      <c r="C216" s="46">
        <v>0</v>
      </c>
      <c r="D216" s="66">
        <v>0</v>
      </c>
      <c r="E216" s="66">
        <v>0</v>
      </c>
      <c r="F216" s="66">
        <v>0</v>
      </c>
      <c r="G216" s="66">
        <v>0</v>
      </c>
      <c r="H216" s="66">
        <v>0</v>
      </c>
      <c r="I216" s="66">
        <v>0</v>
      </c>
      <c r="J216" s="66">
        <v>0</v>
      </c>
      <c r="K216" s="66">
        <v>0</v>
      </c>
      <c r="L216" s="66">
        <v>0</v>
      </c>
      <c r="M216" s="66">
        <v>0</v>
      </c>
      <c r="N216" s="66">
        <v>0</v>
      </c>
      <c r="O216" s="66">
        <v>0</v>
      </c>
      <c r="P216" s="66">
        <v>0</v>
      </c>
      <c r="Q216" s="66">
        <v>0</v>
      </c>
      <c r="R216" s="66">
        <v>0</v>
      </c>
      <c r="S216" s="66">
        <v>0</v>
      </c>
      <c r="T216" s="66">
        <v>0</v>
      </c>
      <c r="U216" s="66">
        <v>0</v>
      </c>
      <c r="V216" s="66">
        <v>0</v>
      </c>
      <c r="W216" s="66">
        <v>0</v>
      </c>
      <c r="X216" s="66">
        <v>0</v>
      </c>
      <c r="Y216" s="66">
        <v>0</v>
      </c>
      <c r="Z216" s="66">
        <v>0</v>
      </c>
      <c r="AA216" s="66">
        <v>0</v>
      </c>
      <c r="AB216" s="66">
        <v>0</v>
      </c>
      <c r="AC216" s="66">
        <v>0</v>
      </c>
      <c r="AD216" s="66">
        <v>0</v>
      </c>
      <c r="AE216" s="66">
        <v>0</v>
      </c>
      <c r="AF216" s="66">
        <v>0</v>
      </c>
      <c r="AG216" s="66">
        <v>0</v>
      </c>
      <c r="AH216" s="66">
        <v>0</v>
      </c>
      <c r="AI216" s="66">
        <v>0</v>
      </c>
      <c r="AJ216" s="66">
        <v>0</v>
      </c>
      <c r="AK216" s="66">
        <v>0</v>
      </c>
      <c r="AL216" s="66">
        <v>0</v>
      </c>
      <c r="AM216" s="66">
        <v>0</v>
      </c>
      <c r="AN216" s="66">
        <v>0</v>
      </c>
      <c r="AO216" s="66">
        <v>0</v>
      </c>
      <c r="AP216" s="66">
        <v>0</v>
      </c>
      <c r="AQ216" s="66">
        <f t="shared" si="3"/>
        <v>0</v>
      </c>
      <c r="AT216" s="35"/>
    </row>
    <row r="217" spans="1:46" ht="33" customHeight="1">
      <c r="A217" s="44">
        <v>862</v>
      </c>
      <c r="B217" s="45" t="s">
        <v>196</v>
      </c>
      <c r="C217" s="46" t="s">
        <v>668</v>
      </c>
      <c r="D217" s="66">
        <v>0</v>
      </c>
      <c r="E217" s="66">
        <v>0</v>
      </c>
      <c r="F217" s="66">
        <v>0</v>
      </c>
      <c r="G217" s="66">
        <v>8088.66</v>
      </c>
      <c r="H217" s="66">
        <v>0</v>
      </c>
      <c r="I217" s="66">
        <v>0</v>
      </c>
      <c r="J217" s="66">
        <v>0</v>
      </c>
      <c r="K217" s="66">
        <v>3792243.35</v>
      </c>
      <c r="L217" s="66">
        <v>0</v>
      </c>
      <c r="M217" s="66">
        <v>0</v>
      </c>
      <c r="N217" s="66">
        <v>0</v>
      </c>
      <c r="O217" s="66">
        <v>0</v>
      </c>
      <c r="P217" s="66">
        <v>0</v>
      </c>
      <c r="Q217" s="66">
        <v>0</v>
      </c>
      <c r="R217" s="66">
        <v>0</v>
      </c>
      <c r="S217" s="66">
        <v>0</v>
      </c>
      <c r="T217" s="66">
        <v>0</v>
      </c>
      <c r="U217" s="66">
        <v>0</v>
      </c>
      <c r="V217" s="66">
        <v>0</v>
      </c>
      <c r="W217" s="66">
        <v>0</v>
      </c>
      <c r="X217" s="66">
        <v>0</v>
      </c>
      <c r="Y217" s="66">
        <v>0</v>
      </c>
      <c r="Z217" s="66">
        <v>0</v>
      </c>
      <c r="AA217" s="66">
        <v>0</v>
      </c>
      <c r="AB217" s="66">
        <v>0</v>
      </c>
      <c r="AC217" s="66">
        <v>0</v>
      </c>
      <c r="AD217" s="66">
        <v>0</v>
      </c>
      <c r="AE217" s="66">
        <v>0</v>
      </c>
      <c r="AF217" s="66">
        <v>0</v>
      </c>
      <c r="AG217" s="66">
        <v>0</v>
      </c>
      <c r="AH217" s="66">
        <v>0</v>
      </c>
      <c r="AI217" s="66">
        <v>0</v>
      </c>
      <c r="AJ217" s="66">
        <v>0</v>
      </c>
      <c r="AK217" s="66">
        <v>0</v>
      </c>
      <c r="AL217" s="66">
        <v>0</v>
      </c>
      <c r="AM217" s="66">
        <v>0</v>
      </c>
      <c r="AN217" s="66">
        <v>0</v>
      </c>
      <c r="AO217" s="66">
        <v>0</v>
      </c>
      <c r="AP217" s="66">
        <v>0</v>
      </c>
      <c r="AQ217" s="66">
        <f t="shared" si="3"/>
        <v>3800332.0100000002</v>
      </c>
      <c r="AT217" s="35"/>
    </row>
    <row r="218" spans="1:46" ht="33" customHeight="1">
      <c r="A218" s="44">
        <v>865</v>
      </c>
      <c r="B218" s="45" t="s">
        <v>197</v>
      </c>
      <c r="C218" s="46" t="s">
        <v>670</v>
      </c>
      <c r="D218" s="66">
        <v>0</v>
      </c>
      <c r="E218" s="66">
        <v>0</v>
      </c>
      <c r="F218" s="66">
        <v>0</v>
      </c>
      <c r="G218" s="66">
        <v>0</v>
      </c>
      <c r="H218" s="66">
        <v>0</v>
      </c>
      <c r="I218" s="66">
        <v>0</v>
      </c>
      <c r="J218" s="66">
        <v>0</v>
      </c>
      <c r="K218" s="66">
        <v>0</v>
      </c>
      <c r="L218" s="66">
        <v>0</v>
      </c>
      <c r="M218" s="66">
        <v>0</v>
      </c>
      <c r="N218" s="66">
        <v>0</v>
      </c>
      <c r="O218" s="66">
        <v>0</v>
      </c>
      <c r="P218" s="66">
        <v>0</v>
      </c>
      <c r="Q218" s="66">
        <v>0</v>
      </c>
      <c r="R218" s="66">
        <v>0</v>
      </c>
      <c r="S218" s="66">
        <v>0</v>
      </c>
      <c r="T218" s="66">
        <v>0</v>
      </c>
      <c r="U218" s="66">
        <v>0</v>
      </c>
      <c r="V218" s="66">
        <v>0</v>
      </c>
      <c r="W218" s="66">
        <v>0</v>
      </c>
      <c r="X218" s="66">
        <v>0</v>
      </c>
      <c r="Y218" s="66">
        <v>0</v>
      </c>
      <c r="Z218" s="66">
        <v>0</v>
      </c>
      <c r="AA218" s="66">
        <v>0</v>
      </c>
      <c r="AB218" s="66">
        <v>0</v>
      </c>
      <c r="AC218" s="66">
        <v>0</v>
      </c>
      <c r="AD218" s="66">
        <v>0</v>
      </c>
      <c r="AE218" s="66">
        <v>0</v>
      </c>
      <c r="AF218" s="66">
        <v>0</v>
      </c>
      <c r="AG218" s="66">
        <v>0</v>
      </c>
      <c r="AH218" s="66">
        <v>0</v>
      </c>
      <c r="AI218" s="66">
        <v>0</v>
      </c>
      <c r="AJ218" s="66">
        <v>0</v>
      </c>
      <c r="AK218" s="66">
        <v>0</v>
      </c>
      <c r="AL218" s="66">
        <v>0</v>
      </c>
      <c r="AM218" s="66">
        <v>0</v>
      </c>
      <c r="AN218" s="66">
        <v>0</v>
      </c>
      <c r="AO218" s="66">
        <v>0</v>
      </c>
      <c r="AP218" s="66">
        <v>0</v>
      </c>
      <c r="AQ218" s="66">
        <f t="shared" si="3"/>
        <v>0</v>
      </c>
      <c r="AT218" s="35"/>
    </row>
    <row r="219" spans="1:46" ht="33" customHeight="1">
      <c r="A219" s="44">
        <v>867</v>
      </c>
      <c r="B219" s="45" t="s">
        <v>198</v>
      </c>
      <c r="C219" s="46" t="s">
        <v>670</v>
      </c>
      <c r="D219" s="66">
        <v>0</v>
      </c>
      <c r="E219" s="66">
        <v>0</v>
      </c>
      <c r="F219" s="66">
        <v>13148927.23</v>
      </c>
      <c r="G219" s="66">
        <v>0.14000000000000001</v>
      </c>
      <c r="H219" s="66">
        <v>0</v>
      </c>
      <c r="I219" s="66">
        <v>0</v>
      </c>
      <c r="J219" s="66">
        <v>0</v>
      </c>
      <c r="K219" s="66">
        <v>0</v>
      </c>
      <c r="L219" s="66">
        <v>0</v>
      </c>
      <c r="M219" s="66">
        <v>0</v>
      </c>
      <c r="N219" s="66">
        <v>0</v>
      </c>
      <c r="O219" s="66">
        <v>0</v>
      </c>
      <c r="P219" s="66">
        <v>0</v>
      </c>
      <c r="Q219" s="66">
        <v>0</v>
      </c>
      <c r="R219" s="66">
        <v>0</v>
      </c>
      <c r="S219" s="66">
        <v>0</v>
      </c>
      <c r="T219" s="66">
        <v>0</v>
      </c>
      <c r="U219" s="66">
        <v>0</v>
      </c>
      <c r="V219" s="66">
        <v>0</v>
      </c>
      <c r="W219" s="66">
        <v>0</v>
      </c>
      <c r="X219" s="66">
        <v>0</v>
      </c>
      <c r="Y219" s="66">
        <v>0</v>
      </c>
      <c r="Z219" s="66">
        <v>0</v>
      </c>
      <c r="AA219" s="66">
        <v>0</v>
      </c>
      <c r="AB219" s="66">
        <v>0</v>
      </c>
      <c r="AC219" s="66">
        <v>0</v>
      </c>
      <c r="AD219" s="66">
        <v>0</v>
      </c>
      <c r="AE219" s="66">
        <v>0</v>
      </c>
      <c r="AF219" s="66">
        <v>0</v>
      </c>
      <c r="AG219" s="66">
        <v>0</v>
      </c>
      <c r="AH219" s="66">
        <v>0</v>
      </c>
      <c r="AI219" s="66">
        <v>0</v>
      </c>
      <c r="AJ219" s="66">
        <v>0</v>
      </c>
      <c r="AK219" s="66">
        <v>0</v>
      </c>
      <c r="AL219" s="66">
        <v>0</v>
      </c>
      <c r="AM219" s="66">
        <v>0</v>
      </c>
      <c r="AN219" s="66">
        <v>0</v>
      </c>
      <c r="AO219" s="66">
        <v>0</v>
      </c>
      <c r="AP219" s="66">
        <v>0</v>
      </c>
      <c r="AQ219" s="66">
        <f t="shared" si="3"/>
        <v>13148927.370000001</v>
      </c>
      <c r="AT219" s="35"/>
    </row>
    <row r="220" spans="1:46" ht="33" customHeight="1">
      <c r="A220" s="44">
        <v>901</v>
      </c>
      <c r="B220" s="45" t="s">
        <v>199</v>
      </c>
      <c r="C220" s="67" t="s">
        <v>665</v>
      </c>
      <c r="D220" s="66">
        <v>0</v>
      </c>
      <c r="E220" s="66">
        <v>0</v>
      </c>
      <c r="F220" s="66">
        <v>0</v>
      </c>
      <c r="G220" s="66">
        <v>0</v>
      </c>
      <c r="H220" s="66">
        <v>0</v>
      </c>
      <c r="I220" s="66">
        <v>0</v>
      </c>
      <c r="J220" s="66">
        <v>0</v>
      </c>
      <c r="K220" s="66">
        <v>0</v>
      </c>
      <c r="L220" s="66">
        <v>0</v>
      </c>
      <c r="M220" s="66">
        <v>0</v>
      </c>
      <c r="N220" s="66">
        <v>0</v>
      </c>
      <c r="O220" s="66">
        <v>0</v>
      </c>
      <c r="P220" s="66">
        <v>0</v>
      </c>
      <c r="Q220" s="66">
        <v>0</v>
      </c>
      <c r="R220" s="66">
        <v>0</v>
      </c>
      <c r="S220" s="66">
        <v>0</v>
      </c>
      <c r="T220" s="66">
        <v>0</v>
      </c>
      <c r="U220" s="66">
        <v>0</v>
      </c>
      <c r="V220" s="66">
        <v>0</v>
      </c>
      <c r="W220" s="66">
        <v>0</v>
      </c>
      <c r="X220" s="66">
        <v>0</v>
      </c>
      <c r="Y220" s="66">
        <v>0</v>
      </c>
      <c r="Z220" s="66">
        <v>0</v>
      </c>
      <c r="AA220" s="66">
        <v>0</v>
      </c>
      <c r="AB220" s="66">
        <v>0</v>
      </c>
      <c r="AC220" s="66">
        <v>0</v>
      </c>
      <c r="AD220" s="66">
        <v>0</v>
      </c>
      <c r="AE220" s="66">
        <v>0</v>
      </c>
      <c r="AF220" s="66">
        <v>0</v>
      </c>
      <c r="AG220" s="66">
        <v>0</v>
      </c>
      <c r="AH220" s="66">
        <v>0</v>
      </c>
      <c r="AI220" s="66">
        <v>0</v>
      </c>
      <c r="AJ220" s="66">
        <v>0</v>
      </c>
      <c r="AK220" s="66">
        <v>0</v>
      </c>
      <c r="AL220" s="66">
        <v>0</v>
      </c>
      <c r="AM220" s="66">
        <v>0</v>
      </c>
      <c r="AN220" s="66">
        <v>0</v>
      </c>
      <c r="AO220" s="66">
        <v>0</v>
      </c>
      <c r="AP220" s="66">
        <v>0</v>
      </c>
      <c r="AQ220" s="66">
        <f t="shared" si="3"/>
        <v>0</v>
      </c>
      <c r="AT220" s="35"/>
    </row>
    <row r="221" spans="1:46" ht="33" customHeight="1">
      <c r="A221" s="44">
        <v>902</v>
      </c>
      <c r="B221" s="45" t="s">
        <v>200</v>
      </c>
      <c r="C221" s="46" t="s">
        <v>665</v>
      </c>
      <c r="D221" s="66">
        <v>0</v>
      </c>
      <c r="E221" s="66">
        <v>0</v>
      </c>
      <c r="F221" s="66">
        <v>0</v>
      </c>
      <c r="G221" s="66">
        <v>5619.15</v>
      </c>
      <c r="H221" s="66">
        <v>0</v>
      </c>
      <c r="I221" s="66">
        <v>0</v>
      </c>
      <c r="J221" s="66">
        <v>0</v>
      </c>
      <c r="K221" s="66">
        <v>0</v>
      </c>
      <c r="L221" s="66">
        <v>0</v>
      </c>
      <c r="M221" s="66">
        <v>0</v>
      </c>
      <c r="N221" s="66">
        <v>0</v>
      </c>
      <c r="O221" s="66">
        <v>0</v>
      </c>
      <c r="P221" s="66">
        <v>0</v>
      </c>
      <c r="Q221" s="66">
        <v>0</v>
      </c>
      <c r="R221" s="66">
        <v>0</v>
      </c>
      <c r="S221" s="66">
        <v>0</v>
      </c>
      <c r="T221" s="66">
        <v>0</v>
      </c>
      <c r="U221" s="66">
        <v>0</v>
      </c>
      <c r="V221" s="66">
        <v>0</v>
      </c>
      <c r="W221" s="66">
        <v>0</v>
      </c>
      <c r="X221" s="66">
        <v>0</v>
      </c>
      <c r="Y221" s="66">
        <v>0</v>
      </c>
      <c r="Z221" s="66">
        <v>0</v>
      </c>
      <c r="AA221" s="66">
        <v>0</v>
      </c>
      <c r="AB221" s="66">
        <v>0</v>
      </c>
      <c r="AC221" s="66">
        <v>0</v>
      </c>
      <c r="AD221" s="66">
        <v>0</v>
      </c>
      <c r="AE221" s="66">
        <v>0</v>
      </c>
      <c r="AF221" s="66">
        <v>0</v>
      </c>
      <c r="AG221" s="66">
        <v>0</v>
      </c>
      <c r="AH221" s="66">
        <v>0</v>
      </c>
      <c r="AI221" s="66">
        <v>0</v>
      </c>
      <c r="AJ221" s="66">
        <v>0</v>
      </c>
      <c r="AK221" s="66">
        <v>0</v>
      </c>
      <c r="AL221" s="66">
        <v>0</v>
      </c>
      <c r="AM221" s="66">
        <v>0</v>
      </c>
      <c r="AN221" s="66">
        <v>0</v>
      </c>
      <c r="AO221" s="66">
        <v>0</v>
      </c>
      <c r="AP221" s="66">
        <v>0</v>
      </c>
      <c r="AQ221" s="66">
        <f t="shared" si="3"/>
        <v>5619.15</v>
      </c>
      <c r="AT221" s="35"/>
    </row>
    <row r="222" spans="1:46" ht="33" customHeight="1">
      <c r="A222" s="44">
        <v>903</v>
      </c>
      <c r="B222" s="45" t="s">
        <v>201</v>
      </c>
      <c r="C222" s="46" t="s">
        <v>665</v>
      </c>
      <c r="D222" s="66">
        <v>0</v>
      </c>
      <c r="E222" s="66">
        <v>0</v>
      </c>
      <c r="F222" s="66">
        <v>0</v>
      </c>
      <c r="G222" s="66">
        <v>30</v>
      </c>
      <c r="H222" s="66">
        <v>0</v>
      </c>
      <c r="I222" s="66">
        <v>0</v>
      </c>
      <c r="J222" s="66">
        <v>0</v>
      </c>
      <c r="K222" s="66">
        <v>0</v>
      </c>
      <c r="L222" s="66">
        <v>0</v>
      </c>
      <c r="M222" s="66">
        <v>0</v>
      </c>
      <c r="N222" s="66">
        <v>0</v>
      </c>
      <c r="O222" s="66">
        <v>0</v>
      </c>
      <c r="P222" s="66">
        <v>0</v>
      </c>
      <c r="Q222" s="66">
        <v>0</v>
      </c>
      <c r="R222" s="66">
        <v>0</v>
      </c>
      <c r="S222" s="66">
        <v>0</v>
      </c>
      <c r="T222" s="66">
        <v>0</v>
      </c>
      <c r="U222" s="66">
        <v>0</v>
      </c>
      <c r="V222" s="66">
        <v>0</v>
      </c>
      <c r="W222" s="66">
        <v>0</v>
      </c>
      <c r="X222" s="66">
        <v>0</v>
      </c>
      <c r="Y222" s="66">
        <v>0</v>
      </c>
      <c r="Z222" s="66">
        <v>0</v>
      </c>
      <c r="AA222" s="66">
        <v>0</v>
      </c>
      <c r="AB222" s="66">
        <v>0</v>
      </c>
      <c r="AC222" s="66">
        <v>0</v>
      </c>
      <c r="AD222" s="66">
        <v>0</v>
      </c>
      <c r="AE222" s="66">
        <v>0</v>
      </c>
      <c r="AF222" s="66">
        <v>0</v>
      </c>
      <c r="AG222" s="66">
        <v>0</v>
      </c>
      <c r="AH222" s="66">
        <v>0</v>
      </c>
      <c r="AI222" s="66">
        <v>0</v>
      </c>
      <c r="AJ222" s="66">
        <v>0</v>
      </c>
      <c r="AK222" s="66">
        <v>0</v>
      </c>
      <c r="AL222" s="66">
        <v>0</v>
      </c>
      <c r="AM222" s="66">
        <v>0</v>
      </c>
      <c r="AN222" s="66">
        <v>0</v>
      </c>
      <c r="AO222" s="66">
        <v>0</v>
      </c>
      <c r="AP222" s="66">
        <v>0</v>
      </c>
      <c r="AQ222" s="66">
        <f t="shared" si="3"/>
        <v>30</v>
      </c>
      <c r="AT222" s="35"/>
    </row>
    <row r="223" spans="1:46" ht="33" customHeight="1">
      <c r="A223" s="44">
        <v>904</v>
      </c>
      <c r="B223" s="45" t="s">
        <v>202</v>
      </c>
      <c r="C223" s="46" t="s">
        <v>665</v>
      </c>
      <c r="D223" s="66">
        <v>0</v>
      </c>
      <c r="E223" s="66">
        <v>0</v>
      </c>
      <c r="F223" s="66">
        <v>0</v>
      </c>
      <c r="G223" s="66">
        <v>703.5</v>
      </c>
      <c r="H223" s="66">
        <v>0</v>
      </c>
      <c r="I223" s="66">
        <v>0</v>
      </c>
      <c r="J223" s="66">
        <v>0</v>
      </c>
      <c r="K223" s="66">
        <v>0</v>
      </c>
      <c r="L223" s="66">
        <v>0</v>
      </c>
      <c r="M223" s="66">
        <v>0</v>
      </c>
      <c r="N223" s="66">
        <v>0</v>
      </c>
      <c r="O223" s="66">
        <v>0</v>
      </c>
      <c r="P223" s="66">
        <v>0</v>
      </c>
      <c r="Q223" s="66">
        <v>0</v>
      </c>
      <c r="R223" s="66">
        <v>0</v>
      </c>
      <c r="S223" s="66">
        <v>0</v>
      </c>
      <c r="T223" s="66">
        <v>0</v>
      </c>
      <c r="U223" s="66">
        <v>0</v>
      </c>
      <c r="V223" s="66">
        <v>0</v>
      </c>
      <c r="W223" s="66">
        <v>0</v>
      </c>
      <c r="X223" s="66">
        <v>0</v>
      </c>
      <c r="Y223" s="66">
        <v>0</v>
      </c>
      <c r="Z223" s="66">
        <v>0</v>
      </c>
      <c r="AA223" s="66">
        <v>0</v>
      </c>
      <c r="AB223" s="66">
        <v>0</v>
      </c>
      <c r="AC223" s="66">
        <v>0</v>
      </c>
      <c r="AD223" s="66">
        <v>0</v>
      </c>
      <c r="AE223" s="66">
        <v>0</v>
      </c>
      <c r="AF223" s="66">
        <v>0</v>
      </c>
      <c r="AG223" s="66">
        <v>0</v>
      </c>
      <c r="AH223" s="66">
        <v>0</v>
      </c>
      <c r="AI223" s="66">
        <v>0</v>
      </c>
      <c r="AJ223" s="66">
        <v>0</v>
      </c>
      <c r="AK223" s="66">
        <v>0</v>
      </c>
      <c r="AL223" s="66">
        <v>0</v>
      </c>
      <c r="AM223" s="66">
        <v>0</v>
      </c>
      <c r="AN223" s="66">
        <v>0</v>
      </c>
      <c r="AO223" s="66">
        <v>0</v>
      </c>
      <c r="AP223" s="66">
        <v>0</v>
      </c>
      <c r="AQ223" s="66">
        <f t="shared" si="3"/>
        <v>703.5</v>
      </c>
      <c r="AT223" s="35"/>
    </row>
    <row r="224" spans="1:46" ht="33" customHeight="1">
      <c r="A224" s="44">
        <v>905</v>
      </c>
      <c r="B224" s="45" t="s">
        <v>203</v>
      </c>
      <c r="C224" s="46" t="s">
        <v>665</v>
      </c>
      <c r="D224" s="66">
        <v>0</v>
      </c>
      <c r="E224" s="66">
        <v>0</v>
      </c>
      <c r="F224" s="66">
        <v>0</v>
      </c>
      <c r="G224" s="66">
        <v>0</v>
      </c>
      <c r="H224" s="66">
        <v>0</v>
      </c>
      <c r="I224" s="66">
        <v>0</v>
      </c>
      <c r="J224" s="66">
        <v>0</v>
      </c>
      <c r="K224" s="66">
        <v>0</v>
      </c>
      <c r="L224" s="66">
        <v>0</v>
      </c>
      <c r="M224" s="66">
        <v>0</v>
      </c>
      <c r="N224" s="66">
        <v>0</v>
      </c>
      <c r="O224" s="66">
        <v>0</v>
      </c>
      <c r="P224" s="66">
        <v>0</v>
      </c>
      <c r="Q224" s="66">
        <v>0</v>
      </c>
      <c r="R224" s="66">
        <v>0</v>
      </c>
      <c r="S224" s="66">
        <v>0</v>
      </c>
      <c r="T224" s="66">
        <v>0</v>
      </c>
      <c r="U224" s="66">
        <v>0</v>
      </c>
      <c r="V224" s="66">
        <v>0</v>
      </c>
      <c r="W224" s="66">
        <v>0</v>
      </c>
      <c r="X224" s="66">
        <v>0</v>
      </c>
      <c r="Y224" s="66">
        <v>0</v>
      </c>
      <c r="Z224" s="66">
        <v>0</v>
      </c>
      <c r="AA224" s="66">
        <v>0</v>
      </c>
      <c r="AB224" s="66">
        <v>0</v>
      </c>
      <c r="AC224" s="66">
        <v>0</v>
      </c>
      <c r="AD224" s="66">
        <v>0</v>
      </c>
      <c r="AE224" s="66">
        <v>0</v>
      </c>
      <c r="AF224" s="66">
        <v>0</v>
      </c>
      <c r="AG224" s="66">
        <v>0</v>
      </c>
      <c r="AH224" s="66">
        <v>0</v>
      </c>
      <c r="AI224" s="66">
        <v>0</v>
      </c>
      <c r="AJ224" s="66">
        <v>0</v>
      </c>
      <c r="AK224" s="66">
        <v>0</v>
      </c>
      <c r="AL224" s="66">
        <v>0</v>
      </c>
      <c r="AM224" s="66">
        <v>0</v>
      </c>
      <c r="AN224" s="66">
        <v>0</v>
      </c>
      <c r="AO224" s="66">
        <v>0</v>
      </c>
      <c r="AP224" s="66">
        <v>0</v>
      </c>
      <c r="AQ224" s="66">
        <f t="shared" si="3"/>
        <v>0</v>
      </c>
      <c r="AT224" s="35"/>
    </row>
    <row r="225" spans="1:46" ht="33" customHeight="1">
      <c r="A225" s="44">
        <v>906</v>
      </c>
      <c r="B225" s="186" t="s">
        <v>204</v>
      </c>
      <c r="C225" s="46" t="s">
        <v>665</v>
      </c>
      <c r="D225" s="66">
        <v>0</v>
      </c>
      <c r="E225" s="66">
        <v>0</v>
      </c>
      <c r="F225" s="66">
        <v>0</v>
      </c>
      <c r="G225" s="66">
        <v>0</v>
      </c>
      <c r="H225" s="66">
        <v>0</v>
      </c>
      <c r="I225" s="66">
        <v>0</v>
      </c>
      <c r="J225" s="66">
        <v>0</v>
      </c>
      <c r="K225" s="66">
        <v>0</v>
      </c>
      <c r="L225" s="66">
        <v>0</v>
      </c>
      <c r="M225" s="66">
        <v>0</v>
      </c>
      <c r="N225" s="66">
        <v>0</v>
      </c>
      <c r="O225" s="66">
        <v>0</v>
      </c>
      <c r="P225" s="66">
        <v>0</v>
      </c>
      <c r="Q225" s="66">
        <v>0</v>
      </c>
      <c r="R225" s="66">
        <v>0</v>
      </c>
      <c r="S225" s="66">
        <v>0</v>
      </c>
      <c r="T225" s="66">
        <v>0</v>
      </c>
      <c r="U225" s="66">
        <v>0</v>
      </c>
      <c r="V225" s="66">
        <v>0</v>
      </c>
      <c r="W225" s="66">
        <v>0</v>
      </c>
      <c r="X225" s="66">
        <v>0</v>
      </c>
      <c r="Y225" s="66">
        <v>0</v>
      </c>
      <c r="Z225" s="66">
        <v>0</v>
      </c>
      <c r="AA225" s="66">
        <v>0</v>
      </c>
      <c r="AB225" s="66">
        <v>0</v>
      </c>
      <c r="AC225" s="66">
        <v>0</v>
      </c>
      <c r="AD225" s="66">
        <v>0</v>
      </c>
      <c r="AE225" s="66">
        <v>0</v>
      </c>
      <c r="AF225" s="66">
        <v>0</v>
      </c>
      <c r="AG225" s="66">
        <v>0</v>
      </c>
      <c r="AH225" s="66">
        <v>0</v>
      </c>
      <c r="AI225" s="66">
        <v>0</v>
      </c>
      <c r="AJ225" s="66">
        <v>0</v>
      </c>
      <c r="AK225" s="66">
        <v>0</v>
      </c>
      <c r="AL225" s="66">
        <v>0</v>
      </c>
      <c r="AM225" s="66">
        <v>0</v>
      </c>
      <c r="AN225" s="66">
        <v>0</v>
      </c>
      <c r="AO225" s="66">
        <v>0</v>
      </c>
      <c r="AP225" s="66">
        <v>0</v>
      </c>
      <c r="AQ225" s="66">
        <f t="shared" si="3"/>
        <v>0</v>
      </c>
      <c r="AT225" s="35"/>
    </row>
    <row r="226" spans="1:46" ht="33" customHeight="1">
      <c r="A226" s="44">
        <v>907</v>
      </c>
      <c r="B226" s="45" t="s">
        <v>205</v>
      </c>
      <c r="C226" s="46" t="s">
        <v>665</v>
      </c>
      <c r="D226" s="66">
        <v>0</v>
      </c>
      <c r="E226" s="66">
        <v>0</v>
      </c>
      <c r="F226" s="66">
        <v>0</v>
      </c>
      <c r="G226" s="66">
        <v>791.67</v>
      </c>
      <c r="H226" s="66">
        <v>0</v>
      </c>
      <c r="I226" s="66">
        <v>0</v>
      </c>
      <c r="J226" s="66">
        <v>0</v>
      </c>
      <c r="K226" s="66">
        <v>0</v>
      </c>
      <c r="L226" s="66">
        <v>0</v>
      </c>
      <c r="M226" s="66">
        <v>0</v>
      </c>
      <c r="N226" s="66">
        <v>0</v>
      </c>
      <c r="O226" s="66">
        <v>0</v>
      </c>
      <c r="P226" s="66">
        <v>0</v>
      </c>
      <c r="Q226" s="66">
        <v>0</v>
      </c>
      <c r="R226" s="66">
        <v>0</v>
      </c>
      <c r="S226" s="66">
        <v>0</v>
      </c>
      <c r="T226" s="66">
        <v>0</v>
      </c>
      <c r="U226" s="66">
        <v>0</v>
      </c>
      <c r="V226" s="66">
        <v>0</v>
      </c>
      <c r="W226" s="66">
        <v>0</v>
      </c>
      <c r="X226" s="66">
        <v>0</v>
      </c>
      <c r="Y226" s="66">
        <v>0</v>
      </c>
      <c r="Z226" s="66">
        <v>0</v>
      </c>
      <c r="AA226" s="66">
        <v>0</v>
      </c>
      <c r="AB226" s="66">
        <v>0</v>
      </c>
      <c r="AC226" s="66">
        <v>0</v>
      </c>
      <c r="AD226" s="66">
        <v>0</v>
      </c>
      <c r="AE226" s="66">
        <v>0</v>
      </c>
      <c r="AF226" s="66">
        <v>0</v>
      </c>
      <c r="AG226" s="66">
        <v>0</v>
      </c>
      <c r="AH226" s="66">
        <v>0</v>
      </c>
      <c r="AI226" s="66">
        <v>0</v>
      </c>
      <c r="AJ226" s="66">
        <v>0</v>
      </c>
      <c r="AK226" s="66">
        <v>0</v>
      </c>
      <c r="AL226" s="66">
        <v>0</v>
      </c>
      <c r="AM226" s="66">
        <v>0</v>
      </c>
      <c r="AN226" s="66">
        <v>0</v>
      </c>
      <c r="AO226" s="66">
        <v>0</v>
      </c>
      <c r="AP226" s="66">
        <v>0</v>
      </c>
      <c r="AQ226" s="66">
        <f t="shared" si="3"/>
        <v>791.67</v>
      </c>
      <c r="AT226" s="35"/>
    </row>
    <row r="227" spans="1:46" ht="33" customHeight="1">
      <c r="A227" s="44">
        <v>908</v>
      </c>
      <c r="B227" s="45" t="s">
        <v>206</v>
      </c>
      <c r="C227" s="46" t="s">
        <v>665</v>
      </c>
      <c r="D227" s="66">
        <v>0</v>
      </c>
      <c r="E227" s="66">
        <v>0</v>
      </c>
      <c r="F227" s="66">
        <v>0</v>
      </c>
      <c r="G227" s="66">
        <v>0</v>
      </c>
      <c r="H227" s="66">
        <v>0</v>
      </c>
      <c r="I227" s="66">
        <v>0</v>
      </c>
      <c r="J227" s="66">
        <v>0</v>
      </c>
      <c r="K227" s="66">
        <v>0</v>
      </c>
      <c r="L227" s="66">
        <v>0</v>
      </c>
      <c r="M227" s="66">
        <v>0</v>
      </c>
      <c r="N227" s="66">
        <v>0</v>
      </c>
      <c r="O227" s="66">
        <v>0</v>
      </c>
      <c r="P227" s="66">
        <v>0</v>
      </c>
      <c r="Q227" s="66">
        <v>0</v>
      </c>
      <c r="R227" s="66">
        <v>0</v>
      </c>
      <c r="S227" s="66">
        <v>0</v>
      </c>
      <c r="T227" s="66">
        <v>0</v>
      </c>
      <c r="U227" s="66">
        <v>0</v>
      </c>
      <c r="V227" s="66">
        <v>0</v>
      </c>
      <c r="W227" s="66">
        <v>0</v>
      </c>
      <c r="X227" s="66">
        <v>0</v>
      </c>
      <c r="Y227" s="66">
        <v>0</v>
      </c>
      <c r="Z227" s="66">
        <v>0</v>
      </c>
      <c r="AA227" s="66">
        <v>0</v>
      </c>
      <c r="AB227" s="66">
        <v>0</v>
      </c>
      <c r="AC227" s="66">
        <v>0</v>
      </c>
      <c r="AD227" s="66">
        <v>0</v>
      </c>
      <c r="AE227" s="66">
        <v>0</v>
      </c>
      <c r="AF227" s="66">
        <v>0</v>
      </c>
      <c r="AG227" s="66">
        <v>0</v>
      </c>
      <c r="AH227" s="66">
        <v>0</v>
      </c>
      <c r="AI227" s="66">
        <v>0</v>
      </c>
      <c r="AJ227" s="66">
        <v>0</v>
      </c>
      <c r="AK227" s="66">
        <v>0</v>
      </c>
      <c r="AL227" s="66">
        <v>0</v>
      </c>
      <c r="AM227" s="66">
        <v>0</v>
      </c>
      <c r="AN227" s="66">
        <v>0</v>
      </c>
      <c r="AO227" s="66">
        <v>0</v>
      </c>
      <c r="AP227" s="66">
        <v>0</v>
      </c>
      <c r="AQ227" s="66">
        <f t="shared" si="3"/>
        <v>0</v>
      </c>
      <c r="AT227" s="35"/>
    </row>
    <row r="228" spans="1:46" ht="33" customHeight="1">
      <c r="A228" s="44">
        <v>909</v>
      </c>
      <c r="B228" s="45" t="s">
        <v>207</v>
      </c>
      <c r="C228" s="46" t="s">
        <v>665</v>
      </c>
      <c r="D228" s="66">
        <v>0</v>
      </c>
      <c r="E228" s="66">
        <v>0</v>
      </c>
      <c r="F228" s="66">
        <v>0</v>
      </c>
      <c r="G228" s="66">
        <v>0</v>
      </c>
      <c r="H228" s="66">
        <v>0</v>
      </c>
      <c r="I228" s="66">
        <v>0</v>
      </c>
      <c r="J228" s="66">
        <v>0</v>
      </c>
      <c r="K228" s="66">
        <v>0</v>
      </c>
      <c r="L228" s="66">
        <v>0</v>
      </c>
      <c r="M228" s="66">
        <v>0</v>
      </c>
      <c r="N228" s="66">
        <v>0</v>
      </c>
      <c r="O228" s="66">
        <v>0</v>
      </c>
      <c r="P228" s="66">
        <v>0</v>
      </c>
      <c r="Q228" s="66">
        <v>0</v>
      </c>
      <c r="R228" s="66">
        <v>0</v>
      </c>
      <c r="S228" s="66">
        <v>0</v>
      </c>
      <c r="T228" s="66">
        <v>0</v>
      </c>
      <c r="U228" s="66">
        <v>0</v>
      </c>
      <c r="V228" s="66">
        <v>0</v>
      </c>
      <c r="W228" s="66">
        <v>0</v>
      </c>
      <c r="X228" s="66">
        <v>0</v>
      </c>
      <c r="Y228" s="66">
        <v>0</v>
      </c>
      <c r="Z228" s="66">
        <v>0</v>
      </c>
      <c r="AA228" s="66">
        <v>0</v>
      </c>
      <c r="AB228" s="66">
        <v>0</v>
      </c>
      <c r="AC228" s="66">
        <v>0</v>
      </c>
      <c r="AD228" s="66">
        <v>0</v>
      </c>
      <c r="AE228" s="66">
        <v>0</v>
      </c>
      <c r="AF228" s="66">
        <v>0</v>
      </c>
      <c r="AG228" s="66">
        <v>0</v>
      </c>
      <c r="AH228" s="66">
        <v>0</v>
      </c>
      <c r="AI228" s="66">
        <v>0</v>
      </c>
      <c r="AJ228" s="66">
        <v>0</v>
      </c>
      <c r="AK228" s="66">
        <v>0</v>
      </c>
      <c r="AL228" s="66">
        <v>0</v>
      </c>
      <c r="AM228" s="66">
        <v>0</v>
      </c>
      <c r="AN228" s="66">
        <v>0</v>
      </c>
      <c r="AO228" s="66">
        <v>0</v>
      </c>
      <c r="AP228" s="66">
        <v>0</v>
      </c>
      <c r="AQ228" s="66">
        <f t="shared" si="3"/>
        <v>0</v>
      </c>
      <c r="AT228" s="35"/>
    </row>
    <row r="229" spans="1:46" ht="33" customHeight="1">
      <c r="A229" s="44">
        <v>951</v>
      </c>
      <c r="B229" s="45" t="s">
        <v>208</v>
      </c>
      <c r="C229" s="46">
        <v>0</v>
      </c>
      <c r="D229" s="66">
        <v>0</v>
      </c>
      <c r="E229" s="66">
        <v>0</v>
      </c>
      <c r="F229" s="66">
        <v>0</v>
      </c>
      <c r="G229" s="66">
        <v>0</v>
      </c>
      <c r="H229" s="66">
        <v>0</v>
      </c>
      <c r="I229" s="66">
        <v>0</v>
      </c>
      <c r="J229" s="66">
        <v>0</v>
      </c>
      <c r="K229" s="66">
        <v>0</v>
      </c>
      <c r="L229" s="66">
        <v>0</v>
      </c>
      <c r="M229" s="66">
        <v>0</v>
      </c>
      <c r="N229" s="66">
        <v>0</v>
      </c>
      <c r="O229" s="66">
        <v>0</v>
      </c>
      <c r="P229" s="66">
        <v>0</v>
      </c>
      <c r="Q229" s="66">
        <v>0</v>
      </c>
      <c r="R229" s="66">
        <v>0</v>
      </c>
      <c r="S229" s="66">
        <v>0</v>
      </c>
      <c r="T229" s="66">
        <v>0</v>
      </c>
      <c r="U229" s="66">
        <v>0</v>
      </c>
      <c r="V229" s="66">
        <v>0</v>
      </c>
      <c r="W229" s="66">
        <v>0</v>
      </c>
      <c r="X229" s="66">
        <v>0</v>
      </c>
      <c r="Y229" s="66">
        <v>0</v>
      </c>
      <c r="Z229" s="66">
        <v>0</v>
      </c>
      <c r="AA229" s="66">
        <v>0</v>
      </c>
      <c r="AB229" s="66">
        <v>0</v>
      </c>
      <c r="AC229" s="66">
        <v>0</v>
      </c>
      <c r="AD229" s="66">
        <v>0</v>
      </c>
      <c r="AE229" s="66">
        <v>0</v>
      </c>
      <c r="AF229" s="66">
        <v>0</v>
      </c>
      <c r="AG229" s="66">
        <v>0</v>
      </c>
      <c r="AH229" s="66">
        <v>0</v>
      </c>
      <c r="AI229" s="66">
        <v>0</v>
      </c>
      <c r="AJ229" s="66">
        <v>0</v>
      </c>
      <c r="AK229" s="66">
        <v>0</v>
      </c>
      <c r="AL229" s="66">
        <v>0</v>
      </c>
      <c r="AM229" s="66">
        <v>0</v>
      </c>
      <c r="AN229" s="66">
        <v>0</v>
      </c>
      <c r="AO229" s="66">
        <v>0</v>
      </c>
      <c r="AP229" s="66">
        <v>0</v>
      </c>
      <c r="AQ229" s="66">
        <f t="shared" si="3"/>
        <v>0</v>
      </c>
      <c r="AT229" s="35"/>
    </row>
    <row r="230" spans="1:46" ht="33" customHeight="1">
      <c r="A230" s="44">
        <v>999</v>
      </c>
      <c r="B230" s="45" t="s">
        <v>209</v>
      </c>
      <c r="C230" s="46" t="s">
        <v>1335</v>
      </c>
      <c r="D230" s="66">
        <v>0</v>
      </c>
      <c r="E230" s="66">
        <v>0</v>
      </c>
      <c r="F230" s="66">
        <v>0</v>
      </c>
      <c r="G230" s="66">
        <v>0</v>
      </c>
      <c r="H230" s="66">
        <v>0</v>
      </c>
      <c r="I230" s="66">
        <v>0</v>
      </c>
      <c r="J230" s="66">
        <v>0</v>
      </c>
      <c r="K230" s="66">
        <v>0</v>
      </c>
      <c r="L230" s="66">
        <v>0</v>
      </c>
      <c r="M230" s="66">
        <v>0</v>
      </c>
      <c r="N230" s="66">
        <v>0</v>
      </c>
      <c r="O230" s="66">
        <v>0</v>
      </c>
      <c r="P230" s="66">
        <v>0</v>
      </c>
      <c r="Q230" s="66">
        <v>0</v>
      </c>
      <c r="R230" s="66">
        <v>0</v>
      </c>
      <c r="S230" s="66">
        <v>0</v>
      </c>
      <c r="T230" s="66">
        <v>0</v>
      </c>
      <c r="U230" s="66">
        <v>0</v>
      </c>
      <c r="V230" s="66">
        <v>0</v>
      </c>
      <c r="W230" s="66">
        <v>0</v>
      </c>
      <c r="X230" s="66">
        <v>0</v>
      </c>
      <c r="Y230" s="66">
        <v>0</v>
      </c>
      <c r="Z230" s="66">
        <v>0</v>
      </c>
      <c r="AA230" s="66">
        <v>0</v>
      </c>
      <c r="AB230" s="66">
        <v>0</v>
      </c>
      <c r="AC230" s="66">
        <v>0</v>
      </c>
      <c r="AD230" s="66">
        <v>0</v>
      </c>
      <c r="AE230" s="66">
        <v>0</v>
      </c>
      <c r="AF230" s="66">
        <v>0</v>
      </c>
      <c r="AG230" s="66">
        <v>0</v>
      </c>
      <c r="AH230" s="66">
        <v>0</v>
      </c>
      <c r="AI230" s="66">
        <v>0</v>
      </c>
      <c r="AJ230" s="66">
        <v>0</v>
      </c>
      <c r="AK230" s="66">
        <v>0</v>
      </c>
      <c r="AL230" s="66">
        <v>0</v>
      </c>
      <c r="AM230" s="66">
        <v>0</v>
      </c>
      <c r="AN230" s="66">
        <v>0</v>
      </c>
      <c r="AO230" s="66">
        <v>0</v>
      </c>
      <c r="AP230" s="66">
        <v>0</v>
      </c>
      <c r="AQ230" s="66">
        <f t="shared" si="3"/>
        <v>0</v>
      </c>
      <c r="AT230" s="35"/>
    </row>
    <row r="231" spans="1:46" ht="33" customHeight="1">
      <c r="A231" s="44">
        <v>1101</v>
      </c>
      <c r="B231" s="45" t="s">
        <v>210</v>
      </c>
      <c r="C231" s="46" t="s">
        <v>665</v>
      </c>
      <c r="D231" s="66">
        <v>0</v>
      </c>
      <c r="E231" s="66">
        <v>0</v>
      </c>
      <c r="F231" s="66">
        <v>0</v>
      </c>
      <c r="G231" s="66">
        <v>0</v>
      </c>
      <c r="H231" s="66">
        <v>0</v>
      </c>
      <c r="I231" s="66">
        <v>0</v>
      </c>
      <c r="J231" s="66">
        <v>0</v>
      </c>
      <c r="K231" s="66">
        <v>0</v>
      </c>
      <c r="L231" s="66">
        <v>0</v>
      </c>
      <c r="M231" s="66">
        <v>0</v>
      </c>
      <c r="N231" s="66">
        <v>0</v>
      </c>
      <c r="O231" s="66">
        <v>0</v>
      </c>
      <c r="P231" s="66">
        <v>0</v>
      </c>
      <c r="Q231" s="66">
        <v>0</v>
      </c>
      <c r="R231" s="66">
        <v>0</v>
      </c>
      <c r="S231" s="66">
        <v>0</v>
      </c>
      <c r="T231" s="66">
        <v>0</v>
      </c>
      <c r="U231" s="66">
        <v>0</v>
      </c>
      <c r="V231" s="66">
        <v>0</v>
      </c>
      <c r="W231" s="66">
        <v>0</v>
      </c>
      <c r="X231" s="66">
        <v>0</v>
      </c>
      <c r="Y231" s="66">
        <v>0</v>
      </c>
      <c r="Z231" s="66">
        <v>0</v>
      </c>
      <c r="AA231" s="66">
        <v>0</v>
      </c>
      <c r="AB231" s="66">
        <v>0</v>
      </c>
      <c r="AC231" s="66">
        <v>0</v>
      </c>
      <c r="AD231" s="66">
        <v>0</v>
      </c>
      <c r="AE231" s="66">
        <v>0</v>
      </c>
      <c r="AF231" s="66">
        <v>0</v>
      </c>
      <c r="AG231" s="66">
        <v>0</v>
      </c>
      <c r="AH231" s="66">
        <v>0</v>
      </c>
      <c r="AI231" s="66">
        <v>0</v>
      </c>
      <c r="AJ231" s="66">
        <v>0</v>
      </c>
      <c r="AK231" s="66">
        <v>0</v>
      </c>
      <c r="AL231" s="66">
        <v>0</v>
      </c>
      <c r="AM231" s="66">
        <v>0</v>
      </c>
      <c r="AN231" s="66">
        <v>0</v>
      </c>
      <c r="AO231" s="66">
        <v>0</v>
      </c>
      <c r="AP231" s="66">
        <v>0</v>
      </c>
      <c r="AQ231" s="66">
        <f t="shared" si="3"/>
        <v>0</v>
      </c>
      <c r="AT231" s="35"/>
    </row>
    <row r="232" spans="1:46" ht="33" customHeight="1">
      <c r="A232" s="44">
        <v>1102</v>
      </c>
      <c r="B232" s="45" t="s">
        <v>211</v>
      </c>
      <c r="C232" s="67" t="s">
        <v>665</v>
      </c>
      <c r="D232" s="66">
        <v>0</v>
      </c>
      <c r="E232" s="66">
        <v>0</v>
      </c>
      <c r="F232" s="66">
        <v>0</v>
      </c>
      <c r="G232" s="66">
        <v>0</v>
      </c>
      <c r="H232" s="66">
        <v>0</v>
      </c>
      <c r="I232" s="66">
        <v>0</v>
      </c>
      <c r="J232" s="66">
        <v>0</v>
      </c>
      <c r="K232" s="66">
        <v>0</v>
      </c>
      <c r="L232" s="66">
        <v>0</v>
      </c>
      <c r="M232" s="66">
        <v>0</v>
      </c>
      <c r="N232" s="66">
        <v>0</v>
      </c>
      <c r="O232" s="66">
        <v>0</v>
      </c>
      <c r="P232" s="66">
        <v>0</v>
      </c>
      <c r="Q232" s="66">
        <v>0</v>
      </c>
      <c r="R232" s="66">
        <v>0</v>
      </c>
      <c r="S232" s="66">
        <v>0</v>
      </c>
      <c r="T232" s="66">
        <v>0</v>
      </c>
      <c r="U232" s="66">
        <v>0</v>
      </c>
      <c r="V232" s="66">
        <v>0</v>
      </c>
      <c r="W232" s="66">
        <v>0</v>
      </c>
      <c r="X232" s="66">
        <v>0</v>
      </c>
      <c r="Y232" s="66">
        <v>0</v>
      </c>
      <c r="Z232" s="66">
        <v>0</v>
      </c>
      <c r="AA232" s="66">
        <v>0</v>
      </c>
      <c r="AB232" s="66">
        <v>0</v>
      </c>
      <c r="AC232" s="66">
        <v>0</v>
      </c>
      <c r="AD232" s="66">
        <v>0</v>
      </c>
      <c r="AE232" s="66">
        <v>0</v>
      </c>
      <c r="AF232" s="66">
        <v>0</v>
      </c>
      <c r="AG232" s="66">
        <v>0</v>
      </c>
      <c r="AH232" s="66">
        <v>0</v>
      </c>
      <c r="AI232" s="66">
        <v>0</v>
      </c>
      <c r="AJ232" s="66">
        <v>0</v>
      </c>
      <c r="AK232" s="66">
        <v>0</v>
      </c>
      <c r="AL232" s="66">
        <v>0</v>
      </c>
      <c r="AM232" s="66">
        <v>0</v>
      </c>
      <c r="AN232" s="66">
        <v>0</v>
      </c>
      <c r="AO232" s="66">
        <v>0</v>
      </c>
      <c r="AP232" s="66">
        <v>0</v>
      </c>
      <c r="AQ232" s="66">
        <f t="shared" si="3"/>
        <v>0</v>
      </c>
      <c r="AT232" s="35"/>
    </row>
    <row r="233" spans="1:46" ht="33" customHeight="1">
      <c r="A233" s="44">
        <v>1103</v>
      </c>
      <c r="B233" s="45" t="s">
        <v>212</v>
      </c>
      <c r="C233" s="46" t="s">
        <v>665</v>
      </c>
      <c r="D233" s="66">
        <v>0</v>
      </c>
      <c r="E233" s="66">
        <v>0</v>
      </c>
      <c r="F233" s="66">
        <v>0</v>
      </c>
      <c r="G233" s="66">
        <v>0</v>
      </c>
      <c r="H233" s="66">
        <v>0</v>
      </c>
      <c r="I233" s="66">
        <v>0</v>
      </c>
      <c r="J233" s="66">
        <v>0</v>
      </c>
      <c r="K233" s="66">
        <v>0</v>
      </c>
      <c r="L233" s="66">
        <v>0</v>
      </c>
      <c r="M233" s="66">
        <v>0</v>
      </c>
      <c r="N233" s="66">
        <v>0</v>
      </c>
      <c r="O233" s="66">
        <v>0</v>
      </c>
      <c r="P233" s="66">
        <v>0</v>
      </c>
      <c r="Q233" s="66">
        <v>0</v>
      </c>
      <c r="R233" s="66">
        <v>0</v>
      </c>
      <c r="S233" s="66">
        <v>0</v>
      </c>
      <c r="T233" s="66">
        <v>0</v>
      </c>
      <c r="U233" s="66">
        <v>0</v>
      </c>
      <c r="V233" s="66">
        <v>0</v>
      </c>
      <c r="W233" s="66">
        <v>0</v>
      </c>
      <c r="X233" s="66">
        <v>0</v>
      </c>
      <c r="Y233" s="66">
        <v>0</v>
      </c>
      <c r="Z233" s="66">
        <v>0</v>
      </c>
      <c r="AA233" s="66">
        <v>0</v>
      </c>
      <c r="AB233" s="66">
        <v>0</v>
      </c>
      <c r="AC233" s="66">
        <v>0</v>
      </c>
      <c r="AD233" s="66">
        <v>0</v>
      </c>
      <c r="AE233" s="66">
        <v>0</v>
      </c>
      <c r="AF233" s="66">
        <v>0</v>
      </c>
      <c r="AG233" s="66">
        <v>0</v>
      </c>
      <c r="AH233" s="66">
        <v>0</v>
      </c>
      <c r="AI233" s="66">
        <v>0</v>
      </c>
      <c r="AJ233" s="66">
        <v>0</v>
      </c>
      <c r="AK233" s="66">
        <v>0</v>
      </c>
      <c r="AL233" s="66">
        <v>0</v>
      </c>
      <c r="AM233" s="66">
        <v>0</v>
      </c>
      <c r="AN233" s="66">
        <v>0</v>
      </c>
      <c r="AO233" s="66">
        <v>0</v>
      </c>
      <c r="AP233" s="66">
        <v>0</v>
      </c>
      <c r="AQ233" s="66">
        <f t="shared" si="3"/>
        <v>0</v>
      </c>
      <c r="AT233" s="35"/>
    </row>
    <row r="234" spans="1:46" ht="33" customHeight="1">
      <c r="A234" s="44">
        <v>1104</v>
      </c>
      <c r="B234" s="45" t="s">
        <v>213</v>
      </c>
      <c r="C234" s="46" t="s">
        <v>665</v>
      </c>
      <c r="D234" s="66">
        <v>0</v>
      </c>
      <c r="E234" s="66">
        <v>0</v>
      </c>
      <c r="F234" s="66">
        <v>0</v>
      </c>
      <c r="G234" s="66">
        <v>0</v>
      </c>
      <c r="H234" s="66">
        <v>0</v>
      </c>
      <c r="I234" s="66">
        <v>0</v>
      </c>
      <c r="J234" s="66">
        <v>0</v>
      </c>
      <c r="K234" s="66">
        <v>0</v>
      </c>
      <c r="L234" s="66">
        <v>0</v>
      </c>
      <c r="M234" s="66">
        <v>0</v>
      </c>
      <c r="N234" s="66">
        <v>0</v>
      </c>
      <c r="O234" s="66">
        <v>0</v>
      </c>
      <c r="P234" s="66">
        <v>0</v>
      </c>
      <c r="Q234" s="66">
        <v>0</v>
      </c>
      <c r="R234" s="66">
        <v>0</v>
      </c>
      <c r="S234" s="66">
        <v>0</v>
      </c>
      <c r="T234" s="66">
        <v>0</v>
      </c>
      <c r="U234" s="66">
        <v>0</v>
      </c>
      <c r="V234" s="66">
        <v>0</v>
      </c>
      <c r="W234" s="66">
        <v>0</v>
      </c>
      <c r="X234" s="66">
        <v>0</v>
      </c>
      <c r="Y234" s="66">
        <v>0</v>
      </c>
      <c r="Z234" s="66">
        <v>0</v>
      </c>
      <c r="AA234" s="66">
        <v>0</v>
      </c>
      <c r="AB234" s="66">
        <v>0</v>
      </c>
      <c r="AC234" s="66">
        <v>0</v>
      </c>
      <c r="AD234" s="66">
        <v>0</v>
      </c>
      <c r="AE234" s="66">
        <v>0</v>
      </c>
      <c r="AF234" s="66">
        <v>0</v>
      </c>
      <c r="AG234" s="66">
        <v>0</v>
      </c>
      <c r="AH234" s="66">
        <v>0</v>
      </c>
      <c r="AI234" s="66">
        <v>0</v>
      </c>
      <c r="AJ234" s="66">
        <v>0</v>
      </c>
      <c r="AK234" s="66">
        <v>0</v>
      </c>
      <c r="AL234" s="66">
        <v>0</v>
      </c>
      <c r="AM234" s="66">
        <v>0</v>
      </c>
      <c r="AN234" s="66">
        <v>0</v>
      </c>
      <c r="AO234" s="66">
        <v>0</v>
      </c>
      <c r="AP234" s="66">
        <v>0</v>
      </c>
      <c r="AQ234" s="66">
        <f t="shared" si="3"/>
        <v>0</v>
      </c>
      <c r="AT234" s="35"/>
    </row>
    <row r="235" spans="1:46" ht="33" customHeight="1">
      <c r="A235" s="44">
        <v>1105</v>
      </c>
      <c r="B235" s="45" t="s">
        <v>214</v>
      </c>
      <c r="C235" s="46" t="s">
        <v>665</v>
      </c>
      <c r="D235" s="66">
        <v>0</v>
      </c>
      <c r="E235" s="66">
        <v>0</v>
      </c>
      <c r="F235" s="66">
        <v>0</v>
      </c>
      <c r="G235" s="66">
        <v>0</v>
      </c>
      <c r="H235" s="66">
        <v>0</v>
      </c>
      <c r="I235" s="66">
        <v>0</v>
      </c>
      <c r="J235" s="66">
        <v>0</v>
      </c>
      <c r="K235" s="66">
        <v>0</v>
      </c>
      <c r="L235" s="66">
        <v>0</v>
      </c>
      <c r="M235" s="66">
        <v>0</v>
      </c>
      <c r="N235" s="66">
        <v>0</v>
      </c>
      <c r="O235" s="66">
        <v>0</v>
      </c>
      <c r="P235" s="66">
        <v>0</v>
      </c>
      <c r="Q235" s="66">
        <v>0</v>
      </c>
      <c r="R235" s="66">
        <v>0</v>
      </c>
      <c r="S235" s="66">
        <v>0</v>
      </c>
      <c r="T235" s="66">
        <v>0</v>
      </c>
      <c r="U235" s="66">
        <v>0</v>
      </c>
      <c r="V235" s="66">
        <v>0</v>
      </c>
      <c r="W235" s="66">
        <v>0</v>
      </c>
      <c r="X235" s="66">
        <v>0</v>
      </c>
      <c r="Y235" s="66">
        <v>0</v>
      </c>
      <c r="Z235" s="66">
        <v>0</v>
      </c>
      <c r="AA235" s="66">
        <v>0</v>
      </c>
      <c r="AB235" s="66">
        <v>0</v>
      </c>
      <c r="AC235" s="66">
        <v>0</v>
      </c>
      <c r="AD235" s="66">
        <v>0</v>
      </c>
      <c r="AE235" s="66">
        <v>0</v>
      </c>
      <c r="AF235" s="66">
        <v>0</v>
      </c>
      <c r="AG235" s="66">
        <v>0</v>
      </c>
      <c r="AH235" s="66">
        <v>0</v>
      </c>
      <c r="AI235" s="66">
        <v>0</v>
      </c>
      <c r="AJ235" s="66">
        <v>0</v>
      </c>
      <c r="AK235" s="66">
        <v>0</v>
      </c>
      <c r="AL235" s="66">
        <v>0</v>
      </c>
      <c r="AM235" s="66">
        <v>0</v>
      </c>
      <c r="AN235" s="66">
        <v>0</v>
      </c>
      <c r="AO235" s="66">
        <v>0</v>
      </c>
      <c r="AP235" s="66">
        <v>0</v>
      </c>
      <c r="AQ235" s="66">
        <f t="shared" si="3"/>
        <v>0</v>
      </c>
      <c r="AT235" s="35"/>
    </row>
    <row r="236" spans="1:46" ht="33" customHeight="1">
      <c r="A236" s="44">
        <v>1106</v>
      </c>
      <c r="B236" s="45" t="s">
        <v>215</v>
      </c>
      <c r="C236" s="46" t="s">
        <v>665</v>
      </c>
      <c r="D236" s="66">
        <v>0</v>
      </c>
      <c r="E236" s="66">
        <v>0</v>
      </c>
      <c r="F236" s="66">
        <v>0</v>
      </c>
      <c r="G236" s="66">
        <v>0</v>
      </c>
      <c r="H236" s="66">
        <v>0</v>
      </c>
      <c r="I236" s="66">
        <v>0</v>
      </c>
      <c r="J236" s="66">
        <v>0</v>
      </c>
      <c r="K236" s="66">
        <v>0</v>
      </c>
      <c r="L236" s="66">
        <v>0</v>
      </c>
      <c r="M236" s="66">
        <v>0</v>
      </c>
      <c r="N236" s="66">
        <v>0</v>
      </c>
      <c r="O236" s="66">
        <v>0</v>
      </c>
      <c r="P236" s="66">
        <v>0</v>
      </c>
      <c r="Q236" s="66">
        <v>0</v>
      </c>
      <c r="R236" s="66">
        <v>0</v>
      </c>
      <c r="S236" s="66">
        <v>0</v>
      </c>
      <c r="T236" s="66">
        <v>0</v>
      </c>
      <c r="U236" s="66">
        <v>0</v>
      </c>
      <c r="V236" s="66">
        <v>0</v>
      </c>
      <c r="W236" s="66">
        <v>0</v>
      </c>
      <c r="X236" s="66">
        <v>0</v>
      </c>
      <c r="Y236" s="66">
        <v>0</v>
      </c>
      <c r="Z236" s="66">
        <v>0</v>
      </c>
      <c r="AA236" s="66">
        <v>0</v>
      </c>
      <c r="AB236" s="66">
        <v>0</v>
      </c>
      <c r="AC236" s="66">
        <v>0</v>
      </c>
      <c r="AD236" s="66">
        <v>0</v>
      </c>
      <c r="AE236" s="66">
        <v>0</v>
      </c>
      <c r="AF236" s="66">
        <v>0</v>
      </c>
      <c r="AG236" s="66">
        <v>0</v>
      </c>
      <c r="AH236" s="66">
        <v>0</v>
      </c>
      <c r="AI236" s="66">
        <v>0</v>
      </c>
      <c r="AJ236" s="66">
        <v>0</v>
      </c>
      <c r="AK236" s="66">
        <v>0</v>
      </c>
      <c r="AL236" s="66">
        <v>0</v>
      </c>
      <c r="AM236" s="66">
        <v>0</v>
      </c>
      <c r="AN236" s="66">
        <v>0</v>
      </c>
      <c r="AO236" s="66">
        <v>0</v>
      </c>
      <c r="AP236" s="66">
        <v>0</v>
      </c>
      <c r="AQ236" s="66">
        <f t="shared" si="3"/>
        <v>0</v>
      </c>
      <c r="AT236" s="35"/>
    </row>
    <row r="237" spans="1:46" ht="33" customHeight="1">
      <c r="A237" s="44">
        <v>1107</v>
      </c>
      <c r="B237" s="45" t="s">
        <v>216</v>
      </c>
      <c r="C237" s="67" t="s">
        <v>665</v>
      </c>
      <c r="D237" s="66">
        <v>0</v>
      </c>
      <c r="E237" s="66">
        <v>0</v>
      </c>
      <c r="F237" s="66">
        <v>0</v>
      </c>
      <c r="G237" s="66">
        <v>0</v>
      </c>
      <c r="H237" s="66">
        <v>0</v>
      </c>
      <c r="I237" s="66">
        <v>0</v>
      </c>
      <c r="J237" s="66">
        <v>0</v>
      </c>
      <c r="K237" s="66">
        <v>0</v>
      </c>
      <c r="L237" s="66">
        <v>0</v>
      </c>
      <c r="M237" s="66">
        <v>0</v>
      </c>
      <c r="N237" s="66">
        <v>0</v>
      </c>
      <c r="O237" s="66">
        <v>0</v>
      </c>
      <c r="P237" s="66">
        <v>0</v>
      </c>
      <c r="Q237" s="66">
        <v>0</v>
      </c>
      <c r="R237" s="66">
        <v>0</v>
      </c>
      <c r="S237" s="66">
        <v>0</v>
      </c>
      <c r="T237" s="66">
        <v>0</v>
      </c>
      <c r="U237" s="66">
        <v>0</v>
      </c>
      <c r="V237" s="66">
        <v>0</v>
      </c>
      <c r="W237" s="66">
        <v>0</v>
      </c>
      <c r="X237" s="66">
        <v>0</v>
      </c>
      <c r="Y237" s="66">
        <v>0</v>
      </c>
      <c r="Z237" s="66">
        <v>0</v>
      </c>
      <c r="AA237" s="66">
        <v>0</v>
      </c>
      <c r="AB237" s="66">
        <v>0</v>
      </c>
      <c r="AC237" s="66">
        <v>0</v>
      </c>
      <c r="AD237" s="66">
        <v>0</v>
      </c>
      <c r="AE237" s="66">
        <v>0</v>
      </c>
      <c r="AF237" s="66">
        <v>0</v>
      </c>
      <c r="AG237" s="66">
        <v>0</v>
      </c>
      <c r="AH237" s="66">
        <v>0</v>
      </c>
      <c r="AI237" s="66">
        <v>0</v>
      </c>
      <c r="AJ237" s="66">
        <v>0</v>
      </c>
      <c r="AK237" s="66">
        <v>0</v>
      </c>
      <c r="AL237" s="66">
        <v>0</v>
      </c>
      <c r="AM237" s="66">
        <v>0</v>
      </c>
      <c r="AN237" s="66">
        <v>0</v>
      </c>
      <c r="AO237" s="66">
        <v>0</v>
      </c>
      <c r="AP237" s="66">
        <v>0</v>
      </c>
      <c r="AQ237" s="66">
        <f t="shared" si="3"/>
        <v>0</v>
      </c>
      <c r="AT237" s="35"/>
    </row>
    <row r="238" spans="1:46" ht="33" customHeight="1">
      <c r="A238" s="44">
        <v>1108</v>
      </c>
      <c r="B238" s="45" t="s">
        <v>217</v>
      </c>
      <c r="C238" s="67" t="s">
        <v>665</v>
      </c>
      <c r="D238" s="66">
        <v>0</v>
      </c>
      <c r="E238" s="66">
        <v>0</v>
      </c>
      <c r="F238" s="66">
        <v>0</v>
      </c>
      <c r="G238" s="66">
        <v>0</v>
      </c>
      <c r="H238" s="66">
        <v>0</v>
      </c>
      <c r="I238" s="66">
        <v>0</v>
      </c>
      <c r="J238" s="66">
        <v>0</v>
      </c>
      <c r="K238" s="66">
        <v>0</v>
      </c>
      <c r="L238" s="66">
        <v>0</v>
      </c>
      <c r="M238" s="66">
        <v>0</v>
      </c>
      <c r="N238" s="66">
        <v>0</v>
      </c>
      <c r="O238" s="66">
        <v>0</v>
      </c>
      <c r="P238" s="66">
        <v>0</v>
      </c>
      <c r="Q238" s="66">
        <v>0</v>
      </c>
      <c r="R238" s="66">
        <v>0</v>
      </c>
      <c r="S238" s="66">
        <v>0</v>
      </c>
      <c r="T238" s="66">
        <v>0</v>
      </c>
      <c r="U238" s="66">
        <v>0</v>
      </c>
      <c r="V238" s="66">
        <v>0</v>
      </c>
      <c r="W238" s="66">
        <v>0</v>
      </c>
      <c r="X238" s="66">
        <v>0</v>
      </c>
      <c r="Y238" s="66">
        <v>0</v>
      </c>
      <c r="Z238" s="66">
        <v>0</v>
      </c>
      <c r="AA238" s="66">
        <v>0</v>
      </c>
      <c r="AB238" s="66">
        <v>0</v>
      </c>
      <c r="AC238" s="66">
        <v>0</v>
      </c>
      <c r="AD238" s="66">
        <v>0</v>
      </c>
      <c r="AE238" s="66">
        <v>0</v>
      </c>
      <c r="AF238" s="66">
        <v>0</v>
      </c>
      <c r="AG238" s="66">
        <v>0</v>
      </c>
      <c r="AH238" s="66">
        <v>0</v>
      </c>
      <c r="AI238" s="66">
        <v>0</v>
      </c>
      <c r="AJ238" s="66">
        <v>0</v>
      </c>
      <c r="AK238" s="66">
        <v>0</v>
      </c>
      <c r="AL238" s="66">
        <v>0</v>
      </c>
      <c r="AM238" s="66">
        <v>0</v>
      </c>
      <c r="AN238" s="66">
        <v>0</v>
      </c>
      <c r="AO238" s="66">
        <v>0</v>
      </c>
      <c r="AP238" s="66">
        <v>0</v>
      </c>
      <c r="AQ238" s="66">
        <f t="shared" si="3"/>
        <v>0</v>
      </c>
      <c r="AT238" s="35"/>
    </row>
    <row r="239" spans="1:46" ht="33" customHeight="1">
      <c r="A239" s="44">
        <v>1109</v>
      </c>
      <c r="B239" s="45" t="s">
        <v>218</v>
      </c>
      <c r="C239" s="67" t="s">
        <v>665</v>
      </c>
      <c r="D239" s="66">
        <v>0</v>
      </c>
      <c r="E239" s="66">
        <v>0</v>
      </c>
      <c r="F239" s="66">
        <v>0</v>
      </c>
      <c r="G239" s="66">
        <v>0</v>
      </c>
      <c r="H239" s="66">
        <v>0</v>
      </c>
      <c r="I239" s="66">
        <v>0</v>
      </c>
      <c r="J239" s="66">
        <v>0</v>
      </c>
      <c r="K239" s="66">
        <v>0</v>
      </c>
      <c r="L239" s="66">
        <v>0</v>
      </c>
      <c r="M239" s="66">
        <v>0</v>
      </c>
      <c r="N239" s="66">
        <v>0</v>
      </c>
      <c r="O239" s="66">
        <v>0</v>
      </c>
      <c r="P239" s="66">
        <v>0</v>
      </c>
      <c r="Q239" s="66">
        <v>0</v>
      </c>
      <c r="R239" s="66">
        <v>0</v>
      </c>
      <c r="S239" s="66">
        <v>0</v>
      </c>
      <c r="T239" s="66">
        <v>0</v>
      </c>
      <c r="U239" s="66">
        <v>0</v>
      </c>
      <c r="V239" s="66">
        <v>0</v>
      </c>
      <c r="W239" s="66">
        <v>0</v>
      </c>
      <c r="X239" s="66">
        <v>0</v>
      </c>
      <c r="Y239" s="66">
        <v>0</v>
      </c>
      <c r="Z239" s="66">
        <v>0</v>
      </c>
      <c r="AA239" s="66">
        <v>0</v>
      </c>
      <c r="AB239" s="66">
        <v>0</v>
      </c>
      <c r="AC239" s="66">
        <v>0</v>
      </c>
      <c r="AD239" s="66">
        <v>0</v>
      </c>
      <c r="AE239" s="66">
        <v>0</v>
      </c>
      <c r="AF239" s="66">
        <v>0</v>
      </c>
      <c r="AG239" s="66">
        <v>0</v>
      </c>
      <c r="AH239" s="66">
        <v>0</v>
      </c>
      <c r="AI239" s="66">
        <v>0</v>
      </c>
      <c r="AJ239" s="66">
        <v>0</v>
      </c>
      <c r="AK239" s="66">
        <v>0</v>
      </c>
      <c r="AL239" s="66">
        <v>0</v>
      </c>
      <c r="AM239" s="66">
        <v>0</v>
      </c>
      <c r="AN239" s="66">
        <v>0</v>
      </c>
      <c r="AO239" s="66">
        <v>0</v>
      </c>
      <c r="AP239" s="66">
        <v>0</v>
      </c>
      <c r="AQ239" s="66">
        <f t="shared" si="3"/>
        <v>0</v>
      </c>
      <c r="AT239" s="35"/>
    </row>
    <row r="240" spans="1:46" ht="33" customHeight="1">
      <c r="A240" s="44">
        <v>1110</v>
      </c>
      <c r="B240" s="45" t="s">
        <v>219</v>
      </c>
      <c r="C240" s="67" t="s">
        <v>665</v>
      </c>
      <c r="D240" s="66">
        <v>0</v>
      </c>
      <c r="E240" s="66">
        <v>0</v>
      </c>
      <c r="F240" s="66">
        <v>0</v>
      </c>
      <c r="G240" s="66">
        <v>0</v>
      </c>
      <c r="H240" s="66">
        <v>0</v>
      </c>
      <c r="I240" s="66">
        <v>0</v>
      </c>
      <c r="J240" s="66">
        <v>0</v>
      </c>
      <c r="K240" s="66">
        <v>0</v>
      </c>
      <c r="L240" s="66">
        <v>0</v>
      </c>
      <c r="M240" s="66">
        <v>0</v>
      </c>
      <c r="N240" s="66">
        <v>0</v>
      </c>
      <c r="O240" s="66">
        <v>0</v>
      </c>
      <c r="P240" s="66">
        <v>0</v>
      </c>
      <c r="Q240" s="66">
        <v>0</v>
      </c>
      <c r="R240" s="66">
        <v>0</v>
      </c>
      <c r="S240" s="66">
        <v>0</v>
      </c>
      <c r="T240" s="66">
        <v>0</v>
      </c>
      <c r="U240" s="66">
        <v>0</v>
      </c>
      <c r="V240" s="66">
        <v>0</v>
      </c>
      <c r="W240" s="66">
        <v>0</v>
      </c>
      <c r="X240" s="66">
        <v>0</v>
      </c>
      <c r="Y240" s="66">
        <v>0</v>
      </c>
      <c r="Z240" s="66">
        <v>0</v>
      </c>
      <c r="AA240" s="66">
        <v>0</v>
      </c>
      <c r="AB240" s="66">
        <v>0</v>
      </c>
      <c r="AC240" s="66">
        <v>0</v>
      </c>
      <c r="AD240" s="66">
        <v>0</v>
      </c>
      <c r="AE240" s="66">
        <v>0</v>
      </c>
      <c r="AF240" s="66">
        <v>0</v>
      </c>
      <c r="AG240" s="66">
        <v>0</v>
      </c>
      <c r="AH240" s="66">
        <v>0</v>
      </c>
      <c r="AI240" s="66">
        <v>0</v>
      </c>
      <c r="AJ240" s="66">
        <v>0</v>
      </c>
      <c r="AK240" s="66">
        <v>0</v>
      </c>
      <c r="AL240" s="66">
        <v>0</v>
      </c>
      <c r="AM240" s="66">
        <v>0</v>
      </c>
      <c r="AN240" s="66">
        <v>0</v>
      </c>
      <c r="AO240" s="66">
        <v>0</v>
      </c>
      <c r="AP240" s="66">
        <v>0</v>
      </c>
      <c r="AQ240" s="66">
        <f t="shared" si="3"/>
        <v>0</v>
      </c>
      <c r="AT240" s="35"/>
    </row>
    <row r="241" spans="1:46" ht="33" customHeight="1">
      <c r="A241" s="44">
        <v>1111</v>
      </c>
      <c r="B241" s="45" t="s">
        <v>220</v>
      </c>
      <c r="C241" s="67" t="s">
        <v>665</v>
      </c>
      <c r="D241" s="66">
        <v>0</v>
      </c>
      <c r="E241" s="66">
        <v>0</v>
      </c>
      <c r="F241" s="66">
        <v>0</v>
      </c>
      <c r="G241" s="66">
        <v>0</v>
      </c>
      <c r="H241" s="66">
        <v>0</v>
      </c>
      <c r="I241" s="66">
        <v>0</v>
      </c>
      <c r="J241" s="66">
        <v>0</v>
      </c>
      <c r="K241" s="66">
        <v>0</v>
      </c>
      <c r="L241" s="66">
        <v>0</v>
      </c>
      <c r="M241" s="66">
        <v>0</v>
      </c>
      <c r="N241" s="66">
        <v>0</v>
      </c>
      <c r="O241" s="66">
        <v>0</v>
      </c>
      <c r="P241" s="66">
        <v>0</v>
      </c>
      <c r="Q241" s="66">
        <v>0</v>
      </c>
      <c r="R241" s="66">
        <v>0</v>
      </c>
      <c r="S241" s="66">
        <v>0</v>
      </c>
      <c r="T241" s="66">
        <v>0</v>
      </c>
      <c r="U241" s="66">
        <v>0</v>
      </c>
      <c r="V241" s="66">
        <v>0</v>
      </c>
      <c r="W241" s="66">
        <v>0</v>
      </c>
      <c r="X241" s="66">
        <v>0</v>
      </c>
      <c r="Y241" s="66">
        <v>0</v>
      </c>
      <c r="Z241" s="66">
        <v>0</v>
      </c>
      <c r="AA241" s="66">
        <v>0</v>
      </c>
      <c r="AB241" s="66">
        <v>0</v>
      </c>
      <c r="AC241" s="66">
        <v>0</v>
      </c>
      <c r="AD241" s="66">
        <v>0</v>
      </c>
      <c r="AE241" s="66">
        <v>0</v>
      </c>
      <c r="AF241" s="66">
        <v>0</v>
      </c>
      <c r="AG241" s="66">
        <v>0</v>
      </c>
      <c r="AH241" s="66">
        <v>0</v>
      </c>
      <c r="AI241" s="66">
        <v>0</v>
      </c>
      <c r="AJ241" s="66">
        <v>0</v>
      </c>
      <c r="AK241" s="66">
        <v>0</v>
      </c>
      <c r="AL241" s="66">
        <v>0</v>
      </c>
      <c r="AM241" s="66">
        <v>0</v>
      </c>
      <c r="AN241" s="66">
        <v>0</v>
      </c>
      <c r="AO241" s="66">
        <v>0</v>
      </c>
      <c r="AP241" s="66">
        <v>0</v>
      </c>
      <c r="AQ241" s="66">
        <f t="shared" si="3"/>
        <v>0</v>
      </c>
      <c r="AT241" s="35"/>
    </row>
    <row r="242" spans="1:46" ht="33" customHeight="1">
      <c r="A242" s="44">
        <v>1112</v>
      </c>
      <c r="B242" s="45" t="s">
        <v>221</v>
      </c>
      <c r="C242" s="67" t="s">
        <v>665</v>
      </c>
      <c r="D242" s="66">
        <v>0</v>
      </c>
      <c r="E242" s="66">
        <v>0</v>
      </c>
      <c r="F242" s="66">
        <v>0</v>
      </c>
      <c r="G242" s="66">
        <v>0</v>
      </c>
      <c r="H242" s="66">
        <v>0</v>
      </c>
      <c r="I242" s="66">
        <v>0</v>
      </c>
      <c r="J242" s="66">
        <v>0</v>
      </c>
      <c r="K242" s="66">
        <v>0</v>
      </c>
      <c r="L242" s="66">
        <v>0</v>
      </c>
      <c r="M242" s="66">
        <v>0</v>
      </c>
      <c r="N242" s="66">
        <v>0</v>
      </c>
      <c r="O242" s="66">
        <v>0</v>
      </c>
      <c r="P242" s="66">
        <v>0</v>
      </c>
      <c r="Q242" s="66">
        <v>0</v>
      </c>
      <c r="R242" s="66">
        <v>0</v>
      </c>
      <c r="S242" s="66">
        <v>0</v>
      </c>
      <c r="T242" s="66">
        <v>0</v>
      </c>
      <c r="U242" s="66">
        <v>0</v>
      </c>
      <c r="V242" s="66">
        <v>0</v>
      </c>
      <c r="W242" s="66">
        <v>0</v>
      </c>
      <c r="X242" s="66">
        <v>0</v>
      </c>
      <c r="Y242" s="66">
        <v>0</v>
      </c>
      <c r="Z242" s="66">
        <v>0</v>
      </c>
      <c r="AA242" s="66">
        <v>0</v>
      </c>
      <c r="AB242" s="66">
        <v>0</v>
      </c>
      <c r="AC242" s="66">
        <v>0</v>
      </c>
      <c r="AD242" s="66">
        <v>0</v>
      </c>
      <c r="AE242" s="66">
        <v>0</v>
      </c>
      <c r="AF242" s="66">
        <v>0</v>
      </c>
      <c r="AG242" s="66">
        <v>0</v>
      </c>
      <c r="AH242" s="66">
        <v>0</v>
      </c>
      <c r="AI242" s="66">
        <v>0</v>
      </c>
      <c r="AJ242" s="66">
        <v>0</v>
      </c>
      <c r="AK242" s="66">
        <v>0</v>
      </c>
      <c r="AL242" s="66">
        <v>0</v>
      </c>
      <c r="AM242" s="66">
        <v>0</v>
      </c>
      <c r="AN242" s="66">
        <v>0</v>
      </c>
      <c r="AO242" s="66">
        <v>0</v>
      </c>
      <c r="AP242" s="66">
        <v>0</v>
      </c>
      <c r="AQ242" s="66">
        <f t="shared" si="3"/>
        <v>0</v>
      </c>
      <c r="AT242" s="35"/>
    </row>
    <row r="243" spans="1:46" ht="33" customHeight="1">
      <c r="A243" s="44">
        <v>1113</v>
      </c>
      <c r="B243" s="45" t="s">
        <v>222</v>
      </c>
      <c r="C243" s="67" t="s">
        <v>665</v>
      </c>
      <c r="D243" s="66">
        <v>0</v>
      </c>
      <c r="E243" s="66">
        <v>0</v>
      </c>
      <c r="F243" s="66">
        <v>0</v>
      </c>
      <c r="G243" s="66">
        <v>0</v>
      </c>
      <c r="H243" s="66">
        <v>0</v>
      </c>
      <c r="I243" s="66">
        <v>0</v>
      </c>
      <c r="J243" s="66">
        <v>0</v>
      </c>
      <c r="K243" s="66">
        <v>0</v>
      </c>
      <c r="L243" s="66">
        <v>0</v>
      </c>
      <c r="M243" s="66">
        <v>0</v>
      </c>
      <c r="N243" s="66">
        <v>0</v>
      </c>
      <c r="O243" s="66">
        <v>0</v>
      </c>
      <c r="P243" s="66">
        <v>0</v>
      </c>
      <c r="Q243" s="66">
        <v>0</v>
      </c>
      <c r="R243" s="66">
        <v>0</v>
      </c>
      <c r="S243" s="66">
        <v>0</v>
      </c>
      <c r="T243" s="66">
        <v>0</v>
      </c>
      <c r="U243" s="66">
        <v>0</v>
      </c>
      <c r="V243" s="66">
        <v>0</v>
      </c>
      <c r="W243" s="66">
        <v>0</v>
      </c>
      <c r="X243" s="66">
        <v>0</v>
      </c>
      <c r="Y243" s="66">
        <v>0</v>
      </c>
      <c r="Z243" s="66">
        <v>0</v>
      </c>
      <c r="AA243" s="66">
        <v>0</v>
      </c>
      <c r="AB243" s="66">
        <v>0</v>
      </c>
      <c r="AC243" s="66">
        <v>0</v>
      </c>
      <c r="AD243" s="66">
        <v>0</v>
      </c>
      <c r="AE243" s="66">
        <v>0</v>
      </c>
      <c r="AF243" s="66">
        <v>0</v>
      </c>
      <c r="AG243" s="66">
        <v>0</v>
      </c>
      <c r="AH243" s="66">
        <v>0</v>
      </c>
      <c r="AI243" s="66">
        <v>0</v>
      </c>
      <c r="AJ243" s="66">
        <v>0</v>
      </c>
      <c r="AK243" s="66">
        <v>0</v>
      </c>
      <c r="AL243" s="66">
        <v>0</v>
      </c>
      <c r="AM243" s="66">
        <v>0</v>
      </c>
      <c r="AN243" s="66">
        <v>0</v>
      </c>
      <c r="AO243" s="66">
        <v>0</v>
      </c>
      <c r="AP243" s="66">
        <v>0</v>
      </c>
      <c r="AQ243" s="66">
        <f t="shared" si="3"/>
        <v>0</v>
      </c>
      <c r="AT243" s="35"/>
    </row>
    <row r="244" spans="1:46" ht="33" customHeight="1">
      <c r="A244" s="44">
        <v>1114</v>
      </c>
      <c r="B244" s="45" t="s">
        <v>1303</v>
      </c>
      <c r="C244" s="46" t="s">
        <v>665</v>
      </c>
      <c r="D244" s="66">
        <v>0</v>
      </c>
      <c r="E244" s="66">
        <v>0</v>
      </c>
      <c r="F244" s="66">
        <v>0</v>
      </c>
      <c r="G244" s="66">
        <v>0</v>
      </c>
      <c r="H244" s="66">
        <v>0</v>
      </c>
      <c r="I244" s="66">
        <v>0</v>
      </c>
      <c r="J244" s="66">
        <v>0</v>
      </c>
      <c r="K244" s="66">
        <v>0</v>
      </c>
      <c r="L244" s="66">
        <v>0</v>
      </c>
      <c r="M244" s="66">
        <v>0</v>
      </c>
      <c r="N244" s="66">
        <v>0</v>
      </c>
      <c r="O244" s="66">
        <v>0</v>
      </c>
      <c r="P244" s="66">
        <v>0</v>
      </c>
      <c r="Q244" s="66">
        <v>0</v>
      </c>
      <c r="R244" s="66">
        <v>0</v>
      </c>
      <c r="S244" s="66">
        <v>0</v>
      </c>
      <c r="T244" s="66">
        <v>0</v>
      </c>
      <c r="U244" s="66">
        <v>0</v>
      </c>
      <c r="V244" s="66">
        <v>0</v>
      </c>
      <c r="W244" s="66">
        <v>0</v>
      </c>
      <c r="X244" s="66">
        <v>0</v>
      </c>
      <c r="Y244" s="66">
        <v>0</v>
      </c>
      <c r="Z244" s="66">
        <v>0</v>
      </c>
      <c r="AA244" s="66">
        <v>0</v>
      </c>
      <c r="AB244" s="66">
        <v>0</v>
      </c>
      <c r="AC244" s="66">
        <v>0</v>
      </c>
      <c r="AD244" s="66">
        <v>0</v>
      </c>
      <c r="AE244" s="66">
        <v>0</v>
      </c>
      <c r="AF244" s="66">
        <v>0</v>
      </c>
      <c r="AG244" s="66">
        <v>0</v>
      </c>
      <c r="AH244" s="66">
        <v>0</v>
      </c>
      <c r="AI244" s="66">
        <v>0</v>
      </c>
      <c r="AJ244" s="66">
        <v>0</v>
      </c>
      <c r="AK244" s="66">
        <v>0</v>
      </c>
      <c r="AL244" s="66">
        <v>0</v>
      </c>
      <c r="AM244" s="66">
        <v>0</v>
      </c>
      <c r="AN244" s="66">
        <v>0</v>
      </c>
      <c r="AO244" s="66">
        <v>0</v>
      </c>
      <c r="AP244" s="66">
        <v>0</v>
      </c>
      <c r="AQ244" s="66">
        <f t="shared" si="3"/>
        <v>0</v>
      </c>
      <c r="AT244" s="35"/>
    </row>
    <row r="245" spans="1:46" ht="33" customHeight="1">
      <c r="A245" s="44">
        <v>1115</v>
      </c>
      <c r="B245" s="45" t="s">
        <v>223</v>
      </c>
      <c r="C245" s="46" t="s">
        <v>665</v>
      </c>
      <c r="D245" s="66">
        <v>0</v>
      </c>
      <c r="E245" s="66">
        <v>0</v>
      </c>
      <c r="F245" s="66">
        <v>0</v>
      </c>
      <c r="G245" s="66">
        <v>0</v>
      </c>
      <c r="H245" s="66">
        <v>0</v>
      </c>
      <c r="I245" s="66">
        <v>0</v>
      </c>
      <c r="J245" s="66">
        <v>0</v>
      </c>
      <c r="K245" s="66">
        <v>0</v>
      </c>
      <c r="L245" s="66">
        <v>0</v>
      </c>
      <c r="M245" s="66">
        <v>0</v>
      </c>
      <c r="N245" s="66">
        <v>0</v>
      </c>
      <c r="O245" s="66">
        <v>0</v>
      </c>
      <c r="P245" s="66">
        <v>0</v>
      </c>
      <c r="Q245" s="66">
        <v>0</v>
      </c>
      <c r="R245" s="66">
        <v>0</v>
      </c>
      <c r="S245" s="66">
        <v>0</v>
      </c>
      <c r="T245" s="66">
        <v>0</v>
      </c>
      <c r="U245" s="66">
        <v>0</v>
      </c>
      <c r="V245" s="66">
        <v>0</v>
      </c>
      <c r="W245" s="66">
        <v>0</v>
      </c>
      <c r="X245" s="66">
        <v>0</v>
      </c>
      <c r="Y245" s="66">
        <v>0</v>
      </c>
      <c r="Z245" s="66">
        <v>0</v>
      </c>
      <c r="AA245" s="66">
        <v>0</v>
      </c>
      <c r="AB245" s="66">
        <v>0</v>
      </c>
      <c r="AC245" s="66">
        <v>0</v>
      </c>
      <c r="AD245" s="66">
        <v>0</v>
      </c>
      <c r="AE245" s="66">
        <v>0</v>
      </c>
      <c r="AF245" s="66">
        <v>0</v>
      </c>
      <c r="AG245" s="66">
        <v>0</v>
      </c>
      <c r="AH245" s="66">
        <v>0</v>
      </c>
      <c r="AI245" s="66">
        <v>0</v>
      </c>
      <c r="AJ245" s="66">
        <v>0</v>
      </c>
      <c r="AK245" s="66">
        <v>0</v>
      </c>
      <c r="AL245" s="66">
        <v>0</v>
      </c>
      <c r="AM245" s="66">
        <v>0</v>
      </c>
      <c r="AN245" s="66">
        <v>0</v>
      </c>
      <c r="AO245" s="66">
        <v>0</v>
      </c>
      <c r="AP245" s="66">
        <v>0</v>
      </c>
      <c r="AQ245" s="66">
        <f t="shared" si="3"/>
        <v>0</v>
      </c>
      <c r="AT245" s="35"/>
    </row>
    <row r="246" spans="1:46" ht="33" customHeight="1">
      <c r="A246" s="44">
        <v>1116</v>
      </c>
      <c r="B246" s="45" t="s">
        <v>224</v>
      </c>
      <c r="C246" s="67" t="s">
        <v>665</v>
      </c>
      <c r="D246" s="66">
        <v>0</v>
      </c>
      <c r="E246" s="66">
        <v>0</v>
      </c>
      <c r="F246" s="66">
        <v>0</v>
      </c>
      <c r="G246" s="66">
        <v>0</v>
      </c>
      <c r="H246" s="66">
        <v>0</v>
      </c>
      <c r="I246" s="66">
        <v>0</v>
      </c>
      <c r="J246" s="66">
        <v>0</v>
      </c>
      <c r="K246" s="66">
        <v>0</v>
      </c>
      <c r="L246" s="66">
        <v>0</v>
      </c>
      <c r="M246" s="66">
        <v>0</v>
      </c>
      <c r="N246" s="66">
        <v>0</v>
      </c>
      <c r="O246" s="66">
        <v>0</v>
      </c>
      <c r="P246" s="66">
        <v>0</v>
      </c>
      <c r="Q246" s="66">
        <v>0</v>
      </c>
      <c r="R246" s="66">
        <v>0</v>
      </c>
      <c r="S246" s="66">
        <v>0</v>
      </c>
      <c r="T246" s="66">
        <v>0</v>
      </c>
      <c r="U246" s="66">
        <v>0</v>
      </c>
      <c r="V246" s="66">
        <v>0</v>
      </c>
      <c r="W246" s="66">
        <v>0</v>
      </c>
      <c r="X246" s="66">
        <v>0</v>
      </c>
      <c r="Y246" s="66">
        <v>0</v>
      </c>
      <c r="Z246" s="66">
        <v>0</v>
      </c>
      <c r="AA246" s="66">
        <v>0</v>
      </c>
      <c r="AB246" s="66">
        <v>0</v>
      </c>
      <c r="AC246" s="66">
        <v>0</v>
      </c>
      <c r="AD246" s="66">
        <v>0</v>
      </c>
      <c r="AE246" s="66">
        <v>0</v>
      </c>
      <c r="AF246" s="66">
        <v>0</v>
      </c>
      <c r="AG246" s="66">
        <v>0</v>
      </c>
      <c r="AH246" s="66">
        <v>0</v>
      </c>
      <c r="AI246" s="66">
        <v>0</v>
      </c>
      <c r="AJ246" s="66">
        <v>0</v>
      </c>
      <c r="AK246" s="66">
        <v>0</v>
      </c>
      <c r="AL246" s="66">
        <v>0</v>
      </c>
      <c r="AM246" s="66">
        <v>0</v>
      </c>
      <c r="AN246" s="66">
        <v>0</v>
      </c>
      <c r="AO246" s="66">
        <v>0</v>
      </c>
      <c r="AP246" s="66">
        <v>0</v>
      </c>
      <c r="AQ246" s="66">
        <f t="shared" si="3"/>
        <v>0</v>
      </c>
      <c r="AT246" s="35"/>
    </row>
    <row r="247" spans="1:46" ht="33" customHeight="1">
      <c r="A247" s="44">
        <v>1117</v>
      </c>
      <c r="B247" s="45" t="s">
        <v>225</v>
      </c>
      <c r="C247" s="46" t="s">
        <v>665</v>
      </c>
      <c r="D247" s="66">
        <v>0</v>
      </c>
      <c r="E247" s="66">
        <v>0</v>
      </c>
      <c r="F247" s="66">
        <v>0</v>
      </c>
      <c r="G247" s="66">
        <v>0</v>
      </c>
      <c r="H247" s="66">
        <v>0</v>
      </c>
      <c r="I247" s="66">
        <v>0</v>
      </c>
      <c r="J247" s="66">
        <v>0</v>
      </c>
      <c r="K247" s="66">
        <v>0</v>
      </c>
      <c r="L247" s="66">
        <v>0</v>
      </c>
      <c r="M247" s="66">
        <v>0</v>
      </c>
      <c r="N247" s="66">
        <v>0</v>
      </c>
      <c r="O247" s="66">
        <v>0</v>
      </c>
      <c r="P247" s="66">
        <v>0</v>
      </c>
      <c r="Q247" s="66">
        <v>0</v>
      </c>
      <c r="R247" s="66">
        <v>0</v>
      </c>
      <c r="S247" s="66">
        <v>0</v>
      </c>
      <c r="T247" s="66">
        <v>0</v>
      </c>
      <c r="U247" s="66">
        <v>0</v>
      </c>
      <c r="V247" s="66">
        <v>0</v>
      </c>
      <c r="W247" s="66">
        <v>0</v>
      </c>
      <c r="X247" s="66">
        <v>0</v>
      </c>
      <c r="Y247" s="66">
        <v>0</v>
      </c>
      <c r="Z247" s="66">
        <v>0</v>
      </c>
      <c r="AA247" s="66">
        <v>0</v>
      </c>
      <c r="AB247" s="66">
        <v>0</v>
      </c>
      <c r="AC247" s="66">
        <v>0</v>
      </c>
      <c r="AD247" s="66">
        <v>0</v>
      </c>
      <c r="AE247" s="66">
        <v>0</v>
      </c>
      <c r="AF247" s="66">
        <v>0</v>
      </c>
      <c r="AG247" s="66">
        <v>0</v>
      </c>
      <c r="AH247" s="66">
        <v>0</v>
      </c>
      <c r="AI247" s="66">
        <v>0</v>
      </c>
      <c r="AJ247" s="66">
        <v>0</v>
      </c>
      <c r="AK247" s="66">
        <v>0</v>
      </c>
      <c r="AL247" s="66">
        <v>0</v>
      </c>
      <c r="AM247" s="66">
        <v>0</v>
      </c>
      <c r="AN247" s="66">
        <v>0</v>
      </c>
      <c r="AO247" s="66">
        <v>0</v>
      </c>
      <c r="AP247" s="66">
        <v>0</v>
      </c>
      <c r="AQ247" s="66">
        <f t="shared" si="3"/>
        <v>0</v>
      </c>
      <c r="AT247" s="35"/>
    </row>
    <row r="248" spans="1:46" ht="33" customHeight="1">
      <c r="A248" s="44">
        <v>1118</v>
      </c>
      <c r="B248" s="45" t="s">
        <v>226</v>
      </c>
      <c r="C248" s="67" t="s">
        <v>665</v>
      </c>
      <c r="D248" s="66">
        <v>0</v>
      </c>
      <c r="E248" s="66">
        <v>0</v>
      </c>
      <c r="F248" s="66">
        <v>0</v>
      </c>
      <c r="G248" s="66">
        <v>0</v>
      </c>
      <c r="H248" s="66">
        <v>0</v>
      </c>
      <c r="I248" s="66">
        <v>0</v>
      </c>
      <c r="J248" s="66">
        <v>0</v>
      </c>
      <c r="K248" s="66">
        <v>0</v>
      </c>
      <c r="L248" s="66">
        <v>0</v>
      </c>
      <c r="M248" s="66">
        <v>0</v>
      </c>
      <c r="N248" s="66">
        <v>0</v>
      </c>
      <c r="O248" s="66">
        <v>0</v>
      </c>
      <c r="P248" s="66">
        <v>0</v>
      </c>
      <c r="Q248" s="66">
        <v>0</v>
      </c>
      <c r="R248" s="66">
        <v>0</v>
      </c>
      <c r="S248" s="66">
        <v>0</v>
      </c>
      <c r="T248" s="66">
        <v>0</v>
      </c>
      <c r="U248" s="66">
        <v>0</v>
      </c>
      <c r="V248" s="66">
        <v>0</v>
      </c>
      <c r="W248" s="66">
        <v>0</v>
      </c>
      <c r="X248" s="66">
        <v>0</v>
      </c>
      <c r="Y248" s="66">
        <v>0</v>
      </c>
      <c r="Z248" s="66">
        <v>0</v>
      </c>
      <c r="AA248" s="66">
        <v>0</v>
      </c>
      <c r="AB248" s="66">
        <v>0</v>
      </c>
      <c r="AC248" s="66">
        <v>0</v>
      </c>
      <c r="AD248" s="66">
        <v>0</v>
      </c>
      <c r="AE248" s="66">
        <v>0</v>
      </c>
      <c r="AF248" s="66">
        <v>0</v>
      </c>
      <c r="AG248" s="66">
        <v>0</v>
      </c>
      <c r="AH248" s="66">
        <v>0</v>
      </c>
      <c r="AI248" s="66">
        <v>0</v>
      </c>
      <c r="AJ248" s="66">
        <v>0</v>
      </c>
      <c r="AK248" s="66">
        <v>0</v>
      </c>
      <c r="AL248" s="66">
        <v>0</v>
      </c>
      <c r="AM248" s="66">
        <v>0</v>
      </c>
      <c r="AN248" s="66">
        <v>0</v>
      </c>
      <c r="AO248" s="66">
        <v>0</v>
      </c>
      <c r="AP248" s="66">
        <v>0</v>
      </c>
      <c r="AQ248" s="66">
        <f t="shared" si="3"/>
        <v>0</v>
      </c>
      <c r="AT248" s="35"/>
    </row>
    <row r="249" spans="1:46" ht="33" customHeight="1">
      <c r="A249" s="44">
        <v>1119</v>
      </c>
      <c r="B249" s="45" t="s">
        <v>227</v>
      </c>
      <c r="C249" s="67" t="s">
        <v>665</v>
      </c>
      <c r="D249" s="66">
        <v>0</v>
      </c>
      <c r="E249" s="66">
        <v>0</v>
      </c>
      <c r="F249" s="66">
        <v>0</v>
      </c>
      <c r="G249" s="66">
        <v>0</v>
      </c>
      <c r="H249" s="66">
        <v>0</v>
      </c>
      <c r="I249" s="66">
        <v>0</v>
      </c>
      <c r="J249" s="66">
        <v>0</v>
      </c>
      <c r="K249" s="66">
        <v>0</v>
      </c>
      <c r="L249" s="66">
        <v>0</v>
      </c>
      <c r="M249" s="66">
        <v>0</v>
      </c>
      <c r="N249" s="66">
        <v>0</v>
      </c>
      <c r="O249" s="66">
        <v>0</v>
      </c>
      <c r="P249" s="66">
        <v>0</v>
      </c>
      <c r="Q249" s="66">
        <v>0</v>
      </c>
      <c r="R249" s="66">
        <v>0</v>
      </c>
      <c r="S249" s="66">
        <v>0</v>
      </c>
      <c r="T249" s="66">
        <v>0</v>
      </c>
      <c r="U249" s="66">
        <v>0</v>
      </c>
      <c r="V249" s="66">
        <v>0</v>
      </c>
      <c r="W249" s="66">
        <v>0</v>
      </c>
      <c r="X249" s="66">
        <v>0</v>
      </c>
      <c r="Y249" s="66">
        <v>0</v>
      </c>
      <c r="Z249" s="66">
        <v>0</v>
      </c>
      <c r="AA249" s="66">
        <v>0</v>
      </c>
      <c r="AB249" s="66">
        <v>0</v>
      </c>
      <c r="AC249" s="66">
        <v>0</v>
      </c>
      <c r="AD249" s="66">
        <v>0</v>
      </c>
      <c r="AE249" s="66">
        <v>0</v>
      </c>
      <c r="AF249" s="66">
        <v>0</v>
      </c>
      <c r="AG249" s="66">
        <v>0</v>
      </c>
      <c r="AH249" s="66">
        <v>0</v>
      </c>
      <c r="AI249" s="66">
        <v>0</v>
      </c>
      <c r="AJ249" s="66">
        <v>0</v>
      </c>
      <c r="AK249" s="66">
        <v>0</v>
      </c>
      <c r="AL249" s="66">
        <v>0</v>
      </c>
      <c r="AM249" s="66">
        <v>0</v>
      </c>
      <c r="AN249" s="66">
        <v>0</v>
      </c>
      <c r="AO249" s="66">
        <v>0</v>
      </c>
      <c r="AP249" s="66">
        <v>0</v>
      </c>
      <c r="AQ249" s="66">
        <f t="shared" si="3"/>
        <v>0</v>
      </c>
      <c r="AT249" s="35"/>
    </row>
    <row r="250" spans="1:46" ht="33" customHeight="1">
      <c r="A250" s="44">
        <v>1120</v>
      </c>
      <c r="B250" s="45" t="s">
        <v>228</v>
      </c>
      <c r="C250" s="67" t="s">
        <v>665</v>
      </c>
      <c r="D250" s="66">
        <v>0</v>
      </c>
      <c r="E250" s="66">
        <v>0</v>
      </c>
      <c r="F250" s="66">
        <v>0</v>
      </c>
      <c r="G250" s="66">
        <v>0</v>
      </c>
      <c r="H250" s="66">
        <v>0</v>
      </c>
      <c r="I250" s="66">
        <v>0</v>
      </c>
      <c r="J250" s="66">
        <v>0</v>
      </c>
      <c r="K250" s="66">
        <v>0</v>
      </c>
      <c r="L250" s="66">
        <v>0</v>
      </c>
      <c r="M250" s="66">
        <v>0</v>
      </c>
      <c r="N250" s="66">
        <v>0</v>
      </c>
      <c r="O250" s="66">
        <v>0</v>
      </c>
      <c r="P250" s="66">
        <v>0</v>
      </c>
      <c r="Q250" s="66">
        <v>0</v>
      </c>
      <c r="R250" s="66">
        <v>0</v>
      </c>
      <c r="S250" s="66">
        <v>0</v>
      </c>
      <c r="T250" s="66">
        <v>0</v>
      </c>
      <c r="U250" s="66">
        <v>0</v>
      </c>
      <c r="V250" s="66">
        <v>0</v>
      </c>
      <c r="W250" s="66">
        <v>0</v>
      </c>
      <c r="X250" s="66">
        <v>0</v>
      </c>
      <c r="Y250" s="66">
        <v>0</v>
      </c>
      <c r="Z250" s="66">
        <v>0</v>
      </c>
      <c r="AA250" s="66">
        <v>0</v>
      </c>
      <c r="AB250" s="66">
        <v>0</v>
      </c>
      <c r="AC250" s="66">
        <v>0</v>
      </c>
      <c r="AD250" s="66">
        <v>0</v>
      </c>
      <c r="AE250" s="66">
        <v>0</v>
      </c>
      <c r="AF250" s="66">
        <v>0</v>
      </c>
      <c r="AG250" s="66">
        <v>0</v>
      </c>
      <c r="AH250" s="66">
        <v>0</v>
      </c>
      <c r="AI250" s="66">
        <v>0</v>
      </c>
      <c r="AJ250" s="66">
        <v>0</v>
      </c>
      <c r="AK250" s="66">
        <v>0</v>
      </c>
      <c r="AL250" s="66">
        <v>0</v>
      </c>
      <c r="AM250" s="66">
        <v>0</v>
      </c>
      <c r="AN250" s="66">
        <v>0</v>
      </c>
      <c r="AO250" s="66">
        <v>0</v>
      </c>
      <c r="AP250" s="66">
        <v>0</v>
      </c>
      <c r="AQ250" s="66">
        <f t="shared" si="3"/>
        <v>0</v>
      </c>
      <c r="AT250" s="35"/>
    </row>
    <row r="251" spans="1:46" ht="33" customHeight="1">
      <c r="A251" s="44">
        <v>1121</v>
      </c>
      <c r="B251" s="45" t="s">
        <v>229</v>
      </c>
      <c r="C251" s="67" t="s">
        <v>665</v>
      </c>
      <c r="D251" s="66">
        <v>0</v>
      </c>
      <c r="E251" s="66">
        <v>0</v>
      </c>
      <c r="F251" s="66">
        <v>0</v>
      </c>
      <c r="G251" s="66">
        <v>0</v>
      </c>
      <c r="H251" s="66">
        <v>0</v>
      </c>
      <c r="I251" s="66">
        <v>0</v>
      </c>
      <c r="J251" s="66">
        <v>0</v>
      </c>
      <c r="K251" s="66">
        <v>0</v>
      </c>
      <c r="L251" s="66">
        <v>0</v>
      </c>
      <c r="M251" s="66">
        <v>0</v>
      </c>
      <c r="N251" s="66">
        <v>0</v>
      </c>
      <c r="O251" s="66">
        <v>0</v>
      </c>
      <c r="P251" s="66">
        <v>0</v>
      </c>
      <c r="Q251" s="66">
        <v>0</v>
      </c>
      <c r="R251" s="66">
        <v>0</v>
      </c>
      <c r="S251" s="66">
        <v>0</v>
      </c>
      <c r="T251" s="66">
        <v>0</v>
      </c>
      <c r="U251" s="66">
        <v>0</v>
      </c>
      <c r="V251" s="66">
        <v>0</v>
      </c>
      <c r="W251" s="66">
        <v>0</v>
      </c>
      <c r="X251" s="66">
        <v>0</v>
      </c>
      <c r="Y251" s="66">
        <v>0</v>
      </c>
      <c r="Z251" s="66">
        <v>0</v>
      </c>
      <c r="AA251" s="66">
        <v>0</v>
      </c>
      <c r="AB251" s="66">
        <v>0</v>
      </c>
      <c r="AC251" s="66">
        <v>0</v>
      </c>
      <c r="AD251" s="66">
        <v>0</v>
      </c>
      <c r="AE251" s="66">
        <v>0</v>
      </c>
      <c r="AF251" s="66">
        <v>0</v>
      </c>
      <c r="AG251" s="66">
        <v>0</v>
      </c>
      <c r="AH251" s="66">
        <v>0</v>
      </c>
      <c r="AI251" s="66">
        <v>0</v>
      </c>
      <c r="AJ251" s="66">
        <v>0</v>
      </c>
      <c r="AK251" s="66">
        <v>0</v>
      </c>
      <c r="AL251" s="66">
        <v>0</v>
      </c>
      <c r="AM251" s="66">
        <v>0</v>
      </c>
      <c r="AN251" s="66">
        <v>0</v>
      </c>
      <c r="AO251" s="66">
        <v>0</v>
      </c>
      <c r="AP251" s="66">
        <v>0</v>
      </c>
      <c r="AQ251" s="66">
        <f t="shared" si="3"/>
        <v>0</v>
      </c>
      <c r="AT251" s="35"/>
    </row>
    <row r="252" spans="1:46" ht="33" customHeight="1">
      <c r="A252" s="44">
        <v>1122</v>
      </c>
      <c r="B252" s="45" t="s">
        <v>230</v>
      </c>
      <c r="C252" s="67" t="s">
        <v>665</v>
      </c>
      <c r="D252" s="66">
        <v>0</v>
      </c>
      <c r="E252" s="66">
        <v>0</v>
      </c>
      <c r="F252" s="66">
        <v>0</v>
      </c>
      <c r="G252" s="66">
        <v>0</v>
      </c>
      <c r="H252" s="66">
        <v>0</v>
      </c>
      <c r="I252" s="66">
        <v>0</v>
      </c>
      <c r="J252" s="66">
        <v>0</v>
      </c>
      <c r="K252" s="66">
        <v>0</v>
      </c>
      <c r="L252" s="66">
        <v>0</v>
      </c>
      <c r="M252" s="66">
        <v>0</v>
      </c>
      <c r="N252" s="66">
        <v>0</v>
      </c>
      <c r="O252" s="66">
        <v>0</v>
      </c>
      <c r="P252" s="66">
        <v>0</v>
      </c>
      <c r="Q252" s="66">
        <v>0</v>
      </c>
      <c r="R252" s="66">
        <v>0</v>
      </c>
      <c r="S252" s="66">
        <v>0</v>
      </c>
      <c r="T252" s="66">
        <v>0</v>
      </c>
      <c r="U252" s="66">
        <v>0</v>
      </c>
      <c r="V252" s="66">
        <v>0</v>
      </c>
      <c r="W252" s="66">
        <v>0</v>
      </c>
      <c r="X252" s="66">
        <v>0</v>
      </c>
      <c r="Y252" s="66">
        <v>0</v>
      </c>
      <c r="Z252" s="66">
        <v>0</v>
      </c>
      <c r="AA252" s="66">
        <v>0</v>
      </c>
      <c r="AB252" s="66">
        <v>0</v>
      </c>
      <c r="AC252" s="66">
        <v>0</v>
      </c>
      <c r="AD252" s="66">
        <v>0</v>
      </c>
      <c r="AE252" s="66">
        <v>0</v>
      </c>
      <c r="AF252" s="66">
        <v>0</v>
      </c>
      <c r="AG252" s="66">
        <v>0</v>
      </c>
      <c r="AH252" s="66">
        <v>0</v>
      </c>
      <c r="AI252" s="66">
        <v>0</v>
      </c>
      <c r="AJ252" s="66">
        <v>0</v>
      </c>
      <c r="AK252" s="66">
        <v>0</v>
      </c>
      <c r="AL252" s="66">
        <v>0</v>
      </c>
      <c r="AM252" s="66">
        <v>0</v>
      </c>
      <c r="AN252" s="66">
        <v>0</v>
      </c>
      <c r="AO252" s="66">
        <v>0</v>
      </c>
      <c r="AP252" s="66">
        <v>0</v>
      </c>
      <c r="AQ252" s="66">
        <f t="shared" si="3"/>
        <v>0</v>
      </c>
      <c r="AT252" s="35"/>
    </row>
    <row r="253" spans="1:46" ht="33" customHeight="1">
      <c r="A253" s="44">
        <v>1123</v>
      </c>
      <c r="B253" s="45" t="s">
        <v>231</v>
      </c>
      <c r="C253" s="67" t="s">
        <v>665</v>
      </c>
      <c r="D253" s="66">
        <v>0</v>
      </c>
      <c r="E253" s="66">
        <v>0</v>
      </c>
      <c r="F253" s="66">
        <v>0</v>
      </c>
      <c r="G253" s="66">
        <v>0</v>
      </c>
      <c r="H253" s="66">
        <v>0</v>
      </c>
      <c r="I253" s="66">
        <v>0</v>
      </c>
      <c r="J253" s="66">
        <v>0</v>
      </c>
      <c r="K253" s="66">
        <v>0</v>
      </c>
      <c r="L253" s="66">
        <v>0</v>
      </c>
      <c r="M253" s="66">
        <v>0</v>
      </c>
      <c r="N253" s="66">
        <v>0</v>
      </c>
      <c r="O253" s="66">
        <v>0</v>
      </c>
      <c r="P253" s="66">
        <v>0</v>
      </c>
      <c r="Q253" s="66">
        <v>0</v>
      </c>
      <c r="R253" s="66">
        <v>0</v>
      </c>
      <c r="S253" s="66">
        <v>0</v>
      </c>
      <c r="T253" s="66">
        <v>0</v>
      </c>
      <c r="U253" s="66">
        <v>0</v>
      </c>
      <c r="V253" s="66">
        <v>0</v>
      </c>
      <c r="W253" s="66">
        <v>0</v>
      </c>
      <c r="X253" s="66">
        <v>0</v>
      </c>
      <c r="Y253" s="66">
        <v>0</v>
      </c>
      <c r="Z253" s="66">
        <v>0</v>
      </c>
      <c r="AA253" s="66">
        <v>0</v>
      </c>
      <c r="AB253" s="66">
        <v>0</v>
      </c>
      <c r="AC253" s="66">
        <v>0</v>
      </c>
      <c r="AD253" s="66">
        <v>0</v>
      </c>
      <c r="AE253" s="66">
        <v>0</v>
      </c>
      <c r="AF253" s="66">
        <v>0</v>
      </c>
      <c r="AG253" s="66">
        <v>0</v>
      </c>
      <c r="AH253" s="66">
        <v>0</v>
      </c>
      <c r="AI253" s="66">
        <v>0</v>
      </c>
      <c r="AJ253" s="66">
        <v>0</v>
      </c>
      <c r="AK253" s="66">
        <v>0</v>
      </c>
      <c r="AL253" s="66">
        <v>0</v>
      </c>
      <c r="AM253" s="66">
        <v>0</v>
      </c>
      <c r="AN253" s="66">
        <v>0</v>
      </c>
      <c r="AO253" s="66">
        <v>0</v>
      </c>
      <c r="AP253" s="66">
        <v>0</v>
      </c>
      <c r="AQ253" s="66">
        <f t="shared" si="3"/>
        <v>0</v>
      </c>
      <c r="AT253" s="35"/>
    </row>
    <row r="254" spans="1:46" ht="33" customHeight="1">
      <c r="A254" s="44">
        <v>1124</v>
      </c>
      <c r="B254" s="45" t="s">
        <v>232</v>
      </c>
      <c r="C254" s="67" t="s">
        <v>665</v>
      </c>
      <c r="D254" s="66">
        <v>0</v>
      </c>
      <c r="E254" s="66">
        <v>0</v>
      </c>
      <c r="F254" s="66">
        <v>0</v>
      </c>
      <c r="G254" s="66">
        <v>0</v>
      </c>
      <c r="H254" s="66">
        <v>0</v>
      </c>
      <c r="I254" s="66">
        <v>0</v>
      </c>
      <c r="J254" s="66">
        <v>0</v>
      </c>
      <c r="K254" s="66">
        <v>0</v>
      </c>
      <c r="L254" s="66">
        <v>0</v>
      </c>
      <c r="M254" s="66">
        <v>0</v>
      </c>
      <c r="N254" s="66">
        <v>0</v>
      </c>
      <c r="O254" s="66">
        <v>0</v>
      </c>
      <c r="P254" s="66">
        <v>0</v>
      </c>
      <c r="Q254" s="66">
        <v>0</v>
      </c>
      <c r="R254" s="66">
        <v>0</v>
      </c>
      <c r="S254" s="66">
        <v>0</v>
      </c>
      <c r="T254" s="66">
        <v>0</v>
      </c>
      <c r="U254" s="66">
        <v>0</v>
      </c>
      <c r="V254" s="66">
        <v>0</v>
      </c>
      <c r="W254" s="66">
        <v>0</v>
      </c>
      <c r="X254" s="66">
        <v>0</v>
      </c>
      <c r="Y254" s="66">
        <v>0</v>
      </c>
      <c r="Z254" s="66">
        <v>0</v>
      </c>
      <c r="AA254" s="66">
        <v>0</v>
      </c>
      <c r="AB254" s="66">
        <v>0</v>
      </c>
      <c r="AC254" s="66">
        <v>0</v>
      </c>
      <c r="AD254" s="66">
        <v>0</v>
      </c>
      <c r="AE254" s="66">
        <v>0</v>
      </c>
      <c r="AF254" s="66">
        <v>0</v>
      </c>
      <c r="AG254" s="66">
        <v>0</v>
      </c>
      <c r="AH254" s="66">
        <v>0</v>
      </c>
      <c r="AI254" s="66">
        <v>0</v>
      </c>
      <c r="AJ254" s="66">
        <v>0</v>
      </c>
      <c r="AK254" s="66">
        <v>0</v>
      </c>
      <c r="AL254" s="66">
        <v>0</v>
      </c>
      <c r="AM254" s="66">
        <v>0</v>
      </c>
      <c r="AN254" s="66">
        <v>0</v>
      </c>
      <c r="AO254" s="66">
        <v>0</v>
      </c>
      <c r="AP254" s="66">
        <v>0</v>
      </c>
      <c r="AQ254" s="66">
        <f t="shared" si="3"/>
        <v>0</v>
      </c>
      <c r="AT254" s="35"/>
    </row>
    <row r="255" spans="1:46" ht="33" customHeight="1">
      <c r="A255" s="44">
        <v>1125</v>
      </c>
      <c r="B255" s="45" t="s">
        <v>233</v>
      </c>
      <c r="C255" s="67" t="s">
        <v>665</v>
      </c>
      <c r="D255" s="66">
        <v>0</v>
      </c>
      <c r="E255" s="66">
        <v>0</v>
      </c>
      <c r="F255" s="66">
        <v>0</v>
      </c>
      <c r="G255" s="66">
        <v>0</v>
      </c>
      <c r="H255" s="66">
        <v>0</v>
      </c>
      <c r="I255" s="66">
        <v>0</v>
      </c>
      <c r="J255" s="66">
        <v>0</v>
      </c>
      <c r="K255" s="66">
        <v>0</v>
      </c>
      <c r="L255" s="66">
        <v>0</v>
      </c>
      <c r="M255" s="66">
        <v>0</v>
      </c>
      <c r="N255" s="66">
        <v>0</v>
      </c>
      <c r="O255" s="66">
        <v>0</v>
      </c>
      <c r="P255" s="66">
        <v>0</v>
      </c>
      <c r="Q255" s="66">
        <v>0</v>
      </c>
      <c r="R255" s="66">
        <v>0</v>
      </c>
      <c r="S255" s="66">
        <v>0</v>
      </c>
      <c r="T255" s="66">
        <v>0</v>
      </c>
      <c r="U255" s="66">
        <v>0</v>
      </c>
      <c r="V255" s="66">
        <v>0</v>
      </c>
      <c r="W255" s="66">
        <v>0</v>
      </c>
      <c r="X255" s="66">
        <v>0</v>
      </c>
      <c r="Y255" s="66">
        <v>0</v>
      </c>
      <c r="Z255" s="66">
        <v>0</v>
      </c>
      <c r="AA255" s="66">
        <v>0</v>
      </c>
      <c r="AB255" s="66">
        <v>0</v>
      </c>
      <c r="AC255" s="66">
        <v>0</v>
      </c>
      <c r="AD255" s="66">
        <v>0</v>
      </c>
      <c r="AE255" s="66">
        <v>0</v>
      </c>
      <c r="AF255" s="66">
        <v>0</v>
      </c>
      <c r="AG255" s="66">
        <v>0</v>
      </c>
      <c r="AH255" s="66">
        <v>0</v>
      </c>
      <c r="AI255" s="66">
        <v>0</v>
      </c>
      <c r="AJ255" s="66">
        <v>0</v>
      </c>
      <c r="AK255" s="66">
        <v>0</v>
      </c>
      <c r="AL255" s="66">
        <v>0</v>
      </c>
      <c r="AM255" s="66">
        <v>0</v>
      </c>
      <c r="AN255" s="66">
        <v>0</v>
      </c>
      <c r="AO255" s="66">
        <v>0</v>
      </c>
      <c r="AP255" s="66">
        <v>0</v>
      </c>
      <c r="AQ255" s="66">
        <f t="shared" si="3"/>
        <v>0</v>
      </c>
      <c r="AT255" s="35"/>
    </row>
    <row r="256" spans="1:46" ht="33" customHeight="1">
      <c r="A256" s="44">
        <v>1126</v>
      </c>
      <c r="B256" s="45" t="s">
        <v>234</v>
      </c>
      <c r="C256" s="67" t="s">
        <v>665</v>
      </c>
      <c r="D256" s="66">
        <v>0</v>
      </c>
      <c r="E256" s="66">
        <v>0</v>
      </c>
      <c r="F256" s="66">
        <v>0</v>
      </c>
      <c r="G256" s="66">
        <v>0</v>
      </c>
      <c r="H256" s="66">
        <v>0</v>
      </c>
      <c r="I256" s="66">
        <v>0</v>
      </c>
      <c r="J256" s="66">
        <v>0</v>
      </c>
      <c r="K256" s="66">
        <v>0</v>
      </c>
      <c r="L256" s="66">
        <v>0</v>
      </c>
      <c r="M256" s="66">
        <v>0</v>
      </c>
      <c r="N256" s="66">
        <v>0</v>
      </c>
      <c r="O256" s="66">
        <v>0</v>
      </c>
      <c r="P256" s="66">
        <v>0</v>
      </c>
      <c r="Q256" s="66">
        <v>0</v>
      </c>
      <c r="R256" s="66">
        <v>0</v>
      </c>
      <c r="S256" s="66">
        <v>0</v>
      </c>
      <c r="T256" s="66">
        <v>0</v>
      </c>
      <c r="U256" s="66">
        <v>0</v>
      </c>
      <c r="V256" s="66">
        <v>0</v>
      </c>
      <c r="W256" s="66">
        <v>0</v>
      </c>
      <c r="X256" s="66">
        <v>0</v>
      </c>
      <c r="Y256" s="66">
        <v>0</v>
      </c>
      <c r="Z256" s="66">
        <v>0</v>
      </c>
      <c r="AA256" s="66">
        <v>0</v>
      </c>
      <c r="AB256" s="66">
        <v>0</v>
      </c>
      <c r="AC256" s="66">
        <v>0</v>
      </c>
      <c r="AD256" s="66">
        <v>0</v>
      </c>
      <c r="AE256" s="66">
        <v>0</v>
      </c>
      <c r="AF256" s="66">
        <v>0</v>
      </c>
      <c r="AG256" s="66">
        <v>0</v>
      </c>
      <c r="AH256" s="66">
        <v>0</v>
      </c>
      <c r="AI256" s="66">
        <v>0</v>
      </c>
      <c r="AJ256" s="66">
        <v>0</v>
      </c>
      <c r="AK256" s="66">
        <v>0</v>
      </c>
      <c r="AL256" s="66">
        <v>0</v>
      </c>
      <c r="AM256" s="66">
        <v>0</v>
      </c>
      <c r="AN256" s="66">
        <v>0</v>
      </c>
      <c r="AO256" s="66">
        <v>0</v>
      </c>
      <c r="AP256" s="66">
        <v>0</v>
      </c>
      <c r="AQ256" s="66">
        <f t="shared" si="3"/>
        <v>0</v>
      </c>
      <c r="AT256" s="35"/>
    </row>
    <row r="257" spans="1:46" ht="33" customHeight="1">
      <c r="A257" s="44">
        <v>1127</v>
      </c>
      <c r="B257" s="45" t="s">
        <v>235</v>
      </c>
      <c r="C257" s="67" t="s">
        <v>665</v>
      </c>
      <c r="D257" s="66">
        <v>0</v>
      </c>
      <c r="E257" s="66">
        <v>0</v>
      </c>
      <c r="F257" s="66">
        <v>0</v>
      </c>
      <c r="G257" s="66">
        <v>0</v>
      </c>
      <c r="H257" s="66">
        <v>0</v>
      </c>
      <c r="I257" s="66">
        <v>0</v>
      </c>
      <c r="J257" s="66">
        <v>0</v>
      </c>
      <c r="K257" s="66">
        <v>0</v>
      </c>
      <c r="L257" s="66">
        <v>0</v>
      </c>
      <c r="M257" s="66">
        <v>0</v>
      </c>
      <c r="N257" s="66">
        <v>0</v>
      </c>
      <c r="O257" s="66">
        <v>0</v>
      </c>
      <c r="P257" s="66">
        <v>0</v>
      </c>
      <c r="Q257" s="66">
        <v>0</v>
      </c>
      <c r="R257" s="66">
        <v>0</v>
      </c>
      <c r="S257" s="66">
        <v>0</v>
      </c>
      <c r="T257" s="66">
        <v>0</v>
      </c>
      <c r="U257" s="66">
        <v>0</v>
      </c>
      <c r="V257" s="66">
        <v>0</v>
      </c>
      <c r="W257" s="66">
        <v>0</v>
      </c>
      <c r="X257" s="66">
        <v>0</v>
      </c>
      <c r="Y257" s="66">
        <v>0</v>
      </c>
      <c r="Z257" s="66">
        <v>0</v>
      </c>
      <c r="AA257" s="66">
        <v>0</v>
      </c>
      <c r="AB257" s="66">
        <v>0</v>
      </c>
      <c r="AC257" s="66">
        <v>0</v>
      </c>
      <c r="AD257" s="66">
        <v>0</v>
      </c>
      <c r="AE257" s="66">
        <v>0</v>
      </c>
      <c r="AF257" s="66">
        <v>0</v>
      </c>
      <c r="AG257" s="66">
        <v>0</v>
      </c>
      <c r="AH257" s="66">
        <v>0</v>
      </c>
      <c r="AI257" s="66">
        <v>0</v>
      </c>
      <c r="AJ257" s="66">
        <v>0</v>
      </c>
      <c r="AK257" s="66">
        <v>0</v>
      </c>
      <c r="AL257" s="66">
        <v>0</v>
      </c>
      <c r="AM257" s="66">
        <v>0</v>
      </c>
      <c r="AN257" s="66">
        <v>0</v>
      </c>
      <c r="AO257" s="66">
        <v>0</v>
      </c>
      <c r="AP257" s="66">
        <v>0</v>
      </c>
      <c r="AQ257" s="66">
        <f t="shared" si="3"/>
        <v>0</v>
      </c>
      <c r="AT257" s="35"/>
    </row>
    <row r="258" spans="1:46" ht="33" customHeight="1">
      <c r="A258" s="44">
        <v>1128</v>
      </c>
      <c r="B258" s="45" t="s">
        <v>236</v>
      </c>
      <c r="C258" s="67" t="s">
        <v>665</v>
      </c>
      <c r="D258" s="66">
        <v>0</v>
      </c>
      <c r="E258" s="66">
        <v>0</v>
      </c>
      <c r="F258" s="66">
        <v>0</v>
      </c>
      <c r="G258" s="66">
        <v>0</v>
      </c>
      <c r="H258" s="66">
        <v>0</v>
      </c>
      <c r="I258" s="66">
        <v>0</v>
      </c>
      <c r="J258" s="66">
        <v>0</v>
      </c>
      <c r="K258" s="66">
        <v>0</v>
      </c>
      <c r="L258" s="66">
        <v>0</v>
      </c>
      <c r="M258" s="66">
        <v>0</v>
      </c>
      <c r="N258" s="66">
        <v>0</v>
      </c>
      <c r="O258" s="66">
        <v>0</v>
      </c>
      <c r="P258" s="66">
        <v>0</v>
      </c>
      <c r="Q258" s="66">
        <v>0</v>
      </c>
      <c r="R258" s="66">
        <v>0</v>
      </c>
      <c r="S258" s="66">
        <v>0</v>
      </c>
      <c r="T258" s="66">
        <v>0</v>
      </c>
      <c r="U258" s="66">
        <v>0</v>
      </c>
      <c r="V258" s="66">
        <v>0</v>
      </c>
      <c r="W258" s="66">
        <v>0</v>
      </c>
      <c r="X258" s="66">
        <v>0</v>
      </c>
      <c r="Y258" s="66">
        <v>0</v>
      </c>
      <c r="Z258" s="66">
        <v>0</v>
      </c>
      <c r="AA258" s="66">
        <v>0</v>
      </c>
      <c r="AB258" s="66">
        <v>0</v>
      </c>
      <c r="AC258" s="66">
        <v>0</v>
      </c>
      <c r="AD258" s="66">
        <v>0</v>
      </c>
      <c r="AE258" s="66">
        <v>0</v>
      </c>
      <c r="AF258" s="66">
        <v>0</v>
      </c>
      <c r="AG258" s="66">
        <v>0</v>
      </c>
      <c r="AH258" s="66">
        <v>0</v>
      </c>
      <c r="AI258" s="66">
        <v>0</v>
      </c>
      <c r="AJ258" s="66">
        <v>0</v>
      </c>
      <c r="AK258" s="66">
        <v>0</v>
      </c>
      <c r="AL258" s="66">
        <v>0</v>
      </c>
      <c r="AM258" s="66">
        <v>0</v>
      </c>
      <c r="AN258" s="66">
        <v>0</v>
      </c>
      <c r="AO258" s="66">
        <v>0</v>
      </c>
      <c r="AP258" s="66">
        <v>0</v>
      </c>
      <c r="AQ258" s="66">
        <f t="shared" si="3"/>
        <v>0</v>
      </c>
      <c r="AT258" s="35"/>
    </row>
    <row r="259" spans="1:46" ht="33" customHeight="1">
      <c r="A259" s="44">
        <v>1129</v>
      </c>
      <c r="B259" s="45" t="s">
        <v>237</v>
      </c>
      <c r="C259" s="67" t="s">
        <v>665</v>
      </c>
      <c r="D259" s="66">
        <v>0</v>
      </c>
      <c r="E259" s="66">
        <v>0</v>
      </c>
      <c r="F259" s="66">
        <v>0</v>
      </c>
      <c r="G259" s="66">
        <v>0</v>
      </c>
      <c r="H259" s="66">
        <v>0</v>
      </c>
      <c r="I259" s="66">
        <v>0</v>
      </c>
      <c r="J259" s="66">
        <v>0</v>
      </c>
      <c r="K259" s="66">
        <v>0</v>
      </c>
      <c r="L259" s="66">
        <v>0</v>
      </c>
      <c r="M259" s="66">
        <v>0</v>
      </c>
      <c r="N259" s="66">
        <v>0</v>
      </c>
      <c r="O259" s="66">
        <v>0</v>
      </c>
      <c r="P259" s="66">
        <v>0</v>
      </c>
      <c r="Q259" s="66">
        <v>0</v>
      </c>
      <c r="R259" s="66">
        <v>0</v>
      </c>
      <c r="S259" s="66">
        <v>0</v>
      </c>
      <c r="T259" s="66">
        <v>0</v>
      </c>
      <c r="U259" s="66">
        <v>0</v>
      </c>
      <c r="V259" s="66">
        <v>0</v>
      </c>
      <c r="W259" s="66">
        <v>0</v>
      </c>
      <c r="X259" s="66">
        <v>0</v>
      </c>
      <c r="Y259" s="66">
        <v>0</v>
      </c>
      <c r="Z259" s="66">
        <v>0</v>
      </c>
      <c r="AA259" s="66">
        <v>0</v>
      </c>
      <c r="AB259" s="66">
        <v>0</v>
      </c>
      <c r="AC259" s="66">
        <v>0</v>
      </c>
      <c r="AD259" s="66">
        <v>0</v>
      </c>
      <c r="AE259" s="66">
        <v>0</v>
      </c>
      <c r="AF259" s="66">
        <v>0</v>
      </c>
      <c r="AG259" s="66">
        <v>0</v>
      </c>
      <c r="AH259" s="66">
        <v>0</v>
      </c>
      <c r="AI259" s="66">
        <v>0</v>
      </c>
      <c r="AJ259" s="66">
        <v>0</v>
      </c>
      <c r="AK259" s="66">
        <v>0</v>
      </c>
      <c r="AL259" s="66">
        <v>0</v>
      </c>
      <c r="AM259" s="66">
        <v>0</v>
      </c>
      <c r="AN259" s="66">
        <v>0</v>
      </c>
      <c r="AO259" s="66">
        <v>0</v>
      </c>
      <c r="AP259" s="66">
        <v>0</v>
      </c>
      <c r="AQ259" s="66">
        <f t="shared" si="3"/>
        <v>0</v>
      </c>
      <c r="AT259" s="35"/>
    </row>
    <row r="260" spans="1:46" ht="33" customHeight="1">
      <c r="A260" s="44">
        <v>1201</v>
      </c>
      <c r="B260" s="45" t="s">
        <v>238</v>
      </c>
      <c r="C260" s="67" t="s">
        <v>665</v>
      </c>
      <c r="D260" s="66">
        <v>0</v>
      </c>
      <c r="E260" s="66">
        <v>0</v>
      </c>
      <c r="F260" s="66">
        <v>0</v>
      </c>
      <c r="G260" s="66">
        <v>6080.61</v>
      </c>
      <c r="H260" s="66">
        <v>0</v>
      </c>
      <c r="I260" s="66">
        <v>0</v>
      </c>
      <c r="J260" s="66">
        <v>0</v>
      </c>
      <c r="K260" s="66">
        <v>0</v>
      </c>
      <c r="L260" s="66">
        <v>0</v>
      </c>
      <c r="M260" s="66">
        <v>0</v>
      </c>
      <c r="N260" s="66">
        <v>0</v>
      </c>
      <c r="O260" s="66">
        <v>0</v>
      </c>
      <c r="P260" s="66">
        <v>0</v>
      </c>
      <c r="Q260" s="66">
        <v>0</v>
      </c>
      <c r="R260" s="66">
        <v>0</v>
      </c>
      <c r="S260" s="66">
        <v>0</v>
      </c>
      <c r="T260" s="66">
        <v>0</v>
      </c>
      <c r="U260" s="66">
        <v>0</v>
      </c>
      <c r="V260" s="66">
        <v>0</v>
      </c>
      <c r="W260" s="66">
        <v>0</v>
      </c>
      <c r="X260" s="66">
        <v>0</v>
      </c>
      <c r="Y260" s="66">
        <v>0</v>
      </c>
      <c r="Z260" s="66">
        <v>0</v>
      </c>
      <c r="AA260" s="66">
        <v>0</v>
      </c>
      <c r="AB260" s="66">
        <v>0</v>
      </c>
      <c r="AC260" s="66">
        <v>0</v>
      </c>
      <c r="AD260" s="66">
        <v>0</v>
      </c>
      <c r="AE260" s="66">
        <v>0</v>
      </c>
      <c r="AF260" s="66">
        <v>0</v>
      </c>
      <c r="AG260" s="66">
        <v>0</v>
      </c>
      <c r="AH260" s="66">
        <v>0</v>
      </c>
      <c r="AI260" s="66">
        <v>0</v>
      </c>
      <c r="AJ260" s="66">
        <v>0</v>
      </c>
      <c r="AK260" s="66">
        <v>0</v>
      </c>
      <c r="AL260" s="66">
        <v>0</v>
      </c>
      <c r="AM260" s="66">
        <v>0</v>
      </c>
      <c r="AN260" s="66">
        <v>0</v>
      </c>
      <c r="AO260" s="66">
        <v>0</v>
      </c>
      <c r="AP260" s="66">
        <v>0</v>
      </c>
      <c r="AQ260" s="66">
        <f t="shared" si="3"/>
        <v>6080.61</v>
      </c>
      <c r="AT260" s="35"/>
    </row>
    <row r="261" spans="1:46" ht="33" customHeight="1">
      <c r="A261" s="44">
        <v>1202</v>
      </c>
      <c r="B261" s="45" t="s">
        <v>239</v>
      </c>
      <c r="C261" s="67" t="s">
        <v>665</v>
      </c>
      <c r="D261" s="66">
        <v>0</v>
      </c>
      <c r="E261" s="66">
        <v>0</v>
      </c>
      <c r="F261" s="66">
        <v>0</v>
      </c>
      <c r="G261" s="66">
        <v>0</v>
      </c>
      <c r="H261" s="66">
        <v>0</v>
      </c>
      <c r="I261" s="66">
        <v>0</v>
      </c>
      <c r="J261" s="66">
        <v>0</v>
      </c>
      <c r="K261" s="66">
        <v>0</v>
      </c>
      <c r="L261" s="66">
        <v>0</v>
      </c>
      <c r="M261" s="66">
        <v>0</v>
      </c>
      <c r="N261" s="66">
        <v>0</v>
      </c>
      <c r="O261" s="66">
        <v>0</v>
      </c>
      <c r="P261" s="66">
        <v>0</v>
      </c>
      <c r="Q261" s="66">
        <v>0</v>
      </c>
      <c r="R261" s="66">
        <v>0</v>
      </c>
      <c r="S261" s="66">
        <v>0</v>
      </c>
      <c r="T261" s="66">
        <v>0</v>
      </c>
      <c r="U261" s="66">
        <v>0</v>
      </c>
      <c r="V261" s="66">
        <v>0</v>
      </c>
      <c r="W261" s="66">
        <v>0</v>
      </c>
      <c r="X261" s="66">
        <v>0</v>
      </c>
      <c r="Y261" s="66">
        <v>0</v>
      </c>
      <c r="Z261" s="66">
        <v>0</v>
      </c>
      <c r="AA261" s="66">
        <v>0</v>
      </c>
      <c r="AB261" s="66">
        <v>0</v>
      </c>
      <c r="AC261" s="66">
        <v>0</v>
      </c>
      <c r="AD261" s="66">
        <v>0</v>
      </c>
      <c r="AE261" s="66">
        <v>0</v>
      </c>
      <c r="AF261" s="66">
        <v>0</v>
      </c>
      <c r="AG261" s="66">
        <v>0</v>
      </c>
      <c r="AH261" s="66">
        <v>0</v>
      </c>
      <c r="AI261" s="66">
        <v>0</v>
      </c>
      <c r="AJ261" s="66">
        <v>0</v>
      </c>
      <c r="AK261" s="66">
        <v>0</v>
      </c>
      <c r="AL261" s="66">
        <v>0</v>
      </c>
      <c r="AM261" s="66">
        <v>0</v>
      </c>
      <c r="AN261" s="66">
        <v>0</v>
      </c>
      <c r="AO261" s="66">
        <v>0</v>
      </c>
      <c r="AP261" s="66">
        <v>0</v>
      </c>
      <c r="AQ261" s="66">
        <f t="shared" si="3"/>
        <v>0</v>
      </c>
      <c r="AT261" s="35"/>
    </row>
    <row r="262" spans="1:46" ht="33" customHeight="1">
      <c r="A262" s="44">
        <v>1203</v>
      </c>
      <c r="B262" s="45" t="s">
        <v>240</v>
      </c>
      <c r="C262" s="67" t="s">
        <v>665</v>
      </c>
      <c r="D262" s="66">
        <v>0</v>
      </c>
      <c r="E262" s="66">
        <v>0</v>
      </c>
      <c r="F262" s="66">
        <v>0</v>
      </c>
      <c r="G262" s="66">
        <v>0</v>
      </c>
      <c r="H262" s="66">
        <v>0</v>
      </c>
      <c r="I262" s="66">
        <v>0</v>
      </c>
      <c r="J262" s="66">
        <v>0</v>
      </c>
      <c r="K262" s="66">
        <v>0</v>
      </c>
      <c r="L262" s="66">
        <v>0</v>
      </c>
      <c r="M262" s="66">
        <v>0</v>
      </c>
      <c r="N262" s="66">
        <v>0</v>
      </c>
      <c r="O262" s="66">
        <v>0</v>
      </c>
      <c r="P262" s="66">
        <v>0</v>
      </c>
      <c r="Q262" s="66">
        <v>0</v>
      </c>
      <c r="R262" s="66">
        <v>0</v>
      </c>
      <c r="S262" s="66">
        <v>0</v>
      </c>
      <c r="T262" s="66">
        <v>0</v>
      </c>
      <c r="U262" s="66">
        <v>0</v>
      </c>
      <c r="V262" s="66">
        <v>0</v>
      </c>
      <c r="W262" s="66">
        <v>0</v>
      </c>
      <c r="X262" s="66">
        <v>0</v>
      </c>
      <c r="Y262" s="66">
        <v>0</v>
      </c>
      <c r="Z262" s="66">
        <v>0</v>
      </c>
      <c r="AA262" s="66">
        <v>0</v>
      </c>
      <c r="AB262" s="66">
        <v>0</v>
      </c>
      <c r="AC262" s="66">
        <v>0</v>
      </c>
      <c r="AD262" s="66">
        <v>0</v>
      </c>
      <c r="AE262" s="66">
        <v>0</v>
      </c>
      <c r="AF262" s="66">
        <v>0</v>
      </c>
      <c r="AG262" s="66">
        <v>0</v>
      </c>
      <c r="AH262" s="66">
        <v>0</v>
      </c>
      <c r="AI262" s="66">
        <v>0</v>
      </c>
      <c r="AJ262" s="66">
        <v>0</v>
      </c>
      <c r="AK262" s="66">
        <v>0</v>
      </c>
      <c r="AL262" s="66">
        <v>0</v>
      </c>
      <c r="AM262" s="66">
        <v>0</v>
      </c>
      <c r="AN262" s="66">
        <v>0</v>
      </c>
      <c r="AO262" s="66">
        <v>0</v>
      </c>
      <c r="AP262" s="66">
        <v>0</v>
      </c>
      <c r="AQ262" s="66">
        <f t="shared" si="3"/>
        <v>0</v>
      </c>
      <c r="AT262" s="35"/>
    </row>
    <row r="263" spans="1:46" ht="33" customHeight="1">
      <c r="A263" s="44">
        <v>1204</v>
      </c>
      <c r="B263" s="45" t="s">
        <v>241</v>
      </c>
      <c r="C263" s="67" t="s">
        <v>665</v>
      </c>
      <c r="D263" s="66">
        <v>0</v>
      </c>
      <c r="E263" s="66">
        <v>0</v>
      </c>
      <c r="F263" s="66">
        <v>0</v>
      </c>
      <c r="G263" s="66">
        <v>0</v>
      </c>
      <c r="H263" s="66">
        <v>0</v>
      </c>
      <c r="I263" s="66">
        <v>0</v>
      </c>
      <c r="J263" s="66">
        <v>0</v>
      </c>
      <c r="K263" s="66">
        <v>0</v>
      </c>
      <c r="L263" s="66">
        <v>0</v>
      </c>
      <c r="M263" s="66">
        <v>0</v>
      </c>
      <c r="N263" s="66">
        <v>0</v>
      </c>
      <c r="O263" s="66">
        <v>0</v>
      </c>
      <c r="P263" s="66">
        <v>0</v>
      </c>
      <c r="Q263" s="66">
        <v>0</v>
      </c>
      <c r="R263" s="66">
        <v>0</v>
      </c>
      <c r="S263" s="66">
        <v>0</v>
      </c>
      <c r="T263" s="66">
        <v>0</v>
      </c>
      <c r="U263" s="66">
        <v>0</v>
      </c>
      <c r="V263" s="66">
        <v>0</v>
      </c>
      <c r="W263" s="66">
        <v>0</v>
      </c>
      <c r="X263" s="66">
        <v>0</v>
      </c>
      <c r="Y263" s="66">
        <v>0</v>
      </c>
      <c r="Z263" s="66">
        <v>0</v>
      </c>
      <c r="AA263" s="66">
        <v>0</v>
      </c>
      <c r="AB263" s="66">
        <v>0</v>
      </c>
      <c r="AC263" s="66">
        <v>0</v>
      </c>
      <c r="AD263" s="66">
        <v>0</v>
      </c>
      <c r="AE263" s="66">
        <v>0</v>
      </c>
      <c r="AF263" s="66">
        <v>0</v>
      </c>
      <c r="AG263" s="66">
        <v>0</v>
      </c>
      <c r="AH263" s="66">
        <v>0</v>
      </c>
      <c r="AI263" s="66">
        <v>0</v>
      </c>
      <c r="AJ263" s="66">
        <v>0</v>
      </c>
      <c r="AK263" s="66">
        <v>0</v>
      </c>
      <c r="AL263" s="66">
        <v>0</v>
      </c>
      <c r="AM263" s="66">
        <v>0</v>
      </c>
      <c r="AN263" s="66">
        <v>0</v>
      </c>
      <c r="AO263" s="66">
        <v>0</v>
      </c>
      <c r="AP263" s="66">
        <v>0</v>
      </c>
      <c r="AQ263" s="66">
        <f t="shared" si="3"/>
        <v>0</v>
      </c>
      <c r="AT263" s="35"/>
    </row>
    <row r="264" spans="1:46" ht="33" customHeight="1">
      <c r="A264" s="44">
        <v>1205</v>
      </c>
      <c r="B264" s="45" t="s">
        <v>242</v>
      </c>
      <c r="C264" s="67" t="s">
        <v>665</v>
      </c>
      <c r="D264" s="66">
        <v>0</v>
      </c>
      <c r="E264" s="66">
        <v>0</v>
      </c>
      <c r="F264" s="66">
        <v>0</v>
      </c>
      <c r="G264" s="66">
        <v>15240.4</v>
      </c>
      <c r="H264" s="66">
        <v>0</v>
      </c>
      <c r="I264" s="66">
        <v>0</v>
      </c>
      <c r="J264" s="66">
        <v>0</v>
      </c>
      <c r="K264" s="66">
        <v>0</v>
      </c>
      <c r="L264" s="66">
        <v>0</v>
      </c>
      <c r="M264" s="66">
        <v>0</v>
      </c>
      <c r="N264" s="66">
        <v>0</v>
      </c>
      <c r="O264" s="66">
        <v>0</v>
      </c>
      <c r="P264" s="66">
        <v>0</v>
      </c>
      <c r="Q264" s="66">
        <v>0</v>
      </c>
      <c r="R264" s="66">
        <v>0</v>
      </c>
      <c r="S264" s="66">
        <v>0</v>
      </c>
      <c r="T264" s="66">
        <v>0</v>
      </c>
      <c r="U264" s="66">
        <v>0</v>
      </c>
      <c r="V264" s="66">
        <v>0</v>
      </c>
      <c r="W264" s="66">
        <v>0</v>
      </c>
      <c r="X264" s="66">
        <v>0</v>
      </c>
      <c r="Y264" s="66">
        <v>0</v>
      </c>
      <c r="Z264" s="66">
        <v>0</v>
      </c>
      <c r="AA264" s="66">
        <v>0</v>
      </c>
      <c r="AB264" s="66">
        <v>0</v>
      </c>
      <c r="AC264" s="66">
        <v>0</v>
      </c>
      <c r="AD264" s="66">
        <v>0</v>
      </c>
      <c r="AE264" s="66">
        <v>0</v>
      </c>
      <c r="AF264" s="66">
        <v>0</v>
      </c>
      <c r="AG264" s="66">
        <v>0</v>
      </c>
      <c r="AH264" s="66">
        <v>0</v>
      </c>
      <c r="AI264" s="66">
        <v>0</v>
      </c>
      <c r="AJ264" s="66">
        <v>0</v>
      </c>
      <c r="AK264" s="66">
        <v>0</v>
      </c>
      <c r="AL264" s="66">
        <v>0</v>
      </c>
      <c r="AM264" s="66">
        <v>0</v>
      </c>
      <c r="AN264" s="66">
        <v>0</v>
      </c>
      <c r="AO264" s="66">
        <v>0</v>
      </c>
      <c r="AP264" s="66">
        <v>0</v>
      </c>
      <c r="AQ264" s="66">
        <f t="shared" si="3"/>
        <v>15240.4</v>
      </c>
      <c r="AT264" s="35"/>
    </row>
    <row r="265" spans="1:46" ht="33" customHeight="1">
      <c r="A265" s="44">
        <v>1206</v>
      </c>
      <c r="B265" s="45" t="s">
        <v>243</v>
      </c>
      <c r="C265" s="67" t="s">
        <v>665</v>
      </c>
      <c r="D265" s="66">
        <v>0</v>
      </c>
      <c r="E265" s="66">
        <v>0</v>
      </c>
      <c r="F265" s="66">
        <v>0</v>
      </c>
      <c r="G265" s="66">
        <v>0</v>
      </c>
      <c r="H265" s="66">
        <v>0</v>
      </c>
      <c r="I265" s="66">
        <v>0</v>
      </c>
      <c r="J265" s="66">
        <v>0</v>
      </c>
      <c r="K265" s="66">
        <v>0</v>
      </c>
      <c r="L265" s="66">
        <v>0</v>
      </c>
      <c r="M265" s="66">
        <v>0</v>
      </c>
      <c r="N265" s="66">
        <v>0</v>
      </c>
      <c r="O265" s="66">
        <v>0</v>
      </c>
      <c r="P265" s="66">
        <v>0</v>
      </c>
      <c r="Q265" s="66">
        <v>0</v>
      </c>
      <c r="R265" s="66">
        <v>0</v>
      </c>
      <c r="S265" s="66">
        <v>0</v>
      </c>
      <c r="T265" s="66">
        <v>0</v>
      </c>
      <c r="U265" s="66">
        <v>0</v>
      </c>
      <c r="V265" s="66">
        <v>0</v>
      </c>
      <c r="W265" s="66">
        <v>0</v>
      </c>
      <c r="X265" s="66">
        <v>0</v>
      </c>
      <c r="Y265" s="66">
        <v>0</v>
      </c>
      <c r="Z265" s="66">
        <v>0</v>
      </c>
      <c r="AA265" s="66">
        <v>0</v>
      </c>
      <c r="AB265" s="66">
        <v>0</v>
      </c>
      <c r="AC265" s="66">
        <v>0</v>
      </c>
      <c r="AD265" s="66">
        <v>0</v>
      </c>
      <c r="AE265" s="66">
        <v>0</v>
      </c>
      <c r="AF265" s="66">
        <v>0</v>
      </c>
      <c r="AG265" s="66">
        <v>0</v>
      </c>
      <c r="AH265" s="66">
        <v>0</v>
      </c>
      <c r="AI265" s="66">
        <v>0</v>
      </c>
      <c r="AJ265" s="66">
        <v>0</v>
      </c>
      <c r="AK265" s="66">
        <v>0</v>
      </c>
      <c r="AL265" s="66">
        <v>0</v>
      </c>
      <c r="AM265" s="66">
        <v>0</v>
      </c>
      <c r="AN265" s="66">
        <v>0</v>
      </c>
      <c r="AO265" s="66">
        <v>0</v>
      </c>
      <c r="AP265" s="66">
        <v>0</v>
      </c>
      <c r="AQ265" s="66">
        <f t="shared" si="3"/>
        <v>0</v>
      </c>
      <c r="AT265" s="35"/>
    </row>
    <row r="266" spans="1:46" ht="33" customHeight="1">
      <c r="A266" s="44">
        <v>1207</v>
      </c>
      <c r="B266" s="45" t="s">
        <v>244</v>
      </c>
      <c r="C266" s="67" t="s">
        <v>665</v>
      </c>
      <c r="D266" s="66">
        <v>0</v>
      </c>
      <c r="E266" s="66">
        <v>0</v>
      </c>
      <c r="F266" s="66">
        <v>0</v>
      </c>
      <c r="G266" s="66">
        <v>0</v>
      </c>
      <c r="H266" s="66">
        <v>0</v>
      </c>
      <c r="I266" s="66">
        <v>0</v>
      </c>
      <c r="J266" s="66">
        <v>0</v>
      </c>
      <c r="K266" s="66">
        <v>0</v>
      </c>
      <c r="L266" s="66">
        <v>0</v>
      </c>
      <c r="M266" s="66">
        <v>0</v>
      </c>
      <c r="N266" s="66">
        <v>0</v>
      </c>
      <c r="O266" s="66">
        <v>0</v>
      </c>
      <c r="P266" s="66">
        <v>0</v>
      </c>
      <c r="Q266" s="66">
        <v>0</v>
      </c>
      <c r="R266" s="66">
        <v>0</v>
      </c>
      <c r="S266" s="66">
        <v>0</v>
      </c>
      <c r="T266" s="66">
        <v>0</v>
      </c>
      <c r="U266" s="66">
        <v>0</v>
      </c>
      <c r="V266" s="66">
        <v>0</v>
      </c>
      <c r="W266" s="66">
        <v>0</v>
      </c>
      <c r="X266" s="66">
        <v>0</v>
      </c>
      <c r="Y266" s="66">
        <v>0</v>
      </c>
      <c r="Z266" s="66">
        <v>0</v>
      </c>
      <c r="AA266" s="66">
        <v>0</v>
      </c>
      <c r="AB266" s="66">
        <v>0</v>
      </c>
      <c r="AC266" s="66">
        <v>0</v>
      </c>
      <c r="AD266" s="66">
        <v>0</v>
      </c>
      <c r="AE266" s="66">
        <v>0</v>
      </c>
      <c r="AF266" s="66">
        <v>0</v>
      </c>
      <c r="AG266" s="66">
        <v>0</v>
      </c>
      <c r="AH266" s="66">
        <v>0</v>
      </c>
      <c r="AI266" s="66">
        <v>0</v>
      </c>
      <c r="AJ266" s="66">
        <v>0</v>
      </c>
      <c r="AK266" s="66">
        <v>0</v>
      </c>
      <c r="AL266" s="66">
        <v>0</v>
      </c>
      <c r="AM266" s="66">
        <v>0</v>
      </c>
      <c r="AN266" s="66">
        <v>0</v>
      </c>
      <c r="AO266" s="66">
        <v>0</v>
      </c>
      <c r="AP266" s="66">
        <v>0</v>
      </c>
      <c r="AQ266" s="66">
        <f t="shared" si="3"/>
        <v>0</v>
      </c>
      <c r="AT266" s="35"/>
    </row>
    <row r="267" spans="1:46" ht="33" customHeight="1">
      <c r="A267" s="44">
        <v>1208</v>
      </c>
      <c r="B267" s="45" t="s">
        <v>245</v>
      </c>
      <c r="C267" s="67" t="s">
        <v>665</v>
      </c>
      <c r="D267" s="66">
        <v>0</v>
      </c>
      <c r="E267" s="66">
        <v>0</v>
      </c>
      <c r="F267" s="66">
        <v>0</v>
      </c>
      <c r="G267" s="66">
        <v>0</v>
      </c>
      <c r="H267" s="66">
        <v>0</v>
      </c>
      <c r="I267" s="66">
        <v>0</v>
      </c>
      <c r="J267" s="66">
        <v>0</v>
      </c>
      <c r="K267" s="66">
        <v>0</v>
      </c>
      <c r="L267" s="66">
        <v>0</v>
      </c>
      <c r="M267" s="66">
        <v>0</v>
      </c>
      <c r="N267" s="66">
        <v>0</v>
      </c>
      <c r="O267" s="66">
        <v>0</v>
      </c>
      <c r="P267" s="66">
        <v>0</v>
      </c>
      <c r="Q267" s="66">
        <v>0</v>
      </c>
      <c r="R267" s="66">
        <v>0</v>
      </c>
      <c r="S267" s="66">
        <v>0</v>
      </c>
      <c r="T267" s="66">
        <v>0</v>
      </c>
      <c r="U267" s="66">
        <v>0</v>
      </c>
      <c r="V267" s="66">
        <v>0</v>
      </c>
      <c r="W267" s="66">
        <v>0</v>
      </c>
      <c r="X267" s="66">
        <v>0</v>
      </c>
      <c r="Y267" s="66">
        <v>0</v>
      </c>
      <c r="Z267" s="66">
        <v>0</v>
      </c>
      <c r="AA267" s="66">
        <v>0</v>
      </c>
      <c r="AB267" s="66">
        <v>0</v>
      </c>
      <c r="AC267" s="66">
        <v>0</v>
      </c>
      <c r="AD267" s="66">
        <v>0</v>
      </c>
      <c r="AE267" s="66">
        <v>0</v>
      </c>
      <c r="AF267" s="66">
        <v>0</v>
      </c>
      <c r="AG267" s="66">
        <v>0</v>
      </c>
      <c r="AH267" s="66">
        <v>0</v>
      </c>
      <c r="AI267" s="66">
        <v>0</v>
      </c>
      <c r="AJ267" s="66">
        <v>0</v>
      </c>
      <c r="AK267" s="66">
        <v>0</v>
      </c>
      <c r="AL267" s="66">
        <v>0</v>
      </c>
      <c r="AM267" s="66">
        <v>0</v>
      </c>
      <c r="AN267" s="66">
        <v>0</v>
      </c>
      <c r="AO267" s="66">
        <v>0</v>
      </c>
      <c r="AP267" s="66">
        <v>0</v>
      </c>
      <c r="AQ267" s="66">
        <f t="shared" si="3"/>
        <v>0</v>
      </c>
      <c r="AT267" s="35"/>
    </row>
    <row r="268" spans="1:46" ht="33" customHeight="1">
      <c r="A268" s="44">
        <v>1209</v>
      </c>
      <c r="B268" s="45" t="s">
        <v>246</v>
      </c>
      <c r="C268" s="67" t="s">
        <v>665</v>
      </c>
      <c r="D268" s="66">
        <v>0</v>
      </c>
      <c r="E268" s="66">
        <v>0</v>
      </c>
      <c r="F268" s="66">
        <v>0</v>
      </c>
      <c r="G268" s="66">
        <v>0</v>
      </c>
      <c r="H268" s="66">
        <v>0</v>
      </c>
      <c r="I268" s="66">
        <v>0</v>
      </c>
      <c r="J268" s="66">
        <v>0</v>
      </c>
      <c r="K268" s="66">
        <v>0</v>
      </c>
      <c r="L268" s="66">
        <v>0</v>
      </c>
      <c r="M268" s="66">
        <v>0</v>
      </c>
      <c r="N268" s="66">
        <v>0</v>
      </c>
      <c r="O268" s="66">
        <v>0</v>
      </c>
      <c r="P268" s="66">
        <v>0</v>
      </c>
      <c r="Q268" s="66">
        <v>0</v>
      </c>
      <c r="R268" s="66">
        <v>0</v>
      </c>
      <c r="S268" s="66">
        <v>0</v>
      </c>
      <c r="T268" s="66">
        <v>0</v>
      </c>
      <c r="U268" s="66">
        <v>0</v>
      </c>
      <c r="V268" s="66">
        <v>0</v>
      </c>
      <c r="W268" s="66">
        <v>0</v>
      </c>
      <c r="X268" s="66">
        <v>0</v>
      </c>
      <c r="Y268" s="66">
        <v>0</v>
      </c>
      <c r="Z268" s="66">
        <v>0</v>
      </c>
      <c r="AA268" s="66">
        <v>0</v>
      </c>
      <c r="AB268" s="66">
        <v>0</v>
      </c>
      <c r="AC268" s="66">
        <v>0</v>
      </c>
      <c r="AD268" s="66">
        <v>0</v>
      </c>
      <c r="AE268" s="66">
        <v>0</v>
      </c>
      <c r="AF268" s="66">
        <v>0</v>
      </c>
      <c r="AG268" s="66">
        <v>0</v>
      </c>
      <c r="AH268" s="66">
        <v>0</v>
      </c>
      <c r="AI268" s="66">
        <v>0</v>
      </c>
      <c r="AJ268" s="66">
        <v>0</v>
      </c>
      <c r="AK268" s="66">
        <v>0</v>
      </c>
      <c r="AL268" s="66">
        <v>0</v>
      </c>
      <c r="AM268" s="66">
        <v>0</v>
      </c>
      <c r="AN268" s="66">
        <v>0</v>
      </c>
      <c r="AO268" s="66">
        <v>0</v>
      </c>
      <c r="AP268" s="66">
        <v>0</v>
      </c>
      <c r="AQ268" s="66">
        <f t="shared" ref="AQ268:AQ331" si="4">SUM(D268:AP268)</f>
        <v>0</v>
      </c>
      <c r="AT268" s="35"/>
    </row>
    <row r="269" spans="1:46" ht="33" customHeight="1">
      <c r="A269" s="44">
        <v>1210</v>
      </c>
      <c r="B269" s="45" t="s">
        <v>247</v>
      </c>
      <c r="C269" s="67" t="s">
        <v>665</v>
      </c>
      <c r="D269" s="66">
        <v>0</v>
      </c>
      <c r="E269" s="66">
        <v>0</v>
      </c>
      <c r="F269" s="66">
        <v>0</v>
      </c>
      <c r="G269" s="66">
        <v>0</v>
      </c>
      <c r="H269" s="66">
        <v>0</v>
      </c>
      <c r="I269" s="66">
        <v>0</v>
      </c>
      <c r="J269" s="66">
        <v>0</v>
      </c>
      <c r="K269" s="66">
        <v>0</v>
      </c>
      <c r="L269" s="66">
        <v>0</v>
      </c>
      <c r="M269" s="66">
        <v>0</v>
      </c>
      <c r="N269" s="66">
        <v>0</v>
      </c>
      <c r="O269" s="66">
        <v>0</v>
      </c>
      <c r="P269" s="66">
        <v>0</v>
      </c>
      <c r="Q269" s="66">
        <v>0</v>
      </c>
      <c r="R269" s="66">
        <v>0</v>
      </c>
      <c r="S269" s="66">
        <v>0</v>
      </c>
      <c r="T269" s="66">
        <v>0</v>
      </c>
      <c r="U269" s="66">
        <v>0</v>
      </c>
      <c r="V269" s="66">
        <v>0</v>
      </c>
      <c r="W269" s="66">
        <v>0</v>
      </c>
      <c r="X269" s="66">
        <v>0</v>
      </c>
      <c r="Y269" s="66">
        <v>0</v>
      </c>
      <c r="Z269" s="66">
        <v>0</v>
      </c>
      <c r="AA269" s="66">
        <v>0</v>
      </c>
      <c r="AB269" s="66">
        <v>0</v>
      </c>
      <c r="AC269" s="66">
        <v>0</v>
      </c>
      <c r="AD269" s="66">
        <v>0</v>
      </c>
      <c r="AE269" s="66">
        <v>0</v>
      </c>
      <c r="AF269" s="66">
        <v>0</v>
      </c>
      <c r="AG269" s="66">
        <v>0</v>
      </c>
      <c r="AH269" s="66">
        <v>0</v>
      </c>
      <c r="AI269" s="66">
        <v>0</v>
      </c>
      <c r="AJ269" s="66">
        <v>0</v>
      </c>
      <c r="AK269" s="66">
        <v>0</v>
      </c>
      <c r="AL269" s="66">
        <v>0</v>
      </c>
      <c r="AM269" s="66">
        <v>0</v>
      </c>
      <c r="AN269" s="66">
        <v>0</v>
      </c>
      <c r="AO269" s="66">
        <v>0</v>
      </c>
      <c r="AP269" s="66">
        <v>0</v>
      </c>
      <c r="AQ269" s="66">
        <f t="shared" si="4"/>
        <v>0</v>
      </c>
      <c r="AT269" s="35"/>
    </row>
    <row r="270" spans="1:46" ht="33" customHeight="1">
      <c r="A270" s="44">
        <v>1211</v>
      </c>
      <c r="B270" s="45" t="s">
        <v>248</v>
      </c>
      <c r="C270" s="67" t="s">
        <v>665</v>
      </c>
      <c r="D270" s="66">
        <v>0</v>
      </c>
      <c r="E270" s="66">
        <v>0</v>
      </c>
      <c r="F270" s="66">
        <v>0</v>
      </c>
      <c r="G270" s="66">
        <v>0</v>
      </c>
      <c r="H270" s="66">
        <v>0</v>
      </c>
      <c r="I270" s="66">
        <v>0</v>
      </c>
      <c r="J270" s="66">
        <v>0</v>
      </c>
      <c r="K270" s="66">
        <v>0</v>
      </c>
      <c r="L270" s="66">
        <v>0</v>
      </c>
      <c r="M270" s="66">
        <v>0</v>
      </c>
      <c r="N270" s="66">
        <v>0</v>
      </c>
      <c r="O270" s="66">
        <v>0</v>
      </c>
      <c r="P270" s="66">
        <v>0</v>
      </c>
      <c r="Q270" s="66">
        <v>0</v>
      </c>
      <c r="R270" s="66">
        <v>0</v>
      </c>
      <c r="S270" s="66">
        <v>0</v>
      </c>
      <c r="T270" s="66">
        <v>0</v>
      </c>
      <c r="U270" s="66">
        <v>0</v>
      </c>
      <c r="V270" s="66">
        <v>0</v>
      </c>
      <c r="W270" s="66">
        <v>0</v>
      </c>
      <c r="X270" s="66">
        <v>0</v>
      </c>
      <c r="Y270" s="66">
        <v>0</v>
      </c>
      <c r="Z270" s="66">
        <v>0</v>
      </c>
      <c r="AA270" s="66">
        <v>0</v>
      </c>
      <c r="AB270" s="66">
        <v>0</v>
      </c>
      <c r="AC270" s="66">
        <v>0</v>
      </c>
      <c r="AD270" s="66">
        <v>0</v>
      </c>
      <c r="AE270" s="66">
        <v>0</v>
      </c>
      <c r="AF270" s="66">
        <v>0</v>
      </c>
      <c r="AG270" s="66">
        <v>0</v>
      </c>
      <c r="AH270" s="66">
        <v>0</v>
      </c>
      <c r="AI270" s="66">
        <v>0</v>
      </c>
      <c r="AJ270" s="66">
        <v>0</v>
      </c>
      <c r="AK270" s="66">
        <v>0</v>
      </c>
      <c r="AL270" s="66">
        <v>0</v>
      </c>
      <c r="AM270" s="66">
        <v>0</v>
      </c>
      <c r="AN270" s="66">
        <v>0</v>
      </c>
      <c r="AO270" s="66">
        <v>0</v>
      </c>
      <c r="AP270" s="66">
        <v>0</v>
      </c>
      <c r="AQ270" s="66">
        <f t="shared" si="4"/>
        <v>0</v>
      </c>
      <c r="AT270" s="35"/>
    </row>
    <row r="271" spans="1:46" ht="33" customHeight="1">
      <c r="A271" s="44">
        <v>1212</v>
      </c>
      <c r="B271" s="45" t="s">
        <v>249</v>
      </c>
      <c r="C271" s="67" t="s">
        <v>665</v>
      </c>
      <c r="D271" s="66">
        <v>0</v>
      </c>
      <c r="E271" s="66">
        <v>0</v>
      </c>
      <c r="F271" s="66">
        <v>0</v>
      </c>
      <c r="G271" s="66">
        <v>0</v>
      </c>
      <c r="H271" s="66">
        <v>0</v>
      </c>
      <c r="I271" s="66">
        <v>0</v>
      </c>
      <c r="J271" s="66">
        <v>0</v>
      </c>
      <c r="K271" s="66">
        <v>0</v>
      </c>
      <c r="L271" s="66">
        <v>0</v>
      </c>
      <c r="M271" s="66">
        <v>0</v>
      </c>
      <c r="N271" s="66">
        <v>0</v>
      </c>
      <c r="O271" s="66">
        <v>0</v>
      </c>
      <c r="P271" s="66">
        <v>0</v>
      </c>
      <c r="Q271" s="66">
        <v>0</v>
      </c>
      <c r="R271" s="66">
        <v>0</v>
      </c>
      <c r="S271" s="66">
        <v>0</v>
      </c>
      <c r="T271" s="66">
        <v>0</v>
      </c>
      <c r="U271" s="66">
        <v>0</v>
      </c>
      <c r="V271" s="66">
        <v>0</v>
      </c>
      <c r="W271" s="66">
        <v>0</v>
      </c>
      <c r="X271" s="66">
        <v>0</v>
      </c>
      <c r="Y271" s="66">
        <v>0</v>
      </c>
      <c r="Z271" s="66">
        <v>0</v>
      </c>
      <c r="AA271" s="66">
        <v>0</v>
      </c>
      <c r="AB271" s="66">
        <v>0</v>
      </c>
      <c r="AC271" s="66">
        <v>0</v>
      </c>
      <c r="AD271" s="66">
        <v>0</v>
      </c>
      <c r="AE271" s="66">
        <v>0</v>
      </c>
      <c r="AF271" s="66">
        <v>0</v>
      </c>
      <c r="AG271" s="66">
        <v>0</v>
      </c>
      <c r="AH271" s="66">
        <v>0</v>
      </c>
      <c r="AI271" s="66">
        <v>0</v>
      </c>
      <c r="AJ271" s="66">
        <v>0</v>
      </c>
      <c r="AK271" s="66">
        <v>0</v>
      </c>
      <c r="AL271" s="66">
        <v>0</v>
      </c>
      <c r="AM271" s="66">
        <v>0</v>
      </c>
      <c r="AN271" s="66">
        <v>0</v>
      </c>
      <c r="AO271" s="66">
        <v>0</v>
      </c>
      <c r="AP271" s="66">
        <v>0</v>
      </c>
      <c r="AQ271" s="66">
        <f t="shared" si="4"/>
        <v>0</v>
      </c>
      <c r="AT271" s="35"/>
    </row>
    <row r="272" spans="1:46" ht="33" customHeight="1">
      <c r="A272" s="44">
        <v>1213</v>
      </c>
      <c r="B272" s="45" t="s">
        <v>250</v>
      </c>
      <c r="C272" s="67" t="s">
        <v>665</v>
      </c>
      <c r="D272" s="66">
        <v>0</v>
      </c>
      <c r="E272" s="66">
        <v>0</v>
      </c>
      <c r="F272" s="66">
        <v>0</v>
      </c>
      <c r="G272" s="66">
        <v>0</v>
      </c>
      <c r="H272" s="66">
        <v>0</v>
      </c>
      <c r="I272" s="66">
        <v>0</v>
      </c>
      <c r="J272" s="66">
        <v>0</v>
      </c>
      <c r="K272" s="66">
        <v>0</v>
      </c>
      <c r="L272" s="66">
        <v>0</v>
      </c>
      <c r="M272" s="66">
        <v>0</v>
      </c>
      <c r="N272" s="66">
        <v>0</v>
      </c>
      <c r="O272" s="66">
        <v>0</v>
      </c>
      <c r="P272" s="66">
        <v>0</v>
      </c>
      <c r="Q272" s="66">
        <v>0</v>
      </c>
      <c r="R272" s="66">
        <v>0</v>
      </c>
      <c r="S272" s="66">
        <v>0</v>
      </c>
      <c r="T272" s="66">
        <v>0</v>
      </c>
      <c r="U272" s="66">
        <v>0</v>
      </c>
      <c r="V272" s="66">
        <v>0</v>
      </c>
      <c r="W272" s="66">
        <v>0</v>
      </c>
      <c r="X272" s="66">
        <v>0</v>
      </c>
      <c r="Y272" s="66">
        <v>0</v>
      </c>
      <c r="Z272" s="66">
        <v>0</v>
      </c>
      <c r="AA272" s="66">
        <v>0</v>
      </c>
      <c r="AB272" s="66">
        <v>0</v>
      </c>
      <c r="AC272" s="66">
        <v>0</v>
      </c>
      <c r="AD272" s="66">
        <v>0</v>
      </c>
      <c r="AE272" s="66">
        <v>0</v>
      </c>
      <c r="AF272" s="66">
        <v>0</v>
      </c>
      <c r="AG272" s="66">
        <v>0</v>
      </c>
      <c r="AH272" s="66">
        <v>0</v>
      </c>
      <c r="AI272" s="66">
        <v>0</v>
      </c>
      <c r="AJ272" s="66">
        <v>0</v>
      </c>
      <c r="AK272" s="66">
        <v>0</v>
      </c>
      <c r="AL272" s="66">
        <v>0</v>
      </c>
      <c r="AM272" s="66">
        <v>0</v>
      </c>
      <c r="AN272" s="66">
        <v>0</v>
      </c>
      <c r="AO272" s="66">
        <v>0</v>
      </c>
      <c r="AP272" s="66">
        <v>0</v>
      </c>
      <c r="AQ272" s="66">
        <f t="shared" si="4"/>
        <v>0</v>
      </c>
      <c r="AT272" s="35"/>
    </row>
    <row r="273" spans="1:46" ht="33" customHeight="1">
      <c r="A273" s="44">
        <v>1214</v>
      </c>
      <c r="B273" s="45" t="s">
        <v>251</v>
      </c>
      <c r="C273" s="67" t="s">
        <v>665</v>
      </c>
      <c r="D273" s="66">
        <v>0</v>
      </c>
      <c r="E273" s="66">
        <v>0</v>
      </c>
      <c r="F273" s="66">
        <v>0</v>
      </c>
      <c r="G273" s="66">
        <v>0</v>
      </c>
      <c r="H273" s="66">
        <v>0</v>
      </c>
      <c r="I273" s="66">
        <v>0</v>
      </c>
      <c r="J273" s="66">
        <v>0</v>
      </c>
      <c r="K273" s="66">
        <v>0</v>
      </c>
      <c r="L273" s="66">
        <v>0</v>
      </c>
      <c r="M273" s="66">
        <v>0</v>
      </c>
      <c r="N273" s="66">
        <v>0</v>
      </c>
      <c r="O273" s="66">
        <v>0</v>
      </c>
      <c r="P273" s="66">
        <v>0</v>
      </c>
      <c r="Q273" s="66">
        <v>0</v>
      </c>
      <c r="R273" s="66">
        <v>0</v>
      </c>
      <c r="S273" s="66">
        <v>0</v>
      </c>
      <c r="T273" s="66">
        <v>0</v>
      </c>
      <c r="U273" s="66">
        <v>0</v>
      </c>
      <c r="V273" s="66">
        <v>0</v>
      </c>
      <c r="W273" s="66">
        <v>0</v>
      </c>
      <c r="X273" s="66">
        <v>0</v>
      </c>
      <c r="Y273" s="66">
        <v>0</v>
      </c>
      <c r="Z273" s="66">
        <v>0</v>
      </c>
      <c r="AA273" s="66">
        <v>0</v>
      </c>
      <c r="AB273" s="66">
        <v>0</v>
      </c>
      <c r="AC273" s="66">
        <v>0</v>
      </c>
      <c r="AD273" s="66">
        <v>0</v>
      </c>
      <c r="AE273" s="66">
        <v>0</v>
      </c>
      <c r="AF273" s="66">
        <v>0</v>
      </c>
      <c r="AG273" s="66">
        <v>0</v>
      </c>
      <c r="AH273" s="66">
        <v>0</v>
      </c>
      <c r="AI273" s="66">
        <v>0</v>
      </c>
      <c r="AJ273" s="66">
        <v>0</v>
      </c>
      <c r="AK273" s="66">
        <v>0</v>
      </c>
      <c r="AL273" s="66">
        <v>0</v>
      </c>
      <c r="AM273" s="66">
        <v>0</v>
      </c>
      <c r="AN273" s="66">
        <v>0</v>
      </c>
      <c r="AO273" s="66">
        <v>0</v>
      </c>
      <c r="AP273" s="66">
        <v>0</v>
      </c>
      <c r="AQ273" s="66">
        <f t="shared" si="4"/>
        <v>0</v>
      </c>
      <c r="AT273" s="35"/>
    </row>
    <row r="274" spans="1:46" ht="33" customHeight="1">
      <c r="A274" s="44">
        <v>1215</v>
      </c>
      <c r="B274" s="45" t="s">
        <v>252</v>
      </c>
      <c r="C274" s="67" t="s">
        <v>665</v>
      </c>
      <c r="D274" s="66">
        <v>0</v>
      </c>
      <c r="E274" s="66">
        <v>0</v>
      </c>
      <c r="F274" s="66">
        <v>0</v>
      </c>
      <c r="G274" s="66">
        <v>0</v>
      </c>
      <c r="H274" s="66">
        <v>0</v>
      </c>
      <c r="I274" s="66">
        <v>0</v>
      </c>
      <c r="J274" s="66">
        <v>0</v>
      </c>
      <c r="K274" s="66">
        <v>0</v>
      </c>
      <c r="L274" s="66">
        <v>0</v>
      </c>
      <c r="M274" s="66">
        <v>0</v>
      </c>
      <c r="N274" s="66">
        <v>0</v>
      </c>
      <c r="O274" s="66">
        <v>0</v>
      </c>
      <c r="P274" s="66">
        <v>0</v>
      </c>
      <c r="Q274" s="66">
        <v>0</v>
      </c>
      <c r="R274" s="66">
        <v>0</v>
      </c>
      <c r="S274" s="66">
        <v>0</v>
      </c>
      <c r="T274" s="66">
        <v>0</v>
      </c>
      <c r="U274" s="66">
        <v>0</v>
      </c>
      <c r="V274" s="66">
        <v>0</v>
      </c>
      <c r="W274" s="66">
        <v>0</v>
      </c>
      <c r="X274" s="66">
        <v>0</v>
      </c>
      <c r="Y274" s="66">
        <v>0</v>
      </c>
      <c r="Z274" s="66">
        <v>0</v>
      </c>
      <c r="AA274" s="66">
        <v>0</v>
      </c>
      <c r="AB274" s="66">
        <v>0</v>
      </c>
      <c r="AC274" s="66">
        <v>0</v>
      </c>
      <c r="AD274" s="66">
        <v>0</v>
      </c>
      <c r="AE274" s="66">
        <v>0</v>
      </c>
      <c r="AF274" s="66">
        <v>0</v>
      </c>
      <c r="AG274" s="66">
        <v>0</v>
      </c>
      <c r="AH274" s="66">
        <v>0</v>
      </c>
      <c r="AI274" s="66">
        <v>0</v>
      </c>
      <c r="AJ274" s="66">
        <v>0</v>
      </c>
      <c r="AK274" s="66">
        <v>0</v>
      </c>
      <c r="AL274" s="66">
        <v>0</v>
      </c>
      <c r="AM274" s="66">
        <v>0</v>
      </c>
      <c r="AN274" s="66">
        <v>0</v>
      </c>
      <c r="AO274" s="66">
        <v>0</v>
      </c>
      <c r="AP274" s="66">
        <v>0</v>
      </c>
      <c r="AQ274" s="66">
        <f t="shared" si="4"/>
        <v>0</v>
      </c>
      <c r="AT274" s="35"/>
    </row>
    <row r="275" spans="1:46" ht="33" customHeight="1">
      <c r="A275" s="44">
        <v>1216</v>
      </c>
      <c r="B275" s="45" t="s">
        <v>253</v>
      </c>
      <c r="C275" s="67" t="s">
        <v>665</v>
      </c>
      <c r="D275" s="66">
        <v>0</v>
      </c>
      <c r="E275" s="66">
        <v>0</v>
      </c>
      <c r="F275" s="66">
        <v>0</v>
      </c>
      <c r="G275" s="66">
        <v>0</v>
      </c>
      <c r="H275" s="66">
        <v>0</v>
      </c>
      <c r="I275" s="66">
        <v>0</v>
      </c>
      <c r="J275" s="66">
        <v>0</v>
      </c>
      <c r="K275" s="66">
        <v>0</v>
      </c>
      <c r="L275" s="66">
        <v>0</v>
      </c>
      <c r="M275" s="66">
        <v>0</v>
      </c>
      <c r="N275" s="66">
        <v>0</v>
      </c>
      <c r="O275" s="66">
        <v>0</v>
      </c>
      <c r="P275" s="66">
        <v>0</v>
      </c>
      <c r="Q275" s="66">
        <v>0</v>
      </c>
      <c r="R275" s="66">
        <v>0</v>
      </c>
      <c r="S275" s="66">
        <v>0</v>
      </c>
      <c r="T275" s="66">
        <v>0</v>
      </c>
      <c r="U275" s="66">
        <v>0</v>
      </c>
      <c r="V275" s="66">
        <v>0</v>
      </c>
      <c r="W275" s="66">
        <v>0</v>
      </c>
      <c r="X275" s="66">
        <v>0</v>
      </c>
      <c r="Y275" s="66">
        <v>0</v>
      </c>
      <c r="Z275" s="66">
        <v>0</v>
      </c>
      <c r="AA275" s="66">
        <v>0</v>
      </c>
      <c r="AB275" s="66">
        <v>0</v>
      </c>
      <c r="AC275" s="66">
        <v>0</v>
      </c>
      <c r="AD275" s="66">
        <v>0</v>
      </c>
      <c r="AE275" s="66">
        <v>0</v>
      </c>
      <c r="AF275" s="66">
        <v>0</v>
      </c>
      <c r="AG275" s="66">
        <v>0</v>
      </c>
      <c r="AH275" s="66">
        <v>0</v>
      </c>
      <c r="AI275" s="66">
        <v>0</v>
      </c>
      <c r="AJ275" s="66">
        <v>0</v>
      </c>
      <c r="AK275" s="66">
        <v>0</v>
      </c>
      <c r="AL275" s="66">
        <v>0</v>
      </c>
      <c r="AM275" s="66">
        <v>0</v>
      </c>
      <c r="AN275" s="66">
        <v>0</v>
      </c>
      <c r="AO275" s="66">
        <v>0</v>
      </c>
      <c r="AP275" s="66">
        <v>0</v>
      </c>
      <c r="AQ275" s="66">
        <f t="shared" si="4"/>
        <v>0</v>
      </c>
      <c r="AT275" s="35"/>
    </row>
    <row r="276" spans="1:46" ht="33" customHeight="1">
      <c r="A276" s="44">
        <v>1217</v>
      </c>
      <c r="B276" s="45" t="s">
        <v>254</v>
      </c>
      <c r="C276" s="67" t="s">
        <v>665</v>
      </c>
      <c r="D276" s="66">
        <v>0</v>
      </c>
      <c r="E276" s="66">
        <v>0</v>
      </c>
      <c r="F276" s="66">
        <v>0</v>
      </c>
      <c r="G276" s="66">
        <v>0</v>
      </c>
      <c r="H276" s="66">
        <v>0</v>
      </c>
      <c r="I276" s="66">
        <v>0</v>
      </c>
      <c r="J276" s="66">
        <v>0</v>
      </c>
      <c r="K276" s="66">
        <v>0</v>
      </c>
      <c r="L276" s="66">
        <v>0</v>
      </c>
      <c r="M276" s="66">
        <v>0</v>
      </c>
      <c r="N276" s="66">
        <v>0</v>
      </c>
      <c r="O276" s="66">
        <v>0</v>
      </c>
      <c r="P276" s="66">
        <v>0</v>
      </c>
      <c r="Q276" s="66">
        <v>0</v>
      </c>
      <c r="R276" s="66">
        <v>0</v>
      </c>
      <c r="S276" s="66">
        <v>0</v>
      </c>
      <c r="T276" s="66">
        <v>0</v>
      </c>
      <c r="U276" s="66">
        <v>0</v>
      </c>
      <c r="V276" s="66">
        <v>0</v>
      </c>
      <c r="W276" s="66">
        <v>0</v>
      </c>
      <c r="X276" s="66">
        <v>0</v>
      </c>
      <c r="Y276" s="66">
        <v>0</v>
      </c>
      <c r="Z276" s="66">
        <v>0</v>
      </c>
      <c r="AA276" s="66">
        <v>0</v>
      </c>
      <c r="AB276" s="66">
        <v>0</v>
      </c>
      <c r="AC276" s="66">
        <v>0</v>
      </c>
      <c r="AD276" s="66">
        <v>0</v>
      </c>
      <c r="AE276" s="66">
        <v>0</v>
      </c>
      <c r="AF276" s="66">
        <v>0</v>
      </c>
      <c r="AG276" s="66">
        <v>0</v>
      </c>
      <c r="AH276" s="66">
        <v>0</v>
      </c>
      <c r="AI276" s="66">
        <v>0</v>
      </c>
      <c r="AJ276" s="66">
        <v>0</v>
      </c>
      <c r="AK276" s="66">
        <v>0</v>
      </c>
      <c r="AL276" s="66">
        <v>0</v>
      </c>
      <c r="AM276" s="66">
        <v>0</v>
      </c>
      <c r="AN276" s="66">
        <v>0</v>
      </c>
      <c r="AO276" s="66">
        <v>0</v>
      </c>
      <c r="AP276" s="66">
        <v>0</v>
      </c>
      <c r="AQ276" s="66">
        <f t="shared" si="4"/>
        <v>0</v>
      </c>
      <c r="AT276" s="35"/>
    </row>
    <row r="277" spans="1:46" ht="33" customHeight="1">
      <c r="A277" s="44">
        <v>1218</v>
      </c>
      <c r="B277" s="45" t="s">
        <v>255</v>
      </c>
      <c r="C277" s="67" t="s">
        <v>665</v>
      </c>
      <c r="D277" s="66">
        <v>0</v>
      </c>
      <c r="E277" s="66">
        <v>0</v>
      </c>
      <c r="F277" s="66">
        <v>0</v>
      </c>
      <c r="G277" s="66">
        <v>0</v>
      </c>
      <c r="H277" s="66">
        <v>0</v>
      </c>
      <c r="I277" s="66">
        <v>0</v>
      </c>
      <c r="J277" s="66">
        <v>0</v>
      </c>
      <c r="K277" s="66">
        <v>0</v>
      </c>
      <c r="L277" s="66">
        <v>0</v>
      </c>
      <c r="M277" s="66">
        <v>0</v>
      </c>
      <c r="N277" s="66">
        <v>0</v>
      </c>
      <c r="O277" s="66">
        <v>0</v>
      </c>
      <c r="P277" s="66">
        <v>0</v>
      </c>
      <c r="Q277" s="66">
        <v>0</v>
      </c>
      <c r="R277" s="66">
        <v>0</v>
      </c>
      <c r="S277" s="66">
        <v>0</v>
      </c>
      <c r="T277" s="66">
        <v>0</v>
      </c>
      <c r="U277" s="66">
        <v>0</v>
      </c>
      <c r="V277" s="66">
        <v>0</v>
      </c>
      <c r="W277" s="66">
        <v>0</v>
      </c>
      <c r="X277" s="66">
        <v>0</v>
      </c>
      <c r="Y277" s="66">
        <v>0</v>
      </c>
      <c r="Z277" s="66">
        <v>0</v>
      </c>
      <c r="AA277" s="66">
        <v>0</v>
      </c>
      <c r="AB277" s="66">
        <v>0</v>
      </c>
      <c r="AC277" s="66">
        <v>0</v>
      </c>
      <c r="AD277" s="66">
        <v>0</v>
      </c>
      <c r="AE277" s="66">
        <v>0</v>
      </c>
      <c r="AF277" s="66">
        <v>0</v>
      </c>
      <c r="AG277" s="66">
        <v>0</v>
      </c>
      <c r="AH277" s="66">
        <v>0</v>
      </c>
      <c r="AI277" s="66">
        <v>0</v>
      </c>
      <c r="AJ277" s="66">
        <v>0</v>
      </c>
      <c r="AK277" s="66">
        <v>0</v>
      </c>
      <c r="AL277" s="66">
        <v>0</v>
      </c>
      <c r="AM277" s="66">
        <v>0</v>
      </c>
      <c r="AN277" s="66">
        <v>0</v>
      </c>
      <c r="AO277" s="66">
        <v>0</v>
      </c>
      <c r="AP277" s="66">
        <v>0</v>
      </c>
      <c r="AQ277" s="66">
        <f t="shared" si="4"/>
        <v>0</v>
      </c>
      <c r="AT277" s="35"/>
    </row>
    <row r="278" spans="1:46" ht="33" customHeight="1">
      <c r="A278" s="44">
        <v>1219</v>
      </c>
      <c r="B278" s="45" t="s">
        <v>256</v>
      </c>
      <c r="C278" s="67" t="s">
        <v>665</v>
      </c>
      <c r="D278" s="66">
        <v>0</v>
      </c>
      <c r="E278" s="66">
        <v>0</v>
      </c>
      <c r="F278" s="66">
        <v>0</v>
      </c>
      <c r="G278" s="66">
        <v>0</v>
      </c>
      <c r="H278" s="66">
        <v>0</v>
      </c>
      <c r="I278" s="66">
        <v>0</v>
      </c>
      <c r="J278" s="66">
        <v>0</v>
      </c>
      <c r="K278" s="66">
        <v>0</v>
      </c>
      <c r="L278" s="66">
        <v>0</v>
      </c>
      <c r="M278" s="66">
        <v>0</v>
      </c>
      <c r="N278" s="66">
        <v>0</v>
      </c>
      <c r="O278" s="66">
        <v>0</v>
      </c>
      <c r="P278" s="66">
        <v>0</v>
      </c>
      <c r="Q278" s="66">
        <v>0</v>
      </c>
      <c r="R278" s="66">
        <v>0</v>
      </c>
      <c r="S278" s="66">
        <v>0</v>
      </c>
      <c r="T278" s="66">
        <v>0</v>
      </c>
      <c r="U278" s="66">
        <v>0</v>
      </c>
      <c r="V278" s="66">
        <v>0</v>
      </c>
      <c r="W278" s="66">
        <v>0</v>
      </c>
      <c r="X278" s="66">
        <v>0</v>
      </c>
      <c r="Y278" s="66">
        <v>0</v>
      </c>
      <c r="Z278" s="66">
        <v>0</v>
      </c>
      <c r="AA278" s="66">
        <v>0</v>
      </c>
      <c r="AB278" s="66">
        <v>0</v>
      </c>
      <c r="AC278" s="66">
        <v>0</v>
      </c>
      <c r="AD278" s="66">
        <v>0</v>
      </c>
      <c r="AE278" s="66">
        <v>0</v>
      </c>
      <c r="AF278" s="66">
        <v>0</v>
      </c>
      <c r="AG278" s="66">
        <v>0</v>
      </c>
      <c r="AH278" s="66">
        <v>0</v>
      </c>
      <c r="AI278" s="66">
        <v>0</v>
      </c>
      <c r="AJ278" s="66">
        <v>0</v>
      </c>
      <c r="AK278" s="66">
        <v>0</v>
      </c>
      <c r="AL278" s="66">
        <v>0</v>
      </c>
      <c r="AM278" s="66">
        <v>0</v>
      </c>
      <c r="AN278" s="66">
        <v>0</v>
      </c>
      <c r="AO278" s="66">
        <v>0</v>
      </c>
      <c r="AP278" s="66">
        <v>0</v>
      </c>
      <c r="AQ278" s="66">
        <f t="shared" si="4"/>
        <v>0</v>
      </c>
      <c r="AT278" s="35"/>
    </row>
    <row r="279" spans="1:46" ht="33" customHeight="1">
      <c r="A279" s="44">
        <v>1220</v>
      </c>
      <c r="B279" s="45" t="s">
        <v>257</v>
      </c>
      <c r="C279" s="67" t="s">
        <v>665</v>
      </c>
      <c r="D279" s="66">
        <v>0</v>
      </c>
      <c r="E279" s="66">
        <v>0</v>
      </c>
      <c r="F279" s="66">
        <v>0</v>
      </c>
      <c r="G279" s="66">
        <v>0</v>
      </c>
      <c r="H279" s="66">
        <v>0</v>
      </c>
      <c r="I279" s="66">
        <v>0</v>
      </c>
      <c r="J279" s="66">
        <v>0</v>
      </c>
      <c r="K279" s="66">
        <v>0</v>
      </c>
      <c r="L279" s="66">
        <v>0</v>
      </c>
      <c r="M279" s="66">
        <v>0</v>
      </c>
      <c r="N279" s="66">
        <v>0</v>
      </c>
      <c r="O279" s="66">
        <v>0</v>
      </c>
      <c r="P279" s="66">
        <v>0</v>
      </c>
      <c r="Q279" s="66">
        <v>0</v>
      </c>
      <c r="R279" s="66">
        <v>0</v>
      </c>
      <c r="S279" s="66">
        <v>0</v>
      </c>
      <c r="T279" s="66">
        <v>0</v>
      </c>
      <c r="U279" s="66">
        <v>0</v>
      </c>
      <c r="V279" s="66">
        <v>0</v>
      </c>
      <c r="W279" s="66">
        <v>0</v>
      </c>
      <c r="X279" s="66">
        <v>0</v>
      </c>
      <c r="Y279" s="66">
        <v>0</v>
      </c>
      <c r="Z279" s="66">
        <v>0</v>
      </c>
      <c r="AA279" s="66">
        <v>0</v>
      </c>
      <c r="AB279" s="66">
        <v>0</v>
      </c>
      <c r="AC279" s="66">
        <v>0</v>
      </c>
      <c r="AD279" s="66">
        <v>0</v>
      </c>
      <c r="AE279" s="66">
        <v>0</v>
      </c>
      <c r="AF279" s="66">
        <v>0</v>
      </c>
      <c r="AG279" s="66">
        <v>0</v>
      </c>
      <c r="AH279" s="66">
        <v>0</v>
      </c>
      <c r="AI279" s="66">
        <v>0</v>
      </c>
      <c r="AJ279" s="66">
        <v>0</v>
      </c>
      <c r="AK279" s="66">
        <v>0</v>
      </c>
      <c r="AL279" s="66">
        <v>0</v>
      </c>
      <c r="AM279" s="66">
        <v>0</v>
      </c>
      <c r="AN279" s="66">
        <v>0</v>
      </c>
      <c r="AO279" s="66">
        <v>0</v>
      </c>
      <c r="AP279" s="66">
        <v>0</v>
      </c>
      <c r="AQ279" s="66">
        <f t="shared" si="4"/>
        <v>0</v>
      </c>
      <c r="AT279" s="35"/>
    </row>
    <row r="280" spans="1:46" ht="33" customHeight="1">
      <c r="A280" s="44">
        <v>1221</v>
      </c>
      <c r="B280" s="45" t="s">
        <v>258</v>
      </c>
      <c r="C280" s="67" t="s">
        <v>665</v>
      </c>
      <c r="D280" s="66">
        <v>0</v>
      </c>
      <c r="E280" s="66">
        <v>0</v>
      </c>
      <c r="F280" s="66">
        <v>0</v>
      </c>
      <c r="G280" s="66">
        <v>0</v>
      </c>
      <c r="H280" s="66">
        <v>0</v>
      </c>
      <c r="I280" s="66">
        <v>0</v>
      </c>
      <c r="J280" s="66">
        <v>0</v>
      </c>
      <c r="K280" s="66">
        <v>0</v>
      </c>
      <c r="L280" s="66">
        <v>0</v>
      </c>
      <c r="M280" s="66">
        <v>0</v>
      </c>
      <c r="N280" s="66">
        <v>0</v>
      </c>
      <c r="O280" s="66">
        <v>0</v>
      </c>
      <c r="P280" s="66">
        <v>0</v>
      </c>
      <c r="Q280" s="66">
        <v>0</v>
      </c>
      <c r="R280" s="66">
        <v>0</v>
      </c>
      <c r="S280" s="66">
        <v>0</v>
      </c>
      <c r="T280" s="66">
        <v>0</v>
      </c>
      <c r="U280" s="66">
        <v>0</v>
      </c>
      <c r="V280" s="66">
        <v>0</v>
      </c>
      <c r="W280" s="66">
        <v>0</v>
      </c>
      <c r="X280" s="66">
        <v>0</v>
      </c>
      <c r="Y280" s="66">
        <v>0</v>
      </c>
      <c r="Z280" s="66">
        <v>0</v>
      </c>
      <c r="AA280" s="66">
        <v>0</v>
      </c>
      <c r="AB280" s="66">
        <v>0</v>
      </c>
      <c r="AC280" s="66">
        <v>0</v>
      </c>
      <c r="AD280" s="66">
        <v>0</v>
      </c>
      <c r="AE280" s="66">
        <v>0</v>
      </c>
      <c r="AF280" s="66">
        <v>0</v>
      </c>
      <c r="AG280" s="66">
        <v>0</v>
      </c>
      <c r="AH280" s="66">
        <v>0</v>
      </c>
      <c r="AI280" s="66">
        <v>0</v>
      </c>
      <c r="AJ280" s="66">
        <v>0</v>
      </c>
      <c r="AK280" s="66">
        <v>0</v>
      </c>
      <c r="AL280" s="66">
        <v>0</v>
      </c>
      <c r="AM280" s="66">
        <v>0</v>
      </c>
      <c r="AN280" s="66">
        <v>0</v>
      </c>
      <c r="AO280" s="66">
        <v>0</v>
      </c>
      <c r="AP280" s="66">
        <v>0</v>
      </c>
      <c r="AQ280" s="66">
        <f t="shared" si="4"/>
        <v>0</v>
      </c>
      <c r="AT280" s="35"/>
    </row>
    <row r="281" spans="1:46" ht="33" customHeight="1">
      <c r="A281" s="44">
        <v>1222</v>
      </c>
      <c r="B281" s="45" t="s">
        <v>259</v>
      </c>
      <c r="C281" s="67" t="s">
        <v>665</v>
      </c>
      <c r="D281" s="66">
        <v>0</v>
      </c>
      <c r="E281" s="66">
        <v>0</v>
      </c>
      <c r="F281" s="66">
        <v>0</v>
      </c>
      <c r="G281" s="66">
        <v>0</v>
      </c>
      <c r="H281" s="66">
        <v>0</v>
      </c>
      <c r="I281" s="66">
        <v>0</v>
      </c>
      <c r="J281" s="66">
        <v>0</v>
      </c>
      <c r="K281" s="66">
        <v>0</v>
      </c>
      <c r="L281" s="66">
        <v>0</v>
      </c>
      <c r="M281" s="66">
        <v>0</v>
      </c>
      <c r="N281" s="66">
        <v>0</v>
      </c>
      <c r="O281" s="66">
        <v>0</v>
      </c>
      <c r="P281" s="66">
        <v>0</v>
      </c>
      <c r="Q281" s="66">
        <v>0</v>
      </c>
      <c r="R281" s="66">
        <v>0</v>
      </c>
      <c r="S281" s="66">
        <v>0</v>
      </c>
      <c r="T281" s="66">
        <v>0</v>
      </c>
      <c r="U281" s="66">
        <v>0</v>
      </c>
      <c r="V281" s="66">
        <v>0</v>
      </c>
      <c r="W281" s="66">
        <v>0</v>
      </c>
      <c r="X281" s="66">
        <v>0</v>
      </c>
      <c r="Y281" s="66">
        <v>0</v>
      </c>
      <c r="Z281" s="66">
        <v>0</v>
      </c>
      <c r="AA281" s="66">
        <v>0</v>
      </c>
      <c r="AB281" s="66">
        <v>0</v>
      </c>
      <c r="AC281" s="66">
        <v>0</v>
      </c>
      <c r="AD281" s="66">
        <v>0</v>
      </c>
      <c r="AE281" s="66">
        <v>0</v>
      </c>
      <c r="AF281" s="66">
        <v>0</v>
      </c>
      <c r="AG281" s="66">
        <v>0</v>
      </c>
      <c r="AH281" s="66">
        <v>0</v>
      </c>
      <c r="AI281" s="66">
        <v>0</v>
      </c>
      <c r="AJ281" s="66">
        <v>0</v>
      </c>
      <c r="AK281" s="66">
        <v>0</v>
      </c>
      <c r="AL281" s="66">
        <v>0</v>
      </c>
      <c r="AM281" s="66">
        <v>0</v>
      </c>
      <c r="AN281" s="66">
        <v>0</v>
      </c>
      <c r="AO281" s="66">
        <v>0</v>
      </c>
      <c r="AP281" s="66">
        <v>0</v>
      </c>
      <c r="AQ281" s="66">
        <f t="shared" si="4"/>
        <v>0</v>
      </c>
      <c r="AT281" s="35"/>
    </row>
    <row r="282" spans="1:46" ht="33" customHeight="1">
      <c r="A282" s="44">
        <v>1223</v>
      </c>
      <c r="B282" s="45" t="s">
        <v>260</v>
      </c>
      <c r="C282" s="67" t="s">
        <v>665</v>
      </c>
      <c r="D282" s="66">
        <v>0</v>
      </c>
      <c r="E282" s="66">
        <v>0</v>
      </c>
      <c r="F282" s="66">
        <v>0</v>
      </c>
      <c r="G282" s="66">
        <v>0</v>
      </c>
      <c r="H282" s="66">
        <v>0</v>
      </c>
      <c r="I282" s="66">
        <v>0</v>
      </c>
      <c r="J282" s="66">
        <v>0</v>
      </c>
      <c r="K282" s="66">
        <v>0</v>
      </c>
      <c r="L282" s="66">
        <v>0</v>
      </c>
      <c r="M282" s="66">
        <v>0</v>
      </c>
      <c r="N282" s="66">
        <v>0</v>
      </c>
      <c r="O282" s="66">
        <v>0</v>
      </c>
      <c r="P282" s="66">
        <v>0</v>
      </c>
      <c r="Q282" s="66">
        <v>0</v>
      </c>
      <c r="R282" s="66">
        <v>0</v>
      </c>
      <c r="S282" s="66">
        <v>0</v>
      </c>
      <c r="T282" s="66">
        <v>0</v>
      </c>
      <c r="U282" s="66">
        <v>0</v>
      </c>
      <c r="V282" s="66">
        <v>0</v>
      </c>
      <c r="W282" s="66">
        <v>0</v>
      </c>
      <c r="X282" s="66">
        <v>0</v>
      </c>
      <c r="Y282" s="66">
        <v>0</v>
      </c>
      <c r="Z282" s="66">
        <v>0</v>
      </c>
      <c r="AA282" s="66">
        <v>0</v>
      </c>
      <c r="AB282" s="66">
        <v>0</v>
      </c>
      <c r="AC282" s="66">
        <v>0</v>
      </c>
      <c r="AD282" s="66">
        <v>0</v>
      </c>
      <c r="AE282" s="66">
        <v>0</v>
      </c>
      <c r="AF282" s="66">
        <v>0</v>
      </c>
      <c r="AG282" s="66">
        <v>0</v>
      </c>
      <c r="AH282" s="66">
        <v>0</v>
      </c>
      <c r="AI282" s="66">
        <v>0</v>
      </c>
      <c r="AJ282" s="66">
        <v>0</v>
      </c>
      <c r="AK282" s="66">
        <v>0</v>
      </c>
      <c r="AL282" s="66">
        <v>0</v>
      </c>
      <c r="AM282" s="66">
        <v>0</v>
      </c>
      <c r="AN282" s="66">
        <v>0</v>
      </c>
      <c r="AO282" s="66">
        <v>0</v>
      </c>
      <c r="AP282" s="66">
        <v>0</v>
      </c>
      <c r="AQ282" s="66">
        <f t="shared" si="4"/>
        <v>0</v>
      </c>
      <c r="AT282" s="35"/>
    </row>
    <row r="283" spans="1:46" ht="33" customHeight="1">
      <c r="A283" s="44">
        <v>1224</v>
      </c>
      <c r="B283" s="45" t="s">
        <v>261</v>
      </c>
      <c r="C283" s="67" t="s">
        <v>665</v>
      </c>
      <c r="D283" s="66">
        <v>0</v>
      </c>
      <c r="E283" s="66">
        <v>0</v>
      </c>
      <c r="F283" s="66">
        <v>0</v>
      </c>
      <c r="G283" s="66">
        <v>0</v>
      </c>
      <c r="H283" s="66">
        <v>0</v>
      </c>
      <c r="I283" s="66">
        <v>0</v>
      </c>
      <c r="J283" s="66">
        <v>0</v>
      </c>
      <c r="K283" s="66">
        <v>0</v>
      </c>
      <c r="L283" s="66">
        <v>0</v>
      </c>
      <c r="M283" s="66">
        <v>0</v>
      </c>
      <c r="N283" s="66">
        <v>0</v>
      </c>
      <c r="O283" s="66">
        <v>0</v>
      </c>
      <c r="P283" s="66">
        <v>0</v>
      </c>
      <c r="Q283" s="66">
        <v>0</v>
      </c>
      <c r="R283" s="66">
        <v>0</v>
      </c>
      <c r="S283" s="66">
        <v>0</v>
      </c>
      <c r="T283" s="66">
        <v>0</v>
      </c>
      <c r="U283" s="66">
        <v>0</v>
      </c>
      <c r="V283" s="66">
        <v>0</v>
      </c>
      <c r="W283" s="66">
        <v>0</v>
      </c>
      <c r="X283" s="66">
        <v>0</v>
      </c>
      <c r="Y283" s="66">
        <v>0</v>
      </c>
      <c r="Z283" s="66">
        <v>0</v>
      </c>
      <c r="AA283" s="66">
        <v>0</v>
      </c>
      <c r="AB283" s="66">
        <v>0</v>
      </c>
      <c r="AC283" s="66">
        <v>0</v>
      </c>
      <c r="AD283" s="66">
        <v>0</v>
      </c>
      <c r="AE283" s="66">
        <v>0</v>
      </c>
      <c r="AF283" s="66">
        <v>0</v>
      </c>
      <c r="AG283" s="66">
        <v>0</v>
      </c>
      <c r="AH283" s="66">
        <v>0</v>
      </c>
      <c r="AI283" s="66">
        <v>0</v>
      </c>
      <c r="AJ283" s="66">
        <v>0</v>
      </c>
      <c r="AK283" s="66">
        <v>0</v>
      </c>
      <c r="AL283" s="66">
        <v>0</v>
      </c>
      <c r="AM283" s="66">
        <v>0</v>
      </c>
      <c r="AN283" s="66">
        <v>0</v>
      </c>
      <c r="AO283" s="66">
        <v>0</v>
      </c>
      <c r="AP283" s="66">
        <v>0</v>
      </c>
      <c r="AQ283" s="66">
        <f t="shared" si="4"/>
        <v>0</v>
      </c>
      <c r="AT283" s="35"/>
    </row>
    <row r="284" spans="1:46" ht="33" customHeight="1">
      <c r="A284" s="44">
        <v>1225</v>
      </c>
      <c r="B284" s="45" t="s">
        <v>262</v>
      </c>
      <c r="C284" s="67" t="s">
        <v>665</v>
      </c>
      <c r="D284" s="66">
        <v>0</v>
      </c>
      <c r="E284" s="66">
        <v>0</v>
      </c>
      <c r="F284" s="66">
        <v>0</v>
      </c>
      <c r="G284" s="66">
        <v>0</v>
      </c>
      <c r="H284" s="66">
        <v>0</v>
      </c>
      <c r="I284" s="66">
        <v>0</v>
      </c>
      <c r="J284" s="66">
        <v>0</v>
      </c>
      <c r="K284" s="66">
        <v>0</v>
      </c>
      <c r="L284" s="66">
        <v>0</v>
      </c>
      <c r="M284" s="66">
        <v>0</v>
      </c>
      <c r="N284" s="66">
        <v>0</v>
      </c>
      <c r="O284" s="66">
        <v>0</v>
      </c>
      <c r="P284" s="66">
        <v>0</v>
      </c>
      <c r="Q284" s="66">
        <v>0</v>
      </c>
      <c r="R284" s="66">
        <v>0</v>
      </c>
      <c r="S284" s="66">
        <v>0</v>
      </c>
      <c r="T284" s="66">
        <v>0</v>
      </c>
      <c r="U284" s="66">
        <v>0</v>
      </c>
      <c r="V284" s="66">
        <v>0</v>
      </c>
      <c r="W284" s="66">
        <v>0</v>
      </c>
      <c r="X284" s="66">
        <v>0</v>
      </c>
      <c r="Y284" s="66">
        <v>0</v>
      </c>
      <c r="Z284" s="66">
        <v>0</v>
      </c>
      <c r="AA284" s="66">
        <v>0</v>
      </c>
      <c r="AB284" s="66">
        <v>0</v>
      </c>
      <c r="AC284" s="66">
        <v>0</v>
      </c>
      <c r="AD284" s="66">
        <v>0</v>
      </c>
      <c r="AE284" s="66">
        <v>0</v>
      </c>
      <c r="AF284" s="66">
        <v>0</v>
      </c>
      <c r="AG284" s="66">
        <v>0</v>
      </c>
      <c r="AH284" s="66">
        <v>0</v>
      </c>
      <c r="AI284" s="66">
        <v>0</v>
      </c>
      <c r="AJ284" s="66">
        <v>0</v>
      </c>
      <c r="AK284" s="66">
        <v>0</v>
      </c>
      <c r="AL284" s="66">
        <v>0</v>
      </c>
      <c r="AM284" s="66">
        <v>0</v>
      </c>
      <c r="AN284" s="66">
        <v>0</v>
      </c>
      <c r="AO284" s="66">
        <v>0</v>
      </c>
      <c r="AP284" s="66">
        <v>0</v>
      </c>
      <c r="AQ284" s="66">
        <f t="shared" si="4"/>
        <v>0</v>
      </c>
      <c r="AT284" s="35"/>
    </row>
    <row r="285" spans="1:46" ht="33" customHeight="1">
      <c r="A285" s="44">
        <v>1226</v>
      </c>
      <c r="B285" s="45" t="s">
        <v>263</v>
      </c>
      <c r="C285" s="67" t="s">
        <v>665</v>
      </c>
      <c r="D285" s="66">
        <v>0</v>
      </c>
      <c r="E285" s="66">
        <v>0</v>
      </c>
      <c r="F285" s="66">
        <v>0</v>
      </c>
      <c r="G285" s="66">
        <v>0</v>
      </c>
      <c r="H285" s="66">
        <v>0</v>
      </c>
      <c r="I285" s="66">
        <v>0</v>
      </c>
      <c r="J285" s="66">
        <v>0</v>
      </c>
      <c r="K285" s="66">
        <v>0</v>
      </c>
      <c r="L285" s="66">
        <v>0</v>
      </c>
      <c r="M285" s="66">
        <v>0</v>
      </c>
      <c r="N285" s="66">
        <v>0</v>
      </c>
      <c r="O285" s="66">
        <v>0</v>
      </c>
      <c r="P285" s="66">
        <v>0</v>
      </c>
      <c r="Q285" s="66">
        <v>0</v>
      </c>
      <c r="R285" s="66">
        <v>0</v>
      </c>
      <c r="S285" s="66">
        <v>0</v>
      </c>
      <c r="T285" s="66">
        <v>0</v>
      </c>
      <c r="U285" s="66">
        <v>0</v>
      </c>
      <c r="V285" s="66">
        <v>0</v>
      </c>
      <c r="W285" s="66">
        <v>0</v>
      </c>
      <c r="X285" s="66">
        <v>0</v>
      </c>
      <c r="Y285" s="66">
        <v>0</v>
      </c>
      <c r="Z285" s="66">
        <v>0</v>
      </c>
      <c r="AA285" s="66">
        <v>0</v>
      </c>
      <c r="AB285" s="66">
        <v>0</v>
      </c>
      <c r="AC285" s="66">
        <v>0</v>
      </c>
      <c r="AD285" s="66">
        <v>0</v>
      </c>
      <c r="AE285" s="66">
        <v>0</v>
      </c>
      <c r="AF285" s="66">
        <v>0</v>
      </c>
      <c r="AG285" s="66">
        <v>0</v>
      </c>
      <c r="AH285" s="66">
        <v>0</v>
      </c>
      <c r="AI285" s="66">
        <v>0</v>
      </c>
      <c r="AJ285" s="66">
        <v>0</v>
      </c>
      <c r="AK285" s="66">
        <v>0</v>
      </c>
      <c r="AL285" s="66">
        <v>0</v>
      </c>
      <c r="AM285" s="66">
        <v>0</v>
      </c>
      <c r="AN285" s="66">
        <v>0</v>
      </c>
      <c r="AO285" s="66">
        <v>0</v>
      </c>
      <c r="AP285" s="66">
        <v>0</v>
      </c>
      <c r="AQ285" s="66">
        <f t="shared" si="4"/>
        <v>0</v>
      </c>
      <c r="AT285" s="35"/>
    </row>
    <row r="286" spans="1:46" ht="33" customHeight="1">
      <c r="A286" s="44">
        <v>1227</v>
      </c>
      <c r="B286" s="45" t="s">
        <v>264</v>
      </c>
      <c r="C286" s="67" t="s">
        <v>665</v>
      </c>
      <c r="D286" s="66">
        <v>0</v>
      </c>
      <c r="E286" s="66">
        <v>0</v>
      </c>
      <c r="F286" s="66">
        <v>0</v>
      </c>
      <c r="G286" s="66">
        <v>0</v>
      </c>
      <c r="H286" s="66">
        <v>0</v>
      </c>
      <c r="I286" s="66">
        <v>0</v>
      </c>
      <c r="J286" s="66">
        <v>0</v>
      </c>
      <c r="K286" s="66">
        <v>0</v>
      </c>
      <c r="L286" s="66">
        <v>0</v>
      </c>
      <c r="M286" s="66">
        <v>0</v>
      </c>
      <c r="N286" s="66">
        <v>0</v>
      </c>
      <c r="O286" s="66">
        <v>0</v>
      </c>
      <c r="P286" s="66">
        <v>0</v>
      </c>
      <c r="Q286" s="66">
        <v>0</v>
      </c>
      <c r="R286" s="66">
        <v>0</v>
      </c>
      <c r="S286" s="66">
        <v>0</v>
      </c>
      <c r="T286" s="66">
        <v>0</v>
      </c>
      <c r="U286" s="66">
        <v>0</v>
      </c>
      <c r="V286" s="66">
        <v>0</v>
      </c>
      <c r="W286" s="66">
        <v>0</v>
      </c>
      <c r="X286" s="66">
        <v>0</v>
      </c>
      <c r="Y286" s="66">
        <v>0</v>
      </c>
      <c r="Z286" s="66">
        <v>0</v>
      </c>
      <c r="AA286" s="66">
        <v>0</v>
      </c>
      <c r="AB286" s="66">
        <v>0</v>
      </c>
      <c r="AC286" s="66">
        <v>0</v>
      </c>
      <c r="AD286" s="66">
        <v>0</v>
      </c>
      <c r="AE286" s="66">
        <v>0</v>
      </c>
      <c r="AF286" s="66">
        <v>0</v>
      </c>
      <c r="AG286" s="66">
        <v>0</v>
      </c>
      <c r="AH286" s="66">
        <v>0</v>
      </c>
      <c r="AI286" s="66">
        <v>0</v>
      </c>
      <c r="AJ286" s="66">
        <v>0</v>
      </c>
      <c r="AK286" s="66">
        <v>0</v>
      </c>
      <c r="AL286" s="66">
        <v>0</v>
      </c>
      <c r="AM286" s="66">
        <v>0</v>
      </c>
      <c r="AN286" s="66">
        <v>0</v>
      </c>
      <c r="AO286" s="66">
        <v>0</v>
      </c>
      <c r="AP286" s="66">
        <v>0</v>
      </c>
      <c r="AQ286" s="66">
        <f t="shared" si="4"/>
        <v>0</v>
      </c>
      <c r="AT286" s="35"/>
    </row>
    <row r="287" spans="1:46" ht="33" customHeight="1">
      <c r="A287" s="44">
        <v>1228</v>
      </c>
      <c r="B287" s="45" t="s">
        <v>265</v>
      </c>
      <c r="C287" s="67" t="s">
        <v>665</v>
      </c>
      <c r="D287" s="66">
        <v>0</v>
      </c>
      <c r="E287" s="66">
        <v>0</v>
      </c>
      <c r="F287" s="66">
        <v>0</v>
      </c>
      <c r="G287" s="66">
        <v>0</v>
      </c>
      <c r="H287" s="66">
        <v>0</v>
      </c>
      <c r="I287" s="66">
        <v>0</v>
      </c>
      <c r="J287" s="66">
        <v>0</v>
      </c>
      <c r="K287" s="66">
        <v>0</v>
      </c>
      <c r="L287" s="66">
        <v>0</v>
      </c>
      <c r="M287" s="66">
        <v>0</v>
      </c>
      <c r="N287" s="66">
        <v>0</v>
      </c>
      <c r="O287" s="66">
        <v>0</v>
      </c>
      <c r="P287" s="66">
        <v>0</v>
      </c>
      <c r="Q287" s="66">
        <v>0</v>
      </c>
      <c r="R287" s="66">
        <v>0</v>
      </c>
      <c r="S287" s="66">
        <v>0</v>
      </c>
      <c r="T287" s="66">
        <v>0</v>
      </c>
      <c r="U287" s="66">
        <v>0</v>
      </c>
      <c r="V287" s="66">
        <v>0</v>
      </c>
      <c r="W287" s="66">
        <v>0</v>
      </c>
      <c r="X287" s="66">
        <v>0</v>
      </c>
      <c r="Y287" s="66">
        <v>0</v>
      </c>
      <c r="Z287" s="66">
        <v>0</v>
      </c>
      <c r="AA287" s="66">
        <v>0</v>
      </c>
      <c r="AB287" s="66">
        <v>0</v>
      </c>
      <c r="AC287" s="66">
        <v>0</v>
      </c>
      <c r="AD287" s="66">
        <v>0</v>
      </c>
      <c r="AE287" s="66">
        <v>0</v>
      </c>
      <c r="AF287" s="66">
        <v>0</v>
      </c>
      <c r="AG287" s="66">
        <v>0</v>
      </c>
      <c r="AH287" s="66">
        <v>0</v>
      </c>
      <c r="AI287" s="66">
        <v>0</v>
      </c>
      <c r="AJ287" s="66">
        <v>0</v>
      </c>
      <c r="AK287" s="66">
        <v>0</v>
      </c>
      <c r="AL287" s="66">
        <v>0</v>
      </c>
      <c r="AM287" s="66">
        <v>0</v>
      </c>
      <c r="AN287" s="66">
        <v>0</v>
      </c>
      <c r="AO287" s="66">
        <v>0</v>
      </c>
      <c r="AP287" s="66">
        <v>0</v>
      </c>
      <c r="AQ287" s="66">
        <f t="shared" si="4"/>
        <v>0</v>
      </c>
      <c r="AT287" s="35"/>
    </row>
    <row r="288" spans="1:46" ht="33" customHeight="1">
      <c r="A288" s="44">
        <v>1229</v>
      </c>
      <c r="B288" s="45" t="s">
        <v>266</v>
      </c>
      <c r="C288" s="67" t="s">
        <v>665</v>
      </c>
      <c r="D288" s="66">
        <v>0</v>
      </c>
      <c r="E288" s="66">
        <v>0</v>
      </c>
      <c r="F288" s="66">
        <v>0</v>
      </c>
      <c r="G288" s="66">
        <v>0</v>
      </c>
      <c r="H288" s="66">
        <v>0</v>
      </c>
      <c r="I288" s="66">
        <v>0</v>
      </c>
      <c r="J288" s="66">
        <v>0</v>
      </c>
      <c r="K288" s="66">
        <v>0</v>
      </c>
      <c r="L288" s="66">
        <v>0</v>
      </c>
      <c r="M288" s="66">
        <v>0</v>
      </c>
      <c r="N288" s="66">
        <v>0</v>
      </c>
      <c r="O288" s="66">
        <v>0</v>
      </c>
      <c r="P288" s="66">
        <v>0</v>
      </c>
      <c r="Q288" s="66">
        <v>0</v>
      </c>
      <c r="R288" s="66">
        <v>0</v>
      </c>
      <c r="S288" s="66">
        <v>0</v>
      </c>
      <c r="T288" s="66">
        <v>0</v>
      </c>
      <c r="U288" s="66">
        <v>0</v>
      </c>
      <c r="V288" s="66">
        <v>0</v>
      </c>
      <c r="W288" s="66">
        <v>0</v>
      </c>
      <c r="X288" s="66">
        <v>0</v>
      </c>
      <c r="Y288" s="66">
        <v>0</v>
      </c>
      <c r="Z288" s="66">
        <v>0</v>
      </c>
      <c r="AA288" s="66">
        <v>0</v>
      </c>
      <c r="AB288" s="66">
        <v>0</v>
      </c>
      <c r="AC288" s="66">
        <v>0</v>
      </c>
      <c r="AD288" s="66">
        <v>0</v>
      </c>
      <c r="AE288" s="66">
        <v>0</v>
      </c>
      <c r="AF288" s="66">
        <v>0</v>
      </c>
      <c r="AG288" s="66">
        <v>0</v>
      </c>
      <c r="AH288" s="66">
        <v>0</v>
      </c>
      <c r="AI288" s="66">
        <v>0</v>
      </c>
      <c r="AJ288" s="66">
        <v>0</v>
      </c>
      <c r="AK288" s="66">
        <v>0</v>
      </c>
      <c r="AL288" s="66">
        <v>0</v>
      </c>
      <c r="AM288" s="66">
        <v>0</v>
      </c>
      <c r="AN288" s="66">
        <v>0</v>
      </c>
      <c r="AO288" s="66">
        <v>0</v>
      </c>
      <c r="AP288" s="66">
        <v>0</v>
      </c>
      <c r="AQ288" s="66">
        <f t="shared" si="4"/>
        <v>0</v>
      </c>
      <c r="AT288" s="35"/>
    </row>
    <row r="289" spans="1:46" ht="33" customHeight="1">
      <c r="A289" s="44">
        <v>1230</v>
      </c>
      <c r="B289" s="45" t="s">
        <v>267</v>
      </c>
      <c r="C289" s="67" t="s">
        <v>665</v>
      </c>
      <c r="D289" s="66">
        <v>0</v>
      </c>
      <c r="E289" s="66">
        <v>0</v>
      </c>
      <c r="F289" s="66">
        <v>0</v>
      </c>
      <c r="G289" s="66">
        <v>0</v>
      </c>
      <c r="H289" s="66">
        <v>0</v>
      </c>
      <c r="I289" s="66">
        <v>0</v>
      </c>
      <c r="J289" s="66">
        <v>0</v>
      </c>
      <c r="K289" s="66">
        <v>0</v>
      </c>
      <c r="L289" s="66">
        <v>0</v>
      </c>
      <c r="M289" s="66">
        <v>0</v>
      </c>
      <c r="N289" s="66">
        <v>0</v>
      </c>
      <c r="O289" s="66">
        <v>0</v>
      </c>
      <c r="P289" s="66">
        <v>0</v>
      </c>
      <c r="Q289" s="66">
        <v>0</v>
      </c>
      <c r="R289" s="66">
        <v>0</v>
      </c>
      <c r="S289" s="66">
        <v>0</v>
      </c>
      <c r="T289" s="66">
        <v>0</v>
      </c>
      <c r="U289" s="66">
        <v>0</v>
      </c>
      <c r="V289" s="66">
        <v>0</v>
      </c>
      <c r="W289" s="66">
        <v>0</v>
      </c>
      <c r="X289" s="66">
        <v>0</v>
      </c>
      <c r="Y289" s="66">
        <v>0</v>
      </c>
      <c r="Z289" s="66">
        <v>0</v>
      </c>
      <c r="AA289" s="66">
        <v>0</v>
      </c>
      <c r="AB289" s="66">
        <v>0</v>
      </c>
      <c r="AC289" s="66">
        <v>0</v>
      </c>
      <c r="AD289" s="66">
        <v>0</v>
      </c>
      <c r="AE289" s="66">
        <v>0</v>
      </c>
      <c r="AF289" s="66">
        <v>0</v>
      </c>
      <c r="AG289" s="66">
        <v>0</v>
      </c>
      <c r="AH289" s="66">
        <v>0</v>
      </c>
      <c r="AI289" s="66">
        <v>0</v>
      </c>
      <c r="AJ289" s="66">
        <v>0</v>
      </c>
      <c r="AK289" s="66">
        <v>0</v>
      </c>
      <c r="AL289" s="66">
        <v>0</v>
      </c>
      <c r="AM289" s="66">
        <v>0</v>
      </c>
      <c r="AN289" s="66">
        <v>0</v>
      </c>
      <c r="AO289" s="66">
        <v>0</v>
      </c>
      <c r="AP289" s="66">
        <v>0</v>
      </c>
      <c r="AQ289" s="66">
        <f t="shared" si="4"/>
        <v>0</v>
      </c>
      <c r="AT289" s="35"/>
    </row>
    <row r="290" spans="1:46" ht="33" customHeight="1">
      <c r="A290" s="44">
        <v>1231</v>
      </c>
      <c r="B290" s="45" t="s">
        <v>268</v>
      </c>
      <c r="C290" s="67" t="s">
        <v>665</v>
      </c>
      <c r="D290" s="66">
        <v>0</v>
      </c>
      <c r="E290" s="66">
        <v>0</v>
      </c>
      <c r="F290" s="66">
        <v>0</v>
      </c>
      <c r="G290" s="66">
        <v>0</v>
      </c>
      <c r="H290" s="66">
        <v>0</v>
      </c>
      <c r="I290" s="66">
        <v>0</v>
      </c>
      <c r="J290" s="66">
        <v>0</v>
      </c>
      <c r="K290" s="66">
        <v>0</v>
      </c>
      <c r="L290" s="66">
        <v>0</v>
      </c>
      <c r="M290" s="66">
        <v>0</v>
      </c>
      <c r="N290" s="66">
        <v>0</v>
      </c>
      <c r="O290" s="66">
        <v>0</v>
      </c>
      <c r="P290" s="66">
        <v>0</v>
      </c>
      <c r="Q290" s="66">
        <v>0</v>
      </c>
      <c r="R290" s="66">
        <v>0</v>
      </c>
      <c r="S290" s="66">
        <v>0</v>
      </c>
      <c r="T290" s="66">
        <v>0</v>
      </c>
      <c r="U290" s="66">
        <v>0</v>
      </c>
      <c r="V290" s="66">
        <v>0</v>
      </c>
      <c r="W290" s="66">
        <v>0</v>
      </c>
      <c r="X290" s="66">
        <v>0</v>
      </c>
      <c r="Y290" s="66">
        <v>0</v>
      </c>
      <c r="Z290" s="66">
        <v>0</v>
      </c>
      <c r="AA290" s="66">
        <v>0</v>
      </c>
      <c r="AB290" s="66">
        <v>0</v>
      </c>
      <c r="AC290" s="66">
        <v>0</v>
      </c>
      <c r="AD290" s="66">
        <v>0</v>
      </c>
      <c r="AE290" s="66">
        <v>0</v>
      </c>
      <c r="AF290" s="66">
        <v>0</v>
      </c>
      <c r="AG290" s="66">
        <v>0</v>
      </c>
      <c r="AH290" s="66">
        <v>0</v>
      </c>
      <c r="AI290" s="66">
        <v>0</v>
      </c>
      <c r="AJ290" s="66">
        <v>0</v>
      </c>
      <c r="AK290" s="66">
        <v>0</v>
      </c>
      <c r="AL290" s="66">
        <v>0</v>
      </c>
      <c r="AM290" s="66">
        <v>0</v>
      </c>
      <c r="AN290" s="66">
        <v>0</v>
      </c>
      <c r="AO290" s="66">
        <v>0</v>
      </c>
      <c r="AP290" s="66">
        <v>0</v>
      </c>
      <c r="AQ290" s="66">
        <f t="shared" si="4"/>
        <v>0</v>
      </c>
      <c r="AT290" s="35"/>
    </row>
    <row r="291" spans="1:46" ht="33" customHeight="1">
      <c r="A291" s="44">
        <v>1232</v>
      </c>
      <c r="B291" s="45" t="s">
        <v>269</v>
      </c>
      <c r="C291" s="67" t="s">
        <v>665</v>
      </c>
      <c r="D291" s="66">
        <v>0</v>
      </c>
      <c r="E291" s="66">
        <v>0</v>
      </c>
      <c r="F291" s="66">
        <v>0</v>
      </c>
      <c r="G291" s="66">
        <v>0</v>
      </c>
      <c r="H291" s="66">
        <v>0</v>
      </c>
      <c r="I291" s="66">
        <v>0</v>
      </c>
      <c r="J291" s="66">
        <v>0</v>
      </c>
      <c r="K291" s="66">
        <v>0</v>
      </c>
      <c r="L291" s="66">
        <v>0</v>
      </c>
      <c r="M291" s="66">
        <v>0</v>
      </c>
      <c r="N291" s="66">
        <v>0</v>
      </c>
      <c r="O291" s="66">
        <v>0</v>
      </c>
      <c r="P291" s="66">
        <v>0</v>
      </c>
      <c r="Q291" s="66">
        <v>0</v>
      </c>
      <c r="R291" s="66">
        <v>0</v>
      </c>
      <c r="S291" s="66">
        <v>0</v>
      </c>
      <c r="T291" s="66">
        <v>0</v>
      </c>
      <c r="U291" s="66">
        <v>0</v>
      </c>
      <c r="V291" s="66">
        <v>0</v>
      </c>
      <c r="W291" s="66">
        <v>0</v>
      </c>
      <c r="X291" s="66">
        <v>0</v>
      </c>
      <c r="Y291" s="66">
        <v>0</v>
      </c>
      <c r="Z291" s="66">
        <v>0</v>
      </c>
      <c r="AA291" s="66">
        <v>0</v>
      </c>
      <c r="AB291" s="66">
        <v>0</v>
      </c>
      <c r="AC291" s="66">
        <v>0</v>
      </c>
      <c r="AD291" s="66">
        <v>0</v>
      </c>
      <c r="AE291" s="66">
        <v>0</v>
      </c>
      <c r="AF291" s="66">
        <v>0</v>
      </c>
      <c r="AG291" s="66">
        <v>0</v>
      </c>
      <c r="AH291" s="66">
        <v>0</v>
      </c>
      <c r="AI291" s="66">
        <v>0</v>
      </c>
      <c r="AJ291" s="66">
        <v>0</v>
      </c>
      <c r="AK291" s="66">
        <v>0</v>
      </c>
      <c r="AL291" s="66">
        <v>0</v>
      </c>
      <c r="AM291" s="66">
        <v>0</v>
      </c>
      <c r="AN291" s="66">
        <v>0</v>
      </c>
      <c r="AO291" s="66">
        <v>0</v>
      </c>
      <c r="AP291" s="66">
        <v>0</v>
      </c>
      <c r="AQ291" s="66">
        <f t="shared" si="4"/>
        <v>0</v>
      </c>
      <c r="AT291" s="35"/>
    </row>
    <row r="292" spans="1:46" ht="33" customHeight="1">
      <c r="A292" s="44">
        <v>1233</v>
      </c>
      <c r="B292" s="45" t="s">
        <v>270</v>
      </c>
      <c r="C292" s="67" t="s">
        <v>665</v>
      </c>
      <c r="D292" s="66">
        <v>0</v>
      </c>
      <c r="E292" s="66">
        <v>0</v>
      </c>
      <c r="F292" s="66">
        <v>0</v>
      </c>
      <c r="G292" s="66">
        <v>0</v>
      </c>
      <c r="H292" s="66">
        <v>0</v>
      </c>
      <c r="I292" s="66">
        <v>0</v>
      </c>
      <c r="J292" s="66">
        <v>0</v>
      </c>
      <c r="K292" s="66">
        <v>0</v>
      </c>
      <c r="L292" s="66">
        <v>0</v>
      </c>
      <c r="M292" s="66">
        <v>0</v>
      </c>
      <c r="N292" s="66">
        <v>0</v>
      </c>
      <c r="O292" s="66">
        <v>0</v>
      </c>
      <c r="P292" s="66">
        <v>0</v>
      </c>
      <c r="Q292" s="66">
        <v>0</v>
      </c>
      <c r="R292" s="66">
        <v>0</v>
      </c>
      <c r="S292" s="66">
        <v>0</v>
      </c>
      <c r="T292" s="66">
        <v>0</v>
      </c>
      <c r="U292" s="66">
        <v>0</v>
      </c>
      <c r="V292" s="66">
        <v>0</v>
      </c>
      <c r="W292" s="66">
        <v>0</v>
      </c>
      <c r="X292" s="66">
        <v>0</v>
      </c>
      <c r="Y292" s="66">
        <v>0</v>
      </c>
      <c r="Z292" s="66">
        <v>0</v>
      </c>
      <c r="AA292" s="66">
        <v>0</v>
      </c>
      <c r="AB292" s="66">
        <v>0</v>
      </c>
      <c r="AC292" s="66">
        <v>0</v>
      </c>
      <c r="AD292" s="66">
        <v>0</v>
      </c>
      <c r="AE292" s="66">
        <v>0</v>
      </c>
      <c r="AF292" s="66">
        <v>0</v>
      </c>
      <c r="AG292" s="66">
        <v>0</v>
      </c>
      <c r="AH292" s="66">
        <v>0</v>
      </c>
      <c r="AI292" s="66">
        <v>0</v>
      </c>
      <c r="AJ292" s="66">
        <v>0</v>
      </c>
      <c r="AK292" s="66">
        <v>0</v>
      </c>
      <c r="AL292" s="66">
        <v>0</v>
      </c>
      <c r="AM292" s="66">
        <v>0</v>
      </c>
      <c r="AN292" s="66">
        <v>0</v>
      </c>
      <c r="AO292" s="66">
        <v>0</v>
      </c>
      <c r="AP292" s="66">
        <v>0</v>
      </c>
      <c r="AQ292" s="66">
        <f t="shared" si="4"/>
        <v>0</v>
      </c>
      <c r="AT292" s="35"/>
    </row>
    <row r="293" spans="1:46" ht="33" customHeight="1">
      <c r="A293" s="44">
        <v>1234</v>
      </c>
      <c r="B293" s="45" t="s">
        <v>271</v>
      </c>
      <c r="C293" s="67" t="s">
        <v>665</v>
      </c>
      <c r="D293" s="66">
        <v>0</v>
      </c>
      <c r="E293" s="66">
        <v>0</v>
      </c>
      <c r="F293" s="66">
        <v>0</v>
      </c>
      <c r="G293" s="66">
        <v>0</v>
      </c>
      <c r="H293" s="66">
        <v>0</v>
      </c>
      <c r="I293" s="66">
        <v>0</v>
      </c>
      <c r="J293" s="66">
        <v>0</v>
      </c>
      <c r="K293" s="66">
        <v>0</v>
      </c>
      <c r="L293" s="66">
        <v>0</v>
      </c>
      <c r="M293" s="66">
        <v>0</v>
      </c>
      <c r="N293" s="66">
        <v>0</v>
      </c>
      <c r="O293" s="66">
        <v>0</v>
      </c>
      <c r="P293" s="66">
        <v>0</v>
      </c>
      <c r="Q293" s="66">
        <v>0</v>
      </c>
      <c r="R293" s="66">
        <v>0</v>
      </c>
      <c r="S293" s="66">
        <v>0</v>
      </c>
      <c r="T293" s="66">
        <v>0</v>
      </c>
      <c r="U293" s="66">
        <v>0</v>
      </c>
      <c r="V293" s="66">
        <v>0</v>
      </c>
      <c r="W293" s="66">
        <v>0</v>
      </c>
      <c r="X293" s="66">
        <v>0</v>
      </c>
      <c r="Y293" s="66">
        <v>0</v>
      </c>
      <c r="Z293" s="66">
        <v>0</v>
      </c>
      <c r="AA293" s="66">
        <v>0</v>
      </c>
      <c r="AB293" s="66">
        <v>0</v>
      </c>
      <c r="AC293" s="66">
        <v>0</v>
      </c>
      <c r="AD293" s="66">
        <v>0</v>
      </c>
      <c r="AE293" s="66">
        <v>0</v>
      </c>
      <c r="AF293" s="66">
        <v>0</v>
      </c>
      <c r="AG293" s="66">
        <v>0</v>
      </c>
      <c r="AH293" s="66">
        <v>0</v>
      </c>
      <c r="AI293" s="66">
        <v>0</v>
      </c>
      <c r="AJ293" s="66">
        <v>0</v>
      </c>
      <c r="AK293" s="66">
        <v>0</v>
      </c>
      <c r="AL293" s="66">
        <v>0</v>
      </c>
      <c r="AM293" s="66">
        <v>0</v>
      </c>
      <c r="AN293" s="66">
        <v>0</v>
      </c>
      <c r="AO293" s="66">
        <v>0</v>
      </c>
      <c r="AP293" s="66">
        <v>0</v>
      </c>
      <c r="AQ293" s="66">
        <f t="shared" si="4"/>
        <v>0</v>
      </c>
      <c r="AT293" s="35"/>
    </row>
    <row r="294" spans="1:46" ht="33" customHeight="1">
      <c r="A294" s="44">
        <v>1235</v>
      </c>
      <c r="B294" s="45" t="s">
        <v>272</v>
      </c>
      <c r="C294" s="67" t="s">
        <v>665</v>
      </c>
      <c r="D294" s="66">
        <v>0</v>
      </c>
      <c r="E294" s="66">
        <v>0</v>
      </c>
      <c r="F294" s="66">
        <v>0</v>
      </c>
      <c r="G294" s="66">
        <v>0</v>
      </c>
      <c r="H294" s="66">
        <v>0</v>
      </c>
      <c r="I294" s="66">
        <v>0</v>
      </c>
      <c r="J294" s="66">
        <v>0</v>
      </c>
      <c r="K294" s="66">
        <v>0</v>
      </c>
      <c r="L294" s="66">
        <v>0</v>
      </c>
      <c r="M294" s="66">
        <v>0</v>
      </c>
      <c r="N294" s="66">
        <v>0</v>
      </c>
      <c r="O294" s="66">
        <v>0</v>
      </c>
      <c r="P294" s="66">
        <v>0</v>
      </c>
      <c r="Q294" s="66">
        <v>0</v>
      </c>
      <c r="R294" s="66">
        <v>0</v>
      </c>
      <c r="S294" s="66">
        <v>0</v>
      </c>
      <c r="T294" s="66">
        <v>0</v>
      </c>
      <c r="U294" s="66">
        <v>0</v>
      </c>
      <c r="V294" s="66">
        <v>0</v>
      </c>
      <c r="W294" s="66">
        <v>0</v>
      </c>
      <c r="X294" s="66">
        <v>0</v>
      </c>
      <c r="Y294" s="66">
        <v>0</v>
      </c>
      <c r="Z294" s="66">
        <v>0</v>
      </c>
      <c r="AA294" s="66">
        <v>0</v>
      </c>
      <c r="AB294" s="66">
        <v>0</v>
      </c>
      <c r="AC294" s="66">
        <v>0</v>
      </c>
      <c r="AD294" s="66">
        <v>0</v>
      </c>
      <c r="AE294" s="66">
        <v>0</v>
      </c>
      <c r="AF294" s="66">
        <v>0</v>
      </c>
      <c r="AG294" s="66">
        <v>0</v>
      </c>
      <c r="AH294" s="66">
        <v>0</v>
      </c>
      <c r="AI294" s="66">
        <v>0</v>
      </c>
      <c r="AJ294" s="66">
        <v>0</v>
      </c>
      <c r="AK294" s="66">
        <v>0</v>
      </c>
      <c r="AL294" s="66">
        <v>0</v>
      </c>
      <c r="AM294" s="66">
        <v>0</v>
      </c>
      <c r="AN294" s="66">
        <v>0</v>
      </c>
      <c r="AO294" s="66">
        <v>0</v>
      </c>
      <c r="AP294" s="66">
        <v>0</v>
      </c>
      <c r="AQ294" s="66">
        <f t="shared" si="4"/>
        <v>0</v>
      </c>
      <c r="AT294" s="35"/>
    </row>
    <row r="295" spans="1:46" ht="33" customHeight="1">
      <c r="A295" s="44">
        <v>1236</v>
      </c>
      <c r="B295" s="45" t="s">
        <v>273</v>
      </c>
      <c r="C295" s="67" t="s">
        <v>665</v>
      </c>
      <c r="D295" s="66">
        <v>0</v>
      </c>
      <c r="E295" s="66">
        <v>0</v>
      </c>
      <c r="F295" s="66">
        <v>0</v>
      </c>
      <c r="G295" s="66">
        <v>0</v>
      </c>
      <c r="H295" s="66">
        <v>0</v>
      </c>
      <c r="I295" s="66">
        <v>0</v>
      </c>
      <c r="J295" s="66">
        <v>0</v>
      </c>
      <c r="K295" s="66">
        <v>0</v>
      </c>
      <c r="L295" s="66">
        <v>0</v>
      </c>
      <c r="M295" s="66">
        <v>0</v>
      </c>
      <c r="N295" s="66">
        <v>0</v>
      </c>
      <c r="O295" s="66">
        <v>0</v>
      </c>
      <c r="P295" s="66">
        <v>0</v>
      </c>
      <c r="Q295" s="66">
        <v>0</v>
      </c>
      <c r="R295" s="66">
        <v>0</v>
      </c>
      <c r="S295" s="66">
        <v>0</v>
      </c>
      <c r="T295" s="66">
        <v>0</v>
      </c>
      <c r="U295" s="66">
        <v>0</v>
      </c>
      <c r="V295" s="66">
        <v>0</v>
      </c>
      <c r="W295" s="66">
        <v>0</v>
      </c>
      <c r="X295" s="66">
        <v>0</v>
      </c>
      <c r="Y295" s="66">
        <v>0</v>
      </c>
      <c r="Z295" s="66">
        <v>0</v>
      </c>
      <c r="AA295" s="66">
        <v>0</v>
      </c>
      <c r="AB295" s="66">
        <v>0</v>
      </c>
      <c r="AC295" s="66">
        <v>0</v>
      </c>
      <c r="AD295" s="66">
        <v>0</v>
      </c>
      <c r="AE295" s="66">
        <v>0</v>
      </c>
      <c r="AF295" s="66">
        <v>0</v>
      </c>
      <c r="AG295" s="66">
        <v>0</v>
      </c>
      <c r="AH295" s="66">
        <v>0</v>
      </c>
      <c r="AI295" s="66">
        <v>0</v>
      </c>
      <c r="AJ295" s="66">
        <v>0</v>
      </c>
      <c r="AK295" s="66">
        <v>0</v>
      </c>
      <c r="AL295" s="66">
        <v>0</v>
      </c>
      <c r="AM295" s="66">
        <v>0</v>
      </c>
      <c r="AN295" s="66">
        <v>0</v>
      </c>
      <c r="AO295" s="66">
        <v>0</v>
      </c>
      <c r="AP295" s="66">
        <v>0</v>
      </c>
      <c r="AQ295" s="66">
        <f t="shared" si="4"/>
        <v>0</v>
      </c>
      <c r="AT295" s="35"/>
    </row>
    <row r="296" spans="1:46" ht="33" customHeight="1">
      <c r="A296" s="44">
        <v>1237</v>
      </c>
      <c r="B296" s="45" t="s">
        <v>274</v>
      </c>
      <c r="C296" s="67" t="s">
        <v>665</v>
      </c>
      <c r="D296" s="66">
        <v>0</v>
      </c>
      <c r="E296" s="66">
        <v>0</v>
      </c>
      <c r="F296" s="66">
        <v>0</v>
      </c>
      <c r="G296" s="66">
        <v>0</v>
      </c>
      <c r="H296" s="66">
        <v>0</v>
      </c>
      <c r="I296" s="66">
        <v>0</v>
      </c>
      <c r="J296" s="66">
        <v>0</v>
      </c>
      <c r="K296" s="66">
        <v>0</v>
      </c>
      <c r="L296" s="66">
        <v>0</v>
      </c>
      <c r="M296" s="66">
        <v>0</v>
      </c>
      <c r="N296" s="66">
        <v>0</v>
      </c>
      <c r="O296" s="66">
        <v>0</v>
      </c>
      <c r="P296" s="66">
        <v>0</v>
      </c>
      <c r="Q296" s="66">
        <v>0</v>
      </c>
      <c r="R296" s="66">
        <v>0</v>
      </c>
      <c r="S296" s="66">
        <v>0</v>
      </c>
      <c r="T296" s="66">
        <v>0</v>
      </c>
      <c r="U296" s="66">
        <v>0</v>
      </c>
      <c r="V296" s="66">
        <v>0</v>
      </c>
      <c r="W296" s="66">
        <v>0</v>
      </c>
      <c r="X296" s="66">
        <v>0</v>
      </c>
      <c r="Y296" s="66">
        <v>0</v>
      </c>
      <c r="Z296" s="66">
        <v>0</v>
      </c>
      <c r="AA296" s="66">
        <v>0</v>
      </c>
      <c r="AB296" s="66">
        <v>0</v>
      </c>
      <c r="AC296" s="66">
        <v>0</v>
      </c>
      <c r="AD296" s="66">
        <v>0</v>
      </c>
      <c r="AE296" s="66">
        <v>0</v>
      </c>
      <c r="AF296" s="66">
        <v>0</v>
      </c>
      <c r="AG296" s="66">
        <v>0</v>
      </c>
      <c r="AH296" s="66">
        <v>0</v>
      </c>
      <c r="AI296" s="66">
        <v>0</v>
      </c>
      <c r="AJ296" s="66">
        <v>0</v>
      </c>
      <c r="AK296" s="66">
        <v>0</v>
      </c>
      <c r="AL296" s="66">
        <v>0</v>
      </c>
      <c r="AM296" s="66">
        <v>0</v>
      </c>
      <c r="AN296" s="66">
        <v>0</v>
      </c>
      <c r="AO296" s="66">
        <v>0</v>
      </c>
      <c r="AP296" s="66">
        <v>0</v>
      </c>
      <c r="AQ296" s="66">
        <f t="shared" si="4"/>
        <v>0</v>
      </c>
      <c r="AT296" s="35"/>
    </row>
    <row r="297" spans="1:46" ht="33" customHeight="1">
      <c r="A297" s="44">
        <v>1238</v>
      </c>
      <c r="B297" s="45" t="s">
        <v>275</v>
      </c>
      <c r="C297" s="67" t="s">
        <v>665</v>
      </c>
      <c r="D297" s="66">
        <v>0</v>
      </c>
      <c r="E297" s="66">
        <v>0</v>
      </c>
      <c r="F297" s="66">
        <v>0</v>
      </c>
      <c r="G297" s="66">
        <v>0</v>
      </c>
      <c r="H297" s="66">
        <v>0</v>
      </c>
      <c r="I297" s="66">
        <v>0</v>
      </c>
      <c r="J297" s="66">
        <v>0</v>
      </c>
      <c r="K297" s="66">
        <v>0</v>
      </c>
      <c r="L297" s="66">
        <v>0</v>
      </c>
      <c r="M297" s="66">
        <v>0</v>
      </c>
      <c r="N297" s="66">
        <v>0</v>
      </c>
      <c r="O297" s="66">
        <v>0</v>
      </c>
      <c r="P297" s="66">
        <v>0</v>
      </c>
      <c r="Q297" s="66">
        <v>0</v>
      </c>
      <c r="R297" s="66">
        <v>0</v>
      </c>
      <c r="S297" s="66">
        <v>0</v>
      </c>
      <c r="T297" s="66">
        <v>0</v>
      </c>
      <c r="U297" s="66">
        <v>0</v>
      </c>
      <c r="V297" s="66">
        <v>0</v>
      </c>
      <c r="W297" s="66">
        <v>0</v>
      </c>
      <c r="X297" s="66">
        <v>0</v>
      </c>
      <c r="Y297" s="66">
        <v>0</v>
      </c>
      <c r="Z297" s="66">
        <v>0</v>
      </c>
      <c r="AA297" s="66">
        <v>0</v>
      </c>
      <c r="AB297" s="66">
        <v>0</v>
      </c>
      <c r="AC297" s="66">
        <v>0</v>
      </c>
      <c r="AD297" s="66">
        <v>0</v>
      </c>
      <c r="AE297" s="66">
        <v>0</v>
      </c>
      <c r="AF297" s="66">
        <v>0</v>
      </c>
      <c r="AG297" s="66">
        <v>0</v>
      </c>
      <c r="AH297" s="66">
        <v>0</v>
      </c>
      <c r="AI297" s="66">
        <v>0</v>
      </c>
      <c r="AJ297" s="66">
        <v>0</v>
      </c>
      <c r="AK297" s="66">
        <v>0</v>
      </c>
      <c r="AL297" s="66">
        <v>0</v>
      </c>
      <c r="AM297" s="66">
        <v>0</v>
      </c>
      <c r="AN297" s="66">
        <v>0</v>
      </c>
      <c r="AO297" s="66">
        <v>0</v>
      </c>
      <c r="AP297" s="66">
        <v>0</v>
      </c>
      <c r="AQ297" s="66">
        <f t="shared" si="4"/>
        <v>0</v>
      </c>
      <c r="AT297" s="35"/>
    </row>
    <row r="298" spans="1:46" ht="33" customHeight="1">
      <c r="A298" s="44">
        <v>1239</v>
      </c>
      <c r="B298" s="45" t="s">
        <v>276</v>
      </c>
      <c r="C298" s="67" t="s">
        <v>665</v>
      </c>
      <c r="D298" s="66">
        <v>0</v>
      </c>
      <c r="E298" s="66">
        <v>0</v>
      </c>
      <c r="F298" s="66">
        <v>0</v>
      </c>
      <c r="G298" s="66">
        <v>0</v>
      </c>
      <c r="H298" s="66">
        <v>0</v>
      </c>
      <c r="I298" s="66">
        <v>0</v>
      </c>
      <c r="J298" s="66">
        <v>0</v>
      </c>
      <c r="K298" s="66">
        <v>0</v>
      </c>
      <c r="L298" s="66">
        <v>0</v>
      </c>
      <c r="M298" s="66">
        <v>0</v>
      </c>
      <c r="N298" s="66">
        <v>0</v>
      </c>
      <c r="O298" s="66">
        <v>0</v>
      </c>
      <c r="P298" s="66">
        <v>0</v>
      </c>
      <c r="Q298" s="66">
        <v>0</v>
      </c>
      <c r="R298" s="66">
        <v>0</v>
      </c>
      <c r="S298" s="66">
        <v>0</v>
      </c>
      <c r="T298" s="66">
        <v>0</v>
      </c>
      <c r="U298" s="66">
        <v>0</v>
      </c>
      <c r="V298" s="66">
        <v>0</v>
      </c>
      <c r="W298" s="66">
        <v>0</v>
      </c>
      <c r="X298" s="66">
        <v>0</v>
      </c>
      <c r="Y298" s="66">
        <v>0</v>
      </c>
      <c r="Z298" s="66">
        <v>0</v>
      </c>
      <c r="AA298" s="66">
        <v>0</v>
      </c>
      <c r="AB298" s="66">
        <v>0</v>
      </c>
      <c r="AC298" s="66">
        <v>0</v>
      </c>
      <c r="AD298" s="66">
        <v>0</v>
      </c>
      <c r="AE298" s="66">
        <v>0</v>
      </c>
      <c r="AF298" s="66">
        <v>0</v>
      </c>
      <c r="AG298" s="66">
        <v>0</v>
      </c>
      <c r="AH298" s="66">
        <v>0</v>
      </c>
      <c r="AI298" s="66">
        <v>0</v>
      </c>
      <c r="AJ298" s="66">
        <v>0</v>
      </c>
      <c r="AK298" s="66">
        <v>0</v>
      </c>
      <c r="AL298" s="66">
        <v>0</v>
      </c>
      <c r="AM298" s="66">
        <v>0</v>
      </c>
      <c r="AN298" s="66">
        <v>0</v>
      </c>
      <c r="AO298" s="66">
        <v>0</v>
      </c>
      <c r="AP298" s="66">
        <v>0</v>
      </c>
      <c r="AQ298" s="66">
        <f t="shared" si="4"/>
        <v>0</v>
      </c>
      <c r="AT298" s="35"/>
    </row>
    <row r="299" spans="1:46" ht="33" customHeight="1">
      <c r="A299" s="44">
        <v>1240</v>
      </c>
      <c r="B299" s="45" t="s">
        <v>277</v>
      </c>
      <c r="C299" s="67" t="s">
        <v>665</v>
      </c>
      <c r="D299" s="66">
        <v>0</v>
      </c>
      <c r="E299" s="66">
        <v>0</v>
      </c>
      <c r="F299" s="66">
        <v>0</v>
      </c>
      <c r="G299" s="66">
        <v>0</v>
      </c>
      <c r="H299" s="66">
        <v>0</v>
      </c>
      <c r="I299" s="66">
        <v>0</v>
      </c>
      <c r="J299" s="66">
        <v>0</v>
      </c>
      <c r="K299" s="66">
        <v>0</v>
      </c>
      <c r="L299" s="66">
        <v>0</v>
      </c>
      <c r="M299" s="66">
        <v>0</v>
      </c>
      <c r="N299" s="66">
        <v>0</v>
      </c>
      <c r="O299" s="66">
        <v>0</v>
      </c>
      <c r="P299" s="66">
        <v>0</v>
      </c>
      <c r="Q299" s="66">
        <v>0</v>
      </c>
      <c r="R299" s="66">
        <v>0</v>
      </c>
      <c r="S299" s="66">
        <v>0</v>
      </c>
      <c r="T299" s="66">
        <v>0</v>
      </c>
      <c r="U299" s="66">
        <v>0</v>
      </c>
      <c r="V299" s="66">
        <v>0</v>
      </c>
      <c r="W299" s="66">
        <v>0</v>
      </c>
      <c r="X299" s="66">
        <v>0</v>
      </c>
      <c r="Y299" s="66">
        <v>0</v>
      </c>
      <c r="Z299" s="66">
        <v>0</v>
      </c>
      <c r="AA299" s="66">
        <v>0</v>
      </c>
      <c r="AB299" s="66">
        <v>0</v>
      </c>
      <c r="AC299" s="66">
        <v>0</v>
      </c>
      <c r="AD299" s="66">
        <v>0</v>
      </c>
      <c r="AE299" s="66">
        <v>0</v>
      </c>
      <c r="AF299" s="66">
        <v>0</v>
      </c>
      <c r="AG299" s="66">
        <v>0</v>
      </c>
      <c r="AH299" s="66">
        <v>0</v>
      </c>
      <c r="AI299" s="66">
        <v>0</v>
      </c>
      <c r="AJ299" s="66">
        <v>0</v>
      </c>
      <c r="AK299" s="66">
        <v>0</v>
      </c>
      <c r="AL299" s="66">
        <v>0</v>
      </c>
      <c r="AM299" s="66">
        <v>0</v>
      </c>
      <c r="AN299" s="66">
        <v>0</v>
      </c>
      <c r="AO299" s="66">
        <v>0</v>
      </c>
      <c r="AP299" s="66">
        <v>0</v>
      </c>
      <c r="AQ299" s="66">
        <f t="shared" si="4"/>
        <v>0</v>
      </c>
      <c r="AT299" s="35"/>
    </row>
    <row r="300" spans="1:46" ht="33" customHeight="1">
      <c r="A300" s="44">
        <v>1241</v>
      </c>
      <c r="B300" s="45" t="s">
        <v>278</v>
      </c>
      <c r="C300" s="67" t="s">
        <v>665</v>
      </c>
      <c r="D300" s="66">
        <v>0</v>
      </c>
      <c r="E300" s="66">
        <v>0</v>
      </c>
      <c r="F300" s="66">
        <v>0</v>
      </c>
      <c r="G300" s="66">
        <v>0</v>
      </c>
      <c r="H300" s="66">
        <v>0</v>
      </c>
      <c r="I300" s="66">
        <v>0</v>
      </c>
      <c r="J300" s="66">
        <v>0</v>
      </c>
      <c r="K300" s="66">
        <v>0</v>
      </c>
      <c r="L300" s="66">
        <v>0</v>
      </c>
      <c r="M300" s="66">
        <v>0</v>
      </c>
      <c r="N300" s="66">
        <v>0</v>
      </c>
      <c r="O300" s="66">
        <v>0</v>
      </c>
      <c r="P300" s="66">
        <v>0</v>
      </c>
      <c r="Q300" s="66">
        <v>0</v>
      </c>
      <c r="R300" s="66">
        <v>0</v>
      </c>
      <c r="S300" s="66">
        <v>0</v>
      </c>
      <c r="T300" s="66">
        <v>0</v>
      </c>
      <c r="U300" s="66">
        <v>0</v>
      </c>
      <c r="V300" s="66">
        <v>0</v>
      </c>
      <c r="W300" s="66">
        <v>0</v>
      </c>
      <c r="X300" s="66">
        <v>0</v>
      </c>
      <c r="Y300" s="66">
        <v>0</v>
      </c>
      <c r="Z300" s="66">
        <v>0</v>
      </c>
      <c r="AA300" s="66">
        <v>0</v>
      </c>
      <c r="AB300" s="66">
        <v>0</v>
      </c>
      <c r="AC300" s="66">
        <v>0</v>
      </c>
      <c r="AD300" s="66">
        <v>0</v>
      </c>
      <c r="AE300" s="66">
        <v>0</v>
      </c>
      <c r="AF300" s="66">
        <v>0</v>
      </c>
      <c r="AG300" s="66">
        <v>0</v>
      </c>
      <c r="AH300" s="66">
        <v>0</v>
      </c>
      <c r="AI300" s="66">
        <v>0</v>
      </c>
      <c r="AJ300" s="66">
        <v>0</v>
      </c>
      <c r="AK300" s="66">
        <v>0</v>
      </c>
      <c r="AL300" s="66">
        <v>0</v>
      </c>
      <c r="AM300" s="66">
        <v>0</v>
      </c>
      <c r="AN300" s="66">
        <v>0</v>
      </c>
      <c r="AO300" s="66">
        <v>0</v>
      </c>
      <c r="AP300" s="66">
        <v>0</v>
      </c>
      <c r="AQ300" s="66">
        <f t="shared" si="4"/>
        <v>0</v>
      </c>
      <c r="AT300" s="35"/>
    </row>
    <row r="301" spans="1:46" ht="33" customHeight="1">
      <c r="A301" s="44">
        <v>1242</v>
      </c>
      <c r="B301" s="45" t="s">
        <v>279</v>
      </c>
      <c r="C301" s="67" t="s">
        <v>665</v>
      </c>
      <c r="D301" s="66">
        <v>0</v>
      </c>
      <c r="E301" s="66">
        <v>0</v>
      </c>
      <c r="F301" s="66">
        <v>0</v>
      </c>
      <c r="G301" s="66">
        <v>0</v>
      </c>
      <c r="H301" s="66">
        <v>0</v>
      </c>
      <c r="I301" s="66">
        <v>0</v>
      </c>
      <c r="J301" s="66">
        <v>0</v>
      </c>
      <c r="K301" s="66">
        <v>0</v>
      </c>
      <c r="L301" s="66">
        <v>0</v>
      </c>
      <c r="M301" s="66">
        <v>0</v>
      </c>
      <c r="N301" s="66">
        <v>0</v>
      </c>
      <c r="O301" s="66">
        <v>0</v>
      </c>
      <c r="P301" s="66">
        <v>0</v>
      </c>
      <c r="Q301" s="66">
        <v>0</v>
      </c>
      <c r="R301" s="66">
        <v>0</v>
      </c>
      <c r="S301" s="66">
        <v>0</v>
      </c>
      <c r="T301" s="66">
        <v>0</v>
      </c>
      <c r="U301" s="66">
        <v>0</v>
      </c>
      <c r="V301" s="66">
        <v>0</v>
      </c>
      <c r="W301" s="66">
        <v>0</v>
      </c>
      <c r="X301" s="66">
        <v>0</v>
      </c>
      <c r="Y301" s="66">
        <v>0</v>
      </c>
      <c r="Z301" s="66">
        <v>0</v>
      </c>
      <c r="AA301" s="66">
        <v>0</v>
      </c>
      <c r="AB301" s="66">
        <v>0</v>
      </c>
      <c r="AC301" s="66">
        <v>0</v>
      </c>
      <c r="AD301" s="66">
        <v>0</v>
      </c>
      <c r="AE301" s="66">
        <v>0</v>
      </c>
      <c r="AF301" s="66">
        <v>0</v>
      </c>
      <c r="AG301" s="66">
        <v>0</v>
      </c>
      <c r="AH301" s="66">
        <v>0</v>
      </c>
      <c r="AI301" s="66">
        <v>0</v>
      </c>
      <c r="AJ301" s="66">
        <v>0</v>
      </c>
      <c r="AK301" s="66">
        <v>0</v>
      </c>
      <c r="AL301" s="66">
        <v>0</v>
      </c>
      <c r="AM301" s="66">
        <v>0</v>
      </c>
      <c r="AN301" s="66">
        <v>0</v>
      </c>
      <c r="AO301" s="66">
        <v>0</v>
      </c>
      <c r="AP301" s="66">
        <v>0</v>
      </c>
      <c r="AQ301" s="66">
        <f t="shared" si="4"/>
        <v>0</v>
      </c>
      <c r="AT301" s="35"/>
    </row>
    <row r="302" spans="1:46" ht="33" customHeight="1">
      <c r="A302" s="44">
        <v>1243</v>
      </c>
      <c r="B302" s="45" t="s">
        <v>280</v>
      </c>
      <c r="C302" s="67" t="s">
        <v>665</v>
      </c>
      <c r="D302" s="66">
        <v>0</v>
      </c>
      <c r="E302" s="66">
        <v>0</v>
      </c>
      <c r="F302" s="66">
        <v>0</v>
      </c>
      <c r="G302" s="66">
        <v>0</v>
      </c>
      <c r="H302" s="66">
        <v>0</v>
      </c>
      <c r="I302" s="66">
        <v>0</v>
      </c>
      <c r="J302" s="66">
        <v>0</v>
      </c>
      <c r="K302" s="66">
        <v>0</v>
      </c>
      <c r="L302" s="66">
        <v>0</v>
      </c>
      <c r="M302" s="66">
        <v>0</v>
      </c>
      <c r="N302" s="66">
        <v>0</v>
      </c>
      <c r="O302" s="66">
        <v>0</v>
      </c>
      <c r="P302" s="66">
        <v>0</v>
      </c>
      <c r="Q302" s="66">
        <v>0</v>
      </c>
      <c r="R302" s="66">
        <v>0</v>
      </c>
      <c r="S302" s="66">
        <v>0</v>
      </c>
      <c r="T302" s="66">
        <v>0</v>
      </c>
      <c r="U302" s="66">
        <v>0</v>
      </c>
      <c r="V302" s="66">
        <v>0</v>
      </c>
      <c r="W302" s="66">
        <v>0</v>
      </c>
      <c r="X302" s="66">
        <v>0</v>
      </c>
      <c r="Y302" s="66">
        <v>0</v>
      </c>
      <c r="Z302" s="66">
        <v>0</v>
      </c>
      <c r="AA302" s="66">
        <v>0</v>
      </c>
      <c r="AB302" s="66">
        <v>0</v>
      </c>
      <c r="AC302" s="66">
        <v>0</v>
      </c>
      <c r="AD302" s="66">
        <v>0</v>
      </c>
      <c r="AE302" s="66">
        <v>0</v>
      </c>
      <c r="AF302" s="66">
        <v>0</v>
      </c>
      <c r="AG302" s="66">
        <v>0</v>
      </c>
      <c r="AH302" s="66">
        <v>0</v>
      </c>
      <c r="AI302" s="66">
        <v>0</v>
      </c>
      <c r="AJ302" s="66">
        <v>0</v>
      </c>
      <c r="AK302" s="66">
        <v>0</v>
      </c>
      <c r="AL302" s="66">
        <v>0</v>
      </c>
      <c r="AM302" s="66">
        <v>0</v>
      </c>
      <c r="AN302" s="66">
        <v>0</v>
      </c>
      <c r="AO302" s="66">
        <v>0</v>
      </c>
      <c r="AP302" s="66">
        <v>0</v>
      </c>
      <c r="AQ302" s="66">
        <f t="shared" si="4"/>
        <v>0</v>
      </c>
      <c r="AT302" s="35"/>
    </row>
    <row r="303" spans="1:46" ht="33" customHeight="1">
      <c r="A303" s="44">
        <v>1244</v>
      </c>
      <c r="B303" s="45" t="s">
        <v>281</v>
      </c>
      <c r="C303" s="67" t="s">
        <v>665</v>
      </c>
      <c r="D303" s="66">
        <v>0</v>
      </c>
      <c r="E303" s="66">
        <v>0</v>
      </c>
      <c r="F303" s="66">
        <v>0</v>
      </c>
      <c r="G303" s="66">
        <v>0</v>
      </c>
      <c r="H303" s="66">
        <v>0</v>
      </c>
      <c r="I303" s="66">
        <v>0</v>
      </c>
      <c r="J303" s="66">
        <v>0</v>
      </c>
      <c r="K303" s="66">
        <v>0</v>
      </c>
      <c r="L303" s="66">
        <v>0</v>
      </c>
      <c r="M303" s="66">
        <v>0</v>
      </c>
      <c r="N303" s="66">
        <v>0</v>
      </c>
      <c r="O303" s="66">
        <v>0</v>
      </c>
      <c r="P303" s="66">
        <v>0</v>
      </c>
      <c r="Q303" s="66">
        <v>0</v>
      </c>
      <c r="R303" s="66">
        <v>0</v>
      </c>
      <c r="S303" s="66">
        <v>0</v>
      </c>
      <c r="T303" s="66">
        <v>0</v>
      </c>
      <c r="U303" s="66">
        <v>0</v>
      </c>
      <c r="V303" s="66">
        <v>0</v>
      </c>
      <c r="W303" s="66">
        <v>0</v>
      </c>
      <c r="X303" s="66">
        <v>0</v>
      </c>
      <c r="Y303" s="66">
        <v>0</v>
      </c>
      <c r="Z303" s="66">
        <v>0</v>
      </c>
      <c r="AA303" s="66">
        <v>0</v>
      </c>
      <c r="AB303" s="66">
        <v>0</v>
      </c>
      <c r="AC303" s="66">
        <v>0</v>
      </c>
      <c r="AD303" s="66">
        <v>0</v>
      </c>
      <c r="AE303" s="66">
        <v>0</v>
      </c>
      <c r="AF303" s="66">
        <v>0</v>
      </c>
      <c r="AG303" s="66">
        <v>0</v>
      </c>
      <c r="AH303" s="66">
        <v>0</v>
      </c>
      <c r="AI303" s="66">
        <v>0</v>
      </c>
      <c r="AJ303" s="66">
        <v>0</v>
      </c>
      <c r="AK303" s="66">
        <v>0</v>
      </c>
      <c r="AL303" s="66">
        <v>0</v>
      </c>
      <c r="AM303" s="66">
        <v>0</v>
      </c>
      <c r="AN303" s="66">
        <v>0</v>
      </c>
      <c r="AO303" s="66">
        <v>0</v>
      </c>
      <c r="AP303" s="66">
        <v>0</v>
      </c>
      <c r="AQ303" s="66">
        <f t="shared" si="4"/>
        <v>0</v>
      </c>
      <c r="AT303" s="35"/>
    </row>
    <row r="304" spans="1:46" ht="33" customHeight="1">
      <c r="A304" s="44">
        <v>1245</v>
      </c>
      <c r="B304" s="45" t="s">
        <v>282</v>
      </c>
      <c r="C304" s="67" t="s">
        <v>665</v>
      </c>
      <c r="D304" s="66">
        <v>0</v>
      </c>
      <c r="E304" s="66">
        <v>0</v>
      </c>
      <c r="F304" s="66">
        <v>0</v>
      </c>
      <c r="G304" s="66">
        <v>0</v>
      </c>
      <c r="H304" s="66">
        <v>0</v>
      </c>
      <c r="I304" s="66">
        <v>0</v>
      </c>
      <c r="J304" s="66">
        <v>0</v>
      </c>
      <c r="K304" s="66">
        <v>0</v>
      </c>
      <c r="L304" s="66">
        <v>0</v>
      </c>
      <c r="M304" s="66">
        <v>0</v>
      </c>
      <c r="N304" s="66">
        <v>0</v>
      </c>
      <c r="O304" s="66">
        <v>0</v>
      </c>
      <c r="P304" s="66">
        <v>0</v>
      </c>
      <c r="Q304" s="66">
        <v>0</v>
      </c>
      <c r="R304" s="66">
        <v>0</v>
      </c>
      <c r="S304" s="66">
        <v>0</v>
      </c>
      <c r="T304" s="66">
        <v>0</v>
      </c>
      <c r="U304" s="66">
        <v>0</v>
      </c>
      <c r="V304" s="66">
        <v>0</v>
      </c>
      <c r="W304" s="66">
        <v>0</v>
      </c>
      <c r="X304" s="66">
        <v>0</v>
      </c>
      <c r="Y304" s="66">
        <v>0</v>
      </c>
      <c r="Z304" s="66">
        <v>0</v>
      </c>
      <c r="AA304" s="66">
        <v>0</v>
      </c>
      <c r="AB304" s="66">
        <v>0</v>
      </c>
      <c r="AC304" s="66">
        <v>0</v>
      </c>
      <c r="AD304" s="66">
        <v>0</v>
      </c>
      <c r="AE304" s="66">
        <v>0</v>
      </c>
      <c r="AF304" s="66">
        <v>0</v>
      </c>
      <c r="AG304" s="66">
        <v>0</v>
      </c>
      <c r="AH304" s="66">
        <v>0</v>
      </c>
      <c r="AI304" s="66">
        <v>0</v>
      </c>
      <c r="AJ304" s="66">
        <v>0</v>
      </c>
      <c r="AK304" s="66">
        <v>0</v>
      </c>
      <c r="AL304" s="66">
        <v>0</v>
      </c>
      <c r="AM304" s="66">
        <v>0</v>
      </c>
      <c r="AN304" s="66">
        <v>0</v>
      </c>
      <c r="AO304" s="66">
        <v>0</v>
      </c>
      <c r="AP304" s="66">
        <v>0</v>
      </c>
      <c r="AQ304" s="66">
        <f t="shared" si="4"/>
        <v>0</v>
      </c>
      <c r="AT304" s="35"/>
    </row>
    <row r="305" spans="1:46" ht="33" customHeight="1">
      <c r="A305" s="44">
        <v>1246</v>
      </c>
      <c r="B305" s="45" t="s">
        <v>283</v>
      </c>
      <c r="C305" s="67" t="s">
        <v>665</v>
      </c>
      <c r="D305" s="66">
        <v>0</v>
      </c>
      <c r="E305" s="66">
        <v>0</v>
      </c>
      <c r="F305" s="66">
        <v>0</v>
      </c>
      <c r="G305" s="66">
        <v>0</v>
      </c>
      <c r="H305" s="66">
        <v>0</v>
      </c>
      <c r="I305" s="66">
        <v>0</v>
      </c>
      <c r="J305" s="66">
        <v>0</v>
      </c>
      <c r="K305" s="66">
        <v>0</v>
      </c>
      <c r="L305" s="66">
        <v>0</v>
      </c>
      <c r="M305" s="66">
        <v>0</v>
      </c>
      <c r="N305" s="66">
        <v>0</v>
      </c>
      <c r="O305" s="66">
        <v>0</v>
      </c>
      <c r="P305" s="66">
        <v>0</v>
      </c>
      <c r="Q305" s="66">
        <v>0</v>
      </c>
      <c r="R305" s="66">
        <v>0</v>
      </c>
      <c r="S305" s="66">
        <v>0</v>
      </c>
      <c r="T305" s="66">
        <v>0</v>
      </c>
      <c r="U305" s="66">
        <v>0</v>
      </c>
      <c r="V305" s="66">
        <v>0</v>
      </c>
      <c r="W305" s="66">
        <v>0</v>
      </c>
      <c r="X305" s="66">
        <v>0</v>
      </c>
      <c r="Y305" s="66">
        <v>0</v>
      </c>
      <c r="Z305" s="66">
        <v>0</v>
      </c>
      <c r="AA305" s="66">
        <v>0</v>
      </c>
      <c r="AB305" s="66">
        <v>0</v>
      </c>
      <c r="AC305" s="66">
        <v>0</v>
      </c>
      <c r="AD305" s="66">
        <v>0</v>
      </c>
      <c r="AE305" s="66">
        <v>0</v>
      </c>
      <c r="AF305" s="66">
        <v>0</v>
      </c>
      <c r="AG305" s="66">
        <v>0</v>
      </c>
      <c r="AH305" s="66">
        <v>0</v>
      </c>
      <c r="AI305" s="66">
        <v>0</v>
      </c>
      <c r="AJ305" s="66">
        <v>0</v>
      </c>
      <c r="AK305" s="66">
        <v>0</v>
      </c>
      <c r="AL305" s="66">
        <v>0</v>
      </c>
      <c r="AM305" s="66">
        <v>0</v>
      </c>
      <c r="AN305" s="66">
        <v>0</v>
      </c>
      <c r="AO305" s="66">
        <v>0</v>
      </c>
      <c r="AP305" s="66">
        <v>0</v>
      </c>
      <c r="AQ305" s="66">
        <f t="shared" si="4"/>
        <v>0</v>
      </c>
      <c r="AT305" s="35"/>
    </row>
    <row r="306" spans="1:46" ht="33" customHeight="1">
      <c r="A306" s="44">
        <v>1247</v>
      </c>
      <c r="B306" s="45" t="s">
        <v>284</v>
      </c>
      <c r="C306" s="67" t="s">
        <v>665</v>
      </c>
      <c r="D306" s="66">
        <v>0</v>
      </c>
      <c r="E306" s="66">
        <v>0</v>
      </c>
      <c r="F306" s="66">
        <v>0</v>
      </c>
      <c r="G306" s="66">
        <v>0</v>
      </c>
      <c r="H306" s="66">
        <v>0</v>
      </c>
      <c r="I306" s="66">
        <v>0</v>
      </c>
      <c r="J306" s="66">
        <v>0</v>
      </c>
      <c r="K306" s="66">
        <v>0</v>
      </c>
      <c r="L306" s="66">
        <v>0</v>
      </c>
      <c r="M306" s="66">
        <v>0</v>
      </c>
      <c r="N306" s="66">
        <v>0</v>
      </c>
      <c r="O306" s="66">
        <v>0</v>
      </c>
      <c r="P306" s="66">
        <v>0</v>
      </c>
      <c r="Q306" s="66">
        <v>0</v>
      </c>
      <c r="R306" s="66">
        <v>0</v>
      </c>
      <c r="S306" s="66">
        <v>0</v>
      </c>
      <c r="T306" s="66">
        <v>0</v>
      </c>
      <c r="U306" s="66">
        <v>0</v>
      </c>
      <c r="V306" s="66">
        <v>0</v>
      </c>
      <c r="W306" s="66">
        <v>0</v>
      </c>
      <c r="X306" s="66">
        <v>0</v>
      </c>
      <c r="Y306" s="66">
        <v>0</v>
      </c>
      <c r="Z306" s="66">
        <v>0</v>
      </c>
      <c r="AA306" s="66">
        <v>0</v>
      </c>
      <c r="AB306" s="66">
        <v>0</v>
      </c>
      <c r="AC306" s="66">
        <v>0</v>
      </c>
      <c r="AD306" s="66">
        <v>0</v>
      </c>
      <c r="AE306" s="66">
        <v>0</v>
      </c>
      <c r="AF306" s="66">
        <v>0</v>
      </c>
      <c r="AG306" s="66">
        <v>0</v>
      </c>
      <c r="AH306" s="66">
        <v>0</v>
      </c>
      <c r="AI306" s="66">
        <v>0</v>
      </c>
      <c r="AJ306" s="66">
        <v>0</v>
      </c>
      <c r="AK306" s="66">
        <v>0</v>
      </c>
      <c r="AL306" s="66">
        <v>0</v>
      </c>
      <c r="AM306" s="66">
        <v>0</v>
      </c>
      <c r="AN306" s="66">
        <v>0</v>
      </c>
      <c r="AO306" s="66">
        <v>0</v>
      </c>
      <c r="AP306" s="66">
        <v>0</v>
      </c>
      <c r="AQ306" s="66">
        <f t="shared" si="4"/>
        <v>0</v>
      </c>
      <c r="AT306" s="35"/>
    </row>
    <row r="307" spans="1:46" ht="33" customHeight="1">
      <c r="A307" s="44">
        <v>1248</v>
      </c>
      <c r="B307" s="45" t="s">
        <v>285</v>
      </c>
      <c r="C307" s="67" t="s">
        <v>665</v>
      </c>
      <c r="D307" s="66">
        <v>0</v>
      </c>
      <c r="E307" s="66">
        <v>0</v>
      </c>
      <c r="F307" s="66">
        <v>0</v>
      </c>
      <c r="G307" s="66">
        <v>0</v>
      </c>
      <c r="H307" s="66">
        <v>0</v>
      </c>
      <c r="I307" s="66">
        <v>0</v>
      </c>
      <c r="J307" s="66">
        <v>0</v>
      </c>
      <c r="K307" s="66">
        <v>0</v>
      </c>
      <c r="L307" s="66">
        <v>0</v>
      </c>
      <c r="M307" s="66">
        <v>0</v>
      </c>
      <c r="N307" s="66">
        <v>0</v>
      </c>
      <c r="O307" s="66">
        <v>0</v>
      </c>
      <c r="P307" s="66">
        <v>0</v>
      </c>
      <c r="Q307" s="66">
        <v>0</v>
      </c>
      <c r="R307" s="66">
        <v>0</v>
      </c>
      <c r="S307" s="66">
        <v>0</v>
      </c>
      <c r="T307" s="66">
        <v>0</v>
      </c>
      <c r="U307" s="66">
        <v>0</v>
      </c>
      <c r="V307" s="66">
        <v>0</v>
      </c>
      <c r="W307" s="66">
        <v>0</v>
      </c>
      <c r="X307" s="66">
        <v>0</v>
      </c>
      <c r="Y307" s="66">
        <v>0</v>
      </c>
      <c r="Z307" s="66">
        <v>0</v>
      </c>
      <c r="AA307" s="66">
        <v>0</v>
      </c>
      <c r="AB307" s="66">
        <v>0</v>
      </c>
      <c r="AC307" s="66">
        <v>0</v>
      </c>
      <c r="AD307" s="66">
        <v>0</v>
      </c>
      <c r="AE307" s="66">
        <v>0</v>
      </c>
      <c r="AF307" s="66">
        <v>0</v>
      </c>
      <c r="AG307" s="66">
        <v>0</v>
      </c>
      <c r="AH307" s="66">
        <v>0</v>
      </c>
      <c r="AI307" s="66">
        <v>0</v>
      </c>
      <c r="AJ307" s="66">
        <v>0</v>
      </c>
      <c r="AK307" s="66">
        <v>0</v>
      </c>
      <c r="AL307" s="66">
        <v>0</v>
      </c>
      <c r="AM307" s="66">
        <v>0</v>
      </c>
      <c r="AN307" s="66">
        <v>0</v>
      </c>
      <c r="AO307" s="66">
        <v>0</v>
      </c>
      <c r="AP307" s="66">
        <v>0</v>
      </c>
      <c r="AQ307" s="66">
        <f t="shared" si="4"/>
        <v>0</v>
      </c>
      <c r="AT307" s="35"/>
    </row>
    <row r="308" spans="1:46" ht="33" customHeight="1">
      <c r="A308" s="44">
        <v>1249</v>
      </c>
      <c r="B308" s="45" t="s">
        <v>286</v>
      </c>
      <c r="C308" s="67" t="s">
        <v>665</v>
      </c>
      <c r="D308" s="66">
        <v>0</v>
      </c>
      <c r="E308" s="66">
        <v>0</v>
      </c>
      <c r="F308" s="66">
        <v>0</v>
      </c>
      <c r="G308" s="66">
        <v>0</v>
      </c>
      <c r="H308" s="66">
        <v>0</v>
      </c>
      <c r="I308" s="66">
        <v>0</v>
      </c>
      <c r="J308" s="66">
        <v>0</v>
      </c>
      <c r="K308" s="66">
        <v>0</v>
      </c>
      <c r="L308" s="66">
        <v>0</v>
      </c>
      <c r="M308" s="66">
        <v>0</v>
      </c>
      <c r="N308" s="66">
        <v>0</v>
      </c>
      <c r="O308" s="66">
        <v>0</v>
      </c>
      <c r="P308" s="66">
        <v>0</v>
      </c>
      <c r="Q308" s="66">
        <v>0</v>
      </c>
      <c r="R308" s="66">
        <v>0</v>
      </c>
      <c r="S308" s="66">
        <v>0</v>
      </c>
      <c r="T308" s="66">
        <v>0</v>
      </c>
      <c r="U308" s="66">
        <v>0</v>
      </c>
      <c r="V308" s="66">
        <v>0</v>
      </c>
      <c r="W308" s="66">
        <v>0</v>
      </c>
      <c r="X308" s="66">
        <v>0</v>
      </c>
      <c r="Y308" s="66">
        <v>0</v>
      </c>
      <c r="Z308" s="66">
        <v>0</v>
      </c>
      <c r="AA308" s="66">
        <v>0</v>
      </c>
      <c r="AB308" s="66">
        <v>0</v>
      </c>
      <c r="AC308" s="66">
        <v>0</v>
      </c>
      <c r="AD308" s="66">
        <v>0</v>
      </c>
      <c r="AE308" s="66">
        <v>0</v>
      </c>
      <c r="AF308" s="66">
        <v>0</v>
      </c>
      <c r="AG308" s="66">
        <v>0</v>
      </c>
      <c r="AH308" s="66">
        <v>0</v>
      </c>
      <c r="AI308" s="66">
        <v>0</v>
      </c>
      <c r="AJ308" s="66">
        <v>0</v>
      </c>
      <c r="AK308" s="66">
        <v>0</v>
      </c>
      <c r="AL308" s="66">
        <v>0</v>
      </c>
      <c r="AM308" s="66">
        <v>0</v>
      </c>
      <c r="AN308" s="66">
        <v>0</v>
      </c>
      <c r="AO308" s="66">
        <v>0</v>
      </c>
      <c r="AP308" s="66">
        <v>0</v>
      </c>
      <c r="AQ308" s="66">
        <f t="shared" si="4"/>
        <v>0</v>
      </c>
      <c r="AT308" s="35"/>
    </row>
    <row r="309" spans="1:46" ht="33" customHeight="1">
      <c r="A309" s="44">
        <v>1250</v>
      </c>
      <c r="B309" s="45" t="s">
        <v>287</v>
      </c>
      <c r="C309" s="67" t="s">
        <v>665</v>
      </c>
      <c r="D309" s="66">
        <v>0</v>
      </c>
      <c r="E309" s="66">
        <v>0</v>
      </c>
      <c r="F309" s="66">
        <v>0</v>
      </c>
      <c r="G309" s="66">
        <v>0</v>
      </c>
      <c r="H309" s="66">
        <v>0</v>
      </c>
      <c r="I309" s="66">
        <v>0</v>
      </c>
      <c r="J309" s="66">
        <v>0</v>
      </c>
      <c r="K309" s="66">
        <v>0</v>
      </c>
      <c r="L309" s="66">
        <v>0</v>
      </c>
      <c r="M309" s="66">
        <v>0</v>
      </c>
      <c r="N309" s="66">
        <v>0</v>
      </c>
      <c r="O309" s="66">
        <v>0</v>
      </c>
      <c r="P309" s="66">
        <v>0</v>
      </c>
      <c r="Q309" s="66">
        <v>0</v>
      </c>
      <c r="R309" s="66">
        <v>0</v>
      </c>
      <c r="S309" s="66">
        <v>0</v>
      </c>
      <c r="T309" s="66">
        <v>0</v>
      </c>
      <c r="U309" s="66">
        <v>0</v>
      </c>
      <c r="V309" s="66">
        <v>0</v>
      </c>
      <c r="W309" s="66">
        <v>0</v>
      </c>
      <c r="X309" s="66">
        <v>0</v>
      </c>
      <c r="Y309" s="66">
        <v>0</v>
      </c>
      <c r="Z309" s="66">
        <v>0</v>
      </c>
      <c r="AA309" s="66">
        <v>0</v>
      </c>
      <c r="AB309" s="66">
        <v>0</v>
      </c>
      <c r="AC309" s="66">
        <v>0</v>
      </c>
      <c r="AD309" s="66">
        <v>0</v>
      </c>
      <c r="AE309" s="66">
        <v>0</v>
      </c>
      <c r="AF309" s="66">
        <v>0</v>
      </c>
      <c r="AG309" s="66">
        <v>0</v>
      </c>
      <c r="AH309" s="66">
        <v>0</v>
      </c>
      <c r="AI309" s="66">
        <v>0</v>
      </c>
      <c r="AJ309" s="66">
        <v>0</v>
      </c>
      <c r="AK309" s="66">
        <v>0</v>
      </c>
      <c r="AL309" s="66">
        <v>0</v>
      </c>
      <c r="AM309" s="66">
        <v>0</v>
      </c>
      <c r="AN309" s="66">
        <v>0</v>
      </c>
      <c r="AO309" s="66">
        <v>0</v>
      </c>
      <c r="AP309" s="66">
        <v>0</v>
      </c>
      <c r="AQ309" s="66">
        <f t="shared" si="4"/>
        <v>0</v>
      </c>
      <c r="AT309" s="35"/>
    </row>
    <row r="310" spans="1:46" ht="33" customHeight="1">
      <c r="A310" s="44">
        <v>1251</v>
      </c>
      <c r="B310" s="45" t="s">
        <v>288</v>
      </c>
      <c r="C310" s="67" t="s">
        <v>665</v>
      </c>
      <c r="D310" s="66">
        <v>0</v>
      </c>
      <c r="E310" s="66">
        <v>0</v>
      </c>
      <c r="F310" s="66">
        <v>0</v>
      </c>
      <c r="G310" s="66">
        <v>0</v>
      </c>
      <c r="H310" s="66">
        <v>0</v>
      </c>
      <c r="I310" s="66">
        <v>0</v>
      </c>
      <c r="J310" s="66">
        <v>0</v>
      </c>
      <c r="K310" s="66">
        <v>0</v>
      </c>
      <c r="L310" s="66">
        <v>0</v>
      </c>
      <c r="M310" s="66">
        <v>0</v>
      </c>
      <c r="N310" s="66">
        <v>0</v>
      </c>
      <c r="O310" s="66">
        <v>0</v>
      </c>
      <c r="P310" s="66">
        <v>0</v>
      </c>
      <c r="Q310" s="66">
        <v>0</v>
      </c>
      <c r="R310" s="66">
        <v>0</v>
      </c>
      <c r="S310" s="66">
        <v>0</v>
      </c>
      <c r="T310" s="66">
        <v>0</v>
      </c>
      <c r="U310" s="66">
        <v>0</v>
      </c>
      <c r="V310" s="66">
        <v>0</v>
      </c>
      <c r="W310" s="66">
        <v>0</v>
      </c>
      <c r="X310" s="66">
        <v>0</v>
      </c>
      <c r="Y310" s="66">
        <v>0</v>
      </c>
      <c r="Z310" s="66">
        <v>0</v>
      </c>
      <c r="AA310" s="66">
        <v>0</v>
      </c>
      <c r="AB310" s="66">
        <v>0</v>
      </c>
      <c r="AC310" s="66">
        <v>0</v>
      </c>
      <c r="AD310" s="66">
        <v>0</v>
      </c>
      <c r="AE310" s="66">
        <v>0</v>
      </c>
      <c r="AF310" s="66">
        <v>0</v>
      </c>
      <c r="AG310" s="66">
        <v>0</v>
      </c>
      <c r="AH310" s="66">
        <v>0</v>
      </c>
      <c r="AI310" s="66">
        <v>0</v>
      </c>
      <c r="AJ310" s="66">
        <v>0</v>
      </c>
      <c r="AK310" s="66">
        <v>0</v>
      </c>
      <c r="AL310" s="66">
        <v>0</v>
      </c>
      <c r="AM310" s="66">
        <v>0</v>
      </c>
      <c r="AN310" s="66">
        <v>0</v>
      </c>
      <c r="AO310" s="66">
        <v>0</v>
      </c>
      <c r="AP310" s="66">
        <v>0</v>
      </c>
      <c r="AQ310" s="66">
        <f t="shared" si="4"/>
        <v>0</v>
      </c>
      <c r="AT310" s="35"/>
    </row>
    <row r="311" spans="1:46" ht="33" customHeight="1">
      <c r="A311" s="44">
        <v>1252</v>
      </c>
      <c r="B311" s="45" t="s">
        <v>289</v>
      </c>
      <c r="C311" s="67" t="s">
        <v>665</v>
      </c>
      <c r="D311" s="66">
        <v>0</v>
      </c>
      <c r="E311" s="66">
        <v>0</v>
      </c>
      <c r="F311" s="66">
        <v>0</v>
      </c>
      <c r="G311" s="66">
        <v>0</v>
      </c>
      <c r="H311" s="66">
        <v>0</v>
      </c>
      <c r="I311" s="66">
        <v>0</v>
      </c>
      <c r="J311" s="66">
        <v>0</v>
      </c>
      <c r="K311" s="66">
        <v>0</v>
      </c>
      <c r="L311" s="66">
        <v>0</v>
      </c>
      <c r="M311" s="66">
        <v>0</v>
      </c>
      <c r="N311" s="66">
        <v>0</v>
      </c>
      <c r="O311" s="66">
        <v>0</v>
      </c>
      <c r="P311" s="66">
        <v>0</v>
      </c>
      <c r="Q311" s="66">
        <v>0</v>
      </c>
      <c r="R311" s="66">
        <v>0</v>
      </c>
      <c r="S311" s="66">
        <v>0</v>
      </c>
      <c r="T311" s="66">
        <v>0</v>
      </c>
      <c r="U311" s="66">
        <v>0</v>
      </c>
      <c r="V311" s="66">
        <v>0</v>
      </c>
      <c r="W311" s="66">
        <v>0</v>
      </c>
      <c r="X311" s="66">
        <v>0</v>
      </c>
      <c r="Y311" s="66">
        <v>0</v>
      </c>
      <c r="Z311" s="66">
        <v>0</v>
      </c>
      <c r="AA311" s="66">
        <v>0</v>
      </c>
      <c r="AB311" s="66">
        <v>0</v>
      </c>
      <c r="AC311" s="66">
        <v>0</v>
      </c>
      <c r="AD311" s="66">
        <v>0</v>
      </c>
      <c r="AE311" s="66">
        <v>0</v>
      </c>
      <c r="AF311" s="66">
        <v>0</v>
      </c>
      <c r="AG311" s="66">
        <v>0</v>
      </c>
      <c r="AH311" s="66">
        <v>0</v>
      </c>
      <c r="AI311" s="66">
        <v>0</v>
      </c>
      <c r="AJ311" s="66">
        <v>0</v>
      </c>
      <c r="AK311" s="66">
        <v>0</v>
      </c>
      <c r="AL311" s="66">
        <v>0</v>
      </c>
      <c r="AM311" s="66">
        <v>0</v>
      </c>
      <c r="AN311" s="66">
        <v>0</v>
      </c>
      <c r="AO311" s="66">
        <v>0</v>
      </c>
      <c r="AP311" s="66">
        <v>0</v>
      </c>
      <c r="AQ311" s="66">
        <f t="shared" si="4"/>
        <v>0</v>
      </c>
      <c r="AT311" s="35"/>
    </row>
    <row r="312" spans="1:46" ht="33" customHeight="1">
      <c r="A312" s="44">
        <v>1253</v>
      </c>
      <c r="B312" s="45" t="s">
        <v>290</v>
      </c>
      <c r="C312" s="67" t="s">
        <v>665</v>
      </c>
      <c r="D312" s="66">
        <v>0</v>
      </c>
      <c r="E312" s="66">
        <v>0</v>
      </c>
      <c r="F312" s="66">
        <v>0</v>
      </c>
      <c r="G312" s="66">
        <v>0</v>
      </c>
      <c r="H312" s="66">
        <v>0</v>
      </c>
      <c r="I312" s="66">
        <v>0</v>
      </c>
      <c r="J312" s="66">
        <v>0</v>
      </c>
      <c r="K312" s="66">
        <v>0</v>
      </c>
      <c r="L312" s="66">
        <v>0</v>
      </c>
      <c r="M312" s="66">
        <v>0</v>
      </c>
      <c r="N312" s="66">
        <v>0</v>
      </c>
      <c r="O312" s="66">
        <v>0</v>
      </c>
      <c r="P312" s="66">
        <v>0</v>
      </c>
      <c r="Q312" s="66">
        <v>0</v>
      </c>
      <c r="R312" s="66">
        <v>0</v>
      </c>
      <c r="S312" s="66">
        <v>0</v>
      </c>
      <c r="T312" s="66">
        <v>0</v>
      </c>
      <c r="U312" s="66">
        <v>0</v>
      </c>
      <c r="V312" s="66">
        <v>0</v>
      </c>
      <c r="W312" s="66">
        <v>0</v>
      </c>
      <c r="X312" s="66">
        <v>0</v>
      </c>
      <c r="Y312" s="66">
        <v>0</v>
      </c>
      <c r="Z312" s="66">
        <v>0</v>
      </c>
      <c r="AA312" s="66">
        <v>0</v>
      </c>
      <c r="AB312" s="66">
        <v>0</v>
      </c>
      <c r="AC312" s="66">
        <v>0</v>
      </c>
      <c r="AD312" s="66">
        <v>0</v>
      </c>
      <c r="AE312" s="66">
        <v>0</v>
      </c>
      <c r="AF312" s="66">
        <v>0</v>
      </c>
      <c r="AG312" s="66">
        <v>0</v>
      </c>
      <c r="AH312" s="66">
        <v>0</v>
      </c>
      <c r="AI312" s="66">
        <v>0</v>
      </c>
      <c r="AJ312" s="66">
        <v>0</v>
      </c>
      <c r="AK312" s="66">
        <v>0</v>
      </c>
      <c r="AL312" s="66">
        <v>0</v>
      </c>
      <c r="AM312" s="66">
        <v>0</v>
      </c>
      <c r="AN312" s="66">
        <v>0</v>
      </c>
      <c r="AO312" s="66">
        <v>0</v>
      </c>
      <c r="AP312" s="66">
        <v>0</v>
      </c>
      <c r="AQ312" s="66">
        <f t="shared" si="4"/>
        <v>0</v>
      </c>
      <c r="AT312" s="35"/>
    </row>
    <row r="313" spans="1:46" ht="33" customHeight="1">
      <c r="A313" s="44">
        <v>1254</v>
      </c>
      <c r="B313" s="45" t="s">
        <v>291</v>
      </c>
      <c r="C313" s="67" t="s">
        <v>665</v>
      </c>
      <c r="D313" s="66">
        <v>0</v>
      </c>
      <c r="E313" s="66">
        <v>0</v>
      </c>
      <c r="F313" s="66">
        <v>0</v>
      </c>
      <c r="G313" s="66">
        <v>0</v>
      </c>
      <c r="H313" s="66">
        <v>0</v>
      </c>
      <c r="I313" s="66">
        <v>0</v>
      </c>
      <c r="J313" s="66">
        <v>0</v>
      </c>
      <c r="K313" s="66">
        <v>0</v>
      </c>
      <c r="L313" s="66">
        <v>0</v>
      </c>
      <c r="M313" s="66">
        <v>0</v>
      </c>
      <c r="N313" s="66">
        <v>0</v>
      </c>
      <c r="O313" s="66">
        <v>0</v>
      </c>
      <c r="P313" s="66">
        <v>0</v>
      </c>
      <c r="Q313" s="66">
        <v>0</v>
      </c>
      <c r="R313" s="66">
        <v>0</v>
      </c>
      <c r="S313" s="66">
        <v>0</v>
      </c>
      <c r="T313" s="66">
        <v>0</v>
      </c>
      <c r="U313" s="66">
        <v>0</v>
      </c>
      <c r="V313" s="66">
        <v>0</v>
      </c>
      <c r="W313" s="66">
        <v>0</v>
      </c>
      <c r="X313" s="66">
        <v>0</v>
      </c>
      <c r="Y313" s="66">
        <v>0</v>
      </c>
      <c r="Z313" s="66">
        <v>0</v>
      </c>
      <c r="AA313" s="66">
        <v>0</v>
      </c>
      <c r="AB313" s="66">
        <v>0</v>
      </c>
      <c r="AC313" s="66">
        <v>0</v>
      </c>
      <c r="AD313" s="66">
        <v>0</v>
      </c>
      <c r="AE313" s="66">
        <v>0</v>
      </c>
      <c r="AF313" s="66">
        <v>0</v>
      </c>
      <c r="AG313" s="66">
        <v>0</v>
      </c>
      <c r="AH313" s="66">
        <v>0</v>
      </c>
      <c r="AI313" s="66">
        <v>0</v>
      </c>
      <c r="AJ313" s="66">
        <v>0</v>
      </c>
      <c r="AK313" s="66">
        <v>0</v>
      </c>
      <c r="AL313" s="66">
        <v>0</v>
      </c>
      <c r="AM313" s="66">
        <v>0</v>
      </c>
      <c r="AN313" s="66">
        <v>0</v>
      </c>
      <c r="AO313" s="66">
        <v>0</v>
      </c>
      <c r="AP313" s="66">
        <v>0</v>
      </c>
      <c r="AQ313" s="66">
        <f t="shared" si="4"/>
        <v>0</v>
      </c>
      <c r="AT313" s="35"/>
    </row>
    <row r="314" spans="1:46" ht="33" customHeight="1">
      <c r="A314" s="44">
        <v>1255</v>
      </c>
      <c r="B314" s="45" t="s">
        <v>292</v>
      </c>
      <c r="C314" s="67" t="s">
        <v>665</v>
      </c>
      <c r="D314" s="66">
        <v>0</v>
      </c>
      <c r="E314" s="66">
        <v>0</v>
      </c>
      <c r="F314" s="66">
        <v>0</v>
      </c>
      <c r="G314" s="66">
        <v>0</v>
      </c>
      <c r="H314" s="66">
        <v>0</v>
      </c>
      <c r="I314" s="66">
        <v>0</v>
      </c>
      <c r="J314" s="66">
        <v>0</v>
      </c>
      <c r="K314" s="66">
        <v>0</v>
      </c>
      <c r="L314" s="66">
        <v>0</v>
      </c>
      <c r="M314" s="66">
        <v>0</v>
      </c>
      <c r="N314" s="66">
        <v>0</v>
      </c>
      <c r="O314" s="66">
        <v>0</v>
      </c>
      <c r="P314" s="66">
        <v>0</v>
      </c>
      <c r="Q314" s="66">
        <v>0</v>
      </c>
      <c r="R314" s="66">
        <v>0</v>
      </c>
      <c r="S314" s="66">
        <v>0</v>
      </c>
      <c r="T314" s="66">
        <v>0</v>
      </c>
      <c r="U314" s="66">
        <v>0</v>
      </c>
      <c r="V314" s="66">
        <v>0</v>
      </c>
      <c r="W314" s="66">
        <v>0</v>
      </c>
      <c r="X314" s="66">
        <v>0</v>
      </c>
      <c r="Y314" s="66">
        <v>0</v>
      </c>
      <c r="Z314" s="66">
        <v>0</v>
      </c>
      <c r="AA314" s="66">
        <v>0</v>
      </c>
      <c r="AB314" s="66">
        <v>0</v>
      </c>
      <c r="AC314" s="66">
        <v>0</v>
      </c>
      <c r="AD314" s="66">
        <v>0</v>
      </c>
      <c r="AE314" s="66">
        <v>0</v>
      </c>
      <c r="AF314" s="66">
        <v>0</v>
      </c>
      <c r="AG314" s="66">
        <v>0</v>
      </c>
      <c r="AH314" s="66">
        <v>0</v>
      </c>
      <c r="AI314" s="66">
        <v>0</v>
      </c>
      <c r="AJ314" s="66">
        <v>0</v>
      </c>
      <c r="AK314" s="66">
        <v>0</v>
      </c>
      <c r="AL314" s="66">
        <v>0</v>
      </c>
      <c r="AM314" s="66">
        <v>0</v>
      </c>
      <c r="AN314" s="66">
        <v>0</v>
      </c>
      <c r="AO314" s="66">
        <v>0</v>
      </c>
      <c r="AP314" s="66">
        <v>0</v>
      </c>
      <c r="AQ314" s="66">
        <f t="shared" si="4"/>
        <v>0</v>
      </c>
      <c r="AT314" s="35"/>
    </row>
    <row r="315" spans="1:46" ht="33" customHeight="1">
      <c r="A315" s="44">
        <v>1256</v>
      </c>
      <c r="B315" s="45" t="s">
        <v>293</v>
      </c>
      <c r="C315" s="67" t="s">
        <v>665</v>
      </c>
      <c r="D315" s="66">
        <v>0</v>
      </c>
      <c r="E315" s="66">
        <v>0</v>
      </c>
      <c r="F315" s="66">
        <v>0</v>
      </c>
      <c r="G315" s="66">
        <v>0</v>
      </c>
      <c r="H315" s="66">
        <v>0</v>
      </c>
      <c r="I315" s="66">
        <v>0</v>
      </c>
      <c r="J315" s="66">
        <v>0</v>
      </c>
      <c r="K315" s="66">
        <v>0</v>
      </c>
      <c r="L315" s="66">
        <v>0</v>
      </c>
      <c r="M315" s="66">
        <v>0</v>
      </c>
      <c r="N315" s="66">
        <v>0</v>
      </c>
      <c r="O315" s="66">
        <v>0</v>
      </c>
      <c r="P315" s="66">
        <v>0</v>
      </c>
      <c r="Q315" s="66">
        <v>0</v>
      </c>
      <c r="R315" s="66">
        <v>0</v>
      </c>
      <c r="S315" s="66">
        <v>0</v>
      </c>
      <c r="T315" s="66">
        <v>0</v>
      </c>
      <c r="U315" s="66">
        <v>0</v>
      </c>
      <c r="V315" s="66">
        <v>0</v>
      </c>
      <c r="W315" s="66">
        <v>0</v>
      </c>
      <c r="X315" s="66">
        <v>0</v>
      </c>
      <c r="Y315" s="66">
        <v>0</v>
      </c>
      <c r="Z315" s="66">
        <v>0</v>
      </c>
      <c r="AA315" s="66">
        <v>0</v>
      </c>
      <c r="AB315" s="66">
        <v>0</v>
      </c>
      <c r="AC315" s="66">
        <v>0</v>
      </c>
      <c r="AD315" s="66">
        <v>0</v>
      </c>
      <c r="AE315" s="66">
        <v>0</v>
      </c>
      <c r="AF315" s="66">
        <v>0</v>
      </c>
      <c r="AG315" s="66">
        <v>0</v>
      </c>
      <c r="AH315" s="66">
        <v>0</v>
      </c>
      <c r="AI315" s="66">
        <v>0</v>
      </c>
      <c r="AJ315" s="66">
        <v>0</v>
      </c>
      <c r="AK315" s="66">
        <v>0</v>
      </c>
      <c r="AL315" s="66">
        <v>0</v>
      </c>
      <c r="AM315" s="66">
        <v>0</v>
      </c>
      <c r="AN315" s="66">
        <v>0</v>
      </c>
      <c r="AO315" s="66">
        <v>0</v>
      </c>
      <c r="AP315" s="66">
        <v>0</v>
      </c>
      <c r="AQ315" s="66">
        <f t="shared" si="4"/>
        <v>0</v>
      </c>
      <c r="AT315" s="35"/>
    </row>
    <row r="316" spans="1:46" ht="33" customHeight="1">
      <c r="A316" s="44">
        <v>1257</v>
      </c>
      <c r="B316" s="45" t="s">
        <v>294</v>
      </c>
      <c r="C316" s="67" t="s">
        <v>665</v>
      </c>
      <c r="D316" s="66">
        <v>0</v>
      </c>
      <c r="E316" s="66">
        <v>0</v>
      </c>
      <c r="F316" s="66">
        <v>0</v>
      </c>
      <c r="G316" s="66">
        <v>0</v>
      </c>
      <c r="H316" s="66">
        <v>0</v>
      </c>
      <c r="I316" s="66">
        <v>0</v>
      </c>
      <c r="J316" s="66">
        <v>0</v>
      </c>
      <c r="K316" s="66">
        <v>0</v>
      </c>
      <c r="L316" s="66">
        <v>0</v>
      </c>
      <c r="M316" s="66">
        <v>0</v>
      </c>
      <c r="N316" s="66">
        <v>0</v>
      </c>
      <c r="O316" s="66">
        <v>0</v>
      </c>
      <c r="P316" s="66">
        <v>0</v>
      </c>
      <c r="Q316" s="66">
        <v>0</v>
      </c>
      <c r="R316" s="66">
        <v>0</v>
      </c>
      <c r="S316" s="66">
        <v>0</v>
      </c>
      <c r="T316" s="66">
        <v>0</v>
      </c>
      <c r="U316" s="66">
        <v>0</v>
      </c>
      <c r="V316" s="66">
        <v>0</v>
      </c>
      <c r="W316" s="66">
        <v>0</v>
      </c>
      <c r="X316" s="66">
        <v>0</v>
      </c>
      <c r="Y316" s="66">
        <v>0</v>
      </c>
      <c r="Z316" s="66">
        <v>0</v>
      </c>
      <c r="AA316" s="66">
        <v>0</v>
      </c>
      <c r="AB316" s="66">
        <v>0</v>
      </c>
      <c r="AC316" s="66">
        <v>0</v>
      </c>
      <c r="AD316" s="66">
        <v>0</v>
      </c>
      <c r="AE316" s="66">
        <v>0</v>
      </c>
      <c r="AF316" s="66">
        <v>0</v>
      </c>
      <c r="AG316" s="66">
        <v>0</v>
      </c>
      <c r="AH316" s="66">
        <v>0</v>
      </c>
      <c r="AI316" s="66">
        <v>0</v>
      </c>
      <c r="AJ316" s="66">
        <v>0</v>
      </c>
      <c r="AK316" s="66">
        <v>0</v>
      </c>
      <c r="AL316" s="66">
        <v>0</v>
      </c>
      <c r="AM316" s="66">
        <v>0</v>
      </c>
      <c r="AN316" s="66">
        <v>0</v>
      </c>
      <c r="AO316" s="66">
        <v>0</v>
      </c>
      <c r="AP316" s="66">
        <v>0</v>
      </c>
      <c r="AQ316" s="66">
        <f t="shared" si="4"/>
        <v>0</v>
      </c>
      <c r="AT316" s="35"/>
    </row>
    <row r="317" spans="1:46" ht="33" customHeight="1">
      <c r="A317" s="44">
        <v>1258</v>
      </c>
      <c r="B317" s="45" t="s">
        <v>295</v>
      </c>
      <c r="C317" s="67" t="s">
        <v>665</v>
      </c>
      <c r="D317" s="66">
        <v>0</v>
      </c>
      <c r="E317" s="66">
        <v>0</v>
      </c>
      <c r="F317" s="66">
        <v>0</v>
      </c>
      <c r="G317" s="66">
        <v>0</v>
      </c>
      <c r="H317" s="66">
        <v>0</v>
      </c>
      <c r="I317" s="66">
        <v>0</v>
      </c>
      <c r="J317" s="66">
        <v>0</v>
      </c>
      <c r="K317" s="66">
        <v>0</v>
      </c>
      <c r="L317" s="66">
        <v>0</v>
      </c>
      <c r="M317" s="66">
        <v>0</v>
      </c>
      <c r="N317" s="66">
        <v>0</v>
      </c>
      <c r="O317" s="66">
        <v>0</v>
      </c>
      <c r="P317" s="66">
        <v>0</v>
      </c>
      <c r="Q317" s="66">
        <v>0</v>
      </c>
      <c r="R317" s="66">
        <v>0</v>
      </c>
      <c r="S317" s="66">
        <v>0</v>
      </c>
      <c r="T317" s="66">
        <v>0</v>
      </c>
      <c r="U317" s="66">
        <v>0</v>
      </c>
      <c r="V317" s="66">
        <v>0</v>
      </c>
      <c r="W317" s="66">
        <v>0</v>
      </c>
      <c r="X317" s="66">
        <v>0</v>
      </c>
      <c r="Y317" s="66">
        <v>0</v>
      </c>
      <c r="Z317" s="66">
        <v>0</v>
      </c>
      <c r="AA317" s="66">
        <v>0</v>
      </c>
      <c r="AB317" s="66">
        <v>0</v>
      </c>
      <c r="AC317" s="66">
        <v>0</v>
      </c>
      <c r="AD317" s="66">
        <v>0</v>
      </c>
      <c r="AE317" s="66">
        <v>0</v>
      </c>
      <c r="AF317" s="66">
        <v>0</v>
      </c>
      <c r="AG317" s="66">
        <v>0</v>
      </c>
      <c r="AH317" s="66">
        <v>0</v>
      </c>
      <c r="AI317" s="66">
        <v>0</v>
      </c>
      <c r="AJ317" s="66">
        <v>0</v>
      </c>
      <c r="AK317" s="66">
        <v>0</v>
      </c>
      <c r="AL317" s="66">
        <v>0</v>
      </c>
      <c r="AM317" s="66">
        <v>0</v>
      </c>
      <c r="AN317" s="66">
        <v>0</v>
      </c>
      <c r="AO317" s="66">
        <v>0</v>
      </c>
      <c r="AP317" s="66">
        <v>0</v>
      </c>
      <c r="AQ317" s="66">
        <f t="shared" si="4"/>
        <v>0</v>
      </c>
      <c r="AT317" s="35"/>
    </row>
    <row r="318" spans="1:46" ht="33" customHeight="1">
      <c r="A318" s="44">
        <v>1259</v>
      </c>
      <c r="B318" s="45" t="s">
        <v>296</v>
      </c>
      <c r="C318" s="67" t="s">
        <v>665</v>
      </c>
      <c r="D318" s="66">
        <v>0</v>
      </c>
      <c r="E318" s="66">
        <v>0</v>
      </c>
      <c r="F318" s="66">
        <v>0</v>
      </c>
      <c r="G318" s="66">
        <v>0</v>
      </c>
      <c r="H318" s="66">
        <v>0</v>
      </c>
      <c r="I318" s="66">
        <v>0</v>
      </c>
      <c r="J318" s="66">
        <v>0</v>
      </c>
      <c r="K318" s="66">
        <v>0</v>
      </c>
      <c r="L318" s="66">
        <v>0</v>
      </c>
      <c r="M318" s="66">
        <v>0</v>
      </c>
      <c r="N318" s="66">
        <v>0</v>
      </c>
      <c r="O318" s="66">
        <v>0</v>
      </c>
      <c r="P318" s="66">
        <v>0</v>
      </c>
      <c r="Q318" s="66">
        <v>0</v>
      </c>
      <c r="R318" s="66">
        <v>0</v>
      </c>
      <c r="S318" s="66">
        <v>0</v>
      </c>
      <c r="T318" s="66">
        <v>0</v>
      </c>
      <c r="U318" s="66">
        <v>0</v>
      </c>
      <c r="V318" s="66">
        <v>0</v>
      </c>
      <c r="W318" s="66">
        <v>0</v>
      </c>
      <c r="X318" s="66">
        <v>0</v>
      </c>
      <c r="Y318" s="66">
        <v>0</v>
      </c>
      <c r="Z318" s="66">
        <v>0</v>
      </c>
      <c r="AA318" s="66">
        <v>0</v>
      </c>
      <c r="AB318" s="66">
        <v>0</v>
      </c>
      <c r="AC318" s="66">
        <v>0</v>
      </c>
      <c r="AD318" s="66">
        <v>0</v>
      </c>
      <c r="AE318" s="66">
        <v>0</v>
      </c>
      <c r="AF318" s="66">
        <v>0</v>
      </c>
      <c r="AG318" s="66">
        <v>0</v>
      </c>
      <c r="AH318" s="66">
        <v>0</v>
      </c>
      <c r="AI318" s="66">
        <v>0</v>
      </c>
      <c r="AJ318" s="66">
        <v>0</v>
      </c>
      <c r="AK318" s="66">
        <v>0</v>
      </c>
      <c r="AL318" s="66">
        <v>0</v>
      </c>
      <c r="AM318" s="66">
        <v>0</v>
      </c>
      <c r="AN318" s="66">
        <v>0</v>
      </c>
      <c r="AO318" s="66">
        <v>0</v>
      </c>
      <c r="AP318" s="66">
        <v>0</v>
      </c>
      <c r="AQ318" s="66">
        <f t="shared" si="4"/>
        <v>0</v>
      </c>
      <c r="AT318" s="35"/>
    </row>
    <row r="319" spans="1:46" ht="33" customHeight="1">
      <c r="A319" s="44">
        <v>1260</v>
      </c>
      <c r="B319" s="45" t="s">
        <v>297</v>
      </c>
      <c r="C319" s="67" t="s">
        <v>665</v>
      </c>
      <c r="D319" s="66">
        <v>0</v>
      </c>
      <c r="E319" s="66">
        <v>0</v>
      </c>
      <c r="F319" s="66">
        <v>0</v>
      </c>
      <c r="G319" s="66">
        <v>0</v>
      </c>
      <c r="H319" s="66">
        <v>0</v>
      </c>
      <c r="I319" s="66">
        <v>0</v>
      </c>
      <c r="J319" s="66">
        <v>0</v>
      </c>
      <c r="K319" s="66">
        <v>0</v>
      </c>
      <c r="L319" s="66">
        <v>0</v>
      </c>
      <c r="M319" s="66">
        <v>0</v>
      </c>
      <c r="N319" s="66">
        <v>0</v>
      </c>
      <c r="O319" s="66">
        <v>0</v>
      </c>
      <c r="P319" s="66">
        <v>0</v>
      </c>
      <c r="Q319" s="66">
        <v>0</v>
      </c>
      <c r="R319" s="66">
        <v>0</v>
      </c>
      <c r="S319" s="66">
        <v>0</v>
      </c>
      <c r="T319" s="66">
        <v>0</v>
      </c>
      <c r="U319" s="66">
        <v>0</v>
      </c>
      <c r="V319" s="66">
        <v>0</v>
      </c>
      <c r="W319" s="66">
        <v>0</v>
      </c>
      <c r="X319" s="66">
        <v>0</v>
      </c>
      <c r="Y319" s="66">
        <v>0</v>
      </c>
      <c r="Z319" s="66">
        <v>0</v>
      </c>
      <c r="AA319" s="66">
        <v>0</v>
      </c>
      <c r="AB319" s="66">
        <v>0</v>
      </c>
      <c r="AC319" s="66">
        <v>0</v>
      </c>
      <c r="AD319" s="66">
        <v>0</v>
      </c>
      <c r="AE319" s="66">
        <v>0</v>
      </c>
      <c r="AF319" s="66">
        <v>0</v>
      </c>
      <c r="AG319" s="66">
        <v>0</v>
      </c>
      <c r="AH319" s="66">
        <v>0</v>
      </c>
      <c r="AI319" s="66">
        <v>0</v>
      </c>
      <c r="AJ319" s="66">
        <v>0</v>
      </c>
      <c r="AK319" s="66">
        <v>0</v>
      </c>
      <c r="AL319" s="66">
        <v>0</v>
      </c>
      <c r="AM319" s="66">
        <v>0</v>
      </c>
      <c r="AN319" s="66">
        <v>0</v>
      </c>
      <c r="AO319" s="66">
        <v>0</v>
      </c>
      <c r="AP319" s="66">
        <v>0</v>
      </c>
      <c r="AQ319" s="66">
        <f t="shared" si="4"/>
        <v>0</v>
      </c>
      <c r="AT319" s="35"/>
    </row>
    <row r="320" spans="1:46" ht="33" customHeight="1">
      <c r="A320" s="44">
        <v>1261</v>
      </c>
      <c r="B320" s="45" t="s">
        <v>298</v>
      </c>
      <c r="C320" s="67" t="s">
        <v>665</v>
      </c>
      <c r="D320" s="66">
        <v>0</v>
      </c>
      <c r="E320" s="66">
        <v>0</v>
      </c>
      <c r="F320" s="66">
        <v>0</v>
      </c>
      <c r="G320" s="66">
        <v>0</v>
      </c>
      <c r="H320" s="66">
        <v>0</v>
      </c>
      <c r="I320" s="66">
        <v>0</v>
      </c>
      <c r="J320" s="66">
        <v>0</v>
      </c>
      <c r="K320" s="66">
        <v>0</v>
      </c>
      <c r="L320" s="66">
        <v>0</v>
      </c>
      <c r="M320" s="66">
        <v>0</v>
      </c>
      <c r="N320" s="66">
        <v>0</v>
      </c>
      <c r="O320" s="66">
        <v>0</v>
      </c>
      <c r="P320" s="66">
        <v>0</v>
      </c>
      <c r="Q320" s="66">
        <v>0</v>
      </c>
      <c r="R320" s="66">
        <v>0</v>
      </c>
      <c r="S320" s="66">
        <v>0</v>
      </c>
      <c r="T320" s="66">
        <v>0</v>
      </c>
      <c r="U320" s="66">
        <v>0</v>
      </c>
      <c r="V320" s="66">
        <v>0</v>
      </c>
      <c r="W320" s="66">
        <v>0</v>
      </c>
      <c r="X320" s="66">
        <v>0</v>
      </c>
      <c r="Y320" s="66">
        <v>0</v>
      </c>
      <c r="Z320" s="66">
        <v>0</v>
      </c>
      <c r="AA320" s="66">
        <v>0</v>
      </c>
      <c r="AB320" s="66">
        <v>0</v>
      </c>
      <c r="AC320" s="66">
        <v>0</v>
      </c>
      <c r="AD320" s="66">
        <v>0</v>
      </c>
      <c r="AE320" s="66">
        <v>0</v>
      </c>
      <c r="AF320" s="66">
        <v>0</v>
      </c>
      <c r="AG320" s="66">
        <v>0</v>
      </c>
      <c r="AH320" s="66">
        <v>0</v>
      </c>
      <c r="AI320" s="66">
        <v>0</v>
      </c>
      <c r="AJ320" s="66">
        <v>0</v>
      </c>
      <c r="AK320" s="66">
        <v>0</v>
      </c>
      <c r="AL320" s="66">
        <v>0</v>
      </c>
      <c r="AM320" s="66">
        <v>0</v>
      </c>
      <c r="AN320" s="66">
        <v>0</v>
      </c>
      <c r="AO320" s="66">
        <v>0</v>
      </c>
      <c r="AP320" s="66">
        <v>0</v>
      </c>
      <c r="AQ320" s="66">
        <f t="shared" si="4"/>
        <v>0</v>
      </c>
      <c r="AT320" s="35"/>
    </row>
    <row r="321" spans="1:46" ht="33" customHeight="1">
      <c r="A321" s="44">
        <v>1262</v>
      </c>
      <c r="B321" s="45" t="s">
        <v>299</v>
      </c>
      <c r="C321" s="67" t="s">
        <v>665</v>
      </c>
      <c r="D321" s="66">
        <v>0</v>
      </c>
      <c r="E321" s="66">
        <v>0</v>
      </c>
      <c r="F321" s="66">
        <v>0</v>
      </c>
      <c r="G321" s="66">
        <v>0</v>
      </c>
      <c r="H321" s="66">
        <v>0</v>
      </c>
      <c r="I321" s="66">
        <v>0</v>
      </c>
      <c r="J321" s="66">
        <v>0</v>
      </c>
      <c r="K321" s="66">
        <v>0</v>
      </c>
      <c r="L321" s="66">
        <v>0</v>
      </c>
      <c r="M321" s="66">
        <v>0</v>
      </c>
      <c r="N321" s="66">
        <v>0</v>
      </c>
      <c r="O321" s="66">
        <v>0</v>
      </c>
      <c r="P321" s="66">
        <v>0</v>
      </c>
      <c r="Q321" s="66">
        <v>0</v>
      </c>
      <c r="R321" s="66">
        <v>0</v>
      </c>
      <c r="S321" s="66">
        <v>0</v>
      </c>
      <c r="T321" s="66">
        <v>0</v>
      </c>
      <c r="U321" s="66">
        <v>0</v>
      </c>
      <c r="V321" s="66">
        <v>0</v>
      </c>
      <c r="W321" s="66">
        <v>0</v>
      </c>
      <c r="X321" s="66">
        <v>0</v>
      </c>
      <c r="Y321" s="66">
        <v>0</v>
      </c>
      <c r="Z321" s="66">
        <v>0</v>
      </c>
      <c r="AA321" s="66">
        <v>0</v>
      </c>
      <c r="AB321" s="66">
        <v>0</v>
      </c>
      <c r="AC321" s="66">
        <v>0</v>
      </c>
      <c r="AD321" s="66">
        <v>0</v>
      </c>
      <c r="AE321" s="66">
        <v>0</v>
      </c>
      <c r="AF321" s="66">
        <v>0</v>
      </c>
      <c r="AG321" s="66">
        <v>0</v>
      </c>
      <c r="AH321" s="66">
        <v>0</v>
      </c>
      <c r="AI321" s="66">
        <v>0</v>
      </c>
      <c r="AJ321" s="66">
        <v>0</v>
      </c>
      <c r="AK321" s="66">
        <v>0</v>
      </c>
      <c r="AL321" s="66">
        <v>0</v>
      </c>
      <c r="AM321" s="66">
        <v>0</v>
      </c>
      <c r="AN321" s="66">
        <v>0</v>
      </c>
      <c r="AO321" s="66">
        <v>0</v>
      </c>
      <c r="AP321" s="66">
        <v>0</v>
      </c>
      <c r="AQ321" s="66">
        <f t="shared" si="4"/>
        <v>0</v>
      </c>
      <c r="AT321" s="35"/>
    </row>
    <row r="322" spans="1:46" ht="33" customHeight="1">
      <c r="A322" s="44">
        <v>1263</v>
      </c>
      <c r="B322" s="45" t="s">
        <v>300</v>
      </c>
      <c r="C322" s="67" t="s">
        <v>665</v>
      </c>
      <c r="D322" s="66">
        <v>0</v>
      </c>
      <c r="E322" s="66">
        <v>0</v>
      </c>
      <c r="F322" s="66">
        <v>0</v>
      </c>
      <c r="G322" s="66">
        <v>0</v>
      </c>
      <c r="H322" s="66">
        <v>0</v>
      </c>
      <c r="I322" s="66">
        <v>0</v>
      </c>
      <c r="J322" s="66">
        <v>0</v>
      </c>
      <c r="K322" s="66">
        <v>0</v>
      </c>
      <c r="L322" s="66">
        <v>0</v>
      </c>
      <c r="M322" s="66">
        <v>0</v>
      </c>
      <c r="N322" s="66">
        <v>0</v>
      </c>
      <c r="O322" s="66">
        <v>0</v>
      </c>
      <c r="P322" s="66">
        <v>0</v>
      </c>
      <c r="Q322" s="66">
        <v>0</v>
      </c>
      <c r="R322" s="66">
        <v>0</v>
      </c>
      <c r="S322" s="66">
        <v>0</v>
      </c>
      <c r="T322" s="66">
        <v>0</v>
      </c>
      <c r="U322" s="66">
        <v>0</v>
      </c>
      <c r="V322" s="66">
        <v>0</v>
      </c>
      <c r="W322" s="66">
        <v>0</v>
      </c>
      <c r="X322" s="66">
        <v>0</v>
      </c>
      <c r="Y322" s="66">
        <v>0</v>
      </c>
      <c r="Z322" s="66">
        <v>0</v>
      </c>
      <c r="AA322" s="66">
        <v>0</v>
      </c>
      <c r="AB322" s="66">
        <v>0</v>
      </c>
      <c r="AC322" s="66">
        <v>0</v>
      </c>
      <c r="AD322" s="66">
        <v>0</v>
      </c>
      <c r="AE322" s="66">
        <v>0</v>
      </c>
      <c r="AF322" s="66">
        <v>0</v>
      </c>
      <c r="AG322" s="66">
        <v>0</v>
      </c>
      <c r="AH322" s="66">
        <v>0</v>
      </c>
      <c r="AI322" s="66">
        <v>0</v>
      </c>
      <c r="AJ322" s="66">
        <v>0</v>
      </c>
      <c r="AK322" s="66">
        <v>0</v>
      </c>
      <c r="AL322" s="66">
        <v>0</v>
      </c>
      <c r="AM322" s="66">
        <v>0</v>
      </c>
      <c r="AN322" s="66">
        <v>0</v>
      </c>
      <c r="AO322" s="66">
        <v>0</v>
      </c>
      <c r="AP322" s="66">
        <v>0</v>
      </c>
      <c r="AQ322" s="66">
        <f t="shared" si="4"/>
        <v>0</v>
      </c>
      <c r="AT322" s="35"/>
    </row>
    <row r="323" spans="1:46" ht="33" customHeight="1">
      <c r="A323" s="44">
        <v>1264</v>
      </c>
      <c r="B323" s="45" t="s">
        <v>301</v>
      </c>
      <c r="C323" s="67" t="s">
        <v>665</v>
      </c>
      <c r="D323" s="66">
        <v>0</v>
      </c>
      <c r="E323" s="66">
        <v>0</v>
      </c>
      <c r="F323" s="66">
        <v>0</v>
      </c>
      <c r="G323" s="66">
        <v>0</v>
      </c>
      <c r="H323" s="66">
        <v>0</v>
      </c>
      <c r="I323" s="66">
        <v>0</v>
      </c>
      <c r="J323" s="66">
        <v>0</v>
      </c>
      <c r="K323" s="66">
        <v>0</v>
      </c>
      <c r="L323" s="66">
        <v>0</v>
      </c>
      <c r="M323" s="66">
        <v>0</v>
      </c>
      <c r="N323" s="66">
        <v>0</v>
      </c>
      <c r="O323" s="66">
        <v>0</v>
      </c>
      <c r="P323" s="66">
        <v>0</v>
      </c>
      <c r="Q323" s="66">
        <v>0</v>
      </c>
      <c r="R323" s="66">
        <v>0</v>
      </c>
      <c r="S323" s="66">
        <v>0</v>
      </c>
      <c r="T323" s="66">
        <v>0</v>
      </c>
      <c r="U323" s="66">
        <v>0</v>
      </c>
      <c r="V323" s="66">
        <v>0</v>
      </c>
      <c r="W323" s="66">
        <v>0</v>
      </c>
      <c r="X323" s="66">
        <v>0</v>
      </c>
      <c r="Y323" s="66">
        <v>0</v>
      </c>
      <c r="Z323" s="66">
        <v>0</v>
      </c>
      <c r="AA323" s="66">
        <v>0</v>
      </c>
      <c r="AB323" s="66">
        <v>0</v>
      </c>
      <c r="AC323" s="66">
        <v>0</v>
      </c>
      <c r="AD323" s="66">
        <v>0</v>
      </c>
      <c r="AE323" s="66">
        <v>0</v>
      </c>
      <c r="AF323" s="66">
        <v>0</v>
      </c>
      <c r="AG323" s="66">
        <v>0</v>
      </c>
      <c r="AH323" s="66">
        <v>0</v>
      </c>
      <c r="AI323" s="66">
        <v>0</v>
      </c>
      <c r="AJ323" s="66">
        <v>0</v>
      </c>
      <c r="AK323" s="66">
        <v>0</v>
      </c>
      <c r="AL323" s="66">
        <v>0</v>
      </c>
      <c r="AM323" s="66">
        <v>0</v>
      </c>
      <c r="AN323" s="66">
        <v>0</v>
      </c>
      <c r="AO323" s="66">
        <v>0</v>
      </c>
      <c r="AP323" s="66">
        <v>0</v>
      </c>
      <c r="AQ323" s="66">
        <f t="shared" si="4"/>
        <v>0</v>
      </c>
      <c r="AT323" s="35"/>
    </row>
    <row r="324" spans="1:46" ht="33" customHeight="1">
      <c r="A324" s="44">
        <v>1265</v>
      </c>
      <c r="B324" s="45" t="s">
        <v>302</v>
      </c>
      <c r="C324" s="67" t="s">
        <v>665</v>
      </c>
      <c r="D324" s="66">
        <v>0</v>
      </c>
      <c r="E324" s="66">
        <v>0</v>
      </c>
      <c r="F324" s="66">
        <v>0</v>
      </c>
      <c r="G324" s="66">
        <v>0</v>
      </c>
      <c r="H324" s="66">
        <v>0</v>
      </c>
      <c r="I324" s="66">
        <v>0</v>
      </c>
      <c r="J324" s="66">
        <v>0</v>
      </c>
      <c r="K324" s="66">
        <v>0</v>
      </c>
      <c r="L324" s="66">
        <v>0</v>
      </c>
      <c r="M324" s="66">
        <v>0</v>
      </c>
      <c r="N324" s="66">
        <v>0</v>
      </c>
      <c r="O324" s="66">
        <v>0</v>
      </c>
      <c r="P324" s="66">
        <v>0</v>
      </c>
      <c r="Q324" s="66">
        <v>0</v>
      </c>
      <c r="R324" s="66">
        <v>0</v>
      </c>
      <c r="S324" s="66">
        <v>0</v>
      </c>
      <c r="T324" s="66">
        <v>0</v>
      </c>
      <c r="U324" s="66">
        <v>0</v>
      </c>
      <c r="V324" s="66">
        <v>0</v>
      </c>
      <c r="W324" s="66">
        <v>0</v>
      </c>
      <c r="X324" s="66">
        <v>0</v>
      </c>
      <c r="Y324" s="66">
        <v>0</v>
      </c>
      <c r="Z324" s="66">
        <v>0</v>
      </c>
      <c r="AA324" s="66">
        <v>0</v>
      </c>
      <c r="AB324" s="66">
        <v>0</v>
      </c>
      <c r="AC324" s="66">
        <v>0</v>
      </c>
      <c r="AD324" s="66">
        <v>0</v>
      </c>
      <c r="AE324" s="66">
        <v>0</v>
      </c>
      <c r="AF324" s="66">
        <v>0</v>
      </c>
      <c r="AG324" s="66">
        <v>0</v>
      </c>
      <c r="AH324" s="66">
        <v>0</v>
      </c>
      <c r="AI324" s="66">
        <v>0</v>
      </c>
      <c r="AJ324" s="66">
        <v>0</v>
      </c>
      <c r="AK324" s="66">
        <v>0</v>
      </c>
      <c r="AL324" s="66">
        <v>0</v>
      </c>
      <c r="AM324" s="66">
        <v>0</v>
      </c>
      <c r="AN324" s="66">
        <v>0</v>
      </c>
      <c r="AO324" s="66">
        <v>0</v>
      </c>
      <c r="AP324" s="66">
        <v>0</v>
      </c>
      <c r="AQ324" s="66">
        <f t="shared" si="4"/>
        <v>0</v>
      </c>
      <c r="AT324" s="35"/>
    </row>
    <row r="325" spans="1:46" ht="33" customHeight="1">
      <c r="A325" s="44">
        <v>1266</v>
      </c>
      <c r="B325" s="45" t="s">
        <v>303</v>
      </c>
      <c r="C325" s="67" t="s">
        <v>665</v>
      </c>
      <c r="D325" s="66">
        <v>0</v>
      </c>
      <c r="E325" s="66">
        <v>0</v>
      </c>
      <c r="F325" s="66">
        <v>0</v>
      </c>
      <c r="G325" s="66">
        <v>0</v>
      </c>
      <c r="H325" s="66">
        <v>0</v>
      </c>
      <c r="I325" s="66">
        <v>0</v>
      </c>
      <c r="J325" s="66">
        <v>0</v>
      </c>
      <c r="K325" s="66">
        <v>0</v>
      </c>
      <c r="L325" s="66">
        <v>0</v>
      </c>
      <c r="M325" s="66">
        <v>0</v>
      </c>
      <c r="N325" s="66">
        <v>0</v>
      </c>
      <c r="O325" s="66">
        <v>0</v>
      </c>
      <c r="P325" s="66">
        <v>0</v>
      </c>
      <c r="Q325" s="66">
        <v>0</v>
      </c>
      <c r="R325" s="66">
        <v>0</v>
      </c>
      <c r="S325" s="66">
        <v>0</v>
      </c>
      <c r="T325" s="66">
        <v>0</v>
      </c>
      <c r="U325" s="66">
        <v>0</v>
      </c>
      <c r="V325" s="66">
        <v>0</v>
      </c>
      <c r="W325" s="66">
        <v>0</v>
      </c>
      <c r="X325" s="66">
        <v>0</v>
      </c>
      <c r="Y325" s="66">
        <v>0</v>
      </c>
      <c r="Z325" s="66">
        <v>0</v>
      </c>
      <c r="AA325" s="66">
        <v>0</v>
      </c>
      <c r="AB325" s="66">
        <v>0</v>
      </c>
      <c r="AC325" s="66">
        <v>0</v>
      </c>
      <c r="AD325" s="66">
        <v>0</v>
      </c>
      <c r="AE325" s="66">
        <v>0</v>
      </c>
      <c r="AF325" s="66">
        <v>0</v>
      </c>
      <c r="AG325" s="66">
        <v>0</v>
      </c>
      <c r="AH325" s="66">
        <v>0</v>
      </c>
      <c r="AI325" s="66">
        <v>0</v>
      </c>
      <c r="AJ325" s="66">
        <v>0</v>
      </c>
      <c r="AK325" s="66">
        <v>0</v>
      </c>
      <c r="AL325" s="66">
        <v>0</v>
      </c>
      <c r="AM325" s="66">
        <v>0</v>
      </c>
      <c r="AN325" s="66">
        <v>0</v>
      </c>
      <c r="AO325" s="66">
        <v>0</v>
      </c>
      <c r="AP325" s="66">
        <v>0</v>
      </c>
      <c r="AQ325" s="66">
        <f t="shared" si="4"/>
        <v>0</v>
      </c>
      <c r="AT325" s="35"/>
    </row>
    <row r="326" spans="1:46" ht="33" customHeight="1">
      <c r="A326" s="44">
        <v>1267</v>
      </c>
      <c r="B326" s="45" t="s">
        <v>304</v>
      </c>
      <c r="C326" s="67" t="s">
        <v>665</v>
      </c>
      <c r="D326" s="66">
        <v>0</v>
      </c>
      <c r="E326" s="66">
        <v>0</v>
      </c>
      <c r="F326" s="66">
        <v>0</v>
      </c>
      <c r="G326" s="66">
        <v>0</v>
      </c>
      <c r="H326" s="66">
        <v>0</v>
      </c>
      <c r="I326" s="66">
        <v>0</v>
      </c>
      <c r="J326" s="66">
        <v>0</v>
      </c>
      <c r="K326" s="66">
        <v>0</v>
      </c>
      <c r="L326" s="66">
        <v>0</v>
      </c>
      <c r="M326" s="66">
        <v>0</v>
      </c>
      <c r="N326" s="66">
        <v>0</v>
      </c>
      <c r="O326" s="66">
        <v>0</v>
      </c>
      <c r="P326" s="66">
        <v>0</v>
      </c>
      <c r="Q326" s="66">
        <v>0</v>
      </c>
      <c r="R326" s="66">
        <v>0</v>
      </c>
      <c r="S326" s="66">
        <v>0</v>
      </c>
      <c r="T326" s="66">
        <v>0</v>
      </c>
      <c r="U326" s="66">
        <v>0</v>
      </c>
      <c r="V326" s="66">
        <v>0</v>
      </c>
      <c r="W326" s="66">
        <v>0</v>
      </c>
      <c r="X326" s="66">
        <v>0</v>
      </c>
      <c r="Y326" s="66">
        <v>0</v>
      </c>
      <c r="Z326" s="66">
        <v>0</v>
      </c>
      <c r="AA326" s="66">
        <v>0</v>
      </c>
      <c r="AB326" s="66">
        <v>0</v>
      </c>
      <c r="AC326" s="66">
        <v>0</v>
      </c>
      <c r="AD326" s="66">
        <v>0</v>
      </c>
      <c r="AE326" s="66">
        <v>0</v>
      </c>
      <c r="AF326" s="66">
        <v>0</v>
      </c>
      <c r="AG326" s="66">
        <v>0</v>
      </c>
      <c r="AH326" s="66">
        <v>0</v>
      </c>
      <c r="AI326" s="66">
        <v>0</v>
      </c>
      <c r="AJ326" s="66">
        <v>0</v>
      </c>
      <c r="AK326" s="66">
        <v>0</v>
      </c>
      <c r="AL326" s="66">
        <v>0</v>
      </c>
      <c r="AM326" s="66">
        <v>0</v>
      </c>
      <c r="AN326" s="66">
        <v>0</v>
      </c>
      <c r="AO326" s="66">
        <v>0</v>
      </c>
      <c r="AP326" s="66">
        <v>0</v>
      </c>
      <c r="AQ326" s="66">
        <f t="shared" si="4"/>
        <v>0</v>
      </c>
      <c r="AT326" s="35"/>
    </row>
    <row r="327" spans="1:46" ht="33" customHeight="1">
      <c r="A327" s="44">
        <v>1268</v>
      </c>
      <c r="B327" s="45" t="s">
        <v>305</v>
      </c>
      <c r="C327" s="67" t="s">
        <v>665</v>
      </c>
      <c r="D327" s="66">
        <v>0</v>
      </c>
      <c r="E327" s="66">
        <v>0</v>
      </c>
      <c r="F327" s="66">
        <v>0</v>
      </c>
      <c r="G327" s="66">
        <v>0</v>
      </c>
      <c r="H327" s="66">
        <v>0</v>
      </c>
      <c r="I327" s="66">
        <v>0</v>
      </c>
      <c r="J327" s="66">
        <v>0</v>
      </c>
      <c r="K327" s="66">
        <v>0</v>
      </c>
      <c r="L327" s="66">
        <v>0</v>
      </c>
      <c r="M327" s="66">
        <v>0</v>
      </c>
      <c r="N327" s="66">
        <v>0</v>
      </c>
      <c r="O327" s="66">
        <v>0</v>
      </c>
      <c r="P327" s="66">
        <v>0</v>
      </c>
      <c r="Q327" s="66">
        <v>0</v>
      </c>
      <c r="R327" s="66">
        <v>0</v>
      </c>
      <c r="S327" s="66">
        <v>0</v>
      </c>
      <c r="T327" s="66">
        <v>0</v>
      </c>
      <c r="U327" s="66">
        <v>0</v>
      </c>
      <c r="V327" s="66">
        <v>0</v>
      </c>
      <c r="W327" s="66">
        <v>0</v>
      </c>
      <c r="X327" s="66">
        <v>0</v>
      </c>
      <c r="Y327" s="66">
        <v>0</v>
      </c>
      <c r="Z327" s="66">
        <v>0</v>
      </c>
      <c r="AA327" s="66">
        <v>0</v>
      </c>
      <c r="AB327" s="66">
        <v>0</v>
      </c>
      <c r="AC327" s="66">
        <v>0</v>
      </c>
      <c r="AD327" s="66">
        <v>0</v>
      </c>
      <c r="AE327" s="66">
        <v>0</v>
      </c>
      <c r="AF327" s="66">
        <v>0</v>
      </c>
      <c r="AG327" s="66">
        <v>0</v>
      </c>
      <c r="AH327" s="66">
        <v>0</v>
      </c>
      <c r="AI327" s="66">
        <v>0</v>
      </c>
      <c r="AJ327" s="66">
        <v>0</v>
      </c>
      <c r="AK327" s="66">
        <v>0</v>
      </c>
      <c r="AL327" s="66">
        <v>0</v>
      </c>
      <c r="AM327" s="66">
        <v>0</v>
      </c>
      <c r="AN327" s="66">
        <v>0</v>
      </c>
      <c r="AO327" s="66">
        <v>0</v>
      </c>
      <c r="AP327" s="66">
        <v>0</v>
      </c>
      <c r="AQ327" s="66">
        <f t="shared" si="4"/>
        <v>0</v>
      </c>
      <c r="AT327" s="35"/>
    </row>
    <row r="328" spans="1:46" ht="33" customHeight="1">
      <c r="A328" s="44">
        <v>1269</v>
      </c>
      <c r="B328" s="45" t="s">
        <v>306</v>
      </c>
      <c r="C328" s="67" t="s">
        <v>665</v>
      </c>
      <c r="D328" s="66">
        <v>0</v>
      </c>
      <c r="E328" s="66">
        <v>0</v>
      </c>
      <c r="F328" s="66">
        <v>0</v>
      </c>
      <c r="G328" s="66">
        <v>0</v>
      </c>
      <c r="H328" s="66">
        <v>0</v>
      </c>
      <c r="I328" s="66">
        <v>0</v>
      </c>
      <c r="J328" s="66">
        <v>0</v>
      </c>
      <c r="K328" s="66">
        <v>0</v>
      </c>
      <c r="L328" s="66">
        <v>0</v>
      </c>
      <c r="M328" s="66">
        <v>0</v>
      </c>
      <c r="N328" s="66">
        <v>0</v>
      </c>
      <c r="O328" s="66">
        <v>0</v>
      </c>
      <c r="P328" s="66">
        <v>0</v>
      </c>
      <c r="Q328" s="66">
        <v>0</v>
      </c>
      <c r="R328" s="66">
        <v>0</v>
      </c>
      <c r="S328" s="66">
        <v>0</v>
      </c>
      <c r="T328" s="66">
        <v>0</v>
      </c>
      <c r="U328" s="66">
        <v>0</v>
      </c>
      <c r="V328" s="66">
        <v>0</v>
      </c>
      <c r="W328" s="66">
        <v>0</v>
      </c>
      <c r="X328" s="66">
        <v>0</v>
      </c>
      <c r="Y328" s="66">
        <v>0</v>
      </c>
      <c r="Z328" s="66">
        <v>0</v>
      </c>
      <c r="AA328" s="66">
        <v>0</v>
      </c>
      <c r="AB328" s="66">
        <v>0</v>
      </c>
      <c r="AC328" s="66">
        <v>0</v>
      </c>
      <c r="AD328" s="66">
        <v>0</v>
      </c>
      <c r="AE328" s="66">
        <v>0</v>
      </c>
      <c r="AF328" s="66">
        <v>0</v>
      </c>
      <c r="AG328" s="66">
        <v>0</v>
      </c>
      <c r="AH328" s="66">
        <v>0</v>
      </c>
      <c r="AI328" s="66">
        <v>0</v>
      </c>
      <c r="AJ328" s="66">
        <v>0</v>
      </c>
      <c r="AK328" s="66">
        <v>0</v>
      </c>
      <c r="AL328" s="66">
        <v>0</v>
      </c>
      <c r="AM328" s="66">
        <v>0</v>
      </c>
      <c r="AN328" s="66">
        <v>0</v>
      </c>
      <c r="AO328" s="66">
        <v>0</v>
      </c>
      <c r="AP328" s="66">
        <v>0</v>
      </c>
      <c r="AQ328" s="66">
        <f t="shared" si="4"/>
        <v>0</v>
      </c>
      <c r="AT328" s="35"/>
    </row>
    <row r="329" spans="1:46" ht="33" customHeight="1">
      <c r="A329" s="44">
        <v>1270</v>
      </c>
      <c r="B329" s="45" t="s">
        <v>307</v>
      </c>
      <c r="C329" s="67" t="s">
        <v>665</v>
      </c>
      <c r="D329" s="66">
        <v>0</v>
      </c>
      <c r="E329" s="66">
        <v>0</v>
      </c>
      <c r="F329" s="66">
        <v>0</v>
      </c>
      <c r="G329" s="66">
        <v>0</v>
      </c>
      <c r="H329" s="66">
        <v>0</v>
      </c>
      <c r="I329" s="66">
        <v>0</v>
      </c>
      <c r="J329" s="66">
        <v>0</v>
      </c>
      <c r="K329" s="66">
        <v>0</v>
      </c>
      <c r="L329" s="66">
        <v>0</v>
      </c>
      <c r="M329" s="66">
        <v>0</v>
      </c>
      <c r="N329" s="66">
        <v>0</v>
      </c>
      <c r="O329" s="66">
        <v>0</v>
      </c>
      <c r="P329" s="66">
        <v>0</v>
      </c>
      <c r="Q329" s="66">
        <v>0</v>
      </c>
      <c r="R329" s="66">
        <v>0</v>
      </c>
      <c r="S329" s="66">
        <v>0</v>
      </c>
      <c r="T329" s="66">
        <v>0</v>
      </c>
      <c r="U329" s="66">
        <v>0</v>
      </c>
      <c r="V329" s="66">
        <v>0</v>
      </c>
      <c r="W329" s="66">
        <v>0</v>
      </c>
      <c r="X329" s="66">
        <v>0</v>
      </c>
      <c r="Y329" s="66">
        <v>0</v>
      </c>
      <c r="Z329" s="66">
        <v>0</v>
      </c>
      <c r="AA329" s="66">
        <v>0</v>
      </c>
      <c r="AB329" s="66">
        <v>0</v>
      </c>
      <c r="AC329" s="66">
        <v>0</v>
      </c>
      <c r="AD329" s="66">
        <v>0</v>
      </c>
      <c r="AE329" s="66">
        <v>0</v>
      </c>
      <c r="AF329" s="66">
        <v>0</v>
      </c>
      <c r="AG329" s="66">
        <v>0</v>
      </c>
      <c r="AH329" s="66">
        <v>0</v>
      </c>
      <c r="AI329" s="66">
        <v>0</v>
      </c>
      <c r="AJ329" s="66">
        <v>0</v>
      </c>
      <c r="AK329" s="66">
        <v>0</v>
      </c>
      <c r="AL329" s="66">
        <v>0</v>
      </c>
      <c r="AM329" s="66">
        <v>0</v>
      </c>
      <c r="AN329" s="66">
        <v>0</v>
      </c>
      <c r="AO329" s="66">
        <v>0</v>
      </c>
      <c r="AP329" s="66">
        <v>0</v>
      </c>
      <c r="AQ329" s="66">
        <f t="shared" si="4"/>
        <v>0</v>
      </c>
      <c r="AT329" s="35"/>
    </row>
    <row r="330" spans="1:46" ht="33" customHeight="1">
      <c r="A330" s="44">
        <v>1271</v>
      </c>
      <c r="B330" s="45" t="s">
        <v>308</v>
      </c>
      <c r="C330" s="67" t="s">
        <v>665</v>
      </c>
      <c r="D330" s="66">
        <v>0</v>
      </c>
      <c r="E330" s="66">
        <v>0</v>
      </c>
      <c r="F330" s="66">
        <v>0</v>
      </c>
      <c r="G330" s="66">
        <v>0</v>
      </c>
      <c r="H330" s="66">
        <v>0</v>
      </c>
      <c r="I330" s="66">
        <v>0</v>
      </c>
      <c r="J330" s="66">
        <v>0</v>
      </c>
      <c r="K330" s="66">
        <v>0</v>
      </c>
      <c r="L330" s="66">
        <v>0</v>
      </c>
      <c r="M330" s="66">
        <v>0</v>
      </c>
      <c r="N330" s="66">
        <v>0</v>
      </c>
      <c r="O330" s="66">
        <v>0</v>
      </c>
      <c r="P330" s="66">
        <v>0</v>
      </c>
      <c r="Q330" s="66">
        <v>0</v>
      </c>
      <c r="R330" s="66">
        <v>0</v>
      </c>
      <c r="S330" s="66">
        <v>0</v>
      </c>
      <c r="T330" s="66">
        <v>0</v>
      </c>
      <c r="U330" s="66">
        <v>0</v>
      </c>
      <c r="V330" s="66">
        <v>0</v>
      </c>
      <c r="W330" s="66">
        <v>0</v>
      </c>
      <c r="X330" s="66">
        <v>0</v>
      </c>
      <c r="Y330" s="66">
        <v>0</v>
      </c>
      <c r="Z330" s="66">
        <v>0</v>
      </c>
      <c r="AA330" s="66">
        <v>0</v>
      </c>
      <c r="AB330" s="66">
        <v>0</v>
      </c>
      <c r="AC330" s="66">
        <v>0</v>
      </c>
      <c r="AD330" s="66">
        <v>0</v>
      </c>
      <c r="AE330" s="66">
        <v>0</v>
      </c>
      <c r="AF330" s="66">
        <v>0</v>
      </c>
      <c r="AG330" s="66">
        <v>0</v>
      </c>
      <c r="AH330" s="66">
        <v>0</v>
      </c>
      <c r="AI330" s="66">
        <v>0</v>
      </c>
      <c r="AJ330" s="66">
        <v>0</v>
      </c>
      <c r="AK330" s="66">
        <v>0</v>
      </c>
      <c r="AL330" s="66">
        <v>0</v>
      </c>
      <c r="AM330" s="66">
        <v>0</v>
      </c>
      <c r="AN330" s="66">
        <v>0</v>
      </c>
      <c r="AO330" s="66">
        <v>0</v>
      </c>
      <c r="AP330" s="66">
        <v>0</v>
      </c>
      <c r="AQ330" s="66">
        <f t="shared" si="4"/>
        <v>0</v>
      </c>
      <c r="AT330" s="35"/>
    </row>
    <row r="331" spans="1:46" ht="33" customHeight="1">
      <c r="A331" s="44">
        <v>1272</v>
      </c>
      <c r="B331" s="45" t="s">
        <v>309</v>
      </c>
      <c r="C331" s="67" t="s">
        <v>665</v>
      </c>
      <c r="D331" s="66">
        <v>0</v>
      </c>
      <c r="E331" s="66">
        <v>0</v>
      </c>
      <c r="F331" s="66">
        <v>0</v>
      </c>
      <c r="G331" s="66">
        <v>0</v>
      </c>
      <c r="H331" s="66">
        <v>0</v>
      </c>
      <c r="I331" s="66">
        <v>0</v>
      </c>
      <c r="J331" s="66">
        <v>0</v>
      </c>
      <c r="K331" s="66">
        <v>0</v>
      </c>
      <c r="L331" s="66">
        <v>0</v>
      </c>
      <c r="M331" s="66">
        <v>0</v>
      </c>
      <c r="N331" s="66">
        <v>0</v>
      </c>
      <c r="O331" s="66">
        <v>0</v>
      </c>
      <c r="P331" s="66">
        <v>0</v>
      </c>
      <c r="Q331" s="66">
        <v>0</v>
      </c>
      <c r="R331" s="66">
        <v>0</v>
      </c>
      <c r="S331" s="66">
        <v>0</v>
      </c>
      <c r="T331" s="66">
        <v>0</v>
      </c>
      <c r="U331" s="66">
        <v>0</v>
      </c>
      <c r="V331" s="66">
        <v>0</v>
      </c>
      <c r="W331" s="66">
        <v>0</v>
      </c>
      <c r="X331" s="66">
        <v>0</v>
      </c>
      <c r="Y331" s="66">
        <v>0</v>
      </c>
      <c r="Z331" s="66">
        <v>0</v>
      </c>
      <c r="AA331" s="66">
        <v>0</v>
      </c>
      <c r="AB331" s="66">
        <v>0</v>
      </c>
      <c r="AC331" s="66">
        <v>0</v>
      </c>
      <c r="AD331" s="66">
        <v>0</v>
      </c>
      <c r="AE331" s="66">
        <v>0</v>
      </c>
      <c r="AF331" s="66">
        <v>0</v>
      </c>
      <c r="AG331" s="66">
        <v>0</v>
      </c>
      <c r="AH331" s="66">
        <v>0</v>
      </c>
      <c r="AI331" s="66">
        <v>0</v>
      </c>
      <c r="AJ331" s="66">
        <v>0</v>
      </c>
      <c r="AK331" s="66">
        <v>0</v>
      </c>
      <c r="AL331" s="66">
        <v>0</v>
      </c>
      <c r="AM331" s="66">
        <v>0</v>
      </c>
      <c r="AN331" s="66">
        <v>0</v>
      </c>
      <c r="AO331" s="66">
        <v>0</v>
      </c>
      <c r="AP331" s="66">
        <v>0</v>
      </c>
      <c r="AQ331" s="66">
        <f t="shared" si="4"/>
        <v>0</v>
      </c>
      <c r="AT331" s="35"/>
    </row>
    <row r="332" spans="1:46" ht="33" customHeight="1">
      <c r="A332" s="44">
        <v>1273</v>
      </c>
      <c r="B332" s="45" t="s">
        <v>310</v>
      </c>
      <c r="C332" s="67" t="s">
        <v>665</v>
      </c>
      <c r="D332" s="66">
        <v>0</v>
      </c>
      <c r="E332" s="66">
        <v>0</v>
      </c>
      <c r="F332" s="66">
        <v>0</v>
      </c>
      <c r="G332" s="66">
        <v>0</v>
      </c>
      <c r="H332" s="66">
        <v>0</v>
      </c>
      <c r="I332" s="66">
        <v>0</v>
      </c>
      <c r="J332" s="66">
        <v>0</v>
      </c>
      <c r="K332" s="66">
        <v>0</v>
      </c>
      <c r="L332" s="66">
        <v>0</v>
      </c>
      <c r="M332" s="66">
        <v>0</v>
      </c>
      <c r="N332" s="66">
        <v>0</v>
      </c>
      <c r="O332" s="66">
        <v>0</v>
      </c>
      <c r="P332" s="66">
        <v>0</v>
      </c>
      <c r="Q332" s="66">
        <v>0</v>
      </c>
      <c r="R332" s="66">
        <v>0</v>
      </c>
      <c r="S332" s="66">
        <v>0</v>
      </c>
      <c r="T332" s="66">
        <v>0</v>
      </c>
      <c r="U332" s="66">
        <v>0</v>
      </c>
      <c r="V332" s="66">
        <v>0</v>
      </c>
      <c r="W332" s="66">
        <v>0</v>
      </c>
      <c r="X332" s="66">
        <v>0</v>
      </c>
      <c r="Y332" s="66">
        <v>0</v>
      </c>
      <c r="Z332" s="66">
        <v>0</v>
      </c>
      <c r="AA332" s="66">
        <v>0</v>
      </c>
      <c r="AB332" s="66">
        <v>0</v>
      </c>
      <c r="AC332" s="66">
        <v>0</v>
      </c>
      <c r="AD332" s="66">
        <v>0</v>
      </c>
      <c r="AE332" s="66">
        <v>0</v>
      </c>
      <c r="AF332" s="66">
        <v>0</v>
      </c>
      <c r="AG332" s="66">
        <v>0</v>
      </c>
      <c r="AH332" s="66">
        <v>0</v>
      </c>
      <c r="AI332" s="66">
        <v>0</v>
      </c>
      <c r="AJ332" s="66">
        <v>0</v>
      </c>
      <c r="AK332" s="66">
        <v>0</v>
      </c>
      <c r="AL332" s="66">
        <v>0</v>
      </c>
      <c r="AM332" s="66">
        <v>0</v>
      </c>
      <c r="AN332" s="66">
        <v>0</v>
      </c>
      <c r="AO332" s="66">
        <v>0</v>
      </c>
      <c r="AP332" s="66">
        <v>0</v>
      </c>
      <c r="AQ332" s="66">
        <f t="shared" ref="AQ332:AQ395" si="5">SUM(D332:AP332)</f>
        <v>0</v>
      </c>
      <c r="AT332" s="35"/>
    </row>
    <row r="333" spans="1:46" ht="33" customHeight="1">
      <c r="A333" s="44">
        <v>1274</v>
      </c>
      <c r="B333" s="45" t="s">
        <v>311</v>
      </c>
      <c r="C333" s="67" t="s">
        <v>665</v>
      </c>
      <c r="D333" s="66">
        <v>0</v>
      </c>
      <c r="E333" s="66">
        <v>0</v>
      </c>
      <c r="F333" s="66">
        <v>0</v>
      </c>
      <c r="G333" s="66">
        <v>0</v>
      </c>
      <c r="H333" s="66">
        <v>0</v>
      </c>
      <c r="I333" s="66">
        <v>0</v>
      </c>
      <c r="J333" s="66">
        <v>0</v>
      </c>
      <c r="K333" s="66">
        <v>0</v>
      </c>
      <c r="L333" s="66">
        <v>0</v>
      </c>
      <c r="M333" s="66">
        <v>0</v>
      </c>
      <c r="N333" s="66">
        <v>0</v>
      </c>
      <c r="O333" s="66">
        <v>0</v>
      </c>
      <c r="P333" s="66">
        <v>0</v>
      </c>
      <c r="Q333" s="66">
        <v>0</v>
      </c>
      <c r="R333" s="66">
        <v>0</v>
      </c>
      <c r="S333" s="66">
        <v>0</v>
      </c>
      <c r="T333" s="66">
        <v>0</v>
      </c>
      <c r="U333" s="66">
        <v>0</v>
      </c>
      <c r="V333" s="66">
        <v>0</v>
      </c>
      <c r="W333" s="66">
        <v>0</v>
      </c>
      <c r="X333" s="66">
        <v>0</v>
      </c>
      <c r="Y333" s="66">
        <v>0</v>
      </c>
      <c r="Z333" s="66">
        <v>0</v>
      </c>
      <c r="AA333" s="66">
        <v>0</v>
      </c>
      <c r="AB333" s="66">
        <v>0</v>
      </c>
      <c r="AC333" s="66">
        <v>0</v>
      </c>
      <c r="AD333" s="66">
        <v>0</v>
      </c>
      <c r="AE333" s="66">
        <v>0</v>
      </c>
      <c r="AF333" s="66">
        <v>0</v>
      </c>
      <c r="AG333" s="66">
        <v>0</v>
      </c>
      <c r="AH333" s="66">
        <v>0</v>
      </c>
      <c r="AI333" s="66">
        <v>0</v>
      </c>
      <c r="AJ333" s="66">
        <v>0</v>
      </c>
      <c r="AK333" s="66">
        <v>0</v>
      </c>
      <c r="AL333" s="66">
        <v>0</v>
      </c>
      <c r="AM333" s="66">
        <v>0</v>
      </c>
      <c r="AN333" s="66">
        <v>0</v>
      </c>
      <c r="AO333" s="66">
        <v>0</v>
      </c>
      <c r="AP333" s="66">
        <v>0</v>
      </c>
      <c r="AQ333" s="66">
        <f t="shared" si="5"/>
        <v>0</v>
      </c>
      <c r="AT333" s="35"/>
    </row>
    <row r="334" spans="1:46" ht="33" customHeight="1">
      <c r="A334" s="44">
        <v>1275</v>
      </c>
      <c r="B334" s="45" t="s">
        <v>312</v>
      </c>
      <c r="C334" s="67" t="s">
        <v>665</v>
      </c>
      <c r="D334" s="66">
        <v>0</v>
      </c>
      <c r="E334" s="66">
        <v>0</v>
      </c>
      <c r="F334" s="66">
        <v>0</v>
      </c>
      <c r="G334" s="66">
        <v>0</v>
      </c>
      <c r="H334" s="66">
        <v>0</v>
      </c>
      <c r="I334" s="66">
        <v>0</v>
      </c>
      <c r="J334" s="66">
        <v>0</v>
      </c>
      <c r="K334" s="66">
        <v>0</v>
      </c>
      <c r="L334" s="66">
        <v>0</v>
      </c>
      <c r="M334" s="66">
        <v>0</v>
      </c>
      <c r="N334" s="66">
        <v>0</v>
      </c>
      <c r="O334" s="66">
        <v>0</v>
      </c>
      <c r="P334" s="66">
        <v>0</v>
      </c>
      <c r="Q334" s="66">
        <v>0</v>
      </c>
      <c r="R334" s="66">
        <v>0</v>
      </c>
      <c r="S334" s="66">
        <v>0</v>
      </c>
      <c r="T334" s="66">
        <v>0</v>
      </c>
      <c r="U334" s="66">
        <v>0</v>
      </c>
      <c r="V334" s="66">
        <v>0</v>
      </c>
      <c r="W334" s="66">
        <v>0</v>
      </c>
      <c r="X334" s="66">
        <v>0</v>
      </c>
      <c r="Y334" s="66">
        <v>0</v>
      </c>
      <c r="Z334" s="66">
        <v>0</v>
      </c>
      <c r="AA334" s="66">
        <v>0</v>
      </c>
      <c r="AB334" s="66">
        <v>0</v>
      </c>
      <c r="AC334" s="66">
        <v>0</v>
      </c>
      <c r="AD334" s="66">
        <v>0</v>
      </c>
      <c r="AE334" s="66">
        <v>0</v>
      </c>
      <c r="AF334" s="66">
        <v>0</v>
      </c>
      <c r="AG334" s="66">
        <v>0</v>
      </c>
      <c r="AH334" s="66">
        <v>0</v>
      </c>
      <c r="AI334" s="66">
        <v>0</v>
      </c>
      <c r="AJ334" s="66">
        <v>0</v>
      </c>
      <c r="AK334" s="66">
        <v>0</v>
      </c>
      <c r="AL334" s="66">
        <v>0</v>
      </c>
      <c r="AM334" s="66">
        <v>0</v>
      </c>
      <c r="AN334" s="66">
        <v>0</v>
      </c>
      <c r="AO334" s="66">
        <v>0</v>
      </c>
      <c r="AP334" s="66">
        <v>0</v>
      </c>
      <c r="AQ334" s="66">
        <f t="shared" si="5"/>
        <v>0</v>
      </c>
      <c r="AT334" s="35"/>
    </row>
    <row r="335" spans="1:46" ht="33" customHeight="1">
      <c r="A335" s="44">
        <v>1276</v>
      </c>
      <c r="B335" s="45" t="s">
        <v>313</v>
      </c>
      <c r="C335" s="67" t="s">
        <v>665</v>
      </c>
      <c r="D335" s="66">
        <v>0</v>
      </c>
      <c r="E335" s="66">
        <v>0</v>
      </c>
      <c r="F335" s="66">
        <v>0</v>
      </c>
      <c r="G335" s="66">
        <v>0</v>
      </c>
      <c r="H335" s="66">
        <v>0</v>
      </c>
      <c r="I335" s="66">
        <v>0</v>
      </c>
      <c r="J335" s="66">
        <v>0</v>
      </c>
      <c r="K335" s="66">
        <v>0</v>
      </c>
      <c r="L335" s="66">
        <v>0</v>
      </c>
      <c r="M335" s="66">
        <v>0</v>
      </c>
      <c r="N335" s="66">
        <v>0</v>
      </c>
      <c r="O335" s="66">
        <v>0</v>
      </c>
      <c r="P335" s="66">
        <v>0</v>
      </c>
      <c r="Q335" s="66">
        <v>0</v>
      </c>
      <c r="R335" s="66">
        <v>0</v>
      </c>
      <c r="S335" s="66">
        <v>0</v>
      </c>
      <c r="T335" s="66">
        <v>0</v>
      </c>
      <c r="U335" s="66">
        <v>0</v>
      </c>
      <c r="V335" s="66">
        <v>0</v>
      </c>
      <c r="W335" s="66">
        <v>0</v>
      </c>
      <c r="X335" s="66">
        <v>0</v>
      </c>
      <c r="Y335" s="66">
        <v>0</v>
      </c>
      <c r="Z335" s="66">
        <v>0</v>
      </c>
      <c r="AA335" s="66">
        <v>0</v>
      </c>
      <c r="AB335" s="66">
        <v>0</v>
      </c>
      <c r="AC335" s="66">
        <v>0</v>
      </c>
      <c r="AD335" s="66">
        <v>0</v>
      </c>
      <c r="AE335" s="66">
        <v>0</v>
      </c>
      <c r="AF335" s="66">
        <v>0</v>
      </c>
      <c r="AG335" s="66">
        <v>0</v>
      </c>
      <c r="AH335" s="66">
        <v>0</v>
      </c>
      <c r="AI335" s="66">
        <v>0</v>
      </c>
      <c r="AJ335" s="66">
        <v>0</v>
      </c>
      <c r="AK335" s="66">
        <v>0</v>
      </c>
      <c r="AL335" s="66">
        <v>0</v>
      </c>
      <c r="AM335" s="66">
        <v>0</v>
      </c>
      <c r="AN335" s="66">
        <v>0</v>
      </c>
      <c r="AO335" s="66">
        <v>0</v>
      </c>
      <c r="AP335" s="66">
        <v>0</v>
      </c>
      <c r="AQ335" s="66">
        <f t="shared" si="5"/>
        <v>0</v>
      </c>
      <c r="AT335" s="35"/>
    </row>
    <row r="336" spans="1:46" ht="33" customHeight="1">
      <c r="A336" s="44">
        <v>1277</v>
      </c>
      <c r="B336" s="45" t="s">
        <v>314</v>
      </c>
      <c r="C336" s="67" t="s">
        <v>665</v>
      </c>
      <c r="D336" s="66">
        <v>0</v>
      </c>
      <c r="E336" s="66">
        <v>0</v>
      </c>
      <c r="F336" s="66">
        <v>0</v>
      </c>
      <c r="G336" s="66">
        <v>0</v>
      </c>
      <c r="H336" s="66">
        <v>0</v>
      </c>
      <c r="I336" s="66">
        <v>0</v>
      </c>
      <c r="J336" s="66">
        <v>0</v>
      </c>
      <c r="K336" s="66">
        <v>0</v>
      </c>
      <c r="L336" s="66">
        <v>0</v>
      </c>
      <c r="M336" s="66">
        <v>0</v>
      </c>
      <c r="N336" s="66">
        <v>0</v>
      </c>
      <c r="O336" s="66">
        <v>0</v>
      </c>
      <c r="P336" s="66">
        <v>0</v>
      </c>
      <c r="Q336" s="66">
        <v>0</v>
      </c>
      <c r="R336" s="66">
        <v>0</v>
      </c>
      <c r="S336" s="66">
        <v>0</v>
      </c>
      <c r="T336" s="66">
        <v>0</v>
      </c>
      <c r="U336" s="66">
        <v>0</v>
      </c>
      <c r="V336" s="66">
        <v>0</v>
      </c>
      <c r="W336" s="66">
        <v>0</v>
      </c>
      <c r="X336" s="66">
        <v>0</v>
      </c>
      <c r="Y336" s="66">
        <v>0</v>
      </c>
      <c r="Z336" s="66">
        <v>0</v>
      </c>
      <c r="AA336" s="66">
        <v>0</v>
      </c>
      <c r="AB336" s="66">
        <v>0</v>
      </c>
      <c r="AC336" s="66">
        <v>0</v>
      </c>
      <c r="AD336" s="66">
        <v>0</v>
      </c>
      <c r="AE336" s="66">
        <v>0</v>
      </c>
      <c r="AF336" s="66">
        <v>0</v>
      </c>
      <c r="AG336" s="66">
        <v>0</v>
      </c>
      <c r="AH336" s="66">
        <v>0</v>
      </c>
      <c r="AI336" s="66">
        <v>0</v>
      </c>
      <c r="AJ336" s="66">
        <v>0</v>
      </c>
      <c r="AK336" s="66">
        <v>0</v>
      </c>
      <c r="AL336" s="66">
        <v>0</v>
      </c>
      <c r="AM336" s="66">
        <v>0</v>
      </c>
      <c r="AN336" s="66">
        <v>0</v>
      </c>
      <c r="AO336" s="66">
        <v>0</v>
      </c>
      <c r="AP336" s="66">
        <v>0</v>
      </c>
      <c r="AQ336" s="66">
        <f t="shared" si="5"/>
        <v>0</v>
      </c>
      <c r="AT336" s="35"/>
    </row>
    <row r="337" spans="1:46" ht="33" customHeight="1">
      <c r="A337" s="44">
        <v>1278</v>
      </c>
      <c r="B337" s="45" t="s">
        <v>315</v>
      </c>
      <c r="C337" s="67" t="s">
        <v>665</v>
      </c>
      <c r="D337" s="66">
        <v>0</v>
      </c>
      <c r="E337" s="66">
        <v>0</v>
      </c>
      <c r="F337" s="66">
        <v>0</v>
      </c>
      <c r="G337" s="66">
        <v>0</v>
      </c>
      <c r="H337" s="66">
        <v>0</v>
      </c>
      <c r="I337" s="66">
        <v>0</v>
      </c>
      <c r="J337" s="66">
        <v>0</v>
      </c>
      <c r="K337" s="66">
        <v>0</v>
      </c>
      <c r="L337" s="66">
        <v>0</v>
      </c>
      <c r="M337" s="66">
        <v>0</v>
      </c>
      <c r="N337" s="66">
        <v>0</v>
      </c>
      <c r="O337" s="66">
        <v>0</v>
      </c>
      <c r="P337" s="66">
        <v>0</v>
      </c>
      <c r="Q337" s="66">
        <v>0</v>
      </c>
      <c r="R337" s="66">
        <v>0</v>
      </c>
      <c r="S337" s="66">
        <v>0</v>
      </c>
      <c r="T337" s="66">
        <v>0</v>
      </c>
      <c r="U337" s="66">
        <v>0</v>
      </c>
      <c r="V337" s="66">
        <v>0</v>
      </c>
      <c r="W337" s="66">
        <v>0</v>
      </c>
      <c r="X337" s="66">
        <v>0</v>
      </c>
      <c r="Y337" s="66">
        <v>0</v>
      </c>
      <c r="Z337" s="66">
        <v>0</v>
      </c>
      <c r="AA337" s="66">
        <v>0</v>
      </c>
      <c r="AB337" s="66">
        <v>0</v>
      </c>
      <c r="AC337" s="66">
        <v>0</v>
      </c>
      <c r="AD337" s="66">
        <v>0</v>
      </c>
      <c r="AE337" s="66">
        <v>0</v>
      </c>
      <c r="AF337" s="66">
        <v>0</v>
      </c>
      <c r="AG337" s="66">
        <v>0</v>
      </c>
      <c r="AH337" s="66">
        <v>0</v>
      </c>
      <c r="AI337" s="66">
        <v>0</v>
      </c>
      <c r="AJ337" s="66">
        <v>0</v>
      </c>
      <c r="AK337" s="66">
        <v>0</v>
      </c>
      <c r="AL337" s="66">
        <v>0</v>
      </c>
      <c r="AM337" s="66">
        <v>0</v>
      </c>
      <c r="AN337" s="66">
        <v>0</v>
      </c>
      <c r="AO337" s="66">
        <v>0</v>
      </c>
      <c r="AP337" s="66">
        <v>0</v>
      </c>
      <c r="AQ337" s="66">
        <f t="shared" si="5"/>
        <v>0</v>
      </c>
      <c r="AT337" s="35"/>
    </row>
    <row r="338" spans="1:46" ht="33" customHeight="1">
      <c r="A338" s="44">
        <v>1279</v>
      </c>
      <c r="B338" s="45" t="s">
        <v>316</v>
      </c>
      <c r="C338" s="67" t="s">
        <v>665</v>
      </c>
      <c r="D338" s="66">
        <v>0</v>
      </c>
      <c r="E338" s="66">
        <v>0</v>
      </c>
      <c r="F338" s="66">
        <v>0</v>
      </c>
      <c r="G338" s="66">
        <v>0</v>
      </c>
      <c r="H338" s="66">
        <v>0</v>
      </c>
      <c r="I338" s="66">
        <v>0</v>
      </c>
      <c r="J338" s="66">
        <v>0</v>
      </c>
      <c r="K338" s="66">
        <v>0</v>
      </c>
      <c r="L338" s="66">
        <v>0</v>
      </c>
      <c r="M338" s="66">
        <v>0</v>
      </c>
      <c r="N338" s="66">
        <v>0</v>
      </c>
      <c r="O338" s="66">
        <v>0</v>
      </c>
      <c r="P338" s="66">
        <v>0</v>
      </c>
      <c r="Q338" s="66">
        <v>0</v>
      </c>
      <c r="R338" s="66">
        <v>0</v>
      </c>
      <c r="S338" s="66">
        <v>0</v>
      </c>
      <c r="T338" s="66">
        <v>0</v>
      </c>
      <c r="U338" s="66">
        <v>0</v>
      </c>
      <c r="V338" s="66">
        <v>0</v>
      </c>
      <c r="W338" s="66">
        <v>0</v>
      </c>
      <c r="X338" s="66">
        <v>0</v>
      </c>
      <c r="Y338" s="66">
        <v>0</v>
      </c>
      <c r="Z338" s="66">
        <v>0</v>
      </c>
      <c r="AA338" s="66">
        <v>0</v>
      </c>
      <c r="AB338" s="66">
        <v>0</v>
      </c>
      <c r="AC338" s="66">
        <v>0</v>
      </c>
      <c r="AD338" s="66">
        <v>0</v>
      </c>
      <c r="AE338" s="66">
        <v>0</v>
      </c>
      <c r="AF338" s="66">
        <v>0</v>
      </c>
      <c r="AG338" s="66">
        <v>0</v>
      </c>
      <c r="AH338" s="66">
        <v>0</v>
      </c>
      <c r="AI338" s="66">
        <v>0</v>
      </c>
      <c r="AJ338" s="66">
        <v>0</v>
      </c>
      <c r="AK338" s="66">
        <v>0</v>
      </c>
      <c r="AL338" s="66">
        <v>0</v>
      </c>
      <c r="AM338" s="66">
        <v>0</v>
      </c>
      <c r="AN338" s="66">
        <v>0</v>
      </c>
      <c r="AO338" s="66">
        <v>0</v>
      </c>
      <c r="AP338" s="66">
        <v>0</v>
      </c>
      <c r="AQ338" s="66">
        <f t="shared" si="5"/>
        <v>0</v>
      </c>
      <c r="AT338" s="35"/>
    </row>
    <row r="339" spans="1:46" ht="33" customHeight="1">
      <c r="A339" s="44">
        <v>1280</v>
      </c>
      <c r="B339" s="45" t="s">
        <v>317</v>
      </c>
      <c r="C339" s="67" t="s">
        <v>665</v>
      </c>
      <c r="D339" s="66">
        <v>0</v>
      </c>
      <c r="E339" s="66">
        <v>0</v>
      </c>
      <c r="F339" s="66">
        <v>0</v>
      </c>
      <c r="G339" s="66">
        <v>0</v>
      </c>
      <c r="H339" s="66">
        <v>0</v>
      </c>
      <c r="I339" s="66">
        <v>0</v>
      </c>
      <c r="J339" s="66">
        <v>0</v>
      </c>
      <c r="K339" s="66">
        <v>0</v>
      </c>
      <c r="L339" s="66">
        <v>0</v>
      </c>
      <c r="M339" s="66">
        <v>0</v>
      </c>
      <c r="N339" s="66">
        <v>0</v>
      </c>
      <c r="O339" s="66">
        <v>0</v>
      </c>
      <c r="P339" s="66">
        <v>0</v>
      </c>
      <c r="Q339" s="66">
        <v>0</v>
      </c>
      <c r="R339" s="66">
        <v>0</v>
      </c>
      <c r="S339" s="66">
        <v>0</v>
      </c>
      <c r="T339" s="66">
        <v>0</v>
      </c>
      <c r="U339" s="66">
        <v>0</v>
      </c>
      <c r="V339" s="66">
        <v>0</v>
      </c>
      <c r="W339" s="66">
        <v>0</v>
      </c>
      <c r="X339" s="66">
        <v>0</v>
      </c>
      <c r="Y339" s="66">
        <v>0</v>
      </c>
      <c r="Z339" s="66">
        <v>0</v>
      </c>
      <c r="AA339" s="66">
        <v>0</v>
      </c>
      <c r="AB339" s="66">
        <v>0</v>
      </c>
      <c r="AC339" s="66">
        <v>0</v>
      </c>
      <c r="AD339" s="66">
        <v>0</v>
      </c>
      <c r="AE339" s="66">
        <v>0</v>
      </c>
      <c r="AF339" s="66">
        <v>0</v>
      </c>
      <c r="AG339" s="66">
        <v>0</v>
      </c>
      <c r="AH339" s="66">
        <v>0</v>
      </c>
      <c r="AI339" s="66">
        <v>0</v>
      </c>
      <c r="AJ339" s="66">
        <v>0</v>
      </c>
      <c r="AK339" s="66">
        <v>0</v>
      </c>
      <c r="AL339" s="66">
        <v>0</v>
      </c>
      <c r="AM339" s="66">
        <v>0</v>
      </c>
      <c r="AN339" s="66">
        <v>0</v>
      </c>
      <c r="AO339" s="66">
        <v>0</v>
      </c>
      <c r="AP339" s="66">
        <v>0</v>
      </c>
      <c r="AQ339" s="66">
        <f t="shared" si="5"/>
        <v>0</v>
      </c>
      <c r="AT339" s="35"/>
    </row>
    <row r="340" spans="1:46" ht="33" customHeight="1">
      <c r="A340" s="44">
        <v>1281</v>
      </c>
      <c r="B340" s="45" t="s">
        <v>318</v>
      </c>
      <c r="C340" s="67" t="s">
        <v>665</v>
      </c>
      <c r="D340" s="66">
        <v>0</v>
      </c>
      <c r="E340" s="66">
        <v>0</v>
      </c>
      <c r="F340" s="66">
        <v>0</v>
      </c>
      <c r="G340" s="66">
        <v>0</v>
      </c>
      <c r="H340" s="66">
        <v>0</v>
      </c>
      <c r="I340" s="66">
        <v>0</v>
      </c>
      <c r="J340" s="66">
        <v>0</v>
      </c>
      <c r="K340" s="66">
        <v>0</v>
      </c>
      <c r="L340" s="66">
        <v>0</v>
      </c>
      <c r="M340" s="66">
        <v>0</v>
      </c>
      <c r="N340" s="66">
        <v>0</v>
      </c>
      <c r="O340" s="66">
        <v>0</v>
      </c>
      <c r="P340" s="66">
        <v>0</v>
      </c>
      <c r="Q340" s="66">
        <v>0</v>
      </c>
      <c r="R340" s="66">
        <v>0</v>
      </c>
      <c r="S340" s="66">
        <v>0</v>
      </c>
      <c r="T340" s="66">
        <v>0</v>
      </c>
      <c r="U340" s="66">
        <v>0</v>
      </c>
      <c r="V340" s="66">
        <v>0</v>
      </c>
      <c r="W340" s="66">
        <v>0</v>
      </c>
      <c r="X340" s="66">
        <v>0</v>
      </c>
      <c r="Y340" s="66">
        <v>0</v>
      </c>
      <c r="Z340" s="66">
        <v>0</v>
      </c>
      <c r="AA340" s="66">
        <v>0</v>
      </c>
      <c r="AB340" s="66">
        <v>0</v>
      </c>
      <c r="AC340" s="66">
        <v>0</v>
      </c>
      <c r="AD340" s="66">
        <v>0</v>
      </c>
      <c r="AE340" s="66">
        <v>0</v>
      </c>
      <c r="AF340" s="66">
        <v>0</v>
      </c>
      <c r="AG340" s="66">
        <v>0</v>
      </c>
      <c r="AH340" s="66">
        <v>0</v>
      </c>
      <c r="AI340" s="66">
        <v>0</v>
      </c>
      <c r="AJ340" s="66">
        <v>0</v>
      </c>
      <c r="AK340" s="66">
        <v>0</v>
      </c>
      <c r="AL340" s="66">
        <v>0</v>
      </c>
      <c r="AM340" s="66">
        <v>0</v>
      </c>
      <c r="AN340" s="66">
        <v>0</v>
      </c>
      <c r="AO340" s="66">
        <v>0</v>
      </c>
      <c r="AP340" s="66">
        <v>0</v>
      </c>
      <c r="AQ340" s="66">
        <f t="shared" si="5"/>
        <v>0</v>
      </c>
      <c r="AT340" s="35"/>
    </row>
    <row r="341" spans="1:46" ht="33" customHeight="1">
      <c r="A341" s="44">
        <v>1282</v>
      </c>
      <c r="B341" s="45" t="s">
        <v>319</v>
      </c>
      <c r="C341" s="67" t="s">
        <v>665</v>
      </c>
      <c r="D341" s="66">
        <v>0</v>
      </c>
      <c r="E341" s="66">
        <v>0</v>
      </c>
      <c r="F341" s="66">
        <v>0</v>
      </c>
      <c r="G341" s="66">
        <v>0</v>
      </c>
      <c r="H341" s="66">
        <v>0</v>
      </c>
      <c r="I341" s="66">
        <v>0</v>
      </c>
      <c r="J341" s="66">
        <v>0</v>
      </c>
      <c r="K341" s="66">
        <v>0</v>
      </c>
      <c r="L341" s="66">
        <v>0</v>
      </c>
      <c r="M341" s="66">
        <v>0</v>
      </c>
      <c r="N341" s="66">
        <v>0</v>
      </c>
      <c r="O341" s="66">
        <v>0</v>
      </c>
      <c r="P341" s="66">
        <v>0</v>
      </c>
      <c r="Q341" s="66">
        <v>0</v>
      </c>
      <c r="R341" s="66">
        <v>0</v>
      </c>
      <c r="S341" s="66">
        <v>0</v>
      </c>
      <c r="T341" s="66">
        <v>0</v>
      </c>
      <c r="U341" s="66">
        <v>0</v>
      </c>
      <c r="V341" s="66">
        <v>0</v>
      </c>
      <c r="W341" s="66">
        <v>0</v>
      </c>
      <c r="X341" s="66">
        <v>0</v>
      </c>
      <c r="Y341" s="66">
        <v>0</v>
      </c>
      <c r="Z341" s="66">
        <v>0</v>
      </c>
      <c r="AA341" s="66">
        <v>0</v>
      </c>
      <c r="AB341" s="66">
        <v>0</v>
      </c>
      <c r="AC341" s="66">
        <v>0</v>
      </c>
      <c r="AD341" s="66">
        <v>0</v>
      </c>
      <c r="AE341" s="66">
        <v>0</v>
      </c>
      <c r="AF341" s="66">
        <v>0</v>
      </c>
      <c r="AG341" s="66">
        <v>0</v>
      </c>
      <c r="AH341" s="66">
        <v>0</v>
      </c>
      <c r="AI341" s="66">
        <v>0</v>
      </c>
      <c r="AJ341" s="66">
        <v>0</v>
      </c>
      <c r="AK341" s="66">
        <v>0</v>
      </c>
      <c r="AL341" s="66">
        <v>0</v>
      </c>
      <c r="AM341" s="66">
        <v>0</v>
      </c>
      <c r="AN341" s="66">
        <v>0</v>
      </c>
      <c r="AO341" s="66">
        <v>0</v>
      </c>
      <c r="AP341" s="66">
        <v>0</v>
      </c>
      <c r="AQ341" s="66">
        <f t="shared" si="5"/>
        <v>0</v>
      </c>
      <c r="AT341" s="35"/>
    </row>
    <row r="342" spans="1:46" ht="33" customHeight="1">
      <c r="A342" s="44">
        <v>1283</v>
      </c>
      <c r="B342" s="45" t="s">
        <v>320</v>
      </c>
      <c r="C342" s="67" t="s">
        <v>665</v>
      </c>
      <c r="D342" s="66">
        <v>0</v>
      </c>
      <c r="E342" s="66">
        <v>0</v>
      </c>
      <c r="F342" s="66">
        <v>0</v>
      </c>
      <c r="G342" s="66">
        <v>0</v>
      </c>
      <c r="H342" s="66">
        <v>0</v>
      </c>
      <c r="I342" s="66">
        <v>0</v>
      </c>
      <c r="J342" s="66">
        <v>0</v>
      </c>
      <c r="K342" s="66">
        <v>0</v>
      </c>
      <c r="L342" s="66">
        <v>0</v>
      </c>
      <c r="M342" s="66">
        <v>0</v>
      </c>
      <c r="N342" s="66">
        <v>0</v>
      </c>
      <c r="O342" s="66">
        <v>0</v>
      </c>
      <c r="P342" s="66">
        <v>0</v>
      </c>
      <c r="Q342" s="66">
        <v>0</v>
      </c>
      <c r="R342" s="66">
        <v>0</v>
      </c>
      <c r="S342" s="66">
        <v>0</v>
      </c>
      <c r="T342" s="66">
        <v>0</v>
      </c>
      <c r="U342" s="66">
        <v>0</v>
      </c>
      <c r="V342" s="66">
        <v>0</v>
      </c>
      <c r="W342" s="66">
        <v>0</v>
      </c>
      <c r="X342" s="66">
        <v>0</v>
      </c>
      <c r="Y342" s="66">
        <v>0</v>
      </c>
      <c r="Z342" s="66">
        <v>0</v>
      </c>
      <c r="AA342" s="66">
        <v>0</v>
      </c>
      <c r="AB342" s="66">
        <v>0</v>
      </c>
      <c r="AC342" s="66">
        <v>0</v>
      </c>
      <c r="AD342" s="66">
        <v>0</v>
      </c>
      <c r="AE342" s="66">
        <v>0</v>
      </c>
      <c r="AF342" s="66">
        <v>0</v>
      </c>
      <c r="AG342" s="66">
        <v>0</v>
      </c>
      <c r="AH342" s="66">
        <v>0</v>
      </c>
      <c r="AI342" s="66">
        <v>0</v>
      </c>
      <c r="AJ342" s="66">
        <v>0</v>
      </c>
      <c r="AK342" s="66">
        <v>0</v>
      </c>
      <c r="AL342" s="66">
        <v>0</v>
      </c>
      <c r="AM342" s="66">
        <v>0</v>
      </c>
      <c r="AN342" s="66">
        <v>0</v>
      </c>
      <c r="AO342" s="66">
        <v>0</v>
      </c>
      <c r="AP342" s="66">
        <v>0</v>
      </c>
      <c r="AQ342" s="66">
        <f t="shared" si="5"/>
        <v>0</v>
      </c>
      <c r="AT342" s="35"/>
    </row>
    <row r="343" spans="1:46" ht="33" customHeight="1">
      <c r="A343" s="44">
        <v>1284</v>
      </c>
      <c r="B343" s="45" t="s">
        <v>321</v>
      </c>
      <c r="C343" s="67" t="s">
        <v>665</v>
      </c>
      <c r="D343" s="66">
        <v>0</v>
      </c>
      <c r="E343" s="66">
        <v>0</v>
      </c>
      <c r="F343" s="66">
        <v>0</v>
      </c>
      <c r="G343" s="66">
        <v>0</v>
      </c>
      <c r="H343" s="66">
        <v>0</v>
      </c>
      <c r="I343" s="66">
        <v>0</v>
      </c>
      <c r="J343" s="66">
        <v>0</v>
      </c>
      <c r="K343" s="66">
        <v>0</v>
      </c>
      <c r="L343" s="66">
        <v>0</v>
      </c>
      <c r="M343" s="66">
        <v>0</v>
      </c>
      <c r="N343" s="66">
        <v>0</v>
      </c>
      <c r="O343" s="66">
        <v>0</v>
      </c>
      <c r="P343" s="66">
        <v>0</v>
      </c>
      <c r="Q343" s="66">
        <v>0</v>
      </c>
      <c r="R343" s="66">
        <v>0</v>
      </c>
      <c r="S343" s="66">
        <v>0</v>
      </c>
      <c r="T343" s="66">
        <v>0</v>
      </c>
      <c r="U343" s="66">
        <v>0</v>
      </c>
      <c r="V343" s="66">
        <v>0</v>
      </c>
      <c r="W343" s="66">
        <v>0</v>
      </c>
      <c r="X343" s="66">
        <v>0</v>
      </c>
      <c r="Y343" s="66">
        <v>0</v>
      </c>
      <c r="Z343" s="66">
        <v>0</v>
      </c>
      <c r="AA343" s="66">
        <v>0</v>
      </c>
      <c r="AB343" s="66">
        <v>0</v>
      </c>
      <c r="AC343" s="66">
        <v>0</v>
      </c>
      <c r="AD343" s="66">
        <v>0</v>
      </c>
      <c r="AE343" s="66">
        <v>0</v>
      </c>
      <c r="AF343" s="66">
        <v>0</v>
      </c>
      <c r="AG343" s="66">
        <v>0</v>
      </c>
      <c r="AH343" s="66">
        <v>0</v>
      </c>
      <c r="AI343" s="66">
        <v>0</v>
      </c>
      <c r="AJ343" s="66">
        <v>0</v>
      </c>
      <c r="AK343" s="66">
        <v>0</v>
      </c>
      <c r="AL343" s="66">
        <v>0</v>
      </c>
      <c r="AM343" s="66">
        <v>0</v>
      </c>
      <c r="AN343" s="66">
        <v>0</v>
      </c>
      <c r="AO343" s="66">
        <v>0</v>
      </c>
      <c r="AP343" s="66">
        <v>0</v>
      </c>
      <c r="AQ343" s="66">
        <f t="shared" si="5"/>
        <v>0</v>
      </c>
      <c r="AT343" s="35"/>
    </row>
    <row r="344" spans="1:46" ht="33" customHeight="1">
      <c r="A344" s="44">
        <v>1285</v>
      </c>
      <c r="B344" s="45" t="s">
        <v>322</v>
      </c>
      <c r="C344" s="67" t="s">
        <v>665</v>
      </c>
      <c r="D344" s="66">
        <v>0</v>
      </c>
      <c r="E344" s="66">
        <v>0</v>
      </c>
      <c r="F344" s="66">
        <v>0</v>
      </c>
      <c r="G344" s="66">
        <v>0</v>
      </c>
      <c r="H344" s="66">
        <v>0</v>
      </c>
      <c r="I344" s="66">
        <v>0</v>
      </c>
      <c r="J344" s="66">
        <v>0</v>
      </c>
      <c r="K344" s="66">
        <v>0</v>
      </c>
      <c r="L344" s="66">
        <v>0</v>
      </c>
      <c r="M344" s="66">
        <v>0</v>
      </c>
      <c r="N344" s="66">
        <v>0</v>
      </c>
      <c r="O344" s="66">
        <v>0</v>
      </c>
      <c r="P344" s="66">
        <v>0</v>
      </c>
      <c r="Q344" s="66">
        <v>0</v>
      </c>
      <c r="R344" s="66">
        <v>0</v>
      </c>
      <c r="S344" s="66">
        <v>0</v>
      </c>
      <c r="T344" s="66">
        <v>0</v>
      </c>
      <c r="U344" s="66">
        <v>0</v>
      </c>
      <c r="V344" s="66">
        <v>0</v>
      </c>
      <c r="W344" s="66">
        <v>0</v>
      </c>
      <c r="X344" s="66">
        <v>0</v>
      </c>
      <c r="Y344" s="66">
        <v>0</v>
      </c>
      <c r="Z344" s="66">
        <v>0</v>
      </c>
      <c r="AA344" s="66">
        <v>0</v>
      </c>
      <c r="AB344" s="66">
        <v>0</v>
      </c>
      <c r="AC344" s="66">
        <v>0</v>
      </c>
      <c r="AD344" s="66">
        <v>0</v>
      </c>
      <c r="AE344" s="66">
        <v>0</v>
      </c>
      <c r="AF344" s="66">
        <v>0</v>
      </c>
      <c r="AG344" s="66">
        <v>0</v>
      </c>
      <c r="AH344" s="66">
        <v>0</v>
      </c>
      <c r="AI344" s="66">
        <v>0</v>
      </c>
      <c r="AJ344" s="66">
        <v>0</v>
      </c>
      <c r="AK344" s="66">
        <v>0</v>
      </c>
      <c r="AL344" s="66">
        <v>0</v>
      </c>
      <c r="AM344" s="66">
        <v>0</v>
      </c>
      <c r="AN344" s="66">
        <v>0</v>
      </c>
      <c r="AO344" s="66">
        <v>0</v>
      </c>
      <c r="AP344" s="66">
        <v>0</v>
      </c>
      <c r="AQ344" s="66">
        <f t="shared" si="5"/>
        <v>0</v>
      </c>
      <c r="AT344" s="35"/>
    </row>
    <row r="345" spans="1:46" ht="33" customHeight="1">
      <c r="A345" s="44">
        <v>1286</v>
      </c>
      <c r="B345" s="45" t="s">
        <v>323</v>
      </c>
      <c r="C345" s="67" t="s">
        <v>665</v>
      </c>
      <c r="D345" s="66">
        <v>0</v>
      </c>
      <c r="E345" s="66">
        <v>0</v>
      </c>
      <c r="F345" s="66">
        <v>0</v>
      </c>
      <c r="G345" s="66">
        <v>0</v>
      </c>
      <c r="H345" s="66">
        <v>0</v>
      </c>
      <c r="I345" s="66">
        <v>0</v>
      </c>
      <c r="J345" s="66">
        <v>0</v>
      </c>
      <c r="K345" s="66">
        <v>0</v>
      </c>
      <c r="L345" s="66">
        <v>0</v>
      </c>
      <c r="M345" s="66">
        <v>0</v>
      </c>
      <c r="N345" s="66">
        <v>0</v>
      </c>
      <c r="O345" s="66">
        <v>0</v>
      </c>
      <c r="P345" s="66">
        <v>0</v>
      </c>
      <c r="Q345" s="66">
        <v>0</v>
      </c>
      <c r="R345" s="66">
        <v>0</v>
      </c>
      <c r="S345" s="66">
        <v>0</v>
      </c>
      <c r="T345" s="66">
        <v>0</v>
      </c>
      <c r="U345" s="66">
        <v>0</v>
      </c>
      <c r="V345" s="66">
        <v>0</v>
      </c>
      <c r="W345" s="66">
        <v>0</v>
      </c>
      <c r="X345" s="66">
        <v>0</v>
      </c>
      <c r="Y345" s="66">
        <v>0</v>
      </c>
      <c r="Z345" s="66">
        <v>0</v>
      </c>
      <c r="AA345" s="66">
        <v>0</v>
      </c>
      <c r="AB345" s="66">
        <v>0</v>
      </c>
      <c r="AC345" s="66">
        <v>0</v>
      </c>
      <c r="AD345" s="66">
        <v>0</v>
      </c>
      <c r="AE345" s="66">
        <v>0</v>
      </c>
      <c r="AF345" s="66">
        <v>0</v>
      </c>
      <c r="AG345" s="66">
        <v>0</v>
      </c>
      <c r="AH345" s="66">
        <v>0</v>
      </c>
      <c r="AI345" s="66">
        <v>0</v>
      </c>
      <c r="AJ345" s="66">
        <v>0</v>
      </c>
      <c r="AK345" s="66">
        <v>0</v>
      </c>
      <c r="AL345" s="66">
        <v>0</v>
      </c>
      <c r="AM345" s="66">
        <v>0</v>
      </c>
      <c r="AN345" s="66">
        <v>0</v>
      </c>
      <c r="AO345" s="66">
        <v>0</v>
      </c>
      <c r="AP345" s="66">
        <v>0</v>
      </c>
      <c r="AQ345" s="66">
        <f t="shared" si="5"/>
        <v>0</v>
      </c>
      <c r="AT345" s="35"/>
    </row>
    <row r="346" spans="1:46" ht="33" customHeight="1">
      <c r="A346" s="44">
        <v>1287</v>
      </c>
      <c r="B346" s="45" t="s">
        <v>324</v>
      </c>
      <c r="C346" s="67" t="s">
        <v>665</v>
      </c>
      <c r="D346" s="66">
        <v>0</v>
      </c>
      <c r="E346" s="66">
        <v>0</v>
      </c>
      <c r="F346" s="66">
        <v>0</v>
      </c>
      <c r="G346" s="66">
        <v>0</v>
      </c>
      <c r="H346" s="66">
        <v>0</v>
      </c>
      <c r="I346" s="66">
        <v>0</v>
      </c>
      <c r="J346" s="66">
        <v>0</v>
      </c>
      <c r="K346" s="66">
        <v>0</v>
      </c>
      <c r="L346" s="66">
        <v>0</v>
      </c>
      <c r="M346" s="66">
        <v>0</v>
      </c>
      <c r="N346" s="66">
        <v>0</v>
      </c>
      <c r="O346" s="66">
        <v>0</v>
      </c>
      <c r="P346" s="66">
        <v>0</v>
      </c>
      <c r="Q346" s="66">
        <v>0</v>
      </c>
      <c r="R346" s="66">
        <v>0</v>
      </c>
      <c r="S346" s="66">
        <v>0</v>
      </c>
      <c r="T346" s="66">
        <v>0</v>
      </c>
      <c r="U346" s="66">
        <v>0</v>
      </c>
      <c r="V346" s="66">
        <v>0</v>
      </c>
      <c r="W346" s="66">
        <v>0</v>
      </c>
      <c r="X346" s="66">
        <v>0</v>
      </c>
      <c r="Y346" s="66">
        <v>0</v>
      </c>
      <c r="Z346" s="66">
        <v>0</v>
      </c>
      <c r="AA346" s="66">
        <v>0</v>
      </c>
      <c r="AB346" s="66">
        <v>0</v>
      </c>
      <c r="AC346" s="66">
        <v>0</v>
      </c>
      <c r="AD346" s="66">
        <v>0</v>
      </c>
      <c r="AE346" s="66">
        <v>0</v>
      </c>
      <c r="AF346" s="66">
        <v>0</v>
      </c>
      <c r="AG346" s="66">
        <v>0</v>
      </c>
      <c r="AH346" s="66">
        <v>0</v>
      </c>
      <c r="AI346" s="66">
        <v>0</v>
      </c>
      <c r="AJ346" s="66">
        <v>0</v>
      </c>
      <c r="AK346" s="66">
        <v>0</v>
      </c>
      <c r="AL346" s="66">
        <v>0</v>
      </c>
      <c r="AM346" s="66">
        <v>0</v>
      </c>
      <c r="AN346" s="66">
        <v>0</v>
      </c>
      <c r="AO346" s="66">
        <v>0</v>
      </c>
      <c r="AP346" s="66">
        <v>0</v>
      </c>
      <c r="AQ346" s="66">
        <f t="shared" si="5"/>
        <v>0</v>
      </c>
      <c r="AT346" s="35"/>
    </row>
    <row r="347" spans="1:46" ht="33" customHeight="1">
      <c r="A347" s="44">
        <v>1301</v>
      </c>
      <c r="B347" s="45" t="s">
        <v>325</v>
      </c>
      <c r="C347" s="67" t="s">
        <v>665</v>
      </c>
      <c r="D347" s="66">
        <v>0</v>
      </c>
      <c r="E347" s="66">
        <v>0</v>
      </c>
      <c r="F347" s="66">
        <v>0</v>
      </c>
      <c r="G347" s="66">
        <v>0</v>
      </c>
      <c r="H347" s="66">
        <v>0</v>
      </c>
      <c r="I347" s="66">
        <v>0</v>
      </c>
      <c r="J347" s="66">
        <v>0</v>
      </c>
      <c r="K347" s="66">
        <v>0</v>
      </c>
      <c r="L347" s="66">
        <v>0</v>
      </c>
      <c r="M347" s="66">
        <v>0</v>
      </c>
      <c r="N347" s="66">
        <v>0</v>
      </c>
      <c r="O347" s="66">
        <v>0</v>
      </c>
      <c r="P347" s="66">
        <v>0</v>
      </c>
      <c r="Q347" s="66">
        <v>0</v>
      </c>
      <c r="R347" s="66">
        <v>0</v>
      </c>
      <c r="S347" s="66">
        <v>0</v>
      </c>
      <c r="T347" s="66">
        <v>0</v>
      </c>
      <c r="U347" s="66">
        <v>0</v>
      </c>
      <c r="V347" s="66">
        <v>0</v>
      </c>
      <c r="W347" s="66">
        <v>0</v>
      </c>
      <c r="X347" s="66">
        <v>0</v>
      </c>
      <c r="Y347" s="66">
        <v>0</v>
      </c>
      <c r="Z347" s="66">
        <v>0</v>
      </c>
      <c r="AA347" s="66">
        <v>0</v>
      </c>
      <c r="AB347" s="66">
        <v>0</v>
      </c>
      <c r="AC347" s="66">
        <v>0</v>
      </c>
      <c r="AD347" s="66">
        <v>0</v>
      </c>
      <c r="AE347" s="66">
        <v>0</v>
      </c>
      <c r="AF347" s="66">
        <v>0</v>
      </c>
      <c r="AG347" s="66">
        <v>0</v>
      </c>
      <c r="AH347" s="66">
        <v>0</v>
      </c>
      <c r="AI347" s="66">
        <v>0</v>
      </c>
      <c r="AJ347" s="66">
        <v>0</v>
      </c>
      <c r="AK347" s="66">
        <v>0</v>
      </c>
      <c r="AL347" s="66">
        <v>0</v>
      </c>
      <c r="AM347" s="66">
        <v>0</v>
      </c>
      <c r="AN347" s="66">
        <v>0</v>
      </c>
      <c r="AO347" s="66">
        <v>0</v>
      </c>
      <c r="AP347" s="66">
        <v>0</v>
      </c>
      <c r="AQ347" s="66">
        <f t="shared" si="5"/>
        <v>0</v>
      </c>
      <c r="AT347" s="35"/>
    </row>
    <row r="348" spans="1:46" ht="33" customHeight="1">
      <c r="A348" s="44">
        <v>1302</v>
      </c>
      <c r="B348" s="45" t="s">
        <v>326</v>
      </c>
      <c r="C348" s="67" t="s">
        <v>665</v>
      </c>
      <c r="D348" s="66">
        <v>0</v>
      </c>
      <c r="E348" s="66">
        <v>0</v>
      </c>
      <c r="F348" s="66">
        <v>0</v>
      </c>
      <c r="G348" s="66">
        <v>0</v>
      </c>
      <c r="H348" s="66">
        <v>0</v>
      </c>
      <c r="I348" s="66">
        <v>0</v>
      </c>
      <c r="J348" s="66">
        <v>0</v>
      </c>
      <c r="K348" s="66">
        <v>0</v>
      </c>
      <c r="L348" s="66">
        <v>0</v>
      </c>
      <c r="M348" s="66">
        <v>0</v>
      </c>
      <c r="N348" s="66">
        <v>0</v>
      </c>
      <c r="O348" s="66">
        <v>0</v>
      </c>
      <c r="P348" s="66">
        <v>0</v>
      </c>
      <c r="Q348" s="66">
        <v>0</v>
      </c>
      <c r="R348" s="66">
        <v>0</v>
      </c>
      <c r="S348" s="66">
        <v>0</v>
      </c>
      <c r="T348" s="66">
        <v>0</v>
      </c>
      <c r="U348" s="66">
        <v>0</v>
      </c>
      <c r="V348" s="66">
        <v>0</v>
      </c>
      <c r="W348" s="66">
        <v>0</v>
      </c>
      <c r="X348" s="66">
        <v>0</v>
      </c>
      <c r="Y348" s="66">
        <v>0</v>
      </c>
      <c r="Z348" s="66">
        <v>0</v>
      </c>
      <c r="AA348" s="66">
        <v>0</v>
      </c>
      <c r="AB348" s="66">
        <v>0</v>
      </c>
      <c r="AC348" s="66">
        <v>0</v>
      </c>
      <c r="AD348" s="66">
        <v>0</v>
      </c>
      <c r="AE348" s="66">
        <v>0</v>
      </c>
      <c r="AF348" s="66">
        <v>0</v>
      </c>
      <c r="AG348" s="66">
        <v>0</v>
      </c>
      <c r="AH348" s="66">
        <v>0</v>
      </c>
      <c r="AI348" s="66">
        <v>0</v>
      </c>
      <c r="AJ348" s="66">
        <v>0</v>
      </c>
      <c r="AK348" s="66">
        <v>0</v>
      </c>
      <c r="AL348" s="66">
        <v>0</v>
      </c>
      <c r="AM348" s="66">
        <v>0</v>
      </c>
      <c r="AN348" s="66">
        <v>0</v>
      </c>
      <c r="AO348" s="66">
        <v>0</v>
      </c>
      <c r="AP348" s="66">
        <v>0</v>
      </c>
      <c r="AQ348" s="66">
        <f t="shared" si="5"/>
        <v>0</v>
      </c>
      <c r="AT348" s="35"/>
    </row>
    <row r="349" spans="1:46" ht="33" customHeight="1">
      <c r="A349" s="44">
        <v>1303</v>
      </c>
      <c r="B349" s="45" t="s">
        <v>327</v>
      </c>
      <c r="C349" s="67" t="s">
        <v>665</v>
      </c>
      <c r="D349" s="66">
        <v>0</v>
      </c>
      <c r="E349" s="66">
        <v>0</v>
      </c>
      <c r="F349" s="66">
        <v>0</v>
      </c>
      <c r="G349" s="66">
        <v>0</v>
      </c>
      <c r="H349" s="66">
        <v>0</v>
      </c>
      <c r="I349" s="66">
        <v>0</v>
      </c>
      <c r="J349" s="66">
        <v>0</v>
      </c>
      <c r="K349" s="66">
        <v>0</v>
      </c>
      <c r="L349" s="66">
        <v>0</v>
      </c>
      <c r="M349" s="66">
        <v>0</v>
      </c>
      <c r="N349" s="66">
        <v>0</v>
      </c>
      <c r="O349" s="66">
        <v>0</v>
      </c>
      <c r="P349" s="66">
        <v>0</v>
      </c>
      <c r="Q349" s="66">
        <v>0</v>
      </c>
      <c r="R349" s="66">
        <v>0</v>
      </c>
      <c r="S349" s="66">
        <v>0</v>
      </c>
      <c r="T349" s="66">
        <v>0</v>
      </c>
      <c r="U349" s="66">
        <v>0</v>
      </c>
      <c r="V349" s="66">
        <v>0</v>
      </c>
      <c r="W349" s="66">
        <v>0</v>
      </c>
      <c r="X349" s="66">
        <v>0</v>
      </c>
      <c r="Y349" s="66">
        <v>0</v>
      </c>
      <c r="Z349" s="66">
        <v>0</v>
      </c>
      <c r="AA349" s="66">
        <v>0</v>
      </c>
      <c r="AB349" s="66">
        <v>0</v>
      </c>
      <c r="AC349" s="66">
        <v>0</v>
      </c>
      <c r="AD349" s="66">
        <v>0</v>
      </c>
      <c r="AE349" s="66">
        <v>0</v>
      </c>
      <c r="AF349" s="66">
        <v>0</v>
      </c>
      <c r="AG349" s="66">
        <v>0</v>
      </c>
      <c r="AH349" s="66">
        <v>0</v>
      </c>
      <c r="AI349" s="66">
        <v>0</v>
      </c>
      <c r="AJ349" s="66">
        <v>0</v>
      </c>
      <c r="AK349" s="66">
        <v>0</v>
      </c>
      <c r="AL349" s="66">
        <v>0</v>
      </c>
      <c r="AM349" s="66">
        <v>0</v>
      </c>
      <c r="AN349" s="66">
        <v>0</v>
      </c>
      <c r="AO349" s="66">
        <v>0</v>
      </c>
      <c r="AP349" s="66">
        <v>0</v>
      </c>
      <c r="AQ349" s="66">
        <f t="shared" si="5"/>
        <v>0</v>
      </c>
      <c r="AT349" s="35"/>
    </row>
    <row r="350" spans="1:46" ht="33" customHeight="1">
      <c r="A350" s="44">
        <v>1304</v>
      </c>
      <c r="B350" s="45" t="s">
        <v>328</v>
      </c>
      <c r="C350" s="67" t="s">
        <v>665</v>
      </c>
      <c r="D350" s="66">
        <v>0</v>
      </c>
      <c r="E350" s="66">
        <v>0</v>
      </c>
      <c r="F350" s="66">
        <v>0</v>
      </c>
      <c r="G350" s="66">
        <v>0</v>
      </c>
      <c r="H350" s="66">
        <v>0</v>
      </c>
      <c r="I350" s="66">
        <v>0</v>
      </c>
      <c r="J350" s="66">
        <v>0</v>
      </c>
      <c r="K350" s="66">
        <v>0</v>
      </c>
      <c r="L350" s="66">
        <v>0</v>
      </c>
      <c r="M350" s="66">
        <v>0</v>
      </c>
      <c r="N350" s="66">
        <v>0</v>
      </c>
      <c r="O350" s="66">
        <v>0</v>
      </c>
      <c r="P350" s="66">
        <v>0</v>
      </c>
      <c r="Q350" s="66">
        <v>0</v>
      </c>
      <c r="R350" s="66">
        <v>0</v>
      </c>
      <c r="S350" s="66">
        <v>0</v>
      </c>
      <c r="T350" s="66">
        <v>0</v>
      </c>
      <c r="U350" s="66">
        <v>0</v>
      </c>
      <c r="V350" s="66">
        <v>0</v>
      </c>
      <c r="W350" s="66">
        <v>0</v>
      </c>
      <c r="X350" s="66">
        <v>0</v>
      </c>
      <c r="Y350" s="66">
        <v>0</v>
      </c>
      <c r="Z350" s="66">
        <v>0</v>
      </c>
      <c r="AA350" s="66">
        <v>0</v>
      </c>
      <c r="AB350" s="66">
        <v>0</v>
      </c>
      <c r="AC350" s="66">
        <v>0</v>
      </c>
      <c r="AD350" s="66">
        <v>0</v>
      </c>
      <c r="AE350" s="66">
        <v>0</v>
      </c>
      <c r="AF350" s="66">
        <v>0</v>
      </c>
      <c r="AG350" s="66">
        <v>0</v>
      </c>
      <c r="AH350" s="66">
        <v>0</v>
      </c>
      <c r="AI350" s="66">
        <v>0</v>
      </c>
      <c r="AJ350" s="66">
        <v>0</v>
      </c>
      <c r="AK350" s="66">
        <v>0</v>
      </c>
      <c r="AL350" s="66">
        <v>0</v>
      </c>
      <c r="AM350" s="66">
        <v>0</v>
      </c>
      <c r="AN350" s="66">
        <v>0</v>
      </c>
      <c r="AO350" s="66">
        <v>0</v>
      </c>
      <c r="AP350" s="66">
        <v>0</v>
      </c>
      <c r="AQ350" s="66">
        <f t="shared" si="5"/>
        <v>0</v>
      </c>
      <c r="AT350" s="35"/>
    </row>
    <row r="351" spans="1:46" ht="33" customHeight="1">
      <c r="A351" s="44">
        <v>1305</v>
      </c>
      <c r="B351" s="45" t="s">
        <v>329</v>
      </c>
      <c r="C351" s="67" t="s">
        <v>665</v>
      </c>
      <c r="D351" s="66">
        <v>0</v>
      </c>
      <c r="E351" s="66">
        <v>0</v>
      </c>
      <c r="F351" s="66">
        <v>0</v>
      </c>
      <c r="G351" s="66">
        <v>0</v>
      </c>
      <c r="H351" s="66">
        <v>0</v>
      </c>
      <c r="I351" s="66">
        <v>0</v>
      </c>
      <c r="J351" s="66">
        <v>0</v>
      </c>
      <c r="K351" s="66">
        <v>0</v>
      </c>
      <c r="L351" s="66">
        <v>0</v>
      </c>
      <c r="M351" s="66">
        <v>0</v>
      </c>
      <c r="N351" s="66">
        <v>0</v>
      </c>
      <c r="O351" s="66">
        <v>0</v>
      </c>
      <c r="P351" s="66">
        <v>0</v>
      </c>
      <c r="Q351" s="66">
        <v>0</v>
      </c>
      <c r="R351" s="66">
        <v>0</v>
      </c>
      <c r="S351" s="66">
        <v>0</v>
      </c>
      <c r="T351" s="66">
        <v>0</v>
      </c>
      <c r="U351" s="66">
        <v>0</v>
      </c>
      <c r="V351" s="66">
        <v>0</v>
      </c>
      <c r="W351" s="66">
        <v>0</v>
      </c>
      <c r="X351" s="66">
        <v>0</v>
      </c>
      <c r="Y351" s="66">
        <v>0</v>
      </c>
      <c r="Z351" s="66">
        <v>0</v>
      </c>
      <c r="AA351" s="66">
        <v>0</v>
      </c>
      <c r="AB351" s="66">
        <v>0</v>
      </c>
      <c r="AC351" s="66">
        <v>0</v>
      </c>
      <c r="AD351" s="66">
        <v>0</v>
      </c>
      <c r="AE351" s="66">
        <v>0</v>
      </c>
      <c r="AF351" s="66">
        <v>0</v>
      </c>
      <c r="AG351" s="66">
        <v>0</v>
      </c>
      <c r="AH351" s="66">
        <v>0</v>
      </c>
      <c r="AI351" s="66">
        <v>0</v>
      </c>
      <c r="AJ351" s="66">
        <v>0</v>
      </c>
      <c r="AK351" s="66">
        <v>0</v>
      </c>
      <c r="AL351" s="66">
        <v>0</v>
      </c>
      <c r="AM351" s="66">
        <v>0</v>
      </c>
      <c r="AN351" s="66">
        <v>0</v>
      </c>
      <c r="AO351" s="66">
        <v>0</v>
      </c>
      <c r="AP351" s="66">
        <v>0</v>
      </c>
      <c r="AQ351" s="66">
        <f t="shared" si="5"/>
        <v>0</v>
      </c>
      <c r="AT351" s="35"/>
    </row>
    <row r="352" spans="1:46" ht="33" customHeight="1">
      <c r="A352" s="44">
        <v>1306</v>
      </c>
      <c r="B352" s="45" t="s">
        <v>330</v>
      </c>
      <c r="C352" s="67" t="s">
        <v>665</v>
      </c>
      <c r="D352" s="66">
        <v>0</v>
      </c>
      <c r="E352" s="66">
        <v>0</v>
      </c>
      <c r="F352" s="66">
        <v>0</v>
      </c>
      <c r="G352" s="66">
        <v>0</v>
      </c>
      <c r="H352" s="66">
        <v>0</v>
      </c>
      <c r="I352" s="66">
        <v>0</v>
      </c>
      <c r="J352" s="66">
        <v>0</v>
      </c>
      <c r="K352" s="66">
        <v>0</v>
      </c>
      <c r="L352" s="66">
        <v>0</v>
      </c>
      <c r="M352" s="66">
        <v>0</v>
      </c>
      <c r="N352" s="66">
        <v>0</v>
      </c>
      <c r="O352" s="66">
        <v>0</v>
      </c>
      <c r="P352" s="66">
        <v>0</v>
      </c>
      <c r="Q352" s="66">
        <v>0</v>
      </c>
      <c r="R352" s="66">
        <v>0</v>
      </c>
      <c r="S352" s="66">
        <v>0</v>
      </c>
      <c r="T352" s="66">
        <v>0</v>
      </c>
      <c r="U352" s="66">
        <v>0</v>
      </c>
      <c r="V352" s="66">
        <v>0</v>
      </c>
      <c r="W352" s="66">
        <v>0</v>
      </c>
      <c r="X352" s="66">
        <v>0</v>
      </c>
      <c r="Y352" s="66">
        <v>0</v>
      </c>
      <c r="Z352" s="66">
        <v>0</v>
      </c>
      <c r="AA352" s="66">
        <v>0</v>
      </c>
      <c r="AB352" s="66">
        <v>0</v>
      </c>
      <c r="AC352" s="66">
        <v>0</v>
      </c>
      <c r="AD352" s="66">
        <v>0</v>
      </c>
      <c r="AE352" s="66">
        <v>0</v>
      </c>
      <c r="AF352" s="66">
        <v>0</v>
      </c>
      <c r="AG352" s="66">
        <v>0</v>
      </c>
      <c r="AH352" s="66">
        <v>0</v>
      </c>
      <c r="AI352" s="66">
        <v>0</v>
      </c>
      <c r="AJ352" s="66">
        <v>0</v>
      </c>
      <c r="AK352" s="66">
        <v>0</v>
      </c>
      <c r="AL352" s="66">
        <v>0</v>
      </c>
      <c r="AM352" s="66">
        <v>0</v>
      </c>
      <c r="AN352" s="66">
        <v>0</v>
      </c>
      <c r="AO352" s="66">
        <v>0</v>
      </c>
      <c r="AP352" s="66">
        <v>0</v>
      </c>
      <c r="AQ352" s="66">
        <f t="shared" si="5"/>
        <v>0</v>
      </c>
      <c r="AT352" s="35"/>
    </row>
    <row r="353" spans="1:46" ht="33" customHeight="1">
      <c r="A353" s="44">
        <v>1307</v>
      </c>
      <c r="B353" s="45" t="s">
        <v>331</v>
      </c>
      <c r="C353" s="67" t="s">
        <v>665</v>
      </c>
      <c r="D353" s="66">
        <v>0</v>
      </c>
      <c r="E353" s="66">
        <v>0</v>
      </c>
      <c r="F353" s="66">
        <v>0</v>
      </c>
      <c r="G353" s="66">
        <v>0</v>
      </c>
      <c r="H353" s="66">
        <v>0</v>
      </c>
      <c r="I353" s="66">
        <v>0</v>
      </c>
      <c r="J353" s="66">
        <v>0</v>
      </c>
      <c r="K353" s="66">
        <v>0</v>
      </c>
      <c r="L353" s="66">
        <v>0</v>
      </c>
      <c r="M353" s="66">
        <v>0</v>
      </c>
      <c r="N353" s="66">
        <v>0</v>
      </c>
      <c r="O353" s="66">
        <v>0</v>
      </c>
      <c r="P353" s="66">
        <v>0</v>
      </c>
      <c r="Q353" s="66">
        <v>0</v>
      </c>
      <c r="R353" s="66">
        <v>0</v>
      </c>
      <c r="S353" s="66">
        <v>0</v>
      </c>
      <c r="T353" s="66">
        <v>0</v>
      </c>
      <c r="U353" s="66">
        <v>0</v>
      </c>
      <c r="V353" s="66">
        <v>0</v>
      </c>
      <c r="W353" s="66">
        <v>0</v>
      </c>
      <c r="X353" s="66">
        <v>0</v>
      </c>
      <c r="Y353" s="66">
        <v>0</v>
      </c>
      <c r="Z353" s="66">
        <v>0</v>
      </c>
      <c r="AA353" s="66">
        <v>0</v>
      </c>
      <c r="AB353" s="66">
        <v>0</v>
      </c>
      <c r="AC353" s="66">
        <v>0</v>
      </c>
      <c r="AD353" s="66">
        <v>0</v>
      </c>
      <c r="AE353" s="66">
        <v>0</v>
      </c>
      <c r="AF353" s="66">
        <v>0</v>
      </c>
      <c r="AG353" s="66">
        <v>0</v>
      </c>
      <c r="AH353" s="66">
        <v>0</v>
      </c>
      <c r="AI353" s="66">
        <v>0</v>
      </c>
      <c r="AJ353" s="66">
        <v>0</v>
      </c>
      <c r="AK353" s="66">
        <v>0</v>
      </c>
      <c r="AL353" s="66">
        <v>0</v>
      </c>
      <c r="AM353" s="66">
        <v>0</v>
      </c>
      <c r="AN353" s="66">
        <v>0</v>
      </c>
      <c r="AO353" s="66">
        <v>0</v>
      </c>
      <c r="AP353" s="66">
        <v>0</v>
      </c>
      <c r="AQ353" s="66">
        <f t="shared" si="5"/>
        <v>0</v>
      </c>
      <c r="AT353" s="35"/>
    </row>
    <row r="354" spans="1:46" ht="33" customHeight="1">
      <c r="A354" s="44">
        <v>1308</v>
      </c>
      <c r="B354" s="45" t="s">
        <v>332</v>
      </c>
      <c r="C354" s="67" t="s">
        <v>665</v>
      </c>
      <c r="D354" s="66">
        <v>0</v>
      </c>
      <c r="E354" s="66">
        <v>0</v>
      </c>
      <c r="F354" s="66">
        <v>0</v>
      </c>
      <c r="G354" s="66">
        <v>0</v>
      </c>
      <c r="H354" s="66">
        <v>0</v>
      </c>
      <c r="I354" s="66">
        <v>0</v>
      </c>
      <c r="J354" s="66">
        <v>0</v>
      </c>
      <c r="K354" s="66">
        <v>0</v>
      </c>
      <c r="L354" s="66">
        <v>0</v>
      </c>
      <c r="M354" s="66">
        <v>0</v>
      </c>
      <c r="N354" s="66">
        <v>0</v>
      </c>
      <c r="O354" s="66">
        <v>0</v>
      </c>
      <c r="P354" s="66">
        <v>0</v>
      </c>
      <c r="Q354" s="66">
        <v>0</v>
      </c>
      <c r="R354" s="66">
        <v>0</v>
      </c>
      <c r="S354" s="66">
        <v>0</v>
      </c>
      <c r="T354" s="66">
        <v>0</v>
      </c>
      <c r="U354" s="66">
        <v>0</v>
      </c>
      <c r="V354" s="66">
        <v>0</v>
      </c>
      <c r="W354" s="66">
        <v>0</v>
      </c>
      <c r="X354" s="66">
        <v>0</v>
      </c>
      <c r="Y354" s="66">
        <v>0</v>
      </c>
      <c r="Z354" s="66">
        <v>0</v>
      </c>
      <c r="AA354" s="66">
        <v>0</v>
      </c>
      <c r="AB354" s="66">
        <v>0</v>
      </c>
      <c r="AC354" s="66">
        <v>0</v>
      </c>
      <c r="AD354" s="66">
        <v>0</v>
      </c>
      <c r="AE354" s="66">
        <v>0</v>
      </c>
      <c r="AF354" s="66">
        <v>0</v>
      </c>
      <c r="AG354" s="66">
        <v>0</v>
      </c>
      <c r="AH354" s="66">
        <v>0</v>
      </c>
      <c r="AI354" s="66">
        <v>0</v>
      </c>
      <c r="AJ354" s="66">
        <v>0</v>
      </c>
      <c r="AK354" s="66">
        <v>0</v>
      </c>
      <c r="AL354" s="66">
        <v>0</v>
      </c>
      <c r="AM354" s="66">
        <v>0</v>
      </c>
      <c r="AN354" s="66">
        <v>0</v>
      </c>
      <c r="AO354" s="66">
        <v>0</v>
      </c>
      <c r="AP354" s="66">
        <v>0</v>
      </c>
      <c r="AQ354" s="66">
        <f t="shared" si="5"/>
        <v>0</v>
      </c>
      <c r="AT354" s="35"/>
    </row>
    <row r="355" spans="1:46" ht="33" customHeight="1">
      <c r="A355" s="44">
        <v>1309</v>
      </c>
      <c r="B355" s="45" t="s">
        <v>333</v>
      </c>
      <c r="C355" s="67" t="s">
        <v>665</v>
      </c>
      <c r="D355" s="66">
        <v>0</v>
      </c>
      <c r="E355" s="66">
        <v>0</v>
      </c>
      <c r="F355" s="66">
        <v>0</v>
      </c>
      <c r="G355" s="66">
        <v>0</v>
      </c>
      <c r="H355" s="66">
        <v>0</v>
      </c>
      <c r="I355" s="66">
        <v>0</v>
      </c>
      <c r="J355" s="66">
        <v>0</v>
      </c>
      <c r="K355" s="66">
        <v>0</v>
      </c>
      <c r="L355" s="66">
        <v>0</v>
      </c>
      <c r="M355" s="66">
        <v>0</v>
      </c>
      <c r="N355" s="66">
        <v>0</v>
      </c>
      <c r="O355" s="66">
        <v>0</v>
      </c>
      <c r="P355" s="66">
        <v>0</v>
      </c>
      <c r="Q355" s="66">
        <v>0</v>
      </c>
      <c r="R355" s="66">
        <v>0</v>
      </c>
      <c r="S355" s="66">
        <v>0</v>
      </c>
      <c r="T355" s="66">
        <v>0</v>
      </c>
      <c r="U355" s="66">
        <v>0</v>
      </c>
      <c r="V355" s="66">
        <v>0</v>
      </c>
      <c r="W355" s="66">
        <v>0</v>
      </c>
      <c r="X355" s="66">
        <v>0</v>
      </c>
      <c r="Y355" s="66">
        <v>0</v>
      </c>
      <c r="Z355" s="66">
        <v>0</v>
      </c>
      <c r="AA355" s="66">
        <v>0</v>
      </c>
      <c r="AB355" s="66">
        <v>0</v>
      </c>
      <c r="AC355" s="66">
        <v>0</v>
      </c>
      <c r="AD355" s="66">
        <v>0</v>
      </c>
      <c r="AE355" s="66">
        <v>0</v>
      </c>
      <c r="AF355" s="66">
        <v>0</v>
      </c>
      <c r="AG355" s="66">
        <v>0</v>
      </c>
      <c r="AH355" s="66">
        <v>0</v>
      </c>
      <c r="AI355" s="66">
        <v>0</v>
      </c>
      <c r="AJ355" s="66">
        <v>0</v>
      </c>
      <c r="AK355" s="66">
        <v>0</v>
      </c>
      <c r="AL355" s="66">
        <v>0</v>
      </c>
      <c r="AM355" s="66">
        <v>0</v>
      </c>
      <c r="AN355" s="66">
        <v>0</v>
      </c>
      <c r="AO355" s="66">
        <v>0</v>
      </c>
      <c r="AP355" s="66">
        <v>0</v>
      </c>
      <c r="AQ355" s="66">
        <f t="shared" si="5"/>
        <v>0</v>
      </c>
      <c r="AT355" s="35"/>
    </row>
    <row r="356" spans="1:46" ht="33" customHeight="1">
      <c r="A356" s="44">
        <v>1310</v>
      </c>
      <c r="B356" s="45" t="s">
        <v>334</v>
      </c>
      <c r="C356" s="67" t="s">
        <v>665</v>
      </c>
      <c r="D356" s="66">
        <v>0</v>
      </c>
      <c r="E356" s="66">
        <v>0</v>
      </c>
      <c r="F356" s="66">
        <v>0</v>
      </c>
      <c r="G356" s="66">
        <v>0</v>
      </c>
      <c r="H356" s="66">
        <v>0</v>
      </c>
      <c r="I356" s="66">
        <v>0</v>
      </c>
      <c r="J356" s="66">
        <v>0</v>
      </c>
      <c r="K356" s="66">
        <v>0</v>
      </c>
      <c r="L356" s="66">
        <v>0</v>
      </c>
      <c r="M356" s="66">
        <v>0</v>
      </c>
      <c r="N356" s="66">
        <v>0</v>
      </c>
      <c r="O356" s="66">
        <v>0</v>
      </c>
      <c r="P356" s="66">
        <v>0</v>
      </c>
      <c r="Q356" s="66">
        <v>0</v>
      </c>
      <c r="R356" s="66">
        <v>0</v>
      </c>
      <c r="S356" s="66">
        <v>0</v>
      </c>
      <c r="T356" s="66">
        <v>0</v>
      </c>
      <c r="U356" s="66">
        <v>0</v>
      </c>
      <c r="V356" s="66">
        <v>0</v>
      </c>
      <c r="W356" s="66">
        <v>0</v>
      </c>
      <c r="X356" s="66">
        <v>0</v>
      </c>
      <c r="Y356" s="66">
        <v>0</v>
      </c>
      <c r="Z356" s="66">
        <v>0</v>
      </c>
      <c r="AA356" s="66">
        <v>0</v>
      </c>
      <c r="AB356" s="66">
        <v>0</v>
      </c>
      <c r="AC356" s="66">
        <v>0</v>
      </c>
      <c r="AD356" s="66">
        <v>0</v>
      </c>
      <c r="AE356" s="66">
        <v>0</v>
      </c>
      <c r="AF356" s="66">
        <v>0</v>
      </c>
      <c r="AG356" s="66">
        <v>0</v>
      </c>
      <c r="AH356" s="66">
        <v>0</v>
      </c>
      <c r="AI356" s="66">
        <v>0</v>
      </c>
      <c r="AJ356" s="66">
        <v>0</v>
      </c>
      <c r="AK356" s="66">
        <v>0</v>
      </c>
      <c r="AL356" s="66">
        <v>0</v>
      </c>
      <c r="AM356" s="66">
        <v>0</v>
      </c>
      <c r="AN356" s="66">
        <v>0</v>
      </c>
      <c r="AO356" s="66">
        <v>0</v>
      </c>
      <c r="AP356" s="66">
        <v>0</v>
      </c>
      <c r="AQ356" s="66">
        <f t="shared" si="5"/>
        <v>0</v>
      </c>
      <c r="AT356" s="35"/>
    </row>
    <row r="357" spans="1:46" ht="33" customHeight="1">
      <c r="A357" s="44">
        <v>1311</v>
      </c>
      <c r="B357" s="45" t="s">
        <v>335</v>
      </c>
      <c r="C357" s="67" t="s">
        <v>665</v>
      </c>
      <c r="D357" s="66">
        <v>0</v>
      </c>
      <c r="E357" s="66">
        <v>0</v>
      </c>
      <c r="F357" s="66">
        <v>0</v>
      </c>
      <c r="G357" s="66">
        <v>0</v>
      </c>
      <c r="H357" s="66">
        <v>0</v>
      </c>
      <c r="I357" s="66">
        <v>0</v>
      </c>
      <c r="J357" s="66">
        <v>0</v>
      </c>
      <c r="K357" s="66">
        <v>0</v>
      </c>
      <c r="L357" s="66">
        <v>0</v>
      </c>
      <c r="M357" s="66">
        <v>0</v>
      </c>
      <c r="N357" s="66">
        <v>0</v>
      </c>
      <c r="O357" s="66">
        <v>0</v>
      </c>
      <c r="P357" s="66">
        <v>0</v>
      </c>
      <c r="Q357" s="66">
        <v>0</v>
      </c>
      <c r="R357" s="66">
        <v>0</v>
      </c>
      <c r="S357" s="66">
        <v>0</v>
      </c>
      <c r="T357" s="66">
        <v>0</v>
      </c>
      <c r="U357" s="66">
        <v>0</v>
      </c>
      <c r="V357" s="66">
        <v>0</v>
      </c>
      <c r="W357" s="66">
        <v>0</v>
      </c>
      <c r="X357" s="66">
        <v>0</v>
      </c>
      <c r="Y357" s="66">
        <v>0</v>
      </c>
      <c r="Z357" s="66">
        <v>0</v>
      </c>
      <c r="AA357" s="66">
        <v>0</v>
      </c>
      <c r="AB357" s="66">
        <v>0</v>
      </c>
      <c r="AC357" s="66">
        <v>0</v>
      </c>
      <c r="AD357" s="66">
        <v>0</v>
      </c>
      <c r="AE357" s="66">
        <v>0</v>
      </c>
      <c r="AF357" s="66">
        <v>0</v>
      </c>
      <c r="AG357" s="66">
        <v>0</v>
      </c>
      <c r="AH357" s="66">
        <v>0</v>
      </c>
      <c r="AI357" s="66">
        <v>0</v>
      </c>
      <c r="AJ357" s="66">
        <v>0</v>
      </c>
      <c r="AK357" s="66">
        <v>0</v>
      </c>
      <c r="AL357" s="66">
        <v>0</v>
      </c>
      <c r="AM357" s="66">
        <v>0</v>
      </c>
      <c r="AN357" s="66">
        <v>0</v>
      </c>
      <c r="AO357" s="66">
        <v>0</v>
      </c>
      <c r="AP357" s="66">
        <v>0</v>
      </c>
      <c r="AQ357" s="66">
        <f t="shared" si="5"/>
        <v>0</v>
      </c>
      <c r="AT357" s="35"/>
    </row>
    <row r="358" spans="1:46" ht="33" customHeight="1">
      <c r="A358" s="44">
        <v>1312</v>
      </c>
      <c r="B358" s="45" t="s">
        <v>336</v>
      </c>
      <c r="C358" s="67" t="s">
        <v>665</v>
      </c>
      <c r="D358" s="66">
        <v>0</v>
      </c>
      <c r="E358" s="66">
        <v>0</v>
      </c>
      <c r="F358" s="66">
        <v>0</v>
      </c>
      <c r="G358" s="66">
        <v>0</v>
      </c>
      <c r="H358" s="66">
        <v>0</v>
      </c>
      <c r="I358" s="66">
        <v>0</v>
      </c>
      <c r="J358" s="66">
        <v>0</v>
      </c>
      <c r="K358" s="66">
        <v>0</v>
      </c>
      <c r="L358" s="66">
        <v>0</v>
      </c>
      <c r="M358" s="66">
        <v>0</v>
      </c>
      <c r="N358" s="66">
        <v>0</v>
      </c>
      <c r="O358" s="66">
        <v>0</v>
      </c>
      <c r="P358" s="66">
        <v>0</v>
      </c>
      <c r="Q358" s="66">
        <v>0</v>
      </c>
      <c r="R358" s="66">
        <v>0</v>
      </c>
      <c r="S358" s="66">
        <v>0</v>
      </c>
      <c r="T358" s="66">
        <v>0</v>
      </c>
      <c r="U358" s="66">
        <v>0</v>
      </c>
      <c r="V358" s="66">
        <v>0</v>
      </c>
      <c r="W358" s="66">
        <v>0</v>
      </c>
      <c r="X358" s="66">
        <v>0</v>
      </c>
      <c r="Y358" s="66">
        <v>0</v>
      </c>
      <c r="Z358" s="66">
        <v>0</v>
      </c>
      <c r="AA358" s="66">
        <v>0</v>
      </c>
      <c r="AB358" s="66">
        <v>0</v>
      </c>
      <c r="AC358" s="66">
        <v>0</v>
      </c>
      <c r="AD358" s="66">
        <v>0</v>
      </c>
      <c r="AE358" s="66">
        <v>0</v>
      </c>
      <c r="AF358" s="66">
        <v>0</v>
      </c>
      <c r="AG358" s="66">
        <v>0</v>
      </c>
      <c r="AH358" s="66">
        <v>0</v>
      </c>
      <c r="AI358" s="66">
        <v>0</v>
      </c>
      <c r="AJ358" s="66">
        <v>0</v>
      </c>
      <c r="AK358" s="66">
        <v>0</v>
      </c>
      <c r="AL358" s="66">
        <v>0</v>
      </c>
      <c r="AM358" s="66">
        <v>0</v>
      </c>
      <c r="AN358" s="66">
        <v>0</v>
      </c>
      <c r="AO358" s="66">
        <v>0</v>
      </c>
      <c r="AP358" s="66">
        <v>0</v>
      </c>
      <c r="AQ358" s="66">
        <f t="shared" si="5"/>
        <v>0</v>
      </c>
      <c r="AT358" s="35"/>
    </row>
    <row r="359" spans="1:46" ht="33" customHeight="1">
      <c r="A359" s="44">
        <v>1313</v>
      </c>
      <c r="B359" s="45" t="s">
        <v>337</v>
      </c>
      <c r="C359" s="67" t="s">
        <v>665</v>
      </c>
      <c r="D359" s="66">
        <v>0</v>
      </c>
      <c r="E359" s="66">
        <v>0</v>
      </c>
      <c r="F359" s="66">
        <v>0</v>
      </c>
      <c r="G359" s="66">
        <v>0</v>
      </c>
      <c r="H359" s="66">
        <v>0</v>
      </c>
      <c r="I359" s="66">
        <v>0</v>
      </c>
      <c r="J359" s="66">
        <v>0</v>
      </c>
      <c r="K359" s="66">
        <v>0</v>
      </c>
      <c r="L359" s="66">
        <v>0</v>
      </c>
      <c r="M359" s="66">
        <v>0</v>
      </c>
      <c r="N359" s="66">
        <v>0</v>
      </c>
      <c r="O359" s="66">
        <v>0</v>
      </c>
      <c r="P359" s="66">
        <v>0</v>
      </c>
      <c r="Q359" s="66">
        <v>0</v>
      </c>
      <c r="R359" s="66">
        <v>0</v>
      </c>
      <c r="S359" s="66">
        <v>0</v>
      </c>
      <c r="T359" s="66">
        <v>0</v>
      </c>
      <c r="U359" s="66">
        <v>0</v>
      </c>
      <c r="V359" s="66">
        <v>0</v>
      </c>
      <c r="W359" s="66">
        <v>0</v>
      </c>
      <c r="X359" s="66">
        <v>0</v>
      </c>
      <c r="Y359" s="66">
        <v>0</v>
      </c>
      <c r="Z359" s="66">
        <v>0</v>
      </c>
      <c r="AA359" s="66">
        <v>0</v>
      </c>
      <c r="AB359" s="66">
        <v>0</v>
      </c>
      <c r="AC359" s="66">
        <v>0</v>
      </c>
      <c r="AD359" s="66">
        <v>0</v>
      </c>
      <c r="AE359" s="66">
        <v>0</v>
      </c>
      <c r="AF359" s="66">
        <v>0</v>
      </c>
      <c r="AG359" s="66">
        <v>0</v>
      </c>
      <c r="AH359" s="66">
        <v>0</v>
      </c>
      <c r="AI359" s="66">
        <v>0</v>
      </c>
      <c r="AJ359" s="66">
        <v>0</v>
      </c>
      <c r="AK359" s="66">
        <v>0</v>
      </c>
      <c r="AL359" s="66">
        <v>0</v>
      </c>
      <c r="AM359" s="66">
        <v>0</v>
      </c>
      <c r="AN359" s="66">
        <v>0</v>
      </c>
      <c r="AO359" s="66">
        <v>0</v>
      </c>
      <c r="AP359" s="66">
        <v>0</v>
      </c>
      <c r="AQ359" s="66">
        <f t="shared" si="5"/>
        <v>0</v>
      </c>
      <c r="AT359" s="35"/>
    </row>
    <row r="360" spans="1:46" ht="33" customHeight="1">
      <c r="A360" s="44">
        <v>1314</v>
      </c>
      <c r="B360" s="45" t="s">
        <v>338</v>
      </c>
      <c r="C360" s="67" t="s">
        <v>665</v>
      </c>
      <c r="D360" s="66">
        <v>0</v>
      </c>
      <c r="E360" s="66">
        <v>0</v>
      </c>
      <c r="F360" s="66">
        <v>0</v>
      </c>
      <c r="G360" s="66">
        <v>0</v>
      </c>
      <c r="H360" s="66">
        <v>0</v>
      </c>
      <c r="I360" s="66">
        <v>0</v>
      </c>
      <c r="J360" s="66">
        <v>0</v>
      </c>
      <c r="K360" s="66">
        <v>0</v>
      </c>
      <c r="L360" s="66">
        <v>0</v>
      </c>
      <c r="M360" s="66">
        <v>0</v>
      </c>
      <c r="N360" s="66">
        <v>0</v>
      </c>
      <c r="O360" s="66">
        <v>0</v>
      </c>
      <c r="P360" s="66">
        <v>0</v>
      </c>
      <c r="Q360" s="66">
        <v>0</v>
      </c>
      <c r="R360" s="66">
        <v>0</v>
      </c>
      <c r="S360" s="66">
        <v>0</v>
      </c>
      <c r="T360" s="66">
        <v>0</v>
      </c>
      <c r="U360" s="66">
        <v>0</v>
      </c>
      <c r="V360" s="66">
        <v>0</v>
      </c>
      <c r="W360" s="66">
        <v>0</v>
      </c>
      <c r="X360" s="66">
        <v>0</v>
      </c>
      <c r="Y360" s="66">
        <v>0</v>
      </c>
      <c r="Z360" s="66">
        <v>0</v>
      </c>
      <c r="AA360" s="66">
        <v>0</v>
      </c>
      <c r="AB360" s="66">
        <v>0</v>
      </c>
      <c r="AC360" s="66">
        <v>0</v>
      </c>
      <c r="AD360" s="66">
        <v>0</v>
      </c>
      <c r="AE360" s="66">
        <v>0</v>
      </c>
      <c r="AF360" s="66">
        <v>0</v>
      </c>
      <c r="AG360" s="66">
        <v>0</v>
      </c>
      <c r="AH360" s="66">
        <v>0</v>
      </c>
      <c r="AI360" s="66">
        <v>0</v>
      </c>
      <c r="AJ360" s="66">
        <v>0</v>
      </c>
      <c r="AK360" s="66">
        <v>0</v>
      </c>
      <c r="AL360" s="66">
        <v>0</v>
      </c>
      <c r="AM360" s="66">
        <v>0</v>
      </c>
      <c r="AN360" s="66">
        <v>0</v>
      </c>
      <c r="AO360" s="66">
        <v>0</v>
      </c>
      <c r="AP360" s="66">
        <v>0</v>
      </c>
      <c r="AQ360" s="66">
        <f t="shared" si="5"/>
        <v>0</v>
      </c>
      <c r="AT360" s="35"/>
    </row>
    <row r="361" spans="1:46" ht="33" customHeight="1">
      <c r="A361" s="44">
        <v>1315</v>
      </c>
      <c r="B361" s="45" t="s">
        <v>339</v>
      </c>
      <c r="C361" s="67" t="s">
        <v>665</v>
      </c>
      <c r="D361" s="66">
        <v>0</v>
      </c>
      <c r="E361" s="66">
        <v>0</v>
      </c>
      <c r="F361" s="66">
        <v>0</v>
      </c>
      <c r="G361" s="66">
        <v>0</v>
      </c>
      <c r="H361" s="66">
        <v>0</v>
      </c>
      <c r="I361" s="66">
        <v>0</v>
      </c>
      <c r="J361" s="66">
        <v>0</v>
      </c>
      <c r="K361" s="66">
        <v>0</v>
      </c>
      <c r="L361" s="66">
        <v>0</v>
      </c>
      <c r="M361" s="66">
        <v>0</v>
      </c>
      <c r="N361" s="66">
        <v>0</v>
      </c>
      <c r="O361" s="66">
        <v>0</v>
      </c>
      <c r="P361" s="66">
        <v>0</v>
      </c>
      <c r="Q361" s="66">
        <v>0</v>
      </c>
      <c r="R361" s="66">
        <v>0</v>
      </c>
      <c r="S361" s="66">
        <v>0</v>
      </c>
      <c r="T361" s="66">
        <v>0</v>
      </c>
      <c r="U361" s="66">
        <v>0</v>
      </c>
      <c r="V361" s="66">
        <v>0</v>
      </c>
      <c r="W361" s="66">
        <v>0</v>
      </c>
      <c r="X361" s="66">
        <v>0</v>
      </c>
      <c r="Y361" s="66">
        <v>0</v>
      </c>
      <c r="Z361" s="66">
        <v>0</v>
      </c>
      <c r="AA361" s="66">
        <v>0</v>
      </c>
      <c r="AB361" s="66">
        <v>0</v>
      </c>
      <c r="AC361" s="66">
        <v>0</v>
      </c>
      <c r="AD361" s="66">
        <v>0</v>
      </c>
      <c r="AE361" s="66">
        <v>0</v>
      </c>
      <c r="AF361" s="66">
        <v>0</v>
      </c>
      <c r="AG361" s="66">
        <v>0</v>
      </c>
      <c r="AH361" s="66">
        <v>0</v>
      </c>
      <c r="AI361" s="66">
        <v>0</v>
      </c>
      <c r="AJ361" s="66">
        <v>0</v>
      </c>
      <c r="AK361" s="66">
        <v>0</v>
      </c>
      <c r="AL361" s="66">
        <v>0</v>
      </c>
      <c r="AM361" s="66">
        <v>0</v>
      </c>
      <c r="AN361" s="66">
        <v>0</v>
      </c>
      <c r="AO361" s="66">
        <v>0</v>
      </c>
      <c r="AP361" s="66">
        <v>0</v>
      </c>
      <c r="AQ361" s="66">
        <f t="shared" si="5"/>
        <v>0</v>
      </c>
      <c r="AT361" s="35"/>
    </row>
    <row r="362" spans="1:46" ht="33" customHeight="1">
      <c r="A362" s="44">
        <v>1316</v>
      </c>
      <c r="B362" s="45" t="s">
        <v>340</v>
      </c>
      <c r="C362" s="67" t="s">
        <v>665</v>
      </c>
      <c r="D362" s="66">
        <v>0</v>
      </c>
      <c r="E362" s="66">
        <v>0</v>
      </c>
      <c r="F362" s="66">
        <v>0</v>
      </c>
      <c r="G362" s="66">
        <v>0</v>
      </c>
      <c r="H362" s="66">
        <v>0</v>
      </c>
      <c r="I362" s="66">
        <v>0</v>
      </c>
      <c r="J362" s="66">
        <v>0</v>
      </c>
      <c r="K362" s="66">
        <v>0</v>
      </c>
      <c r="L362" s="66">
        <v>0</v>
      </c>
      <c r="M362" s="66">
        <v>0</v>
      </c>
      <c r="N362" s="66">
        <v>0</v>
      </c>
      <c r="O362" s="66">
        <v>0</v>
      </c>
      <c r="P362" s="66">
        <v>0</v>
      </c>
      <c r="Q362" s="66">
        <v>0</v>
      </c>
      <c r="R362" s="66">
        <v>0</v>
      </c>
      <c r="S362" s="66">
        <v>0</v>
      </c>
      <c r="T362" s="66">
        <v>0</v>
      </c>
      <c r="U362" s="66">
        <v>0</v>
      </c>
      <c r="V362" s="66">
        <v>0</v>
      </c>
      <c r="W362" s="66">
        <v>0</v>
      </c>
      <c r="X362" s="66">
        <v>0</v>
      </c>
      <c r="Y362" s="66">
        <v>0</v>
      </c>
      <c r="Z362" s="66">
        <v>0</v>
      </c>
      <c r="AA362" s="66">
        <v>0</v>
      </c>
      <c r="AB362" s="66">
        <v>0</v>
      </c>
      <c r="AC362" s="66">
        <v>0</v>
      </c>
      <c r="AD362" s="66">
        <v>0</v>
      </c>
      <c r="AE362" s="66">
        <v>0</v>
      </c>
      <c r="AF362" s="66">
        <v>0</v>
      </c>
      <c r="AG362" s="66">
        <v>0</v>
      </c>
      <c r="AH362" s="66">
        <v>0</v>
      </c>
      <c r="AI362" s="66">
        <v>0</v>
      </c>
      <c r="AJ362" s="66">
        <v>0</v>
      </c>
      <c r="AK362" s="66">
        <v>0</v>
      </c>
      <c r="AL362" s="66">
        <v>0</v>
      </c>
      <c r="AM362" s="66">
        <v>0</v>
      </c>
      <c r="AN362" s="66">
        <v>0</v>
      </c>
      <c r="AO362" s="66">
        <v>0</v>
      </c>
      <c r="AP362" s="66">
        <v>0</v>
      </c>
      <c r="AQ362" s="66">
        <f t="shared" si="5"/>
        <v>0</v>
      </c>
      <c r="AT362" s="35"/>
    </row>
    <row r="363" spans="1:46" ht="33" customHeight="1">
      <c r="A363" s="44">
        <v>1317</v>
      </c>
      <c r="B363" s="45" t="s">
        <v>341</v>
      </c>
      <c r="C363" s="67" t="s">
        <v>665</v>
      </c>
      <c r="D363" s="66">
        <v>0</v>
      </c>
      <c r="E363" s="66">
        <v>0</v>
      </c>
      <c r="F363" s="66">
        <v>0</v>
      </c>
      <c r="G363" s="66">
        <v>0</v>
      </c>
      <c r="H363" s="66">
        <v>0</v>
      </c>
      <c r="I363" s="66">
        <v>0</v>
      </c>
      <c r="J363" s="66">
        <v>0</v>
      </c>
      <c r="K363" s="66">
        <v>0</v>
      </c>
      <c r="L363" s="66">
        <v>0</v>
      </c>
      <c r="M363" s="66">
        <v>0</v>
      </c>
      <c r="N363" s="66">
        <v>0</v>
      </c>
      <c r="O363" s="66">
        <v>0</v>
      </c>
      <c r="P363" s="66">
        <v>0</v>
      </c>
      <c r="Q363" s="66">
        <v>0</v>
      </c>
      <c r="R363" s="66">
        <v>0</v>
      </c>
      <c r="S363" s="66">
        <v>0</v>
      </c>
      <c r="T363" s="66">
        <v>0</v>
      </c>
      <c r="U363" s="66">
        <v>0</v>
      </c>
      <c r="V363" s="66">
        <v>0</v>
      </c>
      <c r="W363" s="66">
        <v>0</v>
      </c>
      <c r="X363" s="66">
        <v>0</v>
      </c>
      <c r="Y363" s="66">
        <v>0</v>
      </c>
      <c r="Z363" s="66">
        <v>0</v>
      </c>
      <c r="AA363" s="66">
        <v>0</v>
      </c>
      <c r="AB363" s="66">
        <v>0</v>
      </c>
      <c r="AC363" s="66">
        <v>0</v>
      </c>
      <c r="AD363" s="66">
        <v>0</v>
      </c>
      <c r="AE363" s="66">
        <v>0</v>
      </c>
      <c r="AF363" s="66">
        <v>0</v>
      </c>
      <c r="AG363" s="66">
        <v>0</v>
      </c>
      <c r="AH363" s="66">
        <v>0</v>
      </c>
      <c r="AI363" s="66">
        <v>0</v>
      </c>
      <c r="AJ363" s="66">
        <v>0</v>
      </c>
      <c r="AK363" s="66">
        <v>0</v>
      </c>
      <c r="AL363" s="66">
        <v>0</v>
      </c>
      <c r="AM363" s="66">
        <v>0</v>
      </c>
      <c r="AN363" s="66">
        <v>0</v>
      </c>
      <c r="AO363" s="66">
        <v>0</v>
      </c>
      <c r="AP363" s="66">
        <v>0</v>
      </c>
      <c r="AQ363" s="66">
        <f t="shared" si="5"/>
        <v>0</v>
      </c>
      <c r="AT363" s="35"/>
    </row>
    <row r="364" spans="1:46" ht="33" customHeight="1">
      <c r="A364" s="44">
        <v>1318</v>
      </c>
      <c r="B364" s="45" t="s">
        <v>342</v>
      </c>
      <c r="C364" s="67" t="s">
        <v>665</v>
      </c>
      <c r="D364" s="66">
        <v>0</v>
      </c>
      <c r="E364" s="66">
        <v>0</v>
      </c>
      <c r="F364" s="66">
        <v>0</v>
      </c>
      <c r="G364" s="66">
        <v>0</v>
      </c>
      <c r="H364" s="66">
        <v>0</v>
      </c>
      <c r="I364" s="66">
        <v>0</v>
      </c>
      <c r="J364" s="66">
        <v>0</v>
      </c>
      <c r="K364" s="66">
        <v>0</v>
      </c>
      <c r="L364" s="66">
        <v>0</v>
      </c>
      <c r="M364" s="66">
        <v>0</v>
      </c>
      <c r="N364" s="66">
        <v>0</v>
      </c>
      <c r="O364" s="66">
        <v>0</v>
      </c>
      <c r="P364" s="66">
        <v>0</v>
      </c>
      <c r="Q364" s="66">
        <v>0</v>
      </c>
      <c r="R364" s="66">
        <v>0</v>
      </c>
      <c r="S364" s="66">
        <v>0</v>
      </c>
      <c r="T364" s="66">
        <v>0</v>
      </c>
      <c r="U364" s="66">
        <v>0</v>
      </c>
      <c r="V364" s="66">
        <v>0</v>
      </c>
      <c r="W364" s="66">
        <v>0</v>
      </c>
      <c r="X364" s="66">
        <v>0</v>
      </c>
      <c r="Y364" s="66">
        <v>0</v>
      </c>
      <c r="Z364" s="66">
        <v>0</v>
      </c>
      <c r="AA364" s="66">
        <v>0</v>
      </c>
      <c r="AB364" s="66">
        <v>0</v>
      </c>
      <c r="AC364" s="66">
        <v>0</v>
      </c>
      <c r="AD364" s="66">
        <v>0</v>
      </c>
      <c r="AE364" s="66">
        <v>0</v>
      </c>
      <c r="AF364" s="66">
        <v>0</v>
      </c>
      <c r="AG364" s="66">
        <v>0</v>
      </c>
      <c r="AH364" s="66">
        <v>0</v>
      </c>
      <c r="AI364" s="66">
        <v>0</v>
      </c>
      <c r="AJ364" s="66">
        <v>0</v>
      </c>
      <c r="AK364" s="66">
        <v>0</v>
      </c>
      <c r="AL364" s="66">
        <v>0</v>
      </c>
      <c r="AM364" s="66">
        <v>0</v>
      </c>
      <c r="AN364" s="66">
        <v>0</v>
      </c>
      <c r="AO364" s="66">
        <v>0</v>
      </c>
      <c r="AP364" s="66">
        <v>0</v>
      </c>
      <c r="AQ364" s="66">
        <f t="shared" si="5"/>
        <v>0</v>
      </c>
      <c r="AT364" s="35"/>
    </row>
    <row r="365" spans="1:46" ht="33" customHeight="1">
      <c r="A365" s="44">
        <v>1319</v>
      </c>
      <c r="B365" s="45" t="s">
        <v>343</v>
      </c>
      <c r="C365" s="67" t="s">
        <v>665</v>
      </c>
      <c r="D365" s="66">
        <v>0</v>
      </c>
      <c r="E365" s="66">
        <v>0</v>
      </c>
      <c r="F365" s="66">
        <v>0</v>
      </c>
      <c r="G365" s="66">
        <v>0</v>
      </c>
      <c r="H365" s="66">
        <v>0</v>
      </c>
      <c r="I365" s="66">
        <v>0</v>
      </c>
      <c r="J365" s="66">
        <v>0</v>
      </c>
      <c r="K365" s="66">
        <v>0</v>
      </c>
      <c r="L365" s="66">
        <v>0</v>
      </c>
      <c r="M365" s="66">
        <v>0</v>
      </c>
      <c r="N365" s="66">
        <v>0</v>
      </c>
      <c r="O365" s="66">
        <v>0</v>
      </c>
      <c r="P365" s="66">
        <v>0</v>
      </c>
      <c r="Q365" s="66">
        <v>0</v>
      </c>
      <c r="R365" s="66">
        <v>0</v>
      </c>
      <c r="S365" s="66">
        <v>0</v>
      </c>
      <c r="T365" s="66">
        <v>0</v>
      </c>
      <c r="U365" s="66">
        <v>0</v>
      </c>
      <c r="V365" s="66">
        <v>0</v>
      </c>
      <c r="W365" s="66">
        <v>0</v>
      </c>
      <c r="X365" s="66">
        <v>0</v>
      </c>
      <c r="Y365" s="66">
        <v>0</v>
      </c>
      <c r="Z365" s="66">
        <v>0</v>
      </c>
      <c r="AA365" s="66">
        <v>0</v>
      </c>
      <c r="AB365" s="66">
        <v>0</v>
      </c>
      <c r="AC365" s="66">
        <v>0</v>
      </c>
      <c r="AD365" s="66">
        <v>0</v>
      </c>
      <c r="AE365" s="66">
        <v>0</v>
      </c>
      <c r="AF365" s="66">
        <v>0</v>
      </c>
      <c r="AG365" s="66">
        <v>0</v>
      </c>
      <c r="AH365" s="66">
        <v>0</v>
      </c>
      <c r="AI365" s="66">
        <v>0</v>
      </c>
      <c r="AJ365" s="66">
        <v>0</v>
      </c>
      <c r="AK365" s="66">
        <v>0</v>
      </c>
      <c r="AL365" s="66">
        <v>0</v>
      </c>
      <c r="AM365" s="66">
        <v>0</v>
      </c>
      <c r="AN365" s="66">
        <v>0</v>
      </c>
      <c r="AO365" s="66">
        <v>0</v>
      </c>
      <c r="AP365" s="66">
        <v>0</v>
      </c>
      <c r="AQ365" s="66">
        <f t="shared" si="5"/>
        <v>0</v>
      </c>
      <c r="AT365" s="35"/>
    </row>
    <row r="366" spans="1:46" ht="33" customHeight="1">
      <c r="A366" s="44">
        <v>1320</v>
      </c>
      <c r="B366" s="45" t="s">
        <v>344</v>
      </c>
      <c r="C366" s="67" t="s">
        <v>665</v>
      </c>
      <c r="D366" s="66">
        <v>0</v>
      </c>
      <c r="E366" s="66">
        <v>0</v>
      </c>
      <c r="F366" s="66">
        <v>0</v>
      </c>
      <c r="G366" s="66">
        <v>0</v>
      </c>
      <c r="H366" s="66">
        <v>0</v>
      </c>
      <c r="I366" s="66">
        <v>0</v>
      </c>
      <c r="J366" s="66">
        <v>0</v>
      </c>
      <c r="K366" s="66">
        <v>0</v>
      </c>
      <c r="L366" s="66">
        <v>0</v>
      </c>
      <c r="M366" s="66">
        <v>0</v>
      </c>
      <c r="N366" s="66">
        <v>0</v>
      </c>
      <c r="O366" s="66">
        <v>0</v>
      </c>
      <c r="P366" s="66">
        <v>0</v>
      </c>
      <c r="Q366" s="66">
        <v>0</v>
      </c>
      <c r="R366" s="66">
        <v>0</v>
      </c>
      <c r="S366" s="66">
        <v>0</v>
      </c>
      <c r="T366" s="66">
        <v>0</v>
      </c>
      <c r="U366" s="66">
        <v>0</v>
      </c>
      <c r="V366" s="66">
        <v>0</v>
      </c>
      <c r="W366" s="66">
        <v>0</v>
      </c>
      <c r="X366" s="66">
        <v>0</v>
      </c>
      <c r="Y366" s="66">
        <v>0</v>
      </c>
      <c r="Z366" s="66">
        <v>0</v>
      </c>
      <c r="AA366" s="66">
        <v>0</v>
      </c>
      <c r="AB366" s="66">
        <v>0</v>
      </c>
      <c r="AC366" s="66">
        <v>0</v>
      </c>
      <c r="AD366" s="66">
        <v>0</v>
      </c>
      <c r="AE366" s="66">
        <v>0</v>
      </c>
      <c r="AF366" s="66">
        <v>0</v>
      </c>
      <c r="AG366" s="66">
        <v>0</v>
      </c>
      <c r="AH366" s="66">
        <v>0</v>
      </c>
      <c r="AI366" s="66">
        <v>0</v>
      </c>
      <c r="AJ366" s="66">
        <v>0</v>
      </c>
      <c r="AK366" s="66">
        <v>0</v>
      </c>
      <c r="AL366" s="66">
        <v>0</v>
      </c>
      <c r="AM366" s="66">
        <v>0</v>
      </c>
      <c r="AN366" s="66">
        <v>0</v>
      </c>
      <c r="AO366" s="66">
        <v>0</v>
      </c>
      <c r="AP366" s="66">
        <v>0</v>
      </c>
      <c r="AQ366" s="66">
        <f t="shared" si="5"/>
        <v>0</v>
      </c>
      <c r="AT366" s="35"/>
    </row>
    <row r="367" spans="1:46" ht="33" customHeight="1">
      <c r="A367" s="44">
        <v>1321</v>
      </c>
      <c r="B367" s="45" t="s">
        <v>345</v>
      </c>
      <c r="C367" s="67" t="s">
        <v>665</v>
      </c>
      <c r="D367" s="66">
        <v>0</v>
      </c>
      <c r="E367" s="66">
        <v>0</v>
      </c>
      <c r="F367" s="66">
        <v>0</v>
      </c>
      <c r="G367" s="66">
        <v>0</v>
      </c>
      <c r="H367" s="66">
        <v>0</v>
      </c>
      <c r="I367" s="66">
        <v>0</v>
      </c>
      <c r="J367" s="66">
        <v>0</v>
      </c>
      <c r="K367" s="66">
        <v>0</v>
      </c>
      <c r="L367" s="66">
        <v>0</v>
      </c>
      <c r="M367" s="66">
        <v>0</v>
      </c>
      <c r="N367" s="66">
        <v>0</v>
      </c>
      <c r="O367" s="66">
        <v>0</v>
      </c>
      <c r="P367" s="66">
        <v>0</v>
      </c>
      <c r="Q367" s="66">
        <v>0</v>
      </c>
      <c r="R367" s="66">
        <v>0</v>
      </c>
      <c r="S367" s="66">
        <v>0</v>
      </c>
      <c r="T367" s="66">
        <v>0</v>
      </c>
      <c r="U367" s="66">
        <v>0</v>
      </c>
      <c r="V367" s="66">
        <v>0</v>
      </c>
      <c r="W367" s="66">
        <v>0</v>
      </c>
      <c r="X367" s="66">
        <v>0</v>
      </c>
      <c r="Y367" s="66">
        <v>0</v>
      </c>
      <c r="Z367" s="66">
        <v>0</v>
      </c>
      <c r="AA367" s="66">
        <v>0</v>
      </c>
      <c r="AB367" s="66">
        <v>0</v>
      </c>
      <c r="AC367" s="66">
        <v>0</v>
      </c>
      <c r="AD367" s="66">
        <v>0</v>
      </c>
      <c r="AE367" s="66">
        <v>0</v>
      </c>
      <c r="AF367" s="66">
        <v>0</v>
      </c>
      <c r="AG367" s="66">
        <v>0</v>
      </c>
      <c r="AH367" s="66">
        <v>0</v>
      </c>
      <c r="AI367" s="66">
        <v>0</v>
      </c>
      <c r="AJ367" s="66">
        <v>0</v>
      </c>
      <c r="AK367" s="66">
        <v>0</v>
      </c>
      <c r="AL367" s="66">
        <v>0</v>
      </c>
      <c r="AM367" s="66">
        <v>0</v>
      </c>
      <c r="AN367" s="66">
        <v>0</v>
      </c>
      <c r="AO367" s="66">
        <v>0</v>
      </c>
      <c r="AP367" s="66">
        <v>0</v>
      </c>
      <c r="AQ367" s="66">
        <f t="shared" si="5"/>
        <v>0</v>
      </c>
      <c r="AT367" s="35"/>
    </row>
    <row r="368" spans="1:46" ht="33" customHeight="1">
      <c r="A368" s="44">
        <v>1322</v>
      </c>
      <c r="B368" s="45" t="s">
        <v>346</v>
      </c>
      <c r="C368" s="67" t="s">
        <v>665</v>
      </c>
      <c r="D368" s="66">
        <v>0</v>
      </c>
      <c r="E368" s="66">
        <v>0</v>
      </c>
      <c r="F368" s="66">
        <v>0</v>
      </c>
      <c r="G368" s="66">
        <v>0</v>
      </c>
      <c r="H368" s="66">
        <v>0</v>
      </c>
      <c r="I368" s="66">
        <v>0</v>
      </c>
      <c r="J368" s="66">
        <v>0</v>
      </c>
      <c r="K368" s="66">
        <v>0</v>
      </c>
      <c r="L368" s="66">
        <v>0</v>
      </c>
      <c r="M368" s="66">
        <v>0</v>
      </c>
      <c r="N368" s="66">
        <v>0</v>
      </c>
      <c r="O368" s="66">
        <v>0</v>
      </c>
      <c r="P368" s="66">
        <v>0</v>
      </c>
      <c r="Q368" s="66">
        <v>0</v>
      </c>
      <c r="R368" s="66">
        <v>0</v>
      </c>
      <c r="S368" s="66">
        <v>0</v>
      </c>
      <c r="T368" s="66">
        <v>0</v>
      </c>
      <c r="U368" s="66">
        <v>0</v>
      </c>
      <c r="V368" s="66">
        <v>0</v>
      </c>
      <c r="W368" s="66">
        <v>0</v>
      </c>
      <c r="X368" s="66">
        <v>0</v>
      </c>
      <c r="Y368" s="66">
        <v>0</v>
      </c>
      <c r="Z368" s="66">
        <v>0</v>
      </c>
      <c r="AA368" s="66">
        <v>0</v>
      </c>
      <c r="AB368" s="66">
        <v>0</v>
      </c>
      <c r="AC368" s="66">
        <v>0</v>
      </c>
      <c r="AD368" s="66">
        <v>0</v>
      </c>
      <c r="AE368" s="66">
        <v>0</v>
      </c>
      <c r="AF368" s="66">
        <v>0</v>
      </c>
      <c r="AG368" s="66">
        <v>0</v>
      </c>
      <c r="AH368" s="66">
        <v>0</v>
      </c>
      <c r="AI368" s="66">
        <v>0</v>
      </c>
      <c r="AJ368" s="66">
        <v>0</v>
      </c>
      <c r="AK368" s="66">
        <v>0</v>
      </c>
      <c r="AL368" s="66">
        <v>0</v>
      </c>
      <c r="AM368" s="66">
        <v>0</v>
      </c>
      <c r="AN368" s="66">
        <v>0</v>
      </c>
      <c r="AO368" s="66">
        <v>0</v>
      </c>
      <c r="AP368" s="66">
        <v>0</v>
      </c>
      <c r="AQ368" s="66">
        <f t="shared" si="5"/>
        <v>0</v>
      </c>
      <c r="AT368" s="35"/>
    </row>
    <row r="369" spans="1:46" ht="33" customHeight="1">
      <c r="A369" s="44">
        <v>1323</v>
      </c>
      <c r="B369" s="45" t="s">
        <v>347</v>
      </c>
      <c r="C369" s="67" t="s">
        <v>665</v>
      </c>
      <c r="D369" s="66">
        <v>0</v>
      </c>
      <c r="E369" s="66">
        <v>0</v>
      </c>
      <c r="F369" s="66">
        <v>0</v>
      </c>
      <c r="G369" s="66">
        <v>0</v>
      </c>
      <c r="H369" s="66">
        <v>0</v>
      </c>
      <c r="I369" s="66">
        <v>0</v>
      </c>
      <c r="J369" s="66">
        <v>0</v>
      </c>
      <c r="K369" s="66">
        <v>0</v>
      </c>
      <c r="L369" s="66">
        <v>0</v>
      </c>
      <c r="M369" s="66">
        <v>0</v>
      </c>
      <c r="N369" s="66">
        <v>0</v>
      </c>
      <c r="O369" s="66">
        <v>0</v>
      </c>
      <c r="P369" s="66">
        <v>0</v>
      </c>
      <c r="Q369" s="66">
        <v>0</v>
      </c>
      <c r="R369" s="66">
        <v>0</v>
      </c>
      <c r="S369" s="66">
        <v>0</v>
      </c>
      <c r="T369" s="66">
        <v>0</v>
      </c>
      <c r="U369" s="66">
        <v>0</v>
      </c>
      <c r="V369" s="66">
        <v>0</v>
      </c>
      <c r="W369" s="66">
        <v>0</v>
      </c>
      <c r="X369" s="66">
        <v>0</v>
      </c>
      <c r="Y369" s="66">
        <v>0</v>
      </c>
      <c r="Z369" s="66">
        <v>0</v>
      </c>
      <c r="AA369" s="66">
        <v>0</v>
      </c>
      <c r="AB369" s="66">
        <v>0</v>
      </c>
      <c r="AC369" s="66">
        <v>0</v>
      </c>
      <c r="AD369" s="66">
        <v>0</v>
      </c>
      <c r="AE369" s="66">
        <v>0</v>
      </c>
      <c r="AF369" s="66">
        <v>0</v>
      </c>
      <c r="AG369" s="66">
        <v>0</v>
      </c>
      <c r="AH369" s="66">
        <v>0</v>
      </c>
      <c r="AI369" s="66">
        <v>0</v>
      </c>
      <c r="AJ369" s="66">
        <v>0</v>
      </c>
      <c r="AK369" s="66">
        <v>0</v>
      </c>
      <c r="AL369" s="66">
        <v>0</v>
      </c>
      <c r="AM369" s="66">
        <v>0</v>
      </c>
      <c r="AN369" s="66">
        <v>0</v>
      </c>
      <c r="AO369" s="66">
        <v>0</v>
      </c>
      <c r="AP369" s="66">
        <v>0</v>
      </c>
      <c r="AQ369" s="66">
        <f t="shared" si="5"/>
        <v>0</v>
      </c>
      <c r="AT369" s="35"/>
    </row>
    <row r="370" spans="1:46" ht="33" customHeight="1">
      <c r="A370" s="44">
        <v>1324</v>
      </c>
      <c r="B370" s="45" t="s">
        <v>348</v>
      </c>
      <c r="C370" s="67" t="s">
        <v>665</v>
      </c>
      <c r="D370" s="66">
        <v>0</v>
      </c>
      <c r="E370" s="66">
        <v>0</v>
      </c>
      <c r="F370" s="66">
        <v>0</v>
      </c>
      <c r="G370" s="66">
        <v>0</v>
      </c>
      <c r="H370" s="66">
        <v>0</v>
      </c>
      <c r="I370" s="66">
        <v>0</v>
      </c>
      <c r="J370" s="66">
        <v>0</v>
      </c>
      <c r="K370" s="66">
        <v>0</v>
      </c>
      <c r="L370" s="66">
        <v>0</v>
      </c>
      <c r="M370" s="66">
        <v>0</v>
      </c>
      <c r="N370" s="66">
        <v>0</v>
      </c>
      <c r="O370" s="66">
        <v>0</v>
      </c>
      <c r="P370" s="66">
        <v>0</v>
      </c>
      <c r="Q370" s="66">
        <v>0</v>
      </c>
      <c r="R370" s="66">
        <v>0</v>
      </c>
      <c r="S370" s="66">
        <v>0</v>
      </c>
      <c r="T370" s="66">
        <v>0</v>
      </c>
      <c r="U370" s="66">
        <v>0</v>
      </c>
      <c r="V370" s="66">
        <v>0</v>
      </c>
      <c r="W370" s="66">
        <v>0</v>
      </c>
      <c r="X370" s="66">
        <v>0</v>
      </c>
      <c r="Y370" s="66">
        <v>0</v>
      </c>
      <c r="Z370" s="66">
        <v>0</v>
      </c>
      <c r="AA370" s="66">
        <v>0</v>
      </c>
      <c r="AB370" s="66">
        <v>0</v>
      </c>
      <c r="AC370" s="66">
        <v>0</v>
      </c>
      <c r="AD370" s="66">
        <v>0</v>
      </c>
      <c r="AE370" s="66">
        <v>0</v>
      </c>
      <c r="AF370" s="66">
        <v>0</v>
      </c>
      <c r="AG370" s="66">
        <v>0</v>
      </c>
      <c r="AH370" s="66">
        <v>0</v>
      </c>
      <c r="AI370" s="66">
        <v>0</v>
      </c>
      <c r="AJ370" s="66">
        <v>0</v>
      </c>
      <c r="AK370" s="66">
        <v>0</v>
      </c>
      <c r="AL370" s="66">
        <v>0</v>
      </c>
      <c r="AM370" s="66">
        <v>0</v>
      </c>
      <c r="AN370" s="66">
        <v>0</v>
      </c>
      <c r="AO370" s="66">
        <v>0</v>
      </c>
      <c r="AP370" s="66">
        <v>0</v>
      </c>
      <c r="AQ370" s="66">
        <f t="shared" si="5"/>
        <v>0</v>
      </c>
      <c r="AT370" s="35"/>
    </row>
    <row r="371" spans="1:46" ht="33" customHeight="1">
      <c r="A371" s="44">
        <v>1325</v>
      </c>
      <c r="B371" s="45" t="s">
        <v>349</v>
      </c>
      <c r="C371" s="67" t="s">
        <v>665</v>
      </c>
      <c r="D371" s="66">
        <v>0</v>
      </c>
      <c r="E371" s="66">
        <v>0</v>
      </c>
      <c r="F371" s="66">
        <v>0</v>
      </c>
      <c r="G371" s="66">
        <v>0</v>
      </c>
      <c r="H371" s="66">
        <v>0</v>
      </c>
      <c r="I371" s="66">
        <v>0</v>
      </c>
      <c r="J371" s="66">
        <v>0</v>
      </c>
      <c r="K371" s="66">
        <v>0</v>
      </c>
      <c r="L371" s="66">
        <v>0</v>
      </c>
      <c r="M371" s="66">
        <v>0</v>
      </c>
      <c r="N371" s="66">
        <v>0</v>
      </c>
      <c r="O371" s="66">
        <v>0</v>
      </c>
      <c r="P371" s="66">
        <v>0</v>
      </c>
      <c r="Q371" s="66">
        <v>0</v>
      </c>
      <c r="R371" s="66">
        <v>0</v>
      </c>
      <c r="S371" s="66">
        <v>0</v>
      </c>
      <c r="T371" s="66">
        <v>0</v>
      </c>
      <c r="U371" s="66">
        <v>0</v>
      </c>
      <c r="V371" s="66">
        <v>0</v>
      </c>
      <c r="W371" s="66">
        <v>0</v>
      </c>
      <c r="X371" s="66">
        <v>0</v>
      </c>
      <c r="Y371" s="66">
        <v>0</v>
      </c>
      <c r="Z371" s="66">
        <v>0</v>
      </c>
      <c r="AA371" s="66">
        <v>0</v>
      </c>
      <c r="AB371" s="66">
        <v>0</v>
      </c>
      <c r="AC371" s="66">
        <v>0</v>
      </c>
      <c r="AD371" s="66">
        <v>0</v>
      </c>
      <c r="AE371" s="66">
        <v>0</v>
      </c>
      <c r="AF371" s="66">
        <v>0</v>
      </c>
      <c r="AG371" s="66">
        <v>0</v>
      </c>
      <c r="AH371" s="66">
        <v>0</v>
      </c>
      <c r="AI371" s="66">
        <v>0</v>
      </c>
      <c r="AJ371" s="66">
        <v>0</v>
      </c>
      <c r="AK371" s="66">
        <v>0</v>
      </c>
      <c r="AL371" s="66">
        <v>0</v>
      </c>
      <c r="AM371" s="66">
        <v>0</v>
      </c>
      <c r="AN371" s="66">
        <v>0</v>
      </c>
      <c r="AO371" s="66">
        <v>0</v>
      </c>
      <c r="AP371" s="66">
        <v>0</v>
      </c>
      <c r="AQ371" s="66">
        <f t="shared" si="5"/>
        <v>0</v>
      </c>
      <c r="AT371" s="35"/>
    </row>
    <row r="372" spans="1:46" ht="33" customHeight="1">
      <c r="A372" s="44">
        <v>1326</v>
      </c>
      <c r="B372" s="45" t="s">
        <v>350</v>
      </c>
      <c r="C372" s="67" t="s">
        <v>665</v>
      </c>
      <c r="D372" s="66">
        <v>0</v>
      </c>
      <c r="E372" s="66">
        <v>0</v>
      </c>
      <c r="F372" s="66">
        <v>0</v>
      </c>
      <c r="G372" s="66">
        <v>0</v>
      </c>
      <c r="H372" s="66">
        <v>0</v>
      </c>
      <c r="I372" s="66">
        <v>0</v>
      </c>
      <c r="J372" s="66">
        <v>0</v>
      </c>
      <c r="K372" s="66">
        <v>0</v>
      </c>
      <c r="L372" s="66">
        <v>0</v>
      </c>
      <c r="M372" s="66">
        <v>0</v>
      </c>
      <c r="N372" s="66">
        <v>0</v>
      </c>
      <c r="O372" s="66">
        <v>0</v>
      </c>
      <c r="P372" s="66">
        <v>0</v>
      </c>
      <c r="Q372" s="66">
        <v>0</v>
      </c>
      <c r="R372" s="66">
        <v>0</v>
      </c>
      <c r="S372" s="66">
        <v>0</v>
      </c>
      <c r="T372" s="66">
        <v>0</v>
      </c>
      <c r="U372" s="66">
        <v>0</v>
      </c>
      <c r="V372" s="66">
        <v>0</v>
      </c>
      <c r="W372" s="66">
        <v>0</v>
      </c>
      <c r="X372" s="66">
        <v>0</v>
      </c>
      <c r="Y372" s="66">
        <v>0</v>
      </c>
      <c r="Z372" s="66">
        <v>0</v>
      </c>
      <c r="AA372" s="66">
        <v>0</v>
      </c>
      <c r="AB372" s="66">
        <v>0</v>
      </c>
      <c r="AC372" s="66">
        <v>0</v>
      </c>
      <c r="AD372" s="66">
        <v>0</v>
      </c>
      <c r="AE372" s="66">
        <v>0</v>
      </c>
      <c r="AF372" s="66">
        <v>0</v>
      </c>
      <c r="AG372" s="66">
        <v>0</v>
      </c>
      <c r="AH372" s="66">
        <v>0</v>
      </c>
      <c r="AI372" s="66">
        <v>0</v>
      </c>
      <c r="AJ372" s="66">
        <v>0</v>
      </c>
      <c r="AK372" s="66">
        <v>0</v>
      </c>
      <c r="AL372" s="66">
        <v>0</v>
      </c>
      <c r="AM372" s="66">
        <v>0</v>
      </c>
      <c r="AN372" s="66">
        <v>0</v>
      </c>
      <c r="AO372" s="66">
        <v>0</v>
      </c>
      <c r="AP372" s="66">
        <v>0</v>
      </c>
      <c r="AQ372" s="66">
        <f t="shared" si="5"/>
        <v>0</v>
      </c>
      <c r="AT372" s="35"/>
    </row>
    <row r="373" spans="1:46" ht="33" customHeight="1">
      <c r="A373" s="44">
        <v>1327</v>
      </c>
      <c r="B373" s="45" t="s">
        <v>351</v>
      </c>
      <c r="C373" s="67" t="s">
        <v>665</v>
      </c>
      <c r="D373" s="66">
        <v>0</v>
      </c>
      <c r="E373" s="66">
        <v>0</v>
      </c>
      <c r="F373" s="66">
        <v>0</v>
      </c>
      <c r="G373" s="66">
        <v>0</v>
      </c>
      <c r="H373" s="66">
        <v>0</v>
      </c>
      <c r="I373" s="66">
        <v>0</v>
      </c>
      <c r="J373" s="66">
        <v>0</v>
      </c>
      <c r="K373" s="66">
        <v>0</v>
      </c>
      <c r="L373" s="66">
        <v>0</v>
      </c>
      <c r="M373" s="66">
        <v>0</v>
      </c>
      <c r="N373" s="66">
        <v>0</v>
      </c>
      <c r="O373" s="66">
        <v>0</v>
      </c>
      <c r="P373" s="66">
        <v>0</v>
      </c>
      <c r="Q373" s="66">
        <v>0</v>
      </c>
      <c r="R373" s="66">
        <v>0</v>
      </c>
      <c r="S373" s="66">
        <v>0</v>
      </c>
      <c r="T373" s="66">
        <v>0</v>
      </c>
      <c r="U373" s="66">
        <v>0</v>
      </c>
      <c r="V373" s="66">
        <v>0</v>
      </c>
      <c r="W373" s="66">
        <v>0</v>
      </c>
      <c r="X373" s="66">
        <v>0</v>
      </c>
      <c r="Y373" s="66">
        <v>0</v>
      </c>
      <c r="Z373" s="66">
        <v>0</v>
      </c>
      <c r="AA373" s="66">
        <v>0</v>
      </c>
      <c r="AB373" s="66">
        <v>0</v>
      </c>
      <c r="AC373" s="66">
        <v>0</v>
      </c>
      <c r="AD373" s="66">
        <v>0</v>
      </c>
      <c r="AE373" s="66">
        <v>0</v>
      </c>
      <c r="AF373" s="66">
        <v>0</v>
      </c>
      <c r="AG373" s="66">
        <v>0</v>
      </c>
      <c r="AH373" s="66">
        <v>0</v>
      </c>
      <c r="AI373" s="66">
        <v>0</v>
      </c>
      <c r="AJ373" s="66">
        <v>0</v>
      </c>
      <c r="AK373" s="66">
        <v>0</v>
      </c>
      <c r="AL373" s="66">
        <v>0</v>
      </c>
      <c r="AM373" s="66">
        <v>0</v>
      </c>
      <c r="AN373" s="66">
        <v>0</v>
      </c>
      <c r="AO373" s="66">
        <v>0</v>
      </c>
      <c r="AP373" s="66">
        <v>0</v>
      </c>
      <c r="AQ373" s="66">
        <f t="shared" si="5"/>
        <v>0</v>
      </c>
      <c r="AT373" s="35"/>
    </row>
    <row r="374" spans="1:46" ht="33" customHeight="1">
      <c r="A374" s="44">
        <v>1328</v>
      </c>
      <c r="B374" s="45" t="s">
        <v>352</v>
      </c>
      <c r="C374" s="67" t="s">
        <v>665</v>
      </c>
      <c r="D374" s="66">
        <v>0</v>
      </c>
      <c r="E374" s="66">
        <v>0</v>
      </c>
      <c r="F374" s="66">
        <v>0</v>
      </c>
      <c r="G374" s="66">
        <v>0</v>
      </c>
      <c r="H374" s="66">
        <v>0</v>
      </c>
      <c r="I374" s="66">
        <v>0</v>
      </c>
      <c r="J374" s="66">
        <v>0</v>
      </c>
      <c r="K374" s="66">
        <v>0</v>
      </c>
      <c r="L374" s="66">
        <v>0</v>
      </c>
      <c r="M374" s="66">
        <v>0</v>
      </c>
      <c r="N374" s="66">
        <v>0</v>
      </c>
      <c r="O374" s="66">
        <v>0</v>
      </c>
      <c r="P374" s="66">
        <v>0</v>
      </c>
      <c r="Q374" s="66">
        <v>0</v>
      </c>
      <c r="R374" s="66">
        <v>0</v>
      </c>
      <c r="S374" s="66">
        <v>0</v>
      </c>
      <c r="T374" s="66">
        <v>0</v>
      </c>
      <c r="U374" s="66">
        <v>0</v>
      </c>
      <c r="V374" s="66">
        <v>0</v>
      </c>
      <c r="W374" s="66">
        <v>0</v>
      </c>
      <c r="X374" s="66">
        <v>0</v>
      </c>
      <c r="Y374" s="66">
        <v>0</v>
      </c>
      <c r="Z374" s="66">
        <v>0</v>
      </c>
      <c r="AA374" s="66">
        <v>0</v>
      </c>
      <c r="AB374" s="66">
        <v>0</v>
      </c>
      <c r="AC374" s="66">
        <v>0</v>
      </c>
      <c r="AD374" s="66">
        <v>0</v>
      </c>
      <c r="AE374" s="66">
        <v>0</v>
      </c>
      <c r="AF374" s="66">
        <v>0</v>
      </c>
      <c r="AG374" s="66">
        <v>0</v>
      </c>
      <c r="AH374" s="66">
        <v>0</v>
      </c>
      <c r="AI374" s="66">
        <v>0</v>
      </c>
      <c r="AJ374" s="66">
        <v>0</v>
      </c>
      <c r="AK374" s="66">
        <v>0</v>
      </c>
      <c r="AL374" s="66">
        <v>0</v>
      </c>
      <c r="AM374" s="66">
        <v>0</v>
      </c>
      <c r="AN374" s="66">
        <v>0</v>
      </c>
      <c r="AO374" s="66">
        <v>0</v>
      </c>
      <c r="AP374" s="66">
        <v>0</v>
      </c>
      <c r="AQ374" s="66">
        <f t="shared" si="5"/>
        <v>0</v>
      </c>
      <c r="AT374" s="35"/>
    </row>
    <row r="375" spans="1:46" ht="33" customHeight="1">
      <c r="A375" s="44">
        <v>1329</v>
      </c>
      <c r="B375" s="45" t="s">
        <v>353</v>
      </c>
      <c r="C375" s="67" t="s">
        <v>665</v>
      </c>
      <c r="D375" s="66">
        <v>0</v>
      </c>
      <c r="E375" s="66">
        <v>0</v>
      </c>
      <c r="F375" s="66">
        <v>0</v>
      </c>
      <c r="G375" s="66">
        <v>0</v>
      </c>
      <c r="H375" s="66">
        <v>0</v>
      </c>
      <c r="I375" s="66">
        <v>0</v>
      </c>
      <c r="J375" s="66">
        <v>0</v>
      </c>
      <c r="K375" s="66">
        <v>0</v>
      </c>
      <c r="L375" s="66">
        <v>0</v>
      </c>
      <c r="M375" s="66">
        <v>0</v>
      </c>
      <c r="N375" s="66">
        <v>0</v>
      </c>
      <c r="O375" s="66">
        <v>0</v>
      </c>
      <c r="P375" s="66">
        <v>0</v>
      </c>
      <c r="Q375" s="66">
        <v>0</v>
      </c>
      <c r="R375" s="66">
        <v>0</v>
      </c>
      <c r="S375" s="66">
        <v>0</v>
      </c>
      <c r="T375" s="66">
        <v>0</v>
      </c>
      <c r="U375" s="66">
        <v>0</v>
      </c>
      <c r="V375" s="66">
        <v>0</v>
      </c>
      <c r="W375" s="66">
        <v>0</v>
      </c>
      <c r="X375" s="66">
        <v>0</v>
      </c>
      <c r="Y375" s="66">
        <v>0</v>
      </c>
      <c r="Z375" s="66">
        <v>0</v>
      </c>
      <c r="AA375" s="66">
        <v>0</v>
      </c>
      <c r="AB375" s="66">
        <v>0</v>
      </c>
      <c r="AC375" s="66">
        <v>0</v>
      </c>
      <c r="AD375" s="66">
        <v>0</v>
      </c>
      <c r="AE375" s="66">
        <v>0</v>
      </c>
      <c r="AF375" s="66">
        <v>0</v>
      </c>
      <c r="AG375" s="66">
        <v>0</v>
      </c>
      <c r="AH375" s="66">
        <v>0</v>
      </c>
      <c r="AI375" s="66">
        <v>0</v>
      </c>
      <c r="AJ375" s="66">
        <v>0</v>
      </c>
      <c r="AK375" s="66">
        <v>0</v>
      </c>
      <c r="AL375" s="66">
        <v>0</v>
      </c>
      <c r="AM375" s="66">
        <v>0</v>
      </c>
      <c r="AN375" s="66">
        <v>0</v>
      </c>
      <c r="AO375" s="66">
        <v>0</v>
      </c>
      <c r="AP375" s="66">
        <v>0</v>
      </c>
      <c r="AQ375" s="66">
        <f t="shared" si="5"/>
        <v>0</v>
      </c>
      <c r="AT375" s="35"/>
    </row>
    <row r="376" spans="1:46" ht="33" customHeight="1">
      <c r="A376" s="44">
        <v>1330</v>
      </c>
      <c r="B376" s="45" t="s">
        <v>354</v>
      </c>
      <c r="C376" s="67" t="s">
        <v>665</v>
      </c>
      <c r="D376" s="66">
        <v>0</v>
      </c>
      <c r="E376" s="66">
        <v>0</v>
      </c>
      <c r="F376" s="66">
        <v>0</v>
      </c>
      <c r="G376" s="66">
        <v>0</v>
      </c>
      <c r="H376" s="66">
        <v>0</v>
      </c>
      <c r="I376" s="66">
        <v>0</v>
      </c>
      <c r="J376" s="66">
        <v>0</v>
      </c>
      <c r="K376" s="66">
        <v>0</v>
      </c>
      <c r="L376" s="66">
        <v>0</v>
      </c>
      <c r="M376" s="66">
        <v>0</v>
      </c>
      <c r="N376" s="66">
        <v>0</v>
      </c>
      <c r="O376" s="66">
        <v>0</v>
      </c>
      <c r="P376" s="66">
        <v>0</v>
      </c>
      <c r="Q376" s="66">
        <v>0</v>
      </c>
      <c r="R376" s="66">
        <v>0</v>
      </c>
      <c r="S376" s="66">
        <v>0</v>
      </c>
      <c r="T376" s="66">
        <v>0</v>
      </c>
      <c r="U376" s="66">
        <v>0</v>
      </c>
      <c r="V376" s="66">
        <v>0</v>
      </c>
      <c r="W376" s="66">
        <v>0</v>
      </c>
      <c r="X376" s="66">
        <v>0</v>
      </c>
      <c r="Y376" s="66">
        <v>0</v>
      </c>
      <c r="Z376" s="66">
        <v>0</v>
      </c>
      <c r="AA376" s="66">
        <v>0</v>
      </c>
      <c r="AB376" s="66">
        <v>0</v>
      </c>
      <c r="AC376" s="66">
        <v>0</v>
      </c>
      <c r="AD376" s="66">
        <v>0</v>
      </c>
      <c r="AE376" s="66">
        <v>0</v>
      </c>
      <c r="AF376" s="66">
        <v>0</v>
      </c>
      <c r="AG376" s="66">
        <v>0</v>
      </c>
      <c r="AH376" s="66">
        <v>0</v>
      </c>
      <c r="AI376" s="66">
        <v>0</v>
      </c>
      <c r="AJ376" s="66">
        <v>0</v>
      </c>
      <c r="AK376" s="66">
        <v>0</v>
      </c>
      <c r="AL376" s="66">
        <v>0</v>
      </c>
      <c r="AM376" s="66">
        <v>0</v>
      </c>
      <c r="AN376" s="66">
        <v>0</v>
      </c>
      <c r="AO376" s="66">
        <v>0</v>
      </c>
      <c r="AP376" s="66">
        <v>0</v>
      </c>
      <c r="AQ376" s="66">
        <f t="shared" si="5"/>
        <v>0</v>
      </c>
      <c r="AT376" s="35"/>
    </row>
    <row r="377" spans="1:46" ht="33" customHeight="1">
      <c r="A377" s="44">
        <v>1331</v>
      </c>
      <c r="B377" s="45" t="s">
        <v>355</v>
      </c>
      <c r="C377" s="67" t="s">
        <v>665</v>
      </c>
      <c r="D377" s="66">
        <v>0</v>
      </c>
      <c r="E377" s="66">
        <v>0</v>
      </c>
      <c r="F377" s="66">
        <v>0</v>
      </c>
      <c r="G377" s="66">
        <v>0</v>
      </c>
      <c r="H377" s="66">
        <v>0</v>
      </c>
      <c r="I377" s="66">
        <v>0</v>
      </c>
      <c r="J377" s="66">
        <v>0</v>
      </c>
      <c r="K377" s="66">
        <v>0</v>
      </c>
      <c r="L377" s="66">
        <v>0</v>
      </c>
      <c r="M377" s="66">
        <v>0</v>
      </c>
      <c r="N377" s="66">
        <v>0</v>
      </c>
      <c r="O377" s="66">
        <v>0</v>
      </c>
      <c r="P377" s="66">
        <v>0</v>
      </c>
      <c r="Q377" s="66">
        <v>0</v>
      </c>
      <c r="R377" s="66">
        <v>0</v>
      </c>
      <c r="S377" s="66">
        <v>0</v>
      </c>
      <c r="T377" s="66">
        <v>0</v>
      </c>
      <c r="U377" s="66">
        <v>0</v>
      </c>
      <c r="V377" s="66">
        <v>0</v>
      </c>
      <c r="W377" s="66">
        <v>0</v>
      </c>
      <c r="X377" s="66">
        <v>0</v>
      </c>
      <c r="Y377" s="66">
        <v>0</v>
      </c>
      <c r="Z377" s="66">
        <v>0</v>
      </c>
      <c r="AA377" s="66">
        <v>0</v>
      </c>
      <c r="AB377" s="66">
        <v>0</v>
      </c>
      <c r="AC377" s="66">
        <v>0</v>
      </c>
      <c r="AD377" s="66">
        <v>0</v>
      </c>
      <c r="AE377" s="66">
        <v>0</v>
      </c>
      <c r="AF377" s="66">
        <v>0</v>
      </c>
      <c r="AG377" s="66">
        <v>0</v>
      </c>
      <c r="AH377" s="66">
        <v>0</v>
      </c>
      <c r="AI377" s="66">
        <v>0</v>
      </c>
      <c r="AJ377" s="66">
        <v>0</v>
      </c>
      <c r="AK377" s="66">
        <v>0</v>
      </c>
      <c r="AL377" s="66">
        <v>0</v>
      </c>
      <c r="AM377" s="66">
        <v>0</v>
      </c>
      <c r="AN377" s="66">
        <v>0</v>
      </c>
      <c r="AO377" s="66">
        <v>0</v>
      </c>
      <c r="AP377" s="66">
        <v>0</v>
      </c>
      <c r="AQ377" s="66">
        <f t="shared" si="5"/>
        <v>0</v>
      </c>
      <c r="AT377" s="35"/>
    </row>
    <row r="378" spans="1:46" ht="33" customHeight="1">
      <c r="A378" s="44">
        <v>1332</v>
      </c>
      <c r="B378" s="45" t="s">
        <v>356</v>
      </c>
      <c r="C378" s="67" t="s">
        <v>665</v>
      </c>
      <c r="D378" s="66">
        <v>0</v>
      </c>
      <c r="E378" s="66">
        <v>0</v>
      </c>
      <c r="F378" s="66">
        <v>0</v>
      </c>
      <c r="G378" s="66">
        <v>0</v>
      </c>
      <c r="H378" s="66">
        <v>0</v>
      </c>
      <c r="I378" s="66">
        <v>0</v>
      </c>
      <c r="J378" s="66">
        <v>0</v>
      </c>
      <c r="K378" s="66">
        <v>0</v>
      </c>
      <c r="L378" s="66">
        <v>0</v>
      </c>
      <c r="M378" s="66">
        <v>0</v>
      </c>
      <c r="N378" s="66">
        <v>0</v>
      </c>
      <c r="O378" s="66">
        <v>0</v>
      </c>
      <c r="P378" s="66">
        <v>0</v>
      </c>
      <c r="Q378" s="66">
        <v>0</v>
      </c>
      <c r="R378" s="66">
        <v>0</v>
      </c>
      <c r="S378" s="66">
        <v>0</v>
      </c>
      <c r="T378" s="66">
        <v>0</v>
      </c>
      <c r="U378" s="66">
        <v>0</v>
      </c>
      <c r="V378" s="66">
        <v>0</v>
      </c>
      <c r="W378" s="66">
        <v>0</v>
      </c>
      <c r="X378" s="66">
        <v>0</v>
      </c>
      <c r="Y378" s="66">
        <v>0</v>
      </c>
      <c r="Z378" s="66">
        <v>0</v>
      </c>
      <c r="AA378" s="66">
        <v>0</v>
      </c>
      <c r="AB378" s="66">
        <v>0</v>
      </c>
      <c r="AC378" s="66">
        <v>0</v>
      </c>
      <c r="AD378" s="66">
        <v>0</v>
      </c>
      <c r="AE378" s="66">
        <v>0</v>
      </c>
      <c r="AF378" s="66">
        <v>0</v>
      </c>
      <c r="AG378" s="66">
        <v>0</v>
      </c>
      <c r="AH378" s="66">
        <v>0</v>
      </c>
      <c r="AI378" s="66">
        <v>0</v>
      </c>
      <c r="AJ378" s="66">
        <v>0</v>
      </c>
      <c r="AK378" s="66">
        <v>0</v>
      </c>
      <c r="AL378" s="66">
        <v>0</v>
      </c>
      <c r="AM378" s="66">
        <v>0</v>
      </c>
      <c r="AN378" s="66">
        <v>0</v>
      </c>
      <c r="AO378" s="66">
        <v>0</v>
      </c>
      <c r="AP378" s="66">
        <v>0</v>
      </c>
      <c r="AQ378" s="66">
        <f t="shared" si="5"/>
        <v>0</v>
      </c>
      <c r="AT378" s="35"/>
    </row>
    <row r="379" spans="1:46" ht="33" customHeight="1">
      <c r="A379" s="44">
        <v>1333</v>
      </c>
      <c r="B379" s="45" t="s">
        <v>357</v>
      </c>
      <c r="C379" s="67" t="s">
        <v>665</v>
      </c>
      <c r="D379" s="66">
        <v>0</v>
      </c>
      <c r="E379" s="66">
        <v>0</v>
      </c>
      <c r="F379" s="66">
        <v>0</v>
      </c>
      <c r="G379" s="66">
        <v>0</v>
      </c>
      <c r="H379" s="66">
        <v>0</v>
      </c>
      <c r="I379" s="66">
        <v>0</v>
      </c>
      <c r="J379" s="66">
        <v>0</v>
      </c>
      <c r="K379" s="66">
        <v>0</v>
      </c>
      <c r="L379" s="66">
        <v>0</v>
      </c>
      <c r="M379" s="66">
        <v>0</v>
      </c>
      <c r="N379" s="66">
        <v>0</v>
      </c>
      <c r="O379" s="66">
        <v>0</v>
      </c>
      <c r="P379" s="66">
        <v>0</v>
      </c>
      <c r="Q379" s="66">
        <v>0</v>
      </c>
      <c r="R379" s="66">
        <v>0</v>
      </c>
      <c r="S379" s="66">
        <v>0</v>
      </c>
      <c r="T379" s="66">
        <v>0</v>
      </c>
      <c r="U379" s="66">
        <v>0</v>
      </c>
      <c r="V379" s="66">
        <v>0</v>
      </c>
      <c r="W379" s="66">
        <v>0</v>
      </c>
      <c r="X379" s="66">
        <v>0</v>
      </c>
      <c r="Y379" s="66">
        <v>0</v>
      </c>
      <c r="Z379" s="66">
        <v>0</v>
      </c>
      <c r="AA379" s="66">
        <v>0</v>
      </c>
      <c r="AB379" s="66">
        <v>0</v>
      </c>
      <c r="AC379" s="66">
        <v>0</v>
      </c>
      <c r="AD379" s="66">
        <v>0</v>
      </c>
      <c r="AE379" s="66">
        <v>0</v>
      </c>
      <c r="AF379" s="66">
        <v>0</v>
      </c>
      <c r="AG379" s="66">
        <v>0</v>
      </c>
      <c r="AH379" s="66">
        <v>0</v>
      </c>
      <c r="AI379" s="66">
        <v>0</v>
      </c>
      <c r="AJ379" s="66">
        <v>0</v>
      </c>
      <c r="AK379" s="66">
        <v>0</v>
      </c>
      <c r="AL379" s="66">
        <v>0</v>
      </c>
      <c r="AM379" s="66">
        <v>0</v>
      </c>
      <c r="AN379" s="66">
        <v>0</v>
      </c>
      <c r="AO379" s="66">
        <v>0</v>
      </c>
      <c r="AP379" s="66">
        <v>0</v>
      </c>
      <c r="AQ379" s="66">
        <f t="shared" si="5"/>
        <v>0</v>
      </c>
      <c r="AT379" s="35"/>
    </row>
    <row r="380" spans="1:46" ht="33" customHeight="1">
      <c r="A380" s="44">
        <v>1334</v>
      </c>
      <c r="B380" s="45" t="s">
        <v>358</v>
      </c>
      <c r="C380" s="67" t="s">
        <v>665</v>
      </c>
      <c r="D380" s="66">
        <v>0</v>
      </c>
      <c r="E380" s="66">
        <v>0</v>
      </c>
      <c r="F380" s="66">
        <v>0</v>
      </c>
      <c r="G380" s="66">
        <v>0</v>
      </c>
      <c r="H380" s="66">
        <v>0</v>
      </c>
      <c r="I380" s="66">
        <v>0</v>
      </c>
      <c r="J380" s="66">
        <v>0</v>
      </c>
      <c r="K380" s="66">
        <v>0</v>
      </c>
      <c r="L380" s="66">
        <v>0</v>
      </c>
      <c r="M380" s="66">
        <v>0</v>
      </c>
      <c r="N380" s="66">
        <v>0</v>
      </c>
      <c r="O380" s="66">
        <v>0</v>
      </c>
      <c r="P380" s="66">
        <v>0</v>
      </c>
      <c r="Q380" s="66">
        <v>0</v>
      </c>
      <c r="R380" s="66">
        <v>0</v>
      </c>
      <c r="S380" s="66">
        <v>0</v>
      </c>
      <c r="T380" s="66">
        <v>0</v>
      </c>
      <c r="U380" s="66">
        <v>0</v>
      </c>
      <c r="V380" s="66">
        <v>0</v>
      </c>
      <c r="W380" s="66">
        <v>0</v>
      </c>
      <c r="X380" s="66">
        <v>0</v>
      </c>
      <c r="Y380" s="66">
        <v>0</v>
      </c>
      <c r="Z380" s="66">
        <v>0</v>
      </c>
      <c r="AA380" s="66">
        <v>0</v>
      </c>
      <c r="AB380" s="66">
        <v>0</v>
      </c>
      <c r="AC380" s="66">
        <v>0</v>
      </c>
      <c r="AD380" s="66">
        <v>0</v>
      </c>
      <c r="AE380" s="66">
        <v>0</v>
      </c>
      <c r="AF380" s="66">
        <v>0</v>
      </c>
      <c r="AG380" s="66">
        <v>0</v>
      </c>
      <c r="AH380" s="66">
        <v>0</v>
      </c>
      <c r="AI380" s="66">
        <v>0</v>
      </c>
      <c r="AJ380" s="66">
        <v>0</v>
      </c>
      <c r="AK380" s="66">
        <v>0</v>
      </c>
      <c r="AL380" s="66">
        <v>0</v>
      </c>
      <c r="AM380" s="66">
        <v>0</v>
      </c>
      <c r="AN380" s="66">
        <v>0</v>
      </c>
      <c r="AO380" s="66">
        <v>0</v>
      </c>
      <c r="AP380" s="66">
        <v>0</v>
      </c>
      <c r="AQ380" s="66">
        <f t="shared" si="5"/>
        <v>0</v>
      </c>
      <c r="AT380" s="35"/>
    </row>
    <row r="381" spans="1:46" ht="33" customHeight="1">
      <c r="A381" s="44">
        <v>1335</v>
      </c>
      <c r="B381" s="45" t="s">
        <v>359</v>
      </c>
      <c r="C381" s="67" t="s">
        <v>665</v>
      </c>
      <c r="D381" s="66">
        <v>0</v>
      </c>
      <c r="E381" s="66">
        <v>0</v>
      </c>
      <c r="F381" s="66">
        <v>0</v>
      </c>
      <c r="G381" s="66">
        <v>0</v>
      </c>
      <c r="H381" s="66">
        <v>0</v>
      </c>
      <c r="I381" s="66">
        <v>0</v>
      </c>
      <c r="J381" s="66">
        <v>0</v>
      </c>
      <c r="K381" s="66">
        <v>0</v>
      </c>
      <c r="L381" s="66">
        <v>0</v>
      </c>
      <c r="M381" s="66">
        <v>0</v>
      </c>
      <c r="N381" s="66">
        <v>0</v>
      </c>
      <c r="O381" s="66">
        <v>0</v>
      </c>
      <c r="P381" s="66">
        <v>0</v>
      </c>
      <c r="Q381" s="66">
        <v>0</v>
      </c>
      <c r="R381" s="66">
        <v>0</v>
      </c>
      <c r="S381" s="66">
        <v>0</v>
      </c>
      <c r="T381" s="66">
        <v>0</v>
      </c>
      <c r="U381" s="66">
        <v>0</v>
      </c>
      <c r="V381" s="66">
        <v>0</v>
      </c>
      <c r="W381" s="66">
        <v>0</v>
      </c>
      <c r="X381" s="66">
        <v>0</v>
      </c>
      <c r="Y381" s="66">
        <v>0</v>
      </c>
      <c r="Z381" s="66">
        <v>0</v>
      </c>
      <c r="AA381" s="66">
        <v>0</v>
      </c>
      <c r="AB381" s="66">
        <v>0</v>
      </c>
      <c r="AC381" s="66">
        <v>0</v>
      </c>
      <c r="AD381" s="66">
        <v>0</v>
      </c>
      <c r="AE381" s="66">
        <v>0</v>
      </c>
      <c r="AF381" s="66">
        <v>0</v>
      </c>
      <c r="AG381" s="66">
        <v>0</v>
      </c>
      <c r="AH381" s="66">
        <v>0</v>
      </c>
      <c r="AI381" s="66">
        <v>0</v>
      </c>
      <c r="AJ381" s="66">
        <v>0</v>
      </c>
      <c r="AK381" s="66">
        <v>0</v>
      </c>
      <c r="AL381" s="66">
        <v>0</v>
      </c>
      <c r="AM381" s="66">
        <v>0</v>
      </c>
      <c r="AN381" s="66">
        <v>0</v>
      </c>
      <c r="AO381" s="66">
        <v>0</v>
      </c>
      <c r="AP381" s="66">
        <v>0</v>
      </c>
      <c r="AQ381" s="66">
        <f t="shared" si="5"/>
        <v>0</v>
      </c>
      <c r="AT381" s="35"/>
    </row>
    <row r="382" spans="1:46" ht="33" customHeight="1">
      <c r="A382" s="44">
        <v>1336</v>
      </c>
      <c r="B382" s="45" t="s">
        <v>360</v>
      </c>
      <c r="C382" s="67" t="s">
        <v>665</v>
      </c>
      <c r="D382" s="66">
        <v>0</v>
      </c>
      <c r="E382" s="66">
        <v>0</v>
      </c>
      <c r="F382" s="66">
        <v>0</v>
      </c>
      <c r="G382" s="66">
        <v>0</v>
      </c>
      <c r="H382" s="66">
        <v>0</v>
      </c>
      <c r="I382" s="66">
        <v>0</v>
      </c>
      <c r="J382" s="66">
        <v>0</v>
      </c>
      <c r="K382" s="66">
        <v>0</v>
      </c>
      <c r="L382" s="66">
        <v>0</v>
      </c>
      <c r="M382" s="66">
        <v>0</v>
      </c>
      <c r="N382" s="66">
        <v>0</v>
      </c>
      <c r="O382" s="66">
        <v>0</v>
      </c>
      <c r="P382" s="66">
        <v>0</v>
      </c>
      <c r="Q382" s="66">
        <v>0</v>
      </c>
      <c r="R382" s="66">
        <v>0</v>
      </c>
      <c r="S382" s="66">
        <v>0</v>
      </c>
      <c r="T382" s="66">
        <v>0</v>
      </c>
      <c r="U382" s="66">
        <v>0</v>
      </c>
      <c r="V382" s="66">
        <v>0</v>
      </c>
      <c r="W382" s="66">
        <v>0</v>
      </c>
      <c r="X382" s="66">
        <v>0</v>
      </c>
      <c r="Y382" s="66">
        <v>0</v>
      </c>
      <c r="Z382" s="66">
        <v>0</v>
      </c>
      <c r="AA382" s="66">
        <v>0</v>
      </c>
      <c r="AB382" s="66">
        <v>0</v>
      </c>
      <c r="AC382" s="66">
        <v>0</v>
      </c>
      <c r="AD382" s="66">
        <v>0</v>
      </c>
      <c r="AE382" s="66">
        <v>0</v>
      </c>
      <c r="AF382" s="66">
        <v>0</v>
      </c>
      <c r="AG382" s="66">
        <v>0</v>
      </c>
      <c r="AH382" s="66">
        <v>0</v>
      </c>
      <c r="AI382" s="66">
        <v>0</v>
      </c>
      <c r="AJ382" s="66">
        <v>0</v>
      </c>
      <c r="AK382" s="66">
        <v>0</v>
      </c>
      <c r="AL382" s="66">
        <v>0</v>
      </c>
      <c r="AM382" s="66">
        <v>0</v>
      </c>
      <c r="AN382" s="66">
        <v>0</v>
      </c>
      <c r="AO382" s="66">
        <v>0</v>
      </c>
      <c r="AP382" s="66">
        <v>0</v>
      </c>
      <c r="AQ382" s="66">
        <f t="shared" si="5"/>
        <v>0</v>
      </c>
      <c r="AT382" s="35"/>
    </row>
    <row r="383" spans="1:46" ht="33" customHeight="1">
      <c r="A383" s="44">
        <v>1337</v>
      </c>
      <c r="B383" s="45" t="s">
        <v>361</v>
      </c>
      <c r="C383" s="67" t="s">
        <v>665</v>
      </c>
      <c r="D383" s="66">
        <v>0</v>
      </c>
      <c r="E383" s="66">
        <v>0</v>
      </c>
      <c r="F383" s="66">
        <v>0</v>
      </c>
      <c r="G383" s="66">
        <v>0</v>
      </c>
      <c r="H383" s="66">
        <v>0</v>
      </c>
      <c r="I383" s="66">
        <v>0</v>
      </c>
      <c r="J383" s="66">
        <v>0</v>
      </c>
      <c r="K383" s="66">
        <v>0</v>
      </c>
      <c r="L383" s="66">
        <v>0</v>
      </c>
      <c r="M383" s="66">
        <v>0</v>
      </c>
      <c r="N383" s="66">
        <v>0</v>
      </c>
      <c r="O383" s="66">
        <v>0</v>
      </c>
      <c r="P383" s="66">
        <v>0</v>
      </c>
      <c r="Q383" s="66">
        <v>0</v>
      </c>
      <c r="R383" s="66">
        <v>0</v>
      </c>
      <c r="S383" s="66">
        <v>0</v>
      </c>
      <c r="T383" s="66">
        <v>0</v>
      </c>
      <c r="U383" s="66">
        <v>0</v>
      </c>
      <c r="V383" s="66">
        <v>0</v>
      </c>
      <c r="W383" s="66">
        <v>0</v>
      </c>
      <c r="X383" s="66">
        <v>0</v>
      </c>
      <c r="Y383" s="66">
        <v>0</v>
      </c>
      <c r="Z383" s="66">
        <v>0</v>
      </c>
      <c r="AA383" s="66">
        <v>0</v>
      </c>
      <c r="AB383" s="66">
        <v>0</v>
      </c>
      <c r="AC383" s="66">
        <v>0</v>
      </c>
      <c r="AD383" s="66">
        <v>0</v>
      </c>
      <c r="AE383" s="66">
        <v>0</v>
      </c>
      <c r="AF383" s="66">
        <v>0</v>
      </c>
      <c r="AG383" s="66">
        <v>0</v>
      </c>
      <c r="AH383" s="66">
        <v>0</v>
      </c>
      <c r="AI383" s="66">
        <v>0</v>
      </c>
      <c r="AJ383" s="66">
        <v>0</v>
      </c>
      <c r="AK383" s="66">
        <v>0</v>
      </c>
      <c r="AL383" s="66">
        <v>0</v>
      </c>
      <c r="AM383" s="66">
        <v>0</v>
      </c>
      <c r="AN383" s="66">
        <v>0</v>
      </c>
      <c r="AO383" s="66">
        <v>0</v>
      </c>
      <c r="AP383" s="66">
        <v>0</v>
      </c>
      <c r="AQ383" s="66">
        <f t="shared" si="5"/>
        <v>0</v>
      </c>
      <c r="AT383" s="35"/>
    </row>
    <row r="384" spans="1:46" ht="33" customHeight="1">
      <c r="A384" s="44">
        <v>1338</v>
      </c>
      <c r="B384" s="45" t="s">
        <v>362</v>
      </c>
      <c r="C384" s="67" t="s">
        <v>665</v>
      </c>
      <c r="D384" s="66">
        <v>0</v>
      </c>
      <c r="E384" s="66">
        <v>0</v>
      </c>
      <c r="F384" s="66">
        <v>0</v>
      </c>
      <c r="G384" s="66">
        <v>0</v>
      </c>
      <c r="H384" s="66">
        <v>0</v>
      </c>
      <c r="I384" s="66">
        <v>0</v>
      </c>
      <c r="J384" s="66">
        <v>0</v>
      </c>
      <c r="K384" s="66">
        <v>0</v>
      </c>
      <c r="L384" s="66">
        <v>0</v>
      </c>
      <c r="M384" s="66">
        <v>0</v>
      </c>
      <c r="N384" s="66">
        <v>0</v>
      </c>
      <c r="O384" s="66">
        <v>0</v>
      </c>
      <c r="P384" s="66">
        <v>0</v>
      </c>
      <c r="Q384" s="66">
        <v>0</v>
      </c>
      <c r="R384" s="66">
        <v>0</v>
      </c>
      <c r="S384" s="66">
        <v>0</v>
      </c>
      <c r="T384" s="66">
        <v>0</v>
      </c>
      <c r="U384" s="66">
        <v>0</v>
      </c>
      <c r="V384" s="66">
        <v>0</v>
      </c>
      <c r="W384" s="66">
        <v>0</v>
      </c>
      <c r="X384" s="66">
        <v>0</v>
      </c>
      <c r="Y384" s="66">
        <v>0</v>
      </c>
      <c r="Z384" s="66">
        <v>0</v>
      </c>
      <c r="AA384" s="66">
        <v>0</v>
      </c>
      <c r="AB384" s="66">
        <v>0</v>
      </c>
      <c r="AC384" s="66">
        <v>0</v>
      </c>
      <c r="AD384" s="66">
        <v>0</v>
      </c>
      <c r="AE384" s="66">
        <v>0</v>
      </c>
      <c r="AF384" s="66">
        <v>0</v>
      </c>
      <c r="AG384" s="66">
        <v>0</v>
      </c>
      <c r="AH384" s="66">
        <v>0</v>
      </c>
      <c r="AI384" s="66">
        <v>0</v>
      </c>
      <c r="AJ384" s="66">
        <v>0</v>
      </c>
      <c r="AK384" s="66">
        <v>0</v>
      </c>
      <c r="AL384" s="66">
        <v>0</v>
      </c>
      <c r="AM384" s="66">
        <v>0</v>
      </c>
      <c r="AN384" s="66">
        <v>0</v>
      </c>
      <c r="AO384" s="66">
        <v>0</v>
      </c>
      <c r="AP384" s="66">
        <v>0</v>
      </c>
      <c r="AQ384" s="66">
        <f t="shared" si="5"/>
        <v>0</v>
      </c>
      <c r="AT384" s="35"/>
    </row>
    <row r="385" spans="1:46" ht="33" customHeight="1">
      <c r="A385" s="44">
        <v>1339</v>
      </c>
      <c r="B385" s="45" t="s">
        <v>363</v>
      </c>
      <c r="C385" s="67" t="s">
        <v>665</v>
      </c>
      <c r="D385" s="66">
        <v>0</v>
      </c>
      <c r="E385" s="66">
        <v>0</v>
      </c>
      <c r="F385" s="66">
        <v>0</v>
      </c>
      <c r="G385" s="66">
        <v>0</v>
      </c>
      <c r="H385" s="66">
        <v>0</v>
      </c>
      <c r="I385" s="66">
        <v>0</v>
      </c>
      <c r="J385" s="66">
        <v>0</v>
      </c>
      <c r="K385" s="66">
        <v>0</v>
      </c>
      <c r="L385" s="66">
        <v>0</v>
      </c>
      <c r="M385" s="66">
        <v>0</v>
      </c>
      <c r="N385" s="66">
        <v>0</v>
      </c>
      <c r="O385" s="66">
        <v>0</v>
      </c>
      <c r="P385" s="66">
        <v>0</v>
      </c>
      <c r="Q385" s="66">
        <v>0</v>
      </c>
      <c r="R385" s="66">
        <v>0</v>
      </c>
      <c r="S385" s="66">
        <v>0</v>
      </c>
      <c r="T385" s="66">
        <v>0</v>
      </c>
      <c r="U385" s="66">
        <v>0</v>
      </c>
      <c r="V385" s="66">
        <v>0</v>
      </c>
      <c r="W385" s="66">
        <v>0</v>
      </c>
      <c r="X385" s="66">
        <v>0</v>
      </c>
      <c r="Y385" s="66">
        <v>0</v>
      </c>
      <c r="Z385" s="66">
        <v>0</v>
      </c>
      <c r="AA385" s="66">
        <v>0</v>
      </c>
      <c r="AB385" s="66">
        <v>0</v>
      </c>
      <c r="AC385" s="66">
        <v>0</v>
      </c>
      <c r="AD385" s="66">
        <v>0</v>
      </c>
      <c r="AE385" s="66">
        <v>0</v>
      </c>
      <c r="AF385" s="66">
        <v>0</v>
      </c>
      <c r="AG385" s="66">
        <v>0</v>
      </c>
      <c r="AH385" s="66">
        <v>0</v>
      </c>
      <c r="AI385" s="66">
        <v>0</v>
      </c>
      <c r="AJ385" s="66">
        <v>0</v>
      </c>
      <c r="AK385" s="66">
        <v>0</v>
      </c>
      <c r="AL385" s="66">
        <v>0</v>
      </c>
      <c r="AM385" s="66">
        <v>0</v>
      </c>
      <c r="AN385" s="66">
        <v>0</v>
      </c>
      <c r="AO385" s="66">
        <v>0</v>
      </c>
      <c r="AP385" s="66">
        <v>0</v>
      </c>
      <c r="AQ385" s="66">
        <f t="shared" si="5"/>
        <v>0</v>
      </c>
      <c r="AT385" s="35"/>
    </row>
    <row r="386" spans="1:46" ht="33" customHeight="1">
      <c r="A386" s="44">
        <v>1340</v>
      </c>
      <c r="B386" s="45" t="s">
        <v>364</v>
      </c>
      <c r="C386" s="67" t="s">
        <v>665</v>
      </c>
      <c r="D386" s="66">
        <v>0</v>
      </c>
      <c r="E386" s="66">
        <v>0</v>
      </c>
      <c r="F386" s="66">
        <v>0</v>
      </c>
      <c r="G386" s="66">
        <v>0</v>
      </c>
      <c r="H386" s="66">
        <v>0</v>
      </c>
      <c r="I386" s="66">
        <v>0</v>
      </c>
      <c r="J386" s="66">
        <v>0</v>
      </c>
      <c r="K386" s="66">
        <v>0</v>
      </c>
      <c r="L386" s="66">
        <v>0</v>
      </c>
      <c r="M386" s="66">
        <v>0</v>
      </c>
      <c r="N386" s="66">
        <v>0</v>
      </c>
      <c r="O386" s="66">
        <v>0</v>
      </c>
      <c r="P386" s="66">
        <v>0</v>
      </c>
      <c r="Q386" s="66">
        <v>0</v>
      </c>
      <c r="R386" s="66">
        <v>0</v>
      </c>
      <c r="S386" s="66">
        <v>0</v>
      </c>
      <c r="T386" s="66">
        <v>0</v>
      </c>
      <c r="U386" s="66">
        <v>0</v>
      </c>
      <c r="V386" s="66">
        <v>0</v>
      </c>
      <c r="W386" s="66">
        <v>0</v>
      </c>
      <c r="X386" s="66">
        <v>0</v>
      </c>
      <c r="Y386" s="66">
        <v>0</v>
      </c>
      <c r="Z386" s="66">
        <v>0</v>
      </c>
      <c r="AA386" s="66">
        <v>0</v>
      </c>
      <c r="AB386" s="66">
        <v>0</v>
      </c>
      <c r="AC386" s="66">
        <v>0</v>
      </c>
      <c r="AD386" s="66">
        <v>0</v>
      </c>
      <c r="AE386" s="66">
        <v>0</v>
      </c>
      <c r="AF386" s="66">
        <v>0</v>
      </c>
      <c r="AG386" s="66">
        <v>0</v>
      </c>
      <c r="AH386" s="66">
        <v>0</v>
      </c>
      <c r="AI386" s="66">
        <v>0</v>
      </c>
      <c r="AJ386" s="66">
        <v>0</v>
      </c>
      <c r="AK386" s="66">
        <v>0</v>
      </c>
      <c r="AL386" s="66">
        <v>0</v>
      </c>
      <c r="AM386" s="66">
        <v>0</v>
      </c>
      <c r="AN386" s="66">
        <v>0</v>
      </c>
      <c r="AO386" s="66">
        <v>0</v>
      </c>
      <c r="AP386" s="66">
        <v>0</v>
      </c>
      <c r="AQ386" s="66">
        <f t="shared" si="5"/>
        <v>0</v>
      </c>
      <c r="AT386" s="35"/>
    </row>
    <row r="387" spans="1:46" ht="33" customHeight="1">
      <c r="A387" s="44">
        <v>1341</v>
      </c>
      <c r="B387" s="45" t="s">
        <v>365</v>
      </c>
      <c r="C387" s="67" t="s">
        <v>665</v>
      </c>
      <c r="D387" s="66">
        <v>0</v>
      </c>
      <c r="E387" s="66">
        <v>0</v>
      </c>
      <c r="F387" s="66">
        <v>0</v>
      </c>
      <c r="G387" s="66">
        <v>0</v>
      </c>
      <c r="H387" s="66">
        <v>0</v>
      </c>
      <c r="I387" s="66">
        <v>0</v>
      </c>
      <c r="J387" s="66">
        <v>0</v>
      </c>
      <c r="K387" s="66">
        <v>0</v>
      </c>
      <c r="L387" s="66">
        <v>0</v>
      </c>
      <c r="M387" s="66">
        <v>0</v>
      </c>
      <c r="N387" s="66">
        <v>0</v>
      </c>
      <c r="O387" s="66">
        <v>0</v>
      </c>
      <c r="P387" s="66">
        <v>0</v>
      </c>
      <c r="Q387" s="66">
        <v>0</v>
      </c>
      <c r="R387" s="66">
        <v>0</v>
      </c>
      <c r="S387" s="66">
        <v>0</v>
      </c>
      <c r="T387" s="66">
        <v>0</v>
      </c>
      <c r="U387" s="66">
        <v>0</v>
      </c>
      <c r="V387" s="66">
        <v>0</v>
      </c>
      <c r="W387" s="66">
        <v>0</v>
      </c>
      <c r="X387" s="66">
        <v>0</v>
      </c>
      <c r="Y387" s="66">
        <v>0</v>
      </c>
      <c r="Z387" s="66">
        <v>0</v>
      </c>
      <c r="AA387" s="66">
        <v>0</v>
      </c>
      <c r="AB387" s="66">
        <v>0</v>
      </c>
      <c r="AC387" s="66">
        <v>0</v>
      </c>
      <c r="AD387" s="66">
        <v>0</v>
      </c>
      <c r="AE387" s="66">
        <v>0</v>
      </c>
      <c r="AF387" s="66">
        <v>0</v>
      </c>
      <c r="AG387" s="66">
        <v>0</v>
      </c>
      <c r="AH387" s="66">
        <v>0</v>
      </c>
      <c r="AI387" s="66">
        <v>0</v>
      </c>
      <c r="AJ387" s="66">
        <v>0</v>
      </c>
      <c r="AK387" s="66">
        <v>0</v>
      </c>
      <c r="AL387" s="66">
        <v>0</v>
      </c>
      <c r="AM387" s="66">
        <v>0</v>
      </c>
      <c r="AN387" s="66">
        <v>0</v>
      </c>
      <c r="AO387" s="66">
        <v>0</v>
      </c>
      <c r="AP387" s="66">
        <v>0</v>
      </c>
      <c r="AQ387" s="66">
        <f t="shared" si="5"/>
        <v>0</v>
      </c>
      <c r="AT387" s="35"/>
    </row>
    <row r="388" spans="1:46" ht="33" customHeight="1">
      <c r="A388" s="44">
        <v>1342</v>
      </c>
      <c r="B388" s="45" t="s">
        <v>366</v>
      </c>
      <c r="C388" s="67" t="s">
        <v>665</v>
      </c>
      <c r="D388" s="66">
        <v>0</v>
      </c>
      <c r="E388" s="66">
        <v>0</v>
      </c>
      <c r="F388" s="66">
        <v>0</v>
      </c>
      <c r="G388" s="66">
        <v>0</v>
      </c>
      <c r="H388" s="66">
        <v>0</v>
      </c>
      <c r="I388" s="66">
        <v>0</v>
      </c>
      <c r="J388" s="66">
        <v>0</v>
      </c>
      <c r="K388" s="66">
        <v>0</v>
      </c>
      <c r="L388" s="66">
        <v>0</v>
      </c>
      <c r="M388" s="66">
        <v>0</v>
      </c>
      <c r="N388" s="66">
        <v>0</v>
      </c>
      <c r="O388" s="66">
        <v>0</v>
      </c>
      <c r="P388" s="66">
        <v>0</v>
      </c>
      <c r="Q388" s="66">
        <v>0</v>
      </c>
      <c r="R388" s="66">
        <v>0</v>
      </c>
      <c r="S388" s="66">
        <v>0</v>
      </c>
      <c r="T388" s="66">
        <v>0</v>
      </c>
      <c r="U388" s="66">
        <v>0</v>
      </c>
      <c r="V388" s="66">
        <v>0</v>
      </c>
      <c r="W388" s="66">
        <v>0</v>
      </c>
      <c r="X388" s="66">
        <v>0</v>
      </c>
      <c r="Y388" s="66">
        <v>0</v>
      </c>
      <c r="Z388" s="66">
        <v>0</v>
      </c>
      <c r="AA388" s="66">
        <v>0</v>
      </c>
      <c r="AB388" s="66">
        <v>0</v>
      </c>
      <c r="AC388" s="66">
        <v>0</v>
      </c>
      <c r="AD388" s="66">
        <v>0</v>
      </c>
      <c r="AE388" s="66">
        <v>0</v>
      </c>
      <c r="AF388" s="66">
        <v>0</v>
      </c>
      <c r="AG388" s="66">
        <v>0</v>
      </c>
      <c r="AH388" s="66">
        <v>0</v>
      </c>
      <c r="AI388" s="66">
        <v>0</v>
      </c>
      <c r="AJ388" s="66">
        <v>0</v>
      </c>
      <c r="AK388" s="66">
        <v>0</v>
      </c>
      <c r="AL388" s="66">
        <v>0</v>
      </c>
      <c r="AM388" s="66">
        <v>0</v>
      </c>
      <c r="AN388" s="66">
        <v>0</v>
      </c>
      <c r="AO388" s="66">
        <v>0</v>
      </c>
      <c r="AP388" s="66">
        <v>0</v>
      </c>
      <c r="AQ388" s="66">
        <f t="shared" si="5"/>
        <v>0</v>
      </c>
      <c r="AT388" s="35"/>
    </row>
    <row r="389" spans="1:46" ht="33" customHeight="1">
      <c r="A389" s="44">
        <v>1343</v>
      </c>
      <c r="B389" s="45" t="s">
        <v>367</v>
      </c>
      <c r="C389" s="67" t="s">
        <v>665</v>
      </c>
      <c r="D389" s="66">
        <v>0</v>
      </c>
      <c r="E389" s="66">
        <v>0</v>
      </c>
      <c r="F389" s="66">
        <v>0</v>
      </c>
      <c r="G389" s="66">
        <v>0</v>
      </c>
      <c r="H389" s="66">
        <v>0</v>
      </c>
      <c r="I389" s="66">
        <v>0</v>
      </c>
      <c r="J389" s="66">
        <v>0</v>
      </c>
      <c r="K389" s="66">
        <v>0</v>
      </c>
      <c r="L389" s="66">
        <v>0</v>
      </c>
      <c r="M389" s="66">
        <v>0</v>
      </c>
      <c r="N389" s="66">
        <v>0</v>
      </c>
      <c r="O389" s="66">
        <v>0</v>
      </c>
      <c r="P389" s="66">
        <v>0</v>
      </c>
      <c r="Q389" s="66">
        <v>0</v>
      </c>
      <c r="R389" s="66">
        <v>0</v>
      </c>
      <c r="S389" s="66">
        <v>0</v>
      </c>
      <c r="T389" s="66">
        <v>0</v>
      </c>
      <c r="U389" s="66">
        <v>0</v>
      </c>
      <c r="V389" s="66">
        <v>0</v>
      </c>
      <c r="W389" s="66">
        <v>0</v>
      </c>
      <c r="X389" s="66">
        <v>0</v>
      </c>
      <c r="Y389" s="66">
        <v>0</v>
      </c>
      <c r="Z389" s="66">
        <v>0</v>
      </c>
      <c r="AA389" s="66">
        <v>0</v>
      </c>
      <c r="AB389" s="66">
        <v>0</v>
      </c>
      <c r="AC389" s="66">
        <v>0</v>
      </c>
      <c r="AD389" s="66">
        <v>0</v>
      </c>
      <c r="AE389" s="66">
        <v>0</v>
      </c>
      <c r="AF389" s="66">
        <v>0</v>
      </c>
      <c r="AG389" s="66">
        <v>0</v>
      </c>
      <c r="AH389" s="66">
        <v>0</v>
      </c>
      <c r="AI389" s="66">
        <v>0</v>
      </c>
      <c r="AJ389" s="66">
        <v>0</v>
      </c>
      <c r="AK389" s="66">
        <v>0</v>
      </c>
      <c r="AL389" s="66">
        <v>0</v>
      </c>
      <c r="AM389" s="66">
        <v>0</v>
      </c>
      <c r="AN389" s="66">
        <v>0</v>
      </c>
      <c r="AO389" s="66">
        <v>0</v>
      </c>
      <c r="AP389" s="66">
        <v>0</v>
      </c>
      <c r="AQ389" s="66">
        <f t="shared" si="5"/>
        <v>0</v>
      </c>
      <c r="AT389" s="35"/>
    </row>
    <row r="390" spans="1:46" ht="33" customHeight="1">
      <c r="A390" s="44">
        <v>1344</v>
      </c>
      <c r="B390" s="45" t="s">
        <v>368</v>
      </c>
      <c r="C390" s="67" t="s">
        <v>665</v>
      </c>
      <c r="D390" s="66">
        <v>0</v>
      </c>
      <c r="E390" s="66">
        <v>0</v>
      </c>
      <c r="F390" s="66">
        <v>0</v>
      </c>
      <c r="G390" s="66">
        <v>0</v>
      </c>
      <c r="H390" s="66">
        <v>0</v>
      </c>
      <c r="I390" s="66">
        <v>0</v>
      </c>
      <c r="J390" s="66">
        <v>0</v>
      </c>
      <c r="K390" s="66">
        <v>0</v>
      </c>
      <c r="L390" s="66">
        <v>0</v>
      </c>
      <c r="M390" s="66">
        <v>0</v>
      </c>
      <c r="N390" s="66">
        <v>0</v>
      </c>
      <c r="O390" s="66">
        <v>0</v>
      </c>
      <c r="P390" s="66">
        <v>0</v>
      </c>
      <c r="Q390" s="66">
        <v>0</v>
      </c>
      <c r="R390" s="66">
        <v>0</v>
      </c>
      <c r="S390" s="66">
        <v>0</v>
      </c>
      <c r="T390" s="66">
        <v>0</v>
      </c>
      <c r="U390" s="66">
        <v>0</v>
      </c>
      <c r="V390" s="66">
        <v>0</v>
      </c>
      <c r="W390" s="66">
        <v>0</v>
      </c>
      <c r="X390" s="66">
        <v>0</v>
      </c>
      <c r="Y390" s="66">
        <v>0</v>
      </c>
      <c r="Z390" s="66">
        <v>0</v>
      </c>
      <c r="AA390" s="66">
        <v>0</v>
      </c>
      <c r="AB390" s="66">
        <v>0</v>
      </c>
      <c r="AC390" s="66">
        <v>0</v>
      </c>
      <c r="AD390" s="66">
        <v>0</v>
      </c>
      <c r="AE390" s="66">
        <v>0</v>
      </c>
      <c r="AF390" s="66">
        <v>0</v>
      </c>
      <c r="AG390" s="66">
        <v>0</v>
      </c>
      <c r="AH390" s="66">
        <v>0</v>
      </c>
      <c r="AI390" s="66">
        <v>0</v>
      </c>
      <c r="AJ390" s="66">
        <v>0</v>
      </c>
      <c r="AK390" s="66">
        <v>0</v>
      </c>
      <c r="AL390" s="66">
        <v>0</v>
      </c>
      <c r="AM390" s="66">
        <v>0</v>
      </c>
      <c r="AN390" s="66">
        <v>0</v>
      </c>
      <c r="AO390" s="66">
        <v>0</v>
      </c>
      <c r="AP390" s="66">
        <v>0</v>
      </c>
      <c r="AQ390" s="66">
        <f t="shared" si="5"/>
        <v>0</v>
      </c>
      <c r="AT390" s="35"/>
    </row>
    <row r="391" spans="1:46" ht="33" customHeight="1">
      <c r="A391" s="44">
        <v>1345</v>
      </c>
      <c r="B391" s="45" t="s">
        <v>369</v>
      </c>
      <c r="C391" s="67" t="s">
        <v>665</v>
      </c>
      <c r="D391" s="66">
        <v>0</v>
      </c>
      <c r="E391" s="66">
        <v>0</v>
      </c>
      <c r="F391" s="66">
        <v>0</v>
      </c>
      <c r="G391" s="66">
        <v>0</v>
      </c>
      <c r="H391" s="66">
        <v>0</v>
      </c>
      <c r="I391" s="66">
        <v>0</v>
      </c>
      <c r="J391" s="66">
        <v>0</v>
      </c>
      <c r="K391" s="66">
        <v>0</v>
      </c>
      <c r="L391" s="66">
        <v>0</v>
      </c>
      <c r="M391" s="66">
        <v>0</v>
      </c>
      <c r="N391" s="66">
        <v>0</v>
      </c>
      <c r="O391" s="66">
        <v>0</v>
      </c>
      <c r="P391" s="66">
        <v>0</v>
      </c>
      <c r="Q391" s="66">
        <v>0</v>
      </c>
      <c r="R391" s="66">
        <v>0</v>
      </c>
      <c r="S391" s="66">
        <v>0</v>
      </c>
      <c r="T391" s="66">
        <v>0</v>
      </c>
      <c r="U391" s="66">
        <v>0</v>
      </c>
      <c r="V391" s="66">
        <v>0</v>
      </c>
      <c r="W391" s="66">
        <v>0</v>
      </c>
      <c r="X391" s="66">
        <v>0</v>
      </c>
      <c r="Y391" s="66">
        <v>0</v>
      </c>
      <c r="Z391" s="66">
        <v>0</v>
      </c>
      <c r="AA391" s="66">
        <v>0</v>
      </c>
      <c r="AB391" s="66">
        <v>0</v>
      </c>
      <c r="AC391" s="66">
        <v>0</v>
      </c>
      <c r="AD391" s="66">
        <v>0</v>
      </c>
      <c r="AE391" s="66">
        <v>0</v>
      </c>
      <c r="AF391" s="66">
        <v>0</v>
      </c>
      <c r="AG391" s="66">
        <v>0</v>
      </c>
      <c r="AH391" s="66">
        <v>0</v>
      </c>
      <c r="AI391" s="66">
        <v>0</v>
      </c>
      <c r="AJ391" s="66">
        <v>0</v>
      </c>
      <c r="AK391" s="66">
        <v>0</v>
      </c>
      <c r="AL391" s="66">
        <v>0</v>
      </c>
      <c r="AM391" s="66">
        <v>0</v>
      </c>
      <c r="AN391" s="66">
        <v>0</v>
      </c>
      <c r="AO391" s="66">
        <v>0</v>
      </c>
      <c r="AP391" s="66">
        <v>0</v>
      </c>
      <c r="AQ391" s="66">
        <f t="shared" si="5"/>
        <v>0</v>
      </c>
      <c r="AT391" s="35"/>
    </row>
    <row r="392" spans="1:46" ht="33" customHeight="1">
      <c r="A392" s="44">
        <v>1346</v>
      </c>
      <c r="B392" s="45" t="s">
        <v>370</v>
      </c>
      <c r="C392" s="67" t="s">
        <v>665</v>
      </c>
      <c r="D392" s="66">
        <v>0</v>
      </c>
      <c r="E392" s="66">
        <v>0</v>
      </c>
      <c r="F392" s="66">
        <v>0</v>
      </c>
      <c r="G392" s="66">
        <v>0</v>
      </c>
      <c r="H392" s="66">
        <v>0</v>
      </c>
      <c r="I392" s="66">
        <v>0</v>
      </c>
      <c r="J392" s="66">
        <v>0</v>
      </c>
      <c r="K392" s="66">
        <v>0</v>
      </c>
      <c r="L392" s="66">
        <v>0</v>
      </c>
      <c r="M392" s="66">
        <v>0</v>
      </c>
      <c r="N392" s="66">
        <v>0</v>
      </c>
      <c r="O392" s="66">
        <v>0</v>
      </c>
      <c r="P392" s="66">
        <v>0</v>
      </c>
      <c r="Q392" s="66">
        <v>0</v>
      </c>
      <c r="R392" s="66">
        <v>0</v>
      </c>
      <c r="S392" s="66">
        <v>0</v>
      </c>
      <c r="T392" s="66">
        <v>0</v>
      </c>
      <c r="U392" s="66">
        <v>0</v>
      </c>
      <c r="V392" s="66">
        <v>0</v>
      </c>
      <c r="W392" s="66">
        <v>0</v>
      </c>
      <c r="X392" s="66">
        <v>0</v>
      </c>
      <c r="Y392" s="66">
        <v>0</v>
      </c>
      <c r="Z392" s="66">
        <v>0</v>
      </c>
      <c r="AA392" s="66">
        <v>0</v>
      </c>
      <c r="AB392" s="66">
        <v>0</v>
      </c>
      <c r="AC392" s="66">
        <v>0</v>
      </c>
      <c r="AD392" s="66">
        <v>0</v>
      </c>
      <c r="AE392" s="66">
        <v>0</v>
      </c>
      <c r="AF392" s="66">
        <v>0</v>
      </c>
      <c r="AG392" s="66">
        <v>0</v>
      </c>
      <c r="AH392" s="66">
        <v>0</v>
      </c>
      <c r="AI392" s="66">
        <v>0</v>
      </c>
      <c r="AJ392" s="66">
        <v>0</v>
      </c>
      <c r="AK392" s="66">
        <v>0</v>
      </c>
      <c r="AL392" s="66">
        <v>0</v>
      </c>
      <c r="AM392" s="66">
        <v>0</v>
      </c>
      <c r="AN392" s="66">
        <v>0</v>
      </c>
      <c r="AO392" s="66">
        <v>0</v>
      </c>
      <c r="AP392" s="66">
        <v>0</v>
      </c>
      <c r="AQ392" s="66">
        <f t="shared" si="5"/>
        <v>0</v>
      </c>
      <c r="AT392" s="35"/>
    </row>
    <row r="393" spans="1:46" ht="33" customHeight="1">
      <c r="A393" s="44">
        <v>1347</v>
      </c>
      <c r="B393" s="45" t="s">
        <v>371</v>
      </c>
      <c r="C393" s="67" t="s">
        <v>665</v>
      </c>
      <c r="D393" s="66">
        <v>0</v>
      </c>
      <c r="E393" s="66">
        <v>0</v>
      </c>
      <c r="F393" s="66">
        <v>0</v>
      </c>
      <c r="G393" s="66">
        <v>0</v>
      </c>
      <c r="H393" s="66">
        <v>0</v>
      </c>
      <c r="I393" s="66">
        <v>0</v>
      </c>
      <c r="J393" s="66">
        <v>0</v>
      </c>
      <c r="K393" s="66">
        <v>0</v>
      </c>
      <c r="L393" s="66">
        <v>0</v>
      </c>
      <c r="M393" s="66">
        <v>0</v>
      </c>
      <c r="N393" s="66">
        <v>0</v>
      </c>
      <c r="O393" s="66">
        <v>0</v>
      </c>
      <c r="P393" s="66">
        <v>0</v>
      </c>
      <c r="Q393" s="66">
        <v>0</v>
      </c>
      <c r="R393" s="66">
        <v>0</v>
      </c>
      <c r="S393" s="66">
        <v>0</v>
      </c>
      <c r="T393" s="66">
        <v>0</v>
      </c>
      <c r="U393" s="66">
        <v>0</v>
      </c>
      <c r="V393" s="66">
        <v>0</v>
      </c>
      <c r="W393" s="66">
        <v>0</v>
      </c>
      <c r="X393" s="66">
        <v>0</v>
      </c>
      <c r="Y393" s="66">
        <v>0</v>
      </c>
      <c r="Z393" s="66">
        <v>0</v>
      </c>
      <c r="AA393" s="66">
        <v>0</v>
      </c>
      <c r="AB393" s="66">
        <v>0</v>
      </c>
      <c r="AC393" s="66">
        <v>0</v>
      </c>
      <c r="AD393" s="66">
        <v>0</v>
      </c>
      <c r="AE393" s="66">
        <v>0</v>
      </c>
      <c r="AF393" s="66">
        <v>0</v>
      </c>
      <c r="AG393" s="66">
        <v>0</v>
      </c>
      <c r="AH393" s="66">
        <v>0</v>
      </c>
      <c r="AI393" s="66">
        <v>0</v>
      </c>
      <c r="AJ393" s="66">
        <v>0</v>
      </c>
      <c r="AK393" s="66">
        <v>0</v>
      </c>
      <c r="AL393" s="66">
        <v>0</v>
      </c>
      <c r="AM393" s="66">
        <v>0</v>
      </c>
      <c r="AN393" s="66">
        <v>0</v>
      </c>
      <c r="AO393" s="66">
        <v>0</v>
      </c>
      <c r="AP393" s="66">
        <v>0</v>
      </c>
      <c r="AQ393" s="66">
        <f t="shared" si="5"/>
        <v>0</v>
      </c>
      <c r="AT393" s="35"/>
    </row>
    <row r="394" spans="1:46" ht="33" customHeight="1">
      <c r="A394" s="44">
        <v>1401</v>
      </c>
      <c r="B394" s="45" t="s">
        <v>372</v>
      </c>
      <c r="C394" s="67" t="s">
        <v>665</v>
      </c>
      <c r="D394" s="66">
        <v>0</v>
      </c>
      <c r="E394" s="66">
        <v>0</v>
      </c>
      <c r="F394" s="66">
        <v>0</v>
      </c>
      <c r="G394" s="66">
        <v>0</v>
      </c>
      <c r="H394" s="66">
        <v>0</v>
      </c>
      <c r="I394" s="66">
        <v>0</v>
      </c>
      <c r="J394" s="66">
        <v>0</v>
      </c>
      <c r="K394" s="66">
        <v>0</v>
      </c>
      <c r="L394" s="66">
        <v>0</v>
      </c>
      <c r="M394" s="66">
        <v>0</v>
      </c>
      <c r="N394" s="66">
        <v>0</v>
      </c>
      <c r="O394" s="66">
        <v>0</v>
      </c>
      <c r="P394" s="66">
        <v>0</v>
      </c>
      <c r="Q394" s="66">
        <v>0</v>
      </c>
      <c r="R394" s="66">
        <v>0</v>
      </c>
      <c r="S394" s="66">
        <v>0</v>
      </c>
      <c r="T394" s="66">
        <v>0</v>
      </c>
      <c r="U394" s="66">
        <v>0</v>
      </c>
      <c r="V394" s="66">
        <v>0</v>
      </c>
      <c r="W394" s="66">
        <v>0</v>
      </c>
      <c r="X394" s="66">
        <v>0</v>
      </c>
      <c r="Y394" s="66">
        <v>0</v>
      </c>
      <c r="Z394" s="66">
        <v>0</v>
      </c>
      <c r="AA394" s="66">
        <v>0</v>
      </c>
      <c r="AB394" s="66">
        <v>0</v>
      </c>
      <c r="AC394" s="66">
        <v>0</v>
      </c>
      <c r="AD394" s="66">
        <v>0</v>
      </c>
      <c r="AE394" s="66">
        <v>0</v>
      </c>
      <c r="AF394" s="66">
        <v>0</v>
      </c>
      <c r="AG394" s="66">
        <v>0</v>
      </c>
      <c r="AH394" s="66">
        <v>0</v>
      </c>
      <c r="AI394" s="66">
        <v>0</v>
      </c>
      <c r="AJ394" s="66">
        <v>0</v>
      </c>
      <c r="AK394" s="66">
        <v>0</v>
      </c>
      <c r="AL394" s="66">
        <v>0</v>
      </c>
      <c r="AM394" s="66">
        <v>0</v>
      </c>
      <c r="AN394" s="66">
        <v>0</v>
      </c>
      <c r="AO394" s="66">
        <v>0</v>
      </c>
      <c r="AP394" s="66">
        <v>0</v>
      </c>
      <c r="AQ394" s="66">
        <f t="shared" si="5"/>
        <v>0</v>
      </c>
      <c r="AT394" s="35"/>
    </row>
    <row r="395" spans="1:46" ht="33" customHeight="1">
      <c r="A395" s="44">
        <v>1402</v>
      </c>
      <c r="B395" s="45" t="s">
        <v>373</v>
      </c>
      <c r="C395" s="67" t="s">
        <v>665</v>
      </c>
      <c r="D395" s="66">
        <v>0</v>
      </c>
      <c r="E395" s="66">
        <v>0</v>
      </c>
      <c r="F395" s="66">
        <v>0</v>
      </c>
      <c r="G395" s="66">
        <v>0</v>
      </c>
      <c r="H395" s="66">
        <v>0</v>
      </c>
      <c r="I395" s="66">
        <v>0</v>
      </c>
      <c r="J395" s="66">
        <v>0</v>
      </c>
      <c r="K395" s="66">
        <v>0</v>
      </c>
      <c r="L395" s="66">
        <v>0</v>
      </c>
      <c r="M395" s="66">
        <v>0</v>
      </c>
      <c r="N395" s="66">
        <v>0</v>
      </c>
      <c r="O395" s="66">
        <v>0</v>
      </c>
      <c r="P395" s="66">
        <v>0</v>
      </c>
      <c r="Q395" s="66">
        <v>0</v>
      </c>
      <c r="R395" s="66">
        <v>0</v>
      </c>
      <c r="S395" s="66">
        <v>0</v>
      </c>
      <c r="T395" s="66">
        <v>0</v>
      </c>
      <c r="U395" s="66">
        <v>0</v>
      </c>
      <c r="V395" s="66">
        <v>0</v>
      </c>
      <c r="W395" s="66">
        <v>0</v>
      </c>
      <c r="X395" s="66">
        <v>0</v>
      </c>
      <c r="Y395" s="66">
        <v>0</v>
      </c>
      <c r="Z395" s="66">
        <v>0</v>
      </c>
      <c r="AA395" s="66">
        <v>0</v>
      </c>
      <c r="AB395" s="66">
        <v>0</v>
      </c>
      <c r="AC395" s="66">
        <v>0</v>
      </c>
      <c r="AD395" s="66">
        <v>0</v>
      </c>
      <c r="AE395" s="66">
        <v>0</v>
      </c>
      <c r="AF395" s="66">
        <v>0</v>
      </c>
      <c r="AG395" s="66">
        <v>0</v>
      </c>
      <c r="AH395" s="66">
        <v>0</v>
      </c>
      <c r="AI395" s="66">
        <v>0</v>
      </c>
      <c r="AJ395" s="66">
        <v>0</v>
      </c>
      <c r="AK395" s="66">
        <v>0</v>
      </c>
      <c r="AL395" s="66">
        <v>0</v>
      </c>
      <c r="AM395" s="66">
        <v>0</v>
      </c>
      <c r="AN395" s="66">
        <v>0</v>
      </c>
      <c r="AO395" s="66">
        <v>0</v>
      </c>
      <c r="AP395" s="66">
        <v>0</v>
      </c>
      <c r="AQ395" s="66">
        <f t="shared" si="5"/>
        <v>0</v>
      </c>
      <c r="AT395" s="35"/>
    </row>
    <row r="396" spans="1:46" ht="33" customHeight="1">
      <c r="A396" s="44">
        <v>1403</v>
      </c>
      <c r="B396" s="45" t="s">
        <v>1304</v>
      </c>
      <c r="C396" s="67" t="s">
        <v>665</v>
      </c>
      <c r="D396" s="66">
        <v>0</v>
      </c>
      <c r="E396" s="66">
        <v>0</v>
      </c>
      <c r="F396" s="66">
        <v>0</v>
      </c>
      <c r="G396" s="66">
        <v>0</v>
      </c>
      <c r="H396" s="66">
        <v>0</v>
      </c>
      <c r="I396" s="66">
        <v>0</v>
      </c>
      <c r="J396" s="66">
        <v>0</v>
      </c>
      <c r="K396" s="66">
        <v>0</v>
      </c>
      <c r="L396" s="66">
        <v>0</v>
      </c>
      <c r="M396" s="66">
        <v>0</v>
      </c>
      <c r="N396" s="66">
        <v>0</v>
      </c>
      <c r="O396" s="66">
        <v>0</v>
      </c>
      <c r="P396" s="66">
        <v>0</v>
      </c>
      <c r="Q396" s="66">
        <v>0</v>
      </c>
      <c r="R396" s="66">
        <v>0</v>
      </c>
      <c r="S396" s="66">
        <v>0</v>
      </c>
      <c r="T396" s="66">
        <v>0</v>
      </c>
      <c r="U396" s="66">
        <v>0</v>
      </c>
      <c r="V396" s="66">
        <v>0</v>
      </c>
      <c r="W396" s="66">
        <v>0</v>
      </c>
      <c r="X396" s="66">
        <v>0</v>
      </c>
      <c r="Y396" s="66">
        <v>0</v>
      </c>
      <c r="Z396" s="66">
        <v>0</v>
      </c>
      <c r="AA396" s="66">
        <v>0</v>
      </c>
      <c r="AB396" s="66">
        <v>0</v>
      </c>
      <c r="AC396" s="66">
        <v>0</v>
      </c>
      <c r="AD396" s="66">
        <v>0</v>
      </c>
      <c r="AE396" s="66">
        <v>0</v>
      </c>
      <c r="AF396" s="66">
        <v>0</v>
      </c>
      <c r="AG396" s="66">
        <v>0</v>
      </c>
      <c r="AH396" s="66">
        <v>0</v>
      </c>
      <c r="AI396" s="66">
        <v>0</v>
      </c>
      <c r="AJ396" s="66">
        <v>0</v>
      </c>
      <c r="AK396" s="66">
        <v>0</v>
      </c>
      <c r="AL396" s="66">
        <v>0</v>
      </c>
      <c r="AM396" s="66">
        <v>0</v>
      </c>
      <c r="AN396" s="66">
        <v>0</v>
      </c>
      <c r="AO396" s="66">
        <v>0</v>
      </c>
      <c r="AP396" s="66">
        <v>0</v>
      </c>
      <c r="AQ396" s="66">
        <f t="shared" ref="AQ396:AQ458" si="6">SUM(D396:AP396)</f>
        <v>0</v>
      </c>
      <c r="AT396" s="35"/>
    </row>
    <row r="397" spans="1:46" ht="33" customHeight="1">
      <c r="A397" s="44">
        <v>1404</v>
      </c>
      <c r="B397" s="45" t="s">
        <v>374</v>
      </c>
      <c r="C397" s="67" t="s">
        <v>665</v>
      </c>
      <c r="D397" s="66">
        <v>0</v>
      </c>
      <c r="E397" s="66">
        <v>0</v>
      </c>
      <c r="F397" s="66">
        <v>0</v>
      </c>
      <c r="G397" s="66">
        <v>0</v>
      </c>
      <c r="H397" s="66">
        <v>0</v>
      </c>
      <c r="I397" s="66">
        <v>0</v>
      </c>
      <c r="J397" s="66">
        <v>0</v>
      </c>
      <c r="K397" s="66">
        <v>0</v>
      </c>
      <c r="L397" s="66">
        <v>0</v>
      </c>
      <c r="M397" s="66">
        <v>0</v>
      </c>
      <c r="N397" s="66">
        <v>0</v>
      </c>
      <c r="O397" s="66">
        <v>0</v>
      </c>
      <c r="P397" s="66">
        <v>0</v>
      </c>
      <c r="Q397" s="66">
        <v>0</v>
      </c>
      <c r="R397" s="66">
        <v>0</v>
      </c>
      <c r="S397" s="66">
        <v>0</v>
      </c>
      <c r="T397" s="66">
        <v>0</v>
      </c>
      <c r="U397" s="66">
        <v>0</v>
      </c>
      <c r="V397" s="66">
        <v>0</v>
      </c>
      <c r="W397" s="66">
        <v>0</v>
      </c>
      <c r="X397" s="66">
        <v>0</v>
      </c>
      <c r="Y397" s="66">
        <v>0</v>
      </c>
      <c r="Z397" s="66">
        <v>0</v>
      </c>
      <c r="AA397" s="66">
        <v>0</v>
      </c>
      <c r="AB397" s="66">
        <v>0</v>
      </c>
      <c r="AC397" s="66">
        <v>0</v>
      </c>
      <c r="AD397" s="66">
        <v>0</v>
      </c>
      <c r="AE397" s="66">
        <v>0</v>
      </c>
      <c r="AF397" s="66">
        <v>0</v>
      </c>
      <c r="AG397" s="66">
        <v>0</v>
      </c>
      <c r="AH397" s="66">
        <v>0</v>
      </c>
      <c r="AI397" s="66">
        <v>0</v>
      </c>
      <c r="AJ397" s="66">
        <v>0</v>
      </c>
      <c r="AK397" s="66">
        <v>0</v>
      </c>
      <c r="AL397" s="66">
        <v>0</v>
      </c>
      <c r="AM397" s="66">
        <v>0</v>
      </c>
      <c r="AN397" s="66">
        <v>0</v>
      </c>
      <c r="AO397" s="66">
        <v>0</v>
      </c>
      <c r="AP397" s="66">
        <v>0</v>
      </c>
      <c r="AQ397" s="66">
        <f t="shared" si="6"/>
        <v>0</v>
      </c>
      <c r="AT397" s="35"/>
    </row>
    <row r="398" spans="1:46" ht="33" customHeight="1">
      <c r="A398" s="44">
        <v>1405</v>
      </c>
      <c r="B398" s="45" t="s">
        <v>375</v>
      </c>
      <c r="C398" s="67" t="s">
        <v>665</v>
      </c>
      <c r="D398" s="66">
        <v>0</v>
      </c>
      <c r="E398" s="66">
        <v>0</v>
      </c>
      <c r="F398" s="66">
        <v>0</v>
      </c>
      <c r="G398" s="66">
        <v>0</v>
      </c>
      <c r="H398" s="66">
        <v>0</v>
      </c>
      <c r="I398" s="66">
        <v>0</v>
      </c>
      <c r="J398" s="66">
        <v>0</v>
      </c>
      <c r="K398" s="66">
        <v>0</v>
      </c>
      <c r="L398" s="66">
        <v>0</v>
      </c>
      <c r="M398" s="66">
        <v>0</v>
      </c>
      <c r="N398" s="66">
        <v>0</v>
      </c>
      <c r="O398" s="66">
        <v>0</v>
      </c>
      <c r="P398" s="66">
        <v>0</v>
      </c>
      <c r="Q398" s="66">
        <v>0</v>
      </c>
      <c r="R398" s="66">
        <v>0</v>
      </c>
      <c r="S398" s="66">
        <v>0</v>
      </c>
      <c r="T398" s="66">
        <v>0</v>
      </c>
      <c r="U398" s="66">
        <v>0</v>
      </c>
      <c r="V398" s="66">
        <v>0</v>
      </c>
      <c r="W398" s="66">
        <v>0</v>
      </c>
      <c r="X398" s="66">
        <v>0</v>
      </c>
      <c r="Y398" s="66">
        <v>0</v>
      </c>
      <c r="Z398" s="66">
        <v>0</v>
      </c>
      <c r="AA398" s="66">
        <v>0</v>
      </c>
      <c r="AB398" s="66">
        <v>0</v>
      </c>
      <c r="AC398" s="66">
        <v>0</v>
      </c>
      <c r="AD398" s="66">
        <v>0</v>
      </c>
      <c r="AE398" s="66">
        <v>0</v>
      </c>
      <c r="AF398" s="66">
        <v>0</v>
      </c>
      <c r="AG398" s="66">
        <v>0</v>
      </c>
      <c r="AH398" s="66">
        <v>0</v>
      </c>
      <c r="AI398" s="66">
        <v>0</v>
      </c>
      <c r="AJ398" s="66">
        <v>0</v>
      </c>
      <c r="AK398" s="66">
        <v>0</v>
      </c>
      <c r="AL398" s="66">
        <v>0</v>
      </c>
      <c r="AM398" s="66">
        <v>0</v>
      </c>
      <c r="AN398" s="66">
        <v>0</v>
      </c>
      <c r="AO398" s="66">
        <v>0</v>
      </c>
      <c r="AP398" s="66">
        <v>0</v>
      </c>
      <c r="AQ398" s="66">
        <f t="shared" si="6"/>
        <v>0</v>
      </c>
      <c r="AT398" s="35"/>
    </row>
    <row r="399" spans="1:46" ht="33" customHeight="1">
      <c r="A399" s="44">
        <v>1406</v>
      </c>
      <c r="B399" s="45" t="s">
        <v>376</v>
      </c>
      <c r="C399" s="67" t="s">
        <v>665</v>
      </c>
      <c r="D399" s="66">
        <v>0</v>
      </c>
      <c r="E399" s="66">
        <v>0</v>
      </c>
      <c r="F399" s="66">
        <v>0</v>
      </c>
      <c r="G399" s="66">
        <v>0</v>
      </c>
      <c r="H399" s="66">
        <v>0</v>
      </c>
      <c r="I399" s="66">
        <v>0</v>
      </c>
      <c r="J399" s="66">
        <v>0</v>
      </c>
      <c r="K399" s="66">
        <v>0</v>
      </c>
      <c r="L399" s="66">
        <v>0</v>
      </c>
      <c r="M399" s="66">
        <v>0</v>
      </c>
      <c r="N399" s="66">
        <v>0</v>
      </c>
      <c r="O399" s="66">
        <v>0</v>
      </c>
      <c r="P399" s="66">
        <v>0</v>
      </c>
      <c r="Q399" s="66">
        <v>0</v>
      </c>
      <c r="R399" s="66">
        <v>0</v>
      </c>
      <c r="S399" s="66">
        <v>0</v>
      </c>
      <c r="T399" s="66">
        <v>0</v>
      </c>
      <c r="U399" s="66">
        <v>0</v>
      </c>
      <c r="V399" s="66">
        <v>0</v>
      </c>
      <c r="W399" s="66">
        <v>0</v>
      </c>
      <c r="X399" s="66">
        <v>0</v>
      </c>
      <c r="Y399" s="66">
        <v>0</v>
      </c>
      <c r="Z399" s="66">
        <v>0</v>
      </c>
      <c r="AA399" s="66">
        <v>0</v>
      </c>
      <c r="AB399" s="66">
        <v>0</v>
      </c>
      <c r="AC399" s="66">
        <v>0</v>
      </c>
      <c r="AD399" s="66">
        <v>0</v>
      </c>
      <c r="AE399" s="66">
        <v>0</v>
      </c>
      <c r="AF399" s="66">
        <v>0</v>
      </c>
      <c r="AG399" s="66">
        <v>0</v>
      </c>
      <c r="AH399" s="66">
        <v>0</v>
      </c>
      <c r="AI399" s="66">
        <v>0</v>
      </c>
      <c r="AJ399" s="66">
        <v>0</v>
      </c>
      <c r="AK399" s="66">
        <v>0</v>
      </c>
      <c r="AL399" s="66">
        <v>0</v>
      </c>
      <c r="AM399" s="66">
        <v>0</v>
      </c>
      <c r="AN399" s="66">
        <v>0</v>
      </c>
      <c r="AO399" s="66">
        <v>0</v>
      </c>
      <c r="AP399" s="66">
        <v>0</v>
      </c>
      <c r="AQ399" s="66">
        <f t="shared" si="6"/>
        <v>0</v>
      </c>
      <c r="AT399" s="35"/>
    </row>
    <row r="400" spans="1:46" ht="33" customHeight="1">
      <c r="A400" s="44">
        <v>1407</v>
      </c>
      <c r="B400" s="45" t="s">
        <v>377</v>
      </c>
      <c r="C400" s="67" t="s">
        <v>665</v>
      </c>
      <c r="D400" s="66">
        <v>0</v>
      </c>
      <c r="E400" s="66">
        <v>0</v>
      </c>
      <c r="F400" s="66">
        <v>0</v>
      </c>
      <c r="G400" s="66">
        <v>0</v>
      </c>
      <c r="H400" s="66">
        <v>0</v>
      </c>
      <c r="I400" s="66">
        <v>0</v>
      </c>
      <c r="J400" s="66">
        <v>0</v>
      </c>
      <c r="K400" s="66">
        <v>0</v>
      </c>
      <c r="L400" s="66">
        <v>0</v>
      </c>
      <c r="M400" s="66">
        <v>0</v>
      </c>
      <c r="N400" s="66">
        <v>0</v>
      </c>
      <c r="O400" s="66">
        <v>0</v>
      </c>
      <c r="P400" s="66">
        <v>0</v>
      </c>
      <c r="Q400" s="66">
        <v>0</v>
      </c>
      <c r="R400" s="66">
        <v>0</v>
      </c>
      <c r="S400" s="66">
        <v>0</v>
      </c>
      <c r="T400" s="66">
        <v>0</v>
      </c>
      <c r="U400" s="66">
        <v>0</v>
      </c>
      <c r="V400" s="66">
        <v>0</v>
      </c>
      <c r="W400" s="66">
        <v>0</v>
      </c>
      <c r="X400" s="66">
        <v>0</v>
      </c>
      <c r="Y400" s="66">
        <v>0</v>
      </c>
      <c r="Z400" s="66">
        <v>0</v>
      </c>
      <c r="AA400" s="66">
        <v>0</v>
      </c>
      <c r="AB400" s="66">
        <v>0</v>
      </c>
      <c r="AC400" s="66">
        <v>0</v>
      </c>
      <c r="AD400" s="66">
        <v>0</v>
      </c>
      <c r="AE400" s="66">
        <v>0</v>
      </c>
      <c r="AF400" s="66">
        <v>0</v>
      </c>
      <c r="AG400" s="66">
        <v>0</v>
      </c>
      <c r="AH400" s="66">
        <v>0</v>
      </c>
      <c r="AI400" s="66">
        <v>0</v>
      </c>
      <c r="AJ400" s="66">
        <v>0</v>
      </c>
      <c r="AK400" s="66">
        <v>0</v>
      </c>
      <c r="AL400" s="66">
        <v>0</v>
      </c>
      <c r="AM400" s="66">
        <v>0</v>
      </c>
      <c r="AN400" s="66">
        <v>0</v>
      </c>
      <c r="AO400" s="66">
        <v>0</v>
      </c>
      <c r="AP400" s="66">
        <v>0</v>
      </c>
      <c r="AQ400" s="66">
        <f t="shared" si="6"/>
        <v>0</v>
      </c>
      <c r="AT400" s="35"/>
    </row>
    <row r="401" spans="1:46" ht="33" customHeight="1">
      <c r="A401" s="44">
        <v>1408</v>
      </c>
      <c r="B401" s="45" t="s">
        <v>378</v>
      </c>
      <c r="C401" s="67" t="s">
        <v>665</v>
      </c>
      <c r="D401" s="66">
        <v>0</v>
      </c>
      <c r="E401" s="66">
        <v>0</v>
      </c>
      <c r="F401" s="66">
        <v>0</v>
      </c>
      <c r="G401" s="66">
        <v>0</v>
      </c>
      <c r="H401" s="66">
        <v>0</v>
      </c>
      <c r="I401" s="66">
        <v>0</v>
      </c>
      <c r="J401" s="66">
        <v>0</v>
      </c>
      <c r="K401" s="66">
        <v>0</v>
      </c>
      <c r="L401" s="66">
        <v>0</v>
      </c>
      <c r="M401" s="66">
        <v>0</v>
      </c>
      <c r="N401" s="66">
        <v>0</v>
      </c>
      <c r="O401" s="66">
        <v>0</v>
      </c>
      <c r="P401" s="66">
        <v>0</v>
      </c>
      <c r="Q401" s="66">
        <v>0</v>
      </c>
      <c r="R401" s="66">
        <v>0</v>
      </c>
      <c r="S401" s="66">
        <v>0</v>
      </c>
      <c r="T401" s="66">
        <v>0</v>
      </c>
      <c r="U401" s="66">
        <v>0</v>
      </c>
      <c r="V401" s="66">
        <v>0</v>
      </c>
      <c r="W401" s="66">
        <v>0</v>
      </c>
      <c r="X401" s="66">
        <v>0</v>
      </c>
      <c r="Y401" s="66">
        <v>0</v>
      </c>
      <c r="Z401" s="66">
        <v>0</v>
      </c>
      <c r="AA401" s="66">
        <v>0</v>
      </c>
      <c r="AB401" s="66">
        <v>0</v>
      </c>
      <c r="AC401" s="66">
        <v>0</v>
      </c>
      <c r="AD401" s="66">
        <v>0</v>
      </c>
      <c r="AE401" s="66">
        <v>0</v>
      </c>
      <c r="AF401" s="66">
        <v>0</v>
      </c>
      <c r="AG401" s="66">
        <v>0</v>
      </c>
      <c r="AH401" s="66">
        <v>0</v>
      </c>
      <c r="AI401" s="66">
        <v>0</v>
      </c>
      <c r="AJ401" s="66">
        <v>0</v>
      </c>
      <c r="AK401" s="66">
        <v>0</v>
      </c>
      <c r="AL401" s="66">
        <v>0</v>
      </c>
      <c r="AM401" s="66">
        <v>0</v>
      </c>
      <c r="AN401" s="66">
        <v>0</v>
      </c>
      <c r="AO401" s="66">
        <v>0</v>
      </c>
      <c r="AP401" s="66">
        <v>0</v>
      </c>
      <c r="AQ401" s="66">
        <f t="shared" si="6"/>
        <v>0</v>
      </c>
      <c r="AT401" s="35"/>
    </row>
    <row r="402" spans="1:46" ht="33" customHeight="1">
      <c r="A402" s="44">
        <v>1409</v>
      </c>
      <c r="B402" s="45" t="s">
        <v>379</v>
      </c>
      <c r="C402" s="67" t="s">
        <v>665</v>
      </c>
      <c r="D402" s="66">
        <v>0</v>
      </c>
      <c r="E402" s="66">
        <v>0</v>
      </c>
      <c r="F402" s="66">
        <v>0</v>
      </c>
      <c r="G402" s="66">
        <v>0</v>
      </c>
      <c r="H402" s="66">
        <v>0</v>
      </c>
      <c r="I402" s="66">
        <v>0</v>
      </c>
      <c r="J402" s="66">
        <v>0</v>
      </c>
      <c r="K402" s="66">
        <v>0</v>
      </c>
      <c r="L402" s="66">
        <v>0</v>
      </c>
      <c r="M402" s="66">
        <v>0</v>
      </c>
      <c r="N402" s="66">
        <v>0</v>
      </c>
      <c r="O402" s="66">
        <v>0</v>
      </c>
      <c r="P402" s="66">
        <v>0</v>
      </c>
      <c r="Q402" s="66">
        <v>0</v>
      </c>
      <c r="R402" s="66">
        <v>0</v>
      </c>
      <c r="S402" s="66">
        <v>0</v>
      </c>
      <c r="T402" s="66">
        <v>0</v>
      </c>
      <c r="U402" s="66">
        <v>0</v>
      </c>
      <c r="V402" s="66">
        <v>0</v>
      </c>
      <c r="W402" s="66">
        <v>0</v>
      </c>
      <c r="X402" s="66">
        <v>0</v>
      </c>
      <c r="Y402" s="66">
        <v>0</v>
      </c>
      <c r="Z402" s="66">
        <v>0</v>
      </c>
      <c r="AA402" s="66">
        <v>0</v>
      </c>
      <c r="AB402" s="66">
        <v>0</v>
      </c>
      <c r="AC402" s="66">
        <v>0</v>
      </c>
      <c r="AD402" s="66">
        <v>0</v>
      </c>
      <c r="AE402" s="66">
        <v>0</v>
      </c>
      <c r="AF402" s="66">
        <v>0</v>
      </c>
      <c r="AG402" s="66">
        <v>0</v>
      </c>
      <c r="AH402" s="66">
        <v>0</v>
      </c>
      <c r="AI402" s="66">
        <v>0</v>
      </c>
      <c r="AJ402" s="66">
        <v>0</v>
      </c>
      <c r="AK402" s="66">
        <v>0</v>
      </c>
      <c r="AL402" s="66">
        <v>0</v>
      </c>
      <c r="AM402" s="66">
        <v>0</v>
      </c>
      <c r="AN402" s="66">
        <v>0</v>
      </c>
      <c r="AO402" s="66">
        <v>0</v>
      </c>
      <c r="AP402" s="66">
        <v>0</v>
      </c>
      <c r="AQ402" s="66">
        <f t="shared" si="6"/>
        <v>0</v>
      </c>
      <c r="AT402" s="35"/>
    </row>
    <row r="403" spans="1:46" ht="33" customHeight="1">
      <c r="A403" s="44">
        <v>1410</v>
      </c>
      <c r="B403" s="45" t="s">
        <v>380</v>
      </c>
      <c r="C403" s="67" t="s">
        <v>665</v>
      </c>
      <c r="D403" s="66">
        <v>0</v>
      </c>
      <c r="E403" s="66">
        <v>0</v>
      </c>
      <c r="F403" s="66">
        <v>0</v>
      </c>
      <c r="G403" s="66">
        <v>0</v>
      </c>
      <c r="H403" s="66">
        <v>0</v>
      </c>
      <c r="I403" s="66">
        <v>0</v>
      </c>
      <c r="J403" s="66">
        <v>0</v>
      </c>
      <c r="K403" s="66">
        <v>0</v>
      </c>
      <c r="L403" s="66">
        <v>0</v>
      </c>
      <c r="M403" s="66">
        <v>0</v>
      </c>
      <c r="N403" s="66">
        <v>0</v>
      </c>
      <c r="O403" s="66">
        <v>0</v>
      </c>
      <c r="P403" s="66">
        <v>0</v>
      </c>
      <c r="Q403" s="66">
        <v>0</v>
      </c>
      <c r="R403" s="66">
        <v>0</v>
      </c>
      <c r="S403" s="66">
        <v>0</v>
      </c>
      <c r="T403" s="66">
        <v>0</v>
      </c>
      <c r="U403" s="66">
        <v>0</v>
      </c>
      <c r="V403" s="66">
        <v>0</v>
      </c>
      <c r="W403" s="66">
        <v>0</v>
      </c>
      <c r="X403" s="66">
        <v>0</v>
      </c>
      <c r="Y403" s="66">
        <v>0</v>
      </c>
      <c r="Z403" s="66">
        <v>0</v>
      </c>
      <c r="AA403" s="66">
        <v>0</v>
      </c>
      <c r="AB403" s="66">
        <v>0</v>
      </c>
      <c r="AC403" s="66">
        <v>0</v>
      </c>
      <c r="AD403" s="66">
        <v>0</v>
      </c>
      <c r="AE403" s="66">
        <v>0</v>
      </c>
      <c r="AF403" s="66">
        <v>0</v>
      </c>
      <c r="AG403" s="66">
        <v>0</v>
      </c>
      <c r="AH403" s="66">
        <v>0</v>
      </c>
      <c r="AI403" s="66">
        <v>0</v>
      </c>
      <c r="AJ403" s="66">
        <v>0</v>
      </c>
      <c r="AK403" s="66">
        <v>0</v>
      </c>
      <c r="AL403" s="66">
        <v>0</v>
      </c>
      <c r="AM403" s="66">
        <v>0</v>
      </c>
      <c r="AN403" s="66">
        <v>0</v>
      </c>
      <c r="AO403" s="66">
        <v>0</v>
      </c>
      <c r="AP403" s="66">
        <v>0</v>
      </c>
      <c r="AQ403" s="66">
        <f t="shared" si="6"/>
        <v>0</v>
      </c>
      <c r="AT403" s="35"/>
    </row>
    <row r="404" spans="1:46" ht="33" customHeight="1">
      <c r="A404" s="44">
        <v>1411</v>
      </c>
      <c r="B404" s="45" t="s">
        <v>381</v>
      </c>
      <c r="C404" s="67" t="s">
        <v>665</v>
      </c>
      <c r="D404" s="66">
        <v>0</v>
      </c>
      <c r="E404" s="66">
        <v>0</v>
      </c>
      <c r="F404" s="66">
        <v>0</v>
      </c>
      <c r="G404" s="66">
        <v>0</v>
      </c>
      <c r="H404" s="66">
        <v>0</v>
      </c>
      <c r="I404" s="66">
        <v>0</v>
      </c>
      <c r="J404" s="66">
        <v>0</v>
      </c>
      <c r="K404" s="66">
        <v>0</v>
      </c>
      <c r="L404" s="66">
        <v>0</v>
      </c>
      <c r="M404" s="66">
        <v>0</v>
      </c>
      <c r="N404" s="66">
        <v>0</v>
      </c>
      <c r="O404" s="66">
        <v>0</v>
      </c>
      <c r="P404" s="66">
        <v>0</v>
      </c>
      <c r="Q404" s="66">
        <v>0</v>
      </c>
      <c r="R404" s="66">
        <v>0</v>
      </c>
      <c r="S404" s="66">
        <v>0</v>
      </c>
      <c r="T404" s="66">
        <v>0</v>
      </c>
      <c r="U404" s="66">
        <v>0</v>
      </c>
      <c r="V404" s="66">
        <v>0</v>
      </c>
      <c r="W404" s="66">
        <v>0</v>
      </c>
      <c r="X404" s="66">
        <v>0</v>
      </c>
      <c r="Y404" s="66">
        <v>0</v>
      </c>
      <c r="Z404" s="66">
        <v>0</v>
      </c>
      <c r="AA404" s="66">
        <v>0</v>
      </c>
      <c r="AB404" s="66">
        <v>0</v>
      </c>
      <c r="AC404" s="66">
        <v>0</v>
      </c>
      <c r="AD404" s="66">
        <v>0</v>
      </c>
      <c r="AE404" s="66">
        <v>0</v>
      </c>
      <c r="AF404" s="66">
        <v>0</v>
      </c>
      <c r="AG404" s="66">
        <v>0</v>
      </c>
      <c r="AH404" s="66">
        <v>0</v>
      </c>
      <c r="AI404" s="66">
        <v>0</v>
      </c>
      <c r="AJ404" s="66">
        <v>0</v>
      </c>
      <c r="AK404" s="66">
        <v>0</v>
      </c>
      <c r="AL404" s="66">
        <v>0</v>
      </c>
      <c r="AM404" s="66">
        <v>0</v>
      </c>
      <c r="AN404" s="66">
        <v>0</v>
      </c>
      <c r="AO404" s="66">
        <v>0</v>
      </c>
      <c r="AP404" s="66">
        <v>0</v>
      </c>
      <c r="AQ404" s="66">
        <f t="shared" si="6"/>
        <v>0</v>
      </c>
      <c r="AT404" s="35"/>
    </row>
    <row r="405" spans="1:46" ht="33" customHeight="1">
      <c r="A405" s="44">
        <v>1412</v>
      </c>
      <c r="B405" s="45" t="s">
        <v>382</v>
      </c>
      <c r="C405" s="67" t="s">
        <v>665</v>
      </c>
      <c r="D405" s="66">
        <v>0</v>
      </c>
      <c r="E405" s="66">
        <v>0</v>
      </c>
      <c r="F405" s="66">
        <v>0</v>
      </c>
      <c r="G405" s="66">
        <v>0</v>
      </c>
      <c r="H405" s="66">
        <v>0</v>
      </c>
      <c r="I405" s="66">
        <v>0</v>
      </c>
      <c r="J405" s="66">
        <v>0</v>
      </c>
      <c r="K405" s="66">
        <v>0</v>
      </c>
      <c r="L405" s="66">
        <v>0</v>
      </c>
      <c r="M405" s="66">
        <v>0</v>
      </c>
      <c r="N405" s="66">
        <v>0</v>
      </c>
      <c r="O405" s="66">
        <v>0</v>
      </c>
      <c r="P405" s="66">
        <v>0</v>
      </c>
      <c r="Q405" s="66">
        <v>0</v>
      </c>
      <c r="R405" s="66">
        <v>0</v>
      </c>
      <c r="S405" s="66">
        <v>0</v>
      </c>
      <c r="T405" s="66">
        <v>0</v>
      </c>
      <c r="U405" s="66">
        <v>0</v>
      </c>
      <c r="V405" s="66">
        <v>0</v>
      </c>
      <c r="W405" s="66">
        <v>0</v>
      </c>
      <c r="X405" s="66">
        <v>0</v>
      </c>
      <c r="Y405" s="66">
        <v>0</v>
      </c>
      <c r="Z405" s="66">
        <v>0</v>
      </c>
      <c r="AA405" s="66">
        <v>0</v>
      </c>
      <c r="AB405" s="66">
        <v>0</v>
      </c>
      <c r="AC405" s="66">
        <v>0</v>
      </c>
      <c r="AD405" s="66">
        <v>0</v>
      </c>
      <c r="AE405" s="66">
        <v>0</v>
      </c>
      <c r="AF405" s="66">
        <v>0</v>
      </c>
      <c r="AG405" s="66">
        <v>0</v>
      </c>
      <c r="AH405" s="66">
        <v>0</v>
      </c>
      <c r="AI405" s="66">
        <v>0</v>
      </c>
      <c r="AJ405" s="66">
        <v>0</v>
      </c>
      <c r="AK405" s="66">
        <v>0</v>
      </c>
      <c r="AL405" s="66">
        <v>0</v>
      </c>
      <c r="AM405" s="66">
        <v>0</v>
      </c>
      <c r="AN405" s="66">
        <v>0</v>
      </c>
      <c r="AO405" s="66">
        <v>0</v>
      </c>
      <c r="AP405" s="66">
        <v>0</v>
      </c>
      <c r="AQ405" s="66">
        <f t="shared" si="6"/>
        <v>0</v>
      </c>
      <c r="AT405" s="35"/>
    </row>
    <row r="406" spans="1:46" ht="33" customHeight="1">
      <c r="A406" s="44">
        <v>1413</v>
      </c>
      <c r="B406" s="45" t="s">
        <v>355</v>
      </c>
      <c r="C406" s="67" t="s">
        <v>665</v>
      </c>
      <c r="D406" s="66">
        <v>0</v>
      </c>
      <c r="E406" s="66">
        <v>0</v>
      </c>
      <c r="F406" s="66">
        <v>0</v>
      </c>
      <c r="G406" s="66">
        <v>0</v>
      </c>
      <c r="H406" s="66">
        <v>0</v>
      </c>
      <c r="I406" s="66">
        <v>0</v>
      </c>
      <c r="J406" s="66">
        <v>0</v>
      </c>
      <c r="K406" s="66">
        <v>0</v>
      </c>
      <c r="L406" s="66">
        <v>0</v>
      </c>
      <c r="M406" s="66">
        <v>0</v>
      </c>
      <c r="N406" s="66">
        <v>0</v>
      </c>
      <c r="O406" s="66">
        <v>0</v>
      </c>
      <c r="P406" s="66">
        <v>0</v>
      </c>
      <c r="Q406" s="66">
        <v>0</v>
      </c>
      <c r="R406" s="66">
        <v>0</v>
      </c>
      <c r="S406" s="66">
        <v>0</v>
      </c>
      <c r="T406" s="66">
        <v>0</v>
      </c>
      <c r="U406" s="66">
        <v>0</v>
      </c>
      <c r="V406" s="66">
        <v>0</v>
      </c>
      <c r="W406" s="66">
        <v>0</v>
      </c>
      <c r="X406" s="66">
        <v>0</v>
      </c>
      <c r="Y406" s="66">
        <v>0</v>
      </c>
      <c r="Z406" s="66">
        <v>0</v>
      </c>
      <c r="AA406" s="66">
        <v>0</v>
      </c>
      <c r="AB406" s="66">
        <v>0</v>
      </c>
      <c r="AC406" s="66">
        <v>0</v>
      </c>
      <c r="AD406" s="66">
        <v>0</v>
      </c>
      <c r="AE406" s="66">
        <v>0</v>
      </c>
      <c r="AF406" s="66">
        <v>0</v>
      </c>
      <c r="AG406" s="66">
        <v>0</v>
      </c>
      <c r="AH406" s="66">
        <v>0</v>
      </c>
      <c r="AI406" s="66">
        <v>0</v>
      </c>
      <c r="AJ406" s="66">
        <v>0</v>
      </c>
      <c r="AK406" s="66">
        <v>0</v>
      </c>
      <c r="AL406" s="66">
        <v>0</v>
      </c>
      <c r="AM406" s="66">
        <v>0</v>
      </c>
      <c r="AN406" s="66">
        <v>0</v>
      </c>
      <c r="AO406" s="66">
        <v>0</v>
      </c>
      <c r="AP406" s="66">
        <v>0</v>
      </c>
      <c r="AQ406" s="66">
        <f t="shared" si="6"/>
        <v>0</v>
      </c>
      <c r="AT406" s="35"/>
    </row>
    <row r="407" spans="1:46" ht="33" customHeight="1">
      <c r="A407" s="44">
        <v>1414</v>
      </c>
      <c r="B407" s="45" t="s">
        <v>383</v>
      </c>
      <c r="C407" s="67" t="s">
        <v>665</v>
      </c>
      <c r="D407" s="66">
        <v>0</v>
      </c>
      <c r="E407" s="66">
        <v>0</v>
      </c>
      <c r="F407" s="66">
        <v>0</v>
      </c>
      <c r="G407" s="66">
        <v>0</v>
      </c>
      <c r="H407" s="66">
        <v>0</v>
      </c>
      <c r="I407" s="66">
        <v>0</v>
      </c>
      <c r="J407" s="66">
        <v>0</v>
      </c>
      <c r="K407" s="66">
        <v>0</v>
      </c>
      <c r="L407" s="66">
        <v>0</v>
      </c>
      <c r="M407" s="66">
        <v>0</v>
      </c>
      <c r="N407" s="66">
        <v>0</v>
      </c>
      <c r="O407" s="66">
        <v>0</v>
      </c>
      <c r="P407" s="66">
        <v>0</v>
      </c>
      <c r="Q407" s="66">
        <v>0</v>
      </c>
      <c r="R407" s="66">
        <v>0</v>
      </c>
      <c r="S407" s="66">
        <v>0</v>
      </c>
      <c r="T407" s="66">
        <v>0</v>
      </c>
      <c r="U407" s="66">
        <v>0</v>
      </c>
      <c r="V407" s="66">
        <v>0</v>
      </c>
      <c r="W407" s="66">
        <v>0</v>
      </c>
      <c r="X407" s="66">
        <v>0</v>
      </c>
      <c r="Y407" s="66">
        <v>0</v>
      </c>
      <c r="Z407" s="66">
        <v>0</v>
      </c>
      <c r="AA407" s="66">
        <v>0</v>
      </c>
      <c r="AB407" s="66">
        <v>0</v>
      </c>
      <c r="AC407" s="66">
        <v>0</v>
      </c>
      <c r="AD407" s="66">
        <v>0</v>
      </c>
      <c r="AE407" s="66">
        <v>0</v>
      </c>
      <c r="AF407" s="66">
        <v>0</v>
      </c>
      <c r="AG407" s="66">
        <v>0</v>
      </c>
      <c r="AH407" s="66">
        <v>0</v>
      </c>
      <c r="AI407" s="66">
        <v>0</v>
      </c>
      <c r="AJ407" s="66">
        <v>0</v>
      </c>
      <c r="AK407" s="66">
        <v>0</v>
      </c>
      <c r="AL407" s="66">
        <v>0</v>
      </c>
      <c r="AM407" s="66">
        <v>0</v>
      </c>
      <c r="AN407" s="66">
        <v>0</v>
      </c>
      <c r="AO407" s="66">
        <v>0</v>
      </c>
      <c r="AP407" s="66">
        <v>0</v>
      </c>
      <c r="AQ407" s="66">
        <f t="shared" si="6"/>
        <v>0</v>
      </c>
      <c r="AT407" s="35"/>
    </row>
    <row r="408" spans="1:46" ht="33" customHeight="1">
      <c r="A408" s="44">
        <v>1415</v>
      </c>
      <c r="B408" s="45" t="s">
        <v>384</v>
      </c>
      <c r="C408" s="67" t="s">
        <v>665</v>
      </c>
      <c r="D408" s="66">
        <v>0</v>
      </c>
      <c r="E408" s="66">
        <v>0</v>
      </c>
      <c r="F408" s="66">
        <v>0</v>
      </c>
      <c r="G408" s="66">
        <v>0</v>
      </c>
      <c r="H408" s="66">
        <v>0</v>
      </c>
      <c r="I408" s="66">
        <v>0</v>
      </c>
      <c r="J408" s="66">
        <v>0</v>
      </c>
      <c r="K408" s="66">
        <v>0</v>
      </c>
      <c r="L408" s="66">
        <v>0</v>
      </c>
      <c r="M408" s="66">
        <v>0</v>
      </c>
      <c r="N408" s="66">
        <v>0</v>
      </c>
      <c r="O408" s="66">
        <v>0</v>
      </c>
      <c r="P408" s="66">
        <v>0</v>
      </c>
      <c r="Q408" s="66">
        <v>0</v>
      </c>
      <c r="R408" s="66">
        <v>0</v>
      </c>
      <c r="S408" s="66">
        <v>0</v>
      </c>
      <c r="T408" s="66">
        <v>0</v>
      </c>
      <c r="U408" s="66">
        <v>0</v>
      </c>
      <c r="V408" s="66">
        <v>0</v>
      </c>
      <c r="W408" s="66">
        <v>0</v>
      </c>
      <c r="X408" s="66">
        <v>0</v>
      </c>
      <c r="Y408" s="66">
        <v>0</v>
      </c>
      <c r="Z408" s="66">
        <v>0</v>
      </c>
      <c r="AA408" s="66">
        <v>0</v>
      </c>
      <c r="AB408" s="66">
        <v>0</v>
      </c>
      <c r="AC408" s="66">
        <v>0</v>
      </c>
      <c r="AD408" s="66">
        <v>0</v>
      </c>
      <c r="AE408" s="66">
        <v>0</v>
      </c>
      <c r="AF408" s="66">
        <v>0</v>
      </c>
      <c r="AG408" s="66">
        <v>0</v>
      </c>
      <c r="AH408" s="66">
        <v>0</v>
      </c>
      <c r="AI408" s="66">
        <v>0</v>
      </c>
      <c r="AJ408" s="66">
        <v>0</v>
      </c>
      <c r="AK408" s="66">
        <v>0</v>
      </c>
      <c r="AL408" s="66">
        <v>0</v>
      </c>
      <c r="AM408" s="66">
        <v>0</v>
      </c>
      <c r="AN408" s="66">
        <v>0</v>
      </c>
      <c r="AO408" s="66">
        <v>0</v>
      </c>
      <c r="AP408" s="66">
        <v>0</v>
      </c>
      <c r="AQ408" s="66">
        <f t="shared" si="6"/>
        <v>0</v>
      </c>
      <c r="AT408" s="35"/>
    </row>
    <row r="409" spans="1:46" ht="33" customHeight="1">
      <c r="A409" s="44">
        <v>1416</v>
      </c>
      <c r="B409" s="45" t="s">
        <v>385</v>
      </c>
      <c r="C409" s="67" t="s">
        <v>665</v>
      </c>
      <c r="D409" s="66">
        <v>0</v>
      </c>
      <c r="E409" s="66">
        <v>0</v>
      </c>
      <c r="F409" s="66">
        <v>0</v>
      </c>
      <c r="G409" s="66">
        <v>0</v>
      </c>
      <c r="H409" s="66">
        <v>0</v>
      </c>
      <c r="I409" s="66">
        <v>0</v>
      </c>
      <c r="J409" s="66">
        <v>0</v>
      </c>
      <c r="K409" s="66">
        <v>0</v>
      </c>
      <c r="L409" s="66">
        <v>0</v>
      </c>
      <c r="M409" s="66">
        <v>0</v>
      </c>
      <c r="N409" s="66">
        <v>0</v>
      </c>
      <c r="O409" s="66">
        <v>0</v>
      </c>
      <c r="P409" s="66">
        <v>0</v>
      </c>
      <c r="Q409" s="66">
        <v>0</v>
      </c>
      <c r="R409" s="66">
        <v>0</v>
      </c>
      <c r="S409" s="66">
        <v>0</v>
      </c>
      <c r="T409" s="66">
        <v>0</v>
      </c>
      <c r="U409" s="66">
        <v>0</v>
      </c>
      <c r="V409" s="66">
        <v>0</v>
      </c>
      <c r="W409" s="66">
        <v>0</v>
      </c>
      <c r="X409" s="66">
        <v>0</v>
      </c>
      <c r="Y409" s="66">
        <v>0</v>
      </c>
      <c r="Z409" s="66">
        <v>0</v>
      </c>
      <c r="AA409" s="66">
        <v>0</v>
      </c>
      <c r="AB409" s="66">
        <v>0</v>
      </c>
      <c r="AC409" s="66">
        <v>0</v>
      </c>
      <c r="AD409" s="66">
        <v>0</v>
      </c>
      <c r="AE409" s="66">
        <v>0</v>
      </c>
      <c r="AF409" s="66">
        <v>0</v>
      </c>
      <c r="AG409" s="66">
        <v>0</v>
      </c>
      <c r="AH409" s="66">
        <v>0</v>
      </c>
      <c r="AI409" s="66">
        <v>0</v>
      </c>
      <c r="AJ409" s="66">
        <v>0</v>
      </c>
      <c r="AK409" s="66">
        <v>0</v>
      </c>
      <c r="AL409" s="66">
        <v>0</v>
      </c>
      <c r="AM409" s="66">
        <v>0</v>
      </c>
      <c r="AN409" s="66">
        <v>0</v>
      </c>
      <c r="AO409" s="66">
        <v>0</v>
      </c>
      <c r="AP409" s="66">
        <v>0</v>
      </c>
      <c r="AQ409" s="66">
        <f t="shared" si="6"/>
        <v>0</v>
      </c>
      <c r="AT409" s="35"/>
    </row>
    <row r="410" spans="1:46" ht="33" customHeight="1">
      <c r="A410" s="44">
        <v>1417</v>
      </c>
      <c r="B410" s="45" t="s">
        <v>386</v>
      </c>
      <c r="C410" s="67" t="s">
        <v>665</v>
      </c>
      <c r="D410" s="66">
        <v>0</v>
      </c>
      <c r="E410" s="66">
        <v>0</v>
      </c>
      <c r="F410" s="66">
        <v>0</v>
      </c>
      <c r="G410" s="66">
        <v>0</v>
      </c>
      <c r="H410" s="66">
        <v>0</v>
      </c>
      <c r="I410" s="66">
        <v>0</v>
      </c>
      <c r="J410" s="66">
        <v>0</v>
      </c>
      <c r="K410" s="66">
        <v>0</v>
      </c>
      <c r="L410" s="66">
        <v>0</v>
      </c>
      <c r="M410" s="66">
        <v>0</v>
      </c>
      <c r="N410" s="66">
        <v>0</v>
      </c>
      <c r="O410" s="66">
        <v>0</v>
      </c>
      <c r="P410" s="66">
        <v>0</v>
      </c>
      <c r="Q410" s="66">
        <v>0</v>
      </c>
      <c r="R410" s="66">
        <v>0</v>
      </c>
      <c r="S410" s="66">
        <v>0</v>
      </c>
      <c r="T410" s="66">
        <v>0</v>
      </c>
      <c r="U410" s="66">
        <v>0</v>
      </c>
      <c r="V410" s="66">
        <v>0</v>
      </c>
      <c r="W410" s="66">
        <v>0</v>
      </c>
      <c r="X410" s="66">
        <v>0</v>
      </c>
      <c r="Y410" s="66">
        <v>0</v>
      </c>
      <c r="Z410" s="66">
        <v>0</v>
      </c>
      <c r="AA410" s="66">
        <v>0</v>
      </c>
      <c r="AB410" s="66">
        <v>0</v>
      </c>
      <c r="AC410" s="66">
        <v>0</v>
      </c>
      <c r="AD410" s="66">
        <v>0</v>
      </c>
      <c r="AE410" s="66">
        <v>0</v>
      </c>
      <c r="AF410" s="66">
        <v>0</v>
      </c>
      <c r="AG410" s="66">
        <v>0</v>
      </c>
      <c r="AH410" s="66">
        <v>0</v>
      </c>
      <c r="AI410" s="66">
        <v>0</v>
      </c>
      <c r="AJ410" s="66">
        <v>0</v>
      </c>
      <c r="AK410" s="66">
        <v>0</v>
      </c>
      <c r="AL410" s="66">
        <v>0</v>
      </c>
      <c r="AM410" s="66">
        <v>0</v>
      </c>
      <c r="AN410" s="66">
        <v>0</v>
      </c>
      <c r="AO410" s="66">
        <v>0</v>
      </c>
      <c r="AP410" s="66">
        <v>0</v>
      </c>
      <c r="AQ410" s="66">
        <f t="shared" si="6"/>
        <v>0</v>
      </c>
      <c r="AT410" s="35"/>
    </row>
    <row r="411" spans="1:46" ht="33" customHeight="1">
      <c r="A411" s="44">
        <v>1418</v>
      </c>
      <c r="B411" s="45" t="s">
        <v>387</v>
      </c>
      <c r="C411" s="67" t="s">
        <v>665</v>
      </c>
      <c r="D411" s="66">
        <v>0</v>
      </c>
      <c r="E411" s="66">
        <v>0</v>
      </c>
      <c r="F411" s="66">
        <v>0</v>
      </c>
      <c r="G411" s="66">
        <v>0</v>
      </c>
      <c r="H411" s="66">
        <v>0</v>
      </c>
      <c r="I411" s="66">
        <v>0</v>
      </c>
      <c r="J411" s="66">
        <v>0</v>
      </c>
      <c r="K411" s="66">
        <v>0</v>
      </c>
      <c r="L411" s="66">
        <v>0</v>
      </c>
      <c r="M411" s="66">
        <v>0</v>
      </c>
      <c r="N411" s="66">
        <v>0</v>
      </c>
      <c r="O411" s="66">
        <v>0</v>
      </c>
      <c r="P411" s="66">
        <v>0</v>
      </c>
      <c r="Q411" s="66">
        <v>0</v>
      </c>
      <c r="R411" s="66">
        <v>0</v>
      </c>
      <c r="S411" s="66">
        <v>0</v>
      </c>
      <c r="T411" s="66">
        <v>0</v>
      </c>
      <c r="U411" s="66">
        <v>0</v>
      </c>
      <c r="V411" s="66">
        <v>0</v>
      </c>
      <c r="W411" s="66">
        <v>0</v>
      </c>
      <c r="X411" s="66">
        <v>0</v>
      </c>
      <c r="Y411" s="66">
        <v>0</v>
      </c>
      <c r="Z411" s="66">
        <v>0</v>
      </c>
      <c r="AA411" s="66">
        <v>0</v>
      </c>
      <c r="AB411" s="66">
        <v>0</v>
      </c>
      <c r="AC411" s="66">
        <v>0</v>
      </c>
      <c r="AD411" s="66">
        <v>0</v>
      </c>
      <c r="AE411" s="66">
        <v>0</v>
      </c>
      <c r="AF411" s="66">
        <v>0</v>
      </c>
      <c r="AG411" s="66">
        <v>0</v>
      </c>
      <c r="AH411" s="66">
        <v>0</v>
      </c>
      <c r="AI411" s="66">
        <v>0</v>
      </c>
      <c r="AJ411" s="66">
        <v>0</v>
      </c>
      <c r="AK411" s="66">
        <v>0</v>
      </c>
      <c r="AL411" s="66">
        <v>0</v>
      </c>
      <c r="AM411" s="66">
        <v>0</v>
      </c>
      <c r="AN411" s="66">
        <v>0</v>
      </c>
      <c r="AO411" s="66">
        <v>0</v>
      </c>
      <c r="AP411" s="66">
        <v>0</v>
      </c>
      <c r="AQ411" s="66">
        <f t="shared" si="6"/>
        <v>0</v>
      </c>
      <c r="AT411" s="35"/>
    </row>
    <row r="412" spans="1:46" ht="33" customHeight="1">
      <c r="A412" s="44">
        <v>1419</v>
      </c>
      <c r="B412" s="45" t="s">
        <v>388</v>
      </c>
      <c r="C412" s="67" t="s">
        <v>665</v>
      </c>
      <c r="D412" s="66">
        <v>0</v>
      </c>
      <c r="E412" s="66">
        <v>0</v>
      </c>
      <c r="F412" s="66">
        <v>0</v>
      </c>
      <c r="G412" s="66">
        <v>0</v>
      </c>
      <c r="H412" s="66">
        <v>0</v>
      </c>
      <c r="I412" s="66">
        <v>0</v>
      </c>
      <c r="J412" s="66">
        <v>0</v>
      </c>
      <c r="K412" s="66">
        <v>0</v>
      </c>
      <c r="L412" s="66">
        <v>0</v>
      </c>
      <c r="M412" s="66">
        <v>0</v>
      </c>
      <c r="N412" s="66">
        <v>0</v>
      </c>
      <c r="O412" s="66">
        <v>0</v>
      </c>
      <c r="P412" s="66">
        <v>0</v>
      </c>
      <c r="Q412" s="66">
        <v>0</v>
      </c>
      <c r="R412" s="66">
        <v>0</v>
      </c>
      <c r="S412" s="66">
        <v>0</v>
      </c>
      <c r="T412" s="66">
        <v>0</v>
      </c>
      <c r="U412" s="66">
        <v>0</v>
      </c>
      <c r="V412" s="66">
        <v>0</v>
      </c>
      <c r="W412" s="66">
        <v>0</v>
      </c>
      <c r="X412" s="66">
        <v>0</v>
      </c>
      <c r="Y412" s="66">
        <v>0</v>
      </c>
      <c r="Z412" s="66">
        <v>0</v>
      </c>
      <c r="AA412" s="66">
        <v>0</v>
      </c>
      <c r="AB412" s="66">
        <v>0</v>
      </c>
      <c r="AC412" s="66">
        <v>0</v>
      </c>
      <c r="AD412" s="66">
        <v>0</v>
      </c>
      <c r="AE412" s="66">
        <v>0</v>
      </c>
      <c r="AF412" s="66">
        <v>0</v>
      </c>
      <c r="AG412" s="66">
        <v>0</v>
      </c>
      <c r="AH412" s="66">
        <v>0</v>
      </c>
      <c r="AI412" s="66">
        <v>0</v>
      </c>
      <c r="AJ412" s="66">
        <v>0</v>
      </c>
      <c r="AK412" s="66">
        <v>0</v>
      </c>
      <c r="AL412" s="66">
        <v>0</v>
      </c>
      <c r="AM412" s="66">
        <v>0</v>
      </c>
      <c r="AN412" s="66">
        <v>0</v>
      </c>
      <c r="AO412" s="66">
        <v>0</v>
      </c>
      <c r="AP412" s="66">
        <v>0</v>
      </c>
      <c r="AQ412" s="66">
        <f t="shared" si="6"/>
        <v>0</v>
      </c>
      <c r="AT412" s="35"/>
    </row>
    <row r="413" spans="1:46" ht="33" customHeight="1">
      <c r="A413" s="44">
        <v>1420</v>
      </c>
      <c r="B413" s="45" t="s">
        <v>389</v>
      </c>
      <c r="C413" s="67" t="s">
        <v>665</v>
      </c>
      <c r="D413" s="66">
        <v>0</v>
      </c>
      <c r="E413" s="66">
        <v>0</v>
      </c>
      <c r="F413" s="66">
        <v>0</v>
      </c>
      <c r="G413" s="66">
        <v>0</v>
      </c>
      <c r="H413" s="66">
        <v>0</v>
      </c>
      <c r="I413" s="66">
        <v>0</v>
      </c>
      <c r="J413" s="66">
        <v>0</v>
      </c>
      <c r="K413" s="66">
        <v>0</v>
      </c>
      <c r="L413" s="66">
        <v>0</v>
      </c>
      <c r="M413" s="66">
        <v>0</v>
      </c>
      <c r="N413" s="66">
        <v>0</v>
      </c>
      <c r="O413" s="66">
        <v>0</v>
      </c>
      <c r="P413" s="66">
        <v>0</v>
      </c>
      <c r="Q413" s="66">
        <v>0</v>
      </c>
      <c r="R413" s="66">
        <v>0</v>
      </c>
      <c r="S413" s="66">
        <v>0</v>
      </c>
      <c r="T413" s="66">
        <v>0</v>
      </c>
      <c r="U413" s="66">
        <v>0</v>
      </c>
      <c r="V413" s="66">
        <v>0</v>
      </c>
      <c r="W413" s="66">
        <v>0</v>
      </c>
      <c r="X413" s="66">
        <v>0</v>
      </c>
      <c r="Y413" s="66">
        <v>0</v>
      </c>
      <c r="Z413" s="66">
        <v>0</v>
      </c>
      <c r="AA413" s="66">
        <v>0</v>
      </c>
      <c r="AB413" s="66">
        <v>0</v>
      </c>
      <c r="AC413" s="66">
        <v>0</v>
      </c>
      <c r="AD413" s="66">
        <v>0</v>
      </c>
      <c r="AE413" s="66">
        <v>0</v>
      </c>
      <c r="AF413" s="66">
        <v>0</v>
      </c>
      <c r="AG413" s="66">
        <v>0</v>
      </c>
      <c r="AH413" s="66">
        <v>0</v>
      </c>
      <c r="AI413" s="66">
        <v>0</v>
      </c>
      <c r="AJ413" s="66">
        <v>0</v>
      </c>
      <c r="AK413" s="66">
        <v>0</v>
      </c>
      <c r="AL413" s="66">
        <v>0</v>
      </c>
      <c r="AM413" s="66">
        <v>0</v>
      </c>
      <c r="AN413" s="66">
        <v>0</v>
      </c>
      <c r="AO413" s="66">
        <v>0</v>
      </c>
      <c r="AP413" s="66">
        <v>0</v>
      </c>
      <c r="AQ413" s="66">
        <f t="shared" si="6"/>
        <v>0</v>
      </c>
      <c r="AT413" s="35"/>
    </row>
    <row r="414" spans="1:46" ht="33" customHeight="1">
      <c r="A414" s="44">
        <v>1421</v>
      </c>
      <c r="B414" s="45" t="s">
        <v>390</v>
      </c>
      <c r="C414" s="67" t="s">
        <v>665</v>
      </c>
      <c r="D414" s="66">
        <v>0</v>
      </c>
      <c r="E414" s="66">
        <v>0</v>
      </c>
      <c r="F414" s="66">
        <v>0</v>
      </c>
      <c r="G414" s="66">
        <v>0</v>
      </c>
      <c r="H414" s="66">
        <v>0</v>
      </c>
      <c r="I414" s="66">
        <v>0</v>
      </c>
      <c r="J414" s="66">
        <v>0</v>
      </c>
      <c r="K414" s="66">
        <v>0</v>
      </c>
      <c r="L414" s="66">
        <v>0</v>
      </c>
      <c r="M414" s="66">
        <v>0</v>
      </c>
      <c r="N414" s="66">
        <v>0</v>
      </c>
      <c r="O414" s="66">
        <v>0</v>
      </c>
      <c r="P414" s="66">
        <v>0</v>
      </c>
      <c r="Q414" s="66">
        <v>0</v>
      </c>
      <c r="R414" s="66">
        <v>0</v>
      </c>
      <c r="S414" s="66">
        <v>0</v>
      </c>
      <c r="T414" s="66">
        <v>0</v>
      </c>
      <c r="U414" s="66">
        <v>0</v>
      </c>
      <c r="V414" s="66">
        <v>0</v>
      </c>
      <c r="W414" s="66">
        <v>0</v>
      </c>
      <c r="X414" s="66">
        <v>0</v>
      </c>
      <c r="Y414" s="66">
        <v>0</v>
      </c>
      <c r="Z414" s="66">
        <v>0</v>
      </c>
      <c r="AA414" s="66">
        <v>0</v>
      </c>
      <c r="AB414" s="66">
        <v>0</v>
      </c>
      <c r="AC414" s="66">
        <v>0</v>
      </c>
      <c r="AD414" s="66">
        <v>0</v>
      </c>
      <c r="AE414" s="66">
        <v>0</v>
      </c>
      <c r="AF414" s="66">
        <v>0</v>
      </c>
      <c r="AG414" s="66">
        <v>0</v>
      </c>
      <c r="AH414" s="66">
        <v>0</v>
      </c>
      <c r="AI414" s="66">
        <v>0</v>
      </c>
      <c r="AJ414" s="66">
        <v>0</v>
      </c>
      <c r="AK414" s="66">
        <v>0</v>
      </c>
      <c r="AL414" s="66">
        <v>0</v>
      </c>
      <c r="AM414" s="66">
        <v>0</v>
      </c>
      <c r="AN414" s="66">
        <v>0</v>
      </c>
      <c r="AO414" s="66">
        <v>0</v>
      </c>
      <c r="AP414" s="66">
        <v>0</v>
      </c>
      <c r="AQ414" s="66">
        <f t="shared" si="6"/>
        <v>0</v>
      </c>
      <c r="AT414" s="35"/>
    </row>
    <row r="415" spans="1:46" ht="33" customHeight="1">
      <c r="A415" s="44">
        <v>1422</v>
      </c>
      <c r="B415" s="45" t="s">
        <v>391</v>
      </c>
      <c r="C415" s="67" t="s">
        <v>665</v>
      </c>
      <c r="D415" s="66">
        <v>0</v>
      </c>
      <c r="E415" s="66">
        <v>0</v>
      </c>
      <c r="F415" s="66">
        <v>0</v>
      </c>
      <c r="G415" s="66">
        <v>0</v>
      </c>
      <c r="H415" s="66">
        <v>0</v>
      </c>
      <c r="I415" s="66">
        <v>0</v>
      </c>
      <c r="J415" s="66">
        <v>0</v>
      </c>
      <c r="K415" s="66">
        <v>0</v>
      </c>
      <c r="L415" s="66">
        <v>0</v>
      </c>
      <c r="M415" s="66">
        <v>0</v>
      </c>
      <c r="N415" s="66">
        <v>0</v>
      </c>
      <c r="O415" s="66">
        <v>0</v>
      </c>
      <c r="P415" s="66">
        <v>0</v>
      </c>
      <c r="Q415" s="66">
        <v>0</v>
      </c>
      <c r="R415" s="66">
        <v>0</v>
      </c>
      <c r="S415" s="66">
        <v>0</v>
      </c>
      <c r="T415" s="66">
        <v>0</v>
      </c>
      <c r="U415" s="66">
        <v>0</v>
      </c>
      <c r="V415" s="66">
        <v>0</v>
      </c>
      <c r="W415" s="66">
        <v>0</v>
      </c>
      <c r="X415" s="66">
        <v>0</v>
      </c>
      <c r="Y415" s="66">
        <v>0</v>
      </c>
      <c r="Z415" s="66">
        <v>0</v>
      </c>
      <c r="AA415" s="66">
        <v>0</v>
      </c>
      <c r="AB415" s="66">
        <v>0</v>
      </c>
      <c r="AC415" s="66">
        <v>0</v>
      </c>
      <c r="AD415" s="66">
        <v>0</v>
      </c>
      <c r="AE415" s="66">
        <v>0</v>
      </c>
      <c r="AF415" s="66">
        <v>0</v>
      </c>
      <c r="AG415" s="66">
        <v>0</v>
      </c>
      <c r="AH415" s="66">
        <v>0</v>
      </c>
      <c r="AI415" s="66">
        <v>0</v>
      </c>
      <c r="AJ415" s="66">
        <v>0</v>
      </c>
      <c r="AK415" s="66">
        <v>0</v>
      </c>
      <c r="AL415" s="66">
        <v>0</v>
      </c>
      <c r="AM415" s="66">
        <v>0</v>
      </c>
      <c r="AN415" s="66">
        <v>0</v>
      </c>
      <c r="AO415" s="66">
        <v>0</v>
      </c>
      <c r="AP415" s="66">
        <v>0</v>
      </c>
      <c r="AQ415" s="66">
        <f t="shared" si="6"/>
        <v>0</v>
      </c>
      <c r="AT415" s="35"/>
    </row>
    <row r="416" spans="1:46" ht="33" customHeight="1">
      <c r="A416" s="44">
        <v>1423</v>
      </c>
      <c r="B416" s="45" t="s">
        <v>392</v>
      </c>
      <c r="C416" s="67" t="s">
        <v>665</v>
      </c>
      <c r="D416" s="66">
        <v>0</v>
      </c>
      <c r="E416" s="66">
        <v>0</v>
      </c>
      <c r="F416" s="66">
        <v>0</v>
      </c>
      <c r="G416" s="66">
        <v>0</v>
      </c>
      <c r="H416" s="66">
        <v>0</v>
      </c>
      <c r="I416" s="66">
        <v>0</v>
      </c>
      <c r="J416" s="66">
        <v>0</v>
      </c>
      <c r="K416" s="66">
        <v>0</v>
      </c>
      <c r="L416" s="66">
        <v>0</v>
      </c>
      <c r="M416" s="66">
        <v>0</v>
      </c>
      <c r="N416" s="66">
        <v>0</v>
      </c>
      <c r="O416" s="66">
        <v>0</v>
      </c>
      <c r="P416" s="66">
        <v>0</v>
      </c>
      <c r="Q416" s="66">
        <v>0</v>
      </c>
      <c r="R416" s="66">
        <v>0</v>
      </c>
      <c r="S416" s="66">
        <v>0</v>
      </c>
      <c r="T416" s="66">
        <v>0</v>
      </c>
      <c r="U416" s="66">
        <v>0</v>
      </c>
      <c r="V416" s="66">
        <v>0</v>
      </c>
      <c r="W416" s="66">
        <v>0</v>
      </c>
      <c r="X416" s="66">
        <v>0</v>
      </c>
      <c r="Y416" s="66">
        <v>0</v>
      </c>
      <c r="Z416" s="66">
        <v>0</v>
      </c>
      <c r="AA416" s="66">
        <v>0</v>
      </c>
      <c r="AB416" s="66">
        <v>0</v>
      </c>
      <c r="AC416" s="66">
        <v>0</v>
      </c>
      <c r="AD416" s="66">
        <v>0</v>
      </c>
      <c r="AE416" s="66">
        <v>0</v>
      </c>
      <c r="AF416" s="66">
        <v>0</v>
      </c>
      <c r="AG416" s="66">
        <v>0</v>
      </c>
      <c r="AH416" s="66">
        <v>0</v>
      </c>
      <c r="AI416" s="66">
        <v>0</v>
      </c>
      <c r="AJ416" s="66">
        <v>0</v>
      </c>
      <c r="AK416" s="66">
        <v>0</v>
      </c>
      <c r="AL416" s="66">
        <v>0</v>
      </c>
      <c r="AM416" s="66">
        <v>0</v>
      </c>
      <c r="AN416" s="66">
        <v>0</v>
      </c>
      <c r="AO416" s="66">
        <v>0</v>
      </c>
      <c r="AP416" s="66">
        <v>0</v>
      </c>
      <c r="AQ416" s="66">
        <f t="shared" si="6"/>
        <v>0</v>
      </c>
      <c r="AT416" s="35"/>
    </row>
    <row r="417" spans="1:46" ht="33" customHeight="1">
      <c r="A417" s="44">
        <v>1424</v>
      </c>
      <c r="B417" s="45" t="s">
        <v>393</v>
      </c>
      <c r="C417" s="67" t="s">
        <v>665</v>
      </c>
      <c r="D417" s="66">
        <v>0</v>
      </c>
      <c r="E417" s="66">
        <v>0</v>
      </c>
      <c r="F417" s="66">
        <v>0</v>
      </c>
      <c r="G417" s="66">
        <v>0</v>
      </c>
      <c r="H417" s="66">
        <v>0</v>
      </c>
      <c r="I417" s="66">
        <v>0</v>
      </c>
      <c r="J417" s="66">
        <v>0</v>
      </c>
      <c r="K417" s="66">
        <v>0</v>
      </c>
      <c r="L417" s="66">
        <v>0</v>
      </c>
      <c r="M417" s="66">
        <v>0</v>
      </c>
      <c r="N417" s="66">
        <v>0</v>
      </c>
      <c r="O417" s="66">
        <v>0</v>
      </c>
      <c r="P417" s="66">
        <v>0</v>
      </c>
      <c r="Q417" s="66">
        <v>0</v>
      </c>
      <c r="R417" s="66">
        <v>0</v>
      </c>
      <c r="S417" s="66">
        <v>0</v>
      </c>
      <c r="T417" s="66">
        <v>0</v>
      </c>
      <c r="U417" s="66">
        <v>0</v>
      </c>
      <c r="V417" s="66">
        <v>0</v>
      </c>
      <c r="W417" s="66">
        <v>0</v>
      </c>
      <c r="X417" s="66">
        <v>0</v>
      </c>
      <c r="Y417" s="66">
        <v>0</v>
      </c>
      <c r="Z417" s="66">
        <v>0</v>
      </c>
      <c r="AA417" s="66">
        <v>0</v>
      </c>
      <c r="AB417" s="66">
        <v>0</v>
      </c>
      <c r="AC417" s="66">
        <v>0</v>
      </c>
      <c r="AD417" s="66">
        <v>0</v>
      </c>
      <c r="AE417" s="66">
        <v>0</v>
      </c>
      <c r="AF417" s="66">
        <v>0</v>
      </c>
      <c r="AG417" s="66">
        <v>0</v>
      </c>
      <c r="AH417" s="66">
        <v>0</v>
      </c>
      <c r="AI417" s="66">
        <v>0</v>
      </c>
      <c r="AJ417" s="66">
        <v>0</v>
      </c>
      <c r="AK417" s="66">
        <v>0</v>
      </c>
      <c r="AL417" s="66">
        <v>0</v>
      </c>
      <c r="AM417" s="66">
        <v>0</v>
      </c>
      <c r="AN417" s="66">
        <v>0</v>
      </c>
      <c r="AO417" s="66">
        <v>0</v>
      </c>
      <c r="AP417" s="66">
        <v>0</v>
      </c>
      <c r="AQ417" s="66">
        <f t="shared" si="6"/>
        <v>0</v>
      </c>
      <c r="AT417" s="35"/>
    </row>
    <row r="418" spans="1:46" ht="33" customHeight="1">
      <c r="A418" s="44">
        <v>1425</v>
      </c>
      <c r="B418" s="45" t="s">
        <v>394</v>
      </c>
      <c r="C418" s="67" t="s">
        <v>665</v>
      </c>
      <c r="D418" s="66">
        <v>0</v>
      </c>
      <c r="E418" s="66">
        <v>0</v>
      </c>
      <c r="F418" s="66">
        <v>0</v>
      </c>
      <c r="G418" s="66">
        <v>0</v>
      </c>
      <c r="H418" s="66">
        <v>0</v>
      </c>
      <c r="I418" s="66">
        <v>0</v>
      </c>
      <c r="J418" s="66">
        <v>0</v>
      </c>
      <c r="K418" s="66">
        <v>0</v>
      </c>
      <c r="L418" s="66">
        <v>0</v>
      </c>
      <c r="M418" s="66">
        <v>0</v>
      </c>
      <c r="N418" s="66">
        <v>0</v>
      </c>
      <c r="O418" s="66">
        <v>0</v>
      </c>
      <c r="P418" s="66">
        <v>0</v>
      </c>
      <c r="Q418" s="66">
        <v>0</v>
      </c>
      <c r="R418" s="66">
        <v>0</v>
      </c>
      <c r="S418" s="66">
        <v>0</v>
      </c>
      <c r="T418" s="66">
        <v>0</v>
      </c>
      <c r="U418" s="66">
        <v>0</v>
      </c>
      <c r="V418" s="66">
        <v>0</v>
      </c>
      <c r="W418" s="66">
        <v>0</v>
      </c>
      <c r="X418" s="66">
        <v>0</v>
      </c>
      <c r="Y418" s="66">
        <v>0</v>
      </c>
      <c r="Z418" s="66">
        <v>0</v>
      </c>
      <c r="AA418" s="66">
        <v>0</v>
      </c>
      <c r="AB418" s="66">
        <v>0</v>
      </c>
      <c r="AC418" s="66">
        <v>0</v>
      </c>
      <c r="AD418" s="66">
        <v>0</v>
      </c>
      <c r="AE418" s="66">
        <v>0</v>
      </c>
      <c r="AF418" s="66">
        <v>0</v>
      </c>
      <c r="AG418" s="66">
        <v>0</v>
      </c>
      <c r="AH418" s="66">
        <v>0</v>
      </c>
      <c r="AI418" s="66">
        <v>0</v>
      </c>
      <c r="AJ418" s="66">
        <v>0</v>
      </c>
      <c r="AK418" s="66">
        <v>0</v>
      </c>
      <c r="AL418" s="66">
        <v>0</v>
      </c>
      <c r="AM418" s="66">
        <v>0</v>
      </c>
      <c r="AN418" s="66">
        <v>0</v>
      </c>
      <c r="AO418" s="66">
        <v>0</v>
      </c>
      <c r="AP418" s="66">
        <v>0</v>
      </c>
      <c r="AQ418" s="66">
        <f t="shared" si="6"/>
        <v>0</v>
      </c>
      <c r="AT418" s="35"/>
    </row>
    <row r="419" spans="1:46" ht="33" customHeight="1">
      <c r="A419" s="44">
        <v>1426</v>
      </c>
      <c r="B419" s="45" t="s">
        <v>395</v>
      </c>
      <c r="C419" s="67" t="s">
        <v>665</v>
      </c>
      <c r="D419" s="66">
        <v>0</v>
      </c>
      <c r="E419" s="66">
        <v>0</v>
      </c>
      <c r="F419" s="66">
        <v>0</v>
      </c>
      <c r="G419" s="66">
        <v>0</v>
      </c>
      <c r="H419" s="66">
        <v>0</v>
      </c>
      <c r="I419" s="66">
        <v>0</v>
      </c>
      <c r="J419" s="66">
        <v>0</v>
      </c>
      <c r="K419" s="66">
        <v>0</v>
      </c>
      <c r="L419" s="66">
        <v>0</v>
      </c>
      <c r="M419" s="66">
        <v>0</v>
      </c>
      <c r="N419" s="66">
        <v>0</v>
      </c>
      <c r="O419" s="66">
        <v>0</v>
      </c>
      <c r="P419" s="66">
        <v>0</v>
      </c>
      <c r="Q419" s="66">
        <v>0</v>
      </c>
      <c r="R419" s="66">
        <v>0</v>
      </c>
      <c r="S419" s="66">
        <v>0</v>
      </c>
      <c r="T419" s="66">
        <v>0</v>
      </c>
      <c r="U419" s="66">
        <v>0</v>
      </c>
      <c r="V419" s="66">
        <v>0</v>
      </c>
      <c r="W419" s="66">
        <v>0</v>
      </c>
      <c r="X419" s="66">
        <v>0</v>
      </c>
      <c r="Y419" s="66">
        <v>0</v>
      </c>
      <c r="Z419" s="66">
        <v>0</v>
      </c>
      <c r="AA419" s="66">
        <v>0</v>
      </c>
      <c r="AB419" s="66">
        <v>0</v>
      </c>
      <c r="AC419" s="66">
        <v>0</v>
      </c>
      <c r="AD419" s="66">
        <v>0</v>
      </c>
      <c r="AE419" s="66">
        <v>0</v>
      </c>
      <c r="AF419" s="66">
        <v>0</v>
      </c>
      <c r="AG419" s="66">
        <v>0</v>
      </c>
      <c r="AH419" s="66">
        <v>0</v>
      </c>
      <c r="AI419" s="66">
        <v>0</v>
      </c>
      <c r="AJ419" s="66">
        <v>0</v>
      </c>
      <c r="AK419" s="66">
        <v>0</v>
      </c>
      <c r="AL419" s="66">
        <v>0</v>
      </c>
      <c r="AM419" s="66">
        <v>0</v>
      </c>
      <c r="AN419" s="66">
        <v>0</v>
      </c>
      <c r="AO419" s="66">
        <v>0</v>
      </c>
      <c r="AP419" s="66">
        <v>0</v>
      </c>
      <c r="AQ419" s="66">
        <f t="shared" si="6"/>
        <v>0</v>
      </c>
      <c r="AT419" s="35"/>
    </row>
    <row r="420" spans="1:46" ht="33" customHeight="1">
      <c r="A420" s="44">
        <v>1427</v>
      </c>
      <c r="B420" s="45" t="s">
        <v>396</v>
      </c>
      <c r="C420" s="67" t="s">
        <v>665</v>
      </c>
      <c r="D420" s="66">
        <v>0</v>
      </c>
      <c r="E420" s="66">
        <v>0</v>
      </c>
      <c r="F420" s="66">
        <v>0</v>
      </c>
      <c r="G420" s="66">
        <v>0</v>
      </c>
      <c r="H420" s="66">
        <v>0</v>
      </c>
      <c r="I420" s="66">
        <v>0</v>
      </c>
      <c r="J420" s="66">
        <v>0</v>
      </c>
      <c r="K420" s="66">
        <v>0</v>
      </c>
      <c r="L420" s="66">
        <v>0</v>
      </c>
      <c r="M420" s="66">
        <v>0</v>
      </c>
      <c r="N420" s="66">
        <v>0</v>
      </c>
      <c r="O420" s="66">
        <v>0</v>
      </c>
      <c r="P420" s="66">
        <v>0</v>
      </c>
      <c r="Q420" s="66">
        <v>0</v>
      </c>
      <c r="R420" s="66">
        <v>0</v>
      </c>
      <c r="S420" s="66">
        <v>0</v>
      </c>
      <c r="T420" s="66">
        <v>0</v>
      </c>
      <c r="U420" s="66">
        <v>0</v>
      </c>
      <c r="V420" s="66">
        <v>0</v>
      </c>
      <c r="W420" s="66">
        <v>0</v>
      </c>
      <c r="X420" s="66">
        <v>0</v>
      </c>
      <c r="Y420" s="66">
        <v>0</v>
      </c>
      <c r="Z420" s="66">
        <v>0</v>
      </c>
      <c r="AA420" s="66">
        <v>0</v>
      </c>
      <c r="AB420" s="66">
        <v>0</v>
      </c>
      <c r="AC420" s="66">
        <v>0</v>
      </c>
      <c r="AD420" s="66">
        <v>0</v>
      </c>
      <c r="AE420" s="66">
        <v>0</v>
      </c>
      <c r="AF420" s="66">
        <v>0</v>
      </c>
      <c r="AG420" s="66">
        <v>0</v>
      </c>
      <c r="AH420" s="66">
        <v>0</v>
      </c>
      <c r="AI420" s="66">
        <v>0</v>
      </c>
      <c r="AJ420" s="66">
        <v>0</v>
      </c>
      <c r="AK420" s="66">
        <v>0</v>
      </c>
      <c r="AL420" s="66">
        <v>0</v>
      </c>
      <c r="AM420" s="66">
        <v>0</v>
      </c>
      <c r="AN420" s="66">
        <v>0</v>
      </c>
      <c r="AO420" s="66">
        <v>0</v>
      </c>
      <c r="AP420" s="66">
        <v>0</v>
      </c>
      <c r="AQ420" s="66">
        <f t="shared" si="6"/>
        <v>0</v>
      </c>
      <c r="AT420" s="35"/>
    </row>
    <row r="421" spans="1:46" ht="33" customHeight="1">
      <c r="A421" s="44">
        <v>1428</v>
      </c>
      <c r="B421" s="45" t="s">
        <v>1305</v>
      </c>
      <c r="C421" s="67" t="s">
        <v>665</v>
      </c>
      <c r="D421" s="66">
        <v>0</v>
      </c>
      <c r="E421" s="66">
        <v>0</v>
      </c>
      <c r="F421" s="66">
        <v>0</v>
      </c>
      <c r="G421" s="66">
        <v>0</v>
      </c>
      <c r="H421" s="66">
        <v>0</v>
      </c>
      <c r="I421" s="66">
        <v>0</v>
      </c>
      <c r="J421" s="66">
        <v>0</v>
      </c>
      <c r="K421" s="66">
        <v>0</v>
      </c>
      <c r="L421" s="66">
        <v>0</v>
      </c>
      <c r="M421" s="66">
        <v>0</v>
      </c>
      <c r="N421" s="66">
        <v>0</v>
      </c>
      <c r="O421" s="66">
        <v>0</v>
      </c>
      <c r="P421" s="66">
        <v>0</v>
      </c>
      <c r="Q421" s="66">
        <v>0</v>
      </c>
      <c r="R421" s="66">
        <v>0</v>
      </c>
      <c r="S421" s="66">
        <v>0</v>
      </c>
      <c r="T421" s="66">
        <v>0</v>
      </c>
      <c r="U421" s="66">
        <v>0</v>
      </c>
      <c r="V421" s="66">
        <v>0</v>
      </c>
      <c r="W421" s="66">
        <v>0</v>
      </c>
      <c r="X421" s="66">
        <v>0</v>
      </c>
      <c r="Y421" s="66">
        <v>0</v>
      </c>
      <c r="Z421" s="66">
        <v>0</v>
      </c>
      <c r="AA421" s="66">
        <v>0</v>
      </c>
      <c r="AB421" s="66">
        <v>0</v>
      </c>
      <c r="AC421" s="66">
        <v>0</v>
      </c>
      <c r="AD421" s="66">
        <v>0</v>
      </c>
      <c r="AE421" s="66">
        <v>0</v>
      </c>
      <c r="AF421" s="66">
        <v>0</v>
      </c>
      <c r="AG421" s="66">
        <v>0</v>
      </c>
      <c r="AH421" s="66">
        <v>0</v>
      </c>
      <c r="AI421" s="66">
        <v>0</v>
      </c>
      <c r="AJ421" s="66">
        <v>0</v>
      </c>
      <c r="AK421" s="66">
        <v>0</v>
      </c>
      <c r="AL421" s="66">
        <v>0</v>
      </c>
      <c r="AM421" s="66">
        <v>0</v>
      </c>
      <c r="AN421" s="66">
        <v>0</v>
      </c>
      <c r="AO421" s="66">
        <v>0</v>
      </c>
      <c r="AP421" s="66">
        <v>0</v>
      </c>
      <c r="AQ421" s="66">
        <f t="shared" si="6"/>
        <v>0</v>
      </c>
      <c r="AT421" s="35"/>
    </row>
    <row r="422" spans="1:46" ht="33" customHeight="1">
      <c r="A422" s="44">
        <v>1429</v>
      </c>
      <c r="B422" s="45" t="s">
        <v>397</v>
      </c>
      <c r="C422" s="67" t="s">
        <v>665</v>
      </c>
      <c r="D422" s="66">
        <v>0</v>
      </c>
      <c r="E422" s="66">
        <v>0</v>
      </c>
      <c r="F422" s="66">
        <v>0</v>
      </c>
      <c r="G422" s="66">
        <v>0</v>
      </c>
      <c r="H422" s="66">
        <v>0</v>
      </c>
      <c r="I422" s="66">
        <v>0</v>
      </c>
      <c r="J422" s="66">
        <v>0</v>
      </c>
      <c r="K422" s="66">
        <v>0</v>
      </c>
      <c r="L422" s="66">
        <v>0</v>
      </c>
      <c r="M422" s="66">
        <v>0</v>
      </c>
      <c r="N422" s="66">
        <v>0</v>
      </c>
      <c r="O422" s="66">
        <v>0</v>
      </c>
      <c r="P422" s="66">
        <v>0</v>
      </c>
      <c r="Q422" s="66">
        <v>0</v>
      </c>
      <c r="R422" s="66">
        <v>0</v>
      </c>
      <c r="S422" s="66">
        <v>0</v>
      </c>
      <c r="T422" s="66">
        <v>0</v>
      </c>
      <c r="U422" s="66">
        <v>0</v>
      </c>
      <c r="V422" s="66">
        <v>0</v>
      </c>
      <c r="W422" s="66">
        <v>0</v>
      </c>
      <c r="X422" s="66">
        <v>0</v>
      </c>
      <c r="Y422" s="66">
        <v>0</v>
      </c>
      <c r="Z422" s="66">
        <v>0</v>
      </c>
      <c r="AA422" s="66">
        <v>0</v>
      </c>
      <c r="AB422" s="66">
        <v>0</v>
      </c>
      <c r="AC422" s="66">
        <v>0</v>
      </c>
      <c r="AD422" s="66">
        <v>0</v>
      </c>
      <c r="AE422" s="66">
        <v>0</v>
      </c>
      <c r="AF422" s="66">
        <v>0</v>
      </c>
      <c r="AG422" s="66">
        <v>0</v>
      </c>
      <c r="AH422" s="66">
        <v>0</v>
      </c>
      <c r="AI422" s="66">
        <v>0</v>
      </c>
      <c r="AJ422" s="66">
        <v>0</v>
      </c>
      <c r="AK422" s="66">
        <v>0</v>
      </c>
      <c r="AL422" s="66">
        <v>0</v>
      </c>
      <c r="AM422" s="66">
        <v>0</v>
      </c>
      <c r="AN422" s="66">
        <v>0</v>
      </c>
      <c r="AO422" s="66">
        <v>0</v>
      </c>
      <c r="AP422" s="66">
        <v>0</v>
      </c>
      <c r="AQ422" s="66">
        <f t="shared" si="6"/>
        <v>0</v>
      </c>
      <c r="AT422" s="35"/>
    </row>
    <row r="423" spans="1:46" ht="33" customHeight="1">
      <c r="A423" s="44">
        <v>1430</v>
      </c>
      <c r="B423" s="45" t="s">
        <v>398</v>
      </c>
      <c r="C423" s="67" t="s">
        <v>665</v>
      </c>
      <c r="D423" s="66">
        <v>0</v>
      </c>
      <c r="E423" s="66">
        <v>0</v>
      </c>
      <c r="F423" s="66">
        <v>0</v>
      </c>
      <c r="G423" s="66">
        <v>0</v>
      </c>
      <c r="H423" s="66">
        <v>0</v>
      </c>
      <c r="I423" s="66">
        <v>0</v>
      </c>
      <c r="J423" s="66">
        <v>0</v>
      </c>
      <c r="K423" s="66">
        <v>0</v>
      </c>
      <c r="L423" s="66">
        <v>0</v>
      </c>
      <c r="M423" s="66">
        <v>0</v>
      </c>
      <c r="N423" s="66">
        <v>0</v>
      </c>
      <c r="O423" s="66">
        <v>0</v>
      </c>
      <c r="P423" s="66">
        <v>0</v>
      </c>
      <c r="Q423" s="66">
        <v>0</v>
      </c>
      <c r="R423" s="66">
        <v>0</v>
      </c>
      <c r="S423" s="66">
        <v>0</v>
      </c>
      <c r="T423" s="66">
        <v>0</v>
      </c>
      <c r="U423" s="66">
        <v>0</v>
      </c>
      <c r="V423" s="66">
        <v>0</v>
      </c>
      <c r="W423" s="66">
        <v>0</v>
      </c>
      <c r="X423" s="66">
        <v>0</v>
      </c>
      <c r="Y423" s="66">
        <v>0</v>
      </c>
      <c r="Z423" s="66">
        <v>0</v>
      </c>
      <c r="AA423" s="66">
        <v>0</v>
      </c>
      <c r="AB423" s="66">
        <v>0</v>
      </c>
      <c r="AC423" s="66">
        <v>0</v>
      </c>
      <c r="AD423" s="66">
        <v>0</v>
      </c>
      <c r="AE423" s="66">
        <v>0</v>
      </c>
      <c r="AF423" s="66">
        <v>0</v>
      </c>
      <c r="AG423" s="66">
        <v>0</v>
      </c>
      <c r="AH423" s="66">
        <v>0</v>
      </c>
      <c r="AI423" s="66">
        <v>0</v>
      </c>
      <c r="AJ423" s="66">
        <v>0</v>
      </c>
      <c r="AK423" s="66">
        <v>0</v>
      </c>
      <c r="AL423" s="66">
        <v>0</v>
      </c>
      <c r="AM423" s="66">
        <v>0</v>
      </c>
      <c r="AN423" s="66">
        <v>0</v>
      </c>
      <c r="AO423" s="66">
        <v>0</v>
      </c>
      <c r="AP423" s="66">
        <v>0</v>
      </c>
      <c r="AQ423" s="66">
        <f t="shared" si="6"/>
        <v>0</v>
      </c>
      <c r="AT423" s="35"/>
    </row>
    <row r="424" spans="1:46" ht="33" customHeight="1">
      <c r="A424" s="44">
        <v>1431</v>
      </c>
      <c r="B424" s="45" t="s">
        <v>399</v>
      </c>
      <c r="C424" s="67" t="s">
        <v>665</v>
      </c>
      <c r="D424" s="66">
        <v>0</v>
      </c>
      <c r="E424" s="66">
        <v>0</v>
      </c>
      <c r="F424" s="66">
        <v>0</v>
      </c>
      <c r="G424" s="66">
        <v>0</v>
      </c>
      <c r="H424" s="66">
        <v>0</v>
      </c>
      <c r="I424" s="66">
        <v>0</v>
      </c>
      <c r="J424" s="66">
        <v>0</v>
      </c>
      <c r="K424" s="66">
        <v>0</v>
      </c>
      <c r="L424" s="66">
        <v>0</v>
      </c>
      <c r="M424" s="66">
        <v>0</v>
      </c>
      <c r="N424" s="66">
        <v>0</v>
      </c>
      <c r="O424" s="66">
        <v>0</v>
      </c>
      <c r="P424" s="66">
        <v>0</v>
      </c>
      <c r="Q424" s="66">
        <v>0</v>
      </c>
      <c r="R424" s="66">
        <v>0</v>
      </c>
      <c r="S424" s="66">
        <v>0</v>
      </c>
      <c r="T424" s="66">
        <v>0</v>
      </c>
      <c r="U424" s="66">
        <v>0</v>
      </c>
      <c r="V424" s="66">
        <v>0</v>
      </c>
      <c r="W424" s="66">
        <v>0</v>
      </c>
      <c r="X424" s="66">
        <v>0</v>
      </c>
      <c r="Y424" s="66">
        <v>0</v>
      </c>
      <c r="Z424" s="66">
        <v>0</v>
      </c>
      <c r="AA424" s="66">
        <v>0</v>
      </c>
      <c r="AB424" s="66">
        <v>0</v>
      </c>
      <c r="AC424" s="66">
        <v>0</v>
      </c>
      <c r="AD424" s="66">
        <v>0</v>
      </c>
      <c r="AE424" s="66">
        <v>0</v>
      </c>
      <c r="AF424" s="66">
        <v>0</v>
      </c>
      <c r="AG424" s="66">
        <v>0</v>
      </c>
      <c r="AH424" s="66">
        <v>0</v>
      </c>
      <c r="AI424" s="66">
        <v>0</v>
      </c>
      <c r="AJ424" s="66">
        <v>0</v>
      </c>
      <c r="AK424" s="66">
        <v>0</v>
      </c>
      <c r="AL424" s="66">
        <v>0</v>
      </c>
      <c r="AM424" s="66">
        <v>0</v>
      </c>
      <c r="AN424" s="66">
        <v>0</v>
      </c>
      <c r="AO424" s="66">
        <v>0</v>
      </c>
      <c r="AP424" s="66">
        <v>0</v>
      </c>
      <c r="AQ424" s="66">
        <f t="shared" si="6"/>
        <v>0</v>
      </c>
      <c r="AT424" s="35"/>
    </row>
    <row r="425" spans="1:46" ht="33" customHeight="1">
      <c r="A425" s="44">
        <v>1432</v>
      </c>
      <c r="B425" s="45" t="s">
        <v>400</v>
      </c>
      <c r="C425" s="67" t="s">
        <v>665</v>
      </c>
      <c r="D425" s="66">
        <v>0</v>
      </c>
      <c r="E425" s="66">
        <v>0</v>
      </c>
      <c r="F425" s="66">
        <v>0</v>
      </c>
      <c r="G425" s="66">
        <v>0</v>
      </c>
      <c r="H425" s="66">
        <v>0</v>
      </c>
      <c r="I425" s="66">
        <v>0</v>
      </c>
      <c r="J425" s="66">
        <v>0</v>
      </c>
      <c r="K425" s="66">
        <v>0</v>
      </c>
      <c r="L425" s="66">
        <v>0</v>
      </c>
      <c r="M425" s="66">
        <v>0</v>
      </c>
      <c r="N425" s="66">
        <v>0</v>
      </c>
      <c r="O425" s="66">
        <v>0</v>
      </c>
      <c r="P425" s="66">
        <v>0</v>
      </c>
      <c r="Q425" s="66">
        <v>0</v>
      </c>
      <c r="R425" s="66">
        <v>0</v>
      </c>
      <c r="S425" s="66">
        <v>0</v>
      </c>
      <c r="T425" s="66">
        <v>0</v>
      </c>
      <c r="U425" s="66">
        <v>0</v>
      </c>
      <c r="V425" s="66">
        <v>0</v>
      </c>
      <c r="W425" s="66">
        <v>0</v>
      </c>
      <c r="X425" s="66">
        <v>0</v>
      </c>
      <c r="Y425" s="66">
        <v>0</v>
      </c>
      <c r="Z425" s="66">
        <v>0</v>
      </c>
      <c r="AA425" s="66">
        <v>0</v>
      </c>
      <c r="AB425" s="66">
        <v>0</v>
      </c>
      <c r="AC425" s="66">
        <v>0</v>
      </c>
      <c r="AD425" s="66">
        <v>0</v>
      </c>
      <c r="AE425" s="66">
        <v>0</v>
      </c>
      <c r="AF425" s="66">
        <v>0</v>
      </c>
      <c r="AG425" s="66">
        <v>0</v>
      </c>
      <c r="AH425" s="66">
        <v>0</v>
      </c>
      <c r="AI425" s="66">
        <v>0</v>
      </c>
      <c r="AJ425" s="66">
        <v>0</v>
      </c>
      <c r="AK425" s="66">
        <v>0</v>
      </c>
      <c r="AL425" s="66">
        <v>0</v>
      </c>
      <c r="AM425" s="66">
        <v>0</v>
      </c>
      <c r="AN425" s="66">
        <v>0</v>
      </c>
      <c r="AO425" s="66">
        <v>0</v>
      </c>
      <c r="AP425" s="66">
        <v>0</v>
      </c>
      <c r="AQ425" s="66">
        <f t="shared" si="6"/>
        <v>0</v>
      </c>
      <c r="AT425" s="35"/>
    </row>
    <row r="426" spans="1:46" ht="33" customHeight="1">
      <c r="A426" s="44">
        <v>1434</v>
      </c>
      <c r="B426" s="45" t="s">
        <v>402</v>
      </c>
      <c r="C426" s="67" t="s">
        <v>665</v>
      </c>
      <c r="D426" s="66">
        <v>0</v>
      </c>
      <c r="E426" s="66">
        <v>0</v>
      </c>
      <c r="F426" s="66">
        <v>0</v>
      </c>
      <c r="G426" s="66">
        <v>0</v>
      </c>
      <c r="H426" s="66">
        <v>0</v>
      </c>
      <c r="I426" s="66">
        <v>0</v>
      </c>
      <c r="J426" s="66">
        <v>0</v>
      </c>
      <c r="K426" s="66">
        <v>0</v>
      </c>
      <c r="L426" s="66">
        <v>0</v>
      </c>
      <c r="M426" s="66">
        <v>0</v>
      </c>
      <c r="N426" s="66">
        <v>0</v>
      </c>
      <c r="O426" s="66">
        <v>0</v>
      </c>
      <c r="P426" s="66">
        <v>0</v>
      </c>
      <c r="Q426" s="66">
        <v>0</v>
      </c>
      <c r="R426" s="66">
        <v>0</v>
      </c>
      <c r="S426" s="66">
        <v>0</v>
      </c>
      <c r="T426" s="66">
        <v>0</v>
      </c>
      <c r="U426" s="66">
        <v>0</v>
      </c>
      <c r="V426" s="66">
        <v>0</v>
      </c>
      <c r="W426" s="66">
        <v>0</v>
      </c>
      <c r="X426" s="66">
        <v>0</v>
      </c>
      <c r="Y426" s="66">
        <v>0</v>
      </c>
      <c r="Z426" s="66">
        <v>0</v>
      </c>
      <c r="AA426" s="66">
        <v>0</v>
      </c>
      <c r="AB426" s="66">
        <v>0</v>
      </c>
      <c r="AC426" s="66">
        <v>0</v>
      </c>
      <c r="AD426" s="66">
        <v>0</v>
      </c>
      <c r="AE426" s="66">
        <v>0</v>
      </c>
      <c r="AF426" s="66">
        <v>0</v>
      </c>
      <c r="AG426" s="66">
        <v>0</v>
      </c>
      <c r="AH426" s="66">
        <v>0</v>
      </c>
      <c r="AI426" s="66">
        <v>0</v>
      </c>
      <c r="AJ426" s="66">
        <v>0</v>
      </c>
      <c r="AK426" s="66">
        <v>0</v>
      </c>
      <c r="AL426" s="66">
        <v>0</v>
      </c>
      <c r="AM426" s="66">
        <v>0</v>
      </c>
      <c r="AN426" s="66">
        <v>0</v>
      </c>
      <c r="AO426" s="66">
        <v>0</v>
      </c>
      <c r="AP426" s="66">
        <v>0</v>
      </c>
      <c r="AQ426" s="66">
        <f t="shared" si="6"/>
        <v>0</v>
      </c>
      <c r="AT426" s="35"/>
    </row>
    <row r="427" spans="1:46" ht="33" customHeight="1">
      <c r="A427" s="44">
        <v>1435</v>
      </c>
      <c r="B427" s="45" t="s">
        <v>403</v>
      </c>
      <c r="C427" s="67" t="s">
        <v>665</v>
      </c>
      <c r="D427" s="66">
        <v>0</v>
      </c>
      <c r="E427" s="66">
        <v>0</v>
      </c>
      <c r="F427" s="66">
        <v>0</v>
      </c>
      <c r="G427" s="66">
        <v>0</v>
      </c>
      <c r="H427" s="66">
        <v>0</v>
      </c>
      <c r="I427" s="66">
        <v>0</v>
      </c>
      <c r="J427" s="66">
        <v>0</v>
      </c>
      <c r="K427" s="66">
        <v>0</v>
      </c>
      <c r="L427" s="66">
        <v>0</v>
      </c>
      <c r="M427" s="66">
        <v>0</v>
      </c>
      <c r="N427" s="66">
        <v>0</v>
      </c>
      <c r="O427" s="66">
        <v>0</v>
      </c>
      <c r="P427" s="66">
        <v>0</v>
      </c>
      <c r="Q427" s="66">
        <v>0</v>
      </c>
      <c r="R427" s="66">
        <v>0</v>
      </c>
      <c r="S427" s="66">
        <v>0</v>
      </c>
      <c r="T427" s="66">
        <v>0</v>
      </c>
      <c r="U427" s="66">
        <v>0</v>
      </c>
      <c r="V427" s="66">
        <v>0</v>
      </c>
      <c r="W427" s="66">
        <v>0</v>
      </c>
      <c r="X427" s="66">
        <v>0</v>
      </c>
      <c r="Y427" s="66">
        <v>0</v>
      </c>
      <c r="Z427" s="66">
        <v>0</v>
      </c>
      <c r="AA427" s="66">
        <v>0</v>
      </c>
      <c r="AB427" s="66">
        <v>0</v>
      </c>
      <c r="AC427" s="66">
        <v>0</v>
      </c>
      <c r="AD427" s="66">
        <v>0</v>
      </c>
      <c r="AE427" s="66">
        <v>0</v>
      </c>
      <c r="AF427" s="66">
        <v>0</v>
      </c>
      <c r="AG427" s="66">
        <v>0</v>
      </c>
      <c r="AH427" s="66">
        <v>0</v>
      </c>
      <c r="AI427" s="66">
        <v>0</v>
      </c>
      <c r="AJ427" s="66">
        <v>0</v>
      </c>
      <c r="AK427" s="66">
        <v>0</v>
      </c>
      <c r="AL427" s="66">
        <v>0</v>
      </c>
      <c r="AM427" s="66">
        <v>0</v>
      </c>
      <c r="AN427" s="66">
        <v>0</v>
      </c>
      <c r="AO427" s="66">
        <v>0</v>
      </c>
      <c r="AP427" s="66">
        <v>0</v>
      </c>
      <c r="AQ427" s="66">
        <f t="shared" si="6"/>
        <v>0</v>
      </c>
      <c r="AT427" s="35"/>
    </row>
    <row r="428" spans="1:46" ht="33" customHeight="1">
      <c r="A428" s="44">
        <v>1501</v>
      </c>
      <c r="B428" s="45" t="s">
        <v>404</v>
      </c>
      <c r="C428" s="67" t="s">
        <v>665</v>
      </c>
      <c r="D428" s="66">
        <v>0</v>
      </c>
      <c r="E428" s="66">
        <v>0</v>
      </c>
      <c r="F428" s="66">
        <v>0</v>
      </c>
      <c r="G428" s="66">
        <v>0</v>
      </c>
      <c r="H428" s="66">
        <v>0</v>
      </c>
      <c r="I428" s="66">
        <v>0</v>
      </c>
      <c r="J428" s="66">
        <v>0</v>
      </c>
      <c r="K428" s="66">
        <v>0</v>
      </c>
      <c r="L428" s="66">
        <v>0</v>
      </c>
      <c r="M428" s="66">
        <v>0</v>
      </c>
      <c r="N428" s="66">
        <v>0</v>
      </c>
      <c r="O428" s="66">
        <v>0</v>
      </c>
      <c r="P428" s="66">
        <v>0</v>
      </c>
      <c r="Q428" s="66">
        <v>0</v>
      </c>
      <c r="R428" s="66">
        <v>0</v>
      </c>
      <c r="S428" s="66">
        <v>0</v>
      </c>
      <c r="T428" s="66">
        <v>0</v>
      </c>
      <c r="U428" s="66">
        <v>0</v>
      </c>
      <c r="V428" s="66">
        <v>0</v>
      </c>
      <c r="W428" s="66">
        <v>0</v>
      </c>
      <c r="X428" s="66">
        <v>0</v>
      </c>
      <c r="Y428" s="66">
        <v>0</v>
      </c>
      <c r="Z428" s="66">
        <v>0</v>
      </c>
      <c r="AA428" s="66">
        <v>0</v>
      </c>
      <c r="AB428" s="66">
        <v>0</v>
      </c>
      <c r="AC428" s="66">
        <v>0</v>
      </c>
      <c r="AD428" s="66">
        <v>0</v>
      </c>
      <c r="AE428" s="66">
        <v>0</v>
      </c>
      <c r="AF428" s="66">
        <v>0</v>
      </c>
      <c r="AG428" s="66">
        <v>0</v>
      </c>
      <c r="AH428" s="66">
        <v>0</v>
      </c>
      <c r="AI428" s="66">
        <v>0</v>
      </c>
      <c r="AJ428" s="66">
        <v>0</v>
      </c>
      <c r="AK428" s="66">
        <v>0</v>
      </c>
      <c r="AL428" s="66">
        <v>0</v>
      </c>
      <c r="AM428" s="66">
        <v>0</v>
      </c>
      <c r="AN428" s="66">
        <v>0</v>
      </c>
      <c r="AO428" s="66">
        <v>0</v>
      </c>
      <c r="AP428" s="66">
        <v>0</v>
      </c>
      <c r="AQ428" s="66">
        <f t="shared" si="6"/>
        <v>0</v>
      </c>
      <c r="AT428" s="35"/>
    </row>
    <row r="429" spans="1:46" ht="33" customHeight="1">
      <c r="A429" s="44">
        <v>1502</v>
      </c>
      <c r="B429" s="45" t="s">
        <v>405</v>
      </c>
      <c r="C429" s="67" t="s">
        <v>665</v>
      </c>
      <c r="D429" s="66">
        <v>0</v>
      </c>
      <c r="E429" s="66">
        <v>0</v>
      </c>
      <c r="F429" s="66">
        <v>0</v>
      </c>
      <c r="G429" s="66">
        <v>0</v>
      </c>
      <c r="H429" s="66">
        <v>0</v>
      </c>
      <c r="I429" s="66">
        <v>0</v>
      </c>
      <c r="J429" s="66">
        <v>0</v>
      </c>
      <c r="K429" s="66">
        <v>0</v>
      </c>
      <c r="L429" s="66">
        <v>0</v>
      </c>
      <c r="M429" s="66">
        <v>0</v>
      </c>
      <c r="N429" s="66">
        <v>0</v>
      </c>
      <c r="O429" s="66">
        <v>0</v>
      </c>
      <c r="P429" s="66">
        <v>0</v>
      </c>
      <c r="Q429" s="66">
        <v>0</v>
      </c>
      <c r="R429" s="66">
        <v>0</v>
      </c>
      <c r="S429" s="66">
        <v>0</v>
      </c>
      <c r="T429" s="66">
        <v>0</v>
      </c>
      <c r="U429" s="66">
        <v>0</v>
      </c>
      <c r="V429" s="66">
        <v>0</v>
      </c>
      <c r="W429" s="66">
        <v>0</v>
      </c>
      <c r="X429" s="66">
        <v>0</v>
      </c>
      <c r="Y429" s="66">
        <v>0</v>
      </c>
      <c r="Z429" s="66">
        <v>0</v>
      </c>
      <c r="AA429" s="66">
        <v>0</v>
      </c>
      <c r="AB429" s="66">
        <v>0</v>
      </c>
      <c r="AC429" s="66">
        <v>0</v>
      </c>
      <c r="AD429" s="66">
        <v>0</v>
      </c>
      <c r="AE429" s="66">
        <v>0</v>
      </c>
      <c r="AF429" s="66">
        <v>0</v>
      </c>
      <c r="AG429" s="66">
        <v>0</v>
      </c>
      <c r="AH429" s="66">
        <v>0</v>
      </c>
      <c r="AI429" s="66">
        <v>0</v>
      </c>
      <c r="AJ429" s="66">
        <v>0</v>
      </c>
      <c r="AK429" s="66">
        <v>0</v>
      </c>
      <c r="AL429" s="66">
        <v>0</v>
      </c>
      <c r="AM429" s="66">
        <v>0</v>
      </c>
      <c r="AN429" s="66">
        <v>0</v>
      </c>
      <c r="AO429" s="66">
        <v>0</v>
      </c>
      <c r="AP429" s="66">
        <v>0</v>
      </c>
      <c r="AQ429" s="66">
        <f t="shared" si="6"/>
        <v>0</v>
      </c>
      <c r="AT429" s="35"/>
    </row>
    <row r="430" spans="1:46" ht="33" customHeight="1">
      <c r="A430" s="44">
        <v>1503</v>
      </c>
      <c r="B430" s="45" t="s">
        <v>406</v>
      </c>
      <c r="C430" s="67" t="s">
        <v>665</v>
      </c>
      <c r="D430" s="66">
        <v>0</v>
      </c>
      <c r="E430" s="66">
        <v>0</v>
      </c>
      <c r="F430" s="66">
        <v>0</v>
      </c>
      <c r="G430" s="66">
        <v>0</v>
      </c>
      <c r="H430" s="66">
        <v>0</v>
      </c>
      <c r="I430" s="66">
        <v>0</v>
      </c>
      <c r="J430" s="66">
        <v>0</v>
      </c>
      <c r="K430" s="66">
        <v>0</v>
      </c>
      <c r="L430" s="66">
        <v>0</v>
      </c>
      <c r="M430" s="66">
        <v>0</v>
      </c>
      <c r="N430" s="66">
        <v>0</v>
      </c>
      <c r="O430" s="66">
        <v>0</v>
      </c>
      <c r="P430" s="66">
        <v>0</v>
      </c>
      <c r="Q430" s="66">
        <v>0</v>
      </c>
      <c r="R430" s="66">
        <v>0</v>
      </c>
      <c r="S430" s="66">
        <v>0</v>
      </c>
      <c r="T430" s="66">
        <v>0</v>
      </c>
      <c r="U430" s="66">
        <v>0</v>
      </c>
      <c r="V430" s="66">
        <v>0</v>
      </c>
      <c r="W430" s="66">
        <v>0</v>
      </c>
      <c r="X430" s="66">
        <v>0</v>
      </c>
      <c r="Y430" s="66">
        <v>0</v>
      </c>
      <c r="Z430" s="66">
        <v>0</v>
      </c>
      <c r="AA430" s="66">
        <v>0</v>
      </c>
      <c r="AB430" s="66">
        <v>0</v>
      </c>
      <c r="AC430" s="66">
        <v>0</v>
      </c>
      <c r="AD430" s="66">
        <v>0</v>
      </c>
      <c r="AE430" s="66">
        <v>0</v>
      </c>
      <c r="AF430" s="66">
        <v>0</v>
      </c>
      <c r="AG430" s="66">
        <v>0</v>
      </c>
      <c r="AH430" s="66">
        <v>0</v>
      </c>
      <c r="AI430" s="66">
        <v>0</v>
      </c>
      <c r="AJ430" s="66">
        <v>0</v>
      </c>
      <c r="AK430" s="66">
        <v>0</v>
      </c>
      <c r="AL430" s="66">
        <v>0</v>
      </c>
      <c r="AM430" s="66">
        <v>0</v>
      </c>
      <c r="AN430" s="66">
        <v>0</v>
      </c>
      <c r="AO430" s="66">
        <v>0</v>
      </c>
      <c r="AP430" s="66">
        <v>0</v>
      </c>
      <c r="AQ430" s="66">
        <f t="shared" si="6"/>
        <v>0</v>
      </c>
      <c r="AT430" s="35"/>
    </row>
    <row r="431" spans="1:46" ht="33" customHeight="1">
      <c r="A431" s="44">
        <v>1504</v>
      </c>
      <c r="B431" s="45" t="s">
        <v>407</v>
      </c>
      <c r="C431" s="67" t="s">
        <v>665</v>
      </c>
      <c r="D431" s="66">
        <v>0</v>
      </c>
      <c r="E431" s="66">
        <v>0</v>
      </c>
      <c r="F431" s="66">
        <v>0</v>
      </c>
      <c r="G431" s="66">
        <v>0</v>
      </c>
      <c r="H431" s="66">
        <v>0</v>
      </c>
      <c r="I431" s="66">
        <v>0</v>
      </c>
      <c r="J431" s="66">
        <v>0</v>
      </c>
      <c r="K431" s="66">
        <v>0</v>
      </c>
      <c r="L431" s="66">
        <v>0</v>
      </c>
      <c r="M431" s="66">
        <v>0</v>
      </c>
      <c r="N431" s="66">
        <v>0</v>
      </c>
      <c r="O431" s="66">
        <v>0</v>
      </c>
      <c r="P431" s="66">
        <v>0</v>
      </c>
      <c r="Q431" s="66">
        <v>0</v>
      </c>
      <c r="R431" s="66">
        <v>0</v>
      </c>
      <c r="S431" s="66">
        <v>0</v>
      </c>
      <c r="T431" s="66">
        <v>0</v>
      </c>
      <c r="U431" s="66">
        <v>0</v>
      </c>
      <c r="V431" s="66">
        <v>0</v>
      </c>
      <c r="W431" s="66">
        <v>0</v>
      </c>
      <c r="X431" s="66">
        <v>0</v>
      </c>
      <c r="Y431" s="66">
        <v>0</v>
      </c>
      <c r="Z431" s="66">
        <v>0</v>
      </c>
      <c r="AA431" s="66">
        <v>0</v>
      </c>
      <c r="AB431" s="66">
        <v>0</v>
      </c>
      <c r="AC431" s="66">
        <v>0</v>
      </c>
      <c r="AD431" s="66">
        <v>0</v>
      </c>
      <c r="AE431" s="66">
        <v>0</v>
      </c>
      <c r="AF431" s="66">
        <v>0</v>
      </c>
      <c r="AG431" s="66">
        <v>0</v>
      </c>
      <c r="AH431" s="66">
        <v>0</v>
      </c>
      <c r="AI431" s="66">
        <v>0</v>
      </c>
      <c r="AJ431" s="66">
        <v>0</v>
      </c>
      <c r="AK431" s="66">
        <v>0</v>
      </c>
      <c r="AL431" s="66">
        <v>0</v>
      </c>
      <c r="AM431" s="66">
        <v>0</v>
      </c>
      <c r="AN431" s="66">
        <v>0</v>
      </c>
      <c r="AO431" s="66">
        <v>0</v>
      </c>
      <c r="AP431" s="66">
        <v>0</v>
      </c>
      <c r="AQ431" s="66">
        <f t="shared" si="6"/>
        <v>0</v>
      </c>
      <c r="AT431" s="35"/>
    </row>
    <row r="432" spans="1:46" ht="33" customHeight="1">
      <c r="A432" s="44">
        <v>1505</v>
      </c>
      <c r="B432" s="45" t="s">
        <v>408</v>
      </c>
      <c r="C432" s="67" t="s">
        <v>665</v>
      </c>
      <c r="D432" s="66">
        <v>0</v>
      </c>
      <c r="E432" s="66">
        <v>0</v>
      </c>
      <c r="F432" s="66">
        <v>0</v>
      </c>
      <c r="G432" s="66">
        <v>0</v>
      </c>
      <c r="H432" s="66">
        <v>0</v>
      </c>
      <c r="I432" s="66">
        <v>0</v>
      </c>
      <c r="J432" s="66">
        <v>0</v>
      </c>
      <c r="K432" s="66">
        <v>0</v>
      </c>
      <c r="L432" s="66">
        <v>0</v>
      </c>
      <c r="M432" s="66">
        <v>0</v>
      </c>
      <c r="N432" s="66">
        <v>0</v>
      </c>
      <c r="O432" s="66">
        <v>0</v>
      </c>
      <c r="P432" s="66">
        <v>0</v>
      </c>
      <c r="Q432" s="66">
        <v>0</v>
      </c>
      <c r="R432" s="66">
        <v>0</v>
      </c>
      <c r="S432" s="66">
        <v>0</v>
      </c>
      <c r="T432" s="66">
        <v>0</v>
      </c>
      <c r="U432" s="66">
        <v>0</v>
      </c>
      <c r="V432" s="66">
        <v>0</v>
      </c>
      <c r="W432" s="66">
        <v>0</v>
      </c>
      <c r="X432" s="66">
        <v>0</v>
      </c>
      <c r="Y432" s="66">
        <v>0</v>
      </c>
      <c r="Z432" s="66">
        <v>0</v>
      </c>
      <c r="AA432" s="66">
        <v>0</v>
      </c>
      <c r="AB432" s="66">
        <v>0</v>
      </c>
      <c r="AC432" s="66">
        <v>0</v>
      </c>
      <c r="AD432" s="66">
        <v>0</v>
      </c>
      <c r="AE432" s="66">
        <v>0</v>
      </c>
      <c r="AF432" s="66">
        <v>0</v>
      </c>
      <c r="AG432" s="66">
        <v>0</v>
      </c>
      <c r="AH432" s="66">
        <v>0</v>
      </c>
      <c r="AI432" s="66">
        <v>0</v>
      </c>
      <c r="AJ432" s="66">
        <v>0</v>
      </c>
      <c r="AK432" s="66">
        <v>0</v>
      </c>
      <c r="AL432" s="66">
        <v>0</v>
      </c>
      <c r="AM432" s="66">
        <v>0</v>
      </c>
      <c r="AN432" s="66">
        <v>0</v>
      </c>
      <c r="AO432" s="66">
        <v>0</v>
      </c>
      <c r="AP432" s="66">
        <v>0</v>
      </c>
      <c r="AQ432" s="66">
        <f t="shared" si="6"/>
        <v>0</v>
      </c>
      <c r="AT432" s="35"/>
    </row>
    <row r="433" spans="1:46" ht="33" customHeight="1">
      <c r="A433" s="44">
        <v>1506</v>
      </c>
      <c r="B433" s="45" t="s">
        <v>409</v>
      </c>
      <c r="C433" s="67" t="s">
        <v>665</v>
      </c>
      <c r="D433" s="66">
        <v>0</v>
      </c>
      <c r="E433" s="66">
        <v>0</v>
      </c>
      <c r="F433" s="66">
        <v>0</v>
      </c>
      <c r="G433" s="66">
        <v>0</v>
      </c>
      <c r="H433" s="66">
        <v>0</v>
      </c>
      <c r="I433" s="66">
        <v>0</v>
      </c>
      <c r="J433" s="66">
        <v>0</v>
      </c>
      <c r="K433" s="66">
        <v>0</v>
      </c>
      <c r="L433" s="66">
        <v>0</v>
      </c>
      <c r="M433" s="66">
        <v>0</v>
      </c>
      <c r="N433" s="66">
        <v>0</v>
      </c>
      <c r="O433" s="66">
        <v>0</v>
      </c>
      <c r="P433" s="66">
        <v>0</v>
      </c>
      <c r="Q433" s="66">
        <v>0</v>
      </c>
      <c r="R433" s="66">
        <v>0</v>
      </c>
      <c r="S433" s="66">
        <v>0</v>
      </c>
      <c r="T433" s="66">
        <v>0</v>
      </c>
      <c r="U433" s="66">
        <v>0</v>
      </c>
      <c r="V433" s="66">
        <v>0</v>
      </c>
      <c r="W433" s="66">
        <v>0</v>
      </c>
      <c r="X433" s="66">
        <v>0</v>
      </c>
      <c r="Y433" s="66">
        <v>0</v>
      </c>
      <c r="Z433" s="66">
        <v>0</v>
      </c>
      <c r="AA433" s="66">
        <v>0</v>
      </c>
      <c r="AB433" s="66">
        <v>0</v>
      </c>
      <c r="AC433" s="66">
        <v>0</v>
      </c>
      <c r="AD433" s="66">
        <v>0</v>
      </c>
      <c r="AE433" s="66">
        <v>0</v>
      </c>
      <c r="AF433" s="66">
        <v>0</v>
      </c>
      <c r="AG433" s="66">
        <v>0</v>
      </c>
      <c r="AH433" s="66">
        <v>0</v>
      </c>
      <c r="AI433" s="66">
        <v>0</v>
      </c>
      <c r="AJ433" s="66">
        <v>0</v>
      </c>
      <c r="AK433" s="66">
        <v>0</v>
      </c>
      <c r="AL433" s="66">
        <v>0</v>
      </c>
      <c r="AM433" s="66">
        <v>0</v>
      </c>
      <c r="AN433" s="66">
        <v>0</v>
      </c>
      <c r="AO433" s="66">
        <v>0</v>
      </c>
      <c r="AP433" s="66">
        <v>0</v>
      </c>
      <c r="AQ433" s="66">
        <f t="shared" si="6"/>
        <v>0</v>
      </c>
      <c r="AT433" s="35"/>
    </row>
    <row r="434" spans="1:46" ht="33" customHeight="1">
      <c r="A434" s="44">
        <v>1507</v>
      </c>
      <c r="B434" s="45" t="s">
        <v>410</v>
      </c>
      <c r="C434" s="67" t="s">
        <v>665</v>
      </c>
      <c r="D434" s="66">
        <v>0</v>
      </c>
      <c r="E434" s="66">
        <v>0</v>
      </c>
      <c r="F434" s="66">
        <v>0</v>
      </c>
      <c r="G434" s="66">
        <v>0</v>
      </c>
      <c r="H434" s="66">
        <v>0</v>
      </c>
      <c r="I434" s="66">
        <v>0</v>
      </c>
      <c r="J434" s="66">
        <v>0</v>
      </c>
      <c r="K434" s="66">
        <v>0</v>
      </c>
      <c r="L434" s="66">
        <v>0</v>
      </c>
      <c r="M434" s="66">
        <v>0</v>
      </c>
      <c r="N434" s="66">
        <v>0</v>
      </c>
      <c r="O434" s="66">
        <v>0</v>
      </c>
      <c r="P434" s="66">
        <v>0</v>
      </c>
      <c r="Q434" s="66">
        <v>0</v>
      </c>
      <c r="R434" s="66">
        <v>0</v>
      </c>
      <c r="S434" s="66">
        <v>0</v>
      </c>
      <c r="T434" s="66">
        <v>0</v>
      </c>
      <c r="U434" s="66">
        <v>0</v>
      </c>
      <c r="V434" s="66">
        <v>0</v>
      </c>
      <c r="W434" s="66">
        <v>0</v>
      </c>
      <c r="X434" s="66">
        <v>0</v>
      </c>
      <c r="Y434" s="66">
        <v>0</v>
      </c>
      <c r="Z434" s="66">
        <v>0</v>
      </c>
      <c r="AA434" s="66">
        <v>0</v>
      </c>
      <c r="AB434" s="66">
        <v>0</v>
      </c>
      <c r="AC434" s="66">
        <v>0</v>
      </c>
      <c r="AD434" s="66">
        <v>0</v>
      </c>
      <c r="AE434" s="66">
        <v>0</v>
      </c>
      <c r="AF434" s="66">
        <v>0</v>
      </c>
      <c r="AG434" s="66">
        <v>0</v>
      </c>
      <c r="AH434" s="66">
        <v>0</v>
      </c>
      <c r="AI434" s="66">
        <v>0</v>
      </c>
      <c r="AJ434" s="66">
        <v>0</v>
      </c>
      <c r="AK434" s="66">
        <v>0</v>
      </c>
      <c r="AL434" s="66">
        <v>0</v>
      </c>
      <c r="AM434" s="66">
        <v>0</v>
      </c>
      <c r="AN434" s="66">
        <v>0</v>
      </c>
      <c r="AO434" s="66">
        <v>0</v>
      </c>
      <c r="AP434" s="66">
        <v>0</v>
      </c>
      <c r="AQ434" s="66">
        <f t="shared" si="6"/>
        <v>0</v>
      </c>
      <c r="AT434" s="35"/>
    </row>
    <row r="435" spans="1:46" ht="33" customHeight="1">
      <c r="A435" s="44">
        <v>1508</v>
      </c>
      <c r="B435" s="45" t="s">
        <v>411</v>
      </c>
      <c r="C435" s="67" t="s">
        <v>665</v>
      </c>
      <c r="D435" s="66">
        <v>0</v>
      </c>
      <c r="E435" s="66">
        <v>0</v>
      </c>
      <c r="F435" s="66">
        <v>0</v>
      </c>
      <c r="G435" s="66">
        <v>0</v>
      </c>
      <c r="H435" s="66">
        <v>0</v>
      </c>
      <c r="I435" s="66">
        <v>0</v>
      </c>
      <c r="J435" s="66">
        <v>0</v>
      </c>
      <c r="K435" s="66">
        <v>0</v>
      </c>
      <c r="L435" s="66">
        <v>0</v>
      </c>
      <c r="M435" s="66">
        <v>0</v>
      </c>
      <c r="N435" s="66">
        <v>0</v>
      </c>
      <c r="O435" s="66">
        <v>0</v>
      </c>
      <c r="P435" s="66">
        <v>0</v>
      </c>
      <c r="Q435" s="66">
        <v>0</v>
      </c>
      <c r="R435" s="66">
        <v>0</v>
      </c>
      <c r="S435" s="66">
        <v>0</v>
      </c>
      <c r="T435" s="66">
        <v>0</v>
      </c>
      <c r="U435" s="66">
        <v>0</v>
      </c>
      <c r="V435" s="66">
        <v>0</v>
      </c>
      <c r="W435" s="66">
        <v>0</v>
      </c>
      <c r="X435" s="66">
        <v>0</v>
      </c>
      <c r="Y435" s="66">
        <v>0</v>
      </c>
      <c r="Z435" s="66">
        <v>0</v>
      </c>
      <c r="AA435" s="66">
        <v>0</v>
      </c>
      <c r="AB435" s="66">
        <v>0</v>
      </c>
      <c r="AC435" s="66">
        <v>0</v>
      </c>
      <c r="AD435" s="66">
        <v>0</v>
      </c>
      <c r="AE435" s="66">
        <v>0</v>
      </c>
      <c r="AF435" s="66">
        <v>0</v>
      </c>
      <c r="AG435" s="66">
        <v>0</v>
      </c>
      <c r="AH435" s="66">
        <v>0</v>
      </c>
      <c r="AI435" s="66">
        <v>0</v>
      </c>
      <c r="AJ435" s="66">
        <v>0</v>
      </c>
      <c r="AK435" s="66">
        <v>0</v>
      </c>
      <c r="AL435" s="66">
        <v>0</v>
      </c>
      <c r="AM435" s="66">
        <v>0</v>
      </c>
      <c r="AN435" s="66">
        <v>0</v>
      </c>
      <c r="AO435" s="66">
        <v>0</v>
      </c>
      <c r="AP435" s="66">
        <v>0</v>
      </c>
      <c r="AQ435" s="66">
        <f t="shared" si="6"/>
        <v>0</v>
      </c>
      <c r="AT435" s="35"/>
    </row>
    <row r="436" spans="1:46" ht="33" customHeight="1">
      <c r="A436" s="44">
        <v>1509</v>
      </c>
      <c r="B436" s="45" t="s">
        <v>412</v>
      </c>
      <c r="C436" s="67" t="s">
        <v>665</v>
      </c>
      <c r="D436" s="66">
        <v>0</v>
      </c>
      <c r="E436" s="66">
        <v>0</v>
      </c>
      <c r="F436" s="66">
        <v>0</v>
      </c>
      <c r="G436" s="66">
        <v>0</v>
      </c>
      <c r="H436" s="66">
        <v>0</v>
      </c>
      <c r="I436" s="66">
        <v>0</v>
      </c>
      <c r="J436" s="66">
        <v>0</v>
      </c>
      <c r="K436" s="66">
        <v>0</v>
      </c>
      <c r="L436" s="66">
        <v>0</v>
      </c>
      <c r="M436" s="66">
        <v>0</v>
      </c>
      <c r="N436" s="66">
        <v>0</v>
      </c>
      <c r="O436" s="66">
        <v>0</v>
      </c>
      <c r="P436" s="66">
        <v>0</v>
      </c>
      <c r="Q436" s="66">
        <v>0</v>
      </c>
      <c r="R436" s="66">
        <v>0</v>
      </c>
      <c r="S436" s="66">
        <v>0</v>
      </c>
      <c r="T436" s="66">
        <v>0</v>
      </c>
      <c r="U436" s="66">
        <v>0</v>
      </c>
      <c r="V436" s="66">
        <v>0</v>
      </c>
      <c r="W436" s="66">
        <v>0</v>
      </c>
      <c r="X436" s="66">
        <v>0</v>
      </c>
      <c r="Y436" s="66">
        <v>0</v>
      </c>
      <c r="Z436" s="66">
        <v>0</v>
      </c>
      <c r="AA436" s="66">
        <v>0</v>
      </c>
      <c r="AB436" s="66">
        <v>0</v>
      </c>
      <c r="AC436" s="66">
        <v>0</v>
      </c>
      <c r="AD436" s="66">
        <v>0</v>
      </c>
      <c r="AE436" s="66">
        <v>0</v>
      </c>
      <c r="AF436" s="66">
        <v>0</v>
      </c>
      <c r="AG436" s="66">
        <v>0</v>
      </c>
      <c r="AH436" s="66">
        <v>0</v>
      </c>
      <c r="AI436" s="66">
        <v>0</v>
      </c>
      <c r="AJ436" s="66">
        <v>0</v>
      </c>
      <c r="AK436" s="66">
        <v>0</v>
      </c>
      <c r="AL436" s="66">
        <v>0</v>
      </c>
      <c r="AM436" s="66">
        <v>0</v>
      </c>
      <c r="AN436" s="66">
        <v>0</v>
      </c>
      <c r="AO436" s="66">
        <v>0</v>
      </c>
      <c r="AP436" s="66">
        <v>0</v>
      </c>
      <c r="AQ436" s="66">
        <f t="shared" si="6"/>
        <v>0</v>
      </c>
      <c r="AT436" s="35"/>
    </row>
    <row r="437" spans="1:46" ht="33" customHeight="1">
      <c r="A437" s="44">
        <v>1510</v>
      </c>
      <c r="B437" s="45" t="s">
        <v>413</v>
      </c>
      <c r="C437" s="67" t="s">
        <v>665</v>
      </c>
      <c r="D437" s="66">
        <v>0</v>
      </c>
      <c r="E437" s="66">
        <v>0</v>
      </c>
      <c r="F437" s="66">
        <v>0</v>
      </c>
      <c r="G437" s="66">
        <v>0</v>
      </c>
      <c r="H437" s="66">
        <v>0</v>
      </c>
      <c r="I437" s="66">
        <v>0</v>
      </c>
      <c r="J437" s="66">
        <v>0</v>
      </c>
      <c r="K437" s="66">
        <v>0</v>
      </c>
      <c r="L437" s="66">
        <v>0</v>
      </c>
      <c r="M437" s="66">
        <v>0</v>
      </c>
      <c r="N437" s="66">
        <v>0</v>
      </c>
      <c r="O437" s="66">
        <v>0</v>
      </c>
      <c r="P437" s="66">
        <v>0</v>
      </c>
      <c r="Q437" s="66">
        <v>0</v>
      </c>
      <c r="R437" s="66">
        <v>0</v>
      </c>
      <c r="S437" s="66">
        <v>0</v>
      </c>
      <c r="T437" s="66">
        <v>0</v>
      </c>
      <c r="U437" s="66">
        <v>0</v>
      </c>
      <c r="V437" s="66">
        <v>0</v>
      </c>
      <c r="W437" s="66">
        <v>0</v>
      </c>
      <c r="X437" s="66">
        <v>0</v>
      </c>
      <c r="Y437" s="66">
        <v>0</v>
      </c>
      <c r="Z437" s="66">
        <v>0</v>
      </c>
      <c r="AA437" s="66">
        <v>0</v>
      </c>
      <c r="AB437" s="66">
        <v>0</v>
      </c>
      <c r="AC437" s="66">
        <v>0</v>
      </c>
      <c r="AD437" s="66">
        <v>0</v>
      </c>
      <c r="AE437" s="66">
        <v>0</v>
      </c>
      <c r="AF437" s="66">
        <v>0</v>
      </c>
      <c r="AG437" s="66">
        <v>0</v>
      </c>
      <c r="AH437" s="66">
        <v>0</v>
      </c>
      <c r="AI437" s="66">
        <v>0</v>
      </c>
      <c r="AJ437" s="66">
        <v>0</v>
      </c>
      <c r="AK437" s="66">
        <v>0</v>
      </c>
      <c r="AL437" s="66">
        <v>0</v>
      </c>
      <c r="AM437" s="66">
        <v>0</v>
      </c>
      <c r="AN437" s="66">
        <v>0</v>
      </c>
      <c r="AO437" s="66">
        <v>0</v>
      </c>
      <c r="AP437" s="66">
        <v>0</v>
      </c>
      <c r="AQ437" s="66">
        <f t="shared" si="6"/>
        <v>0</v>
      </c>
      <c r="AT437" s="35"/>
    </row>
    <row r="438" spans="1:46" ht="33" customHeight="1">
      <c r="A438" s="44">
        <v>1511</v>
      </c>
      <c r="B438" s="45" t="s">
        <v>414</v>
      </c>
      <c r="C438" s="67" t="s">
        <v>665</v>
      </c>
      <c r="D438" s="66">
        <v>0</v>
      </c>
      <c r="E438" s="66">
        <v>0</v>
      </c>
      <c r="F438" s="66">
        <v>0</v>
      </c>
      <c r="G438" s="66">
        <v>0</v>
      </c>
      <c r="H438" s="66">
        <v>0</v>
      </c>
      <c r="I438" s="66">
        <v>0</v>
      </c>
      <c r="J438" s="66">
        <v>0</v>
      </c>
      <c r="K438" s="66">
        <v>0</v>
      </c>
      <c r="L438" s="66">
        <v>0</v>
      </c>
      <c r="M438" s="66">
        <v>0</v>
      </c>
      <c r="N438" s="66">
        <v>0</v>
      </c>
      <c r="O438" s="66">
        <v>0</v>
      </c>
      <c r="P438" s="66">
        <v>0</v>
      </c>
      <c r="Q438" s="66">
        <v>0</v>
      </c>
      <c r="R438" s="66">
        <v>0</v>
      </c>
      <c r="S438" s="66">
        <v>0</v>
      </c>
      <c r="T438" s="66">
        <v>0</v>
      </c>
      <c r="U438" s="66">
        <v>0</v>
      </c>
      <c r="V438" s="66">
        <v>0</v>
      </c>
      <c r="W438" s="66">
        <v>0</v>
      </c>
      <c r="X438" s="66">
        <v>0</v>
      </c>
      <c r="Y438" s="66">
        <v>0</v>
      </c>
      <c r="Z438" s="66">
        <v>0</v>
      </c>
      <c r="AA438" s="66">
        <v>0</v>
      </c>
      <c r="AB438" s="66">
        <v>0</v>
      </c>
      <c r="AC438" s="66">
        <v>0</v>
      </c>
      <c r="AD438" s="66">
        <v>0</v>
      </c>
      <c r="AE438" s="66">
        <v>0</v>
      </c>
      <c r="AF438" s="66">
        <v>0</v>
      </c>
      <c r="AG438" s="66">
        <v>0</v>
      </c>
      <c r="AH438" s="66">
        <v>0</v>
      </c>
      <c r="AI438" s="66">
        <v>0</v>
      </c>
      <c r="AJ438" s="66">
        <v>0</v>
      </c>
      <c r="AK438" s="66">
        <v>0</v>
      </c>
      <c r="AL438" s="66">
        <v>0</v>
      </c>
      <c r="AM438" s="66">
        <v>0</v>
      </c>
      <c r="AN438" s="66">
        <v>0</v>
      </c>
      <c r="AO438" s="66">
        <v>0</v>
      </c>
      <c r="AP438" s="66">
        <v>0</v>
      </c>
      <c r="AQ438" s="66">
        <f t="shared" si="6"/>
        <v>0</v>
      </c>
      <c r="AT438" s="35"/>
    </row>
    <row r="439" spans="1:46" ht="33" customHeight="1">
      <c r="A439" s="44">
        <v>1512</v>
      </c>
      <c r="B439" s="45" t="s">
        <v>415</v>
      </c>
      <c r="C439" s="67" t="s">
        <v>665</v>
      </c>
      <c r="D439" s="66">
        <v>0</v>
      </c>
      <c r="E439" s="66">
        <v>0</v>
      </c>
      <c r="F439" s="66">
        <v>0</v>
      </c>
      <c r="G439" s="66">
        <v>0</v>
      </c>
      <c r="H439" s="66">
        <v>0</v>
      </c>
      <c r="I439" s="66">
        <v>0</v>
      </c>
      <c r="J439" s="66">
        <v>0</v>
      </c>
      <c r="K439" s="66">
        <v>0</v>
      </c>
      <c r="L439" s="66">
        <v>0</v>
      </c>
      <c r="M439" s="66">
        <v>0</v>
      </c>
      <c r="N439" s="66">
        <v>0</v>
      </c>
      <c r="O439" s="66">
        <v>0</v>
      </c>
      <c r="P439" s="66">
        <v>0</v>
      </c>
      <c r="Q439" s="66">
        <v>0</v>
      </c>
      <c r="R439" s="66">
        <v>0</v>
      </c>
      <c r="S439" s="66">
        <v>0</v>
      </c>
      <c r="T439" s="66">
        <v>0</v>
      </c>
      <c r="U439" s="66">
        <v>0</v>
      </c>
      <c r="V439" s="66">
        <v>0</v>
      </c>
      <c r="W439" s="66">
        <v>0</v>
      </c>
      <c r="X439" s="66">
        <v>0</v>
      </c>
      <c r="Y439" s="66">
        <v>0</v>
      </c>
      <c r="Z439" s="66">
        <v>0</v>
      </c>
      <c r="AA439" s="66">
        <v>0</v>
      </c>
      <c r="AB439" s="66">
        <v>0</v>
      </c>
      <c r="AC439" s="66">
        <v>0</v>
      </c>
      <c r="AD439" s="66">
        <v>0</v>
      </c>
      <c r="AE439" s="66">
        <v>0</v>
      </c>
      <c r="AF439" s="66">
        <v>0</v>
      </c>
      <c r="AG439" s="66">
        <v>0</v>
      </c>
      <c r="AH439" s="66">
        <v>0</v>
      </c>
      <c r="AI439" s="66">
        <v>0</v>
      </c>
      <c r="AJ439" s="66">
        <v>0</v>
      </c>
      <c r="AK439" s="66">
        <v>0</v>
      </c>
      <c r="AL439" s="66">
        <v>0</v>
      </c>
      <c r="AM439" s="66">
        <v>0</v>
      </c>
      <c r="AN439" s="66">
        <v>0</v>
      </c>
      <c r="AO439" s="66">
        <v>0</v>
      </c>
      <c r="AP439" s="66">
        <v>0</v>
      </c>
      <c r="AQ439" s="66">
        <f t="shared" si="6"/>
        <v>0</v>
      </c>
      <c r="AT439" s="35"/>
    </row>
    <row r="440" spans="1:46" ht="33" customHeight="1">
      <c r="A440" s="44">
        <v>1513</v>
      </c>
      <c r="B440" s="45" t="s">
        <v>416</v>
      </c>
      <c r="C440" s="67" t="s">
        <v>665</v>
      </c>
      <c r="D440" s="66">
        <v>0</v>
      </c>
      <c r="E440" s="66">
        <v>0</v>
      </c>
      <c r="F440" s="66">
        <v>0</v>
      </c>
      <c r="G440" s="66">
        <v>0</v>
      </c>
      <c r="H440" s="66">
        <v>0</v>
      </c>
      <c r="I440" s="66">
        <v>0</v>
      </c>
      <c r="J440" s="66">
        <v>0</v>
      </c>
      <c r="K440" s="66">
        <v>0</v>
      </c>
      <c r="L440" s="66">
        <v>0</v>
      </c>
      <c r="M440" s="66">
        <v>0</v>
      </c>
      <c r="N440" s="66">
        <v>0</v>
      </c>
      <c r="O440" s="66">
        <v>0</v>
      </c>
      <c r="P440" s="66">
        <v>0</v>
      </c>
      <c r="Q440" s="66">
        <v>0</v>
      </c>
      <c r="R440" s="66">
        <v>0</v>
      </c>
      <c r="S440" s="66">
        <v>0</v>
      </c>
      <c r="T440" s="66">
        <v>0</v>
      </c>
      <c r="U440" s="66">
        <v>0</v>
      </c>
      <c r="V440" s="66">
        <v>0</v>
      </c>
      <c r="W440" s="66">
        <v>0</v>
      </c>
      <c r="X440" s="66">
        <v>0</v>
      </c>
      <c r="Y440" s="66">
        <v>0</v>
      </c>
      <c r="Z440" s="66">
        <v>0</v>
      </c>
      <c r="AA440" s="66">
        <v>0</v>
      </c>
      <c r="AB440" s="66">
        <v>0</v>
      </c>
      <c r="AC440" s="66">
        <v>0</v>
      </c>
      <c r="AD440" s="66">
        <v>0</v>
      </c>
      <c r="AE440" s="66">
        <v>0</v>
      </c>
      <c r="AF440" s="66">
        <v>0</v>
      </c>
      <c r="AG440" s="66">
        <v>0</v>
      </c>
      <c r="AH440" s="66">
        <v>0</v>
      </c>
      <c r="AI440" s="66">
        <v>0</v>
      </c>
      <c r="AJ440" s="66">
        <v>0</v>
      </c>
      <c r="AK440" s="66">
        <v>0</v>
      </c>
      <c r="AL440" s="66">
        <v>0</v>
      </c>
      <c r="AM440" s="66">
        <v>0</v>
      </c>
      <c r="AN440" s="66">
        <v>0</v>
      </c>
      <c r="AO440" s="66">
        <v>0</v>
      </c>
      <c r="AP440" s="66">
        <v>0</v>
      </c>
      <c r="AQ440" s="66">
        <f t="shared" si="6"/>
        <v>0</v>
      </c>
      <c r="AT440" s="35"/>
    </row>
    <row r="441" spans="1:46" ht="33" customHeight="1">
      <c r="A441" s="44">
        <v>1514</v>
      </c>
      <c r="B441" s="45" t="s">
        <v>417</v>
      </c>
      <c r="C441" s="67" t="s">
        <v>665</v>
      </c>
      <c r="D441" s="66">
        <v>0</v>
      </c>
      <c r="E441" s="66">
        <v>0</v>
      </c>
      <c r="F441" s="66">
        <v>0</v>
      </c>
      <c r="G441" s="66">
        <v>0</v>
      </c>
      <c r="H441" s="66">
        <v>0</v>
      </c>
      <c r="I441" s="66">
        <v>0</v>
      </c>
      <c r="J441" s="66">
        <v>0</v>
      </c>
      <c r="K441" s="66">
        <v>0</v>
      </c>
      <c r="L441" s="66">
        <v>0</v>
      </c>
      <c r="M441" s="66">
        <v>0</v>
      </c>
      <c r="N441" s="66">
        <v>0</v>
      </c>
      <c r="O441" s="66">
        <v>0</v>
      </c>
      <c r="P441" s="66">
        <v>0</v>
      </c>
      <c r="Q441" s="66">
        <v>0</v>
      </c>
      <c r="R441" s="66">
        <v>0</v>
      </c>
      <c r="S441" s="66">
        <v>0</v>
      </c>
      <c r="T441" s="66">
        <v>0</v>
      </c>
      <c r="U441" s="66">
        <v>0</v>
      </c>
      <c r="V441" s="66">
        <v>0</v>
      </c>
      <c r="W441" s="66">
        <v>0</v>
      </c>
      <c r="X441" s="66">
        <v>0</v>
      </c>
      <c r="Y441" s="66">
        <v>0</v>
      </c>
      <c r="Z441" s="66">
        <v>0</v>
      </c>
      <c r="AA441" s="66">
        <v>0</v>
      </c>
      <c r="AB441" s="66">
        <v>0</v>
      </c>
      <c r="AC441" s="66">
        <v>0</v>
      </c>
      <c r="AD441" s="66">
        <v>0</v>
      </c>
      <c r="AE441" s="66">
        <v>0</v>
      </c>
      <c r="AF441" s="66">
        <v>0</v>
      </c>
      <c r="AG441" s="66">
        <v>0</v>
      </c>
      <c r="AH441" s="66">
        <v>0</v>
      </c>
      <c r="AI441" s="66">
        <v>0</v>
      </c>
      <c r="AJ441" s="66">
        <v>0</v>
      </c>
      <c r="AK441" s="66">
        <v>0</v>
      </c>
      <c r="AL441" s="66">
        <v>0</v>
      </c>
      <c r="AM441" s="66">
        <v>0</v>
      </c>
      <c r="AN441" s="66">
        <v>0</v>
      </c>
      <c r="AO441" s="66">
        <v>0</v>
      </c>
      <c r="AP441" s="66">
        <v>0</v>
      </c>
      <c r="AQ441" s="66">
        <f t="shared" si="6"/>
        <v>0</v>
      </c>
      <c r="AT441" s="35"/>
    </row>
    <row r="442" spans="1:46" ht="33" customHeight="1">
      <c r="A442" s="44">
        <v>1515</v>
      </c>
      <c r="B442" s="45" t="s">
        <v>418</v>
      </c>
      <c r="C442" s="67" t="s">
        <v>665</v>
      </c>
      <c r="D442" s="66">
        <v>0</v>
      </c>
      <c r="E442" s="66">
        <v>0</v>
      </c>
      <c r="F442" s="66">
        <v>0</v>
      </c>
      <c r="G442" s="66">
        <v>0</v>
      </c>
      <c r="H442" s="66">
        <v>0</v>
      </c>
      <c r="I442" s="66">
        <v>0</v>
      </c>
      <c r="J442" s="66">
        <v>0</v>
      </c>
      <c r="K442" s="66">
        <v>0</v>
      </c>
      <c r="L442" s="66">
        <v>0</v>
      </c>
      <c r="M442" s="66">
        <v>0</v>
      </c>
      <c r="N442" s="66">
        <v>0</v>
      </c>
      <c r="O442" s="66">
        <v>0</v>
      </c>
      <c r="P442" s="66">
        <v>0</v>
      </c>
      <c r="Q442" s="66">
        <v>0</v>
      </c>
      <c r="R442" s="66">
        <v>0</v>
      </c>
      <c r="S442" s="66">
        <v>0</v>
      </c>
      <c r="T442" s="66">
        <v>0</v>
      </c>
      <c r="U442" s="66">
        <v>0</v>
      </c>
      <c r="V442" s="66">
        <v>0</v>
      </c>
      <c r="W442" s="66">
        <v>0</v>
      </c>
      <c r="X442" s="66">
        <v>0</v>
      </c>
      <c r="Y442" s="66">
        <v>0</v>
      </c>
      <c r="Z442" s="66">
        <v>0</v>
      </c>
      <c r="AA442" s="66">
        <v>0</v>
      </c>
      <c r="AB442" s="66">
        <v>0</v>
      </c>
      <c r="AC442" s="66">
        <v>0</v>
      </c>
      <c r="AD442" s="66">
        <v>0</v>
      </c>
      <c r="AE442" s="66">
        <v>0</v>
      </c>
      <c r="AF442" s="66">
        <v>0</v>
      </c>
      <c r="AG442" s="66">
        <v>0</v>
      </c>
      <c r="AH442" s="66">
        <v>0</v>
      </c>
      <c r="AI442" s="66">
        <v>0</v>
      </c>
      <c r="AJ442" s="66">
        <v>0</v>
      </c>
      <c r="AK442" s="66">
        <v>0</v>
      </c>
      <c r="AL442" s="66">
        <v>0</v>
      </c>
      <c r="AM442" s="66">
        <v>0</v>
      </c>
      <c r="AN442" s="66">
        <v>0</v>
      </c>
      <c r="AO442" s="66">
        <v>0</v>
      </c>
      <c r="AP442" s="66">
        <v>0</v>
      </c>
      <c r="AQ442" s="66">
        <f t="shared" si="6"/>
        <v>0</v>
      </c>
      <c r="AT442" s="35"/>
    </row>
    <row r="443" spans="1:46" ht="33" customHeight="1">
      <c r="A443" s="44">
        <v>1516</v>
      </c>
      <c r="B443" s="45" t="s">
        <v>419</v>
      </c>
      <c r="C443" s="67" t="s">
        <v>665</v>
      </c>
      <c r="D443" s="66">
        <v>0</v>
      </c>
      <c r="E443" s="66">
        <v>0</v>
      </c>
      <c r="F443" s="66">
        <v>0</v>
      </c>
      <c r="G443" s="66">
        <v>0</v>
      </c>
      <c r="H443" s="66">
        <v>0</v>
      </c>
      <c r="I443" s="66">
        <v>0</v>
      </c>
      <c r="J443" s="66">
        <v>0</v>
      </c>
      <c r="K443" s="66">
        <v>0</v>
      </c>
      <c r="L443" s="66">
        <v>0</v>
      </c>
      <c r="M443" s="66">
        <v>0</v>
      </c>
      <c r="N443" s="66">
        <v>0</v>
      </c>
      <c r="O443" s="66">
        <v>0</v>
      </c>
      <c r="P443" s="66">
        <v>0</v>
      </c>
      <c r="Q443" s="66">
        <v>0</v>
      </c>
      <c r="R443" s="66">
        <v>0</v>
      </c>
      <c r="S443" s="66">
        <v>0</v>
      </c>
      <c r="T443" s="66">
        <v>0</v>
      </c>
      <c r="U443" s="66">
        <v>0</v>
      </c>
      <c r="V443" s="66">
        <v>0</v>
      </c>
      <c r="W443" s="66">
        <v>0</v>
      </c>
      <c r="X443" s="66">
        <v>0</v>
      </c>
      <c r="Y443" s="66">
        <v>0</v>
      </c>
      <c r="Z443" s="66">
        <v>0</v>
      </c>
      <c r="AA443" s="66">
        <v>0</v>
      </c>
      <c r="AB443" s="66">
        <v>0</v>
      </c>
      <c r="AC443" s="66">
        <v>0</v>
      </c>
      <c r="AD443" s="66">
        <v>0</v>
      </c>
      <c r="AE443" s="66">
        <v>0</v>
      </c>
      <c r="AF443" s="66">
        <v>0</v>
      </c>
      <c r="AG443" s="66">
        <v>0</v>
      </c>
      <c r="AH443" s="66">
        <v>0</v>
      </c>
      <c r="AI443" s="66">
        <v>0</v>
      </c>
      <c r="AJ443" s="66">
        <v>0</v>
      </c>
      <c r="AK443" s="66">
        <v>0</v>
      </c>
      <c r="AL443" s="66">
        <v>0</v>
      </c>
      <c r="AM443" s="66">
        <v>0</v>
      </c>
      <c r="AN443" s="66">
        <v>0</v>
      </c>
      <c r="AO443" s="66">
        <v>0</v>
      </c>
      <c r="AP443" s="66">
        <v>0</v>
      </c>
      <c r="AQ443" s="66">
        <f t="shared" si="6"/>
        <v>0</v>
      </c>
      <c r="AT443" s="35"/>
    </row>
    <row r="444" spans="1:46" ht="33" customHeight="1">
      <c r="A444" s="44">
        <v>1517</v>
      </c>
      <c r="B444" s="45" t="s">
        <v>420</v>
      </c>
      <c r="C444" s="67" t="s">
        <v>665</v>
      </c>
      <c r="D444" s="66">
        <v>0</v>
      </c>
      <c r="E444" s="66">
        <v>0</v>
      </c>
      <c r="F444" s="66">
        <v>0</v>
      </c>
      <c r="G444" s="66">
        <v>0</v>
      </c>
      <c r="H444" s="66">
        <v>0</v>
      </c>
      <c r="I444" s="66">
        <v>0</v>
      </c>
      <c r="J444" s="66">
        <v>0</v>
      </c>
      <c r="K444" s="66">
        <v>0</v>
      </c>
      <c r="L444" s="66">
        <v>0</v>
      </c>
      <c r="M444" s="66">
        <v>0</v>
      </c>
      <c r="N444" s="66">
        <v>0</v>
      </c>
      <c r="O444" s="66">
        <v>0</v>
      </c>
      <c r="P444" s="66">
        <v>0</v>
      </c>
      <c r="Q444" s="66">
        <v>0</v>
      </c>
      <c r="R444" s="66">
        <v>0</v>
      </c>
      <c r="S444" s="66">
        <v>0</v>
      </c>
      <c r="T444" s="66">
        <v>0</v>
      </c>
      <c r="U444" s="66">
        <v>0</v>
      </c>
      <c r="V444" s="66">
        <v>0</v>
      </c>
      <c r="W444" s="66">
        <v>0</v>
      </c>
      <c r="X444" s="66">
        <v>0</v>
      </c>
      <c r="Y444" s="66">
        <v>0</v>
      </c>
      <c r="Z444" s="66">
        <v>0</v>
      </c>
      <c r="AA444" s="66">
        <v>0</v>
      </c>
      <c r="AB444" s="66">
        <v>0</v>
      </c>
      <c r="AC444" s="66">
        <v>0</v>
      </c>
      <c r="AD444" s="66">
        <v>0</v>
      </c>
      <c r="AE444" s="66">
        <v>0</v>
      </c>
      <c r="AF444" s="66">
        <v>0</v>
      </c>
      <c r="AG444" s="66">
        <v>0</v>
      </c>
      <c r="AH444" s="66">
        <v>0</v>
      </c>
      <c r="AI444" s="66">
        <v>0</v>
      </c>
      <c r="AJ444" s="66">
        <v>0</v>
      </c>
      <c r="AK444" s="66">
        <v>0</v>
      </c>
      <c r="AL444" s="66">
        <v>0</v>
      </c>
      <c r="AM444" s="66">
        <v>0</v>
      </c>
      <c r="AN444" s="66">
        <v>0</v>
      </c>
      <c r="AO444" s="66">
        <v>0</v>
      </c>
      <c r="AP444" s="66">
        <v>0</v>
      </c>
      <c r="AQ444" s="66">
        <f t="shared" si="6"/>
        <v>0</v>
      </c>
      <c r="AT444" s="35"/>
    </row>
    <row r="445" spans="1:46" ht="33" customHeight="1">
      <c r="A445" s="44">
        <v>1518</v>
      </c>
      <c r="B445" s="45" t="s">
        <v>421</v>
      </c>
      <c r="C445" s="67" t="s">
        <v>665</v>
      </c>
      <c r="D445" s="66">
        <v>0</v>
      </c>
      <c r="E445" s="66">
        <v>0</v>
      </c>
      <c r="F445" s="66">
        <v>0</v>
      </c>
      <c r="G445" s="66">
        <v>0</v>
      </c>
      <c r="H445" s="66">
        <v>0</v>
      </c>
      <c r="I445" s="66">
        <v>0</v>
      </c>
      <c r="J445" s="66">
        <v>0</v>
      </c>
      <c r="K445" s="66">
        <v>0</v>
      </c>
      <c r="L445" s="66">
        <v>0</v>
      </c>
      <c r="M445" s="66">
        <v>0</v>
      </c>
      <c r="N445" s="66">
        <v>0</v>
      </c>
      <c r="O445" s="66">
        <v>0</v>
      </c>
      <c r="P445" s="66">
        <v>0</v>
      </c>
      <c r="Q445" s="66">
        <v>0</v>
      </c>
      <c r="R445" s="66">
        <v>0</v>
      </c>
      <c r="S445" s="66">
        <v>0</v>
      </c>
      <c r="T445" s="66">
        <v>0</v>
      </c>
      <c r="U445" s="66">
        <v>0</v>
      </c>
      <c r="V445" s="66">
        <v>0</v>
      </c>
      <c r="W445" s="66">
        <v>0</v>
      </c>
      <c r="X445" s="66">
        <v>0</v>
      </c>
      <c r="Y445" s="66">
        <v>0</v>
      </c>
      <c r="Z445" s="66">
        <v>0</v>
      </c>
      <c r="AA445" s="66">
        <v>0</v>
      </c>
      <c r="AB445" s="66">
        <v>0</v>
      </c>
      <c r="AC445" s="66">
        <v>0</v>
      </c>
      <c r="AD445" s="66">
        <v>0</v>
      </c>
      <c r="AE445" s="66">
        <v>0</v>
      </c>
      <c r="AF445" s="66">
        <v>0</v>
      </c>
      <c r="AG445" s="66">
        <v>0</v>
      </c>
      <c r="AH445" s="66">
        <v>0</v>
      </c>
      <c r="AI445" s="66">
        <v>0</v>
      </c>
      <c r="AJ445" s="66">
        <v>0</v>
      </c>
      <c r="AK445" s="66">
        <v>0</v>
      </c>
      <c r="AL445" s="66">
        <v>0</v>
      </c>
      <c r="AM445" s="66">
        <v>0</v>
      </c>
      <c r="AN445" s="66">
        <v>0</v>
      </c>
      <c r="AO445" s="66">
        <v>0</v>
      </c>
      <c r="AP445" s="66">
        <v>0</v>
      </c>
      <c r="AQ445" s="66">
        <f t="shared" si="6"/>
        <v>0</v>
      </c>
      <c r="AT445" s="35"/>
    </row>
    <row r="446" spans="1:46" ht="33" customHeight="1">
      <c r="A446" s="44">
        <v>1519</v>
      </c>
      <c r="B446" s="45" t="s">
        <v>422</v>
      </c>
      <c r="C446" s="67" t="s">
        <v>665</v>
      </c>
      <c r="D446" s="66">
        <v>0</v>
      </c>
      <c r="E446" s="66">
        <v>0</v>
      </c>
      <c r="F446" s="66">
        <v>0</v>
      </c>
      <c r="G446" s="66">
        <v>0</v>
      </c>
      <c r="H446" s="66">
        <v>0</v>
      </c>
      <c r="I446" s="66">
        <v>0</v>
      </c>
      <c r="J446" s="66">
        <v>0</v>
      </c>
      <c r="K446" s="66">
        <v>0</v>
      </c>
      <c r="L446" s="66">
        <v>0</v>
      </c>
      <c r="M446" s="66">
        <v>0</v>
      </c>
      <c r="N446" s="66">
        <v>0</v>
      </c>
      <c r="O446" s="66">
        <v>0</v>
      </c>
      <c r="P446" s="66">
        <v>0</v>
      </c>
      <c r="Q446" s="66">
        <v>0</v>
      </c>
      <c r="R446" s="66">
        <v>0</v>
      </c>
      <c r="S446" s="66">
        <v>0</v>
      </c>
      <c r="T446" s="66">
        <v>0</v>
      </c>
      <c r="U446" s="66">
        <v>0</v>
      </c>
      <c r="V446" s="66">
        <v>0</v>
      </c>
      <c r="W446" s="66">
        <v>0</v>
      </c>
      <c r="X446" s="66">
        <v>0</v>
      </c>
      <c r="Y446" s="66">
        <v>0</v>
      </c>
      <c r="Z446" s="66">
        <v>0</v>
      </c>
      <c r="AA446" s="66">
        <v>0</v>
      </c>
      <c r="AB446" s="66">
        <v>0</v>
      </c>
      <c r="AC446" s="66">
        <v>0</v>
      </c>
      <c r="AD446" s="66">
        <v>0</v>
      </c>
      <c r="AE446" s="66">
        <v>0</v>
      </c>
      <c r="AF446" s="66">
        <v>0</v>
      </c>
      <c r="AG446" s="66">
        <v>0</v>
      </c>
      <c r="AH446" s="66">
        <v>0</v>
      </c>
      <c r="AI446" s="66">
        <v>0</v>
      </c>
      <c r="AJ446" s="66">
        <v>0</v>
      </c>
      <c r="AK446" s="66">
        <v>0</v>
      </c>
      <c r="AL446" s="66">
        <v>0</v>
      </c>
      <c r="AM446" s="66">
        <v>0</v>
      </c>
      <c r="AN446" s="66">
        <v>0</v>
      </c>
      <c r="AO446" s="66">
        <v>0</v>
      </c>
      <c r="AP446" s="66">
        <v>0</v>
      </c>
      <c r="AQ446" s="66">
        <f t="shared" si="6"/>
        <v>0</v>
      </c>
      <c r="AT446" s="35"/>
    </row>
    <row r="447" spans="1:46" ht="33" customHeight="1">
      <c r="A447" s="44">
        <v>1520</v>
      </c>
      <c r="B447" s="45" t="s">
        <v>423</v>
      </c>
      <c r="C447" s="67" t="s">
        <v>665</v>
      </c>
      <c r="D447" s="66">
        <v>0</v>
      </c>
      <c r="E447" s="66">
        <v>0</v>
      </c>
      <c r="F447" s="66">
        <v>0</v>
      </c>
      <c r="G447" s="66">
        <v>0</v>
      </c>
      <c r="H447" s="66">
        <v>0</v>
      </c>
      <c r="I447" s="66">
        <v>0</v>
      </c>
      <c r="J447" s="66">
        <v>0</v>
      </c>
      <c r="K447" s="66">
        <v>0</v>
      </c>
      <c r="L447" s="66">
        <v>0</v>
      </c>
      <c r="M447" s="66">
        <v>0</v>
      </c>
      <c r="N447" s="66">
        <v>0</v>
      </c>
      <c r="O447" s="66">
        <v>0</v>
      </c>
      <c r="P447" s="66">
        <v>0</v>
      </c>
      <c r="Q447" s="66">
        <v>0</v>
      </c>
      <c r="R447" s="66">
        <v>0</v>
      </c>
      <c r="S447" s="66">
        <v>0</v>
      </c>
      <c r="T447" s="66">
        <v>0</v>
      </c>
      <c r="U447" s="66">
        <v>0</v>
      </c>
      <c r="V447" s="66">
        <v>0</v>
      </c>
      <c r="W447" s="66">
        <v>0</v>
      </c>
      <c r="X447" s="66">
        <v>0</v>
      </c>
      <c r="Y447" s="66">
        <v>0</v>
      </c>
      <c r="Z447" s="66">
        <v>0</v>
      </c>
      <c r="AA447" s="66">
        <v>0</v>
      </c>
      <c r="AB447" s="66">
        <v>0</v>
      </c>
      <c r="AC447" s="66">
        <v>0</v>
      </c>
      <c r="AD447" s="66">
        <v>0</v>
      </c>
      <c r="AE447" s="66">
        <v>0</v>
      </c>
      <c r="AF447" s="66">
        <v>0</v>
      </c>
      <c r="AG447" s="66">
        <v>0</v>
      </c>
      <c r="AH447" s="66">
        <v>0</v>
      </c>
      <c r="AI447" s="66">
        <v>0</v>
      </c>
      <c r="AJ447" s="66">
        <v>0</v>
      </c>
      <c r="AK447" s="66">
        <v>0</v>
      </c>
      <c r="AL447" s="66">
        <v>0</v>
      </c>
      <c r="AM447" s="66">
        <v>0</v>
      </c>
      <c r="AN447" s="66">
        <v>0</v>
      </c>
      <c r="AO447" s="66">
        <v>0</v>
      </c>
      <c r="AP447" s="66">
        <v>0</v>
      </c>
      <c r="AQ447" s="66">
        <f t="shared" si="6"/>
        <v>0</v>
      </c>
      <c r="AT447" s="35"/>
    </row>
    <row r="448" spans="1:46" ht="33" customHeight="1">
      <c r="A448" s="44">
        <v>1521</v>
      </c>
      <c r="B448" s="45" t="s">
        <v>424</v>
      </c>
      <c r="C448" s="67" t="s">
        <v>665</v>
      </c>
      <c r="D448" s="66">
        <v>0</v>
      </c>
      <c r="E448" s="66">
        <v>0</v>
      </c>
      <c r="F448" s="66">
        <v>0</v>
      </c>
      <c r="G448" s="66">
        <v>0</v>
      </c>
      <c r="H448" s="66">
        <v>0</v>
      </c>
      <c r="I448" s="66">
        <v>0</v>
      </c>
      <c r="J448" s="66">
        <v>0</v>
      </c>
      <c r="K448" s="66">
        <v>0</v>
      </c>
      <c r="L448" s="66">
        <v>0</v>
      </c>
      <c r="M448" s="66">
        <v>0</v>
      </c>
      <c r="N448" s="66">
        <v>0</v>
      </c>
      <c r="O448" s="66">
        <v>0</v>
      </c>
      <c r="P448" s="66">
        <v>0</v>
      </c>
      <c r="Q448" s="66">
        <v>0</v>
      </c>
      <c r="R448" s="66">
        <v>0</v>
      </c>
      <c r="S448" s="66">
        <v>0</v>
      </c>
      <c r="T448" s="66">
        <v>0</v>
      </c>
      <c r="U448" s="66">
        <v>0</v>
      </c>
      <c r="V448" s="66">
        <v>0</v>
      </c>
      <c r="W448" s="66">
        <v>0</v>
      </c>
      <c r="X448" s="66">
        <v>0</v>
      </c>
      <c r="Y448" s="66">
        <v>0</v>
      </c>
      <c r="Z448" s="66">
        <v>0</v>
      </c>
      <c r="AA448" s="66">
        <v>0</v>
      </c>
      <c r="AB448" s="66">
        <v>0</v>
      </c>
      <c r="AC448" s="66">
        <v>0</v>
      </c>
      <c r="AD448" s="66">
        <v>0</v>
      </c>
      <c r="AE448" s="66">
        <v>0</v>
      </c>
      <c r="AF448" s="66">
        <v>0</v>
      </c>
      <c r="AG448" s="66">
        <v>0</v>
      </c>
      <c r="AH448" s="66">
        <v>0</v>
      </c>
      <c r="AI448" s="66">
        <v>0</v>
      </c>
      <c r="AJ448" s="66">
        <v>0</v>
      </c>
      <c r="AK448" s="66">
        <v>0</v>
      </c>
      <c r="AL448" s="66">
        <v>0</v>
      </c>
      <c r="AM448" s="66">
        <v>0</v>
      </c>
      <c r="AN448" s="66">
        <v>0</v>
      </c>
      <c r="AO448" s="66">
        <v>0</v>
      </c>
      <c r="AP448" s="66">
        <v>0</v>
      </c>
      <c r="AQ448" s="66">
        <f t="shared" si="6"/>
        <v>0</v>
      </c>
      <c r="AT448" s="35"/>
    </row>
    <row r="449" spans="1:46" ht="33" customHeight="1">
      <c r="A449" s="44">
        <v>1522</v>
      </c>
      <c r="B449" s="45" t="s">
        <v>425</v>
      </c>
      <c r="C449" s="67" t="s">
        <v>665</v>
      </c>
      <c r="D449" s="66">
        <v>0</v>
      </c>
      <c r="E449" s="66">
        <v>0</v>
      </c>
      <c r="F449" s="66">
        <v>0</v>
      </c>
      <c r="G449" s="66">
        <v>0</v>
      </c>
      <c r="H449" s="66">
        <v>0</v>
      </c>
      <c r="I449" s="66">
        <v>0</v>
      </c>
      <c r="J449" s="66">
        <v>0</v>
      </c>
      <c r="K449" s="66">
        <v>0</v>
      </c>
      <c r="L449" s="66">
        <v>0</v>
      </c>
      <c r="M449" s="66">
        <v>0</v>
      </c>
      <c r="N449" s="66">
        <v>0</v>
      </c>
      <c r="O449" s="66">
        <v>0</v>
      </c>
      <c r="P449" s="66">
        <v>0</v>
      </c>
      <c r="Q449" s="66">
        <v>0</v>
      </c>
      <c r="R449" s="66">
        <v>0</v>
      </c>
      <c r="S449" s="66">
        <v>0</v>
      </c>
      <c r="T449" s="66">
        <v>0</v>
      </c>
      <c r="U449" s="66">
        <v>0</v>
      </c>
      <c r="V449" s="66">
        <v>0</v>
      </c>
      <c r="W449" s="66">
        <v>0</v>
      </c>
      <c r="X449" s="66">
        <v>0</v>
      </c>
      <c r="Y449" s="66">
        <v>0</v>
      </c>
      <c r="Z449" s="66">
        <v>0</v>
      </c>
      <c r="AA449" s="66">
        <v>0</v>
      </c>
      <c r="AB449" s="66">
        <v>0</v>
      </c>
      <c r="AC449" s="66">
        <v>0</v>
      </c>
      <c r="AD449" s="66">
        <v>0</v>
      </c>
      <c r="AE449" s="66">
        <v>0</v>
      </c>
      <c r="AF449" s="66">
        <v>0</v>
      </c>
      <c r="AG449" s="66">
        <v>0</v>
      </c>
      <c r="AH449" s="66">
        <v>0</v>
      </c>
      <c r="AI449" s="66">
        <v>0</v>
      </c>
      <c r="AJ449" s="66">
        <v>0</v>
      </c>
      <c r="AK449" s="66">
        <v>0</v>
      </c>
      <c r="AL449" s="66">
        <v>0</v>
      </c>
      <c r="AM449" s="66">
        <v>0</v>
      </c>
      <c r="AN449" s="66">
        <v>0</v>
      </c>
      <c r="AO449" s="66">
        <v>0</v>
      </c>
      <c r="AP449" s="66">
        <v>0</v>
      </c>
      <c r="AQ449" s="66">
        <f t="shared" si="6"/>
        <v>0</v>
      </c>
      <c r="AT449" s="35"/>
    </row>
    <row r="450" spans="1:46" ht="33" customHeight="1">
      <c r="A450" s="44">
        <v>1523</v>
      </c>
      <c r="B450" s="45" t="s">
        <v>426</v>
      </c>
      <c r="C450" s="67" t="s">
        <v>665</v>
      </c>
      <c r="D450" s="66">
        <v>0</v>
      </c>
      <c r="E450" s="66">
        <v>0</v>
      </c>
      <c r="F450" s="66">
        <v>0</v>
      </c>
      <c r="G450" s="66">
        <v>0</v>
      </c>
      <c r="H450" s="66">
        <v>0</v>
      </c>
      <c r="I450" s="66">
        <v>0</v>
      </c>
      <c r="J450" s="66">
        <v>0</v>
      </c>
      <c r="K450" s="66">
        <v>0</v>
      </c>
      <c r="L450" s="66">
        <v>0</v>
      </c>
      <c r="M450" s="66">
        <v>0</v>
      </c>
      <c r="N450" s="66">
        <v>0</v>
      </c>
      <c r="O450" s="66">
        <v>0</v>
      </c>
      <c r="P450" s="66">
        <v>0</v>
      </c>
      <c r="Q450" s="66">
        <v>0</v>
      </c>
      <c r="R450" s="66">
        <v>0</v>
      </c>
      <c r="S450" s="66">
        <v>0</v>
      </c>
      <c r="T450" s="66">
        <v>0</v>
      </c>
      <c r="U450" s="66">
        <v>0</v>
      </c>
      <c r="V450" s="66">
        <v>0</v>
      </c>
      <c r="W450" s="66">
        <v>0</v>
      </c>
      <c r="X450" s="66">
        <v>0</v>
      </c>
      <c r="Y450" s="66">
        <v>0</v>
      </c>
      <c r="Z450" s="66">
        <v>0</v>
      </c>
      <c r="AA450" s="66">
        <v>0</v>
      </c>
      <c r="AB450" s="66">
        <v>0</v>
      </c>
      <c r="AC450" s="66">
        <v>0</v>
      </c>
      <c r="AD450" s="66">
        <v>0</v>
      </c>
      <c r="AE450" s="66">
        <v>0</v>
      </c>
      <c r="AF450" s="66">
        <v>0</v>
      </c>
      <c r="AG450" s="66">
        <v>0</v>
      </c>
      <c r="AH450" s="66">
        <v>0</v>
      </c>
      <c r="AI450" s="66">
        <v>0</v>
      </c>
      <c r="AJ450" s="66">
        <v>0</v>
      </c>
      <c r="AK450" s="66">
        <v>0</v>
      </c>
      <c r="AL450" s="66">
        <v>0</v>
      </c>
      <c r="AM450" s="66">
        <v>0</v>
      </c>
      <c r="AN450" s="66">
        <v>0</v>
      </c>
      <c r="AO450" s="66">
        <v>0</v>
      </c>
      <c r="AP450" s="66">
        <v>0</v>
      </c>
      <c r="AQ450" s="66">
        <f t="shared" si="6"/>
        <v>0</v>
      </c>
      <c r="AT450" s="35"/>
    </row>
    <row r="451" spans="1:46" ht="33" customHeight="1">
      <c r="A451" s="44">
        <v>1524</v>
      </c>
      <c r="B451" s="45" t="s">
        <v>427</v>
      </c>
      <c r="C451" s="67" t="s">
        <v>665</v>
      </c>
      <c r="D451" s="66">
        <v>0</v>
      </c>
      <c r="E451" s="66">
        <v>0</v>
      </c>
      <c r="F451" s="66">
        <v>0</v>
      </c>
      <c r="G451" s="66">
        <v>0</v>
      </c>
      <c r="H451" s="66">
        <v>0</v>
      </c>
      <c r="I451" s="66">
        <v>0</v>
      </c>
      <c r="J451" s="66">
        <v>0</v>
      </c>
      <c r="K451" s="66">
        <v>0</v>
      </c>
      <c r="L451" s="66">
        <v>0</v>
      </c>
      <c r="M451" s="66">
        <v>0</v>
      </c>
      <c r="N451" s="66">
        <v>0</v>
      </c>
      <c r="O451" s="66">
        <v>0</v>
      </c>
      <c r="P451" s="66">
        <v>0</v>
      </c>
      <c r="Q451" s="66">
        <v>0</v>
      </c>
      <c r="R451" s="66">
        <v>0</v>
      </c>
      <c r="S451" s="66">
        <v>0</v>
      </c>
      <c r="T451" s="66">
        <v>0</v>
      </c>
      <c r="U451" s="66">
        <v>0</v>
      </c>
      <c r="V451" s="66">
        <v>0</v>
      </c>
      <c r="W451" s="66">
        <v>0</v>
      </c>
      <c r="X451" s="66">
        <v>0</v>
      </c>
      <c r="Y451" s="66">
        <v>0</v>
      </c>
      <c r="Z451" s="66">
        <v>0</v>
      </c>
      <c r="AA451" s="66">
        <v>0</v>
      </c>
      <c r="AB451" s="66">
        <v>0</v>
      </c>
      <c r="AC451" s="66">
        <v>0</v>
      </c>
      <c r="AD451" s="66">
        <v>0</v>
      </c>
      <c r="AE451" s="66">
        <v>0</v>
      </c>
      <c r="AF451" s="66">
        <v>0</v>
      </c>
      <c r="AG451" s="66">
        <v>0</v>
      </c>
      <c r="AH451" s="66">
        <v>0</v>
      </c>
      <c r="AI451" s="66">
        <v>0</v>
      </c>
      <c r="AJ451" s="66">
        <v>0</v>
      </c>
      <c r="AK451" s="66">
        <v>0</v>
      </c>
      <c r="AL451" s="66">
        <v>0</v>
      </c>
      <c r="AM451" s="66">
        <v>0</v>
      </c>
      <c r="AN451" s="66">
        <v>0</v>
      </c>
      <c r="AO451" s="66">
        <v>0</v>
      </c>
      <c r="AP451" s="66">
        <v>0</v>
      </c>
      <c r="AQ451" s="66">
        <f t="shared" si="6"/>
        <v>0</v>
      </c>
      <c r="AT451" s="35"/>
    </row>
    <row r="452" spans="1:46" ht="33" customHeight="1">
      <c r="A452" s="44">
        <v>1525</v>
      </c>
      <c r="B452" s="45" t="s">
        <v>428</v>
      </c>
      <c r="C452" s="67" t="s">
        <v>665</v>
      </c>
      <c r="D452" s="66">
        <v>0</v>
      </c>
      <c r="E452" s="66">
        <v>0</v>
      </c>
      <c r="F452" s="66">
        <v>0</v>
      </c>
      <c r="G452" s="66">
        <v>0</v>
      </c>
      <c r="H452" s="66">
        <v>0</v>
      </c>
      <c r="I452" s="66">
        <v>0</v>
      </c>
      <c r="J452" s="66">
        <v>0</v>
      </c>
      <c r="K452" s="66">
        <v>0</v>
      </c>
      <c r="L452" s="66">
        <v>0</v>
      </c>
      <c r="M452" s="66">
        <v>0</v>
      </c>
      <c r="N452" s="66">
        <v>0</v>
      </c>
      <c r="O452" s="66">
        <v>0</v>
      </c>
      <c r="P452" s="66">
        <v>0</v>
      </c>
      <c r="Q452" s="66">
        <v>0</v>
      </c>
      <c r="R452" s="66">
        <v>0</v>
      </c>
      <c r="S452" s="66">
        <v>0</v>
      </c>
      <c r="T452" s="66">
        <v>0</v>
      </c>
      <c r="U452" s="66">
        <v>0</v>
      </c>
      <c r="V452" s="66">
        <v>0</v>
      </c>
      <c r="W452" s="66">
        <v>0</v>
      </c>
      <c r="X452" s="66">
        <v>0</v>
      </c>
      <c r="Y452" s="66">
        <v>0</v>
      </c>
      <c r="Z452" s="66">
        <v>0</v>
      </c>
      <c r="AA452" s="66">
        <v>0</v>
      </c>
      <c r="AB452" s="66">
        <v>0</v>
      </c>
      <c r="AC452" s="66">
        <v>0</v>
      </c>
      <c r="AD452" s="66">
        <v>0</v>
      </c>
      <c r="AE452" s="66">
        <v>0</v>
      </c>
      <c r="AF452" s="66">
        <v>0</v>
      </c>
      <c r="AG452" s="66">
        <v>0</v>
      </c>
      <c r="AH452" s="66">
        <v>0</v>
      </c>
      <c r="AI452" s="66">
        <v>0</v>
      </c>
      <c r="AJ452" s="66">
        <v>0</v>
      </c>
      <c r="AK452" s="66">
        <v>0</v>
      </c>
      <c r="AL452" s="66">
        <v>0</v>
      </c>
      <c r="AM452" s="66">
        <v>0</v>
      </c>
      <c r="AN452" s="66">
        <v>0</v>
      </c>
      <c r="AO452" s="66">
        <v>0</v>
      </c>
      <c r="AP452" s="66">
        <v>0</v>
      </c>
      <c r="AQ452" s="66">
        <f t="shared" si="6"/>
        <v>0</v>
      </c>
      <c r="AT452" s="35"/>
    </row>
    <row r="453" spans="1:46" ht="33" customHeight="1">
      <c r="A453" s="44">
        <v>1526</v>
      </c>
      <c r="B453" s="45" t="s">
        <v>429</v>
      </c>
      <c r="C453" s="67" t="s">
        <v>665</v>
      </c>
      <c r="D453" s="66">
        <v>0</v>
      </c>
      <c r="E453" s="66">
        <v>0</v>
      </c>
      <c r="F453" s="66">
        <v>0</v>
      </c>
      <c r="G453" s="66">
        <v>0</v>
      </c>
      <c r="H453" s="66">
        <v>0</v>
      </c>
      <c r="I453" s="66">
        <v>0</v>
      </c>
      <c r="J453" s="66">
        <v>0</v>
      </c>
      <c r="K453" s="66">
        <v>0</v>
      </c>
      <c r="L453" s="66">
        <v>0</v>
      </c>
      <c r="M453" s="66">
        <v>0</v>
      </c>
      <c r="N453" s="66">
        <v>0</v>
      </c>
      <c r="O453" s="66">
        <v>0</v>
      </c>
      <c r="P453" s="66">
        <v>0</v>
      </c>
      <c r="Q453" s="66">
        <v>0</v>
      </c>
      <c r="R453" s="66">
        <v>0</v>
      </c>
      <c r="S453" s="66">
        <v>0</v>
      </c>
      <c r="T453" s="66">
        <v>0</v>
      </c>
      <c r="U453" s="66">
        <v>0</v>
      </c>
      <c r="V453" s="66">
        <v>0</v>
      </c>
      <c r="W453" s="66">
        <v>0</v>
      </c>
      <c r="X453" s="66">
        <v>0</v>
      </c>
      <c r="Y453" s="66">
        <v>0</v>
      </c>
      <c r="Z453" s="66">
        <v>0</v>
      </c>
      <c r="AA453" s="66">
        <v>0</v>
      </c>
      <c r="AB453" s="66">
        <v>0</v>
      </c>
      <c r="AC453" s="66">
        <v>0</v>
      </c>
      <c r="AD453" s="66">
        <v>0</v>
      </c>
      <c r="AE453" s="66">
        <v>0</v>
      </c>
      <c r="AF453" s="66">
        <v>0</v>
      </c>
      <c r="AG453" s="66">
        <v>0</v>
      </c>
      <c r="AH453" s="66">
        <v>0</v>
      </c>
      <c r="AI453" s="66">
        <v>0</v>
      </c>
      <c r="AJ453" s="66">
        <v>0</v>
      </c>
      <c r="AK453" s="66">
        <v>0</v>
      </c>
      <c r="AL453" s="66">
        <v>0</v>
      </c>
      <c r="AM453" s="66">
        <v>0</v>
      </c>
      <c r="AN453" s="66">
        <v>0</v>
      </c>
      <c r="AO453" s="66">
        <v>0</v>
      </c>
      <c r="AP453" s="66">
        <v>0</v>
      </c>
      <c r="AQ453" s="66">
        <f t="shared" si="6"/>
        <v>0</v>
      </c>
      <c r="AT453" s="35"/>
    </row>
    <row r="454" spans="1:46" ht="33" customHeight="1">
      <c r="A454" s="44">
        <v>1527</v>
      </c>
      <c r="B454" s="45" t="s">
        <v>430</v>
      </c>
      <c r="C454" s="67" t="s">
        <v>665</v>
      </c>
      <c r="D454" s="66">
        <v>0</v>
      </c>
      <c r="E454" s="66">
        <v>0</v>
      </c>
      <c r="F454" s="66">
        <v>0</v>
      </c>
      <c r="G454" s="66">
        <v>0</v>
      </c>
      <c r="H454" s="66">
        <v>0</v>
      </c>
      <c r="I454" s="66">
        <v>0</v>
      </c>
      <c r="J454" s="66">
        <v>0</v>
      </c>
      <c r="K454" s="66">
        <v>0</v>
      </c>
      <c r="L454" s="66">
        <v>0</v>
      </c>
      <c r="M454" s="66">
        <v>0</v>
      </c>
      <c r="N454" s="66">
        <v>0</v>
      </c>
      <c r="O454" s="66">
        <v>0</v>
      </c>
      <c r="P454" s="66">
        <v>0</v>
      </c>
      <c r="Q454" s="66">
        <v>0</v>
      </c>
      <c r="R454" s="66">
        <v>0</v>
      </c>
      <c r="S454" s="66">
        <v>0</v>
      </c>
      <c r="T454" s="66">
        <v>0</v>
      </c>
      <c r="U454" s="66">
        <v>0</v>
      </c>
      <c r="V454" s="66">
        <v>0</v>
      </c>
      <c r="W454" s="66">
        <v>0</v>
      </c>
      <c r="X454" s="66">
        <v>0</v>
      </c>
      <c r="Y454" s="66">
        <v>0</v>
      </c>
      <c r="Z454" s="66">
        <v>0</v>
      </c>
      <c r="AA454" s="66">
        <v>0</v>
      </c>
      <c r="AB454" s="66">
        <v>0</v>
      </c>
      <c r="AC454" s="66">
        <v>0</v>
      </c>
      <c r="AD454" s="66">
        <v>0</v>
      </c>
      <c r="AE454" s="66">
        <v>0</v>
      </c>
      <c r="AF454" s="66">
        <v>0</v>
      </c>
      <c r="AG454" s="66">
        <v>0</v>
      </c>
      <c r="AH454" s="66">
        <v>0</v>
      </c>
      <c r="AI454" s="66">
        <v>0</v>
      </c>
      <c r="AJ454" s="66">
        <v>0</v>
      </c>
      <c r="AK454" s="66">
        <v>0</v>
      </c>
      <c r="AL454" s="66">
        <v>0</v>
      </c>
      <c r="AM454" s="66">
        <v>0</v>
      </c>
      <c r="AN454" s="66">
        <v>0</v>
      </c>
      <c r="AO454" s="66">
        <v>0</v>
      </c>
      <c r="AP454" s="66">
        <v>0</v>
      </c>
      <c r="AQ454" s="66">
        <f t="shared" si="6"/>
        <v>0</v>
      </c>
      <c r="AT454" s="35"/>
    </row>
    <row r="455" spans="1:46" ht="33" customHeight="1">
      <c r="A455" s="44">
        <v>1528</v>
      </c>
      <c r="B455" s="45" t="s">
        <v>431</v>
      </c>
      <c r="C455" s="67" t="s">
        <v>665</v>
      </c>
      <c r="D455" s="66">
        <v>0</v>
      </c>
      <c r="E455" s="66">
        <v>0</v>
      </c>
      <c r="F455" s="66">
        <v>0</v>
      </c>
      <c r="G455" s="66">
        <v>0</v>
      </c>
      <c r="H455" s="66">
        <v>0</v>
      </c>
      <c r="I455" s="66">
        <v>0</v>
      </c>
      <c r="J455" s="66">
        <v>0</v>
      </c>
      <c r="K455" s="66">
        <v>0</v>
      </c>
      <c r="L455" s="66">
        <v>0</v>
      </c>
      <c r="M455" s="66">
        <v>0</v>
      </c>
      <c r="N455" s="66">
        <v>0</v>
      </c>
      <c r="O455" s="66">
        <v>0</v>
      </c>
      <c r="P455" s="66">
        <v>0</v>
      </c>
      <c r="Q455" s="66">
        <v>0</v>
      </c>
      <c r="R455" s="66">
        <v>0</v>
      </c>
      <c r="S455" s="66">
        <v>0</v>
      </c>
      <c r="T455" s="66">
        <v>0</v>
      </c>
      <c r="U455" s="66">
        <v>0</v>
      </c>
      <c r="V455" s="66">
        <v>0</v>
      </c>
      <c r="W455" s="66">
        <v>0</v>
      </c>
      <c r="X455" s="66">
        <v>0</v>
      </c>
      <c r="Y455" s="66">
        <v>0</v>
      </c>
      <c r="Z455" s="66">
        <v>0</v>
      </c>
      <c r="AA455" s="66">
        <v>0</v>
      </c>
      <c r="AB455" s="66">
        <v>0</v>
      </c>
      <c r="AC455" s="66">
        <v>0</v>
      </c>
      <c r="AD455" s="66">
        <v>0</v>
      </c>
      <c r="AE455" s="66">
        <v>0</v>
      </c>
      <c r="AF455" s="66">
        <v>0</v>
      </c>
      <c r="AG455" s="66">
        <v>0</v>
      </c>
      <c r="AH455" s="66">
        <v>0</v>
      </c>
      <c r="AI455" s="66">
        <v>0</v>
      </c>
      <c r="AJ455" s="66">
        <v>0</v>
      </c>
      <c r="AK455" s="66">
        <v>0</v>
      </c>
      <c r="AL455" s="66">
        <v>0</v>
      </c>
      <c r="AM455" s="66">
        <v>0</v>
      </c>
      <c r="AN455" s="66">
        <v>0</v>
      </c>
      <c r="AO455" s="66">
        <v>0</v>
      </c>
      <c r="AP455" s="66">
        <v>0</v>
      </c>
      <c r="AQ455" s="66">
        <f t="shared" si="6"/>
        <v>0</v>
      </c>
      <c r="AT455" s="35"/>
    </row>
    <row r="456" spans="1:46" ht="33" customHeight="1">
      <c r="A456" s="44">
        <v>1529</v>
      </c>
      <c r="B456" s="45" t="s">
        <v>432</v>
      </c>
      <c r="C456" s="67" t="s">
        <v>665</v>
      </c>
      <c r="D456" s="66">
        <v>0</v>
      </c>
      <c r="E456" s="66">
        <v>0</v>
      </c>
      <c r="F456" s="66">
        <v>0</v>
      </c>
      <c r="G456" s="66">
        <v>0</v>
      </c>
      <c r="H456" s="66">
        <v>0</v>
      </c>
      <c r="I456" s="66">
        <v>0</v>
      </c>
      <c r="J456" s="66">
        <v>0</v>
      </c>
      <c r="K456" s="66">
        <v>0</v>
      </c>
      <c r="L456" s="66">
        <v>0</v>
      </c>
      <c r="M456" s="66">
        <v>0</v>
      </c>
      <c r="N456" s="66">
        <v>0</v>
      </c>
      <c r="O456" s="66">
        <v>0</v>
      </c>
      <c r="P456" s="66">
        <v>0</v>
      </c>
      <c r="Q456" s="66">
        <v>0</v>
      </c>
      <c r="R456" s="66">
        <v>0</v>
      </c>
      <c r="S456" s="66">
        <v>0</v>
      </c>
      <c r="T456" s="66">
        <v>0</v>
      </c>
      <c r="U456" s="66">
        <v>0</v>
      </c>
      <c r="V456" s="66">
        <v>0</v>
      </c>
      <c r="W456" s="66">
        <v>0</v>
      </c>
      <c r="X456" s="66">
        <v>0</v>
      </c>
      <c r="Y456" s="66">
        <v>0</v>
      </c>
      <c r="Z456" s="66">
        <v>0</v>
      </c>
      <c r="AA456" s="66">
        <v>0</v>
      </c>
      <c r="AB456" s="66">
        <v>0</v>
      </c>
      <c r="AC456" s="66">
        <v>0</v>
      </c>
      <c r="AD456" s="66">
        <v>0</v>
      </c>
      <c r="AE456" s="66">
        <v>0</v>
      </c>
      <c r="AF456" s="66">
        <v>0</v>
      </c>
      <c r="AG456" s="66">
        <v>0</v>
      </c>
      <c r="AH456" s="66">
        <v>0</v>
      </c>
      <c r="AI456" s="66">
        <v>0</v>
      </c>
      <c r="AJ456" s="66">
        <v>0</v>
      </c>
      <c r="AK456" s="66">
        <v>0</v>
      </c>
      <c r="AL456" s="66">
        <v>0</v>
      </c>
      <c r="AM456" s="66">
        <v>0</v>
      </c>
      <c r="AN456" s="66">
        <v>0</v>
      </c>
      <c r="AO456" s="66">
        <v>0</v>
      </c>
      <c r="AP456" s="66">
        <v>0</v>
      </c>
      <c r="AQ456" s="66">
        <f t="shared" si="6"/>
        <v>0</v>
      </c>
      <c r="AT456" s="35"/>
    </row>
    <row r="457" spans="1:46" ht="33" customHeight="1">
      <c r="A457" s="44">
        <v>1530</v>
      </c>
      <c r="B457" s="45" t="s">
        <v>433</v>
      </c>
      <c r="C457" s="67" t="s">
        <v>665</v>
      </c>
      <c r="D457" s="66">
        <v>0</v>
      </c>
      <c r="E457" s="66">
        <v>0</v>
      </c>
      <c r="F457" s="66">
        <v>0</v>
      </c>
      <c r="G457" s="66">
        <v>0</v>
      </c>
      <c r="H457" s="66">
        <v>0</v>
      </c>
      <c r="I457" s="66">
        <v>0</v>
      </c>
      <c r="J457" s="66">
        <v>0</v>
      </c>
      <c r="K457" s="66">
        <v>0</v>
      </c>
      <c r="L457" s="66">
        <v>0</v>
      </c>
      <c r="M457" s="66">
        <v>0</v>
      </c>
      <c r="N457" s="66">
        <v>0</v>
      </c>
      <c r="O457" s="66">
        <v>0</v>
      </c>
      <c r="P457" s="66">
        <v>0</v>
      </c>
      <c r="Q457" s="66">
        <v>0</v>
      </c>
      <c r="R457" s="66">
        <v>0</v>
      </c>
      <c r="S457" s="66">
        <v>0</v>
      </c>
      <c r="T457" s="66">
        <v>0</v>
      </c>
      <c r="U457" s="66">
        <v>0</v>
      </c>
      <c r="V457" s="66">
        <v>0</v>
      </c>
      <c r="W457" s="66">
        <v>0</v>
      </c>
      <c r="X457" s="66">
        <v>0</v>
      </c>
      <c r="Y457" s="66">
        <v>0</v>
      </c>
      <c r="Z457" s="66">
        <v>0</v>
      </c>
      <c r="AA457" s="66">
        <v>0</v>
      </c>
      <c r="AB457" s="66">
        <v>0</v>
      </c>
      <c r="AC457" s="66">
        <v>0</v>
      </c>
      <c r="AD457" s="66">
        <v>0</v>
      </c>
      <c r="AE457" s="66">
        <v>0</v>
      </c>
      <c r="AF457" s="66">
        <v>0</v>
      </c>
      <c r="AG457" s="66">
        <v>0</v>
      </c>
      <c r="AH457" s="66">
        <v>0</v>
      </c>
      <c r="AI457" s="66">
        <v>0</v>
      </c>
      <c r="AJ457" s="66">
        <v>0</v>
      </c>
      <c r="AK457" s="66">
        <v>0</v>
      </c>
      <c r="AL457" s="66">
        <v>0</v>
      </c>
      <c r="AM457" s="66">
        <v>0</v>
      </c>
      <c r="AN457" s="66">
        <v>0</v>
      </c>
      <c r="AO457" s="66">
        <v>0</v>
      </c>
      <c r="AP457" s="66">
        <v>0</v>
      </c>
      <c r="AQ457" s="66">
        <f t="shared" si="6"/>
        <v>0</v>
      </c>
      <c r="AT457" s="35"/>
    </row>
    <row r="458" spans="1:46" ht="33" customHeight="1">
      <c r="A458" s="44">
        <v>1531</v>
      </c>
      <c r="B458" s="45" t="s">
        <v>434</v>
      </c>
      <c r="C458" s="67" t="s">
        <v>665</v>
      </c>
      <c r="D458" s="66">
        <v>0</v>
      </c>
      <c r="E458" s="66">
        <v>0</v>
      </c>
      <c r="F458" s="66">
        <v>0</v>
      </c>
      <c r="G458" s="66">
        <v>0</v>
      </c>
      <c r="H458" s="66">
        <v>0</v>
      </c>
      <c r="I458" s="66">
        <v>0</v>
      </c>
      <c r="J458" s="66">
        <v>0</v>
      </c>
      <c r="K458" s="66">
        <v>0</v>
      </c>
      <c r="L458" s="66">
        <v>0</v>
      </c>
      <c r="M458" s="66">
        <v>0</v>
      </c>
      <c r="N458" s="66">
        <v>0</v>
      </c>
      <c r="O458" s="66">
        <v>0</v>
      </c>
      <c r="P458" s="66">
        <v>0</v>
      </c>
      <c r="Q458" s="66">
        <v>0</v>
      </c>
      <c r="R458" s="66">
        <v>0</v>
      </c>
      <c r="S458" s="66">
        <v>0</v>
      </c>
      <c r="T458" s="66">
        <v>0</v>
      </c>
      <c r="U458" s="66">
        <v>0</v>
      </c>
      <c r="V458" s="66">
        <v>0</v>
      </c>
      <c r="W458" s="66">
        <v>0</v>
      </c>
      <c r="X458" s="66">
        <v>0</v>
      </c>
      <c r="Y458" s="66">
        <v>0</v>
      </c>
      <c r="Z458" s="66">
        <v>0</v>
      </c>
      <c r="AA458" s="66">
        <v>0</v>
      </c>
      <c r="AB458" s="66">
        <v>0</v>
      </c>
      <c r="AC458" s="66">
        <v>0</v>
      </c>
      <c r="AD458" s="66">
        <v>0</v>
      </c>
      <c r="AE458" s="66">
        <v>0</v>
      </c>
      <c r="AF458" s="66">
        <v>0</v>
      </c>
      <c r="AG458" s="66">
        <v>0</v>
      </c>
      <c r="AH458" s="66">
        <v>0</v>
      </c>
      <c r="AI458" s="66">
        <v>0</v>
      </c>
      <c r="AJ458" s="66">
        <v>0</v>
      </c>
      <c r="AK458" s="66">
        <v>0</v>
      </c>
      <c r="AL458" s="66">
        <v>0</v>
      </c>
      <c r="AM458" s="66">
        <v>0</v>
      </c>
      <c r="AN458" s="66">
        <v>0</v>
      </c>
      <c r="AO458" s="66">
        <v>0</v>
      </c>
      <c r="AP458" s="66">
        <v>0</v>
      </c>
      <c r="AQ458" s="66">
        <f t="shared" si="6"/>
        <v>0</v>
      </c>
      <c r="AT458" s="35"/>
    </row>
    <row r="459" spans="1:46" ht="33" customHeight="1">
      <c r="A459" s="44">
        <v>1532</v>
      </c>
      <c r="B459" s="45" t="s">
        <v>435</v>
      </c>
      <c r="C459" s="67" t="s">
        <v>665</v>
      </c>
      <c r="D459" s="66">
        <v>0</v>
      </c>
      <c r="E459" s="66">
        <v>0</v>
      </c>
      <c r="F459" s="66">
        <v>0</v>
      </c>
      <c r="G459" s="66">
        <v>0</v>
      </c>
      <c r="H459" s="66">
        <v>0</v>
      </c>
      <c r="I459" s="66">
        <v>0</v>
      </c>
      <c r="J459" s="66">
        <v>0</v>
      </c>
      <c r="K459" s="66">
        <v>0</v>
      </c>
      <c r="L459" s="66">
        <v>0</v>
      </c>
      <c r="M459" s="66">
        <v>0</v>
      </c>
      <c r="N459" s="66">
        <v>0</v>
      </c>
      <c r="O459" s="66">
        <v>0</v>
      </c>
      <c r="P459" s="66">
        <v>0</v>
      </c>
      <c r="Q459" s="66">
        <v>0</v>
      </c>
      <c r="R459" s="66">
        <v>0</v>
      </c>
      <c r="S459" s="66">
        <v>0</v>
      </c>
      <c r="T459" s="66">
        <v>0</v>
      </c>
      <c r="U459" s="66">
        <v>0</v>
      </c>
      <c r="V459" s="66">
        <v>0</v>
      </c>
      <c r="W459" s="66">
        <v>0</v>
      </c>
      <c r="X459" s="66">
        <v>0</v>
      </c>
      <c r="Y459" s="66">
        <v>0</v>
      </c>
      <c r="Z459" s="66">
        <v>0</v>
      </c>
      <c r="AA459" s="66">
        <v>0</v>
      </c>
      <c r="AB459" s="66">
        <v>0</v>
      </c>
      <c r="AC459" s="66">
        <v>0</v>
      </c>
      <c r="AD459" s="66">
        <v>0</v>
      </c>
      <c r="AE459" s="66">
        <v>0</v>
      </c>
      <c r="AF459" s="66">
        <v>0</v>
      </c>
      <c r="AG459" s="66">
        <v>0</v>
      </c>
      <c r="AH459" s="66">
        <v>0</v>
      </c>
      <c r="AI459" s="66">
        <v>0</v>
      </c>
      <c r="AJ459" s="66">
        <v>0</v>
      </c>
      <c r="AK459" s="66">
        <v>0</v>
      </c>
      <c r="AL459" s="66">
        <v>0</v>
      </c>
      <c r="AM459" s="66">
        <v>0</v>
      </c>
      <c r="AN459" s="66">
        <v>0</v>
      </c>
      <c r="AO459" s="66">
        <v>0</v>
      </c>
      <c r="AP459" s="66">
        <v>0</v>
      </c>
      <c r="AQ459" s="66">
        <f t="shared" ref="AQ459:AQ522" si="7">SUM(D459:AP459)</f>
        <v>0</v>
      </c>
      <c r="AT459" s="35"/>
    </row>
    <row r="460" spans="1:46" ht="33" customHeight="1">
      <c r="A460" s="44">
        <v>1533</v>
      </c>
      <c r="B460" s="45" t="s">
        <v>436</v>
      </c>
      <c r="C460" s="67" t="s">
        <v>665</v>
      </c>
      <c r="D460" s="66">
        <v>0</v>
      </c>
      <c r="E460" s="66">
        <v>0</v>
      </c>
      <c r="F460" s="66">
        <v>0</v>
      </c>
      <c r="G460" s="66">
        <v>0</v>
      </c>
      <c r="H460" s="66">
        <v>0</v>
      </c>
      <c r="I460" s="66">
        <v>0</v>
      </c>
      <c r="J460" s="66">
        <v>0</v>
      </c>
      <c r="K460" s="66">
        <v>0</v>
      </c>
      <c r="L460" s="66">
        <v>0</v>
      </c>
      <c r="M460" s="66">
        <v>0</v>
      </c>
      <c r="N460" s="66">
        <v>0</v>
      </c>
      <c r="O460" s="66">
        <v>0</v>
      </c>
      <c r="P460" s="66">
        <v>0</v>
      </c>
      <c r="Q460" s="66">
        <v>0</v>
      </c>
      <c r="R460" s="66">
        <v>0</v>
      </c>
      <c r="S460" s="66">
        <v>0</v>
      </c>
      <c r="T460" s="66">
        <v>0</v>
      </c>
      <c r="U460" s="66">
        <v>0</v>
      </c>
      <c r="V460" s="66">
        <v>0</v>
      </c>
      <c r="W460" s="66">
        <v>0</v>
      </c>
      <c r="X460" s="66">
        <v>0</v>
      </c>
      <c r="Y460" s="66">
        <v>0</v>
      </c>
      <c r="Z460" s="66">
        <v>0</v>
      </c>
      <c r="AA460" s="66">
        <v>0</v>
      </c>
      <c r="AB460" s="66">
        <v>0</v>
      </c>
      <c r="AC460" s="66">
        <v>0</v>
      </c>
      <c r="AD460" s="66">
        <v>0</v>
      </c>
      <c r="AE460" s="66">
        <v>0</v>
      </c>
      <c r="AF460" s="66">
        <v>0</v>
      </c>
      <c r="AG460" s="66">
        <v>0</v>
      </c>
      <c r="AH460" s="66">
        <v>0</v>
      </c>
      <c r="AI460" s="66">
        <v>0</v>
      </c>
      <c r="AJ460" s="66">
        <v>0</v>
      </c>
      <c r="AK460" s="66">
        <v>0</v>
      </c>
      <c r="AL460" s="66">
        <v>0</v>
      </c>
      <c r="AM460" s="66">
        <v>0</v>
      </c>
      <c r="AN460" s="66">
        <v>0</v>
      </c>
      <c r="AO460" s="66">
        <v>0</v>
      </c>
      <c r="AP460" s="66">
        <v>0</v>
      </c>
      <c r="AQ460" s="66">
        <f t="shared" si="7"/>
        <v>0</v>
      </c>
      <c r="AT460" s="35"/>
    </row>
    <row r="461" spans="1:46" ht="33" customHeight="1">
      <c r="A461" s="44">
        <v>1534</v>
      </c>
      <c r="B461" s="45" t="s">
        <v>437</v>
      </c>
      <c r="C461" s="67" t="s">
        <v>665</v>
      </c>
      <c r="D461" s="66">
        <v>0</v>
      </c>
      <c r="E461" s="66">
        <v>0</v>
      </c>
      <c r="F461" s="66">
        <v>0</v>
      </c>
      <c r="G461" s="66">
        <v>0</v>
      </c>
      <c r="H461" s="66">
        <v>0</v>
      </c>
      <c r="I461" s="66">
        <v>0</v>
      </c>
      <c r="J461" s="66">
        <v>0</v>
      </c>
      <c r="K461" s="66">
        <v>0</v>
      </c>
      <c r="L461" s="66">
        <v>0</v>
      </c>
      <c r="M461" s="66">
        <v>0</v>
      </c>
      <c r="N461" s="66">
        <v>0</v>
      </c>
      <c r="O461" s="66">
        <v>0</v>
      </c>
      <c r="P461" s="66">
        <v>0</v>
      </c>
      <c r="Q461" s="66">
        <v>0</v>
      </c>
      <c r="R461" s="66">
        <v>0</v>
      </c>
      <c r="S461" s="66">
        <v>0</v>
      </c>
      <c r="T461" s="66">
        <v>0</v>
      </c>
      <c r="U461" s="66">
        <v>0</v>
      </c>
      <c r="V461" s="66">
        <v>0</v>
      </c>
      <c r="W461" s="66">
        <v>0</v>
      </c>
      <c r="X461" s="66">
        <v>0</v>
      </c>
      <c r="Y461" s="66">
        <v>0</v>
      </c>
      <c r="Z461" s="66">
        <v>0</v>
      </c>
      <c r="AA461" s="66">
        <v>0</v>
      </c>
      <c r="AB461" s="66">
        <v>0</v>
      </c>
      <c r="AC461" s="66">
        <v>0</v>
      </c>
      <c r="AD461" s="66">
        <v>0</v>
      </c>
      <c r="AE461" s="66">
        <v>0</v>
      </c>
      <c r="AF461" s="66">
        <v>0</v>
      </c>
      <c r="AG461" s="66">
        <v>0</v>
      </c>
      <c r="AH461" s="66">
        <v>0</v>
      </c>
      <c r="AI461" s="66">
        <v>0</v>
      </c>
      <c r="AJ461" s="66">
        <v>0</v>
      </c>
      <c r="AK461" s="66">
        <v>0</v>
      </c>
      <c r="AL461" s="66">
        <v>0</v>
      </c>
      <c r="AM461" s="66">
        <v>0</v>
      </c>
      <c r="AN461" s="66">
        <v>0</v>
      </c>
      <c r="AO461" s="66">
        <v>0</v>
      </c>
      <c r="AP461" s="66">
        <v>0</v>
      </c>
      <c r="AQ461" s="66">
        <f t="shared" si="7"/>
        <v>0</v>
      </c>
      <c r="AT461" s="35"/>
    </row>
    <row r="462" spans="1:46" ht="33" customHeight="1">
      <c r="A462" s="44">
        <v>1535</v>
      </c>
      <c r="B462" s="45" t="s">
        <v>438</v>
      </c>
      <c r="C462" s="67" t="s">
        <v>665</v>
      </c>
      <c r="D462" s="66">
        <v>0</v>
      </c>
      <c r="E462" s="66">
        <v>0</v>
      </c>
      <c r="F462" s="66">
        <v>0</v>
      </c>
      <c r="G462" s="66">
        <v>0</v>
      </c>
      <c r="H462" s="66">
        <v>0</v>
      </c>
      <c r="I462" s="66">
        <v>0</v>
      </c>
      <c r="J462" s="66">
        <v>0</v>
      </c>
      <c r="K462" s="66">
        <v>0</v>
      </c>
      <c r="L462" s="66">
        <v>0</v>
      </c>
      <c r="M462" s="66">
        <v>0</v>
      </c>
      <c r="N462" s="66">
        <v>0</v>
      </c>
      <c r="O462" s="66">
        <v>0</v>
      </c>
      <c r="P462" s="66">
        <v>0</v>
      </c>
      <c r="Q462" s="66">
        <v>0</v>
      </c>
      <c r="R462" s="66">
        <v>0</v>
      </c>
      <c r="S462" s="66">
        <v>0</v>
      </c>
      <c r="T462" s="66">
        <v>0</v>
      </c>
      <c r="U462" s="66">
        <v>0</v>
      </c>
      <c r="V462" s="66">
        <v>0</v>
      </c>
      <c r="W462" s="66">
        <v>0</v>
      </c>
      <c r="X462" s="66">
        <v>0</v>
      </c>
      <c r="Y462" s="66">
        <v>0</v>
      </c>
      <c r="Z462" s="66">
        <v>0</v>
      </c>
      <c r="AA462" s="66">
        <v>0</v>
      </c>
      <c r="AB462" s="66">
        <v>0</v>
      </c>
      <c r="AC462" s="66">
        <v>0</v>
      </c>
      <c r="AD462" s="66">
        <v>0</v>
      </c>
      <c r="AE462" s="66">
        <v>0</v>
      </c>
      <c r="AF462" s="66">
        <v>0</v>
      </c>
      <c r="AG462" s="66">
        <v>0</v>
      </c>
      <c r="AH462" s="66">
        <v>0</v>
      </c>
      <c r="AI462" s="66">
        <v>0</v>
      </c>
      <c r="AJ462" s="66">
        <v>0</v>
      </c>
      <c r="AK462" s="66">
        <v>0</v>
      </c>
      <c r="AL462" s="66">
        <v>0</v>
      </c>
      <c r="AM462" s="66">
        <v>0</v>
      </c>
      <c r="AN462" s="66">
        <v>0</v>
      </c>
      <c r="AO462" s="66">
        <v>0</v>
      </c>
      <c r="AP462" s="66">
        <v>0</v>
      </c>
      <c r="AQ462" s="66">
        <f t="shared" si="7"/>
        <v>0</v>
      </c>
      <c r="AT462" s="35"/>
    </row>
    <row r="463" spans="1:46" ht="33" customHeight="1">
      <c r="A463" s="44">
        <v>1536</v>
      </c>
      <c r="B463" s="45" t="s">
        <v>439</v>
      </c>
      <c r="C463" s="67" t="s">
        <v>665</v>
      </c>
      <c r="D463" s="66">
        <v>0</v>
      </c>
      <c r="E463" s="66">
        <v>0</v>
      </c>
      <c r="F463" s="66">
        <v>0</v>
      </c>
      <c r="G463" s="66">
        <v>0</v>
      </c>
      <c r="H463" s="66">
        <v>0</v>
      </c>
      <c r="I463" s="66">
        <v>0</v>
      </c>
      <c r="J463" s="66">
        <v>0</v>
      </c>
      <c r="K463" s="66">
        <v>0</v>
      </c>
      <c r="L463" s="66">
        <v>0</v>
      </c>
      <c r="M463" s="66">
        <v>0</v>
      </c>
      <c r="N463" s="66">
        <v>0</v>
      </c>
      <c r="O463" s="66">
        <v>0</v>
      </c>
      <c r="P463" s="66">
        <v>0</v>
      </c>
      <c r="Q463" s="66">
        <v>0</v>
      </c>
      <c r="R463" s="66">
        <v>0</v>
      </c>
      <c r="S463" s="66">
        <v>0</v>
      </c>
      <c r="T463" s="66">
        <v>0</v>
      </c>
      <c r="U463" s="66">
        <v>0</v>
      </c>
      <c r="V463" s="66">
        <v>0</v>
      </c>
      <c r="W463" s="66">
        <v>0</v>
      </c>
      <c r="X463" s="66">
        <v>0</v>
      </c>
      <c r="Y463" s="66">
        <v>0</v>
      </c>
      <c r="Z463" s="66">
        <v>0</v>
      </c>
      <c r="AA463" s="66">
        <v>0</v>
      </c>
      <c r="AB463" s="66">
        <v>0</v>
      </c>
      <c r="AC463" s="66">
        <v>0</v>
      </c>
      <c r="AD463" s="66">
        <v>0</v>
      </c>
      <c r="AE463" s="66">
        <v>0</v>
      </c>
      <c r="AF463" s="66">
        <v>0</v>
      </c>
      <c r="AG463" s="66">
        <v>0</v>
      </c>
      <c r="AH463" s="66">
        <v>0</v>
      </c>
      <c r="AI463" s="66">
        <v>0</v>
      </c>
      <c r="AJ463" s="66">
        <v>0</v>
      </c>
      <c r="AK463" s="66">
        <v>0</v>
      </c>
      <c r="AL463" s="66">
        <v>0</v>
      </c>
      <c r="AM463" s="66">
        <v>0</v>
      </c>
      <c r="AN463" s="66">
        <v>0</v>
      </c>
      <c r="AO463" s="66">
        <v>0</v>
      </c>
      <c r="AP463" s="66">
        <v>0</v>
      </c>
      <c r="AQ463" s="66">
        <f t="shared" si="7"/>
        <v>0</v>
      </c>
      <c r="AT463" s="35"/>
    </row>
    <row r="464" spans="1:46" ht="33" customHeight="1">
      <c r="A464" s="44">
        <v>1537</v>
      </c>
      <c r="B464" s="45" t="s">
        <v>440</v>
      </c>
      <c r="C464" s="67" t="s">
        <v>665</v>
      </c>
      <c r="D464" s="66">
        <v>0</v>
      </c>
      <c r="E464" s="66">
        <v>0</v>
      </c>
      <c r="F464" s="66">
        <v>0</v>
      </c>
      <c r="G464" s="66">
        <v>0</v>
      </c>
      <c r="H464" s="66">
        <v>0</v>
      </c>
      <c r="I464" s="66">
        <v>0</v>
      </c>
      <c r="J464" s="66">
        <v>0</v>
      </c>
      <c r="K464" s="66">
        <v>0</v>
      </c>
      <c r="L464" s="66">
        <v>0</v>
      </c>
      <c r="M464" s="66">
        <v>0</v>
      </c>
      <c r="N464" s="66">
        <v>0</v>
      </c>
      <c r="O464" s="66">
        <v>0</v>
      </c>
      <c r="P464" s="66">
        <v>0</v>
      </c>
      <c r="Q464" s="66">
        <v>0</v>
      </c>
      <c r="R464" s="66">
        <v>0</v>
      </c>
      <c r="S464" s="66">
        <v>0</v>
      </c>
      <c r="T464" s="66">
        <v>0</v>
      </c>
      <c r="U464" s="66">
        <v>0</v>
      </c>
      <c r="V464" s="66">
        <v>0</v>
      </c>
      <c r="W464" s="66">
        <v>0</v>
      </c>
      <c r="X464" s="66">
        <v>0</v>
      </c>
      <c r="Y464" s="66">
        <v>0</v>
      </c>
      <c r="Z464" s="66">
        <v>0</v>
      </c>
      <c r="AA464" s="66">
        <v>0</v>
      </c>
      <c r="AB464" s="66">
        <v>0</v>
      </c>
      <c r="AC464" s="66">
        <v>0</v>
      </c>
      <c r="AD464" s="66">
        <v>0</v>
      </c>
      <c r="AE464" s="66">
        <v>0</v>
      </c>
      <c r="AF464" s="66">
        <v>0</v>
      </c>
      <c r="AG464" s="66">
        <v>0</v>
      </c>
      <c r="AH464" s="66">
        <v>0</v>
      </c>
      <c r="AI464" s="66">
        <v>0</v>
      </c>
      <c r="AJ464" s="66">
        <v>0</v>
      </c>
      <c r="AK464" s="66">
        <v>0</v>
      </c>
      <c r="AL464" s="66">
        <v>0</v>
      </c>
      <c r="AM464" s="66">
        <v>0</v>
      </c>
      <c r="AN464" s="66">
        <v>0</v>
      </c>
      <c r="AO464" s="66">
        <v>0</v>
      </c>
      <c r="AP464" s="66">
        <v>0</v>
      </c>
      <c r="AQ464" s="66">
        <f t="shared" si="7"/>
        <v>0</v>
      </c>
      <c r="AT464" s="35"/>
    </row>
    <row r="465" spans="1:46" ht="33" customHeight="1">
      <c r="A465" s="44">
        <v>1538</v>
      </c>
      <c r="B465" s="45" t="s">
        <v>441</v>
      </c>
      <c r="C465" s="67" t="s">
        <v>665</v>
      </c>
      <c r="D465" s="66">
        <v>0</v>
      </c>
      <c r="E465" s="66">
        <v>0</v>
      </c>
      <c r="F465" s="66">
        <v>0</v>
      </c>
      <c r="G465" s="66">
        <v>0</v>
      </c>
      <c r="H465" s="66">
        <v>0</v>
      </c>
      <c r="I465" s="66">
        <v>0</v>
      </c>
      <c r="J465" s="66">
        <v>0</v>
      </c>
      <c r="K465" s="66">
        <v>0</v>
      </c>
      <c r="L465" s="66">
        <v>0</v>
      </c>
      <c r="M465" s="66">
        <v>0</v>
      </c>
      <c r="N465" s="66">
        <v>0</v>
      </c>
      <c r="O465" s="66">
        <v>0</v>
      </c>
      <c r="P465" s="66">
        <v>0</v>
      </c>
      <c r="Q465" s="66">
        <v>0</v>
      </c>
      <c r="R465" s="66">
        <v>0</v>
      </c>
      <c r="S465" s="66">
        <v>0</v>
      </c>
      <c r="T465" s="66">
        <v>0</v>
      </c>
      <c r="U465" s="66">
        <v>0</v>
      </c>
      <c r="V465" s="66">
        <v>0</v>
      </c>
      <c r="W465" s="66">
        <v>0</v>
      </c>
      <c r="X465" s="66">
        <v>0</v>
      </c>
      <c r="Y465" s="66">
        <v>0</v>
      </c>
      <c r="Z465" s="66">
        <v>0</v>
      </c>
      <c r="AA465" s="66">
        <v>0</v>
      </c>
      <c r="AB465" s="66">
        <v>0</v>
      </c>
      <c r="AC465" s="66">
        <v>0</v>
      </c>
      <c r="AD465" s="66">
        <v>0</v>
      </c>
      <c r="AE465" s="66">
        <v>0</v>
      </c>
      <c r="AF465" s="66">
        <v>0</v>
      </c>
      <c r="AG465" s="66">
        <v>0</v>
      </c>
      <c r="AH465" s="66">
        <v>0</v>
      </c>
      <c r="AI465" s="66">
        <v>0</v>
      </c>
      <c r="AJ465" s="66">
        <v>0</v>
      </c>
      <c r="AK465" s="66">
        <v>0</v>
      </c>
      <c r="AL465" s="66">
        <v>0</v>
      </c>
      <c r="AM465" s="66">
        <v>0</v>
      </c>
      <c r="AN465" s="66">
        <v>0</v>
      </c>
      <c r="AO465" s="66">
        <v>0</v>
      </c>
      <c r="AP465" s="66">
        <v>0</v>
      </c>
      <c r="AQ465" s="66">
        <f t="shared" si="7"/>
        <v>0</v>
      </c>
      <c r="AT465" s="35"/>
    </row>
    <row r="466" spans="1:46" ht="33" customHeight="1">
      <c r="A466" s="44">
        <v>1539</v>
      </c>
      <c r="B466" s="45" t="s">
        <v>442</v>
      </c>
      <c r="C466" s="67" t="s">
        <v>665</v>
      </c>
      <c r="D466" s="66">
        <v>0</v>
      </c>
      <c r="E466" s="66">
        <v>0</v>
      </c>
      <c r="F466" s="66">
        <v>0</v>
      </c>
      <c r="G466" s="66">
        <v>0</v>
      </c>
      <c r="H466" s="66">
        <v>0</v>
      </c>
      <c r="I466" s="66">
        <v>0</v>
      </c>
      <c r="J466" s="66">
        <v>0</v>
      </c>
      <c r="K466" s="66">
        <v>0</v>
      </c>
      <c r="L466" s="66">
        <v>0</v>
      </c>
      <c r="M466" s="66">
        <v>0</v>
      </c>
      <c r="N466" s="66">
        <v>0</v>
      </c>
      <c r="O466" s="66">
        <v>0</v>
      </c>
      <c r="P466" s="66">
        <v>0</v>
      </c>
      <c r="Q466" s="66">
        <v>0</v>
      </c>
      <c r="R466" s="66">
        <v>0</v>
      </c>
      <c r="S466" s="66">
        <v>0</v>
      </c>
      <c r="T466" s="66">
        <v>0</v>
      </c>
      <c r="U466" s="66">
        <v>0</v>
      </c>
      <c r="V466" s="66">
        <v>0</v>
      </c>
      <c r="W466" s="66">
        <v>0</v>
      </c>
      <c r="X466" s="66">
        <v>0</v>
      </c>
      <c r="Y466" s="66">
        <v>0</v>
      </c>
      <c r="Z466" s="66">
        <v>0</v>
      </c>
      <c r="AA466" s="66">
        <v>0</v>
      </c>
      <c r="AB466" s="66">
        <v>0</v>
      </c>
      <c r="AC466" s="66">
        <v>0</v>
      </c>
      <c r="AD466" s="66">
        <v>0</v>
      </c>
      <c r="AE466" s="66">
        <v>0</v>
      </c>
      <c r="AF466" s="66">
        <v>0</v>
      </c>
      <c r="AG466" s="66">
        <v>0</v>
      </c>
      <c r="AH466" s="66">
        <v>0</v>
      </c>
      <c r="AI466" s="66">
        <v>0</v>
      </c>
      <c r="AJ466" s="66">
        <v>0</v>
      </c>
      <c r="AK466" s="66">
        <v>0</v>
      </c>
      <c r="AL466" s="66">
        <v>0</v>
      </c>
      <c r="AM466" s="66">
        <v>0</v>
      </c>
      <c r="AN466" s="66">
        <v>0</v>
      </c>
      <c r="AO466" s="66">
        <v>0</v>
      </c>
      <c r="AP466" s="66">
        <v>0</v>
      </c>
      <c r="AQ466" s="66">
        <f t="shared" si="7"/>
        <v>0</v>
      </c>
      <c r="AT466" s="35"/>
    </row>
    <row r="467" spans="1:46" ht="33" customHeight="1">
      <c r="A467" s="44">
        <v>1540</v>
      </c>
      <c r="B467" s="45" t="s">
        <v>1306</v>
      </c>
      <c r="C467" s="67" t="s">
        <v>665</v>
      </c>
      <c r="D467" s="66">
        <v>0</v>
      </c>
      <c r="E467" s="66">
        <v>0</v>
      </c>
      <c r="F467" s="66">
        <v>0</v>
      </c>
      <c r="G467" s="66">
        <v>0</v>
      </c>
      <c r="H467" s="66">
        <v>0</v>
      </c>
      <c r="I467" s="66">
        <v>0</v>
      </c>
      <c r="J467" s="66">
        <v>0</v>
      </c>
      <c r="K467" s="66">
        <v>0</v>
      </c>
      <c r="L467" s="66">
        <v>0</v>
      </c>
      <c r="M467" s="66">
        <v>0</v>
      </c>
      <c r="N467" s="66">
        <v>0</v>
      </c>
      <c r="O467" s="66">
        <v>0</v>
      </c>
      <c r="P467" s="66">
        <v>0</v>
      </c>
      <c r="Q467" s="66">
        <v>0</v>
      </c>
      <c r="R467" s="66">
        <v>0</v>
      </c>
      <c r="S467" s="66">
        <v>0</v>
      </c>
      <c r="T467" s="66">
        <v>0</v>
      </c>
      <c r="U467" s="66">
        <v>0</v>
      </c>
      <c r="V467" s="66">
        <v>0</v>
      </c>
      <c r="W467" s="66">
        <v>0</v>
      </c>
      <c r="X467" s="66">
        <v>0</v>
      </c>
      <c r="Y467" s="66">
        <v>0</v>
      </c>
      <c r="Z467" s="66">
        <v>0</v>
      </c>
      <c r="AA467" s="66">
        <v>0</v>
      </c>
      <c r="AB467" s="66">
        <v>0</v>
      </c>
      <c r="AC467" s="66">
        <v>0</v>
      </c>
      <c r="AD467" s="66">
        <v>0</v>
      </c>
      <c r="AE467" s="66">
        <v>0</v>
      </c>
      <c r="AF467" s="66">
        <v>0</v>
      </c>
      <c r="AG467" s="66">
        <v>0</v>
      </c>
      <c r="AH467" s="66">
        <v>0</v>
      </c>
      <c r="AI467" s="66">
        <v>0</v>
      </c>
      <c r="AJ467" s="66">
        <v>0</v>
      </c>
      <c r="AK467" s="66">
        <v>0</v>
      </c>
      <c r="AL467" s="66">
        <v>0</v>
      </c>
      <c r="AM467" s="66">
        <v>0</v>
      </c>
      <c r="AN467" s="66">
        <v>0</v>
      </c>
      <c r="AO467" s="66">
        <v>0</v>
      </c>
      <c r="AP467" s="66">
        <v>0</v>
      </c>
      <c r="AQ467" s="66">
        <f t="shared" si="7"/>
        <v>0</v>
      </c>
      <c r="AT467" s="35"/>
    </row>
    <row r="468" spans="1:46" ht="33" customHeight="1">
      <c r="A468" s="44">
        <v>1601</v>
      </c>
      <c r="B468" s="45" t="s">
        <v>443</v>
      </c>
      <c r="C468" s="67" t="s">
        <v>665</v>
      </c>
      <c r="D468" s="66">
        <v>0</v>
      </c>
      <c r="E468" s="66">
        <v>0</v>
      </c>
      <c r="F468" s="66">
        <v>0</v>
      </c>
      <c r="G468" s="66">
        <v>0</v>
      </c>
      <c r="H468" s="66">
        <v>0</v>
      </c>
      <c r="I468" s="66">
        <v>0</v>
      </c>
      <c r="J468" s="66">
        <v>0</v>
      </c>
      <c r="K468" s="66">
        <v>0</v>
      </c>
      <c r="L468" s="66">
        <v>0</v>
      </c>
      <c r="M468" s="66">
        <v>0</v>
      </c>
      <c r="N468" s="66">
        <v>0</v>
      </c>
      <c r="O468" s="66">
        <v>0</v>
      </c>
      <c r="P468" s="66">
        <v>0</v>
      </c>
      <c r="Q468" s="66">
        <v>0</v>
      </c>
      <c r="R468" s="66">
        <v>0</v>
      </c>
      <c r="S468" s="66">
        <v>0</v>
      </c>
      <c r="T468" s="66">
        <v>0</v>
      </c>
      <c r="U468" s="66">
        <v>0</v>
      </c>
      <c r="V468" s="66">
        <v>0</v>
      </c>
      <c r="W468" s="66">
        <v>0</v>
      </c>
      <c r="X468" s="66">
        <v>0</v>
      </c>
      <c r="Y468" s="66">
        <v>0</v>
      </c>
      <c r="Z468" s="66">
        <v>0</v>
      </c>
      <c r="AA468" s="66">
        <v>0</v>
      </c>
      <c r="AB468" s="66">
        <v>0</v>
      </c>
      <c r="AC468" s="66">
        <v>0</v>
      </c>
      <c r="AD468" s="66">
        <v>0</v>
      </c>
      <c r="AE468" s="66">
        <v>0</v>
      </c>
      <c r="AF468" s="66">
        <v>0</v>
      </c>
      <c r="AG468" s="66">
        <v>0</v>
      </c>
      <c r="AH468" s="66">
        <v>0</v>
      </c>
      <c r="AI468" s="66">
        <v>0</v>
      </c>
      <c r="AJ468" s="66">
        <v>0</v>
      </c>
      <c r="AK468" s="66">
        <v>0</v>
      </c>
      <c r="AL468" s="66">
        <v>0</v>
      </c>
      <c r="AM468" s="66">
        <v>0</v>
      </c>
      <c r="AN468" s="66">
        <v>0</v>
      </c>
      <c r="AO468" s="66">
        <v>0</v>
      </c>
      <c r="AP468" s="66">
        <v>0</v>
      </c>
      <c r="AQ468" s="66">
        <f t="shared" si="7"/>
        <v>0</v>
      </c>
      <c r="AT468" s="35"/>
    </row>
    <row r="469" spans="1:46" ht="33" customHeight="1">
      <c r="A469" s="44">
        <v>1602</v>
      </c>
      <c r="B469" s="45" t="s">
        <v>444</v>
      </c>
      <c r="C469" s="67" t="s">
        <v>665</v>
      </c>
      <c r="D469" s="66">
        <v>0</v>
      </c>
      <c r="E469" s="66">
        <v>0</v>
      </c>
      <c r="F469" s="66">
        <v>0</v>
      </c>
      <c r="G469" s="66">
        <v>0</v>
      </c>
      <c r="H469" s="66">
        <v>0</v>
      </c>
      <c r="I469" s="66">
        <v>0</v>
      </c>
      <c r="J469" s="66">
        <v>0</v>
      </c>
      <c r="K469" s="66">
        <v>0</v>
      </c>
      <c r="L469" s="66">
        <v>0</v>
      </c>
      <c r="M469" s="66">
        <v>0</v>
      </c>
      <c r="N469" s="66">
        <v>0</v>
      </c>
      <c r="O469" s="66">
        <v>0</v>
      </c>
      <c r="P469" s="66">
        <v>0</v>
      </c>
      <c r="Q469" s="66">
        <v>0</v>
      </c>
      <c r="R469" s="66">
        <v>0</v>
      </c>
      <c r="S469" s="66">
        <v>0</v>
      </c>
      <c r="T469" s="66">
        <v>0</v>
      </c>
      <c r="U469" s="66">
        <v>0</v>
      </c>
      <c r="V469" s="66">
        <v>0</v>
      </c>
      <c r="W469" s="66">
        <v>0</v>
      </c>
      <c r="X469" s="66">
        <v>0</v>
      </c>
      <c r="Y469" s="66">
        <v>0</v>
      </c>
      <c r="Z469" s="66">
        <v>0</v>
      </c>
      <c r="AA469" s="66">
        <v>0</v>
      </c>
      <c r="AB469" s="66">
        <v>0</v>
      </c>
      <c r="AC469" s="66">
        <v>0</v>
      </c>
      <c r="AD469" s="66">
        <v>0</v>
      </c>
      <c r="AE469" s="66">
        <v>0</v>
      </c>
      <c r="AF469" s="66">
        <v>0</v>
      </c>
      <c r="AG469" s="66">
        <v>0</v>
      </c>
      <c r="AH469" s="66">
        <v>0</v>
      </c>
      <c r="AI469" s="66">
        <v>0</v>
      </c>
      <c r="AJ469" s="66">
        <v>0</v>
      </c>
      <c r="AK469" s="66">
        <v>0</v>
      </c>
      <c r="AL469" s="66">
        <v>0</v>
      </c>
      <c r="AM469" s="66">
        <v>0</v>
      </c>
      <c r="AN469" s="66">
        <v>0</v>
      </c>
      <c r="AO469" s="66">
        <v>0</v>
      </c>
      <c r="AP469" s="66">
        <v>0</v>
      </c>
      <c r="AQ469" s="66">
        <f t="shared" si="7"/>
        <v>0</v>
      </c>
      <c r="AT469" s="35"/>
    </row>
    <row r="470" spans="1:46" ht="33" customHeight="1">
      <c r="A470" s="44">
        <v>1603</v>
      </c>
      <c r="B470" s="45" t="s">
        <v>445</v>
      </c>
      <c r="C470" s="67" t="s">
        <v>665</v>
      </c>
      <c r="D470" s="66">
        <v>0</v>
      </c>
      <c r="E470" s="66">
        <v>0</v>
      </c>
      <c r="F470" s="66">
        <v>0</v>
      </c>
      <c r="G470" s="66">
        <v>0</v>
      </c>
      <c r="H470" s="66">
        <v>0</v>
      </c>
      <c r="I470" s="66">
        <v>0</v>
      </c>
      <c r="J470" s="66">
        <v>0</v>
      </c>
      <c r="K470" s="66">
        <v>0</v>
      </c>
      <c r="L470" s="66">
        <v>0</v>
      </c>
      <c r="M470" s="66">
        <v>0</v>
      </c>
      <c r="N470" s="66">
        <v>0</v>
      </c>
      <c r="O470" s="66">
        <v>0</v>
      </c>
      <c r="P470" s="66">
        <v>0</v>
      </c>
      <c r="Q470" s="66">
        <v>0</v>
      </c>
      <c r="R470" s="66">
        <v>0</v>
      </c>
      <c r="S470" s="66">
        <v>0</v>
      </c>
      <c r="T470" s="66">
        <v>0</v>
      </c>
      <c r="U470" s="66">
        <v>0</v>
      </c>
      <c r="V470" s="66">
        <v>0</v>
      </c>
      <c r="W470" s="66">
        <v>0</v>
      </c>
      <c r="X470" s="66">
        <v>0</v>
      </c>
      <c r="Y470" s="66">
        <v>0</v>
      </c>
      <c r="Z470" s="66">
        <v>0</v>
      </c>
      <c r="AA470" s="66">
        <v>0</v>
      </c>
      <c r="AB470" s="66">
        <v>0</v>
      </c>
      <c r="AC470" s="66">
        <v>0</v>
      </c>
      <c r="AD470" s="66">
        <v>0</v>
      </c>
      <c r="AE470" s="66">
        <v>0</v>
      </c>
      <c r="AF470" s="66">
        <v>0</v>
      </c>
      <c r="AG470" s="66">
        <v>0</v>
      </c>
      <c r="AH470" s="66">
        <v>0</v>
      </c>
      <c r="AI470" s="66">
        <v>0</v>
      </c>
      <c r="AJ470" s="66">
        <v>0</v>
      </c>
      <c r="AK470" s="66">
        <v>0</v>
      </c>
      <c r="AL470" s="66">
        <v>0</v>
      </c>
      <c r="AM470" s="66">
        <v>0</v>
      </c>
      <c r="AN470" s="66">
        <v>0</v>
      </c>
      <c r="AO470" s="66">
        <v>0</v>
      </c>
      <c r="AP470" s="66">
        <v>0</v>
      </c>
      <c r="AQ470" s="66">
        <f t="shared" si="7"/>
        <v>0</v>
      </c>
      <c r="AT470" s="35"/>
    </row>
    <row r="471" spans="1:46" ht="33" customHeight="1">
      <c r="A471" s="44">
        <v>1604</v>
      </c>
      <c r="B471" s="45" t="s">
        <v>446</v>
      </c>
      <c r="C471" s="67" t="s">
        <v>665</v>
      </c>
      <c r="D471" s="66">
        <v>0</v>
      </c>
      <c r="E471" s="66">
        <v>0</v>
      </c>
      <c r="F471" s="66">
        <v>0</v>
      </c>
      <c r="G471" s="66">
        <v>0</v>
      </c>
      <c r="H471" s="66">
        <v>0</v>
      </c>
      <c r="I471" s="66">
        <v>0</v>
      </c>
      <c r="J471" s="66">
        <v>0</v>
      </c>
      <c r="K471" s="66">
        <v>0</v>
      </c>
      <c r="L471" s="66">
        <v>0</v>
      </c>
      <c r="M471" s="66">
        <v>0</v>
      </c>
      <c r="N471" s="66">
        <v>0</v>
      </c>
      <c r="O471" s="66">
        <v>0</v>
      </c>
      <c r="P471" s="66">
        <v>0</v>
      </c>
      <c r="Q471" s="66">
        <v>0</v>
      </c>
      <c r="R471" s="66">
        <v>0</v>
      </c>
      <c r="S471" s="66">
        <v>0</v>
      </c>
      <c r="T471" s="66">
        <v>0</v>
      </c>
      <c r="U471" s="66">
        <v>0</v>
      </c>
      <c r="V471" s="66">
        <v>0</v>
      </c>
      <c r="W471" s="66">
        <v>0</v>
      </c>
      <c r="X471" s="66">
        <v>0</v>
      </c>
      <c r="Y471" s="66">
        <v>0</v>
      </c>
      <c r="Z471" s="66">
        <v>0</v>
      </c>
      <c r="AA471" s="66">
        <v>0</v>
      </c>
      <c r="AB471" s="66">
        <v>0</v>
      </c>
      <c r="AC471" s="66">
        <v>0</v>
      </c>
      <c r="AD471" s="66">
        <v>0</v>
      </c>
      <c r="AE471" s="66">
        <v>0</v>
      </c>
      <c r="AF471" s="66">
        <v>0</v>
      </c>
      <c r="AG471" s="66">
        <v>0</v>
      </c>
      <c r="AH471" s="66">
        <v>0</v>
      </c>
      <c r="AI471" s="66">
        <v>0</v>
      </c>
      <c r="AJ471" s="66">
        <v>0</v>
      </c>
      <c r="AK471" s="66">
        <v>0</v>
      </c>
      <c r="AL471" s="66">
        <v>0</v>
      </c>
      <c r="AM471" s="66">
        <v>0</v>
      </c>
      <c r="AN471" s="66">
        <v>0</v>
      </c>
      <c r="AO471" s="66">
        <v>0</v>
      </c>
      <c r="AP471" s="66">
        <v>0</v>
      </c>
      <c r="AQ471" s="66">
        <f t="shared" si="7"/>
        <v>0</v>
      </c>
      <c r="AT471" s="35"/>
    </row>
    <row r="472" spans="1:46" ht="33" customHeight="1">
      <c r="A472" s="44">
        <v>1605</v>
      </c>
      <c r="B472" s="45" t="s">
        <v>447</v>
      </c>
      <c r="C472" s="67" t="s">
        <v>665</v>
      </c>
      <c r="D472" s="66">
        <v>0</v>
      </c>
      <c r="E472" s="66">
        <v>0</v>
      </c>
      <c r="F472" s="66">
        <v>0</v>
      </c>
      <c r="G472" s="66">
        <v>0</v>
      </c>
      <c r="H472" s="66">
        <v>0</v>
      </c>
      <c r="I472" s="66">
        <v>0</v>
      </c>
      <c r="J472" s="66">
        <v>0</v>
      </c>
      <c r="K472" s="66">
        <v>0</v>
      </c>
      <c r="L472" s="66">
        <v>0</v>
      </c>
      <c r="M472" s="66">
        <v>0</v>
      </c>
      <c r="N472" s="66">
        <v>0</v>
      </c>
      <c r="O472" s="66">
        <v>0</v>
      </c>
      <c r="P472" s="66">
        <v>0</v>
      </c>
      <c r="Q472" s="66">
        <v>0</v>
      </c>
      <c r="R472" s="66">
        <v>0</v>
      </c>
      <c r="S472" s="66">
        <v>0</v>
      </c>
      <c r="T472" s="66">
        <v>0</v>
      </c>
      <c r="U472" s="66">
        <v>0</v>
      </c>
      <c r="V472" s="66">
        <v>0</v>
      </c>
      <c r="W472" s="66">
        <v>0</v>
      </c>
      <c r="X472" s="66">
        <v>0</v>
      </c>
      <c r="Y472" s="66">
        <v>0</v>
      </c>
      <c r="Z472" s="66">
        <v>0</v>
      </c>
      <c r="AA472" s="66">
        <v>0</v>
      </c>
      <c r="AB472" s="66">
        <v>0</v>
      </c>
      <c r="AC472" s="66">
        <v>0</v>
      </c>
      <c r="AD472" s="66">
        <v>0</v>
      </c>
      <c r="AE472" s="66">
        <v>0</v>
      </c>
      <c r="AF472" s="66">
        <v>0</v>
      </c>
      <c r="AG472" s="66">
        <v>0</v>
      </c>
      <c r="AH472" s="66">
        <v>0</v>
      </c>
      <c r="AI472" s="66">
        <v>0</v>
      </c>
      <c r="AJ472" s="66">
        <v>0</v>
      </c>
      <c r="AK472" s="66">
        <v>0</v>
      </c>
      <c r="AL472" s="66">
        <v>0</v>
      </c>
      <c r="AM472" s="66">
        <v>0</v>
      </c>
      <c r="AN472" s="66">
        <v>0</v>
      </c>
      <c r="AO472" s="66">
        <v>0</v>
      </c>
      <c r="AP472" s="66">
        <v>0</v>
      </c>
      <c r="AQ472" s="66">
        <f t="shared" si="7"/>
        <v>0</v>
      </c>
      <c r="AT472" s="35"/>
    </row>
    <row r="473" spans="1:46" ht="33" customHeight="1">
      <c r="A473" s="44">
        <v>1606</v>
      </c>
      <c r="B473" s="45" t="s">
        <v>448</v>
      </c>
      <c r="C473" s="67" t="s">
        <v>665</v>
      </c>
      <c r="D473" s="66">
        <v>0</v>
      </c>
      <c r="E473" s="66">
        <v>0</v>
      </c>
      <c r="F473" s="66">
        <v>0</v>
      </c>
      <c r="G473" s="66">
        <v>0</v>
      </c>
      <c r="H473" s="66">
        <v>0</v>
      </c>
      <c r="I473" s="66">
        <v>0</v>
      </c>
      <c r="J473" s="66">
        <v>0</v>
      </c>
      <c r="K473" s="66">
        <v>0</v>
      </c>
      <c r="L473" s="66">
        <v>0</v>
      </c>
      <c r="M473" s="66">
        <v>0</v>
      </c>
      <c r="N473" s="66">
        <v>0</v>
      </c>
      <c r="O473" s="66">
        <v>0</v>
      </c>
      <c r="P473" s="66">
        <v>0</v>
      </c>
      <c r="Q473" s="66">
        <v>0</v>
      </c>
      <c r="R473" s="66">
        <v>0</v>
      </c>
      <c r="S473" s="66">
        <v>0</v>
      </c>
      <c r="T473" s="66">
        <v>0</v>
      </c>
      <c r="U473" s="66">
        <v>0</v>
      </c>
      <c r="V473" s="66">
        <v>0</v>
      </c>
      <c r="W473" s="66">
        <v>0</v>
      </c>
      <c r="X473" s="66">
        <v>0</v>
      </c>
      <c r="Y473" s="66">
        <v>0</v>
      </c>
      <c r="Z473" s="66">
        <v>0</v>
      </c>
      <c r="AA473" s="66">
        <v>0</v>
      </c>
      <c r="AB473" s="66">
        <v>0</v>
      </c>
      <c r="AC473" s="66">
        <v>0</v>
      </c>
      <c r="AD473" s="66">
        <v>0</v>
      </c>
      <c r="AE473" s="66">
        <v>0</v>
      </c>
      <c r="AF473" s="66">
        <v>0</v>
      </c>
      <c r="AG473" s="66">
        <v>0</v>
      </c>
      <c r="AH473" s="66">
        <v>0</v>
      </c>
      <c r="AI473" s="66">
        <v>0</v>
      </c>
      <c r="AJ473" s="66">
        <v>0</v>
      </c>
      <c r="AK473" s="66">
        <v>0</v>
      </c>
      <c r="AL473" s="66">
        <v>0</v>
      </c>
      <c r="AM473" s="66">
        <v>0</v>
      </c>
      <c r="AN473" s="66">
        <v>0</v>
      </c>
      <c r="AO473" s="66">
        <v>0</v>
      </c>
      <c r="AP473" s="66">
        <v>0</v>
      </c>
      <c r="AQ473" s="66">
        <f t="shared" si="7"/>
        <v>0</v>
      </c>
      <c r="AT473" s="35"/>
    </row>
    <row r="474" spans="1:46" ht="33" customHeight="1">
      <c r="A474" s="44">
        <v>1607</v>
      </c>
      <c r="B474" s="45" t="s">
        <v>449</v>
      </c>
      <c r="C474" s="67" t="s">
        <v>665</v>
      </c>
      <c r="D474" s="66">
        <v>0</v>
      </c>
      <c r="E474" s="66">
        <v>0</v>
      </c>
      <c r="F474" s="66">
        <v>0</v>
      </c>
      <c r="G474" s="66">
        <v>0</v>
      </c>
      <c r="H474" s="66">
        <v>0</v>
      </c>
      <c r="I474" s="66">
        <v>0</v>
      </c>
      <c r="J474" s="66">
        <v>0</v>
      </c>
      <c r="K474" s="66">
        <v>0</v>
      </c>
      <c r="L474" s="66">
        <v>0</v>
      </c>
      <c r="M474" s="66">
        <v>0</v>
      </c>
      <c r="N474" s="66">
        <v>0</v>
      </c>
      <c r="O474" s="66">
        <v>0</v>
      </c>
      <c r="P474" s="66">
        <v>0</v>
      </c>
      <c r="Q474" s="66">
        <v>0</v>
      </c>
      <c r="R474" s="66">
        <v>0</v>
      </c>
      <c r="S474" s="66">
        <v>0</v>
      </c>
      <c r="T474" s="66">
        <v>0</v>
      </c>
      <c r="U474" s="66">
        <v>0</v>
      </c>
      <c r="V474" s="66">
        <v>0</v>
      </c>
      <c r="W474" s="66">
        <v>0</v>
      </c>
      <c r="X474" s="66">
        <v>0</v>
      </c>
      <c r="Y474" s="66">
        <v>0</v>
      </c>
      <c r="Z474" s="66">
        <v>0</v>
      </c>
      <c r="AA474" s="66">
        <v>0</v>
      </c>
      <c r="AB474" s="66">
        <v>0</v>
      </c>
      <c r="AC474" s="66">
        <v>0</v>
      </c>
      <c r="AD474" s="66">
        <v>0</v>
      </c>
      <c r="AE474" s="66">
        <v>0</v>
      </c>
      <c r="AF474" s="66">
        <v>0</v>
      </c>
      <c r="AG474" s="66">
        <v>0</v>
      </c>
      <c r="AH474" s="66">
        <v>0</v>
      </c>
      <c r="AI474" s="66">
        <v>0</v>
      </c>
      <c r="AJ474" s="66">
        <v>0</v>
      </c>
      <c r="AK474" s="66">
        <v>0</v>
      </c>
      <c r="AL474" s="66">
        <v>0</v>
      </c>
      <c r="AM474" s="66">
        <v>0</v>
      </c>
      <c r="AN474" s="66">
        <v>0</v>
      </c>
      <c r="AO474" s="66">
        <v>0</v>
      </c>
      <c r="AP474" s="66">
        <v>0</v>
      </c>
      <c r="AQ474" s="66">
        <f t="shared" si="7"/>
        <v>0</v>
      </c>
      <c r="AT474" s="35"/>
    </row>
    <row r="475" spans="1:46" ht="33" customHeight="1">
      <c r="A475" s="44">
        <v>1608</v>
      </c>
      <c r="B475" s="45" t="s">
        <v>450</v>
      </c>
      <c r="C475" s="67" t="s">
        <v>665</v>
      </c>
      <c r="D475" s="66">
        <v>0</v>
      </c>
      <c r="E475" s="66">
        <v>0</v>
      </c>
      <c r="F475" s="66">
        <v>0</v>
      </c>
      <c r="G475" s="66">
        <v>0</v>
      </c>
      <c r="H475" s="66">
        <v>0</v>
      </c>
      <c r="I475" s="66">
        <v>0</v>
      </c>
      <c r="J475" s="66">
        <v>0</v>
      </c>
      <c r="K475" s="66">
        <v>0</v>
      </c>
      <c r="L475" s="66">
        <v>0</v>
      </c>
      <c r="M475" s="66">
        <v>0</v>
      </c>
      <c r="N475" s="66">
        <v>0</v>
      </c>
      <c r="O475" s="66">
        <v>0</v>
      </c>
      <c r="P475" s="66">
        <v>0</v>
      </c>
      <c r="Q475" s="66">
        <v>0</v>
      </c>
      <c r="R475" s="66">
        <v>0</v>
      </c>
      <c r="S475" s="66">
        <v>0</v>
      </c>
      <c r="T475" s="66">
        <v>0</v>
      </c>
      <c r="U475" s="66">
        <v>0</v>
      </c>
      <c r="V475" s="66">
        <v>0</v>
      </c>
      <c r="W475" s="66">
        <v>0</v>
      </c>
      <c r="X475" s="66">
        <v>0</v>
      </c>
      <c r="Y475" s="66">
        <v>0</v>
      </c>
      <c r="Z475" s="66">
        <v>0</v>
      </c>
      <c r="AA475" s="66">
        <v>0</v>
      </c>
      <c r="AB475" s="66">
        <v>0</v>
      </c>
      <c r="AC475" s="66">
        <v>0</v>
      </c>
      <c r="AD475" s="66">
        <v>0</v>
      </c>
      <c r="AE475" s="66">
        <v>0</v>
      </c>
      <c r="AF475" s="66">
        <v>0</v>
      </c>
      <c r="AG475" s="66">
        <v>0</v>
      </c>
      <c r="AH475" s="66">
        <v>0</v>
      </c>
      <c r="AI475" s="66">
        <v>0</v>
      </c>
      <c r="AJ475" s="66">
        <v>0</v>
      </c>
      <c r="AK475" s="66">
        <v>0</v>
      </c>
      <c r="AL475" s="66">
        <v>0</v>
      </c>
      <c r="AM475" s="66">
        <v>0</v>
      </c>
      <c r="AN475" s="66">
        <v>0</v>
      </c>
      <c r="AO475" s="66">
        <v>0</v>
      </c>
      <c r="AP475" s="66">
        <v>0</v>
      </c>
      <c r="AQ475" s="66">
        <f t="shared" si="7"/>
        <v>0</v>
      </c>
      <c r="AT475" s="35"/>
    </row>
    <row r="476" spans="1:46" ht="33" customHeight="1">
      <c r="A476" s="44">
        <v>1609</v>
      </c>
      <c r="B476" s="45" t="s">
        <v>451</v>
      </c>
      <c r="C476" s="67" t="s">
        <v>665</v>
      </c>
      <c r="D476" s="66">
        <v>0</v>
      </c>
      <c r="E476" s="66">
        <v>0</v>
      </c>
      <c r="F476" s="66">
        <v>0</v>
      </c>
      <c r="G476" s="66">
        <v>0</v>
      </c>
      <c r="H476" s="66">
        <v>0</v>
      </c>
      <c r="I476" s="66">
        <v>0</v>
      </c>
      <c r="J476" s="66">
        <v>0</v>
      </c>
      <c r="K476" s="66">
        <v>0</v>
      </c>
      <c r="L476" s="66">
        <v>0</v>
      </c>
      <c r="M476" s="66">
        <v>0</v>
      </c>
      <c r="N476" s="66">
        <v>0</v>
      </c>
      <c r="O476" s="66">
        <v>0</v>
      </c>
      <c r="P476" s="66">
        <v>0</v>
      </c>
      <c r="Q476" s="66">
        <v>0</v>
      </c>
      <c r="R476" s="66">
        <v>0</v>
      </c>
      <c r="S476" s="66">
        <v>0</v>
      </c>
      <c r="T476" s="66">
        <v>0</v>
      </c>
      <c r="U476" s="66">
        <v>0</v>
      </c>
      <c r="V476" s="66">
        <v>0</v>
      </c>
      <c r="W476" s="66">
        <v>0</v>
      </c>
      <c r="X476" s="66">
        <v>0</v>
      </c>
      <c r="Y476" s="66">
        <v>0</v>
      </c>
      <c r="Z476" s="66">
        <v>0</v>
      </c>
      <c r="AA476" s="66">
        <v>0</v>
      </c>
      <c r="AB476" s="66">
        <v>0</v>
      </c>
      <c r="AC476" s="66">
        <v>0</v>
      </c>
      <c r="AD476" s="66">
        <v>0</v>
      </c>
      <c r="AE476" s="66">
        <v>0</v>
      </c>
      <c r="AF476" s="66">
        <v>0</v>
      </c>
      <c r="AG476" s="66">
        <v>0</v>
      </c>
      <c r="AH476" s="66">
        <v>0</v>
      </c>
      <c r="AI476" s="66">
        <v>0</v>
      </c>
      <c r="AJ476" s="66">
        <v>0</v>
      </c>
      <c r="AK476" s="66">
        <v>0</v>
      </c>
      <c r="AL476" s="66">
        <v>0</v>
      </c>
      <c r="AM476" s="66">
        <v>0</v>
      </c>
      <c r="AN476" s="66">
        <v>0</v>
      </c>
      <c r="AO476" s="66">
        <v>0</v>
      </c>
      <c r="AP476" s="66">
        <v>0</v>
      </c>
      <c r="AQ476" s="66">
        <f t="shared" si="7"/>
        <v>0</v>
      </c>
      <c r="AT476" s="35"/>
    </row>
    <row r="477" spans="1:46" ht="33" customHeight="1">
      <c r="A477" s="44">
        <v>1610</v>
      </c>
      <c r="B477" s="45" t="s">
        <v>1307</v>
      </c>
      <c r="C477" s="67" t="s">
        <v>665</v>
      </c>
      <c r="D477" s="66">
        <v>0</v>
      </c>
      <c r="E477" s="66">
        <v>0</v>
      </c>
      <c r="F477" s="66">
        <v>0</v>
      </c>
      <c r="G477" s="66">
        <v>0</v>
      </c>
      <c r="H477" s="66">
        <v>0</v>
      </c>
      <c r="I477" s="66">
        <v>0</v>
      </c>
      <c r="J477" s="66">
        <v>0</v>
      </c>
      <c r="K477" s="66">
        <v>0</v>
      </c>
      <c r="L477" s="66">
        <v>0</v>
      </c>
      <c r="M477" s="66">
        <v>0</v>
      </c>
      <c r="N477" s="66">
        <v>0</v>
      </c>
      <c r="O477" s="66">
        <v>0</v>
      </c>
      <c r="P477" s="66">
        <v>0</v>
      </c>
      <c r="Q477" s="66">
        <v>0</v>
      </c>
      <c r="R477" s="66">
        <v>0</v>
      </c>
      <c r="S477" s="66">
        <v>0</v>
      </c>
      <c r="T477" s="66">
        <v>0</v>
      </c>
      <c r="U477" s="66">
        <v>0</v>
      </c>
      <c r="V477" s="66">
        <v>0</v>
      </c>
      <c r="W477" s="66">
        <v>0</v>
      </c>
      <c r="X477" s="66">
        <v>0</v>
      </c>
      <c r="Y477" s="66">
        <v>0</v>
      </c>
      <c r="Z477" s="66">
        <v>0</v>
      </c>
      <c r="AA477" s="66">
        <v>0</v>
      </c>
      <c r="AB477" s="66">
        <v>0</v>
      </c>
      <c r="AC477" s="66">
        <v>0</v>
      </c>
      <c r="AD477" s="66">
        <v>0</v>
      </c>
      <c r="AE477" s="66">
        <v>0</v>
      </c>
      <c r="AF477" s="66">
        <v>0</v>
      </c>
      <c r="AG477" s="66">
        <v>0</v>
      </c>
      <c r="AH477" s="66">
        <v>0</v>
      </c>
      <c r="AI477" s="66">
        <v>0</v>
      </c>
      <c r="AJ477" s="66">
        <v>0</v>
      </c>
      <c r="AK477" s="66">
        <v>0</v>
      </c>
      <c r="AL477" s="66">
        <v>0</v>
      </c>
      <c r="AM477" s="66">
        <v>0</v>
      </c>
      <c r="AN477" s="66">
        <v>0</v>
      </c>
      <c r="AO477" s="66">
        <v>0</v>
      </c>
      <c r="AP477" s="66">
        <v>0</v>
      </c>
      <c r="AQ477" s="66">
        <f t="shared" si="7"/>
        <v>0</v>
      </c>
      <c r="AT477" s="35"/>
    </row>
    <row r="478" spans="1:46" ht="33" customHeight="1">
      <c r="A478" s="44">
        <v>1611</v>
      </c>
      <c r="B478" s="45" t="s">
        <v>452</v>
      </c>
      <c r="C478" s="67" t="s">
        <v>665</v>
      </c>
      <c r="D478" s="66">
        <v>0</v>
      </c>
      <c r="E478" s="66">
        <v>0</v>
      </c>
      <c r="F478" s="66">
        <v>0</v>
      </c>
      <c r="G478" s="66">
        <v>0</v>
      </c>
      <c r="H478" s="66">
        <v>0</v>
      </c>
      <c r="I478" s="66">
        <v>0</v>
      </c>
      <c r="J478" s="66">
        <v>0</v>
      </c>
      <c r="K478" s="66">
        <v>0</v>
      </c>
      <c r="L478" s="66">
        <v>0</v>
      </c>
      <c r="M478" s="66">
        <v>0</v>
      </c>
      <c r="N478" s="66">
        <v>0</v>
      </c>
      <c r="O478" s="66">
        <v>0</v>
      </c>
      <c r="P478" s="66">
        <v>0</v>
      </c>
      <c r="Q478" s="66">
        <v>0</v>
      </c>
      <c r="R478" s="66">
        <v>0</v>
      </c>
      <c r="S478" s="66">
        <v>0</v>
      </c>
      <c r="T478" s="66">
        <v>0</v>
      </c>
      <c r="U478" s="66">
        <v>0</v>
      </c>
      <c r="V478" s="66">
        <v>0</v>
      </c>
      <c r="W478" s="66">
        <v>0</v>
      </c>
      <c r="X478" s="66">
        <v>0</v>
      </c>
      <c r="Y478" s="66">
        <v>0</v>
      </c>
      <c r="Z478" s="66">
        <v>0</v>
      </c>
      <c r="AA478" s="66">
        <v>0</v>
      </c>
      <c r="AB478" s="66">
        <v>0</v>
      </c>
      <c r="AC478" s="66">
        <v>0</v>
      </c>
      <c r="AD478" s="66">
        <v>0</v>
      </c>
      <c r="AE478" s="66">
        <v>0</v>
      </c>
      <c r="AF478" s="66">
        <v>0</v>
      </c>
      <c r="AG478" s="66">
        <v>0</v>
      </c>
      <c r="AH478" s="66">
        <v>0</v>
      </c>
      <c r="AI478" s="66">
        <v>0</v>
      </c>
      <c r="AJ478" s="66">
        <v>0</v>
      </c>
      <c r="AK478" s="66">
        <v>0</v>
      </c>
      <c r="AL478" s="66">
        <v>0</v>
      </c>
      <c r="AM478" s="66">
        <v>0</v>
      </c>
      <c r="AN478" s="66">
        <v>0</v>
      </c>
      <c r="AO478" s="66">
        <v>0</v>
      </c>
      <c r="AP478" s="66">
        <v>0</v>
      </c>
      <c r="AQ478" s="66">
        <f t="shared" si="7"/>
        <v>0</v>
      </c>
      <c r="AT478" s="35"/>
    </row>
    <row r="479" spans="1:46" ht="33" customHeight="1">
      <c r="A479" s="44">
        <v>1701</v>
      </c>
      <c r="B479" s="45" t="s">
        <v>1308</v>
      </c>
      <c r="C479" s="67" t="s">
        <v>665</v>
      </c>
      <c r="D479" s="66">
        <v>0</v>
      </c>
      <c r="E479" s="66">
        <v>0</v>
      </c>
      <c r="F479" s="66">
        <v>0</v>
      </c>
      <c r="G479" s="66">
        <v>0</v>
      </c>
      <c r="H479" s="66">
        <v>0</v>
      </c>
      <c r="I479" s="66">
        <v>0</v>
      </c>
      <c r="J479" s="66">
        <v>0</v>
      </c>
      <c r="K479" s="66">
        <v>0</v>
      </c>
      <c r="L479" s="66">
        <v>0</v>
      </c>
      <c r="M479" s="66">
        <v>0</v>
      </c>
      <c r="N479" s="66">
        <v>0</v>
      </c>
      <c r="O479" s="66">
        <v>0</v>
      </c>
      <c r="P479" s="66">
        <v>0</v>
      </c>
      <c r="Q479" s="66">
        <v>0</v>
      </c>
      <c r="R479" s="66">
        <v>0</v>
      </c>
      <c r="S479" s="66">
        <v>0</v>
      </c>
      <c r="T479" s="66">
        <v>0</v>
      </c>
      <c r="U479" s="66">
        <v>0</v>
      </c>
      <c r="V479" s="66">
        <v>0</v>
      </c>
      <c r="W479" s="66">
        <v>0</v>
      </c>
      <c r="X479" s="66">
        <v>0</v>
      </c>
      <c r="Y479" s="66">
        <v>0</v>
      </c>
      <c r="Z479" s="66">
        <v>0</v>
      </c>
      <c r="AA479" s="66">
        <v>0</v>
      </c>
      <c r="AB479" s="66">
        <v>0</v>
      </c>
      <c r="AC479" s="66">
        <v>0</v>
      </c>
      <c r="AD479" s="66">
        <v>0</v>
      </c>
      <c r="AE479" s="66">
        <v>0</v>
      </c>
      <c r="AF479" s="66">
        <v>0</v>
      </c>
      <c r="AG479" s="66">
        <v>0</v>
      </c>
      <c r="AH479" s="66">
        <v>0</v>
      </c>
      <c r="AI479" s="66">
        <v>0</v>
      </c>
      <c r="AJ479" s="66">
        <v>0</v>
      </c>
      <c r="AK479" s="66">
        <v>0</v>
      </c>
      <c r="AL479" s="66">
        <v>0</v>
      </c>
      <c r="AM479" s="66">
        <v>0</v>
      </c>
      <c r="AN479" s="66">
        <v>0</v>
      </c>
      <c r="AO479" s="66">
        <v>0</v>
      </c>
      <c r="AP479" s="66">
        <v>0</v>
      </c>
      <c r="AQ479" s="66">
        <f t="shared" si="7"/>
        <v>0</v>
      </c>
      <c r="AT479" s="35"/>
    </row>
    <row r="480" spans="1:46" ht="33" customHeight="1">
      <c r="A480" s="44">
        <v>1702</v>
      </c>
      <c r="B480" s="45" t="s">
        <v>453</v>
      </c>
      <c r="C480" s="67" t="s">
        <v>665</v>
      </c>
      <c r="D480" s="66">
        <v>0</v>
      </c>
      <c r="E480" s="66">
        <v>0</v>
      </c>
      <c r="F480" s="66">
        <v>0</v>
      </c>
      <c r="G480" s="66">
        <v>0</v>
      </c>
      <c r="H480" s="66">
        <v>0</v>
      </c>
      <c r="I480" s="66">
        <v>0</v>
      </c>
      <c r="J480" s="66">
        <v>0</v>
      </c>
      <c r="K480" s="66">
        <v>0</v>
      </c>
      <c r="L480" s="66">
        <v>0</v>
      </c>
      <c r="M480" s="66">
        <v>0</v>
      </c>
      <c r="N480" s="66">
        <v>0</v>
      </c>
      <c r="O480" s="66">
        <v>0</v>
      </c>
      <c r="P480" s="66">
        <v>0</v>
      </c>
      <c r="Q480" s="66">
        <v>0</v>
      </c>
      <c r="R480" s="66">
        <v>0</v>
      </c>
      <c r="S480" s="66">
        <v>0</v>
      </c>
      <c r="T480" s="66">
        <v>0</v>
      </c>
      <c r="U480" s="66">
        <v>0</v>
      </c>
      <c r="V480" s="66">
        <v>0</v>
      </c>
      <c r="W480" s="66">
        <v>0</v>
      </c>
      <c r="X480" s="66">
        <v>0</v>
      </c>
      <c r="Y480" s="66">
        <v>0</v>
      </c>
      <c r="Z480" s="66">
        <v>0</v>
      </c>
      <c r="AA480" s="66">
        <v>0</v>
      </c>
      <c r="AB480" s="66">
        <v>0</v>
      </c>
      <c r="AC480" s="66">
        <v>0</v>
      </c>
      <c r="AD480" s="66">
        <v>0</v>
      </c>
      <c r="AE480" s="66">
        <v>0</v>
      </c>
      <c r="AF480" s="66">
        <v>0</v>
      </c>
      <c r="AG480" s="66">
        <v>0</v>
      </c>
      <c r="AH480" s="66">
        <v>0</v>
      </c>
      <c r="AI480" s="66">
        <v>0</v>
      </c>
      <c r="AJ480" s="66">
        <v>0</v>
      </c>
      <c r="AK480" s="66">
        <v>0</v>
      </c>
      <c r="AL480" s="66">
        <v>0</v>
      </c>
      <c r="AM480" s="66">
        <v>0</v>
      </c>
      <c r="AN480" s="66">
        <v>0</v>
      </c>
      <c r="AO480" s="66">
        <v>0</v>
      </c>
      <c r="AP480" s="66">
        <v>0</v>
      </c>
      <c r="AQ480" s="66">
        <f t="shared" si="7"/>
        <v>0</v>
      </c>
      <c r="AT480" s="35"/>
    </row>
    <row r="481" spans="1:46" ht="33" customHeight="1">
      <c r="A481" s="44">
        <v>1703</v>
      </c>
      <c r="B481" s="45" t="s">
        <v>454</v>
      </c>
      <c r="C481" s="67" t="s">
        <v>665</v>
      </c>
      <c r="D481" s="66">
        <v>0</v>
      </c>
      <c r="E481" s="66">
        <v>0</v>
      </c>
      <c r="F481" s="66">
        <v>0</v>
      </c>
      <c r="G481" s="66">
        <v>0</v>
      </c>
      <c r="H481" s="66">
        <v>0</v>
      </c>
      <c r="I481" s="66">
        <v>0</v>
      </c>
      <c r="J481" s="66">
        <v>0</v>
      </c>
      <c r="K481" s="66">
        <v>0</v>
      </c>
      <c r="L481" s="66">
        <v>0</v>
      </c>
      <c r="M481" s="66">
        <v>0</v>
      </c>
      <c r="N481" s="66">
        <v>0</v>
      </c>
      <c r="O481" s="66">
        <v>0</v>
      </c>
      <c r="P481" s="66">
        <v>0</v>
      </c>
      <c r="Q481" s="66">
        <v>0</v>
      </c>
      <c r="R481" s="66">
        <v>0</v>
      </c>
      <c r="S481" s="66">
        <v>0</v>
      </c>
      <c r="T481" s="66">
        <v>0</v>
      </c>
      <c r="U481" s="66">
        <v>0</v>
      </c>
      <c r="V481" s="66">
        <v>0</v>
      </c>
      <c r="W481" s="66">
        <v>0</v>
      </c>
      <c r="X481" s="66">
        <v>0</v>
      </c>
      <c r="Y481" s="66">
        <v>0</v>
      </c>
      <c r="Z481" s="66">
        <v>0</v>
      </c>
      <c r="AA481" s="66">
        <v>0</v>
      </c>
      <c r="AB481" s="66">
        <v>0</v>
      </c>
      <c r="AC481" s="66">
        <v>0</v>
      </c>
      <c r="AD481" s="66">
        <v>0</v>
      </c>
      <c r="AE481" s="66">
        <v>0</v>
      </c>
      <c r="AF481" s="66">
        <v>0</v>
      </c>
      <c r="AG481" s="66">
        <v>0</v>
      </c>
      <c r="AH481" s="66">
        <v>0</v>
      </c>
      <c r="AI481" s="66">
        <v>0</v>
      </c>
      <c r="AJ481" s="66">
        <v>0</v>
      </c>
      <c r="AK481" s="66">
        <v>0</v>
      </c>
      <c r="AL481" s="66">
        <v>0</v>
      </c>
      <c r="AM481" s="66">
        <v>0</v>
      </c>
      <c r="AN481" s="66">
        <v>0</v>
      </c>
      <c r="AO481" s="66">
        <v>0</v>
      </c>
      <c r="AP481" s="66">
        <v>0</v>
      </c>
      <c r="AQ481" s="66">
        <f t="shared" si="7"/>
        <v>0</v>
      </c>
      <c r="AT481" s="35"/>
    </row>
    <row r="482" spans="1:46" ht="33" customHeight="1">
      <c r="A482" s="44">
        <v>1704</v>
      </c>
      <c r="B482" s="45" t="s">
        <v>1309</v>
      </c>
      <c r="C482" s="67" t="s">
        <v>665</v>
      </c>
      <c r="D482" s="66">
        <v>0</v>
      </c>
      <c r="E482" s="66">
        <v>0</v>
      </c>
      <c r="F482" s="66">
        <v>0</v>
      </c>
      <c r="G482" s="66">
        <v>0</v>
      </c>
      <c r="H482" s="66">
        <v>0</v>
      </c>
      <c r="I482" s="66">
        <v>0</v>
      </c>
      <c r="J482" s="66">
        <v>0</v>
      </c>
      <c r="K482" s="66">
        <v>0</v>
      </c>
      <c r="L482" s="66">
        <v>0</v>
      </c>
      <c r="M482" s="66">
        <v>0</v>
      </c>
      <c r="N482" s="66">
        <v>0</v>
      </c>
      <c r="O482" s="66">
        <v>0</v>
      </c>
      <c r="P482" s="66">
        <v>0</v>
      </c>
      <c r="Q482" s="66">
        <v>0</v>
      </c>
      <c r="R482" s="66">
        <v>0</v>
      </c>
      <c r="S482" s="66">
        <v>0</v>
      </c>
      <c r="T482" s="66">
        <v>0</v>
      </c>
      <c r="U482" s="66">
        <v>0</v>
      </c>
      <c r="V482" s="66">
        <v>0</v>
      </c>
      <c r="W482" s="66">
        <v>0</v>
      </c>
      <c r="X482" s="66">
        <v>0</v>
      </c>
      <c r="Y482" s="66">
        <v>0</v>
      </c>
      <c r="Z482" s="66">
        <v>0</v>
      </c>
      <c r="AA482" s="66">
        <v>0</v>
      </c>
      <c r="AB482" s="66">
        <v>0</v>
      </c>
      <c r="AC482" s="66">
        <v>0</v>
      </c>
      <c r="AD482" s="66">
        <v>0</v>
      </c>
      <c r="AE482" s="66">
        <v>0</v>
      </c>
      <c r="AF482" s="66">
        <v>0</v>
      </c>
      <c r="AG482" s="66">
        <v>0</v>
      </c>
      <c r="AH482" s="66">
        <v>0</v>
      </c>
      <c r="AI482" s="66">
        <v>0</v>
      </c>
      <c r="AJ482" s="66">
        <v>0</v>
      </c>
      <c r="AK482" s="66">
        <v>0</v>
      </c>
      <c r="AL482" s="66">
        <v>0</v>
      </c>
      <c r="AM482" s="66">
        <v>0</v>
      </c>
      <c r="AN482" s="66">
        <v>0</v>
      </c>
      <c r="AO482" s="66">
        <v>0</v>
      </c>
      <c r="AP482" s="66">
        <v>0</v>
      </c>
      <c r="AQ482" s="66">
        <f t="shared" si="7"/>
        <v>0</v>
      </c>
      <c r="AT482" s="35"/>
    </row>
    <row r="483" spans="1:46" ht="33" customHeight="1">
      <c r="A483" s="44">
        <v>1705</v>
      </c>
      <c r="B483" s="45" t="s">
        <v>1310</v>
      </c>
      <c r="C483" s="67" t="s">
        <v>665</v>
      </c>
      <c r="D483" s="66">
        <v>0</v>
      </c>
      <c r="E483" s="66">
        <v>0</v>
      </c>
      <c r="F483" s="66">
        <v>0</v>
      </c>
      <c r="G483" s="66">
        <v>0</v>
      </c>
      <c r="H483" s="66">
        <v>0</v>
      </c>
      <c r="I483" s="66">
        <v>0</v>
      </c>
      <c r="J483" s="66">
        <v>0</v>
      </c>
      <c r="K483" s="66">
        <v>0</v>
      </c>
      <c r="L483" s="66">
        <v>0</v>
      </c>
      <c r="M483" s="66">
        <v>0</v>
      </c>
      <c r="N483" s="66">
        <v>0</v>
      </c>
      <c r="O483" s="66">
        <v>0</v>
      </c>
      <c r="P483" s="66">
        <v>0</v>
      </c>
      <c r="Q483" s="66">
        <v>0</v>
      </c>
      <c r="R483" s="66">
        <v>0</v>
      </c>
      <c r="S483" s="66">
        <v>0</v>
      </c>
      <c r="T483" s="66">
        <v>0</v>
      </c>
      <c r="U483" s="66">
        <v>0</v>
      </c>
      <c r="V483" s="66">
        <v>0</v>
      </c>
      <c r="W483" s="66">
        <v>0</v>
      </c>
      <c r="X483" s="66">
        <v>0</v>
      </c>
      <c r="Y483" s="66">
        <v>0</v>
      </c>
      <c r="Z483" s="66">
        <v>0</v>
      </c>
      <c r="AA483" s="66">
        <v>0</v>
      </c>
      <c r="AB483" s="66">
        <v>0</v>
      </c>
      <c r="AC483" s="66">
        <v>0</v>
      </c>
      <c r="AD483" s="66">
        <v>0</v>
      </c>
      <c r="AE483" s="66">
        <v>0</v>
      </c>
      <c r="AF483" s="66">
        <v>0</v>
      </c>
      <c r="AG483" s="66">
        <v>0</v>
      </c>
      <c r="AH483" s="66">
        <v>0</v>
      </c>
      <c r="AI483" s="66">
        <v>0</v>
      </c>
      <c r="AJ483" s="66">
        <v>0</v>
      </c>
      <c r="AK483" s="66">
        <v>0</v>
      </c>
      <c r="AL483" s="66">
        <v>0</v>
      </c>
      <c r="AM483" s="66">
        <v>0</v>
      </c>
      <c r="AN483" s="66">
        <v>0</v>
      </c>
      <c r="AO483" s="66">
        <v>0</v>
      </c>
      <c r="AP483" s="66">
        <v>0</v>
      </c>
      <c r="AQ483" s="66">
        <f t="shared" si="7"/>
        <v>0</v>
      </c>
      <c r="AT483" s="35"/>
    </row>
    <row r="484" spans="1:46" ht="33" customHeight="1">
      <c r="A484" s="44">
        <v>1706</v>
      </c>
      <c r="B484" s="45" t="s">
        <v>455</v>
      </c>
      <c r="C484" s="67" t="s">
        <v>665</v>
      </c>
      <c r="D484" s="66">
        <v>0</v>
      </c>
      <c r="E484" s="66">
        <v>0</v>
      </c>
      <c r="F484" s="66">
        <v>0</v>
      </c>
      <c r="G484" s="66">
        <v>0</v>
      </c>
      <c r="H484" s="66">
        <v>0</v>
      </c>
      <c r="I484" s="66">
        <v>0</v>
      </c>
      <c r="J484" s="66">
        <v>0</v>
      </c>
      <c r="K484" s="66">
        <v>0</v>
      </c>
      <c r="L484" s="66">
        <v>0</v>
      </c>
      <c r="M484" s="66">
        <v>0</v>
      </c>
      <c r="N484" s="66">
        <v>0</v>
      </c>
      <c r="O484" s="66">
        <v>0</v>
      </c>
      <c r="P484" s="66">
        <v>0</v>
      </c>
      <c r="Q484" s="66">
        <v>0</v>
      </c>
      <c r="R484" s="66">
        <v>0</v>
      </c>
      <c r="S484" s="66">
        <v>0</v>
      </c>
      <c r="T484" s="66">
        <v>0</v>
      </c>
      <c r="U484" s="66">
        <v>0</v>
      </c>
      <c r="V484" s="66">
        <v>0</v>
      </c>
      <c r="W484" s="66">
        <v>0</v>
      </c>
      <c r="X484" s="66">
        <v>0</v>
      </c>
      <c r="Y484" s="66">
        <v>0</v>
      </c>
      <c r="Z484" s="66">
        <v>0</v>
      </c>
      <c r="AA484" s="66">
        <v>0</v>
      </c>
      <c r="AB484" s="66">
        <v>0</v>
      </c>
      <c r="AC484" s="66">
        <v>0</v>
      </c>
      <c r="AD484" s="66">
        <v>0</v>
      </c>
      <c r="AE484" s="66">
        <v>0</v>
      </c>
      <c r="AF484" s="66">
        <v>0</v>
      </c>
      <c r="AG484" s="66">
        <v>0</v>
      </c>
      <c r="AH484" s="66">
        <v>0</v>
      </c>
      <c r="AI484" s="66">
        <v>0</v>
      </c>
      <c r="AJ484" s="66">
        <v>0</v>
      </c>
      <c r="AK484" s="66">
        <v>0</v>
      </c>
      <c r="AL484" s="66">
        <v>0</v>
      </c>
      <c r="AM484" s="66">
        <v>0</v>
      </c>
      <c r="AN484" s="66">
        <v>0</v>
      </c>
      <c r="AO484" s="66">
        <v>0</v>
      </c>
      <c r="AP484" s="66">
        <v>0</v>
      </c>
      <c r="AQ484" s="66">
        <f t="shared" si="7"/>
        <v>0</v>
      </c>
      <c r="AT484" s="35"/>
    </row>
    <row r="485" spans="1:46" ht="33" customHeight="1">
      <c r="A485" s="44">
        <v>1707</v>
      </c>
      <c r="B485" s="45" t="s">
        <v>456</v>
      </c>
      <c r="C485" s="67" t="s">
        <v>665</v>
      </c>
      <c r="D485" s="66">
        <v>0</v>
      </c>
      <c r="E485" s="66">
        <v>0</v>
      </c>
      <c r="F485" s="66">
        <v>0</v>
      </c>
      <c r="G485" s="66">
        <v>0</v>
      </c>
      <c r="H485" s="66">
        <v>0</v>
      </c>
      <c r="I485" s="66">
        <v>0</v>
      </c>
      <c r="J485" s="66">
        <v>0</v>
      </c>
      <c r="K485" s="66">
        <v>0</v>
      </c>
      <c r="L485" s="66">
        <v>0</v>
      </c>
      <c r="M485" s="66">
        <v>0</v>
      </c>
      <c r="N485" s="66">
        <v>0</v>
      </c>
      <c r="O485" s="66">
        <v>0</v>
      </c>
      <c r="P485" s="66">
        <v>0</v>
      </c>
      <c r="Q485" s="66">
        <v>0</v>
      </c>
      <c r="R485" s="66">
        <v>0</v>
      </c>
      <c r="S485" s="66">
        <v>0</v>
      </c>
      <c r="T485" s="66">
        <v>0</v>
      </c>
      <c r="U485" s="66">
        <v>0</v>
      </c>
      <c r="V485" s="66">
        <v>0</v>
      </c>
      <c r="W485" s="66">
        <v>0</v>
      </c>
      <c r="X485" s="66">
        <v>0</v>
      </c>
      <c r="Y485" s="66">
        <v>0</v>
      </c>
      <c r="Z485" s="66">
        <v>0</v>
      </c>
      <c r="AA485" s="66">
        <v>0</v>
      </c>
      <c r="AB485" s="66">
        <v>0</v>
      </c>
      <c r="AC485" s="66">
        <v>0</v>
      </c>
      <c r="AD485" s="66">
        <v>0</v>
      </c>
      <c r="AE485" s="66">
        <v>0</v>
      </c>
      <c r="AF485" s="66">
        <v>0</v>
      </c>
      <c r="AG485" s="66">
        <v>0</v>
      </c>
      <c r="AH485" s="66">
        <v>0</v>
      </c>
      <c r="AI485" s="66">
        <v>0</v>
      </c>
      <c r="AJ485" s="66">
        <v>0</v>
      </c>
      <c r="AK485" s="66">
        <v>0</v>
      </c>
      <c r="AL485" s="66">
        <v>0</v>
      </c>
      <c r="AM485" s="66">
        <v>0</v>
      </c>
      <c r="AN485" s="66">
        <v>0</v>
      </c>
      <c r="AO485" s="66">
        <v>0</v>
      </c>
      <c r="AP485" s="66">
        <v>0</v>
      </c>
      <c r="AQ485" s="66">
        <f t="shared" si="7"/>
        <v>0</v>
      </c>
      <c r="AT485" s="35"/>
    </row>
    <row r="486" spans="1:46" ht="33" customHeight="1">
      <c r="A486" s="44">
        <v>1708</v>
      </c>
      <c r="B486" s="45" t="s">
        <v>457</v>
      </c>
      <c r="C486" s="67" t="s">
        <v>665</v>
      </c>
      <c r="D486" s="66">
        <v>0</v>
      </c>
      <c r="E486" s="66">
        <v>0</v>
      </c>
      <c r="F486" s="66">
        <v>0</v>
      </c>
      <c r="G486" s="66">
        <v>0</v>
      </c>
      <c r="H486" s="66">
        <v>0</v>
      </c>
      <c r="I486" s="66">
        <v>0</v>
      </c>
      <c r="J486" s="66">
        <v>0</v>
      </c>
      <c r="K486" s="66">
        <v>0</v>
      </c>
      <c r="L486" s="66">
        <v>0</v>
      </c>
      <c r="M486" s="66">
        <v>0</v>
      </c>
      <c r="N486" s="66">
        <v>0</v>
      </c>
      <c r="O486" s="66">
        <v>0</v>
      </c>
      <c r="P486" s="66">
        <v>0</v>
      </c>
      <c r="Q486" s="66">
        <v>0</v>
      </c>
      <c r="R486" s="66">
        <v>0</v>
      </c>
      <c r="S486" s="66">
        <v>0</v>
      </c>
      <c r="T486" s="66">
        <v>0</v>
      </c>
      <c r="U486" s="66">
        <v>0</v>
      </c>
      <c r="V486" s="66">
        <v>0</v>
      </c>
      <c r="W486" s="66">
        <v>0</v>
      </c>
      <c r="X486" s="66">
        <v>0</v>
      </c>
      <c r="Y486" s="66">
        <v>0</v>
      </c>
      <c r="Z486" s="66">
        <v>0</v>
      </c>
      <c r="AA486" s="66">
        <v>0</v>
      </c>
      <c r="AB486" s="66">
        <v>0</v>
      </c>
      <c r="AC486" s="66">
        <v>0</v>
      </c>
      <c r="AD486" s="66">
        <v>0</v>
      </c>
      <c r="AE486" s="66">
        <v>0</v>
      </c>
      <c r="AF486" s="66">
        <v>0</v>
      </c>
      <c r="AG486" s="66">
        <v>0</v>
      </c>
      <c r="AH486" s="66">
        <v>0</v>
      </c>
      <c r="AI486" s="66">
        <v>0</v>
      </c>
      <c r="AJ486" s="66">
        <v>0</v>
      </c>
      <c r="AK486" s="66">
        <v>0</v>
      </c>
      <c r="AL486" s="66">
        <v>0</v>
      </c>
      <c r="AM486" s="66">
        <v>0</v>
      </c>
      <c r="AN486" s="66">
        <v>0</v>
      </c>
      <c r="AO486" s="66">
        <v>0</v>
      </c>
      <c r="AP486" s="66">
        <v>0</v>
      </c>
      <c r="AQ486" s="66">
        <f t="shared" si="7"/>
        <v>0</v>
      </c>
      <c r="AT486" s="35"/>
    </row>
    <row r="487" spans="1:46" ht="33" customHeight="1">
      <c r="A487" s="44">
        <v>1709</v>
      </c>
      <c r="B487" s="45" t="s">
        <v>458</v>
      </c>
      <c r="C487" s="67" t="s">
        <v>665</v>
      </c>
      <c r="D487" s="66">
        <v>0</v>
      </c>
      <c r="E487" s="66">
        <v>0</v>
      </c>
      <c r="F487" s="66">
        <v>0</v>
      </c>
      <c r="G487" s="66">
        <v>0</v>
      </c>
      <c r="H487" s="66">
        <v>0</v>
      </c>
      <c r="I487" s="66">
        <v>0</v>
      </c>
      <c r="J487" s="66">
        <v>0</v>
      </c>
      <c r="K487" s="66">
        <v>0</v>
      </c>
      <c r="L487" s="66">
        <v>0</v>
      </c>
      <c r="M487" s="66">
        <v>0</v>
      </c>
      <c r="N487" s="66">
        <v>0</v>
      </c>
      <c r="O487" s="66">
        <v>0</v>
      </c>
      <c r="P487" s="66">
        <v>0</v>
      </c>
      <c r="Q487" s="66">
        <v>0</v>
      </c>
      <c r="R487" s="66">
        <v>0</v>
      </c>
      <c r="S487" s="66">
        <v>0</v>
      </c>
      <c r="T487" s="66">
        <v>0</v>
      </c>
      <c r="U487" s="66">
        <v>0</v>
      </c>
      <c r="V487" s="66">
        <v>0</v>
      </c>
      <c r="W487" s="66">
        <v>0</v>
      </c>
      <c r="X487" s="66">
        <v>0</v>
      </c>
      <c r="Y487" s="66">
        <v>0</v>
      </c>
      <c r="Z487" s="66">
        <v>0</v>
      </c>
      <c r="AA487" s="66">
        <v>0</v>
      </c>
      <c r="AB487" s="66">
        <v>0</v>
      </c>
      <c r="AC487" s="66">
        <v>0</v>
      </c>
      <c r="AD487" s="66">
        <v>0</v>
      </c>
      <c r="AE487" s="66">
        <v>0</v>
      </c>
      <c r="AF487" s="66">
        <v>0</v>
      </c>
      <c r="AG487" s="66">
        <v>0</v>
      </c>
      <c r="AH487" s="66">
        <v>0</v>
      </c>
      <c r="AI487" s="66">
        <v>0</v>
      </c>
      <c r="AJ487" s="66">
        <v>0</v>
      </c>
      <c r="AK487" s="66">
        <v>0</v>
      </c>
      <c r="AL487" s="66">
        <v>0</v>
      </c>
      <c r="AM487" s="66">
        <v>0</v>
      </c>
      <c r="AN487" s="66">
        <v>0</v>
      </c>
      <c r="AO487" s="66">
        <v>0</v>
      </c>
      <c r="AP487" s="66">
        <v>0</v>
      </c>
      <c r="AQ487" s="66">
        <f t="shared" si="7"/>
        <v>0</v>
      </c>
      <c r="AT487" s="35"/>
    </row>
    <row r="488" spans="1:46" ht="33" customHeight="1">
      <c r="A488" s="44">
        <v>1710</v>
      </c>
      <c r="B488" s="45" t="s">
        <v>459</v>
      </c>
      <c r="C488" s="67" t="s">
        <v>665</v>
      </c>
      <c r="D488" s="66">
        <v>0</v>
      </c>
      <c r="E488" s="66">
        <v>0</v>
      </c>
      <c r="F488" s="66">
        <v>0</v>
      </c>
      <c r="G488" s="66">
        <v>0</v>
      </c>
      <c r="H488" s="66">
        <v>0</v>
      </c>
      <c r="I488" s="66">
        <v>0</v>
      </c>
      <c r="J488" s="66">
        <v>0</v>
      </c>
      <c r="K488" s="66">
        <v>0</v>
      </c>
      <c r="L488" s="66">
        <v>0</v>
      </c>
      <c r="M488" s="66">
        <v>0</v>
      </c>
      <c r="N488" s="66">
        <v>0</v>
      </c>
      <c r="O488" s="66">
        <v>0</v>
      </c>
      <c r="P488" s="66">
        <v>0</v>
      </c>
      <c r="Q488" s="66">
        <v>0</v>
      </c>
      <c r="R488" s="66">
        <v>0</v>
      </c>
      <c r="S488" s="66">
        <v>0</v>
      </c>
      <c r="T488" s="66">
        <v>0</v>
      </c>
      <c r="U488" s="66">
        <v>0</v>
      </c>
      <c r="V488" s="66">
        <v>0</v>
      </c>
      <c r="W488" s="66">
        <v>0</v>
      </c>
      <c r="X488" s="66">
        <v>0</v>
      </c>
      <c r="Y488" s="66">
        <v>0</v>
      </c>
      <c r="Z488" s="66">
        <v>0</v>
      </c>
      <c r="AA488" s="66">
        <v>0</v>
      </c>
      <c r="AB488" s="66">
        <v>0</v>
      </c>
      <c r="AC488" s="66">
        <v>0</v>
      </c>
      <c r="AD488" s="66">
        <v>0</v>
      </c>
      <c r="AE488" s="66">
        <v>0</v>
      </c>
      <c r="AF488" s="66">
        <v>0</v>
      </c>
      <c r="AG488" s="66">
        <v>0</v>
      </c>
      <c r="AH488" s="66">
        <v>0</v>
      </c>
      <c r="AI488" s="66">
        <v>0</v>
      </c>
      <c r="AJ488" s="66">
        <v>0</v>
      </c>
      <c r="AK488" s="66">
        <v>0</v>
      </c>
      <c r="AL488" s="66">
        <v>0</v>
      </c>
      <c r="AM488" s="66">
        <v>0</v>
      </c>
      <c r="AN488" s="66">
        <v>0</v>
      </c>
      <c r="AO488" s="66">
        <v>0</v>
      </c>
      <c r="AP488" s="66">
        <v>0</v>
      </c>
      <c r="AQ488" s="66">
        <f t="shared" si="7"/>
        <v>0</v>
      </c>
      <c r="AT488" s="35"/>
    </row>
    <row r="489" spans="1:46" ht="33" customHeight="1">
      <c r="A489" s="44">
        <v>1711</v>
      </c>
      <c r="B489" s="45" t="s">
        <v>460</v>
      </c>
      <c r="C489" s="67" t="s">
        <v>665</v>
      </c>
      <c r="D489" s="66">
        <v>0</v>
      </c>
      <c r="E489" s="66">
        <v>0</v>
      </c>
      <c r="F489" s="66">
        <v>0</v>
      </c>
      <c r="G489" s="66">
        <v>0</v>
      </c>
      <c r="H489" s="66">
        <v>0</v>
      </c>
      <c r="I489" s="66">
        <v>0</v>
      </c>
      <c r="J489" s="66">
        <v>0</v>
      </c>
      <c r="K489" s="66">
        <v>0</v>
      </c>
      <c r="L489" s="66">
        <v>0</v>
      </c>
      <c r="M489" s="66">
        <v>0</v>
      </c>
      <c r="N489" s="66">
        <v>0</v>
      </c>
      <c r="O489" s="66">
        <v>0</v>
      </c>
      <c r="P489" s="66">
        <v>0</v>
      </c>
      <c r="Q489" s="66">
        <v>0</v>
      </c>
      <c r="R489" s="66">
        <v>0</v>
      </c>
      <c r="S489" s="66">
        <v>0</v>
      </c>
      <c r="T489" s="66">
        <v>0</v>
      </c>
      <c r="U489" s="66">
        <v>0</v>
      </c>
      <c r="V489" s="66">
        <v>0</v>
      </c>
      <c r="W489" s="66">
        <v>0</v>
      </c>
      <c r="X489" s="66">
        <v>0</v>
      </c>
      <c r="Y489" s="66">
        <v>0</v>
      </c>
      <c r="Z489" s="66">
        <v>0</v>
      </c>
      <c r="AA489" s="66">
        <v>0</v>
      </c>
      <c r="AB489" s="66">
        <v>0</v>
      </c>
      <c r="AC489" s="66">
        <v>0</v>
      </c>
      <c r="AD489" s="66">
        <v>0</v>
      </c>
      <c r="AE489" s="66">
        <v>0</v>
      </c>
      <c r="AF489" s="66">
        <v>0</v>
      </c>
      <c r="AG489" s="66">
        <v>0</v>
      </c>
      <c r="AH489" s="66">
        <v>0</v>
      </c>
      <c r="AI489" s="66">
        <v>0</v>
      </c>
      <c r="AJ489" s="66">
        <v>0</v>
      </c>
      <c r="AK489" s="66">
        <v>0</v>
      </c>
      <c r="AL489" s="66">
        <v>0</v>
      </c>
      <c r="AM489" s="66">
        <v>0</v>
      </c>
      <c r="AN489" s="66">
        <v>0</v>
      </c>
      <c r="AO489" s="66">
        <v>0</v>
      </c>
      <c r="AP489" s="66">
        <v>0</v>
      </c>
      <c r="AQ489" s="66">
        <f t="shared" si="7"/>
        <v>0</v>
      </c>
      <c r="AT489" s="35"/>
    </row>
    <row r="490" spans="1:46" ht="33" customHeight="1">
      <c r="A490" s="44">
        <v>1712</v>
      </c>
      <c r="B490" s="45" t="s">
        <v>461</v>
      </c>
      <c r="C490" s="67" t="s">
        <v>665</v>
      </c>
      <c r="D490" s="66">
        <v>0</v>
      </c>
      <c r="E490" s="66">
        <v>0</v>
      </c>
      <c r="F490" s="66">
        <v>0</v>
      </c>
      <c r="G490" s="66">
        <v>0</v>
      </c>
      <c r="H490" s="66">
        <v>0</v>
      </c>
      <c r="I490" s="66">
        <v>0</v>
      </c>
      <c r="J490" s="66">
        <v>0</v>
      </c>
      <c r="K490" s="66">
        <v>0</v>
      </c>
      <c r="L490" s="66">
        <v>0</v>
      </c>
      <c r="M490" s="66">
        <v>0</v>
      </c>
      <c r="N490" s="66">
        <v>0</v>
      </c>
      <c r="O490" s="66">
        <v>0</v>
      </c>
      <c r="P490" s="66">
        <v>0</v>
      </c>
      <c r="Q490" s="66">
        <v>0</v>
      </c>
      <c r="R490" s="66">
        <v>0</v>
      </c>
      <c r="S490" s="66">
        <v>0</v>
      </c>
      <c r="T490" s="66">
        <v>0</v>
      </c>
      <c r="U490" s="66">
        <v>0</v>
      </c>
      <c r="V490" s="66">
        <v>0</v>
      </c>
      <c r="W490" s="66">
        <v>0</v>
      </c>
      <c r="X490" s="66">
        <v>0</v>
      </c>
      <c r="Y490" s="66">
        <v>0</v>
      </c>
      <c r="Z490" s="66">
        <v>0</v>
      </c>
      <c r="AA490" s="66">
        <v>0</v>
      </c>
      <c r="AB490" s="66">
        <v>0</v>
      </c>
      <c r="AC490" s="66">
        <v>0</v>
      </c>
      <c r="AD490" s="66">
        <v>0</v>
      </c>
      <c r="AE490" s="66">
        <v>0</v>
      </c>
      <c r="AF490" s="66">
        <v>0</v>
      </c>
      <c r="AG490" s="66">
        <v>0</v>
      </c>
      <c r="AH490" s="66">
        <v>0</v>
      </c>
      <c r="AI490" s="66">
        <v>0</v>
      </c>
      <c r="AJ490" s="66">
        <v>0</v>
      </c>
      <c r="AK490" s="66">
        <v>0</v>
      </c>
      <c r="AL490" s="66">
        <v>0</v>
      </c>
      <c r="AM490" s="66">
        <v>0</v>
      </c>
      <c r="AN490" s="66">
        <v>0</v>
      </c>
      <c r="AO490" s="66">
        <v>0</v>
      </c>
      <c r="AP490" s="66">
        <v>0</v>
      </c>
      <c r="AQ490" s="66">
        <f t="shared" si="7"/>
        <v>0</v>
      </c>
      <c r="AT490" s="35"/>
    </row>
    <row r="491" spans="1:46" ht="33" customHeight="1">
      <c r="A491" s="44">
        <v>1713</v>
      </c>
      <c r="B491" s="45" t="s">
        <v>462</v>
      </c>
      <c r="C491" s="67" t="s">
        <v>665</v>
      </c>
      <c r="D491" s="66">
        <v>0</v>
      </c>
      <c r="E491" s="66">
        <v>0</v>
      </c>
      <c r="F491" s="66">
        <v>0</v>
      </c>
      <c r="G491" s="66">
        <v>0</v>
      </c>
      <c r="H491" s="66">
        <v>0</v>
      </c>
      <c r="I491" s="66">
        <v>0</v>
      </c>
      <c r="J491" s="66">
        <v>0</v>
      </c>
      <c r="K491" s="66">
        <v>0</v>
      </c>
      <c r="L491" s="66">
        <v>0</v>
      </c>
      <c r="M491" s="66">
        <v>0</v>
      </c>
      <c r="N491" s="66">
        <v>0</v>
      </c>
      <c r="O491" s="66">
        <v>0</v>
      </c>
      <c r="P491" s="66">
        <v>0</v>
      </c>
      <c r="Q491" s="66">
        <v>0</v>
      </c>
      <c r="R491" s="66">
        <v>0</v>
      </c>
      <c r="S491" s="66">
        <v>0</v>
      </c>
      <c r="T491" s="66">
        <v>0</v>
      </c>
      <c r="U491" s="66">
        <v>0</v>
      </c>
      <c r="V491" s="66">
        <v>0</v>
      </c>
      <c r="W491" s="66">
        <v>0</v>
      </c>
      <c r="X491" s="66">
        <v>0</v>
      </c>
      <c r="Y491" s="66">
        <v>0</v>
      </c>
      <c r="Z491" s="66">
        <v>0</v>
      </c>
      <c r="AA491" s="66">
        <v>0</v>
      </c>
      <c r="AB491" s="66">
        <v>0</v>
      </c>
      <c r="AC491" s="66">
        <v>0</v>
      </c>
      <c r="AD491" s="66">
        <v>0</v>
      </c>
      <c r="AE491" s="66">
        <v>0</v>
      </c>
      <c r="AF491" s="66">
        <v>0</v>
      </c>
      <c r="AG491" s="66">
        <v>0</v>
      </c>
      <c r="AH491" s="66">
        <v>0</v>
      </c>
      <c r="AI491" s="66">
        <v>0</v>
      </c>
      <c r="AJ491" s="66">
        <v>0</v>
      </c>
      <c r="AK491" s="66">
        <v>0</v>
      </c>
      <c r="AL491" s="66">
        <v>0</v>
      </c>
      <c r="AM491" s="66">
        <v>0</v>
      </c>
      <c r="AN491" s="66">
        <v>0</v>
      </c>
      <c r="AO491" s="66">
        <v>0</v>
      </c>
      <c r="AP491" s="66">
        <v>0</v>
      </c>
      <c r="AQ491" s="66">
        <f t="shared" si="7"/>
        <v>0</v>
      </c>
      <c r="AT491" s="35"/>
    </row>
    <row r="492" spans="1:46" ht="33" customHeight="1">
      <c r="A492" s="44">
        <v>1714</v>
      </c>
      <c r="B492" s="45" t="s">
        <v>463</v>
      </c>
      <c r="C492" s="67" t="s">
        <v>665</v>
      </c>
      <c r="D492" s="66">
        <v>0</v>
      </c>
      <c r="E492" s="66">
        <v>0</v>
      </c>
      <c r="F492" s="66">
        <v>0</v>
      </c>
      <c r="G492" s="66">
        <v>0</v>
      </c>
      <c r="H492" s="66">
        <v>0</v>
      </c>
      <c r="I492" s="66">
        <v>0</v>
      </c>
      <c r="J492" s="66">
        <v>0</v>
      </c>
      <c r="K492" s="66">
        <v>0</v>
      </c>
      <c r="L492" s="66">
        <v>0</v>
      </c>
      <c r="M492" s="66">
        <v>0</v>
      </c>
      <c r="N492" s="66">
        <v>0</v>
      </c>
      <c r="O492" s="66">
        <v>0</v>
      </c>
      <c r="P492" s="66">
        <v>0</v>
      </c>
      <c r="Q492" s="66">
        <v>0</v>
      </c>
      <c r="R492" s="66">
        <v>0</v>
      </c>
      <c r="S492" s="66">
        <v>0</v>
      </c>
      <c r="T492" s="66">
        <v>0</v>
      </c>
      <c r="U492" s="66">
        <v>0</v>
      </c>
      <c r="V492" s="66">
        <v>0</v>
      </c>
      <c r="W492" s="66">
        <v>0</v>
      </c>
      <c r="X492" s="66">
        <v>0</v>
      </c>
      <c r="Y492" s="66">
        <v>0</v>
      </c>
      <c r="Z492" s="66">
        <v>0</v>
      </c>
      <c r="AA492" s="66">
        <v>0</v>
      </c>
      <c r="AB492" s="66">
        <v>0</v>
      </c>
      <c r="AC492" s="66">
        <v>0</v>
      </c>
      <c r="AD492" s="66">
        <v>0</v>
      </c>
      <c r="AE492" s="66">
        <v>0</v>
      </c>
      <c r="AF492" s="66">
        <v>0</v>
      </c>
      <c r="AG492" s="66">
        <v>0</v>
      </c>
      <c r="AH492" s="66">
        <v>0</v>
      </c>
      <c r="AI492" s="66">
        <v>0</v>
      </c>
      <c r="AJ492" s="66">
        <v>0</v>
      </c>
      <c r="AK492" s="66">
        <v>0</v>
      </c>
      <c r="AL492" s="66">
        <v>0</v>
      </c>
      <c r="AM492" s="66">
        <v>0</v>
      </c>
      <c r="AN492" s="66">
        <v>0</v>
      </c>
      <c r="AO492" s="66">
        <v>0</v>
      </c>
      <c r="AP492" s="66">
        <v>0</v>
      </c>
      <c r="AQ492" s="66">
        <f t="shared" si="7"/>
        <v>0</v>
      </c>
      <c r="AT492" s="35"/>
    </row>
    <row r="493" spans="1:46" ht="33" customHeight="1">
      <c r="A493" s="44">
        <v>1715</v>
      </c>
      <c r="B493" s="45" t="s">
        <v>464</v>
      </c>
      <c r="C493" s="67" t="s">
        <v>665</v>
      </c>
      <c r="D493" s="66">
        <v>0</v>
      </c>
      <c r="E493" s="66">
        <v>0</v>
      </c>
      <c r="F493" s="66">
        <v>0</v>
      </c>
      <c r="G493" s="66">
        <v>0</v>
      </c>
      <c r="H493" s="66">
        <v>0</v>
      </c>
      <c r="I493" s="66">
        <v>0</v>
      </c>
      <c r="J493" s="66">
        <v>0</v>
      </c>
      <c r="K493" s="66">
        <v>0</v>
      </c>
      <c r="L493" s="66">
        <v>0</v>
      </c>
      <c r="M493" s="66">
        <v>0</v>
      </c>
      <c r="N493" s="66">
        <v>0</v>
      </c>
      <c r="O493" s="66">
        <v>0</v>
      </c>
      <c r="P493" s="66">
        <v>0</v>
      </c>
      <c r="Q493" s="66">
        <v>0</v>
      </c>
      <c r="R493" s="66">
        <v>0</v>
      </c>
      <c r="S493" s="66">
        <v>0</v>
      </c>
      <c r="T493" s="66">
        <v>0</v>
      </c>
      <c r="U493" s="66">
        <v>0</v>
      </c>
      <c r="V493" s="66">
        <v>0</v>
      </c>
      <c r="W493" s="66">
        <v>0</v>
      </c>
      <c r="X493" s="66">
        <v>0</v>
      </c>
      <c r="Y493" s="66">
        <v>0</v>
      </c>
      <c r="Z493" s="66">
        <v>0</v>
      </c>
      <c r="AA493" s="66">
        <v>0</v>
      </c>
      <c r="AB493" s="66">
        <v>0</v>
      </c>
      <c r="AC493" s="66">
        <v>0</v>
      </c>
      <c r="AD493" s="66">
        <v>0</v>
      </c>
      <c r="AE493" s="66">
        <v>0</v>
      </c>
      <c r="AF493" s="66">
        <v>0</v>
      </c>
      <c r="AG493" s="66">
        <v>0</v>
      </c>
      <c r="AH493" s="66">
        <v>0</v>
      </c>
      <c r="AI493" s="66">
        <v>0</v>
      </c>
      <c r="AJ493" s="66">
        <v>0</v>
      </c>
      <c r="AK493" s="66">
        <v>0</v>
      </c>
      <c r="AL493" s="66">
        <v>0</v>
      </c>
      <c r="AM493" s="66">
        <v>0</v>
      </c>
      <c r="AN493" s="66">
        <v>0</v>
      </c>
      <c r="AO493" s="66">
        <v>0</v>
      </c>
      <c r="AP493" s="66">
        <v>0</v>
      </c>
      <c r="AQ493" s="66">
        <f t="shared" si="7"/>
        <v>0</v>
      </c>
      <c r="AT493" s="35"/>
    </row>
    <row r="494" spans="1:46" ht="33" customHeight="1">
      <c r="A494" s="44">
        <v>1716</v>
      </c>
      <c r="B494" s="45" t="s">
        <v>465</v>
      </c>
      <c r="C494" s="67" t="s">
        <v>665</v>
      </c>
      <c r="D494" s="66">
        <v>0</v>
      </c>
      <c r="E494" s="66">
        <v>0</v>
      </c>
      <c r="F494" s="66">
        <v>0</v>
      </c>
      <c r="G494" s="66">
        <v>0</v>
      </c>
      <c r="H494" s="66">
        <v>0</v>
      </c>
      <c r="I494" s="66">
        <v>0</v>
      </c>
      <c r="J494" s="66">
        <v>0</v>
      </c>
      <c r="K494" s="66">
        <v>0</v>
      </c>
      <c r="L494" s="66">
        <v>0</v>
      </c>
      <c r="M494" s="66">
        <v>0</v>
      </c>
      <c r="N494" s="66">
        <v>0</v>
      </c>
      <c r="O494" s="66">
        <v>0</v>
      </c>
      <c r="P494" s="66">
        <v>0</v>
      </c>
      <c r="Q494" s="66">
        <v>0</v>
      </c>
      <c r="R494" s="66">
        <v>0</v>
      </c>
      <c r="S494" s="66">
        <v>0</v>
      </c>
      <c r="T494" s="66">
        <v>0</v>
      </c>
      <c r="U494" s="66">
        <v>0</v>
      </c>
      <c r="V494" s="66">
        <v>0</v>
      </c>
      <c r="W494" s="66">
        <v>0</v>
      </c>
      <c r="X494" s="66">
        <v>0</v>
      </c>
      <c r="Y494" s="66">
        <v>0</v>
      </c>
      <c r="Z494" s="66">
        <v>0</v>
      </c>
      <c r="AA494" s="66">
        <v>0</v>
      </c>
      <c r="AB494" s="66">
        <v>0</v>
      </c>
      <c r="AC494" s="66">
        <v>0</v>
      </c>
      <c r="AD494" s="66">
        <v>0</v>
      </c>
      <c r="AE494" s="66">
        <v>0</v>
      </c>
      <c r="AF494" s="66">
        <v>0</v>
      </c>
      <c r="AG494" s="66">
        <v>0</v>
      </c>
      <c r="AH494" s="66">
        <v>0</v>
      </c>
      <c r="AI494" s="66">
        <v>0</v>
      </c>
      <c r="AJ494" s="66">
        <v>0</v>
      </c>
      <c r="AK494" s="66">
        <v>0</v>
      </c>
      <c r="AL494" s="66">
        <v>0</v>
      </c>
      <c r="AM494" s="66">
        <v>0</v>
      </c>
      <c r="AN494" s="66">
        <v>0</v>
      </c>
      <c r="AO494" s="66">
        <v>0</v>
      </c>
      <c r="AP494" s="66">
        <v>0</v>
      </c>
      <c r="AQ494" s="66">
        <f t="shared" si="7"/>
        <v>0</v>
      </c>
      <c r="AT494" s="35"/>
    </row>
    <row r="495" spans="1:46" ht="33" customHeight="1">
      <c r="A495" s="44">
        <v>1717</v>
      </c>
      <c r="B495" s="45" t="s">
        <v>466</v>
      </c>
      <c r="C495" s="67" t="s">
        <v>665</v>
      </c>
      <c r="D495" s="66">
        <v>0</v>
      </c>
      <c r="E495" s="66">
        <v>0</v>
      </c>
      <c r="F495" s="66">
        <v>0</v>
      </c>
      <c r="G495" s="66">
        <v>0</v>
      </c>
      <c r="H495" s="66">
        <v>0</v>
      </c>
      <c r="I495" s="66">
        <v>0</v>
      </c>
      <c r="J495" s="66">
        <v>0</v>
      </c>
      <c r="K495" s="66">
        <v>0</v>
      </c>
      <c r="L495" s="66">
        <v>0</v>
      </c>
      <c r="M495" s="66">
        <v>0</v>
      </c>
      <c r="N495" s="66">
        <v>0</v>
      </c>
      <c r="O495" s="66">
        <v>0</v>
      </c>
      <c r="P495" s="66">
        <v>0</v>
      </c>
      <c r="Q495" s="66">
        <v>0</v>
      </c>
      <c r="R495" s="66">
        <v>0</v>
      </c>
      <c r="S495" s="66">
        <v>0</v>
      </c>
      <c r="T495" s="66">
        <v>0</v>
      </c>
      <c r="U495" s="66">
        <v>0</v>
      </c>
      <c r="V495" s="66">
        <v>0</v>
      </c>
      <c r="W495" s="66">
        <v>0</v>
      </c>
      <c r="X495" s="66">
        <v>0</v>
      </c>
      <c r="Y495" s="66">
        <v>0</v>
      </c>
      <c r="Z495" s="66">
        <v>0</v>
      </c>
      <c r="AA495" s="66">
        <v>0</v>
      </c>
      <c r="AB495" s="66">
        <v>0</v>
      </c>
      <c r="AC495" s="66">
        <v>0</v>
      </c>
      <c r="AD495" s="66">
        <v>0</v>
      </c>
      <c r="AE495" s="66">
        <v>0</v>
      </c>
      <c r="AF495" s="66">
        <v>0</v>
      </c>
      <c r="AG495" s="66">
        <v>0</v>
      </c>
      <c r="AH495" s="66">
        <v>0</v>
      </c>
      <c r="AI495" s="66">
        <v>0</v>
      </c>
      <c r="AJ495" s="66">
        <v>0</v>
      </c>
      <c r="AK495" s="66">
        <v>0</v>
      </c>
      <c r="AL495" s="66">
        <v>0</v>
      </c>
      <c r="AM495" s="66">
        <v>0</v>
      </c>
      <c r="AN495" s="66">
        <v>0</v>
      </c>
      <c r="AO495" s="66">
        <v>0</v>
      </c>
      <c r="AP495" s="66">
        <v>0</v>
      </c>
      <c r="AQ495" s="66">
        <f t="shared" si="7"/>
        <v>0</v>
      </c>
      <c r="AT495" s="35"/>
    </row>
    <row r="496" spans="1:46" ht="33" customHeight="1">
      <c r="A496" s="44">
        <v>1718</v>
      </c>
      <c r="B496" s="45" t="s">
        <v>467</v>
      </c>
      <c r="C496" s="67" t="s">
        <v>665</v>
      </c>
      <c r="D496" s="66">
        <v>0</v>
      </c>
      <c r="E496" s="66">
        <v>0</v>
      </c>
      <c r="F496" s="66">
        <v>0</v>
      </c>
      <c r="G496" s="66">
        <v>0</v>
      </c>
      <c r="H496" s="66">
        <v>0</v>
      </c>
      <c r="I496" s="66">
        <v>0</v>
      </c>
      <c r="J496" s="66">
        <v>0</v>
      </c>
      <c r="K496" s="66">
        <v>0</v>
      </c>
      <c r="L496" s="66">
        <v>0</v>
      </c>
      <c r="M496" s="66">
        <v>0</v>
      </c>
      <c r="N496" s="66">
        <v>0</v>
      </c>
      <c r="O496" s="66">
        <v>0</v>
      </c>
      <c r="P496" s="66">
        <v>0</v>
      </c>
      <c r="Q496" s="66">
        <v>0</v>
      </c>
      <c r="R496" s="66">
        <v>0</v>
      </c>
      <c r="S496" s="66">
        <v>0</v>
      </c>
      <c r="T496" s="66">
        <v>0</v>
      </c>
      <c r="U496" s="66">
        <v>0</v>
      </c>
      <c r="V496" s="66">
        <v>0</v>
      </c>
      <c r="W496" s="66">
        <v>0</v>
      </c>
      <c r="X496" s="66">
        <v>0</v>
      </c>
      <c r="Y496" s="66">
        <v>0</v>
      </c>
      <c r="Z496" s="66">
        <v>0</v>
      </c>
      <c r="AA496" s="66">
        <v>0</v>
      </c>
      <c r="AB496" s="66">
        <v>0</v>
      </c>
      <c r="AC496" s="66">
        <v>0</v>
      </c>
      <c r="AD496" s="66">
        <v>0</v>
      </c>
      <c r="AE496" s="66">
        <v>0</v>
      </c>
      <c r="AF496" s="66">
        <v>0</v>
      </c>
      <c r="AG496" s="66">
        <v>0</v>
      </c>
      <c r="AH496" s="66">
        <v>0</v>
      </c>
      <c r="AI496" s="66">
        <v>0</v>
      </c>
      <c r="AJ496" s="66">
        <v>0</v>
      </c>
      <c r="AK496" s="66">
        <v>0</v>
      </c>
      <c r="AL496" s="66">
        <v>0</v>
      </c>
      <c r="AM496" s="66">
        <v>0</v>
      </c>
      <c r="AN496" s="66">
        <v>0</v>
      </c>
      <c r="AO496" s="66">
        <v>0</v>
      </c>
      <c r="AP496" s="66">
        <v>0</v>
      </c>
      <c r="AQ496" s="66">
        <f t="shared" si="7"/>
        <v>0</v>
      </c>
      <c r="AT496" s="35"/>
    </row>
    <row r="497" spans="1:46" ht="33" customHeight="1">
      <c r="A497" s="44">
        <v>1720</v>
      </c>
      <c r="B497" s="45" t="s">
        <v>468</v>
      </c>
      <c r="C497" s="67" t="s">
        <v>665</v>
      </c>
      <c r="D497" s="66">
        <v>0</v>
      </c>
      <c r="E497" s="66">
        <v>0</v>
      </c>
      <c r="F497" s="66">
        <v>0</v>
      </c>
      <c r="G497" s="66">
        <v>0</v>
      </c>
      <c r="H497" s="66">
        <v>0</v>
      </c>
      <c r="I497" s="66">
        <v>0</v>
      </c>
      <c r="J497" s="66">
        <v>0</v>
      </c>
      <c r="K497" s="66">
        <v>0</v>
      </c>
      <c r="L497" s="66">
        <v>0</v>
      </c>
      <c r="M497" s="66">
        <v>0</v>
      </c>
      <c r="N497" s="66">
        <v>0</v>
      </c>
      <c r="O497" s="66">
        <v>0</v>
      </c>
      <c r="P497" s="66">
        <v>0</v>
      </c>
      <c r="Q497" s="66">
        <v>0</v>
      </c>
      <c r="R497" s="66">
        <v>0</v>
      </c>
      <c r="S497" s="66">
        <v>0</v>
      </c>
      <c r="T497" s="66">
        <v>0</v>
      </c>
      <c r="U497" s="66">
        <v>0</v>
      </c>
      <c r="V497" s="66">
        <v>0</v>
      </c>
      <c r="W497" s="66">
        <v>0</v>
      </c>
      <c r="X497" s="66">
        <v>0</v>
      </c>
      <c r="Y497" s="66">
        <v>0</v>
      </c>
      <c r="Z497" s="66">
        <v>0</v>
      </c>
      <c r="AA497" s="66">
        <v>0</v>
      </c>
      <c r="AB497" s="66">
        <v>0</v>
      </c>
      <c r="AC497" s="66">
        <v>0</v>
      </c>
      <c r="AD497" s="66">
        <v>0</v>
      </c>
      <c r="AE497" s="66">
        <v>0</v>
      </c>
      <c r="AF497" s="66">
        <v>0</v>
      </c>
      <c r="AG497" s="66">
        <v>0</v>
      </c>
      <c r="AH497" s="66">
        <v>0</v>
      </c>
      <c r="AI497" s="66">
        <v>0</v>
      </c>
      <c r="AJ497" s="66">
        <v>0</v>
      </c>
      <c r="AK497" s="66">
        <v>0</v>
      </c>
      <c r="AL497" s="66">
        <v>0</v>
      </c>
      <c r="AM497" s="66">
        <v>0</v>
      </c>
      <c r="AN497" s="66">
        <v>0</v>
      </c>
      <c r="AO497" s="66">
        <v>0</v>
      </c>
      <c r="AP497" s="66">
        <v>0</v>
      </c>
      <c r="AQ497" s="66">
        <f t="shared" si="7"/>
        <v>0</v>
      </c>
      <c r="AT497" s="35"/>
    </row>
    <row r="498" spans="1:46" ht="33" customHeight="1">
      <c r="A498" s="44">
        <v>1721</v>
      </c>
      <c r="B498" s="45" t="s">
        <v>469</v>
      </c>
      <c r="C498" s="67" t="s">
        <v>665</v>
      </c>
      <c r="D498" s="66">
        <v>0</v>
      </c>
      <c r="E498" s="66">
        <v>0</v>
      </c>
      <c r="F498" s="66">
        <v>0</v>
      </c>
      <c r="G498" s="66">
        <v>0</v>
      </c>
      <c r="H498" s="66">
        <v>0</v>
      </c>
      <c r="I498" s="66">
        <v>0</v>
      </c>
      <c r="J498" s="66">
        <v>0</v>
      </c>
      <c r="K498" s="66">
        <v>0</v>
      </c>
      <c r="L498" s="66">
        <v>0</v>
      </c>
      <c r="M498" s="66">
        <v>0</v>
      </c>
      <c r="N498" s="66">
        <v>0</v>
      </c>
      <c r="O498" s="66">
        <v>0</v>
      </c>
      <c r="P498" s="66">
        <v>0</v>
      </c>
      <c r="Q498" s="66">
        <v>0</v>
      </c>
      <c r="R498" s="66">
        <v>0</v>
      </c>
      <c r="S498" s="66">
        <v>0</v>
      </c>
      <c r="T498" s="66">
        <v>0</v>
      </c>
      <c r="U498" s="66">
        <v>0</v>
      </c>
      <c r="V498" s="66">
        <v>0</v>
      </c>
      <c r="W498" s="66">
        <v>0</v>
      </c>
      <c r="X498" s="66">
        <v>0</v>
      </c>
      <c r="Y498" s="66">
        <v>0</v>
      </c>
      <c r="Z498" s="66">
        <v>0</v>
      </c>
      <c r="AA498" s="66">
        <v>0</v>
      </c>
      <c r="AB498" s="66">
        <v>0</v>
      </c>
      <c r="AC498" s="66">
        <v>0</v>
      </c>
      <c r="AD498" s="66">
        <v>0</v>
      </c>
      <c r="AE498" s="66">
        <v>0</v>
      </c>
      <c r="AF498" s="66">
        <v>0</v>
      </c>
      <c r="AG498" s="66">
        <v>0</v>
      </c>
      <c r="AH498" s="66">
        <v>0</v>
      </c>
      <c r="AI498" s="66">
        <v>0</v>
      </c>
      <c r="AJ498" s="66">
        <v>0</v>
      </c>
      <c r="AK498" s="66">
        <v>0</v>
      </c>
      <c r="AL498" s="66">
        <v>0</v>
      </c>
      <c r="AM498" s="66">
        <v>0</v>
      </c>
      <c r="AN498" s="66">
        <v>0</v>
      </c>
      <c r="AO498" s="66">
        <v>0</v>
      </c>
      <c r="AP498" s="66">
        <v>0</v>
      </c>
      <c r="AQ498" s="66">
        <f t="shared" si="7"/>
        <v>0</v>
      </c>
      <c r="AT498" s="35"/>
    </row>
    <row r="499" spans="1:46" ht="33" customHeight="1">
      <c r="A499" s="44">
        <v>1722</v>
      </c>
      <c r="B499" s="45" t="s">
        <v>470</v>
      </c>
      <c r="C499" s="67" t="s">
        <v>665</v>
      </c>
      <c r="D499" s="66">
        <v>0</v>
      </c>
      <c r="E499" s="66">
        <v>0</v>
      </c>
      <c r="F499" s="66">
        <v>0</v>
      </c>
      <c r="G499" s="66">
        <v>0</v>
      </c>
      <c r="H499" s="66">
        <v>0</v>
      </c>
      <c r="I499" s="66">
        <v>0</v>
      </c>
      <c r="J499" s="66">
        <v>0</v>
      </c>
      <c r="K499" s="66">
        <v>0</v>
      </c>
      <c r="L499" s="66">
        <v>0</v>
      </c>
      <c r="M499" s="66">
        <v>0</v>
      </c>
      <c r="N499" s="66">
        <v>0</v>
      </c>
      <c r="O499" s="66">
        <v>0</v>
      </c>
      <c r="P499" s="66">
        <v>0</v>
      </c>
      <c r="Q499" s="66">
        <v>0</v>
      </c>
      <c r="R499" s="66">
        <v>0</v>
      </c>
      <c r="S499" s="66">
        <v>0</v>
      </c>
      <c r="T499" s="66">
        <v>0</v>
      </c>
      <c r="U499" s="66">
        <v>0</v>
      </c>
      <c r="V499" s="66">
        <v>0</v>
      </c>
      <c r="W499" s="66">
        <v>0</v>
      </c>
      <c r="X499" s="66">
        <v>0</v>
      </c>
      <c r="Y499" s="66">
        <v>0</v>
      </c>
      <c r="Z499" s="66">
        <v>0</v>
      </c>
      <c r="AA499" s="66">
        <v>0</v>
      </c>
      <c r="AB499" s="66">
        <v>0</v>
      </c>
      <c r="AC499" s="66">
        <v>0</v>
      </c>
      <c r="AD499" s="66">
        <v>0</v>
      </c>
      <c r="AE499" s="66">
        <v>0</v>
      </c>
      <c r="AF499" s="66">
        <v>0</v>
      </c>
      <c r="AG499" s="66">
        <v>0</v>
      </c>
      <c r="AH499" s="66">
        <v>0</v>
      </c>
      <c r="AI499" s="66">
        <v>0</v>
      </c>
      <c r="AJ499" s="66">
        <v>0</v>
      </c>
      <c r="AK499" s="66">
        <v>0</v>
      </c>
      <c r="AL499" s="66">
        <v>0</v>
      </c>
      <c r="AM499" s="66">
        <v>0</v>
      </c>
      <c r="AN499" s="66">
        <v>0</v>
      </c>
      <c r="AO499" s="66">
        <v>0</v>
      </c>
      <c r="AP499" s="66">
        <v>0</v>
      </c>
      <c r="AQ499" s="66">
        <f t="shared" si="7"/>
        <v>0</v>
      </c>
      <c r="AT499" s="35"/>
    </row>
    <row r="500" spans="1:46" ht="33" customHeight="1">
      <c r="A500" s="44">
        <v>1723</v>
      </c>
      <c r="B500" s="45" t="s">
        <v>471</v>
      </c>
      <c r="C500" s="67" t="s">
        <v>665</v>
      </c>
      <c r="D500" s="66">
        <v>0</v>
      </c>
      <c r="E500" s="66">
        <v>0</v>
      </c>
      <c r="F500" s="66">
        <v>0</v>
      </c>
      <c r="G500" s="66">
        <v>0</v>
      </c>
      <c r="H500" s="66">
        <v>0</v>
      </c>
      <c r="I500" s="66">
        <v>0</v>
      </c>
      <c r="J500" s="66">
        <v>0</v>
      </c>
      <c r="K500" s="66">
        <v>0</v>
      </c>
      <c r="L500" s="66">
        <v>0</v>
      </c>
      <c r="M500" s="66">
        <v>0</v>
      </c>
      <c r="N500" s="66">
        <v>0</v>
      </c>
      <c r="O500" s="66">
        <v>0</v>
      </c>
      <c r="P500" s="66">
        <v>0</v>
      </c>
      <c r="Q500" s="66">
        <v>0</v>
      </c>
      <c r="R500" s="66">
        <v>0</v>
      </c>
      <c r="S500" s="66">
        <v>0</v>
      </c>
      <c r="T500" s="66">
        <v>0</v>
      </c>
      <c r="U500" s="66">
        <v>0</v>
      </c>
      <c r="V500" s="66">
        <v>0</v>
      </c>
      <c r="W500" s="66">
        <v>0</v>
      </c>
      <c r="X500" s="66">
        <v>0</v>
      </c>
      <c r="Y500" s="66">
        <v>0</v>
      </c>
      <c r="Z500" s="66">
        <v>0</v>
      </c>
      <c r="AA500" s="66">
        <v>0</v>
      </c>
      <c r="AB500" s="66">
        <v>0</v>
      </c>
      <c r="AC500" s="66">
        <v>0</v>
      </c>
      <c r="AD500" s="66">
        <v>0</v>
      </c>
      <c r="AE500" s="66">
        <v>0</v>
      </c>
      <c r="AF500" s="66">
        <v>0</v>
      </c>
      <c r="AG500" s="66">
        <v>0</v>
      </c>
      <c r="AH500" s="66">
        <v>0</v>
      </c>
      <c r="AI500" s="66">
        <v>0</v>
      </c>
      <c r="AJ500" s="66">
        <v>0</v>
      </c>
      <c r="AK500" s="66">
        <v>0</v>
      </c>
      <c r="AL500" s="66">
        <v>0</v>
      </c>
      <c r="AM500" s="66">
        <v>0</v>
      </c>
      <c r="AN500" s="66">
        <v>0</v>
      </c>
      <c r="AO500" s="66">
        <v>0</v>
      </c>
      <c r="AP500" s="66">
        <v>0</v>
      </c>
      <c r="AQ500" s="66">
        <f t="shared" si="7"/>
        <v>0</v>
      </c>
      <c r="AT500" s="35"/>
    </row>
    <row r="501" spans="1:46" ht="33" customHeight="1">
      <c r="A501" s="44">
        <v>1724</v>
      </c>
      <c r="B501" s="45" t="s">
        <v>472</v>
      </c>
      <c r="C501" s="67" t="s">
        <v>665</v>
      </c>
      <c r="D501" s="66">
        <v>0</v>
      </c>
      <c r="E501" s="66">
        <v>0</v>
      </c>
      <c r="F501" s="66">
        <v>0</v>
      </c>
      <c r="G501" s="66">
        <v>0</v>
      </c>
      <c r="H501" s="66">
        <v>0</v>
      </c>
      <c r="I501" s="66">
        <v>0</v>
      </c>
      <c r="J501" s="66">
        <v>0</v>
      </c>
      <c r="K501" s="66">
        <v>0</v>
      </c>
      <c r="L501" s="66">
        <v>0</v>
      </c>
      <c r="M501" s="66">
        <v>0</v>
      </c>
      <c r="N501" s="66">
        <v>0</v>
      </c>
      <c r="O501" s="66">
        <v>0</v>
      </c>
      <c r="P501" s="66">
        <v>0</v>
      </c>
      <c r="Q501" s="66">
        <v>0</v>
      </c>
      <c r="R501" s="66">
        <v>0</v>
      </c>
      <c r="S501" s="66">
        <v>0</v>
      </c>
      <c r="T501" s="66">
        <v>0</v>
      </c>
      <c r="U501" s="66">
        <v>0</v>
      </c>
      <c r="V501" s="66">
        <v>0</v>
      </c>
      <c r="W501" s="66">
        <v>0</v>
      </c>
      <c r="X501" s="66">
        <v>0</v>
      </c>
      <c r="Y501" s="66">
        <v>0</v>
      </c>
      <c r="Z501" s="66">
        <v>0</v>
      </c>
      <c r="AA501" s="66">
        <v>0</v>
      </c>
      <c r="AB501" s="66">
        <v>0</v>
      </c>
      <c r="AC501" s="66">
        <v>0</v>
      </c>
      <c r="AD501" s="66">
        <v>0</v>
      </c>
      <c r="AE501" s="66">
        <v>0</v>
      </c>
      <c r="AF501" s="66">
        <v>0</v>
      </c>
      <c r="AG501" s="66">
        <v>0</v>
      </c>
      <c r="AH501" s="66">
        <v>0</v>
      </c>
      <c r="AI501" s="66">
        <v>0</v>
      </c>
      <c r="AJ501" s="66">
        <v>0</v>
      </c>
      <c r="AK501" s="66">
        <v>0</v>
      </c>
      <c r="AL501" s="66">
        <v>0</v>
      </c>
      <c r="AM501" s="66">
        <v>0</v>
      </c>
      <c r="AN501" s="66">
        <v>0</v>
      </c>
      <c r="AO501" s="66">
        <v>0</v>
      </c>
      <c r="AP501" s="66">
        <v>0</v>
      </c>
      <c r="AQ501" s="66">
        <f t="shared" si="7"/>
        <v>0</v>
      </c>
      <c r="AT501" s="35"/>
    </row>
    <row r="502" spans="1:46" ht="33" customHeight="1">
      <c r="A502" s="44">
        <v>1725</v>
      </c>
      <c r="B502" s="45" t="s">
        <v>473</v>
      </c>
      <c r="C502" s="67" t="s">
        <v>665</v>
      </c>
      <c r="D502" s="66">
        <v>0</v>
      </c>
      <c r="E502" s="66">
        <v>0</v>
      </c>
      <c r="F502" s="66">
        <v>0</v>
      </c>
      <c r="G502" s="66">
        <v>0</v>
      </c>
      <c r="H502" s="66">
        <v>0</v>
      </c>
      <c r="I502" s="66">
        <v>0</v>
      </c>
      <c r="J502" s="66">
        <v>0</v>
      </c>
      <c r="K502" s="66">
        <v>0</v>
      </c>
      <c r="L502" s="66">
        <v>0</v>
      </c>
      <c r="M502" s="66">
        <v>0</v>
      </c>
      <c r="N502" s="66">
        <v>0</v>
      </c>
      <c r="O502" s="66">
        <v>0</v>
      </c>
      <c r="P502" s="66">
        <v>0</v>
      </c>
      <c r="Q502" s="66">
        <v>0</v>
      </c>
      <c r="R502" s="66">
        <v>0</v>
      </c>
      <c r="S502" s="66">
        <v>0</v>
      </c>
      <c r="T502" s="66">
        <v>0</v>
      </c>
      <c r="U502" s="66">
        <v>0</v>
      </c>
      <c r="V502" s="66">
        <v>0</v>
      </c>
      <c r="W502" s="66">
        <v>0</v>
      </c>
      <c r="X502" s="66">
        <v>0</v>
      </c>
      <c r="Y502" s="66">
        <v>0</v>
      </c>
      <c r="Z502" s="66">
        <v>0</v>
      </c>
      <c r="AA502" s="66">
        <v>0</v>
      </c>
      <c r="AB502" s="66">
        <v>0</v>
      </c>
      <c r="AC502" s="66">
        <v>0</v>
      </c>
      <c r="AD502" s="66">
        <v>0</v>
      </c>
      <c r="AE502" s="66">
        <v>0</v>
      </c>
      <c r="AF502" s="66">
        <v>0</v>
      </c>
      <c r="AG502" s="66">
        <v>0</v>
      </c>
      <c r="AH502" s="66">
        <v>0</v>
      </c>
      <c r="AI502" s="66">
        <v>0</v>
      </c>
      <c r="AJ502" s="66">
        <v>0</v>
      </c>
      <c r="AK502" s="66">
        <v>0</v>
      </c>
      <c r="AL502" s="66">
        <v>0</v>
      </c>
      <c r="AM502" s="66">
        <v>0</v>
      </c>
      <c r="AN502" s="66">
        <v>0</v>
      </c>
      <c r="AO502" s="66">
        <v>0</v>
      </c>
      <c r="AP502" s="66">
        <v>0</v>
      </c>
      <c r="AQ502" s="66">
        <f t="shared" si="7"/>
        <v>0</v>
      </c>
      <c r="AT502" s="35"/>
    </row>
    <row r="503" spans="1:46" ht="33" customHeight="1">
      <c r="A503" s="44">
        <v>1726</v>
      </c>
      <c r="B503" s="45" t="s">
        <v>474</v>
      </c>
      <c r="C503" s="67" t="s">
        <v>665</v>
      </c>
      <c r="D503" s="66">
        <v>0</v>
      </c>
      <c r="E503" s="66">
        <v>0</v>
      </c>
      <c r="F503" s="66">
        <v>0</v>
      </c>
      <c r="G503" s="66">
        <v>0</v>
      </c>
      <c r="H503" s="66">
        <v>0</v>
      </c>
      <c r="I503" s="66">
        <v>0</v>
      </c>
      <c r="J503" s="66">
        <v>0</v>
      </c>
      <c r="K503" s="66">
        <v>0</v>
      </c>
      <c r="L503" s="66">
        <v>0</v>
      </c>
      <c r="M503" s="66">
        <v>0</v>
      </c>
      <c r="N503" s="66">
        <v>0</v>
      </c>
      <c r="O503" s="66">
        <v>0</v>
      </c>
      <c r="P503" s="66">
        <v>0</v>
      </c>
      <c r="Q503" s="66">
        <v>0</v>
      </c>
      <c r="R503" s="66">
        <v>0</v>
      </c>
      <c r="S503" s="66">
        <v>0</v>
      </c>
      <c r="T503" s="66">
        <v>0</v>
      </c>
      <c r="U503" s="66">
        <v>0</v>
      </c>
      <c r="V503" s="66">
        <v>0</v>
      </c>
      <c r="W503" s="66">
        <v>0</v>
      </c>
      <c r="X503" s="66">
        <v>0</v>
      </c>
      <c r="Y503" s="66">
        <v>0</v>
      </c>
      <c r="Z503" s="66">
        <v>0</v>
      </c>
      <c r="AA503" s="66">
        <v>0</v>
      </c>
      <c r="AB503" s="66">
        <v>0</v>
      </c>
      <c r="AC503" s="66">
        <v>0</v>
      </c>
      <c r="AD503" s="66">
        <v>0</v>
      </c>
      <c r="AE503" s="66">
        <v>0</v>
      </c>
      <c r="AF503" s="66">
        <v>0</v>
      </c>
      <c r="AG503" s="66">
        <v>0</v>
      </c>
      <c r="AH503" s="66">
        <v>0</v>
      </c>
      <c r="AI503" s="66">
        <v>0</v>
      </c>
      <c r="AJ503" s="66">
        <v>0</v>
      </c>
      <c r="AK503" s="66">
        <v>0</v>
      </c>
      <c r="AL503" s="66">
        <v>0</v>
      </c>
      <c r="AM503" s="66">
        <v>0</v>
      </c>
      <c r="AN503" s="66">
        <v>0</v>
      </c>
      <c r="AO503" s="66">
        <v>0</v>
      </c>
      <c r="AP503" s="66">
        <v>0</v>
      </c>
      <c r="AQ503" s="66">
        <f t="shared" si="7"/>
        <v>0</v>
      </c>
      <c r="AT503" s="35"/>
    </row>
    <row r="504" spans="1:46" ht="33" customHeight="1">
      <c r="A504" s="44">
        <v>1727</v>
      </c>
      <c r="B504" s="45" t="s">
        <v>475</v>
      </c>
      <c r="C504" s="67" t="s">
        <v>665</v>
      </c>
      <c r="D504" s="66">
        <v>0</v>
      </c>
      <c r="E504" s="66">
        <v>0</v>
      </c>
      <c r="F504" s="66">
        <v>0</v>
      </c>
      <c r="G504" s="66">
        <v>0</v>
      </c>
      <c r="H504" s="66">
        <v>0</v>
      </c>
      <c r="I504" s="66">
        <v>0</v>
      </c>
      <c r="J504" s="66">
        <v>0</v>
      </c>
      <c r="K504" s="66">
        <v>0</v>
      </c>
      <c r="L504" s="66">
        <v>0</v>
      </c>
      <c r="M504" s="66">
        <v>0</v>
      </c>
      <c r="N504" s="66">
        <v>0</v>
      </c>
      <c r="O504" s="66">
        <v>0</v>
      </c>
      <c r="P504" s="66">
        <v>0</v>
      </c>
      <c r="Q504" s="66">
        <v>0</v>
      </c>
      <c r="R504" s="66">
        <v>0</v>
      </c>
      <c r="S504" s="66">
        <v>0</v>
      </c>
      <c r="T504" s="66">
        <v>0</v>
      </c>
      <c r="U504" s="66">
        <v>0</v>
      </c>
      <c r="V504" s="66">
        <v>0</v>
      </c>
      <c r="W504" s="66">
        <v>0</v>
      </c>
      <c r="X504" s="66">
        <v>0</v>
      </c>
      <c r="Y504" s="66">
        <v>0</v>
      </c>
      <c r="Z504" s="66">
        <v>0</v>
      </c>
      <c r="AA504" s="66">
        <v>0</v>
      </c>
      <c r="AB504" s="66">
        <v>0</v>
      </c>
      <c r="AC504" s="66">
        <v>0</v>
      </c>
      <c r="AD504" s="66">
        <v>0</v>
      </c>
      <c r="AE504" s="66">
        <v>0</v>
      </c>
      <c r="AF504" s="66">
        <v>0</v>
      </c>
      <c r="AG504" s="66">
        <v>0</v>
      </c>
      <c r="AH504" s="66">
        <v>0</v>
      </c>
      <c r="AI504" s="66">
        <v>0</v>
      </c>
      <c r="AJ504" s="66">
        <v>0</v>
      </c>
      <c r="AK504" s="66">
        <v>0</v>
      </c>
      <c r="AL504" s="66">
        <v>0</v>
      </c>
      <c r="AM504" s="66">
        <v>0</v>
      </c>
      <c r="AN504" s="66">
        <v>0</v>
      </c>
      <c r="AO504" s="66">
        <v>0</v>
      </c>
      <c r="AP504" s="66">
        <v>0</v>
      </c>
      <c r="AQ504" s="66">
        <f t="shared" si="7"/>
        <v>0</v>
      </c>
      <c r="AT504" s="35"/>
    </row>
    <row r="505" spans="1:46" ht="33" customHeight="1">
      <c r="A505" s="44">
        <v>1728</v>
      </c>
      <c r="B505" s="45" t="s">
        <v>476</v>
      </c>
      <c r="C505" s="67" t="s">
        <v>665</v>
      </c>
      <c r="D505" s="66">
        <v>0</v>
      </c>
      <c r="E505" s="66">
        <v>0</v>
      </c>
      <c r="F505" s="66">
        <v>0</v>
      </c>
      <c r="G505" s="66">
        <v>0</v>
      </c>
      <c r="H505" s="66">
        <v>0</v>
      </c>
      <c r="I505" s="66">
        <v>0</v>
      </c>
      <c r="J505" s="66">
        <v>0</v>
      </c>
      <c r="K505" s="66">
        <v>0</v>
      </c>
      <c r="L505" s="66">
        <v>0</v>
      </c>
      <c r="M505" s="66">
        <v>0</v>
      </c>
      <c r="N505" s="66">
        <v>0</v>
      </c>
      <c r="O505" s="66">
        <v>0</v>
      </c>
      <c r="P505" s="66">
        <v>0</v>
      </c>
      <c r="Q505" s="66">
        <v>0</v>
      </c>
      <c r="R505" s="66">
        <v>0</v>
      </c>
      <c r="S505" s="66">
        <v>0</v>
      </c>
      <c r="T505" s="66">
        <v>0</v>
      </c>
      <c r="U505" s="66">
        <v>0</v>
      </c>
      <c r="V505" s="66">
        <v>0</v>
      </c>
      <c r="W505" s="66">
        <v>0</v>
      </c>
      <c r="X505" s="66">
        <v>0</v>
      </c>
      <c r="Y505" s="66">
        <v>0</v>
      </c>
      <c r="Z505" s="66">
        <v>0</v>
      </c>
      <c r="AA505" s="66">
        <v>0</v>
      </c>
      <c r="AB505" s="66">
        <v>0</v>
      </c>
      <c r="AC505" s="66">
        <v>0</v>
      </c>
      <c r="AD505" s="66">
        <v>0</v>
      </c>
      <c r="AE505" s="66">
        <v>0</v>
      </c>
      <c r="AF505" s="66">
        <v>0</v>
      </c>
      <c r="AG505" s="66">
        <v>0</v>
      </c>
      <c r="AH505" s="66">
        <v>0</v>
      </c>
      <c r="AI505" s="66">
        <v>0</v>
      </c>
      <c r="AJ505" s="66">
        <v>0</v>
      </c>
      <c r="AK505" s="66">
        <v>0</v>
      </c>
      <c r="AL505" s="66">
        <v>0</v>
      </c>
      <c r="AM505" s="66">
        <v>0</v>
      </c>
      <c r="AN505" s="66">
        <v>0</v>
      </c>
      <c r="AO505" s="66">
        <v>0</v>
      </c>
      <c r="AP505" s="66">
        <v>0</v>
      </c>
      <c r="AQ505" s="66">
        <f t="shared" si="7"/>
        <v>0</v>
      </c>
      <c r="AT505" s="35"/>
    </row>
    <row r="506" spans="1:46" ht="33" customHeight="1">
      <c r="A506" s="44">
        <v>1729</v>
      </c>
      <c r="B506" s="45" t="s">
        <v>477</v>
      </c>
      <c r="C506" s="67" t="s">
        <v>665</v>
      </c>
      <c r="D506" s="66">
        <v>0</v>
      </c>
      <c r="E506" s="66">
        <v>0</v>
      </c>
      <c r="F506" s="66">
        <v>0</v>
      </c>
      <c r="G506" s="66">
        <v>0</v>
      </c>
      <c r="H506" s="66">
        <v>0</v>
      </c>
      <c r="I506" s="66">
        <v>0</v>
      </c>
      <c r="J506" s="66">
        <v>0</v>
      </c>
      <c r="K506" s="66">
        <v>0</v>
      </c>
      <c r="L506" s="66">
        <v>0</v>
      </c>
      <c r="M506" s="66">
        <v>0</v>
      </c>
      <c r="N506" s="66">
        <v>0</v>
      </c>
      <c r="O506" s="66">
        <v>0</v>
      </c>
      <c r="P506" s="66">
        <v>0</v>
      </c>
      <c r="Q506" s="66">
        <v>0</v>
      </c>
      <c r="R506" s="66">
        <v>0</v>
      </c>
      <c r="S506" s="66">
        <v>0</v>
      </c>
      <c r="T506" s="66">
        <v>0</v>
      </c>
      <c r="U506" s="66">
        <v>0</v>
      </c>
      <c r="V506" s="66">
        <v>0</v>
      </c>
      <c r="W506" s="66">
        <v>0</v>
      </c>
      <c r="X506" s="66">
        <v>0</v>
      </c>
      <c r="Y506" s="66">
        <v>0</v>
      </c>
      <c r="Z506" s="66">
        <v>0</v>
      </c>
      <c r="AA506" s="66">
        <v>0</v>
      </c>
      <c r="AB506" s="66">
        <v>0</v>
      </c>
      <c r="AC506" s="66">
        <v>0</v>
      </c>
      <c r="AD506" s="66">
        <v>0</v>
      </c>
      <c r="AE506" s="66">
        <v>0</v>
      </c>
      <c r="AF506" s="66">
        <v>0</v>
      </c>
      <c r="AG506" s="66">
        <v>0</v>
      </c>
      <c r="AH506" s="66">
        <v>0</v>
      </c>
      <c r="AI506" s="66">
        <v>0</v>
      </c>
      <c r="AJ506" s="66">
        <v>0</v>
      </c>
      <c r="AK506" s="66">
        <v>0</v>
      </c>
      <c r="AL506" s="66">
        <v>0</v>
      </c>
      <c r="AM506" s="66">
        <v>0</v>
      </c>
      <c r="AN506" s="66">
        <v>0</v>
      </c>
      <c r="AO506" s="66">
        <v>0</v>
      </c>
      <c r="AP506" s="66">
        <v>0</v>
      </c>
      <c r="AQ506" s="66">
        <f t="shared" si="7"/>
        <v>0</v>
      </c>
      <c r="AT506" s="35"/>
    </row>
    <row r="507" spans="1:46" ht="33" customHeight="1">
      <c r="A507" s="44">
        <v>1730</v>
      </c>
      <c r="B507" s="45" t="s">
        <v>478</v>
      </c>
      <c r="C507" s="67" t="s">
        <v>665</v>
      </c>
      <c r="D507" s="66">
        <v>0</v>
      </c>
      <c r="E507" s="66">
        <v>0</v>
      </c>
      <c r="F507" s="66">
        <v>0</v>
      </c>
      <c r="G507" s="66">
        <v>0</v>
      </c>
      <c r="H507" s="66">
        <v>0</v>
      </c>
      <c r="I507" s="66">
        <v>0</v>
      </c>
      <c r="J507" s="66">
        <v>0</v>
      </c>
      <c r="K507" s="66">
        <v>0</v>
      </c>
      <c r="L507" s="66">
        <v>0</v>
      </c>
      <c r="M507" s="66">
        <v>0</v>
      </c>
      <c r="N507" s="66">
        <v>0</v>
      </c>
      <c r="O507" s="66">
        <v>0</v>
      </c>
      <c r="P507" s="66">
        <v>0</v>
      </c>
      <c r="Q507" s="66">
        <v>0</v>
      </c>
      <c r="R507" s="66">
        <v>0</v>
      </c>
      <c r="S507" s="66">
        <v>0</v>
      </c>
      <c r="T507" s="66">
        <v>0</v>
      </c>
      <c r="U507" s="66">
        <v>0</v>
      </c>
      <c r="V507" s="66">
        <v>0</v>
      </c>
      <c r="W507" s="66">
        <v>0</v>
      </c>
      <c r="X507" s="66">
        <v>0</v>
      </c>
      <c r="Y507" s="66">
        <v>0</v>
      </c>
      <c r="Z507" s="66">
        <v>0</v>
      </c>
      <c r="AA507" s="66">
        <v>0</v>
      </c>
      <c r="AB507" s="66">
        <v>0</v>
      </c>
      <c r="AC507" s="66">
        <v>0</v>
      </c>
      <c r="AD507" s="66">
        <v>0</v>
      </c>
      <c r="AE507" s="66">
        <v>0</v>
      </c>
      <c r="AF507" s="66">
        <v>0</v>
      </c>
      <c r="AG507" s="66">
        <v>0</v>
      </c>
      <c r="AH507" s="66">
        <v>0</v>
      </c>
      <c r="AI507" s="66">
        <v>0</v>
      </c>
      <c r="AJ507" s="66">
        <v>0</v>
      </c>
      <c r="AK507" s="66">
        <v>0</v>
      </c>
      <c r="AL507" s="66">
        <v>0</v>
      </c>
      <c r="AM507" s="66">
        <v>0</v>
      </c>
      <c r="AN507" s="66">
        <v>0</v>
      </c>
      <c r="AO507" s="66">
        <v>0</v>
      </c>
      <c r="AP507" s="66">
        <v>0</v>
      </c>
      <c r="AQ507" s="66">
        <f t="shared" si="7"/>
        <v>0</v>
      </c>
      <c r="AT507" s="35"/>
    </row>
    <row r="508" spans="1:46" ht="33" customHeight="1">
      <c r="A508" s="44">
        <v>1731</v>
      </c>
      <c r="B508" s="45" t="s">
        <v>479</v>
      </c>
      <c r="C508" s="67" t="s">
        <v>665</v>
      </c>
      <c r="D508" s="66">
        <v>0</v>
      </c>
      <c r="E508" s="66">
        <v>0</v>
      </c>
      <c r="F508" s="66">
        <v>0</v>
      </c>
      <c r="G508" s="66">
        <v>0</v>
      </c>
      <c r="H508" s="66">
        <v>0</v>
      </c>
      <c r="I508" s="66">
        <v>0</v>
      </c>
      <c r="J508" s="66">
        <v>0</v>
      </c>
      <c r="K508" s="66">
        <v>0</v>
      </c>
      <c r="L508" s="66">
        <v>0</v>
      </c>
      <c r="M508" s="66">
        <v>0</v>
      </c>
      <c r="N508" s="66">
        <v>0</v>
      </c>
      <c r="O508" s="66">
        <v>0</v>
      </c>
      <c r="P508" s="66">
        <v>0</v>
      </c>
      <c r="Q508" s="66">
        <v>0</v>
      </c>
      <c r="R508" s="66">
        <v>0</v>
      </c>
      <c r="S508" s="66">
        <v>0</v>
      </c>
      <c r="T508" s="66">
        <v>0</v>
      </c>
      <c r="U508" s="66">
        <v>0</v>
      </c>
      <c r="V508" s="66">
        <v>0</v>
      </c>
      <c r="W508" s="66">
        <v>0</v>
      </c>
      <c r="X508" s="66">
        <v>0</v>
      </c>
      <c r="Y508" s="66">
        <v>0</v>
      </c>
      <c r="Z508" s="66">
        <v>0</v>
      </c>
      <c r="AA508" s="66">
        <v>0</v>
      </c>
      <c r="AB508" s="66">
        <v>0</v>
      </c>
      <c r="AC508" s="66">
        <v>0</v>
      </c>
      <c r="AD508" s="66">
        <v>0</v>
      </c>
      <c r="AE508" s="66">
        <v>0</v>
      </c>
      <c r="AF508" s="66">
        <v>0</v>
      </c>
      <c r="AG508" s="66">
        <v>0</v>
      </c>
      <c r="AH508" s="66">
        <v>0</v>
      </c>
      <c r="AI508" s="66">
        <v>0</v>
      </c>
      <c r="AJ508" s="66">
        <v>0</v>
      </c>
      <c r="AK508" s="66">
        <v>0</v>
      </c>
      <c r="AL508" s="66">
        <v>0</v>
      </c>
      <c r="AM508" s="66">
        <v>0</v>
      </c>
      <c r="AN508" s="66">
        <v>0</v>
      </c>
      <c r="AO508" s="66">
        <v>0</v>
      </c>
      <c r="AP508" s="66">
        <v>0</v>
      </c>
      <c r="AQ508" s="66">
        <f t="shared" si="7"/>
        <v>0</v>
      </c>
      <c r="AT508" s="35"/>
    </row>
    <row r="509" spans="1:46" ht="33" customHeight="1">
      <c r="A509" s="44">
        <v>1732</v>
      </c>
      <c r="B509" s="45" t="s">
        <v>480</v>
      </c>
      <c r="C509" s="67" t="s">
        <v>665</v>
      </c>
      <c r="D509" s="66">
        <v>0</v>
      </c>
      <c r="E509" s="66">
        <v>0</v>
      </c>
      <c r="F509" s="66">
        <v>0</v>
      </c>
      <c r="G509" s="66">
        <v>0</v>
      </c>
      <c r="H509" s="66">
        <v>0</v>
      </c>
      <c r="I509" s="66">
        <v>0</v>
      </c>
      <c r="J509" s="66">
        <v>0</v>
      </c>
      <c r="K509" s="66">
        <v>0</v>
      </c>
      <c r="L509" s="66">
        <v>0</v>
      </c>
      <c r="M509" s="66">
        <v>0</v>
      </c>
      <c r="N509" s="66">
        <v>0</v>
      </c>
      <c r="O509" s="66">
        <v>0</v>
      </c>
      <c r="P509" s="66">
        <v>0</v>
      </c>
      <c r="Q509" s="66">
        <v>0</v>
      </c>
      <c r="R509" s="66">
        <v>0</v>
      </c>
      <c r="S509" s="66">
        <v>0</v>
      </c>
      <c r="T509" s="66">
        <v>0</v>
      </c>
      <c r="U509" s="66">
        <v>0</v>
      </c>
      <c r="V509" s="66">
        <v>0</v>
      </c>
      <c r="W509" s="66">
        <v>0</v>
      </c>
      <c r="X509" s="66">
        <v>0</v>
      </c>
      <c r="Y509" s="66">
        <v>0</v>
      </c>
      <c r="Z509" s="66">
        <v>0</v>
      </c>
      <c r="AA509" s="66">
        <v>0</v>
      </c>
      <c r="AB509" s="66">
        <v>0</v>
      </c>
      <c r="AC509" s="66">
        <v>0</v>
      </c>
      <c r="AD509" s="66">
        <v>0</v>
      </c>
      <c r="AE509" s="66">
        <v>0</v>
      </c>
      <c r="AF509" s="66">
        <v>0</v>
      </c>
      <c r="AG509" s="66">
        <v>0</v>
      </c>
      <c r="AH509" s="66">
        <v>0</v>
      </c>
      <c r="AI509" s="66">
        <v>0</v>
      </c>
      <c r="AJ509" s="66">
        <v>0</v>
      </c>
      <c r="AK509" s="66">
        <v>0</v>
      </c>
      <c r="AL509" s="66">
        <v>0</v>
      </c>
      <c r="AM509" s="66">
        <v>0</v>
      </c>
      <c r="AN509" s="66">
        <v>0</v>
      </c>
      <c r="AO509" s="66">
        <v>0</v>
      </c>
      <c r="AP509" s="66">
        <v>0</v>
      </c>
      <c r="AQ509" s="66">
        <f t="shared" si="7"/>
        <v>0</v>
      </c>
      <c r="AT509" s="35"/>
    </row>
    <row r="510" spans="1:46" ht="33" customHeight="1">
      <c r="A510" s="44">
        <v>1733</v>
      </c>
      <c r="B510" s="45" t="s">
        <v>481</v>
      </c>
      <c r="C510" s="67" t="s">
        <v>665</v>
      </c>
      <c r="D510" s="66">
        <v>0</v>
      </c>
      <c r="E510" s="66">
        <v>0</v>
      </c>
      <c r="F510" s="66">
        <v>0</v>
      </c>
      <c r="G510" s="66">
        <v>0</v>
      </c>
      <c r="H510" s="66">
        <v>0</v>
      </c>
      <c r="I510" s="66">
        <v>0</v>
      </c>
      <c r="J510" s="66">
        <v>0</v>
      </c>
      <c r="K510" s="66">
        <v>0</v>
      </c>
      <c r="L510" s="66">
        <v>0</v>
      </c>
      <c r="M510" s="66">
        <v>0</v>
      </c>
      <c r="N510" s="66">
        <v>0</v>
      </c>
      <c r="O510" s="66">
        <v>0</v>
      </c>
      <c r="P510" s="66">
        <v>0</v>
      </c>
      <c r="Q510" s="66">
        <v>0</v>
      </c>
      <c r="R510" s="66">
        <v>0</v>
      </c>
      <c r="S510" s="66">
        <v>0</v>
      </c>
      <c r="T510" s="66">
        <v>0</v>
      </c>
      <c r="U510" s="66">
        <v>0</v>
      </c>
      <c r="V510" s="66">
        <v>0</v>
      </c>
      <c r="W510" s="66">
        <v>0</v>
      </c>
      <c r="X510" s="66">
        <v>0</v>
      </c>
      <c r="Y510" s="66">
        <v>0</v>
      </c>
      <c r="Z510" s="66">
        <v>0</v>
      </c>
      <c r="AA510" s="66">
        <v>0</v>
      </c>
      <c r="AB510" s="66">
        <v>0</v>
      </c>
      <c r="AC510" s="66">
        <v>0</v>
      </c>
      <c r="AD510" s="66">
        <v>0</v>
      </c>
      <c r="AE510" s="66">
        <v>0</v>
      </c>
      <c r="AF510" s="66">
        <v>0</v>
      </c>
      <c r="AG510" s="66">
        <v>0</v>
      </c>
      <c r="AH510" s="66">
        <v>0</v>
      </c>
      <c r="AI510" s="66">
        <v>0</v>
      </c>
      <c r="AJ510" s="66">
        <v>0</v>
      </c>
      <c r="AK510" s="66">
        <v>0</v>
      </c>
      <c r="AL510" s="66">
        <v>0</v>
      </c>
      <c r="AM510" s="66">
        <v>0</v>
      </c>
      <c r="AN510" s="66">
        <v>0</v>
      </c>
      <c r="AO510" s="66">
        <v>0</v>
      </c>
      <c r="AP510" s="66">
        <v>0</v>
      </c>
      <c r="AQ510" s="66">
        <f t="shared" si="7"/>
        <v>0</v>
      </c>
      <c r="AT510" s="35"/>
    </row>
    <row r="511" spans="1:46" ht="33" customHeight="1">
      <c r="A511" s="44">
        <v>1734</v>
      </c>
      <c r="B511" s="45" t="s">
        <v>482</v>
      </c>
      <c r="C511" s="67" t="s">
        <v>665</v>
      </c>
      <c r="D511" s="66">
        <v>0</v>
      </c>
      <c r="E511" s="66">
        <v>0</v>
      </c>
      <c r="F511" s="66">
        <v>0</v>
      </c>
      <c r="G511" s="66">
        <v>0</v>
      </c>
      <c r="H511" s="66">
        <v>0</v>
      </c>
      <c r="I511" s="66">
        <v>0</v>
      </c>
      <c r="J511" s="66">
        <v>0</v>
      </c>
      <c r="K511" s="66">
        <v>0</v>
      </c>
      <c r="L511" s="66">
        <v>0</v>
      </c>
      <c r="M511" s="66">
        <v>0</v>
      </c>
      <c r="N511" s="66">
        <v>0</v>
      </c>
      <c r="O511" s="66">
        <v>0</v>
      </c>
      <c r="P511" s="66">
        <v>0</v>
      </c>
      <c r="Q511" s="66">
        <v>0</v>
      </c>
      <c r="R511" s="66">
        <v>0</v>
      </c>
      <c r="S511" s="66">
        <v>0</v>
      </c>
      <c r="T511" s="66">
        <v>0</v>
      </c>
      <c r="U511" s="66">
        <v>0</v>
      </c>
      <c r="V511" s="66">
        <v>0</v>
      </c>
      <c r="W511" s="66">
        <v>0</v>
      </c>
      <c r="X511" s="66">
        <v>0</v>
      </c>
      <c r="Y511" s="66">
        <v>0</v>
      </c>
      <c r="Z511" s="66">
        <v>0</v>
      </c>
      <c r="AA511" s="66">
        <v>0</v>
      </c>
      <c r="AB511" s="66">
        <v>0</v>
      </c>
      <c r="AC511" s="66">
        <v>0</v>
      </c>
      <c r="AD511" s="66">
        <v>0</v>
      </c>
      <c r="AE511" s="66">
        <v>0</v>
      </c>
      <c r="AF511" s="66">
        <v>0</v>
      </c>
      <c r="AG511" s="66">
        <v>0</v>
      </c>
      <c r="AH511" s="66">
        <v>0</v>
      </c>
      <c r="AI511" s="66">
        <v>0</v>
      </c>
      <c r="AJ511" s="66">
        <v>0</v>
      </c>
      <c r="AK511" s="66">
        <v>0</v>
      </c>
      <c r="AL511" s="66">
        <v>0</v>
      </c>
      <c r="AM511" s="66">
        <v>0</v>
      </c>
      <c r="AN511" s="66">
        <v>0</v>
      </c>
      <c r="AO511" s="66">
        <v>0</v>
      </c>
      <c r="AP511" s="66">
        <v>0</v>
      </c>
      <c r="AQ511" s="66">
        <f t="shared" si="7"/>
        <v>0</v>
      </c>
      <c r="AT511" s="35"/>
    </row>
    <row r="512" spans="1:46" ht="33" customHeight="1">
      <c r="A512" s="44">
        <v>1735</v>
      </c>
      <c r="B512" s="45" t="s">
        <v>483</v>
      </c>
      <c r="C512" s="67" t="s">
        <v>665</v>
      </c>
      <c r="D512" s="66">
        <v>0</v>
      </c>
      <c r="E512" s="66">
        <v>0</v>
      </c>
      <c r="F512" s="66">
        <v>0</v>
      </c>
      <c r="G512" s="66">
        <v>0</v>
      </c>
      <c r="H512" s="66">
        <v>0</v>
      </c>
      <c r="I512" s="66">
        <v>0</v>
      </c>
      <c r="J512" s="66">
        <v>0</v>
      </c>
      <c r="K512" s="66">
        <v>0</v>
      </c>
      <c r="L512" s="66">
        <v>0</v>
      </c>
      <c r="M512" s="66">
        <v>0</v>
      </c>
      <c r="N512" s="66">
        <v>0</v>
      </c>
      <c r="O512" s="66">
        <v>0</v>
      </c>
      <c r="P512" s="66">
        <v>0</v>
      </c>
      <c r="Q512" s="66">
        <v>0</v>
      </c>
      <c r="R512" s="66">
        <v>0</v>
      </c>
      <c r="S512" s="66">
        <v>0</v>
      </c>
      <c r="T512" s="66">
        <v>0</v>
      </c>
      <c r="U512" s="66">
        <v>0</v>
      </c>
      <c r="V512" s="66">
        <v>0</v>
      </c>
      <c r="W512" s="66">
        <v>0</v>
      </c>
      <c r="X512" s="66">
        <v>0</v>
      </c>
      <c r="Y512" s="66">
        <v>0</v>
      </c>
      <c r="Z512" s="66">
        <v>0</v>
      </c>
      <c r="AA512" s="66">
        <v>0</v>
      </c>
      <c r="AB512" s="66">
        <v>0</v>
      </c>
      <c r="AC512" s="66">
        <v>0</v>
      </c>
      <c r="AD512" s="66">
        <v>0</v>
      </c>
      <c r="AE512" s="66">
        <v>0</v>
      </c>
      <c r="AF512" s="66">
        <v>0</v>
      </c>
      <c r="AG512" s="66">
        <v>0</v>
      </c>
      <c r="AH512" s="66">
        <v>0</v>
      </c>
      <c r="AI512" s="66">
        <v>0</v>
      </c>
      <c r="AJ512" s="66">
        <v>0</v>
      </c>
      <c r="AK512" s="66">
        <v>0</v>
      </c>
      <c r="AL512" s="66">
        <v>0</v>
      </c>
      <c r="AM512" s="66">
        <v>0</v>
      </c>
      <c r="AN512" s="66">
        <v>0</v>
      </c>
      <c r="AO512" s="66">
        <v>0</v>
      </c>
      <c r="AP512" s="66">
        <v>0</v>
      </c>
      <c r="AQ512" s="66">
        <f t="shared" si="7"/>
        <v>0</v>
      </c>
      <c r="AT512" s="35"/>
    </row>
    <row r="513" spans="1:46" ht="33" customHeight="1">
      <c r="A513" s="44">
        <v>1736</v>
      </c>
      <c r="B513" s="45" t="s">
        <v>484</v>
      </c>
      <c r="C513" s="67" t="s">
        <v>665</v>
      </c>
      <c r="D513" s="66">
        <v>0</v>
      </c>
      <c r="E513" s="66">
        <v>0</v>
      </c>
      <c r="F513" s="66">
        <v>0</v>
      </c>
      <c r="G513" s="66">
        <v>0</v>
      </c>
      <c r="H513" s="66">
        <v>0</v>
      </c>
      <c r="I513" s="66">
        <v>0</v>
      </c>
      <c r="J513" s="66">
        <v>0</v>
      </c>
      <c r="K513" s="66">
        <v>0</v>
      </c>
      <c r="L513" s="66">
        <v>0</v>
      </c>
      <c r="M513" s="66">
        <v>0</v>
      </c>
      <c r="N513" s="66">
        <v>0</v>
      </c>
      <c r="O513" s="66">
        <v>0</v>
      </c>
      <c r="P513" s="66">
        <v>0</v>
      </c>
      <c r="Q513" s="66">
        <v>0</v>
      </c>
      <c r="R513" s="66">
        <v>0</v>
      </c>
      <c r="S513" s="66">
        <v>0</v>
      </c>
      <c r="T513" s="66">
        <v>0</v>
      </c>
      <c r="U513" s="66">
        <v>0</v>
      </c>
      <c r="V513" s="66">
        <v>0</v>
      </c>
      <c r="W513" s="66">
        <v>0</v>
      </c>
      <c r="X513" s="66">
        <v>0</v>
      </c>
      <c r="Y513" s="66">
        <v>0</v>
      </c>
      <c r="Z513" s="66">
        <v>0</v>
      </c>
      <c r="AA513" s="66">
        <v>0</v>
      </c>
      <c r="AB513" s="66">
        <v>0</v>
      </c>
      <c r="AC513" s="66">
        <v>0</v>
      </c>
      <c r="AD513" s="66">
        <v>0</v>
      </c>
      <c r="AE513" s="66">
        <v>0</v>
      </c>
      <c r="AF513" s="66">
        <v>0</v>
      </c>
      <c r="AG513" s="66">
        <v>0</v>
      </c>
      <c r="AH513" s="66">
        <v>0</v>
      </c>
      <c r="AI513" s="66">
        <v>0</v>
      </c>
      <c r="AJ513" s="66">
        <v>0</v>
      </c>
      <c r="AK513" s="66">
        <v>0</v>
      </c>
      <c r="AL513" s="66">
        <v>0</v>
      </c>
      <c r="AM513" s="66">
        <v>0</v>
      </c>
      <c r="AN513" s="66">
        <v>0</v>
      </c>
      <c r="AO513" s="66">
        <v>0</v>
      </c>
      <c r="AP513" s="66">
        <v>0</v>
      </c>
      <c r="AQ513" s="66">
        <f t="shared" si="7"/>
        <v>0</v>
      </c>
      <c r="AT513" s="35"/>
    </row>
    <row r="514" spans="1:46" ht="33" customHeight="1">
      <c r="A514" s="44">
        <v>1737</v>
      </c>
      <c r="B514" s="45" t="s">
        <v>485</v>
      </c>
      <c r="C514" s="67" t="s">
        <v>665</v>
      </c>
      <c r="D514" s="66">
        <v>0</v>
      </c>
      <c r="E514" s="66">
        <v>0</v>
      </c>
      <c r="F514" s="66">
        <v>0</v>
      </c>
      <c r="G514" s="66">
        <v>0</v>
      </c>
      <c r="H514" s="66">
        <v>0</v>
      </c>
      <c r="I514" s="66">
        <v>0</v>
      </c>
      <c r="J514" s="66">
        <v>0</v>
      </c>
      <c r="K514" s="66">
        <v>0</v>
      </c>
      <c r="L514" s="66">
        <v>0</v>
      </c>
      <c r="M514" s="66">
        <v>0</v>
      </c>
      <c r="N514" s="66">
        <v>0</v>
      </c>
      <c r="O514" s="66">
        <v>0</v>
      </c>
      <c r="P514" s="66">
        <v>0</v>
      </c>
      <c r="Q514" s="66">
        <v>0</v>
      </c>
      <c r="R514" s="66">
        <v>0</v>
      </c>
      <c r="S514" s="66">
        <v>0</v>
      </c>
      <c r="T514" s="66">
        <v>0</v>
      </c>
      <c r="U514" s="66">
        <v>0</v>
      </c>
      <c r="V514" s="66">
        <v>0</v>
      </c>
      <c r="W514" s="66">
        <v>0</v>
      </c>
      <c r="X514" s="66">
        <v>0</v>
      </c>
      <c r="Y514" s="66">
        <v>0</v>
      </c>
      <c r="Z514" s="66">
        <v>0</v>
      </c>
      <c r="AA514" s="66">
        <v>0</v>
      </c>
      <c r="AB514" s="66">
        <v>0</v>
      </c>
      <c r="AC514" s="66">
        <v>0</v>
      </c>
      <c r="AD514" s="66">
        <v>0</v>
      </c>
      <c r="AE514" s="66">
        <v>0</v>
      </c>
      <c r="AF514" s="66">
        <v>0</v>
      </c>
      <c r="AG514" s="66">
        <v>0</v>
      </c>
      <c r="AH514" s="66">
        <v>0</v>
      </c>
      <c r="AI514" s="66">
        <v>0</v>
      </c>
      <c r="AJ514" s="66">
        <v>0</v>
      </c>
      <c r="AK514" s="66">
        <v>0</v>
      </c>
      <c r="AL514" s="66">
        <v>0</v>
      </c>
      <c r="AM514" s="66">
        <v>0</v>
      </c>
      <c r="AN514" s="66">
        <v>0</v>
      </c>
      <c r="AO514" s="66">
        <v>0</v>
      </c>
      <c r="AP514" s="66">
        <v>0</v>
      </c>
      <c r="AQ514" s="66">
        <f t="shared" si="7"/>
        <v>0</v>
      </c>
      <c r="AT514" s="35"/>
    </row>
    <row r="515" spans="1:46" ht="33" customHeight="1">
      <c r="A515" s="44">
        <v>1738</v>
      </c>
      <c r="B515" s="45" t="s">
        <v>486</v>
      </c>
      <c r="C515" s="67" t="s">
        <v>665</v>
      </c>
      <c r="D515" s="66">
        <v>0</v>
      </c>
      <c r="E515" s="66">
        <v>0</v>
      </c>
      <c r="F515" s="66">
        <v>0</v>
      </c>
      <c r="G515" s="66">
        <v>0</v>
      </c>
      <c r="H515" s="66">
        <v>0</v>
      </c>
      <c r="I515" s="66">
        <v>0</v>
      </c>
      <c r="J515" s="66">
        <v>0</v>
      </c>
      <c r="K515" s="66">
        <v>0</v>
      </c>
      <c r="L515" s="66">
        <v>0</v>
      </c>
      <c r="M515" s="66">
        <v>0</v>
      </c>
      <c r="N515" s="66">
        <v>0</v>
      </c>
      <c r="O515" s="66">
        <v>0</v>
      </c>
      <c r="P515" s="66">
        <v>0</v>
      </c>
      <c r="Q515" s="66">
        <v>0</v>
      </c>
      <c r="R515" s="66">
        <v>0</v>
      </c>
      <c r="S515" s="66">
        <v>0</v>
      </c>
      <c r="T515" s="66">
        <v>0</v>
      </c>
      <c r="U515" s="66">
        <v>0</v>
      </c>
      <c r="V515" s="66">
        <v>0</v>
      </c>
      <c r="W515" s="66">
        <v>0</v>
      </c>
      <c r="X515" s="66">
        <v>0</v>
      </c>
      <c r="Y515" s="66">
        <v>0</v>
      </c>
      <c r="Z515" s="66">
        <v>0</v>
      </c>
      <c r="AA515" s="66">
        <v>0</v>
      </c>
      <c r="AB515" s="66">
        <v>0</v>
      </c>
      <c r="AC515" s="66">
        <v>0</v>
      </c>
      <c r="AD515" s="66">
        <v>0</v>
      </c>
      <c r="AE515" s="66">
        <v>0</v>
      </c>
      <c r="AF515" s="66">
        <v>0</v>
      </c>
      <c r="AG515" s="66">
        <v>0</v>
      </c>
      <c r="AH515" s="66">
        <v>0</v>
      </c>
      <c r="AI515" s="66">
        <v>0</v>
      </c>
      <c r="AJ515" s="66">
        <v>0</v>
      </c>
      <c r="AK515" s="66">
        <v>0</v>
      </c>
      <c r="AL515" s="66">
        <v>0</v>
      </c>
      <c r="AM515" s="66">
        <v>0</v>
      </c>
      <c r="AN515" s="66">
        <v>0</v>
      </c>
      <c r="AO515" s="66">
        <v>0</v>
      </c>
      <c r="AP515" s="66">
        <v>0</v>
      </c>
      <c r="AQ515" s="66">
        <f t="shared" si="7"/>
        <v>0</v>
      </c>
      <c r="AT515" s="35"/>
    </row>
    <row r="516" spans="1:46" ht="33" customHeight="1">
      <c r="A516" s="44">
        <v>1739</v>
      </c>
      <c r="B516" s="45" t="s">
        <v>487</v>
      </c>
      <c r="C516" s="67" t="s">
        <v>665</v>
      </c>
      <c r="D516" s="66">
        <v>0</v>
      </c>
      <c r="E516" s="66">
        <v>0</v>
      </c>
      <c r="F516" s="66">
        <v>0</v>
      </c>
      <c r="G516" s="66">
        <v>0</v>
      </c>
      <c r="H516" s="66">
        <v>0</v>
      </c>
      <c r="I516" s="66">
        <v>0</v>
      </c>
      <c r="J516" s="66">
        <v>0</v>
      </c>
      <c r="K516" s="66">
        <v>0</v>
      </c>
      <c r="L516" s="66">
        <v>0</v>
      </c>
      <c r="M516" s="66">
        <v>0</v>
      </c>
      <c r="N516" s="66">
        <v>0</v>
      </c>
      <c r="O516" s="66">
        <v>0</v>
      </c>
      <c r="P516" s="66">
        <v>0</v>
      </c>
      <c r="Q516" s="66">
        <v>0</v>
      </c>
      <c r="R516" s="66">
        <v>0</v>
      </c>
      <c r="S516" s="66">
        <v>0</v>
      </c>
      <c r="T516" s="66">
        <v>0</v>
      </c>
      <c r="U516" s="66">
        <v>0</v>
      </c>
      <c r="V516" s="66">
        <v>0</v>
      </c>
      <c r="W516" s="66">
        <v>0</v>
      </c>
      <c r="X516" s="66">
        <v>0</v>
      </c>
      <c r="Y516" s="66">
        <v>0</v>
      </c>
      <c r="Z516" s="66">
        <v>0</v>
      </c>
      <c r="AA516" s="66">
        <v>0</v>
      </c>
      <c r="AB516" s="66">
        <v>0</v>
      </c>
      <c r="AC516" s="66">
        <v>0</v>
      </c>
      <c r="AD516" s="66">
        <v>0</v>
      </c>
      <c r="AE516" s="66">
        <v>0</v>
      </c>
      <c r="AF516" s="66">
        <v>0</v>
      </c>
      <c r="AG516" s="66">
        <v>0</v>
      </c>
      <c r="AH516" s="66">
        <v>0</v>
      </c>
      <c r="AI516" s="66">
        <v>0</v>
      </c>
      <c r="AJ516" s="66">
        <v>0</v>
      </c>
      <c r="AK516" s="66">
        <v>0</v>
      </c>
      <c r="AL516" s="66">
        <v>0</v>
      </c>
      <c r="AM516" s="66">
        <v>0</v>
      </c>
      <c r="AN516" s="66">
        <v>0</v>
      </c>
      <c r="AO516" s="66">
        <v>0</v>
      </c>
      <c r="AP516" s="66">
        <v>0</v>
      </c>
      <c r="AQ516" s="66">
        <f t="shared" si="7"/>
        <v>0</v>
      </c>
      <c r="AT516" s="35"/>
    </row>
    <row r="517" spans="1:46" ht="33" customHeight="1">
      <c r="A517" s="44">
        <v>1740</v>
      </c>
      <c r="B517" s="45" t="s">
        <v>488</v>
      </c>
      <c r="C517" s="67" t="s">
        <v>665</v>
      </c>
      <c r="D517" s="66">
        <v>0</v>
      </c>
      <c r="E517" s="66">
        <v>0</v>
      </c>
      <c r="F517" s="66">
        <v>0</v>
      </c>
      <c r="G517" s="66">
        <v>0</v>
      </c>
      <c r="H517" s="66">
        <v>0</v>
      </c>
      <c r="I517" s="66">
        <v>0</v>
      </c>
      <c r="J517" s="66">
        <v>0</v>
      </c>
      <c r="K517" s="66">
        <v>0</v>
      </c>
      <c r="L517" s="66">
        <v>0</v>
      </c>
      <c r="M517" s="66">
        <v>0</v>
      </c>
      <c r="N517" s="66">
        <v>0</v>
      </c>
      <c r="O517" s="66">
        <v>0</v>
      </c>
      <c r="P517" s="66">
        <v>0</v>
      </c>
      <c r="Q517" s="66">
        <v>0</v>
      </c>
      <c r="R517" s="66">
        <v>0</v>
      </c>
      <c r="S517" s="66">
        <v>0</v>
      </c>
      <c r="T517" s="66">
        <v>0</v>
      </c>
      <c r="U517" s="66">
        <v>0</v>
      </c>
      <c r="V517" s="66">
        <v>0</v>
      </c>
      <c r="W517" s="66">
        <v>0</v>
      </c>
      <c r="X517" s="66">
        <v>0</v>
      </c>
      <c r="Y517" s="66">
        <v>0</v>
      </c>
      <c r="Z517" s="66">
        <v>0</v>
      </c>
      <c r="AA517" s="66">
        <v>0</v>
      </c>
      <c r="AB517" s="66">
        <v>0</v>
      </c>
      <c r="AC517" s="66">
        <v>0</v>
      </c>
      <c r="AD517" s="66">
        <v>0</v>
      </c>
      <c r="AE517" s="66">
        <v>0</v>
      </c>
      <c r="AF517" s="66">
        <v>0</v>
      </c>
      <c r="AG517" s="66">
        <v>0</v>
      </c>
      <c r="AH517" s="66">
        <v>0</v>
      </c>
      <c r="AI517" s="66">
        <v>0</v>
      </c>
      <c r="AJ517" s="66">
        <v>0</v>
      </c>
      <c r="AK517" s="66">
        <v>0</v>
      </c>
      <c r="AL517" s="66">
        <v>0</v>
      </c>
      <c r="AM517" s="66">
        <v>0</v>
      </c>
      <c r="AN517" s="66">
        <v>0</v>
      </c>
      <c r="AO517" s="66">
        <v>0</v>
      </c>
      <c r="AP517" s="66">
        <v>0</v>
      </c>
      <c r="AQ517" s="66">
        <f t="shared" si="7"/>
        <v>0</v>
      </c>
      <c r="AT517" s="35"/>
    </row>
    <row r="518" spans="1:46" ht="33" customHeight="1">
      <c r="A518" s="44">
        <v>1741</v>
      </c>
      <c r="B518" s="45" t="s">
        <v>489</v>
      </c>
      <c r="C518" s="67" t="s">
        <v>665</v>
      </c>
      <c r="D518" s="66">
        <v>0</v>
      </c>
      <c r="E518" s="66">
        <v>0</v>
      </c>
      <c r="F518" s="66">
        <v>0</v>
      </c>
      <c r="G518" s="66">
        <v>0</v>
      </c>
      <c r="H518" s="66">
        <v>0</v>
      </c>
      <c r="I518" s="66">
        <v>0</v>
      </c>
      <c r="J518" s="66">
        <v>0</v>
      </c>
      <c r="K518" s="66">
        <v>0</v>
      </c>
      <c r="L518" s="66">
        <v>0</v>
      </c>
      <c r="M518" s="66">
        <v>0</v>
      </c>
      <c r="N518" s="66">
        <v>0</v>
      </c>
      <c r="O518" s="66">
        <v>0</v>
      </c>
      <c r="P518" s="66">
        <v>0</v>
      </c>
      <c r="Q518" s="66">
        <v>0</v>
      </c>
      <c r="R518" s="66">
        <v>0</v>
      </c>
      <c r="S518" s="66">
        <v>0</v>
      </c>
      <c r="T518" s="66">
        <v>0</v>
      </c>
      <c r="U518" s="66">
        <v>0</v>
      </c>
      <c r="V518" s="66">
        <v>0</v>
      </c>
      <c r="W518" s="66">
        <v>0</v>
      </c>
      <c r="X518" s="66">
        <v>0</v>
      </c>
      <c r="Y518" s="66">
        <v>0</v>
      </c>
      <c r="Z518" s="66">
        <v>0</v>
      </c>
      <c r="AA518" s="66">
        <v>0</v>
      </c>
      <c r="AB518" s="66">
        <v>0</v>
      </c>
      <c r="AC518" s="66">
        <v>0</v>
      </c>
      <c r="AD518" s="66">
        <v>0</v>
      </c>
      <c r="AE518" s="66">
        <v>0</v>
      </c>
      <c r="AF518" s="66">
        <v>0</v>
      </c>
      <c r="AG518" s="66">
        <v>0</v>
      </c>
      <c r="AH518" s="66">
        <v>0</v>
      </c>
      <c r="AI518" s="66">
        <v>0</v>
      </c>
      <c r="AJ518" s="66">
        <v>0</v>
      </c>
      <c r="AK518" s="66">
        <v>0</v>
      </c>
      <c r="AL518" s="66">
        <v>0</v>
      </c>
      <c r="AM518" s="66">
        <v>0</v>
      </c>
      <c r="AN518" s="66">
        <v>0</v>
      </c>
      <c r="AO518" s="66">
        <v>0</v>
      </c>
      <c r="AP518" s="66">
        <v>0</v>
      </c>
      <c r="AQ518" s="66">
        <f t="shared" si="7"/>
        <v>0</v>
      </c>
      <c r="AT518" s="35"/>
    </row>
    <row r="519" spans="1:46" ht="33" customHeight="1">
      <c r="A519" s="44">
        <v>1742</v>
      </c>
      <c r="B519" s="45" t="s">
        <v>490</v>
      </c>
      <c r="C519" s="67" t="s">
        <v>665</v>
      </c>
      <c r="D519" s="66">
        <v>0</v>
      </c>
      <c r="E519" s="66">
        <v>0</v>
      </c>
      <c r="F519" s="66">
        <v>0</v>
      </c>
      <c r="G519" s="66">
        <v>0</v>
      </c>
      <c r="H519" s="66">
        <v>0</v>
      </c>
      <c r="I519" s="66">
        <v>0</v>
      </c>
      <c r="J519" s="66">
        <v>0</v>
      </c>
      <c r="K519" s="66">
        <v>0</v>
      </c>
      <c r="L519" s="66">
        <v>0</v>
      </c>
      <c r="M519" s="66">
        <v>0</v>
      </c>
      <c r="N519" s="66">
        <v>0</v>
      </c>
      <c r="O519" s="66">
        <v>0</v>
      </c>
      <c r="P519" s="66">
        <v>0</v>
      </c>
      <c r="Q519" s="66">
        <v>0</v>
      </c>
      <c r="R519" s="66">
        <v>0</v>
      </c>
      <c r="S519" s="66">
        <v>0</v>
      </c>
      <c r="T519" s="66">
        <v>0</v>
      </c>
      <c r="U519" s="66">
        <v>0</v>
      </c>
      <c r="V519" s="66">
        <v>0</v>
      </c>
      <c r="W519" s="66">
        <v>0</v>
      </c>
      <c r="X519" s="66">
        <v>0</v>
      </c>
      <c r="Y519" s="66">
        <v>0</v>
      </c>
      <c r="Z519" s="66">
        <v>0</v>
      </c>
      <c r="AA519" s="66">
        <v>0</v>
      </c>
      <c r="AB519" s="66">
        <v>0</v>
      </c>
      <c r="AC519" s="66">
        <v>0</v>
      </c>
      <c r="AD519" s="66">
        <v>0</v>
      </c>
      <c r="AE519" s="66">
        <v>0</v>
      </c>
      <c r="AF519" s="66">
        <v>0</v>
      </c>
      <c r="AG519" s="66">
        <v>0</v>
      </c>
      <c r="AH519" s="66">
        <v>0</v>
      </c>
      <c r="AI519" s="66">
        <v>0</v>
      </c>
      <c r="AJ519" s="66">
        <v>0</v>
      </c>
      <c r="AK519" s="66">
        <v>0</v>
      </c>
      <c r="AL519" s="66">
        <v>0</v>
      </c>
      <c r="AM519" s="66">
        <v>0</v>
      </c>
      <c r="AN519" s="66">
        <v>0</v>
      </c>
      <c r="AO519" s="66">
        <v>0</v>
      </c>
      <c r="AP519" s="66">
        <v>0</v>
      </c>
      <c r="AQ519" s="66">
        <f t="shared" si="7"/>
        <v>0</v>
      </c>
      <c r="AT519" s="35"/>
    </row>
    <row r="520" spans="1:46" ht="33" customHeight="1">
      <c r="A520" s="44">
        <v>1743</v>
      </c>
      <c r="B520" s="45" t="s">
        <v>491</v>
      </c>
      <c r="C520" s="67" t="s">
        <v>665</v>
      </c>
      <c r="D520" s="66">
        <v>0</v>
      </c>
      <c r="E520" s="66">
        <v>0</v>
      </c>
      <c r="F520" s="66">
        <v>0</v>
      </c>
      <c r="G520" s="66">
        <v>0</v>
      </c>
      <c r="H520" s="66">
        <v>0</v>
      </c>
      <c r="I520" s="66">
        <v>0</v>
      </c>
      <c r="J520" s="66">
        <v>0</v>
      </c>
      <c r="K520" s="66">
        <v>0</v>
      </c>
      <c r="L520" s="66">
        <v>0</v>
      </c>
      <c r="M520" s="66">
        <v>0</v>
      </c>
      <c r="N520" s="66">
        <v>0</v>
      </c>
      <c r="O520" s="66">
        <v>0</v>
      </c>
      <c r="P520" s="66">
        <v>0</v>
      </c>
      <c r="Q520" s="66">
        <v>0</v>
      </c>
      <c r="R520" s="66">
        <v>0</v>
      </c>
      <c r="S520" s="66">
        <v>0</v>
      </c>
      <c r="T520" s="66">
        <v>0</v>
      </c>
      <c r="U520" s="66">
        <v>0</v>
      </c>
      <c r="V520" s="66">
        <v>0</v>
      </c>
      <c r="W520" s="66">
        <v>0</v>
      </c>
      <c r="X520" s="66">
        <v>0</v>
      </c>
      <c r="Y520" s="66">
        <v>0</v>
      </c>
      <c r="Z520" s="66">
        <v>0</v>
      </c>
      <c r="AA520" s="66">
        <v>0</v>
      </c>
      <c r="AB520" s="66">
        <v>0</v>
      </c>
      <c r="AC520" s="66">
        <v>0</v>
      </c>
      <c r="AD520" s="66">
        <v>0</v>
      </c>
      <c r="AE520" s="66">
        <v>0</v>
      </c>
      <c r="AF520" s="66">
        <v>0</v>
      </c>
      <c r="AG520" s="66">
        <v>0</v>
      </c>
      <c r="AH520" s="66">
        <v>0</v>
      </c>
      <c r="AI520" s="66">
        <v>0</v>
      </c>
      <c r="AJ520" s="66">
        <v>0</v>
      </c>
      <c r="AK520" s="66">
        <v>0</v>
      </c>
      <c r="AL520" s="66">
        <v>0</v>
      </c>
      <c r="AM520" s="66">
        <v>0</v>
      </c>
      <c r="AN520" s="66">
        <v>0</v>
      </c>
      <c r="AO520" s="66">
        <v>0</v>
      </c>
      <c r="AP520" s="66">
        <v>0</v>
      </c>
      <c r="AQ520" s="66">
        <f t="shared" si="7"/>
        <v>0</v>
      </c>
      <c r="AT520" s="35"/>
    </row>
    <row r="521" spans="1:46" ht="33" customHeight="1">
      <c r="A521" s="44">
        <v>1744</v>
      </c>
      <c r="B521" s="45" t="s">
        <v>492</v>
      </c>
      <c r="C521" s="67" t="s">
        <v>665</v>
      </c>
      <c r="D521" s="66">
        <v>0</v>
      </c>
      <c r="E521" s="66">
        <v>0</v>
      </c>
      <c r="F521" s="66">
        <v>0</v>
      </c>
      <c r="G521" s="66">
        <v>0</v>
      </c>
      <c r="H521" s="66">
        <v>0</v>
      </c>
      <c r="I521" s="66">
        <v>0</v>
      </c>
      <c r="J521" s="66">
        <v>0</v>
      </c>
      <c r="K521" s="66">
        <v>0</v>
      </c>
      <c r="L521" s="66">
        <v>0</v>
      </c>
      <c r="M521" s="66">
        <v>0</v>
      </c>
      <c r="N521" s="66">
        <v>0</v>
      </c>
      <c r="O521" s="66">
        <v>0</v>
      </c>
      <c r="P521" s="66">
        <v>0</v>
      </c>
      <c r="Q521" s="66">
        <v>0</v>
      </c>
      <c r="R521" s="66">
        <v>0</v>
      </c>
      <c r="S521" s="66">
        <v>0</v>
      </c>
      <c r="T521" s="66">
        <v>0</v>
      </c>
      <c r="U521" s="66">
        <v>0</v>
      </c>
      <c r="V521" s="66">
        <v>0</v>
      </c>
      <c r="W521" s="66">
        <v>0</v>
      </c>
      <c r="X521" s="66">
        <v>0</v>
      </c>
      <c r="Y521" s="66">
        <v>0</v>
      </c>
      <c r="Z521" s="66">
        <v>0</v>
      </c>
      <c r="AA521" s="66">
        <v>0</v>
      </c>
      <c r="AB521" s="66">
        <v>0</v>
      </c>
      <c r="AC521" s="66">
        <v>0</v>
      </c>
      <c r="AD521" s="66">
        <v>0</v>
      </c>
      <c r="AE521" s="66">
        <v>0</v>
      </c>
      <c r="AF521" s="66">
        <v>0</v>
      </c>
      <c r="AG521" s="66">
        <v>0</v>
      </c>
      <c r="AH521" s="66">
        <v>0</v>
      </c>
      <c r="AI521" s="66">
        <v>0</v>
      </c>
      <c r="AJ521" s="66">
        <v>0</v>
      </c>
      <c r="AK521" s="66">
        <v>0</v>
      </c>
      <c r="AL521" s="66">
        <v>0</v>
      </c>
      <c r="AM521" s="66">
        <v>0</v>
      </c>
      <c r="AN521" s="66">
        <v>0</v>
      </c>
      <c r="AO521" s="66">
        <v>0</v>
      </c>
      <c r="AP521" s="66">
        <v>0</v>
      </c>
      <c r="AQ521" s="66">
        <f t="shared" si="7"/>
        <v>0</v>
      </c>
      <c r="AT521" s="35"/>
    </row>
    <row r="522" spans="1:46" ht="33" customHeight="1">
      <c r="A522" s="44">
        <v>1745</v>
      </c>
      <c r="B522" s="45" t="s">
        <v>493</v>
      </c>
      <c r="C522" s="67" t="s">
        <v>665</v>
      </c>
      <c r="D522" s="66">
        <v>0</v>
      </c>
      <c r="E522" s="66">
        <v>0</v>
      </c>
      <c r="F522" s="66">
        <v>0</v>
      </c>
      <c r="G522" s="66">
        <v>0</v>
      </c>
      <c r="H522" s="66">
        <v>0</v>
      </c>
      <c r="I522" s="66">
        <v>0</v>
      </c>
      <c r="J522" s="66">
        <v>0</v>
      </c>
      <c r="K522" s="66">
        <v>0</v>
      </c>
      <c r="L522" s="66">
        <v>0</v>
      </c>
      <c r="M522" s="66">
        <v>0</v>
      </c>
      <c r="N522" s="66">
        <v>0</v>
      </c>
      <c r="O522" s="66">
        <v>0</v>
      </c>
      <c r="P522" s="66">
        <v>0</v>
      </c>
      <c r="Q522" s="66">
        <v>0</v>
      </c>
      <c r="R522" s="66">
        <v>0</v>
      </c>
      <c r="S522" s="66">
        <v>0</v>
      </c>
      <c r="T522" s="66">
        <v>0</v>
      </c>
      <c r="U522" s="66">
        <v>0</v>
      </c>
      <c r="V522" s="66">
        <v>0</v>
      </c>
      <c r="W522" s="66">
        <v>0</v>
      </c>
      <c r="X522" s="66">
        <v>0</v>
      </c>
      <c r="Y522" s="66">
        <v>0</v>
      </c>
      <c r="Z522" s="66">
        <v>0</v>
      </c>
      <c r="AA522" s="66">
        <v>0</v>
      </c>
      <c r="AB522" s="66">
        <v>0</v>
      </c>
      <c r="AC522" s="66">
        <v>0</v>
      </c>
      <c r="AD522" s="66">
        <v>0</v>
      </c>
      <c r="AE522" s="66">
        <v>0</v>
      </c>
      <c r="AF522" s="66">
        <v>0</v>
      </c>
      <c r="AG522" s="66">
        <v>0</v>
      </c>
      <c r="AH522" s="66">
        <v>0</v>
      </c>
      <c r="AI522" s="66">
        <v>0</v>
      </c>
      <c r="AJ522" s="66">
        <v>0</v>
      </c>
      <c r="AK522" s="66">
        <v>0</v>
      </c>
      <c r="AL522" s="66">
        <v>0</v>
      </c>
      <c r="AM522" s="66">
        <v>0</v>
      </c>
      <c r="AN522" s="66">
        <v>0</v>
      </c>
      <c r="AO522" s="66">
        <v>0</v>
      </c>
      <c r="AP522" s="66">
        <v>0</v>
      </c>
      <c r="AQ522" s="66">
        <f t="shared" si="7"/>
        <v>0</v>
      </c>
      <c r="AT522" s="35"/>
    </row>
    <row r="523" spans="1:46" ht="33" customHeight="1">
      <c r="A523" s="44">
        <v>1746</v>
      </c>
      <c r="B523" s="45" t="s">
        <v>494</v>
      </c>
      <c r="C523" s="67" t="s">
        <v>665</v>
      </c>
      <c r="D523" s="66">
        <v>0</v>
      </c>
      <c r="E523" s="66">
        <v>0</v>
      </c>
      <c r="F523" s="66">
        <v>0</v>
      </c>
      <c r="G523" s="66">
        <v>0</v>
      </c>
      <c r="H523" s="66">
        <v>0</v>
      </c>
      <c r="I523" s="66">
        <v>0</v>
      </c>
      <c r="J523" s="66">
        <v>0</v>
      </c>
      <c r="K523" s="66">
        <v>0</v>
      </c>
      <c r="L523" s="66">
        <v>0</v>
      </c>
      <c r="M523" s="66">
        <v>0</v>
      </c>
      <c r="N523" s="66">
        <v>0</v>
      </c>
      <c r="O523" s="66">
        <v>0</v>
      </c>
      <c r="P523" s="66">
        <v>0</v>
      </c>
      <c r="Q523" s="66">
        <v>0</v>
      </c>
      <c r="R523" s="66">
        <v>0</v>
      </c>
      <c r="S523" s="66">
        <v>0</v>
      </c>
      <c r="T523" s="66">
        <v>0</v>
      </c>
      <c r="U523" s="66">
        <v>0</v>
      </c>
      <c r="V523" s="66">
        <v>0</v>
      </c>
      <c r="W523" s="66">
        <v>0</v>
      </c>
      <c r="X523" s="66">
        <v>0</v>
      </c>
      <c r="Y523" s="66">
        <v>0</v>
      </c>
      <c r="Z523" s="66">
        <v>0</v>
      </c>
      <c r="AA523" s="66">
        <v>0</v>
      </c>
      <c r="AB523" s="66">
        <v>0</v>
      </c>
      <c r="AC523" s="66">
        <v>0</v>
      </c>
      <c r="AD523" s="66">
        <v>0</v>
      </c>
      <c r="AE523" s="66">
        <v>0</v>
      </c>
      <c r="AF523" s="66">
        <v>0</v>
      </c>
      <c r="AG523" s="66">
        <v>0</v>
      </c>
      <c r="AH523" s="66">
        <v>0</v>
      </c>
      <c r="AI523" s="66">
        <v>0</v>
      </c>
      <c r="AJ523" s="66">
        <v>0</v>
      </c>
      <c r="AK523" s="66">
        <v>0</v>
      </c>
      <c r="AL523" s="66">
        <v>0</v>
      </c>
      <c r="AM523" s="66">
        <v>0</v>
      </c>
      <c r="AN523" s="66">
        <v>0</v>
      </c>
      <c r="AO523" s="66">
        <v>0</v>
      </c>
      <c r="AP523" s="66">
        <v>0</v>
      </c>
      <c r="AQ523" s="66">
        <f t="shared" ref="AQ523:AQ586" si="8">SUM(D523:AP523)</f>
        <v>0</v>
      </c>
      <c r="AT523" s="35"/>
    </row>
    <row r="524" spans="1:46" ht="33" customHeight="1">
      <c r="A524" s="44">
        <v>1747</v>
      </c>
      <c r="B524" s="45" t="s">
        <v>1307</v>
      </c>
      <c r="C524" s="67" t="s">
        <v>665</v>
      </c>
      <c r="D524" s="66">
        <v>0</v>
      </c>
      <c r="E524" s="66">
        <v>0</v>
      </c>
      <c r="F524" s="66">
        <v>0</v>
      </c>
      <c r="G524" s="66">
        <v>0</v>
      </c>
      <c r="H524" s="66">
        <v>0</v>
      </c>
      <c r="I524" s="66">
        <v>0</v>
      </c>
      <c r="J524" s="66">
        <v>0</v>
      </c>
      <c r="K524" s="66">
        <v>0</v>
      </c>
      <c r="L524" s="66">
        <v>0</v>
      </c>
      <c r="M524" s="66">
        <v>0</v>
      </c>
      <c r="N524" s="66">
        <v>0</v>
      </c>
      <c r="O524" s="66">
        <v>0</v>
      </c>
      <c r="P524" s="66">
        <v>0</v>
      </c>
      <c r="Q524" s="66">
        <v>0</v>
      </c>
      <c r="R524" s="66">
        <v>0</v>
      </c>
      <c r="S524" s="66">
        <v>0</v>
      </c>
      <c r="T524" s="66">
        <v>0</v>
      </c>
      <c r="U524" s="66">
        <v>0</v>
      </c>
      <c r="V524" s="66">
        <v>0</v>
      </c>
      <c r="W524" s="66">
        <v>0</v>
      </c>
      <c r="X524" s="66">
        <v>0</v>
      </c>
      <c r="Y524" s="66">
        <v>0</v>
      </c>
      <c r="Z524" s="66">
        <v>0</v>
      </c>
      <c r="AA524" s="66">
        <v>0</v>
      </c>
      <c r="AB524" s="66">
        <v>0</v>
      </c>
      <c r="AC524" s="66">
        <v>0</v>
      </c>
      <c r="AD524" s="66">
        <v>0</v>
      </c>
      <c r="AE524" s="66">
        <v>0</v>
      </c>
      <c r="AF524" s="66">
        <v>0</v>
      </c>
      <c r="AG524" s="66">
        <v>0</v>
      </c>
      <c r="AH524" s="66">
        <v>0</v>
      </c>
      <c r="AI524" s="66">
        <v>0</v>
      </c>
      <c r="AJ524" s="66">
        <v>0</v>
      </c>
      <c r="AK524" s="66">
        <v>0</v>
      </c>
      <c r="AL524" s="66">
        <v>0</v>
      </c>
      <c r="AM524" s="66">
        <v>0</v>
      </c>
      <c r="AN524" s="66">
        <v>0</v>
      </c>
      <c r="AO524" s="66">
        <v>0</v>
      </c>
      <c r="AP524" s="66">
        <v>0</v>
      </c>
      <c r="AQ524" s="66">
        <f t="shared" si="8"/>
        <v>0</v>
      </c>
      <c r="AT524" s="35"/>
    </row>
    <row r="525" spans="1:46" ht="33" customHeight="1">
      <c r="A525" s="44">
        <v>1748</v>
      </c>
      <c r="B525" s="45" t="s">
        <v>495</v>
      </c>
      <c r="C525" s="67" t="s">
        <v>665</v>
      </c>
      <c r="D525" s="66">
        <v>0</v>
      </c>
      <c r="E525" s="66">
        <v>0</v>
      </c>
      <c r="F525" s="66">
        <v>0</v>
      </c>
      <c r="G525" s="66">
        <v>0</v>
      </c>
      <c r="H525" s="66">
        <v>0</v>
      </c>
      <c r="I525" s="66">
        <v>0</v>
      </c>
      <c r="J525" s="66">
        <v>0</v>
      </c>
      <c r="K525" s="66">
        <v>0</v>
      </c>
      <c r="L525" s="66">
        <v>0</v>
      </c>
      <c r="M525" s="66">
        <v>0</v>
      </c>
      <c r="N525" s="66">
        <v>0</v>
      </c>
      <c r="O525" s="66">
        <v>0</v>
      </c>
      <c r="P525" s="66">
        <v>0</v>
      </c>
      <c r="Q525" s="66">
        <v>0</v>
      </c>
      <c r="R525" s="66">
        <v>0</v>
      </c>
      <c r="S525" s="66">
        <v>0</v>
      </c>
      <c r="T525" s="66">
        <v>0</v>
      </c>
      <c r="U525" s="66">
        <v>0</v>
      </c>
      <c r="V525" s="66">
        <v>0</v>
      </c>
      <c r="W525" s="66">
        <v>0</v>
      </c>
      <c r="X525" s="66">
        <v>0</v>
      </c>
      <c r="Y525" s="66">
        <v>0</v>
      </c>
      <c r="Z525" s="66">
        <v>0</v>
      </c>
      <c r="AA525" s="66">
        <v>0</v>
      </c>
      <c r="AB525" s="66">
        <v>0</v>
      </c>
      <c r="AC525" s="66">
        <v>0</v>
      </c>
      <c r="AD525" s="66">
        <v>0</v>
      </c>
      <c r="AE525" s="66">
        <v>0</v>
      </c>
      <c r="AF525" s="66">
        <v>0</v>
      </c>
      <c r="AG525" s="66">
        <v>0</v>
      </c>
      <c r="AH525" s="66">
        <v>0</v>
      </c>
      <c r="AI525" s="66">
        <v>0</v>
      </c>
      <c r="AJ525" s="66">
        <v>0</v>
      </c>
      <c r="AK525" s="66">
        <v>0</v>
      </c>
      <c r="AL525" s="66">
        <v>0</v>
      </c>
      <c r="AM525" s="66">
        <v>0</v>
      </c>
      <c r="AN525" s="66">
        <v>0</v>
      </c>
      <c r="AO525" s="66">
        <v>0</v>
      </c>
      <c r="AP525" s="66">
        <v>0</v>
      </c>
      <c r="AQ525" s="66">
        <f t="shared" si="8"/>
        <v>0</v>
      </c>
      <c r="AT525" s="35"/>
    </row>
    <row r="526" spans="1:46" ht="33" customHeight="1">
      <c r="A526" s="44">
        <v>1749</v>
      </c>
      <c r="B526" s="45" t="s">
        <v>496</v>
      </c>
      <c r="C526" s="67" t="s">
        <v>665</v>
      </c>
      <c r="D526" s="66">
        <v>0</v>
      </c>
      <c r="E526" s="66">
        <v>0</v>
      </c>
      <c r="F526" s="66">
        <v>0</v>
      </c>
      <c r="G526" s="66">
        <v>0</v>
      </c>
      <c r="H526" s="66">
        <v>0</v>
      </c>
      <c r="I526" s="66">
        <v>0</v>
      </c>
      <c r="J526" s="66">
        <v>0</v>
      </c>
      <c r="K526" s="66">
        <v>0</v>
      </c>
      <c r="L526" s="66">
        <v>0</v>
      </c>
      <c r="M526" s="66">
        <v>0</v>
      </c>
      <c r="N526" s="66">
        <v>0</v>
      </c>
      <c r="O526" s="66">
        <v>0</v>
      </c>
      <c r="P526" s="66">
        <v>0</v>
      </c>
      <c r="Q526" s="66">
        <v>0</v>
      </c>
      <c r="R526" s="66">
        <v>0</v>
      </c>
      <c r="S526" s="66">
        <v>0</v>
      </c>
      <c r="T526" s="66">
        <v>0</v>
      </c>
      <c r="U526" s="66">
        <v>0</v>
      </c>
      <c r="V526" s="66">
        <v>0</v>
      </c>
      <c r="W526" s="66">
        <v>0</v>
      </c>
      <c r="X526" s="66">
        <v>0</v>
      </c>
      <c r="Y526" s="66">
        <v>0</v>
      </c>
      <c r="Z526" s="66">
        <v>0</v>
      </c>
      <c r="AA526" s="66">
        <v>0</v>
      </c>
      <c r="AB526" s="66">
        <v>0</v>
      </c>
      <c r="AC526" s="66">
        <v>0</v>
      </c>
      <c r="AD526" s="66">
        <v>0</v>
      </c>
      <c r="AE526" s="66">
        <v>0</v>
      </c>
      <c r="AF526" s="66">
        <v>0</v>
      </c>
      <c r="AG526" s="66">
        <v>0</v>
      </c>
      <c r="AH526" s="66">
        <v>0</v>
      </c>
      <c r="AI526" s="66">
        <v>0</v>
      </c>
      <c r="AJ526" s="66">
        <v>0</v>
      </c>
      <c r="AK526" s="66">
        <v>0</v>
      </c>
      <c r="AL526" s="66">
        <v>0</v>
      </c>
      <c r="AM526" s="66">
        <v>0</v>
      </c>
      <c r="AN526" s="66">
        <v>0</v>
      </c>
      <c r="AO526" s="66">
        <v>0</v>
      </c>
      <c r="AP526" s="66">
        <v>0</v>
      </c>
      <c r="AQ526" s="66">
        <f t="shared" si="8"/>
        <v>0</v>
      </c>
      <c r="AT526" s="35"/>
    </row>
    <row r="527" spans="1:46" ht="33" customHeight="1">
      <c r="A527" s="44">
        <v>1750</v>
      </c>
      <c r="B527" s="45" t="s">
        <v>497</v>
      </c>
      <c r="C527" s="67" t="s">
        <v>665</v>
      </c>
      <c r="D527" s="66">
        <v>0</v>
      </c>
      <c r="E527" s="66">
        <v>0</v>
      </c>
      <c r="F527" s="66">
        <v>0</v>
      </c>
      <c r="G527" s="66">
        <v>0</v>
      </c>
      <c r="H527" s="66">
        <v>0</v>
      </c>
      <c r="I527" s="66">
        <v>0</v>
      </c>
      <c r="J527" s="66">
        <v>0</v>
      </c>
      <c r="K527" s="66">
        <v>0</v>
      </c>
      <c r="L527" s="66">
        <v>0</v>
      </c>
      <c r="M527" s="66">
        <v>0</v>
      </c>
      <c r="N527" s="66">
        <v>0</v>
      </c>
      <c r="O527" s="66">
        <v>0</v>
      </c>
      <c r="P527" s="66">
        <v>0</v>
      </c>
      <c r="Q527" s="66">
        <v>0</v>
      </c>
      <c r="R527" s="66">
        <v>0</v>
      </c>
      <c r="S527" s="66">
        <v>0</v>
      </c>
      <c r="T527" s="66">
        <v>0</v>
      </c>
      <c r="U527" s="66">
        <v>0</v>
      </c>
      <c r="V527" s="66">
        <v>0</v>
      </c>
      <c r="W527" s="66">
        <v>0</v>
      </c>
      <c r="X527" s="66">
        <v>0</v>
      </c>
      <c r="Y527" s="66">
        <v>0</v>
      </c>
      <c r="Z527" s="66">
        <v>0</v>
      </c>
      <c r="AA527" s="66">
        <v>0</v>
      </c>
      <c r="AB527" s="66">
        <v>0</v>
      </c>
      <c r="AC527" s="66">
        <v>0</v>
      </c>
      <c r="AD527" s="66">
        <v>0</v>
      </c>
      <c r="AE527" s="66">
        <v>0</v>
      </c>
      <c r="AF527" s="66">
        <v>0</v>
      </c>
      <c r="AG527" s="66">
        <v>0</v>
      </c>
      <c r="AH527" s="66">
        <v>0</v>
      </c>
      <c r="AI527" s="66">
        <v>0</v>
      </c>
      <c r="AJ527" s="66">
        <v>0</v>
      </c>
      <c r="AK527" s="66">
        <v>0</v>
      </c>
      <c r="AL527" s="66">
        <v>0</v>
      </c>
      <c r="AM527" s="66">
        <v>0</v>
      </c>
      <c r="AN527" s="66">
        <v>0</v>
      </c>
      <c r="AO527" s="66">
        <v>0</v>
      </c>
      <c r="AP527" s="66">
        <v>0</v>
      </c>
      <c r="AQ527" s="66">
        <f t="shared" si="8"/>
        <v>0</v>
      </c>
      <c r="AT527" s="35"/>
    </row>
    <row r="528" spans="1:46" ht="33" customHeight="1">
      <c r="A528" s="44">
        <v>1751</v>
      </c>
      <c r="B528" s="45" t="s">
        <v>498</v>
      </c>
      <c r="C528" s="67" t="s">
        <v>665</v>
      </c>
      <c r="D528" s="66">
        <v>0</v>
      </c>
      <c r="E528" s="66">
        <v>0</v>
      </c>
      <c r="F528" s="66">
        <v>0</v>
      </c>
      <c r="G528" s="66">
        <v>0</v>
      </c>
      <c r="H528" s="66">
        <v>0</v>
      </c>
      <c r="I528" s="66">
        <v>0</v>
      </c>
      <c r="J528" s="66">
        <v>0</v>
      </c>
      <c r="K528" s="66">
        <v>0</v>
      </c>
      <c r="L528" s="66">
        <v>0</v>
      </c>
      <c r="M528" s="66">
        <v>0</v>
      </c>
      <c r="N528" s="66">
        <v>0</v>
      </c>
      <c r="O528" s="66">
        <v>0</v>
      </c>
      <c r="P528" s="66">
        <v>0</v>
      </c>
      <c r="Q528" s="66">
        <v>0</v>
      </c>
      <c r="R528" s="66">
        <v>0</v>
      </c>
      <c r="S528" s="66">
        <v>0</v>
      </c>
      <c r="T528" s="66">
        <v>0</v>
      </c>
      <c r="U528" s="66">
        <v>0</v>
      </c>
      <c r="V528" s="66">
        <v>0</v>
      </c>
      <c r="W528" s="66">
        <v>0</v>
      </c>
      <c r="X528" s="66">
        <v>0</v>
      </c>
      <c r="Y528" s="66">
        <v>0</v>
      </c>
      <c r="Z528" s="66">
        <v>0</v>
      </c>
      <c r="AA528" s="66">
        <v>0</v>
      </c>
      <c r="AB528" s="66">
        <v>0</v>
      </c>
      <c r="AC528" s="66">
        <v>0</v>
      </c>
      <c r="AD528" s="66">
        <v>0</v>
      </c>
      <c r="AE528" s="66">
        <v>0</v>
      </c>
      <c r="AF528" s="66">
        <v>0</v>
      </c>
      <c r="AG528" s="66">
        <v>0</v>
      </c>
      <c r="AH528" s="66">
        <v>0</v>
      </c>
      <c r="AI528" s="66">
        <v>0</v>
      </c>
      <c r="AJ528" s="66">
        <v>0</v>
      </c>
      <c r="AK528" s="66">
        <v>0</v>
      </c>
      <c r="AL528" s="66">
        <v>0</v>
      </c>
      <c r="AM528" s="66">
        <v>0</v>
      </c>
      <c r="AN528" s="66">
        <v>0</v>
      </c>
      <c r="AO528" s="66">
        <v>0</v>
      </c>
      <c r="AP528" s="66">
        <v>0</v>
      </c>
      <c r="AQ528" s="66">
        <f t="shared" si="8"/>
        <v>0</v>
      </c>
      <c r="AT528" s="35"/>
    </row>
    <row r="529" spans="1:46" ht="33" customHeight="1">
      <c r="A529" s="44">
        <v>1752</v>
      </c>
      <c r="B529" s="45" t="s">
        <v>499</v>
      </c>
      <c r="C529" s="67" t="s">
        <v>665</v>
      </c>
      <c r="D529" s="66">
        <v>0</v>
      </c>
      <c r="E529" s="66">
        <v>0</v>
      </c>
      <c r="F529" s="66">
        <v>0</v>
      </c>
      <c r="G529" s="66">
        <v>0</v>
      </c>
      <c r="H529" s="66">
        <v>0</v>
      </c>
      <c r="I529" s="66">
        <v>0</v>
      </c>
      <c r="J529" s="66">
        <v>0</v>
      </c>
      <c r="K529" s="66">
        <v>0</v>
      </c>
      <c r="L529" s="66">
        <v>0</v>
      </c>
      <c r="M529" s="66">
        <v>0</v>
      </c>
      <c r="N529" s="66">
        <v>0</v>
      </c>
      <c r="O529" s="66">
        <v>0</v>
      </c>
      <c r="P529" s="66">
        <v>0</v>
      </c>
      <c r="Q529" s="66">
        <v>0</v>
      </c>
      <c r="R529" s="66">
        <v>0</v>
      </c>
      <c r="S529" s="66">
        <v>0</v>
      </c>
      <c r="T529" s="66">
        <v>0</v>
      </c>
      <c r="U529" s="66">
        <v>0</v>
      </c>
      <c r="V529" s="66">
        <v>0</v>
      </c>
      <c r="W529" s="66">
        <v>0</v>
      </c>
      <c r="X529" s="66">
        <v>0</v>
      </c>
      <c r="Y529" s="66">
        <v>0</v>
      </c>
      <c r="Z529" s="66">
        <v>0</v>
      </c>
      <c r="AA529" s="66">
        <v>0</v>
      </c>
      <c r="AB529" s="66">
        <v>0</v>
      </c>
      <c r="AC529" s="66">
        <v>0</v>
      </c>
      <c r="AD529" s="66">
        <v>0</v>
      </c>
      <c r="AE529" s="66">
        <v>0</v>
      </c>
      <c r="AF529" s="66">
        <v>0</v>
      </c>
      <c r="AG529" s="66">
        <v>0</v>
      </c>
      <c r="AH529" s="66">
        <v>0</v>
      </c>
      <c r="AI529" s="66">
        <v>0</v>
      </c>
      <c r="AJ529" s="66">
        <v>0</v>
      </c>
      <c r="AK529" s="66">
        <v>0</v>
      </c>
      <c r="AL529" s="66">
        <v>0</v>
      </c>
      <c r="AM529" s="66">
        <v>0</v>
      </c>
      <c r="AN529" s="66">
        <v>0</v>
      </c>
      <c r="AO529" s="66">
        <v>0</v>
      </c>
      <c r="AP529" s="66">
        <v>0</v>
      </c>
      <c r="AQ529" s="66">
        <f t="shared" si="8"/>
        <v>0</v>
      </c>
      <c r="AT529" s="35"/>
    </row>
    <row r="530" spans="1:46" ht="33" customHeight="1">
      <c r="A530" s="44">
        <v>1753</v>
      </c>
      <c r="B530" s="45" t="s">
        <v>500</v>
      </c>
      <c r="C530" s="67" t="s">
        <v>665</v>
      </c>
      <c r="D530" s="66">
        <v>0</v>
      </c>
      <c r="E530" s="66">
        <v>0</v>
      </c>
      <c r="F530" s="66">
        <v>0</v>
      </c>
      <c r="G530" s="66">
        <v>0</v>
      </c>
      <c r="H530" s="66">
        <v>0</v>
      </c>
      <c r="I530" s="66">
        <v>0</v>
      </c>
      <c r="J530" s="66">
        <v>0</v>
      </c>
      <c r="K530" s="66">
        <v>0</v>
      </c>
      <c r="L530" s="66">
        <v>0</v>
      </c>
      <c r="M530" s="66">
        <v>0</v>
      </c>
      <c r="N530" s="66">
        <v>0</v>
      </c>
      <c r="O530" s="66">
        <v>0</v>
      </c>
      <c r="P530" s="66">
        <v>0</v>
      </c>
      <c r="Q530" s="66">
        <v>0</v>
      </c>
      <c r="R530" s="66">
        <v>0</v>
      </c>
      <c r="S530" s="66">
        <v>0</v>
      </c>
      <c r="T530" s="66">
        <v>0</v>
      </c>
      <c r="U530" s="66">
        <v>0</v>
      </c>
      <c r="V530" s="66">
        <v>0</v>
      </c>
      <c r="W530" s="66">
        <v>0</v>
      </c>
      <c r="X530" s="66">
        <v>0</v>
      </c>
      <c r="Y530" s="66">
        <v>0</v>
      </c>
      <c r="Z530" s="66">
        <v>0</v>
      </c>
      <c r="AA530" s="66">
        <v>0</v>
      </c>
      <c r="AB530" s="66">
        <v>0</v>
      </c>
      <c r="AC530" s="66">
        <v>0</v>
      </c>
      <c r="AD530" s="66">
        <v>0</v>
      </c>
      <c r="AE530" s="66">
        <v>0</v>
      </c>
      <c r="AF530" s="66">
        <v>0</v>
      </c>
      <c r="AG530" s="66">
        <v>0</v>
      </c>
      <c r="AH530" s="66">
        <v>0</v>
      </c>
      <c r="AI530" s="66">
        <v>0</v>
      </c>
      <c r="AJ530" s="66">
        <v>0</v>
      </c>
      <c r="AK530" s="66">
        <v>0</v>
      </c>
      <c r="AL530" s="66">
        <v>0</v>
      </c>
      <c r="AM530" s="66">
        <v>0</v>
      </c>
      <c r="AN530" s="66">
        <v>0</v>
      </c>
      <c r="AO530" s="66">
        <v>0</v>
      </c>
      <c r="AP530" s="66">
        <v>0</v>
      </c>
      <c r="AQ530" s="66">
        <f t="shared" si="8"/>
        <v>0</v>
      </c>
      <c r="AT530" s="35"/>
    </row>
    <row r="531" spans="1:46" ht="33" customHeight="1">
      <c r="A531" s="44">
        <v>1754</v>
      </c>
      <c r="B531" s="45" t="s">
        <v>501</v>
      </c>
      <c r="C531" s="67" t="s">
        <v>665</v>
      </c>
      <c r="D531" s="66">
        <v>0</v>
      </c>
      <c r="E531" s="66">
        <v>0</v>
      </c>
      <c r="F531" s="66">
        <v>0</v>
      </c>
      <c r="G531" s="66">
        <v>0</v>
      </c>
      <c r="H531" s="66">
        <v>0</v>
      </c>
      <c r="I531" s="66">
        <v>0</v>
      </c>
      <c r="J531" s="66">
        <v>0</v>
      </c>
      <c r="K531" s="66">
        <v>0</v>
      </c>
      <c r="L531" s="66">
        <v>0</v>
      </c>
      <c r="M531" s="66">
        <v>0</v>
      </c>
      <c r="N531" s="66">
        <v>0</v>
      </c>
      <c r="O531" s="66">
        <v>0</v>
      </c>
      <c r="P531" s="66">
        <v>0</v>
      </c>
      <c r="Q531" s="66">
        <v>0</v>
      </c>
      <c r="R531" s="66">
        <v>0</v>
      </c>
      <c r="S531" s="66">
        <v>0</v>
      </c>
      <c r="T531" s="66">
        <v>0</v>
      </c>
      <c r="U531" s="66">
        <v>0</v>
      </c>
      <c r="V531" s="66">
        <v>0</v>
      </c>
      <c r="W531" s="66">
        <v>0</v>
      </c>
      <c r="X531" s="66">
        <v>0</v>
      </c>
      <c r="Y531" s="66">
        <v>0</v>
      </c>
      <c r="Z531" s="66">
        <v>0</v>
      </c>
      <c r="AA531" s="66">
        <v>0</v>
      </c>
      <c r="AB531" s="66">
        <v>0</v>
      </c>
      <c r="AC531" s="66">
        <v>0</v>
      </c>
      <c r="AD531" s="66">
        <v>0</v>
      </c>
      <c r="AE531" s="66">
        <v>0</v>
      </c>
      <c r="AF531" s="66">
        <v>0</v>
      </c>
      <c r="AG531" s="66">
        <v>0</v>
      </c>
      <c r="AH531" s="66">
        <v>0</v>
      </c>
      <c r="AI531" s="66">
        <v>0</v>
      </c>
      <c r="AJ531" s="66">
        <v>0</v>
      </c>
      <c r="AK531" s="66">
        <v>0</v>
      </c>
      <c r="AL531" s="66">
        <v>0</v>
      </c>
      <c r="AM531" s="66">
        <v>0</v>
      </c>
      <c r="AN531" s="66">
        <v>0</v>
      </c>
      <c r="AO531" s="66">
        <v>0</v>
      </c>
      <c r="AP531" s="66">
        <v>0</v>
      </c>
      <c r="AQ531" s="66">
        <f t="shared" si="8"/>
        <v>0</v>
      </c>
      <c r="AT531" s="35"/>
    </row>
    <row r="532" spans="1:46" ht="33" customHeight="1">
      <c r="A532" s="44">
        <v>1755</v>
      </c>
      <c r="B532" s="45" t="s">
        <v>502</v>
      </c>
      <c r="C532" s="67" t="s">
        <v>665</v>
      </c>
      <c r="D532" s="66">
        <v>0</v>
      </c>
      <c r="E532" s="66">
        <v>0</v>
      </c>
      <c r="F532" s="66">
        <v>0</v>
      </c>
      <c r="G532" s="66">
        <v>0</v>
      </c>
      <c r="H532" s="66">
        <v>0</v>
      </c>
      <c r="I532" s="66">
        <v>0</v>
      </c>
      <c r="J532" s="66">
        <v>0</v>
      </c>
      <c r="K532" s="66">
        <v>0</v>
      </c>
      <c r="L532" s="66">
        <v>0</v>
      </c>
      <c r="M532" s="66">
        <v>0</v>
      </c>
      <c r="N532" s="66">
        <v>0</v>
      </c>
      <c r="O532" s="66">
        <v>0</v>
      </c>
      <c r="P532" s="66">
        <v>0</v>
      </c>
      <c r="Q532" s="66">
        <v>0</v>
      </c>
      <c r="R532" s="66">
        <v>0</v>
      </c>
      <c r="S532" s="66">
        <v>0</v>
      </c>
      <c r="T532" s="66">
        <v>0</v>
      </c>
      <c r="U532" s="66">
        <v>0</v>
      </c>
      <c r="V532" s="66">
        <v>0</v>
      </c>
      <c r="W532" s="66">
        <v>0</v>
      </c>
      <c r="X532" s="66">
        <v>0</v>
      </c>
      <c r="Y532" s="66">
        <v>0</v>
      </c>
      <c r="Z532" s="66">
        <v>0</v>
      </c>
      <c r="AA532" s="66">
        <v>0</v>
      </c>
      <c r="AB532" s="66">
        <v>0</v>
      </c>
      <c r="AC532" s="66">
        <v>0</v>
      </c>
      <c r="AD532" s="66">
        <v>0</v>
      </c>
      <c r="AE532" s="66">
        <v>0</v>
      </c>
      <c r="AF532" s="66">
        <v>0</v>
      </c>
      <c r="AG532" s="66">
        <v>0</v>
      </c>
      <c r="AH532" s="66">
        <v>0</v>
      </c>
      <c r="AI532" s="66">
        <v>0</v>
      </c>
      <c r="AJ532" s="66">
        <v>0</v>
      </c>
      <c r="AK532" s="66">
        <v>0</v>
      </c>
      <c r="AL532" s="66">
        <v>0</v>
      </c>
      <c r="AM532" s="66">
        <v>0</v>
      </c>
      <c r="AN532" s="66">
        <v>0</v>
      </c>
      <c r="AO532" s="66">
        <v>0</v>
      </c>
      <c r="AP532" s="66">
        <v>0</v>
      </c>
      <c r="AQ532" s="66">
        <f t="shared" si="8"/>
        <v>0</v>
      </c>
      <c r="AT532" s="35"/>
    </row>
    <row r="533" spans="1:46" ht="33" customHeight="1">
      <c r="A533" s="44">
        <v>1756</v>
      </c>
      <c r="B533" s="45" t="s">
        <v>503</v>
      </c>
      <c r="C533" s="67" t="s">
        <v>665</v>
      </c>
      <c r="D533" s="66">
        <v>0</v>
      </c>
      <c r="E533" s="66">
        <v>0</v>
      </c>
      <c r="F533" s="66">
        <v>0</v>
      </c>
      <c r="G533" s="66">
        <v>0</v>
      </c>
      <c r="H533" s="66">
        <v>0</v>
      </c>
      <c r="I533" s="66">
        <v>0</v>
      </c>
      <c r="J533" s="66">
        <v>0</v>
      </c>
      <c r="K533" s="66">
        <v>0</v>
      </c>
      <c r="L533" s="66">
        <v>0</v>
      </c>
      <c r="M533" s="66">
        <v>0</v>
      </c>
      <c r="N533" s="66">
        <v>0</v>
      </c>
      <c r="O533" s="66">
        <v>0</v>
      </c>
      <c r="P533" s="66">
        <v>0</v>
      </c>
      <c r="Q533" s="66">
        <v>0</v>
      </c>
      <c r="R533" s="66">
        <v>0</v>
      </c>
      <c r="S533" s="66">
        <v>0</v>
      </c>
      <c r="T533" s="66">
        <v>0</v>
      </c>
      <c r="U533" s="66">
        <v>0</v>
      </c>
      <c r="V533" s="66">
        <v>0</v>
      </c>
      <c r="W533" s="66">
        <v>0</v>
      </c>
      <c r="X533" s="66">
        <v>0</v>
      </c>
      <c r="Y533" s="66">
        <v>0</v>
      </c>
      <c r="Z533" s="66">
        <v>0</v>
      </c>
      <c r="AA533" s="66">
        <v>0</v>
      </c>
      <c r="AB533" s="66">
        <v>0</v>
      </c>
      <c r="AC533" s="66">
        <v>0</v>
      </c>
      <c r="AD533" s="66">
        <v>0</v>
      </c>
      <c r="AE533" s="66">
        <v>0</v>
      </c>
      <c r="AF533" s="66">
        <v>0</v>
      </c>
      <c r="AG533" s="66">
        <v>0</v>
      </c>
      <c r="AH533" s="66">
        <v>0</v>
      </c>
      <c r="AI533" s="66">
        <v>0</v>
      </c>
      <c r="AJ533" s="66">
        <v>0</v>
      </c>
      <c r="AK533" s="66">
        <v>0</v>
      </c>
      <c r="AL533" s="66">
        <v>0</v>
      </c>
      <c r="AM533" s="66">
        <v>0</v>
      </c>
      <c r="AN533" s="66">
        <v>0</v>
      </c>
      <c r="AO533" s="66">
        <v>0</v>
      </c>
      <c r="AP533" s="66">
        <v>0</v>
      </c>
      <c r="AQ533" s="66">
        <f t="shared" si="8"/>
        <v>0</v>
      </c>
      <c r="AT533" s="35"/>
    </row>
    <row r="534" spans="1:46" ht="33" customHeight="1">
      <c r="A534" s="44">
        <v>1801</v>
      </c>
      <c r="B534" s="45" t="s">
        <v>504</v>
      </c>
      <c r="C534" s="67" t="s">
        <v>665</v>
      </c>
      <c r="D534" s="66">
        <v>0</v>
      </c>
      <c r="E534" s="66">
        <v>0</v>
      </c>
      <c r="F534" s="66">
        <v>0</v>
      </c>
      <c r="G534" s="66">
        <v>0</v>
      </c>
      <c r="H534" s="66">
        <v>0</v>
      </c>
      <c r="I534" s="66">
        <v>0</v>
      </c>
      <c r="J534" s="66">
        <v>0</v>
      </c>
      <c r="K534" s="66">
        <v>0</v>
      </c>
      <c r="L534" s="66">
        <v>0</v>
      </c>
      <c r="M534" s="66">
        <v>0</v>
      </c>
      <c r="N534" s="66">
        <v>0</v>
      </c>
      <c r="O534" s="66">
        <v>0</v>
      </c>
      <c r="P534" s="66">
        <v>0</v>
      </c>
      <c r="Q534" s="66">
        <v>0</v>
      </c>
      <c r="R534" s="66">
        <v>0</v>
      </c>
      <c r="S534" s="66">
        <v>0</v>
      </c>
      <c r="T534" s="66">
        <v>0</v>
      </c>
      <c r="U534" s="66">
        <v>0</v>
      </c>
      <c r="V534" s="66">
        <v>0</v>
      </c>
      <c r="W534" s="66">
        <v>0</v>
      </c>
      <c r="X534" s="66">
        <v>0</v>
      </c>
      <c r="Y534" s="66">
        <v>0</v>
      </c>
      <c r="Z534" s="66">
        <v>0</v>
      </c>
      <c r="AA534" s="66">
        <v>0</v>
      </c>
      <c r="AB534" s="66">
        <v>0</v>
      </c>
      <c r="AC534" s="66">
        <v>0</v>
      </c>
      <c r="AD534" s="66">
        <v>0</v>
      </c>
      <c r="AE534" s="66">
        <v>0</v>
      </c>
      <c r="AF534" s="66">
        <v>0</v>
      </c>
      <c r="AG534" s="66">
        <v>0</v>
      </c>
      <c r="AH534" s="66">
        <v>0</v>
      </c>
      <c r="AI534" s="66">
        <v>0</v>
      </c>
      <c r="AJ534" s="66">
        <v>0</v>
      </c>
      <c r="AK534" s="66">
        <v>0</v>
      </c>
      <c r="AL534" s="66">
        <v>0</v>
      </c>
      <c r="AM534" s="66">
        <v>0</v>
      </c>
      <c r="AN534" s="66">
        <v>0</v>
      </c>
      <c r="AO534" s="66">
        <v>0</v>
      </c>
      <c r="AP534" s="66">
        <v>0</v>
      </c>
      <c r="AQ534" s="66">
        <f t="shared" si="8"/>
        <v>0</v>
      </c>
      <c r="AT534" s="35"/>
    </row>
    <row r="535" spans="1:46" ht="33" customHeight="1">
      <c r="A535" s="44">
        <v>1802</v>
      </c>
      <c r="B535" s="45" t="s">
        <v>486</v>
      </c>
      <c r="C535" s="67" t="s">
        <v>665</v>
      </c>
      <c r="D535" s="66">
        <v>0</v>
      </c>
      <c r="E535" s="66">
        <v>0</v>
      </c>
      <c r="F535" s="66">
        <v>0</v>
      </c>
      <c r="G535" s="66">
        <v>0</v>
      </c>
      <c r="H535" s="66">
        <v>0</v>
      </c>
      <c r="I535" s="66">
        <v>0</v>
      </c>
      <c r="J535" s="66">
        <v>0</v>
      </c>
      <c r="K535" s="66">
        <v>0</v>
      </c>
      <c r="L535" s="66">
        <v>0</v>
      </c>
      <c r="M535" s="66">
        <v>0</v>
      </c>
      <c r="N535" s="66">
        <v>0</v>
      </c>
      <c r="O535" s="66">
        <v>0</v>
      </c>
      <c r="P535" s="66">
        <v>0</v>
      </c>
      <c r="Q535" s="66">
        <v>0</v>
      </c>
      <c r="R535" s="66">
        <v>0</v>
      </c>
      <c r="S535" s="66">
        <v>0</v>
      </c>
      <c r="T535" s="66">
        <v>0</v>
      </c>
      <c r="U535" s="66">
        <v>0</v>
      </c>
      <c r="V535" s="66">
        <v>0</v>
      </c>
      <c r="W535" s="66">
        <v>0</v>
      </c>
      <c r="X535" s="66">
        <v>0</v>
      </c>
      <c r="Y535" s="66">
        <v>0</v>
      </c>
      <c r="Z535" s="66">
        <v>0</v>
      </c>
      <c r="AA535" s="66">
        <v>0</v>
      </c>
      <c r="AB535" s="66">
        <v>0</v>
      </c>
      <c r="AC535" s="66">
        <v>0</v>
      </c>
      <c r="AD535" s="66">
        <v>0</v>
      </c>
      <c r="AE535" s="66">
        <v>0</v>
      </c>
      <c r="AF535" s="66">
        <v>0</v>
      </c>
      <c r="AG535" s="66">
        <v>0</v>
      </c>
      <c r="AH535" s="66">
        <v>0</v>
      </c>
      <c r="AI535" s="66">
        <v>0</v>
      </c>
      <c r="AJ535" s="66">
        <v>0</v>
      </c>
      <c r="AK535" s="66">
        <v>0</v>
      </c>
      <c r="AL535" s="66">
        <v>0</v>
      </c>
      <c r="AM535" s="66">
        <v>0</v>
      </c>
      <c r="AN535" s="66">
        <v>0</v>
      </c>
      <c r="AO535" s="66">
        <v>0</v>
      </c>
      <c r="AP535" s="66">
        <v>0</v>
      </c>
      <c r="AQ535" s="66">
        <f t="shared" si="8"/>
        <v>0</v>
      </c>
      <c r="AT535" s="35"/>
    </row>
    <row r="536" spans="1:46" ht="33" customHeight="1">
      <c r="A536" s="44">
        <v>1803</v>
      </c>
      <c r="B536" s="45" t="s">
        <v>505</v>
      </c>
      <c r="C536" s="67" t="s">
        <v>665</v>
      </c>
      <c r="D536" s="66">
        <v>0</v>
      </c>
      <c r="E536" s="66">
        <v>0</v>
      </c>
      <c r="F536" s="66">
        <v>0</v>
      </c>
      <c r="G536" s="66">
        <v>0</v>
      </c>
      <c r="H536" s="66">
        <v>0</v>
      </c>
      <c r="I536" s="66">
        <v>0</v>
      </c>
      <c r="J536" s="66">
        <v>0</v>
      </c>
      <c r="K536" s="66">
        <v>0</v>
      </c>
      <c r="L536" s="66">
        <v>0</v>
      </c>
      <c r="M536" s="66">
        <v>0</v>
      </c>
      <c r="N536" s="66">
        <v>0</v>
      </c>
      <c r="O536" s="66">
        <v>0</v>
      </c>
      <c r="P536" s="66">
        <v>0</v>
      </c>
      <c r="Q536" s="66">
        <v>0</v>
      </c>
      <c r="R536" s="66">
        <v>0</v>
      </c>
      <c r="S536" s="66">
        <v>0</v>
      </c>
      <c r="T536" s="66">
        <v>0</v>
      </c>
      <c r="U536" s="66">
        <v>0</v>
      </c>
      <c r="V536" s="66">
        <v>0</v>
      </c>
      <c r="W536" s="66">
        <v>0</v>
      </c>
      <c r="X536" s="66">
        <v>0</v>
      </c>
      <c r="Y536" s="66">
        <v>0</v>
      </c>
      <c r="Z536" s="66">
        <v>0</v>
      </c>
      <c r="AA536" s="66">
        <v>0</v>
      </c>
      <c r="AB536" s="66">
        <v>0</v>
      </c>
      <c r="AC536" s="66">
        <v>0</v>
      </c>
      <c r="AD536" s="66">
        <v>0</v>
      </c>
      <c r="AE536" s="66">
        <v>0</v>
      </c>
      <c r="AF536" s="66">
        <v>0</v>
      </c>
      <c r="AG536" s="66">
        <v>0</v>
      </c>
      <c r="AH536" s="66">
        <v>0</v>
      </c>
      <c r="AI536" s="66">
        <v>0</v>
      </c>
      <c r="AJ536" s="66">
        <v>0</v>
      </c>
      <c r="AK536" s="66">
        <v>0</v>
      </c>
      <c r="AL536" s="66">
        <v>0</v>
      </c>
      <c r="AM536" s="66">
        <v>0</v>
      </c>
      <c r="AN536" s="66">
        <v>0</v>
      </c>
      <c r="AO536" s="66">
        <v>0</v>
      </c>
      <c r="AP536" s="66">
        <v>0</v>
      </c>
      <c r="AQ536" s="66">
        <f t="shared" si="8"/>
        <v>0</v>
      </c>
      <c r="AT536" s="35"/>
    </row>
    <row r="537" spans="1:46" ht="33" customHeight="1">
      <c r="A537" s="44">
        <v>1805</v>
      </c>
      <c r="B537" s="45" t="s">
        <v>506</v>
      </c>
      <c r="C537" s="67" t="s">
        <v>665</v>
      </c>
      <c r="D537" s="66">
        <v>0</v>
      </c>
      <c r="E537" s="66">
        <v>0</v>
      </c>
      <c r="F537" s="66">
        <v>0</v>
      </c>
      <c r="G537" s="66">
        <v>0</v>
      </c>
      <c r="H537" s="66">
        <v>0</v>
      </c>
      <c r="I537" s="66">
        <v>0</v>
      </c>
      <c r="J537" s="66">
        <v>0</v>
      </c>
      <c r="K537" s="66">
        <v>0</v>
      </c>
      <c r="L537" s="66">
        <v>0</v>
      </c>
      <c r="M537" s="66">
        <v>0</v>
      </c>
      <c r="N537" s="66">
        <v>0</v>
      </c>
      <c r="O537" s="66">
        <v>0</v>
      </c>
      <c r="P537" s="66">
        <v>0</v>
      </c>
      <c r="Q537" s="66">
        <v>0</v>
      </c>
      <c r="R537" s="66">
        <v>0</v>
      </c>
      <c r="S537" s="66">
        <v>0</v>
      </c>
      <c r="T537" s="66">
        <v>0</v>
      </c>
      <c r="U537" s="66">
        <v>0</v>
      </c>
      <c r="V537" s="66">
        <v>0</v>
      </c>
      <c r="W537" s="66">
        <v>0</v>
      </c>
      <c r="X537" s="66">
        <v>0</v>
      </c>
      <c r="Y537" s="66">
        <v>0</v>
      </c>
      <c r="Z537" s="66">
        <v>0</v>
      </c>
      <c r="AA537" s="66">
        <v>0</v>
      </c>
      <c r="AB537" s="66">
        <v>0</v>
      </c>
      <c r="AC537" s="66">
        <v>0</v>
      </c>
      <c r="AD537" s="66">
        <v>0</v>
      </c>
      <c r="AE537" s="66">
        <v>0</v>
      </c>
      <c r="AF537" s="66">
        <v>0</v>
      </c>
      <c r="AG537" s="66">
        <v>0</v>
      </c>
      <c r="AH537" s="66">
        <v>0</v>
      </c>
      <c r="AI537" s="66">
        <v>0</v>
      </c>
      <c r="AJ537" s="66">
        <v>0</v>
      </c>
      <c r="AK537" s="66">
        <v>0</v>
      </c>
      <c r="AL537" s="66">
        <v>0</v>
      </c>
      <c r="AM537" s="66">
        <v>0</v>
      </c>
      <c r="AN537" s="66">
        <v>0</v>
      </c>
      <c r="AO537" s="66">
        <v>0</v>
      </c>
      <c r="AP537" s="66">
        <v>0</v>
      </c>
      <c r="AQ537" s="66">
        <f t="shared" si="8"/>
        <v>0</v>
      </c>
      <c r="AT537" s="35"/>
    </row>
    <row r="538" spans="1:46" ht="33" customHeight="1">
      <c r="A538" s="44">
        <v>1806</v>
      </c>
      <c r="B538" s="45" t="s">
        <v>507</v>
      </c>
      <c r="C538" s="67" t="s">
        <v>665</v>
      </c>
      <c r="D538" s="66">
        <v>0</v>
      </c>
      <c r="E538" s="66">
        <v>0</v>
      </c>
      <c r="F538" s="66">
        <v>0</v>
      </c>
      <c r="G538" s="66">
        <v>0</v>
      </c>
      <c r="H538" s="66">
        <v>0</v>
      </c>
      <c r="I538" s="66">
        <v>0</v>
      </c>
      <c r="J538" s="66">
        <v>0</v>
      </c>
      <c r="K538" s="66">
        <v>0</v>
      </c>
      <c r="L538" s="66">
        <v>0</v>
      </c>
      <c r="M538" s="66">
        <v>0</v>
      </c>
      <c r="N538" s="66">
        <v>0</v>
      </c>
      <c r="O538" s="66">
        <v>0</v>
      </c>
      <c r="P538" s="66">
        <v>0</v>
      </c>
      <c r="Q538" s="66">
        <v>0</v>
      </c>
      <c r="R538" s="66">
        <v>0</v>
      </c>
      <c r="S538" s="66">
        <v>0</v>
      </c>
      <c r="T538" s="66">
        <v>0</v>
      </c>
      <c r="U538" s="66">
        <v>0</v>
      </c>
      <c r="V538" s="66">
        <v>0</v>
      </c>
      <c r="W538" s="66">
        <v>0</v>
      </c>
      <c r="X538" s="66">
        <v>0</v>
      </c>
      <c r="Y538" s="66">
        <v>0</v>
      </c>
      <c r="Z538" s="66">
        <v>0</v>
      </c>
      <c r="AA538" s="66">
        <v>0</v>
      </c>
      <c r="AB538" s="66">
        <v>0</v>
      </c>
      <c r="AC538" s="66">
        <v>0</v>
      </c>
      <c r="AD538" s="66">
        <v>0</v>
      </c>
      <c r="AE538" s="66">
        <v>0</v>
      </c>
      <c r="AF538" s="66">
        <v>0</v>
      </c>
      <c r="AG538" s="66">
        <v>0</v>
      </c>
      <c r="AH538" s="66">
        <v>0</v>
      </c>
      <c r="AI538" s="66">
        <v>0</v>
      </c>
      <c r="AJ538" s="66">
        <v>0</v>
      </c>
      <c r="AK538" s="66">
        <v>0</v>
      </c>
      <c r="AL538" s="66">
        <v>0</v>
      </c>
      <c r="AM538" s="66">
        <v>0</v>
      </c>
      <c r="AN538" s="66">
        <v>0</v>
      </c>
      <c r="AO538" s="66">
        <v>0</v>
      </c>
      <c r="AP538" s="66">
        <v>0</v>
      </c>
      <c r="AQ538" s="66">
        <f t="shared" si="8"/>
        <v>0</v>
      </c>
      <c r="AT538" s="35"/>
    </row>
    <row r="539" spans="1:46" ht="33" customHeight="1">
      <c r="A539" s="44">
        <v>1807</v>
      </c>
      <c r="B539" s="45" t="s">
        <v>508</v>
      </c>
      <c r="C539" s="67" t="s">
        <v>665</v>
      </c>
      <c r="D539" s="66">
        <v>0</v>
      </c>
      <c r="E539" s="66">
        <v>0</v>
      </c>
      <c r="F539" s="66">
        <v>0</v>
      </c>
      <c r="G539" s="66">
        <v>0</v>
      </c>
      <c r="H539" s="66">
        <v>0</v>
      </c>
      <c r="I539" s="66">
        <v>0</v>
      </c>
      <c r="J539" s="66">
        <v>0</v>
      </c>
      <c r="K539" s="66">
        <v>0</v>
      </c>
      <c r="L539" s="66">
        <v>0</v>
      </c>
      <c r="M539" s="66">
        <v>0</v>
      </c>
      <c r="N539" s="66">
        <v>0</v>
      </c>
      <c r="O539" s="66">
        <v>0</v>
      </c>
      <c r="P539" s="66">
        <v>0</v>
      </c>
      <c r="Q539" s="66">
        <v>0</v>
      </c>
      <c r="R539" s="66">
        <v>0</v>
      </c>
      <c r="S539" s="66">
        <v>0</v>
      </c>
      <c r="T539" s="66">
        <v>0</v>
      </c>
      <c r="U539" s="66">
        <v>0</v>
      </c>
      <c r="V539" s="66">
        <v>0</v>
      </c>
      <c r="W539" s="66">
        <v>0</v>
      </c>
      <c r="X539" s="66">
        <v>0</v>
      </c>
      <c r="Y539" s="66">
        <v>0</v>
      </c>
      <c r="Z539" s="66">
        <v>0</v>
      </c>
      <c r="AA539" s="66">
        <v>0</v>
      </c>
      <c r="AB539" s="66">
        <v>0</v>
      </c>
      <c r="AC539" s="66">
        <v>0</v>
      </c>
      <c r="AD539" s="66">
        <v>0</v>
      </c>
      <c r="AE539" s="66">
        <v>0</v>
      </c>
      <c r="AF539" s="66">
        <v>0</v>
      </c>
      <c r="AG539" s="66">
        <v>0</v>
      </c>
      <c r="AH539" s="66">
        <v>0</v>
      </c>
      <c r="AI539" s="66">
        <v>0</v>
      </c>
      <c r="AJ539" s="66">
        <v>0</v>
      </c>
      <c r="AK539" s="66">
        <v>0</v>
      </c>
      <c r="AL539" s="66">
        <v>0</v>
      </c>
      <c r="AM539" s="66">
        <v>0</v>
      </c>
      <c r="AN539" s="66">
        <v>0</v>
      </c>
      <c r="AO539" s="66">
        <v>0</v>
      </c>
      <c r="AP539" s="66">
        <v>0</v>
      </c>
      <c r="AQ539" s="66">
        <f t="shared" si="8"/>
        <v>0</v>
      </c>
      <c r="AT539" s="35"/>
    </row>
    <row r="540" spans="1:46" ht="33" customHeight="1">
      <c r="A540" s="44">
        <v>1808</v>
      </c>
      <c r="B540" s="45" t="s">
        <v>509</v>
      </c>
      <c r="C540" s="67" t="s">
        <v>665</v>
      </c>
      <c r="D540" s="66">
        <v>0</v>
      </c>
      <c r="E540" s="66">
        <v>0</v>
      </c>
      <c r="F540" s="66">
        <v>0</v>
      </c>
      <c r="G540" s="66">
        <v>0</v>
      </c>
      <c r="H540" s="66">
        <v>0</v>
      </c>
      <c r="I540" s="66">
        <v>0</v>
      </c>
      <c r="J540" s="66">
        <v>0</v>
      </c>
      <c r="K540" s="66">
        <v>0</v>
      </c>
      <c r="L540" s="66">
        <v>0</v>
      </c>
      <c r="M540" s="66">
        <v>0</v>
      </c>
      <c r="N540" s="66">
        <v>0</v>
      </c>
      <c r="O540" s="66">
        <v>0</v>
      </c>
      <c r="P540" s="66">
        <v>0</v>
      </c>
      <c r="Q540" s="66">
        <v>0</v>
      </c>
      <c r="R540" s="66">
        <v>0</v>
      </c>
      <c r="S540" s="66">
        <v>0</v>
      </c>
      <c r="T540" s="66">
        <v>0</v>
      </c>
      <c r="U540" s="66">
        <v>0</v>
      </c>
      <c r="V540" s="66">
        <v>0</v>
      </c>
      <c r="W540" s="66">
        <v>0</v>
      </c>
      <c r="X540" s="66">
        <v>0</v>
      </c>
      <c r="Y540" s="66">
        <v>0</v>
      </c>
      <c r="Z540" s="66">
        <v>0</v>
      </c>
      <c r="AA540" s="66">
        <v>0</v>
      </c>
      <c r="AB540" s="66">
        <v>0</v>
      </c>
      <c r="AC540" s="66">
        <v>0</v>
      </c>
      <c r="AD540" s="66">
        <v>0</v>
      </c>
      <c r="AE540" s="66">
        <v>0</v>
      </c>
      <c r="AF540" s="66">
        <v>0</v>
      </c>
      <c r="AG540" s="66">
        <v>0</v>
      </c>
      <c r="AH540" s="66">
        <v>0</v>
      </c>
      <c r="AI540" s="66">
        <v>0</v>
      </c>
      <c r="AJ540" s="66">
        <v>0</v>
      </c>
      <c r="AK540" s="66">
        <v>0</v>
      </c>
      <c r="AL540" s="66">
        <v>0</v>
      </c>
      <c r="AM540" s="66">
        <v>0</v>
      </c>
      <c r="AN540" s="66">
        <v>0</v>
      </c>
      <c r="AO540" s="66">
        <v>0</v>
      </c>
      <c r="AP540" s="66">
        <v>0</v>
      </c>
      <c r="AQ540" s="66">
        <f t="shared" si="8"/>
        <v>0</v>
      </c>
      <c r="AT540" s="35"/>
    </row>
    <row r="541" spans="1:46" ht="33" customHeight="1">
      <c r="A541" s="44">
        <v>1809</v>
      </c>
      <c r="B541" s="45" t="s">
        <v>510</v>
      </c>
      <c r="C541" s="67" t="s">
        <v>665</v>
      </c>
      <c r="D541" s="66">
        <v>0</v>
      </c>
      <c r="E541" s="66">
        <v>0</v>
      </c>
      <c r="F541" s="66">
        <v>0</v>
      </c>
      <c r="G541" s="66">
        <v>0</v>
      </c>
      <c r="H541" s="66">
        <v>0</v>
      </c>
      <c r="I541" s="66">
        <v>0</v>
      </c>
      <c r="J541" s="66">
        <v>0</v>
      </c>
      <c r="K541" s="66">
        <v>0</v>
      </c>
      <c r="L541" s="66">
        <v>0</v>
      </c>
      <c r="M541" s="66">
        <v>0</v>
      </c>
      <c r="N541" s="66">
        <v>0</v>
      </c>
      <c r="O541" s="66">
        <v>0</v>
      </c>
      <c r="P541" s="66">
        <v>0</v>
      </c>
      <c r="Q541" s="66">
        <v>0</v>
      </c>
      <c r="R541" s="66">
        <v>0</v>
      </c>
      <c r="S541" s="66">
        <v>0</v>
      </c>
      <c r="T541" s="66">
        <v>0</v>
      </c>
      <c r="U541" s="66">
        <v>0</v>
      </c>
      <c r="V541" s="66">
        <v>0</v>
      </c>
      <c r="W541" s="66">
        <v>0</v>
      </c>
      <c r="X541" s="66">
        <v>0</v>
      </c>
      <c r="Y541" s="66">
        <v>0</v>
      </c>
      <c r="Z541" s="66">
        <v>0</v>
      </c>
      <c r="AA541" s="66">
        <v>0</v>
      </c>
      <c r="AB541" s="66">
        <v>0</v>
      </c>
      <c r="AC541" s="66">
        <v>0</v>
      </c>
      <c r="AD541" s="66">
        <v>0</v>
      </c>
      <c r="AE541" s="66">
        <v>0</v>
      </c>
      <c r="AF541" s="66">
        <v>0</v>
      </c>
      <c r="AG541" s="66">
        <v>0</v>
      </c>
      <c r="AH541" s="66">
        <v>0</v>
      </c>
      <c r="AI541" s="66">
        <v>0</v>
      </c>
      <c r="AJ541" s="66">
        <v>0</v>
      </c>
      <c r="AK541" s="66">
        <v>0</v>
      </c>
      <c r="AL541" s="66">
        <v>0</v>
      </c>
      <c r="AM541" s="66">
        <v>0</v>
      </c>
      <c r="AN541" s="66">
        <v>0</v>
      </c>
      <c r="AO541" s="66">
        <v>0</v>
      </c>
      <c r="AP541" s="66">
        <v>0</v>
      </c>
      <c r="AQ541" s="66">
        <f t="shared" si="8"/>
        <v>0</v>
      </c>
      <c r="AT541" s="35"/>
    </row>
    <row r="542" spans="1:46" ht="33" customHeight="1">
      <c r="A542" s="44">
        <v>1810</v>
      </c>
      <c r="B542" s="45" t="s">
        <v>511</v>
      </c>
      <c r="C542" s="67" t="s">
        <v>665</v>
      </c>
      <c r="D542" s="66">
        <v>0</v>
      </c>
      <c r="E542" s="66">
        <v>0</v>
      </c>
      <c r="F542" s="66">
        <v>0</v>
      </c>
      <c r="G542" s="66">
        <v>0</v>
      </c>
      <c r="H542" s="66">
        <v>0</v>
      </c>
      <c r="I542" s="66">
        <v>0</v>
      </c>
      <c r="J542" s="66">
        <v>0</v>
      </c>
      <c r="K542" s="66">
        <v>0</v>
      </c>
      <c r="L542" s="66">
        <v>0</v>
      </c>
      <c r="M542" s="66">
        <v>0</v>
      </c>
      <c r="N542" s="66">
        <v>0</v>
      </c>
      <c r="O542" s="66">
        <v>0</v>
      </c>
      <c r="P542" s="66">
        <v>0</v>
      </c>
      <c r="Q542" s="66">
        <v>0</v>
      </c>
      <c r="R542" s="66">
        <v>0</v>
      </c>
      <c r="S542" s="66">
        <v>0</v>
      </c>
      <c r="T542" s="66">
        <v>0</v>
      </c>
      <c r="U542" s="66">
        <v>0</v>
      </c>
      <c r="V542" s="66">
        <v>0</v>
      </c>
      <c r="W542" s="66">
        <v>0</v>
      </c>
      <c r="X542" s="66">
        <v>0</v>
      </c>
      <c r="Y542" s="66">
        <v>0</v>
      </c>
      <c r="Z542" s="66">
        <v>0</v>
      </c>
      <c r="AA542" s="66">
        <v>0</v>
      </c>
      <c r="AB542" s="66">
        <v>0</v>
      </c>
      <c r="AC542" s="66">
        <v>0</v>
      </c>
      <c r="AD542" s="66">
        <v>0</v>
      </c>
      <c r="AE542" s="66">
        <v>0</v>
      </c>
      <c r="AF542" s="66">
        <v>0</v>
      </c>
      <c r="AG542" s="66">
        <v>0</v>
      </c>
      <c r="AH542" s="66">
        <v>0</v>
      </c>
      <c r="AI542" s="66">
        <v>0</v>
      </c>
      <c r="AJ542" s="66">
        <v>0</v>
      </c>
      <c r="AK542" s="66">
        <v>0</v>
      </c>
      <c r="AL542" s="66">
        <v>0</v>
      </c>
      <c r="AM542" s="66">
        <v>0</v>
      </c>
      <c r="AN542" s="66">
        <v>0</v>
      </c>
      <c r="AO542" s="66">
        <v>0</v>
      </c>
      <c r="AP542" s="66">
        <v>0</v>
      </c>
      <c r="AQ542" s="66">
        <f t="shared" si="8"/>
        <v>0</v>
      </c>
      <c r="AT542" s="35"/>
    </row>
    <row r="543" spans="1:46" ht="33" customHeight="1">
      <c r="A543" s="44">
        <v>1811</v>
      </c>
      <c r="B543" s="45" t="s">
        <v>512</v>
      </c>
      <c r="C543" s="67" t="s">
        <v>665</v>
      </c>
      <c r="D543" s="66">
        <v>0</v>
      </c>
      <c r="E543" s="66">
        <v>0</v>
      </c>
      <c r="F543" s="66">
        <v>0</v>
      </c>
      <c r="G543" s="66">
        <v>0</v>
      </c>
      <c r="H543" s="66">
        <v>0</v>
      </c>
      <c r="I543" s="66">
        <v>0</v>
      </c>
      <c r="J543" s="66">
        <v>0</v>
      </c>
      <c r="K543" s="66">
        <v>0</v>
      </c>
      <c r="L543" s="66">
        <v>0</v>
      </c>
      <c r="M543" s="66">
        <v>0</v>
      </c>
      <c r="N543" s="66">
        <v>0</v>
      </c>
      <c r="O543" s="66">
        <v>0</v>
      </c>
      <c r="P543" s="66">
        <v>0</v>
      </c>
      <c r="Q543" s="66">
        <v>0</v>
      </c>
      <c r="R543" s="66">
        <v>0</v>
      </c>
      <c r="S543" s="66">
        <v>0</v>
      </c>
      <c r="T543" s="66">
        <v>0</v>
      </c>
      <c r="U543" s="66">
        <v>0</v>
      </c>
      <c r="V543" s="66">
        <v>0</v>
      </c>
      <c r="W543" s="66">
        <v>0</v>
      </c>
      <c r="X543" s="66">
        <v>0</v>
      </c>
      <c r="Y543" s="66">
        <v>0</v>
      </c>
      <c r="Z543" s="66">
        <v>0</v>
      </c>
      <c r="AA543" s="66">
        <v>0</v>
      </c>
      <c r="AB543" s="66">
        <v>0</v>
      </c>
      <c r="AC543" s="66">
        <v>0</v>
      </c>
      <c r="AD543" s="66">
        <v>0</v>
      </c>
      <c r="AE543" s="66">
        <v>0</v>
      </c>
      <c r="AF543" s="66">
        <v>0</v>
      </c>
      <c r="AG543" s="66">
        <v>0</v>
      </c>
      <c r="AH543" s="66">
        <v>0</v>
      </c>
      <c r="AI543" s="66">
        <v>0</v>
      </c>
      <c r="AJ543" s="66">
        <v>0</v>
      </c>
      <c r="AK543" s="66">
        <v>0</v>
      </c>
      <c r="AL543" s="66">
        <v>0</v>
      </c>
      <c r="AM543" s="66">
        <v>0</v>
      </c>
      <c r="AN543" s="66">
        <v>0</v>
      </c>
      <c r="AO543" s="66">
        <v>0</v>
      </c>
      <c r="AP543" s="66">
        <v>0</v>
      </c>
      <c r="AQ543" s="66">
        <f t="shared" si="8"/>
        <v>0</v>
      </c>
      <c r="AT543" s="35"/>
    </row>
    <row r="544" spans="1:46" ht="33" customHeight="1">
      <c r="A544" s="44">
        <v>1812</v>
      </c>
      <c r="B544" s="45" t="s">
        <v>513</v>
      </c>
      <c r="C544" s="67" t="s">
        <v>665</v>
      </c>
      <c r="D544" s="66">
        <v>0</v>
      </c>
      <c r="E544" s="66">
        <v>0</v>
      </c>
      <c r="F544" s="66">
        <v>0</v>
      </c>
      <c r="G544" s="66">
        <v>0</v>
      </c>
      <c r="H544" s="66">
        <v>0</v>
      </c>
      <c r="I544" s="66">
        <v>0</v>
      </c>
      <c r="J544" s="66">
        <v>0</v>
      </c>
      <c r="K544" s="66">
        <v>0</v>
      </c>
      <c r="L544" s="66">
        <v>0</v>
      </c>
      <c r="M544" s="66">
        <v>0</v>
      </c>
      <c r="N544" s="66">
        <v>0</v>
      </c>
      <c r="O544" s="66">
        <v>0</v>
      </c>
      <c r="P544" s="66">
        <v>0</v>
      </c>
      <c r="Q544" s="66">
        <v>0</v>
      </c>
      <c r="R544" s="66">
        <v>0</v>
      </c>
      <c r="S544" s="66">
        <v>0</v>
      </c>
      <c r="T544" s="66">
        <v>0</v>
      </c>
      <c r="U544" s="66">
        <v>0</v>
      </c>
      <c r="V544" s="66">
        <v>0</v>
      </c>
      <c r="W544" s="66">
        <v>0</v>
      </c>
      <c r="X544" s="66">
        <v>0</v>
      </c>
      <c r="Y544" s="66">
        <v>0</v>
      </c>
      <c r="Z544" s="66">
        <v>0</v>
      </c>
      <c r="AA544" s="66">
        <v>0</v>
      </c>
      <c r="AB544" s="66">
        <v>0</v>
      </c>
      <c r="AC544" s="66">
        <v>0</v>
      </c>
      <c r="AD544" s="66">
        <v>0</v>
      </c>
      <c r="AE544" s="66">
        <v>0</v>
      </c>
      <c r="AF544" s="66">
        <v>0</v>
      </c>
      <c r="AG544" s="66">
        <v>0</v>
      </c>
      <c r="AH544" s="66">
        <v>0</v>
      </c>
      <c r="AI544" s="66">
        <v>0</v>
      </c>
      <c r="AJ544" s="66">
        <v>0</v>
      </c>
      <c r="AK544" s="66">
        <v>0</v>
      </c>
      <c r="AL544" s="66">
        <v>0</v>
      </c>
      <c r="AM544" s="66">
        <v>0</v>
      </c>
      <c r="AN544" s="66">
        <v>0</v>
      </c>
      <c r="AO544" s="66">
        <v>0</v>
      </c>
      <c r="AP544" s="66">
        <v>0</v>
      </c>
      <c r="AQ544" s="66">
        <f t="shared" si="8"/>
        <v>0</v>
      </c>
      <c r="AT544" s="35"/>
    </row>
    <row r="545" spans="1:46" ht="33" customHeight="1">
      <c r="A545" s="44">
        <v>1813</v>
      </c>
      <c r="B545" s="45" t="s">
        <v>514</v>
      </c>
      <c r="C545" s="67" t="s">
        <v>665</v>
      </c>
      <c r="D545" s="66">
        <v>0</v>
      </c>
      <c r="E545" s="66">
        <v>0</v>
      </c>
      <c r="F545" s="66">
        <v>0</v>
      </c>
      <c r="G545" s="66">
        <v>0</v>
      </c>
      <c r="H545" s="66">
        <v>0</v>
      </c>
      <c r="I545" s="66">
        <v>0</v>
      </c>
      <c r="J545" s="66">
        <v>0</v>
      </c>
      <c r="K545" s="66">
        <v>0</v>
      </c>
      <c r="L545" s="66">
        <v>0</v>
      </c>
      <c r="M545" s="66">
        <v>0</v>
      </c>
      <c r="N545" s="66">
        <v>0</v>
      </c>
      <c r="O545" s="66">
        <v>0</v>
      </c>
      <c r="P545" s="66">
        <v>0</v>
      </c>
      <c r="Q545" s="66">
        <v>0</v>
      </c>
      <c r="R545" s="66">
        <v>0</v>
      </c>
      <c r="S545" s="66">
        <v>0</v>
      </c>
      <c r="T545" s="66">
        <v>0</v>
      </c>
      <c r="U545" s="66">
        <v>0</v>
      </c>
      <c r="V545" s="66">
        <v>0</v>
      </c>
      <c r="W545" s="66">
        <v>0</v>
      </c>
      <c r="X545" s="66">
        <v>0</v>
      </c>
      <c r="Y545" s="66">
        <v>0</v>
      </c>
      <c r="Z545" s="66">
        <v>0</v>
      </c>
      <c r="AA545" s="66">
        <v>0</v>
      </c>
      <c r="AB545" s="66">
        <v>0</v>
      </c>
      <c r="AC545" s="66">
        <v>0</v>
      </c>
      <c r="AD545" s="66">
        <v>0</v>
      </c>
      <c r="AE545" s="66">
        <v>0</v>
      </c>
      <c r="AF545" s="66">
        <v>0</v>
      </c>
      <c r="AG545" s="66">
        <v>0</v>
      </c>
      <c r="AH545" s="66">
        <v>0</v>
      </c>
      <c r="AI545" s="66">
        <v>0</v>
      </c>
      <c r="AJ545" s="66">
        <v>0</v>
      </c>
      <c r="AK545" s="66">
        <v>0</v>
      </c>
      <c r="AL545" s="66">
        <v>0</v>
      </c>
      <c r="AM545" s="66">
        <v>0</v>
      </c>
      <c r="AN545" s="66">
        <v>0</v>
      </c>
      <c r="AO545" s="66">
        <v>0</v>
      </c>
      <c r="AP545" s="66">
        <v>0</v>
      </c>
      <c r="AQ545" s="66">
        <f t="shared" si="8"/>
        <v>0</v>
      </c>
      <c r="AT545" s="35"/>
    </row>
    <row r="546" spans="1:46" ht="33" customHeight="1">
      <c r="A546" s="44">
        <v>1814</v>
      </c>
      <c r="B546" s="45" t="s">
        <v>515</v>
      </c>
      <c r="C546" s="67" t="s">
        <v>665</v>
      </c>
      <c r="D546" s="66">
        <v>0</v>
      </c>
      <c r="E546" s="66">
        <v>0</v>
      </c>
      <c r="F546" s="66">
        <v>0</v>
      </c>
      <c r="G546" s="66">
        <v>0</v>
      </c>
      <c r="H546" s="66">
        <v>0</v>
      </c>
      <c r="I546" s="66">
        <v>0</v>
      </c>
      <c r="J546" s="66">
        <v>0</v>
      </c>
      <c r="K546" s="66">
        <v>0</v>
      </c>
      <c r="L546" s="66">
        <v>0</v>
      </c>
      <c r="M546" s="66">
        <v>0</v>
      </c>
      <c r="N546" s="66">
        <v>0</v>
      </c>
      <c r="O546" s="66">
        <v>0</v>
      </c>
      <c r="P546" s="66">
        <v>0</v>
      </c>
      <c r="Q546" s="66">
        <v>0</v>
      </c>
      <c r="R546" s="66">
        <v>0</v>
      </c>
      <c r="S546" s="66">
        <v>0</v>
      </c>
      <c r="T546" s="66">
        <v>0</v>
      </c>
      <c r="U546" s="66">
        <v>0</v>
      </c>
      <c r="V546" s="66">
        <v>0</v>
      </c>
      <c r="W546" s="66">
        <v>0</v>
      </c>
      <c r="X546" s="66">
        <v>0</v>
      </c>
      <c r="Y546" s="66">
        <v>0</v>
      </c>
      <c r="Z546" s="66">
        <v>0</v>
      </c>
      <c r="AA546" s="66">
        <v>0</v>
      </c>
      <c r="AB546" s="66">
        <v>0</v>
      </c>
      <c r="AC546" s="66">
        <v>0</v>
      </c>
      <c r="AD546" s="66">
        <v>0</v>
      </c>
      <c r="AE546" s="66">
        <v>0</v>
      </c>
      <c r="AF546" s="66">
        <v>0</v>
      </c>
      <c r="AG546" s="66">
        <v>0</v>
      </c>
      <c r="AH546" s="66">
        <v>0</v>
      </c>
      <c r="AI546" s="66">
        <v>0</v>
      </c>
      <c r="AJ546" s="66">
        <v>0</v>
      </c>
      <c r="AK546" s="66">
        <v>0</v>
      </c>
      <c r="AL546" s="66">
        <v>0</v>
      </c>
      <c r="AM546" s="66">
        <v>0</v>
      </c>
      <c r="AN546" s="66">
        <v>0</v>
      </c>
      <c r="AO546" s="66">
        <v>0</v>
      </c>
      <c r="AP546" s="66">
        <v>0</v>
      </c>
      <c r="AQ546" s="66">
        <f t="shared" si="8"/>
        <v>0</v>
      </c>
      <c r="AT546" s="35"/>
    </row>
    <row r="547" spans="1:46" ht="33" customHeight="1">
      <c r="A547" s="44">
        <v>1815</v>
      </c>
      <c r="B547" s="45" t="s">
        <v>497</v>
      </c>
      <c r="C547" s="67" t="s">
        <v>665</v>
      </c>
      <c r="D547" s="66">
        <v>0</v>
      </c>
      <c r="E547" s="66">
        <v>0</v>
      </c>
      <c r="F547" s="66">
        <v>0</v>
      </c>
      <c r="G547" s="66">
        <v>0</v>
      </c>
      <c r="H547" s="66">
        <v>0</v>
      </c>
      <c r="I547" s="66">
        <v>0</v>
      </c>
      <c r="J547" s="66">
        <v>0</v>
      </c>
      <c r="K547" s="66">
        <v>0</v>
      </c>
      <c r="L547" s="66">
        <v>0</v>
      </c>
      <c r="M547" s="66">
        <v>0</v>
      </c>
      <c r="N547" s="66">
        <v>0</v>
      </c>
      <c r="O547" s="66">
        <v>0</v>
      </c>
      <c r="P547" s="66">
        <v>0</v>
      </c>
      <c r="Q547" s="66">
        <v>0</v>
      </c>
      <c r="R547" s="66">
        <v>0</v>
      </c>
      <c r="S547" s="66">
        <v>0</v>
      </c>
      <c r="T547" s="66">
        <v>0</v>
      </c>
      <c r="U547" s="66">
        <v>0</v>
      </c>
      <c r="V547" s="66">
        <v>0</v>
      </c>
      <c r="W547" s="66">
        <v>0</v>
      </c>
      <c r="X547" s="66">
        <v>0</v>
      </c>
      <c r="Y547" s="66">
        <v>0</v>
      </c>
      <c r="Z547" s="66">
        <v>0</v>
      </c>
      <c r="AA547" s="66">
        <v>0</v>
      </c>
      <c r="AB547" s="66">
        <v>0</v>
      </c>
      <c r="AC547" s="66">
        <v>0</v>
      </c>
      <c r="AD547" s="66">
        <v>0</v>
      </c>
      <c r="AE547" s="66">
        <v>0</v>
      </c>
      <c r="AF547" s="66">
        <v>0</v>
      </c>
      <c r="AG547" s="66">
        <v>0</v>
      </c>
      <c r="AH547" s="66">
        <v>0</v>
      </c>
      <c r="AI547" s="66">
        <v>0</v>
      </c>
      <c r="AJ547" s="66">
        <v>0</v>
      </c>
      <c r="AK547" s="66">
        <v>0</v>
      </c>
      <c r="AL547" s="66">
        <v>0</v>
      </c>
      <c r="AM547" s="66">
        <v>0</v>
      </c>
      <c r="AN547" s="66">
        <v>0</v>
      </c>
      <c r="AO547" s="66">
        <v>0</v>
      </c>
      <c r="AP547" s="66">
        <v>0</v>
      </c>
      <c r="AQ547" s="66">
        <f t="shared" si="8"/>
        <v>0</v>
      </c>
      <c r="AT547" s="35"/>
    </row>
    <row r="548" spans="1:46" ht="33" customHeight="1">
      <c r="A548" s="44">
        <v>1816</v>
      </c>
      <c r="B548" s="45" t="s">
        <v>516</v>
      </c>
      <c r="C548" s="67" t="s">
        <v>665</v>
      </c>
      <c r="D548" s="66">
        <v>0</v>
      </c>
      <c r="E548" s="66">
        <v>0</v>
      </c>
      <c r="F548" s="66">
        <v>0</v>
      </c>
      <c r="G548" s="66">
        <v>0</v>
      </c>
      <c r="H548" s="66">
        <v>0</v>
      </c>
      <c r="I548" s="66">
        <v>0</v>
      </c>
      <c r="J548" s="66">
        <v>0</v>
      </c>
      <c r="K548" s="66">
        <v>0</v>
      </c>
      <c r="L548" s="66">
        <v>0</v>
      </c>
      <c r="M548" s="66">
        <v>0</v>
      </c>
      <c r="N548" s="66">
        <v>0</v>
      </c>
      <c r="O548" s="66">
        <v>0</v>
      </c>
      <c r="P548" s="66">
        <v>0</v>
      </c>
      <c r="Q548" s="66">
        <v>0</v>
      </c>
      <c r="R548" s="66">
        <v>0</v>
      </c>
      <c r="S548" s="66">
        <v>0</v>
      </c>
      <c r="T548" s="66">
        <v>0</v>
      </c>
      <c r="U548" s="66">
        <v>0</v>
      </c>
      <c r="V548" s="66">
        <v>0</v>
      </c>
      <c r="W548" s="66">
        <v>0</v>
      </c>
      <c r="X548" s="66">
        <v>0</v>
      </c>
      <c r="Y548" s="66">
        <v>0</v>
      </c>
      <c r="Z548" s="66">
        <v>0</v>
      </c>
      <c r="AA548" s="66">
        <v>0</v>
      </c>
      <c r="AB548" s="66">
        <v>0</v>
      </c>
      <c r="AC548" s="66">
        <v>0</v>
      </c>
      <c r="AD548" s="66">
        <v>0</v>
      </c>
      <c r="AE548" s="66">
        <v>0</v>
      </c>
      <c r="AF548" s="66">
        <v>0</v>
      </c>
      <c r="AG548" s="66">
        <v>0</v>
      </c>
      <c r="AH548" s="66">
        <v>0</v>
      </c>
      <c r="AI548" s="66">
        <v>0</v>
      </c>
      <c r="AJ548" s="66">
        <v>0</v>
      </c>
      <c r="AK548" s="66">
        <v>0</v>
      </c>
      <c r="AL548" s="66">
        <v>0</v>
      </c>
      <c r="AM548" s="66">
        <v>0</v>
      </c>
      <c r="AN548" s="66">
        <v>0</v>
      </c>
      <c r="AO548" s="66">
        <v>0</v>
      </c>
      <c r="AP548" s="66">
        <v>0</v>
      </c>
      <c r="AQ548" s="66">
        <f t="shared" si="8"/>
        <v>0</v>
      </c>
      <c r="AT548" s="35"/>
    </row>
    <row r="549" spans="1:46" ht="33" customHeight="1">
      <c r="A549" s="44">
        <v>1817</v>
      </c>
      <c r="B549" s="45" t="s">
        <v>517</v>
      </c>
      <c r="C549" s="67" t="s">
        <v>665</v>
      </c>
      <c r="D549" s="66">
        <v>0</v>
      </c>
      <c r="E549" s="66">
        <v>0</v>
      </c>
      <c r="F549" s="66">
        <v>0</v>
      </c>
      <c r="G549" s="66">
        <v>0</v>
      </c>
      <c r="H549" s="66">
        <v>0</v>
      </c>
      <c r="I549" s="66">
        <v>0</v>
      </c>
      <c r="J549" s="66">
        <v>0</v>
      </c>
      <c r="K549" s="66">
        <v>0</v>
      </c>
      <c r="L549" s="66">
        <v>0</v>
      </c>
      <c r="M549" s="66">
        <v>0</v>
      </c>
      <c r="N549" s="66">
        <v>0</v>
      </c>
      <c r="O549" s="66">
        <v>0</v>
      </c>
      <c r="P549" s="66">
        <v>0</v>
      </c>
      <c r="Q549" s="66">
        <v>0</v>
      </c>
      <c r="R549" s="66">
        <v>0</v>
      </c>
      <c r="S549" s="66">
        <v>0</v>
      </c>
      <c r="T549" s="66">
        <v>0</v>
      </c>
      <c r="U549" s="66">
        <v>0</v>
      </c>
      <c r="V549" s="66">
        <v>0</v>
      </c>
      <c r="W549" s="66">
        <v>0</v>
      </c>
      <c r="X549" s="66">
        <v>0</v>
      </c>
      <c r="Y549" s="66">
        <v>0</v>
      </c>
      <c r="Z549" s="66">
        <v>0</v>
      </c>
      <c r="AA549" s="66">
        <v>0</v>
      </c>
      <c r="AB549" s="66">
        <v>0</v>
      </c>
      <c r="AC549" s="66">
        <v>0</v>
      </c>
      <c r="AD549" s="66">
        <v>0</v>
      </c>
      <c r="AE549" s="66">
        <v>0</v>
      </c>
      <c r="AF549" s="66">
        <v>0</v>
      </c>
      <c r="AG549" s="66">
        <v>0</v>
      </c>
      <c r="AH549" s="66">
        <v>0</v>
      </c>
      <c r="AI549" s="66">
        <v>0</v>
      </c>
      <c r="AJ549" s="66">
        <v>0</v>
      </c>
      <c r="AK549" s="66">
        <v>0</v>
      </c>
      <c r="AL549" s="66">
        <v>0</v>
      </c>
      <c r="AM549" s="66">
        <v>0</v>
      </c>
      <c r="AN549" s="66">
        <v>0</v>
      </c>
      <c r="AO549" s="66">
        <v>0</v>
      </c>
      <c r="AP549" s="66">
        <v>0</v>
      </c>
      <c r="AQ549" s="66">
        <f t="shared" si="8"/>
        <v>0</v>
      </c>
      <c r="AT549" s="35"/>
    </row>
    <row r="550" spans="1:46" ht="33" customHeight="1">
      <c r="A550" s="44">
        <v>1818</v>
      </c>
      <c r="B550" s="45" t="s">
        <v>518</v>
      </c>
      <c r="C550" s="67" t="s">
        <v>665</v>
      </c>
      <c r="D550" s="66">
        <v>0</v>
      </c>
      <c r="E550" s="66">
        <v>0</v>
      </c>
      <c r="F550" s="66">
        <v>0</v>
      </c>
      <c r="G550" s="66">
        <v>0</v>
      </c>
      <c r="H550" s="66">
        <v>0</v>
      </c>
      <c r="I550" s="66">
        <v>0</v>
      </c>
      <c r="J550" s="66">
        <v>0</v>
      </c>
      <c r="K550" s="66">
        <v>0</v>
      </c>
      <c r="L550" s="66">
        <v>0</v>
      </c>
      <c r="M550" s="66">
        <v>0</v>
      </c>
      <c r="N550" s="66">
        <v>0</v>
      </c>
      <c r="O550" s="66">
        <v>0</v>
      </c>
      <c r="P550" s="66">
        <v>0</v>
      </c>
      <c r="Q550" s="66">
        <v>0</v>
      </c>
      <c r="R550" s="66">
        <v>0</v>
      </c>
      <c r="S550" s="66">
        <v>0</v>
      </c>
      <c r="T550" s="66">
        <v>0</v>
      </c>
      <c r="U550" s="66">
        <v>0</v>
      </c>
      <c r="V550" s="66">
        <v>0</v>
      </c>
      <c r="W550" s="66">
        <v>0</v>
      </c>
      <c r="X550" s="66">
        <v>0</v>
      </c>
      <c r="Y550" s="66">
        <v>0</v>
      </c>
      <c r="Z550" s="66">
        <v>0</v>
      </c>
      <c r="AA550" s="66">
        <v>0</v>
      </c>
      <c r="AB550" s="66">
        <v>0</v>
      </c>
      <c r="AC550" s="66">
        <v>0</v>
      </c>
      <c r="AD550" s="66">
        <v>0</v>
      </c>
      <c r="AE550" s="66">
        <v>0</v>
      </c>
      <c r="AF550" s="66">
        <v>0</v>
      </c>
      <c r="AG550" s="66">
        <v>0</v>
      </c>
      <c r="AH550" s="66">
        <v>0</v>
      </c>
      <c r="AI550" s="66">
        <v>0</v>
      </c>
      <c r="AJ550" s="66">
        <v>0</v>
      </c>
      <c r="AK550" s="66">
        <v>0</v>
      </c>
      <c r="AL550" s="66">
        <v>0</v>
      </c>
      <c r="AM550" s="66">
        <v>0</v>
      </c>
      <c r="AN550" s="66">
        <v>0</v>
      </c>
      <c r="AO550" s="66">
        <v>0</v>
      </c>
      <c r="AP550" s="66">
        <v>0</v>
      </c>
      <c r="AQ550" s="66">
        <f t="shared" si="8"/>
        <v>0</v>
      </c>
      <c r="AT550" s="35"/>
    </row>
    <row r="551" spans="1:46" ht="33" customHeight="1">
      <c r="A551" s="44">
        <v>1819</v>
      </c>
      <c r="B551" s="45" t="s">
        <v>519</v>
      </c>
      <c r="C551" s="67" t="s">
        <v>665</v>
      </c>
      <c r="D551" s="66">
        <v>0</v>
      </c>
      <c r="E551" s="66">
        <v>0</v>
      </c>
      <c r="F551" s="66">
        <v>0</v>
      </c>
      <c r="G551" s="66">
        <v>0</v>
      </c>
      <c r="H551" s="66">
        <v>0</v>
      </c>
      <c r="I551" s="66">
        <v>0</v>
      </c>
      <c r="J551" s="66">
        <v>0</v>
      </c>
      <c r="K551" s="66">
        <v>0</v>
      </c>
      <c r="L551" s="66">
        <v>0</v>
      </c>
      <c r="M551" s="66">
        <v>0</v>
      </c>
      <c r="N551" s="66">
        <v>0</v>
      </c>
      <c r="O551" s="66">
        <v>0</v>
      </c>
      <c r="P551" s="66">
        <v>0</v>
      </c>
      <c r="Q551" s="66">
        <v>0</v>
      </c>
      <c r="R551" s="66">
        <v>0</v>
      </c>
      <c r="S551" s="66">
        <v>0</v>
      </c>
      <c r="T551" s="66">
        <v>0</v>
      </c>
      <c r="U551" s="66">
        <v>0</v>
      </c>
      <c r="V551" s="66">
        <v>0</v>
      </c>
      <c r="W551" s="66">
        <v>0</v>
      </c>
      <c r="X551" s="66">
        <v>0</v>
      </c>
      <c r="Y551" s="66">
        <v>0</v>
      </c>
      <c r="Z551" s="66">
        <v>0</v>
      </c>
      <c r="AA551" s="66">
        <v>0</v>
      </c>
      <c r="AB551" s="66">
        <v>0</v>
      </c>
      <c r="AC551" s="66">
        <v>0</v>
      </c>
      <c r="AD551" s="66">
        <v>0</v>
      </c>
      <c r="AE551" s="66">
        <v>0</v>
      </c>
      <c r="AF551" s="66">
        <v>0</v>
      </c>
      <c r="AG551" s="66">
        <v>0</v>
      </c>
      <c r="AH551" s="66">
        <v>0</v>
      </c>
      <c r="AI551" s="66">
        <v>0</v>
      </c>
      <c r="AJ551" s="66">
        <v>0</v>
      </c>
      <c r="AK551" s="66">
        <v>0</v>
      </c>
      <c r="AL551" s="66">
        <v>0</v>
      </c>
      <c r="AM551" s="66">
        <v>0</v>
      </c>
      <c r="AN551" s="66">
        <v>0</v>
      </c>
      <c r="AO551" s="66">
        <v>0</v>
      </c>
      <c r="AP551" s="66">
        <v>0</v>
      </c>
      <c r="AQ551" s="66">
        <f t="shared" si="8"/>
        <v>0</v>
      </c>
      <c r="AT551" s="35"/>
    </row>
    <row r="552" spans="1:46" ht="33" customHeight="1">
      <c r="A552" s="44">
        <v>1820</v>
      </c>
      <c r="B552" s="45" t="s">
        <v>520</v>
      </c>
      <c r="C552" s="67" t="s">
        <v>665</v>
      </c>
      <c r="D552" s="66">
        <v>0</v>
      </c>
      <c r="E552" s="66">
        <v>0</v>
      </c>
      <c r="F552" s="66">
        <v>0</v>
      </c>
      <c r="G552" s="66">
        <v>0</v>
      </c>
      <c r="H552" s="66">
        <v>0</v>
      </c>
      <c r="I552" s="66">
        <v>0</v>
      </c>
      <c r="J552" s="66">
        <v>0</v>
      </c>
      <c r="K552" s="66">
        <v>0</v>
      </c>
      <c r="L552" s="66">
        <v>0</v>
      </c>
      <c r="M552" s="66">
        <v>0</v>
      </c>
      <c r="N552" s="66">
        <v>0</v>
      </c>
      <c r="O552" s="66">
        <v>0</v>
      </c>
      <c r="P552" s="66">
        <v>0</v>
      </c>
      <c r="Q552" s="66">
        <v>0</v>
      </c>
      <c r="R552" s="66">
        <v>0</v>
      </c>
      <c r="S552" s="66">
        <v>0</v>
      </c>
      <c r="T552" s="66">
        <v>0</v>
      </c>
      <c r="U552" s="66">
        <v>0</v>
      </c>
      <c r="V552" s="66">
        <v>0</v>
      </c>
      <c r="W552" s="66">
        <v>0</v>
      </c>
      <c r="X552" s="66">
        <v>0</v>
      </c>
      <c r="Y552" s="66">
        <v>0</v>
      </c>
      <c r="Z552" s="66">
        <v>0</v>
      </c>
      <c r="AA552" s="66">
        <v>0</v>
      </c>
      <c r="AB552" s="66">
        <v>0</v>
      </c>
      <c r="AC552" s="66">
        <v>0</v>
      </c>
      <c r="AD552" s="66">
        <v>0</v>
      </c>
      <c r="AE552" s="66">
        <v>0</v>
      </c>
      <c r="AF552" s="66">
        <v>0</v>
      </c>
      <c r="AG552" s="66">
        <v>0</v>
      </c>
      <c r="AH552" s="66">
        <v>0</v>
      </c>
      <c r="AI552" s="66">
        <v>0</v>
      </c>
      <c r="AJ552" s="66">
        <v>0</v>
      </c>
      <c r="AK552" s="66">
        <v>0</v>
      </c>
      <c r="AL552" s="66">
        <v>0</v>
      </c>
      <c r="AM552" s="66">
        <v>0</v>
      </c>
      <c r="AN552" s="66">
        <v>0</v>
      </c>
      <c r="AO552" s="66">
        <v>0</v>
      </c>
      <c r="AP552" s="66">
        <v>0</v>
      </c>
      <c r="AQ552" s="66">
        <f t="shared" si="8"/>
        <v>0</v>
      </c>
      <c r="AT552" s="35"/>
    </row>
    <row r="553" spans="1:46" ht="33" customHeight="1">
      <c r="A553" s="44">
        <v>1901</v>
      </c>
      <c r="B553" s="45" t="s">
        <v>521</v>
      </c>
      <c r="C553" s="67" t="s">
        <v>665</v>
      </c>
      <c r="D553" s="66">
        <v>0</v>
      </c>
      <c r="E553" s="66">
        <v>0</v>
      </c>
      <c r="F553" s="66">
        <v>0</v>
      </c>
      <c r="G553" s="66">
        <v>0</v>
      </c>
      <c r="H553" s="66">
        <v>0</v>
      </c>
      <c r="I553" s="66">
        <v>0</v>
      </c>
      <c r="J553" s="66">
        <v>0</v>
      </c>
      <c r="K553" s="66">
        <v>0</v>
      </c>
      <c r="L553" s="66">
        <v>0</v>
      </c>
      <c r="M553" s="66">
        <v>0</v>
      </c>
      <c r="N553" s="66">
        <v>0</v>
      </c>
      <c r="O553" s="66">
        <v>0</v>
      </c>
      <c r="P553" s="66">
        <v>0</v>
      </c>
      <c r="Q553" s="66">
        <v>0</v>
      </c>
      <c r="R553" s="66">
        <v>0</v>
      </c>
      <c r="S553" s="66">
        <v>0</v>
      </c>
      <c r="T553" s="66">
        <v>0</v>
      </c>
      <c r="U553" s="66">
        <v>0</v>
      </c>
      <c r="V553" s="66">
        <v>0</v>
      </c>
      <c r="W553" s="66">
        <v>0</v>
      </c>
      <c r="X553" s="66">
        <v>0</v>
      </c>
      <c r="Y553" s="66">
        <v>0</v>
      </c>
      <c r="Z553" s="66">
        <v>0</v>
      </c>
      <c r="AA553" s="66">
        <v>0</v>
      </c>
      <c r="AB553" s="66">
        <v>0</v>
      </c>
      <c r="AC553" s="66">
        <v>0</v>
      </c>
      <c r="AD553" s="66">
        <v>0</v>
      </c>
      <c r="AE553" s="66">
        <v>0</v>
      </c>
      <c r="AF553" s="66">
        <v>0</v>
      </c>
      <c r="AG553" s="66">
        <v>0</v>
      </c>
      <c r="AH553" s="66">
        <v>0</v>
      </c>
      <c r="AI553" s="66">
        <v>0</v>
      </c>
      <c r="AJ553" s="66">
        <v>0</v>
      </c>
      <c r="AK553" s="66">
        <v>0</v>
      </c>
      <c r="AL553" s="66">
        <v>0</v>
      </c>
      <c r="AM553" s="66">
        <v>0</v>
      </c>
      <c r="AN553" s="66">
        <v>0</v>
      </c>
      <c r="AO553" s="66">
        <v>0</v>
      </c>
      <c r="AP553" s="66">
        <v>0</v>
      </c>
      <c r="AQ553" s="66">
        <f t="shared" si="8"/>
        <v>0</v>
      </c>
      <c r="AT553" s="35"/>
    </row>
    <row r="554" spans="1:46" ht="33" customHeight="1">
      <c r="A554" s="44">
        <v>1902</v>
      </c>
      <c r="B554" s="45" t="s">
        <v>522</v>
      </c>
      <c r="C554" s="67" t="s">
        <v>665</v>
      </c>
      <c r="D554" s="66">
        <v>0</v>
      </c>
      <c r="E554" s="66">
        <v>0</v>
      </c>
      <c r="F554" s="66">
        <v>0</v>
      </c>
      <c r="G554" s="66">
        <v>0</v>
      </c>
      <c r="H554" s="66">
        <v>0</v>
      </c>
      <c r="I554" s="66">
        <v>0</v>
      </c>
      <c r="J554" s="66">
        <v>0</v>
      </c>
      <c r="K554" s="66">
        <v>0</v>
      </c>
      <c r="L554" s="66">
        <v>0</v>
      </c>
      <c r="M554" s="66">
        <v>0</v>
      </c>
      <c r="N554" s="66">
        <v>0</v>
      </c>
      <c r="O554" s="66">
        <v>0</v>
      </c>
      <c r="P554" s="66">
        <v>0</v>
      </c>
      <c r="Q554" s="66">
        <v>0</v>
      </c>
      <c r="R554" s="66">
        <v>0</v>
      </c>
      <c r="S554" s="66">
        <v>0</v>
      </c>
      <c r="T554" s="66">
        <v>0</v>
      </c>
      <c r="U554" s="66">
        <v>0</v>
      </c>
      <c r="V554" s="66">
        <v>0</v>
      </c>
      <c r="W554" s="66">
        <v>0</v>
      </c>
      <c r="X554" s="66">
        <v>0</v>
      </c>
      <c r="Y554" s="66">
        <v>0</v>
      </c>
      <c r="Z554" s="66">
        <v>0</v>
      </c>
      <c r="AA554" s="66">
        <v>0</v>
      </c>
      <c r="AB554" s="66">
        <v>0</v>
      </c>
      <c r="AC554" s="66">
        <v>0</v>
      </c>
      <c r="AD554" s="66">
        <v>0</v>
      </c>
      <c r="AE554" s="66">
        <v>0</v>
      </c>
      <c r="AF554" s="66">
        <v>0</v>
      </c>
      <c r="AG554" s="66">
        <v>0</v>
      </c>
      <c r="AH554" s="66">
        <v>0</v>
      </c>
      <c r="AI554" s="66">
        <v>0</v>
      </c>
      <c r="AJ554" s="66">
        <v>0</v>
      </c>
      <c r="AK554" s="66">
        <v>0</v>
      </c>
      <c r="AL554" s="66">
        <v>0</v>
      </c>
      <c r="AM554" s="66">
        <v>0</v>
      </c>
      <c r="AN554" s="66">
        <v>0</v>
      </c>
      <c r="AO554" s="66">
        <v>0</v>
      </c>
      <c r="AP554" s="66">
        <v>0</v>
      </c>
      <c r="AQ554" s="66">
        <f t="shared" si="8"/>
        <v>0</v>
      </c>
      <c r="AT554" s="35"/>
    </row>
    <row r="555" spans="1:46" ht="33" customHeight="1">
      <c r="A555" s="44">
        <v>1903</v>
      </c>
      <c r="B555" s="45" t="s">
        <v>523</v>
      </c>
      <c r="C555" s="67" t="s">
        <v>665</v>
      </c>
      <c r="D555" s="66">
        <v>0</v>
      </c>
      <c r="E555" s="66">
        <v>0</v>
      </c>
      <c r="F555" s="66">
        <v>0</v>
      </c>
      <c r="G555" s="66">
        <v>0</v>
      </c>
      <c r="H555" s="66">
        <v>0</v>
      </c>
      <c r="I555" s="66">
        <v>0</v>
      </c>
      <c r="J555" s="66">
        <v>0</v>
      </c>
      <c r="K555" s="66">
        <v>0</v>
      </c>
      <c r="L555" s="66">
        <v>0</v>
      </c>
      <c r="M555" s="66">
        <v>0</v>
      </c>
      <c r="N555" s="66">
        <v>0</v>
      </c>
      <c r="O555" s="66">
        <v>0</v>
      </c>
      <c r="P555" s="66">
        <v>0</v>
      </c>
      <c r="Q555" s="66">
        <v>0</v>
      </c>
      <c r="R555" s="66">
        <v>0</v>
      </c>
      <c r="S555" s="66">
        <v>0</v>
      </c>
      <c r="T555" s="66">
        <v>0</v>
      </c>
      <c r="U555" s="66">
        <v>0</v>
      </c>
      <c r="V555" s="66">
        <v>0</v>
      </c>
      <c r="W555" s="66">
        <v>0</v>
      </c>
      <c r="X555" s="66">
        <v>0</v>
      </c>
      <c r="Y555" s="66">
        <v>0</v>
      </c>
      <c r="Z555" s="66">
        <v>0</v>
      </c>
      <c r="AA555" s="66">
        <v>0</v>
      </c>
      <c r="AB555" s="66">
        <v>0</v>
      </c>
      <c r="AC555" s="66">
        <v>0</v>
      </c>
      <c r="AD555" s="66">
        <v>0</v>
      </c>
      <c r="AE555" s="66">
        <v>0</v>
      </c>
      <c r="AF555" s="66">
        <v>0</v>
      </c>
      <c r="AG555" s="66">
        <v>0</v>
      </c>
      <c r="AH555" s="66">
        <v>0</v>
      </c>
      <c r="AI555" s="66">
        <v>0</v>
      </c>
      <c r="AJ555" s="66">
        <v>0</v>
      </c>
      <c r="AK555" s="66">
        <v>0</v>
      </c>
      <c r="AL555" s="66">
        <v>0</v>
      </c>
      <c r="AM555" s="66">
        <v>0</v>
      </c>
      <c r="AN555" s="66">
        <v>0</v>
      </c>
      <c r="AO555" s="66">
        <v>0</v>
      </c>
      <c r="AP555" s="66">
        <v>0</v>
      </c>
      <c r="AQ555" s="66">
        <f t="shared" si="8"/>
        <v>0</v>
      </c>
      <c r="AT555" s="35"/>
    </row>
    <row r="556" spans="1:46" ht="33" customHeight="1">
      <c r="A556" s="44">
        <v>1904</v>
      </c>
      <c r="B556" s="45" t="s">
        <v>524</v>
      </c>
      <c r="C556" s="67" t="s">
        <v>665</v>
      </c>
      <c r="D556" s="66">
        <v>0</v>
      </c>
      <c r="E556" s="66">
        <v>0</v>
      </c>
      <c r="F556" s="66">
        <v>0</v>
      </c>
      <c r="G556" s="66">
        <v>0</v>
      </c>
      <c r="H556" s="66">
        <v>0</v>
      </c>
      <c r="I556" s="66">
        <v>0</v>
      </c>
      <c r="J556" s="66">
        <v>0</v>
      </c>
      <c r="K556" s="66">
        <v>0</v>
      </c>
      <c r="L556" s="66">
        <v>0</v>
      </c>
      <c r="M556" s="66">
        <v>0</v>
      </c>
      <c r="N556" s="66">
        <v>0</v>
      </c>
      <c r="O556" s="66">
        <v>0</v>
      </c>
      <c r="P556" s="66">
        <v>0</v>
      </c>
      <c r="Q556" s="66">
        <v>0</v>
      </c>
      <c r="R556" s="66">
        <v>0</v>
      </c>
      <c r="S556" s="66">
        <v>0</v>
      </c>
      <c r="T556" s="66">
        <v>0</v>
      </c>
      <c r="U556" s="66">
        <v>0</v>
      </c>
      <c r="V556" s="66">
        <v>0</v>
      </c>
      <c r="W556" s="66">
        <v>0</v>
      </c>
      <c r="X556" s="66">
        <v>0</v>
      </c>
      <c r="Y556" s="66">
        <v>0</v>
      </c>
      <c r="Z556" s="66">
        <v>0</v>
      </c>
      <c r="AA556" s="66">
        <v>0</v>
      </c>
      <c r="AB556" s="66">
        <v>0</v>
      </c>
      <c r="AC556" s="66">
        <v>0</v>
      </c>
      <c r="AD556" s="66">
        <v>0</v>
      </c>
      <c r="AE556" s="66">
        <v>0</v>
      </c>
      <c r="AF556" s="66">
        <v>0</v>
      </c>
      <c r="AG556" s="66">
        <v>0</v>
      </c>
      <c r="AH556" s="66">
        <v>0</v>
      </c>
      <c r="AI556" s="66">
        <v>0</v>
      </c>
      <c r="AJ556" s="66">
        <v>0</v>
      </c>
      <c r="AK556" s="66">
        <v>0</v>
      </c>
      <c r="AL556" s="66">
        <v>0</v>
      </c>
      <c r="AM556" s="66">
        <v>0</v>
      </c>
      <c r="AN556" s="66">
        <v>0</v>
      </c>
      <c r="AO556" s="66">
        <v>0</v>
      </c>
      <c r="AP556" s="66">
        <v>0</v>
      </c>
      <c r="AQ556" s="66">
        <f t="shared" si="8"/>
        <v>0</v>
      </c>
      <c r="AT556" s="35"/>
    </row>
    <row r="557" spans="1:46" ht="33" customHeight="1">
      <c r="A557" s="44">
        <v>1905</v>
      </c>
      <c r="B557" s="45" t="s">
        <v>525</v>
      </c>
      <c r="C557" s="67" t="s">
        <v>665</v>
      </c>
      <c r="D557" s="66">
        <v>0</v>
      </c>
      <c r="E557" s="66">
        <v>0</v>
      </c>
      <c r="F557" s="66">
        <v>0</v>
      </c>
      <c r="G557" s="66">
        <v>0</v>
      </c>
      <c r="H557" s="66">
        <v>0</v>
      </c>
      <c r="I557" s="66">
        <v>0</v>
      </c>
      <c r="J557" s="66">
        <v>0</v>
      </c>
      <c r="K557" s="66">
        <v>0</v>
      </c>
      <c r="L557" s="66">
        <v>0</v>
      </c>
      <c r="M557" s="66">
        <v>0</v>
      </c>
      <c r="N557" s="66">
        <v>0</v>
      </c>
      <c r="O557" s="66">
        <v>0</v>
      </c>
      <c r="P557" s="66">
        <v>0</v>
      </c>
      <c r="Q557" s="66">
        <v>0</v>
      </c>
      <c r="R557" s="66">
        <v>0</v>
      </c>
      <c r="S557" s="66">
        <v>0</v>
      </c>
      <c r="T557" s="66">
        <v>0</v>
      </c>
      <c r="U557" s="66">
        <v>0</v>
      </c>
      <c r="V557" s="66">
        <v>0</v>
      </c>
      <c r="W557" s="66">
        <v>0</v>
      </c>
      <c r="X557" s="66">
        <v>0</v>
      </c>
      <c r="Y557" s="66">
        <v>0</v>
      </c>
      <c r="Z557" s="66">
        <v>0</v>
      </c>
      <c r="AA557" s="66">
        <v>0</v>
      </c>
      <c r="AB557" s="66">
        <v>0</v>
      </c>
      <c r="AC557" s="66">
        <v>0</v>
      </c>
      <c r="AD557" s="66">
        <v>0</v>
      </c>
      <c r="AE557" s="66">
        <v>0</v>
      </c>
      <c r="AF557" s="66">
        <v>0</v>
      </c>
      <c r="AG557" s="66">
        <v>0</v>
      </c>
      <c r="AH557" s="66">
        <v>0</v>
      </c>
      <c r="AI557" s="66">
        <v>0</v>
      </c>
      <c r="AJ557" s="66">
        <v>0</v>
      </c>
      <c r="AK557" s="66">
        <v>0</v>
      </c>
      <c r="AL557" s="66">
        <v>0</v>
      </c>
      <c r="AM557" s="66">
        <v>0</v>
      </c>
      <c r="AN557" s="66">
        <v>0</v>
      </c>
      <c r="AO557" s="66">
        <v>0</v>
      </c>
      <c r="AP557" s="66">
        <v>0</v>
      </c>
      <c r="AQ557" s="66">
        <f t="shared" si="8"/>
        <v>0</v>
      </c>
      <c r="AT557" s="35"/>
    </row>
    <row r="558" spans="1:46" ht="33" customHeight="1">
      <c r="A558" s="44">
        <v>1906</v>
      </c>
      <c r="B558" s="45" t="s">
        <v>501</v>
      </c>
      <c r="C558" s="67" t="s">
        <v>665</v>
      </c>
      <c r="D558" s="66">
        <v>0</v>
      </c>
      <c r="E558" s="66">
        <v>0</v>
      </c>
      <c r="F558" s="66">
        <v>0</v>
      </c>
      <c r="G558" s="66">
        <v>0</v>
      </c>
      <c r="H558" s="66">
        <v>0</v>
      </c>
      <c r="I558" s="66">
        <v>0</v>
      </c>
      <c r="J558" s="66">
        <v>0</v>
      </c>
      <c r="K558" s="66">
        <v>0</v>
      </c>
      <c r="L558" s="66">
        <v>0</v>
      </c>
      <c r="M558" s="66">
        <v>0</v>
      </c>
      <c r="N558" s="66">
        <v>0</v>
      </c>
      <c r="O558" s="66">
        <v>0</v>
      </c>
      <c r="P558" s="66">
        <v>0</v>
      </c>
      <c r="Q558" s="66">
        <v>0</v>
      </c>
      <c r="R558" s="66">
        <v>0</v>
      </c>
      <c r="S558" s="66">
        <v>0</v>
      </c>
      <c r="T558" s="66">
        <v>0</v>
      </c>
      <c r="U558" s="66">
        <v>0</v>
      </c>
      <c r="V558" s="66">
        <v>0</v>
      </c>
      <c r="W558" s="66">
        <v>0</v>
      </c>
      <c r="X558" s="66">
        <v>0</v>
      </c>
      <c r="Y558" s="66">
        <v>0</v>
      </c>
      <c r="Z558" s="66">
        <v>0</v>
      </c>
      <c r="AA558" s="66">
        <v>0</v>
      </c>
      <c r="AB558" s="66">
        <v>0</v>
      </c>
      <c r="AC558" s="66">
        <v>0</v>
      </c>
      <c r="AD558" s="66">
        <v>0</v>
      </c>
      <c r="AE558" s="66">
        <v>0</v>
      </c>
      <c r="AF558" s="66">
        <v>0</v>
      </c>
      <c r="AG558" s="66">
        <v>0</v>
      </c>
      <c r="AH558" s="66">
        <v>0</v>
      </c>
      <c r="AI558" s="66">
        <v>0</v>
      </c>
      <c r="AJ558" s="66">
        <v>0</v>
      </c>
      <c r="AK558" s="66">
        <v>0</v>
      </c>
      <c r="AL558" s="66">
        <v>0</v>
      </c>
      <c r="AM558" s="66">
        <v>0</v>
      </c>
      <c r="AN558" s="66">
        <v>0</v>
      </c>
      <c r="AO558" s="66">
        <v>0</v>
      </c>
      <c r="AP558" s="66">
        <v>0</v>
      </c>
      <c r="AQ558" s="66">
        <f t="shared" si="8"/>
        <v>0</v>
      </c>
      <c r="AT558" s="35"/>
    </row>
    <row r="559" spans="1:46" ht="33" customHeight="1">
      <c r="A559" s="44">
        <v>1907</v>
      </c>
      <c r="B559" s="45" t="s">
        <v>526</v>
      </c>
      <c r="C559" s="67" t="s">
        <v>665</v>
      </c>
      <c r="D559" s="66">
        <v>0</v>
      </c>
      <c r="E559" s="66">
        <v>0</v>
      </c>
      <c r="F559" s="66">
        <v>0</v>
      </c>
      <c r="G559" s="66">
        <v>0</v>
      </c>
      <c r="H559" s="66">
        <v>0</v>
      </c>
      <c r="I559" s="66">
        <v>0</v>
      </c>
      <c r="J559" s="66">
        <v>0</v>
      </c>
      <c r="K559" s="66">
        <v>0</v>
      </c>
      <c r="L559" s="66">
        <v>0</v>
      </c>
      <c r="M559" s="66">
        <v>0</v>
      </c>
      <c r="N559" s="66">
        <v>0</v>
      </c>
      <c r="O559" s="66">
        <v>0</v>
      </c>
      <c r="P559" s="66">
        <v>0</v>
      </c>
      <c r="Q559" s="66">
        <v>0</v>
      </c>
      <c r="R559" s="66">
        <v>0</v>
      </c>
      <c r="S559" s="66">
        <v>0</v>
      </c>
      <c r="T559" s="66">
        <v>0</v>
      </c>
      <c r="U559" s="66">
        <v>0</v>
      </c>
      <c r="V559" s="66">
        <v>0</v>
      </c>
      <c r="W559" s="66">
        <v>0</v>
      </c>
      <c r="X559" s="66">
        <v>0</v>
      </c>
      <c r="Y559" s="66">
        <v>0</v>
      </c>
      <c r="Z559" s="66">
        <v>0</v>
      </c>
      <c r="AA559" s="66">
        <v>0</v>
      </c>
      <c r="AB559" s="66">
        <v>0</v>
      </c>
      <c r="AC559" s="66">
        <v>0</v>
      </c>
      <c r="AD559" s="66">
        <v>0</v>
      </c>
      <c r="AE559" s="66">
        <v>0</v>
      </c>
      <c r="AF559" s="66">
        <v>0</v>
      </c>
      <c r="AG559" s="66">
        <v>0</v>
      </c>
      <c r="AH559" s="66">
        <v>0</v>
      </c>
      <c r="AI559" s="66">
        <v>0</v>
      </c>
      <c r="AJ559" s="66">
        <v>0</v>
      </c>
      <c r="AK559" s="66">
        <v>0</v>
      </c>
      <c r="AL559" s="66">
        <v>0</v>
      </c>
      <c r="AM559" s="66">
        <v>0</v>
      </c>
      <c r="AN559" s="66">
        <v>0</v>
      </c>
      <c r="AO559" s="66">
        <v>0</v>
      </c>
      <c r="AP559" s="66">
        <v>0</v>
      </c>
      <c r="AQ559" s="66">
        <f t="shared" si="8"/>
        <v>0</v>
      </c>
      <c r="AT559" s="35"/>
    </row>
    <row r="560" spans="1:46" ht="33" customHeight="1">
      <c r="A560" s="44">
        <v>1908</v>
      </c>
      <c r="B560" s="45" t="s">
        <v>527</v>
      </c>
      <c r="C560" s="67" t="s">
        <v>665</v>
      </c>
      <c r="D560" s="66">
        <v>0</v>
      </c>
      <c r="E560" s="66">
        <v>0</v>
      </c>
      <c r="F560" s="66">
        <v>0</v>
      </c>
      <c r="G560" s="66">
        <v>0</v>
      </c>
      <c r="H560" s="66">
        <v>0</v>
      </c>
      <c r="I560" s="66">
        <v>0</v>
      </c>
      <c r="J560" s="66">
        <v>0</v>
      </c>
      <c r="K560" s="66">
        <v>0</v>
      </c>
      <c r="L560" s="66">
        <v>0</v>
      </c>
      <c r="M560" s="66">
        <v>0</v>
      </c>
      <c r="N560" s="66">
        <v>0</v>
      </c>
      <c r="O560" s="66">
        <v>0</v>
      </c>
      <c r="P560" s="66">
        <v>0</v>
      </c>
      <c r="Q560" s="66">
        <v>0</v>
      </c>
      <c r="R560" s="66">
        <v>0</v>
      </c>
      <c r="S560" s="66">
        <v>0</v>
      </c>
      <c r="T560" s="66">
        <v>0</v>
      </c>
      <c r="U560" s="66">
        <v>0</v>
      </c>
      <c r="V560" s="66">
        <v>0</v>
      </c>
      <c r="W560" s="66">
        <v>0</v>
      </c>
      <c r="X560" s="66">
        <v>0</v>
      </c>
      <c r="Y560" s="66">
        <v>0</v>
      </c>
      <c r="Z560" s="66">
        <v>0</v>
      </c>
      <c r="AA560" s="66">
        <v>0</v>
      </c>
      <c r="AB560" s="66">
        <v>0</v>
      </c>
      <c r="AC560" s="66">
        <v>0</v>
      </c>
      <c r="AD560" s="66">
        <v>0</v>
      </c>
      <c r="AE560" s="66">
        <v>0</v>
      </c>
      <c r="AF560" s="66">
        <v>0</v>
      </c>
      <c r="AG560" s="66">
        <v>0</v>
      </c>
      <c r="AH560" s="66">
        <v>0</v>
      </c>
      <c r="AI560" s="66">
        <v>0</v>
      </c>
      <c r="AJ560" s="66">
        <v>0</v>
      </c>
      <c r="AK560" s="66">
        <v>0</v>
      </c>
      <c r="AL560" s="66">
        <v>0</v>
      </c>
      <c r="AM560" s="66">
        <v>0</v>
      </c>
      <c r="AN560" s="66">
        <v>0</v>
      </c>
      <c r="AO560" s="66">
        <v>0</v>
      </c>
      <c r="AP560" s="66">
        <v>0</v>
      </c>
      <c r="AQ560" s="66">
        <f t="shared" si="8"/>
        <v>0</v>
      </c>
      <c r="AT560" s="35"/>
    </row>
    <row r="561" spans="1:46" ht="33" customHeight="1">
      <c r="A561" s="44">
        <v>1909</v>
      </c>
      <c r="B561" s="45" t="s">
        <v>451</v>
      </c>
      <c r="C561" s="67" t="s">
        <v>665</v>
      </c>
      <c r="D561" s="66">
        <v>0</v>
      </c>
      <c r="E561" s="66">
        <v>0</v>
      </c>
      <c r="F561" s="66">
        <v>0</v>
      </c>
      <c r="G561" s="66">
        <v>0</v>
      </c>
      <c r="H561" s="66">
        <v>0</v>
      </c>
      <c r="I561" s="66">
        <v>0</v>
      </c>
      <c r="J561" s="66">
        <v>0</v>
      </c>
      <c r="K561" s="66">
        <v>0</v>
      </c>
      <c r="L561" s="66">
        <v>0</v>
      </c>
      <c r="M561" s="66">
        <v>0</v>
      </c>
      <c r="N561" s="66">
        <v>0</v>
      </c>
      <c r="O561" s="66">
        <v>0</v>
      </c>
      <c r="P561" s="66">
        <v>0</v>
      </c>
      <c r="Q561" s="66">
        <v>0</v>
      </c>
      <c r="R561" s="66">
        <v>0</v>
      </c>
      <c r="S561" s="66">
        <v>0</v>
      </c>
      <c r="T561" s="66">
        <v>0</v>
      </c>
      <c r="U561" s="66">
        <v>0</v>
      </c>
      <c r="V561" s="66">
        <v>0</v>
      </c>
      <c r="W561" s="66">
        <v>0</v>
      </c>
      <c r="X561" s="66">
        <v>0</v>
      </c>
      <c r="Y561" s="66">
        <v>0</v>
      </c>
      <c r="Z561" s="66">
        <v>0</v>
      </c>
      <c r="AA561" s="66">
        <v>0</v>
      </c>
      <c r="AB561" s="66">
        <v>0</v>
      </c>
      <c r="AC561" s="66">
        <v>0</v>
      </c>
      <c r="AD561" s="66">
        <v>0</v>
      </c>
      <c r="AE561" s="66">
        <v>0</v>
      </c>
      <c r="AF561" s="66">
        <v>0</v>
      </c>
      <c r="AG561" s="66">
        <v>0</v>
      </c>
      <c r="AH561" s="66">
        <v>0</v>
      </c>
      <c r="AI561" s="66">
        <v>0</v>
      </c>
      <c r="AJ561" s="66">
        <v>0</v>
      </c>
      <c r="AK561" s="66">
        <v>0</v>
      </c>
      <c r="AL561" s="66">
        <v>0</v>
      </c>
      <c r="AM561" s="66">
        <v>0</v>
      </c>
      <c r="AN561" s="66">
        <v>0</v>
      </c>
      <c r="AO561" s="66">
        <v>0</v>
      </c>
      <c r="AP561" s="66">
        <v>0</v>
      </c>
      <c r="AQ561" s="66">
        <f t="shared" si="8"/>
        <v>0</v>
      </c>
      <c r="AT561" s="35"/>
    </row>
    <row r="562" spans="1:46" ht="33" customHeight="1">
      <c r="A562" s="44">
        <v>1910</v>
      </c>
      <c r="B562" s="45" t="s">
        <v>528</v>
      </c>
      <c r="C562" s="67" t="s">
        <v>665</v>
      </c>
      <c r="D562" s="66">
        <v>0</v>
      </c>
      <c r="E562" s="66">
        <v>0</v>
      </c>
      <c r="F562" s="66">
        <v>0</v>
      </c>
      <c r="G562" s="66">
        <v>0</v>
      </c>
      <c r="H562" s="66">
        <v>0</v>
      </c>
      <c r="I562" s="66">
        <v>0</v>
      </c>
      <c r="J562" s="66">
        <v>0</v>
      </c>
      <c r="K562" s="66">
        <v>0</v>
      </c>
      <c r="L562" s="66">
        <v>0</v>
      </c>
      <c r="M562" s="66">
        <v>0</v>
      </c>
      <c r="N562" s="66">
        <v>0</v>
      </c>
      <c r="O562" s="66">
        <v>0</v>
      </c>
      <c r="P562" s="66">
        <v>0</v>
      </c>
      <c r="Q562" s="66">
        <v>0</v>
      </c>
      <c r="R562" s="66">
        <v>0</v>
      </c>
      <c r="S562" s="66">
        <v>0</v>
      </c>
      <c r="T562" s="66">
        <v>0</v>
      </c>
      <c r="U562" s="66">
        <v>0</v>
      </c>
      <c r="V562" s="66">
        <v>0</v>
      </c>
      <c r="W562" s="66">
        <v>0</v>
      </c>
      <c r="X562" s="66">
        <v>0</v>
      </c>
      <c r="Y562" s="66">
        <v>0</v>
      </c>
      <c r="Z562" s="66">
        <v>0</v>
      </c>
      <c r="AA562" s="66">
        <v>0</v>
      </c>
      <c r="AB562" s="66">
        <v>0</v>
      </c>
      <c r="AC562" s="66">
        <v>0</v>
      </c>
      <c r="AD562" s="66">
        <v>0</v>
      </c>
      <c r="AE562" s="66">
        <v>0</v>
      </c>
      <c r="AF562" s="66">
        <v>0</v>
      </c>
      <c r="AG562" s="66">
        <v>0</v>
      </c>
      <c r="AH562" s="66">
        <v>0</v>
      </c>
      <c r="AI562" s="66">
        <v>0</v>
      </c>
      <c r="AJ562" s="66">
        <v>0</v>
      </c>
      <c r="AK562" s="66">
        <v>0</v>
      </c>
      <c r="AL562" s="66">
        <v>0</v>
      </c>
      <c r="AM562" s="66">
        <v>0</v>
      </c>
      <c r="AN562" s="66">
        <v>0</v>
      </c>
      <c r="AO562" s="66">
        <v>0</v>
      </c>
      <c r="AP562" s="66">
        <v>0</v>
      </c>
      <c r="AQ562" s="66">
        <f t="shared" si="8"/>
        <v>0</v>
      </c>
      <c r="AT562" s="35"/>
    </row>
    <row r="563" spans="1:46" ht="33" customHeight="1">
      <c r="A563" s="44">
        <v>1911</v>
      </c>
      <c r="B563" s="45" t="s">
        <v>529</v>
      </c>
      <c r="C563" s="67" t="s">
        <v>665</v>
      </c>
      <c r="D563" s="66">
        <v>0</v>
      </c>
      <c r="E563" s="66">
        <v>0</v>
      </c>
      <c r="F563" s="66">
        <v>0</v>
      </c>
      <c r="G563" s="66">
        <v>0</v>
      </c>
      <c r="H563" s="66">
        <v>0</v>
      </c>
      <c r="I563" s="66">
        <v>0</v>
      </c>
      <c r="J563" s="66">
        <v>0</v>
      </c>
      <c r="K563" s="66">
        <v>0</v>
      </c>
      <c r="L563" s="66">
        <v>0</v>
      </c>
      <c r="M563" s="66">
        <v>0</v>
      </c>
      <c r="N563" s="66">
        <v>0</v>
      </c>
      <c r="O563" s="66">
        <v>0</v>
      </c>
      <c r="P563" s="66">
        <v>0</v>
      </c>
      <c r="Q563" s="66">
        <v>0</v>
      </c>
      <c r="R563" s="66">
        <v>0</v>
      </c>
      <c r="S563" s="66">
        <v>0</v>
      </c>
      <c r="T563" s="66">
        <v>0</v>
      </c>
      <c r="U563" s="66">
        <v>0</v>
      </c>
      <c r="V563" s="66">
        <v>0</v>
      </c>
      <c r="W563" s="66">
        <v>0</v>
      </c>
      <c r="X563" s="66">
        <v>0</v>
      </c>
      <c r="Y563" s="66">
        <v>0</v>
      </c>
      <c r="Z563" s="66">
        <v>0</v>
      </c>
      <c r="AA563" s="66">
        <v>0</v>
      </c>
      <c r="AB563" s="66">
        <v>0</v>
      </c>
      <c r="AC563" s="66">
        <v>0</v>
      </c>
      <c r="AD563" s="66">
        <v>0</v>
      </c>
      <c r="AE563" s="66">
        <v>0</v>
      </c>
      <c r="AF563" s="66">
        <v>0</v>
      </c>
      <c r="AG563" s="66">
        <v>0</v>
      </c>
      <c r="AH563" s="66">
        <v>0</v>
      </c>
      <c r="AI563" s="66">
        <v>0</v>
      </c>
      <c r="AJ563" s="66">
        <v>0</v>
      </c>
      <c r="AK563" s="66">
        <v>0</v>
      </c>
      <c r="AL563" s="66">
        <v>0</v>
      </c>
      <c r="AM563" s="66">
        <v>0</v>
      </c>
      <c r="AN563" s="66">
        <v>0</v>
      </c>
      <c r="AO563" s="66">
        <v>0</v>
      </c>
      <c r="AP563" s="66">
        <v>0</v>
      </c>
      <c r="AQ563" s="66">
        <f t="shared" si="8"/>
        <v>0</v>
      </c>
      <c r="AT563" s="35"/>
    </row>
    <row r="564" spans="1:46" ht="33" customHeight="1">
      <c r="A564" s="44">
        <v>1912</v>
      </c>
      <c r="B564" s="45" t="s">
        <v>530</v>
      </c>
      <c r="C564" s="67" t="s">
        <v>665</v>
      </c>
      <c r="D564" s="66">
        <v>0</v>
      </c>
      <c r="E564" s="66">
        <v>0</v>
      </c>
      <c r="F564" s="66">
        <v>0</v>
      </c>
      <c r="G564" s="66">
        <v>0</v>
      </c>
      <c r="H564" s="66">
        <v>0</v>
      </c>
      <c r="I564" s="66">
        <v>0</v>
      </c>
      <c r="J564" s="66">
        <v>0</v>
      </c>
      <c r="K564" s="66">
        <v>0</v>
      </c>
      <c r="L564" s="66">
        <v>0</v>
      </c>
      <c r="M564" s="66">
        <v>0</v>
      </c>
      <c r="N564" s="66">
        <v>0</v>
      </c>
      <c r="O564" s="66">
        <v>0</v>
      </c>
      <c r="P564" s="66">
        <v>0</v>
      </c>
      <c r="Q564" s="66">
        <v>0</v>
      </c>
      <c r="R564" s="66">
        <v>0</v>
      </c>
      <c r="S564" s="66">
        <v>0</v>
      </c>
      <c r="T564" s="66">
        <v>0</v>
      </c>
      <c r="U564" s="66">
        <v>0</v>
      </c>
      <c r="V564" s="66">
        <v>0</v>
      </c>
      <c r="W564" s="66">
        <v>0</v>
      </c>
      <c r="X564" s="66">
        <v>0</v>
      </c>
      <c r="Y564" s="66">
        <v>0</v>
      </c>
      <c r="Z564" s="66">
        <v>0</v>
      </c>
      <c r="AA564" s="66">
        <v>0</v>
      </c>
      <c r="AB564" s="66">
        <v>0</v>
      </c>
      <c r="AC564" s="66">
        <v>0</v>
      </c>
      <c r="AD564" s="66">
        <v>0</v>
      </c>
      <c r="AE564" s="66">
        <v>0</v>
      </c>
      <c r="AF564" s="66">
        <v>0</v>
      </c>
      <c r="AG564" s="66">
        <v>0</v>
      </c>
      <c r="AH564" s="66">
        <v>0</v>
      </c>
      <c r="AI564" s="66">
        <v>0</v>
      </c>
      <c r="AJ564" s="66">
        <v>0</v>
      </c>
      <c r="AK564" s="66">
        <v>0</v>
      </c>
      <c r="AL564" s="66">
        <v>0</v>
      </c>
      <c r="AM564" s="66">
        <v>0</v>
      </c>
      <c r="AN564" s="66">
        <v>0</v>
      </c>
      <c r="AO564" s="66">
        <v>0</v>
      </c>
      <c r="AP564" s="66">
        <v>0</v>
      </c>
      <c r="AQ564" s="66">
        <f t="shared" si="8"/>
        <v>0</v>
      </c>
      <c r="AT564" s="35"/>
    </row>
    <row r="565" spans="1:46" ht="33" customHeight="1">
      <c r="A565" s="44">
        <v>1913</v>
      </c>
      <c r="B565" s="45" t="s">
        <v>531</v>
      </c>
      <c r="C565" s="67" t="s">
        <v>665</v>
      </c>
      <c r="D565" s="66">
        <v>0</v>
      </c>
      <c r="E565" s="66">
        <v>0</v>
      </c>
      <c r="F565" s="66">
        <v>0</v>
      </c>
      <c r="G565" s="66">
        <v>0</v>
      </c>
      <c r="H565" s="66">
        <v>0</v>
      </c>
      <c r="I565" s="66">
        <v>0</v>
      </c>
      <c r="J565" s="66">
        <v>0</v>
      </c>
      <c r="K565" s="66">
        <v>0</v>
      </c>
      <c r="L565" s="66">
        <v>0</v>
      </c>
      <c r="M565" s="66">
        <v>0</v>
      </c>
      <c r="N565" s="66">
        <v>0</v>
      </c>
      <c r="O565" s="66">
        <v>0</v>
      </c>
      <c r="P565" s="66">
        <v>0</v>
      </c>
      <c r="Q565" s="66">
        <v>0</v>
      </c>
      <c r="R565" s="66">
        <v>0</v>
      </c>
      <c r="S565" s="66">
        <v>0</v>
      </c>
      <c r="T565" s="66">
        <v>0</v>
      </c>
      <c r="U565" s="66">
        <v>0</v>
      </c>
      <c r="V565" s="66">
        <v>0</v>
      </c>
      <c r="W565" s="66">
        <v>0</v>
      </c>
      <c r="X565" s="66">
        <v>0</v>
      </c>
      <c r="Y565" s="66">
        <v>0</v>
      </c>
      <c r="Z565" s="66">
        <v>0</v>
      </c>
      <c r="AA565" s="66">
        <v>0</v>
      </c>
      <c r="AB565" s="66">
        <v>0</v>
      </c>
      <c r="AC565" s="66">
        <v>0</v>
      </c>
      <c r="AD565" s="66">
        <v>0</v>
      </c>
      <c r="AE565" s="66">
        <v>0</v>
      </c>
      <c r="AF565" s="66">
        <v>0</v>
      </c>
      <c r="AG565" s="66">
        <v>0</v>
      </c>
      <c r="AH565" s="66">
        <v>0</v>
      </c>
      <c r="AI565" s="66">
        <v>0</v>
      </c>
      <c r="AJ565" s="66">
        <v>0</v>
      </c>
      <c r="AK565" s="66">
        <v>0</v>
      </c>
      <c r="AL565" s="66">
        <v>0</v>
      </c>
      <c r="AM565" s="66">
        <v>0</v>
      </c>
      <c r="AN565" s="66">
        <v>0</v>
      </c>
      <c r="AO565" s="66">
        <v>0</v>
      </c>
      <c r="AP565" s="66">
        <v>0</v>
      </c>
      <c r="AQ565" s="66">
        <f t="shared" si="8"/>
        <v>0</v>
      </c>
      <c r="AT565" s="35"/>
    </row>
    <row r="566" spans="1:46" ht="33" customHeight="1">
      <c r="A566" s="44">
        <v>1914</v>
      </c>
      <c r="B566" s="45" t="s">
        <v>532</v>
      </c>
      <c r="C566" s="67" t="s">
        <v>665</v>
      </c>
      <c r="D566" s="66">
        <v>0</v>
      </c>
      <c r="E566" s="66">
        <v>0</v>
      </c>
      <c r="F566" s="66">
        <v>0</v>
      </c>
      <c r="G566" s="66">
        <v>0</v>
      </c>
      <c r="H566" s="66">
        <v>0</v>
      </c>
      <c r="I566" s="66">
        <v>0</v>
      </c>
      <c r="J566" s="66">
        <v>0</v>
      </c>
      <c r="K566" s="66">
        <v>0</v>
      </c>
      <c r="L566" s="66">
        <v>0</v>
      </c>
      <c r="M566" s="66">
        <v>0</v>
      </c>
      <c r="N566" s="66">
        <v>0</v>
      </c>
      <c r="O566" s="66">
        <v>0</v>
      </c>
      <c r="P566" s="66">
        <v>0</v>
      </c>
      <c r="Q566" s="66">
        <v>0</v>
      </c>
      <c r="R566" s="66">
        <v>0</v>
      </c>
      <c r="S566" s="66">
        <v>0</v>
      </c>
      <c r="T566" s="66">
        <v>0</v>
      </c>
      <c r="U566" s="66">
        <v>0</v>
      </c>
      <c r="V566" s="66">
        <v>0</v>
      </c>
      <c r="W566" s="66">
        <v>0</v>
      </c>
      <c r="X566" s="66">
        <v>0</v>
      </c>
      <c r="Y566" s="66">
        <v>0</v>
      </c>
      <c r="Z566" s="66">
        <v>0</v>
      </c>
      <c r="AA566" s="66">
        <v>0</v>
      </c>
      <c r="AB566" s="66">
        <v>0</v>
      </c>
      <c r="AC566" s="66">
        <v>0</v>
      </c>
      <c r="AD566" s="66">
        <v>0</v>
      </c>
      <c r="AE566" s="66">
        <v>0</v>
      </c>
      <c r="AF566" s="66">
        <v>0</v>
      </c>
      <c r="AG566" s="66">
        <v>0</v>
      </c>
      <c r="AH566" s="66">
        <v>0</v>
      </c>
      <c r="AI566" s="66">
        <v>0</v>
      </c>
      <c r="AJ566" s="66">
        <v>0</v>
      </c>
      <c r="AK566" s="66">
        <v>0</v>
      </c>
      <c r="AL566" s="66">
        <v>0</v>
      </c>
      <c r="AM566" s="66">
        <v>0</v>
      </c>
      <c r="AN566" s="66">
        <v>0</v>
      </c>
      <c r="AO566" s="66">
        <v>0</v>
      </c>
      <c r="AP566" s="66">
        <v>0</v>
      </c>
      <c r="AQ566" s="66">
        <f t="shared" si="8"/>
        <v>0</v>
      </c>
      <c r="AT566" s="35"/>
    </row>
    <row r="567" spans="1:46" ht="33" customHeight="1">
      <c r="A567" s="44">
        <v>1915</v>
      </c>
      <c r="B567" s="45" t="s">
        <v>533</v>
      </c>
      <c r="C567" s="67" t="s">
        <v>665</v>
      </c>
      <c r="D567" s="66">
        <v>0</v>
      </c>
      <c r="E567" s="66">
        <v>0</v>
      </c>
      <c r="F567" s="66">
        <v>0</v>
      </c>
      <c r="G567" s="66">
        <v>0</v>
      </c>
      <c r="H567" s="66">
        <v>0</v>
      </c>
      <c r="I567" s="66">
        <v>0</v>
      </c>
      <c r="J567" s="66">
        <v>0</v>
      </c>
      <c r="K567" s="66">
        <v>0</v>
      </c>
      <c r="L567" s="66">
        <v>0</v>
      </c>
      <c r="M567" s="66">
        <v>0</v>
      </c>
      <c r="N567" s="66">
        <v>0</v>
      </c>
      <c r="O567" s="66">
        <v>0</v>
      </c>
      <c r="P567" s="66">
        <v>0</v>
      </c>
      <c r="Q567" s="66">
        <v>0</v>
      </c>
      <c r="R567" s="66">
        <v>0</v>
      </c>
      <c r="S567" s="66">
        <v>0</v>
      </c>
      <c r="T567" s="66">
        <v>0</v>
      </c>
      <c r="U567" s="66">
        <v>0</v>
      </c>
      <c r="V567" s="66">
        <v>0</v>
      </c>
      <c r="W567" s="66">
        <v>0</v>
      </c>
      <c r="X567" s="66">
        <v>0</v>
      </c>
      <c r="Y567" s="66">
        <v>0</v>
      </c>
      <c r="Z567" s="66">
        <v>0</v>
      </c>
      <c r="AA567" s="66">
        <v>0</v>
      </c>
      <c r="AB567" s="66">
        <v>0</v>
      </c>
      <c r="AC567" s="66">
        <v>0</v>
      </c>
      <c r="AD567" s="66">
        <v>0</v>
      </c>
      <c r="AE567" s="66">
        <v>0</v>
      </c>
      <c r="AF567" s="66">
        <v>0</v>
      </c>
      <c r="AG567" s="66">
        <v>0</v>
      </c>
      <c r="AH567" s="66">
        <v>0</v>
      </c>
      <c r="AI567" s="66">
        <v>0</v>
      </c>
      <c r="AJ567" s="66">
        <v>0</v>
      </c>
      <c r="AK567" s="66">
        <v>0</v>
      </c>
      <c r="AL567" s="66">
        <v>0</v>
      </c>
      <c r="AM567" s="66">
        <v>0</v>
      </c>
      <c r="AN567" s="66">
        <v>0</v>
      </c>
      <c r="AO567" s="66">
        <v>0</v>
      </c>
      <c r="AP567" s="66">
        <v>0</v>
      </c>
      <c r="AQ567" s="66">
        <f t="shared" si="8"/>
        <v>0</v>
      </c>
      <c r="AT567" s="35"/>
    </row>
    <row r="568" spans="1:46" ht="33" customHeight="1">
      <c r="A568" s="44">
        <v>2301</v>
      </c>
      <c r="B568" s="45" t="s">
        <v>534</v>
      </c>
      <c r="C568" s="67" t="s">
        <v>698</v>
      </c>
      <c r="D568" s="66">
        <v>0</v>
      </c>
      <c r="E568" s="66">
        <v>0</v>
      </c>
      <c r="F568" s="66">
        <v>0</v>
      </c>
      <c r="G568" s="66">
        <v>0</v>
      </c>
      <c r="H568" s="66">
        <v>0</v>
      </c>
      <c r="I568" s="66">
        <v>0</v>
      </c>
      <c r="J568" s="66">
        <v>0</v>
      </c>
      <c r="K568" s="66">
        <v>0</v>
      </c>
      <c r="L568" s="66">
        <v>0</v>
      </c>
      <c r="M568" s="66">
        <v>0</v>
      </c>
      <c r="N568" s="66">
        <v>0</v>
      </c>
      <c r="O568" s="66">
        <v>0</v>
      </c>
      <c r="P568" s="66">
        <v>0</v>
      </c>
      <c r="Q568" s="66">
        <v>0</v>
      </c>
      <c r="R568" s="66">
        <v>0</v>
      </c>
      <c r="S568" s="66">
        <v>0</v>
      </c>
      <c r="T568" s="66">
        <v>0</v>
      </c>
      <c r="U568" s="66">
        <v>0</v>
      </c>
      <c r="V568" s="66">
        <v>0</v>
      </c>
      <c r="W568" s="66">
        <v>0</v>
      </c>
      <c r="X568" s="66">
        <v>0</v>
      </c>
      <c r="Y568" s="66">
        <v>0</v>
      </c>
      <c r="Z568" s="66">
        <v>0</v>
      </c>
      <c r="AA568" s="66">
        <v>0</v>
      </c>
      <c r="AB568" s="66">
        <v>0</v>
      </c>
      <c r="AC568" s="66">
        <v>0</v>
      </c>
      <c r="AD568" s="66">
        <v>0</v>
      </c>
      <c r="AE568" s="66">
        <v>0</v>
      </c>
      <c r="AF568" s="66">
        <v>0</v>
      </c>
      <c r="AG568" s="66">
        <v>0</v>
      </c>
      <c r="AH568" s="66">
        <v>0</v>
      </c>
      <c r="AI568" s="66">
        <v>0</v>
      </c>
      <c r="AJ568" s="66">
        <v>0</v>
      </c>
      <c r="AK568" s="66">
        <v>0</v>
      </c>
      <c r="AL568" s="66">
        <v>0</v>
      </c>
      <c r="AM568" s="66">
        <v>0</v>
      </c>
      <c r="AN568" s="66">
        <v>0</v>
      </c>
      <c r="AO568" s="66">
        <v>0</v>
      </c>
      <c r="AP568" s="66">
        <v>0</v>
      </c>
      <c r="AQ568" s="66">
        <f t="shared" si="8"/>
        <v>0</v>
      </c>
      <c r="AT568" s="35"/>
    </row>
    <row r="569" spans="1:46" ht="33" customHeight="1">
      <c r="A569" s="44">
        <v>2302</v>
      </c>
      <c r="B569" s="45" t="s">
        <v>535</v>
      </c>
      <c r="C569" s="67" t="s">
        <v>698</v>
      </c>
      <c r="D569" s="66">
        <v>0</v>
      </c>
      <c r="E569" s="66">
        <v>0</v>
      </c>
      <c r="F569" s="66">
        <v>0</v>
      </c>
      <c r="G569" s="66">
        <v>0</v>
      </c>
      <c r="H569" s="66">
        <v>0</v>
      </c>
      <c r="I569" s="66">
        <v>0</v>
      </c>
      <c r="J569" s="66">
        <v>0</v>
      </c>
      <c r="K569" s="66">
        <v>0</v>
      </c>
      <c r="L569" s="66">
        <v>0</v>
      </c>
      <c r="M569" s="66">
        <v>0</v>
      </c>
      <c r="N569" s="66">
        <v>0</v>
      </c>
      <c r="O569" s="66">
        <v>0</v>
      </c>
      <c r="P569" s="66">
        <v>0</v>
      </c>
      <c r="Q569" s="66">
        <v>0</v>
      </c>
      <c r="R569" s="66">
        <v>0</v>
      </c>
      <c r="S569" s="66">
        <v>0</v>
      </c>
      <c r="T569" s="66">
        <v>0</v>
      </c>
      <c r="U569" s="66">
        <v>0</v>
      </c>
      <c r="V569" s="66">
        <v>0</v>
      </c>
      <c r="W569" s="66">
        <v>0</v>
      </c>
      <c r="X569" s="66">
        <v>0</v>
      </c>
      <c r="Y569" s="66">
        <v>0</v>
      </c>
      <c r="Z569" s="66">
        <v>0</v>
      </c>
      <c r="AA569" s="66">
        <v>0</v>
      </c>
      <c r="AB569" s="66">
        <v>0</v>
      </c>
      <c r="AC569" s="66">
        <v>0</v>
      </c>
      <c r="AD569" s="66">
        <v>0</v>
      </c>
      <c r="AE569" s="66">
        <v>0</v>
      </c>
      <c r="AF569" s="66">
        <v>0</v>
      </c>
      <c r="AG569" s="66">
        <v>0</v>
      </c>
      <c r="AH569" s="66">
        <v>0</v>
      </c>
      <c r="AI569" s="66">
        <v>0</v>
      </c>
      <c r="AJ569" s="66">
        <v>0</v>
      </c>
      <c r="AK569" s="66">
        <v>0</v>
      </c>
      <c r="AL569" s="66">
        <v>0</v>
      </c>
      <c r="AM569" s="66">
        <v>0</v>
      </c>
      <c r="AN569" s="66">
        <v>0</v>
      </c>
      <c r="AO569" s="66">
        <v>0</v>
      </c>
      <c r="AP569" s="66">
        <v>0</v>
      </c>
      <c r="AQ569" s="66">
        <f t="shared" si="8"/>
        <v>0</v>
      </c>
      <c r="AT569" s="35"/>
    </row>
    <row r="570" spans="1:46" ht="33" customHeight="1">
      <c r="A570" s="44">
        <v>2303</v>
      </c>
      <c r="B570" s="45" t="s">
        <v>536</v>
      </c>
      <c r="C570" s="67" t="s">
        <v>698</v>
      </c>
      <c r="D570" s="66">
        <v>0</v>
      </c>
      <c r="E570" s="66">
        <v>0</v>
      </c>
      <c r="F570" s="66">
        <v>0</v>
      </c>
      <c r="G570" s="66">
        <v>0</v>
      </c>
      <c r="H570" s="66">
        <v>0</v>
      </c>
      <c r="I570" s="66">
        <v>0</v>
      </c>
      <c r="J570" s="66">
        <v>0</v>
      </c>
      <c r="K570" s="66">
        <v>0</v>
      </c>
      <c r="L570" s="66">
        <v>0</v>
      </c>
      <c r="M570" s="66">
        <v>0</v>
      </c>
      <c r="N570" s="66">
        <v>0</v>
      </c>
      <c r="O570" s="66">
        <v>0</v>
      </c>
      <c r="P570" s="66">
        <v>0</v>
      </c>
      <c r="Q570" s="66">
        <v>0</v>
      </c>
      <c r="R570" s="66">
        <v>0</v>
      </c>
      <c r="S570" s="66">
        <v>0</v>
      </c>
      <c r="T570" s="66">
        <v>0</v>
      </c>
      <c r="U570" s="66">
        <v>0</v>
      </c>
      <c r="V570" s="66">
        <v>0</v>
      </c>
      <c r="W570" s="66">
        <v>0</v>
      </c>
      <c r="X570" s="66">
        <v>0</v>
      </c>
      <c r="Y570" s="66">
        <v>0</v>
      </c>
      <c r="Z570" s="66">
        <v>0</v>
      </c>
      <c r="AA570" s="66">
        <v>0</v>
      </c>
      <c r="AB570" s="66">
        <v>0</v>
      </c>
      <c r="AC570" s="66">
        <v>0</v>
      </c>
      <c r="AD570" s="66">
        <v>0</v>
      </c>
      <c r="AE570" s="66">
        <v>0</v>
      </c>
      <c r="AF570" s="66">
        <v>0</v>
      </c>
      <c r="AG570" s="66">
        <v>0</v>
      </c>
      <c r="AH570" s="66">
        <v>0</v>
      </c>
      <c r="AI570" s="66">
        <v>0</v>
      </c>
      <c r="AJ570" s="66">
        <v>0</v>
      </c>
      <c r="AK570" s="66">
        <v>0</v>
      </c>
      <c r="AL570" s="66">
        <v>0</v>
      </c>
      <c r="AM570" s="66">
        <v>0</v>
      </c>
      <c r="AN570" s="66">
        <v>0</v>
      </c>
      <c r="AO570" s="66">
        <v>0</v>
      </c>
      <c r="AP570" s="66">
        <v>0</v>
      </c>
      <c r="AQ570" s="66">
        <f t="shared" si="8"/>
        <v>0</v>
      </c>
      <c r="AT570" s="35"/>
    </row>
    <row r="571" spans="1:46" ht="33" customHeight="1">
      <c r="A571" s="44">
        <v>2311</v>
      </c>
      <c r="B571" s="45" t="s">
        <v>1311</v>
      </c>
      <c r="C571" s="67" t="s">
        <v>646</v>
      </c>
      <c r="D571" s="66">
        <v>0</v>
      </c>
      <c r="E571" s="66">
        <v>0</v>
      </c>
      <c r="F571" s="66">
        <v>0</v>
      </c>
      <c r="G571" s="66">
        <v>0</v>
      </c>
      <c r="H571" s="66">
        <v>0</v>
      </c>
      <c r="I571" s="66">
        <v>0</v>
      </c>
      <c r="J571" s="66">
        <v>0</v>
      </c>
      <c r="K571" s="66">
        <v>0</v>
      </c>
      <c r="L571" s="66">
        <v>0</v>
      </c>
      <c r="M571" s="66">
        <v>0</v>
      </c>
      <c r="N571" s="66">
        <v>0</v>
      </c>
      <c r="O571" s="66">
        <v>0</v>
      </c>
      <c r="P571" s="66">
        <v>0</v>
      </c>
      <c r="Q571" s="66">
        <v>0</v>
      </c>
      <c r="R571" s="66">
        <v>0</v>
      </c>
      <c r="S571" s="66">
        <v>0</v>
      </c>
      <c r="T571" s="66">
        <v>0</v>
      </c>
      <c r="U571" s="66">
        <v>0</v>
      </c>
      <c r="V571" s="66">
        <v>0</v>
      </c>
      <c r="W571" s="66">
        <v>0</v>
      </c>
      <c r="X571" s="66">
        <v>0</v>
      </c>
      <c r="Y571" s="66">
        <v>0</v>
      </c>
      <c r="Z571" s="66">
        <v>0</v>
      </c>
      <c r="AA571" s="66">
        <v>0</v>
      </c>
      <c r="AB571" s="66">
        <v>0</v>
      </c>
      <c r="AC571" s="66">
        <v>0</v>
      </c>
      <c r="AD571" s="66">
        <v>0</v>
      </c>
      <c r="AE571" s="66">
        <v>0</v>
      </c>
      <c r="AF571" s="66">
        <v>0</v>
      </c>
      <c r="AG571" s="66">
        <v>0</v>
      </c>
      <c r="AH571" s="66">
        <v>0</v>
      </c>
      <c r="AI571" s="66">
        <v>0</v>
      </c>
      <c r="AJ571" s="66">
        <v>0</v>
      </c>
      <c r="AK571" s="66">
        <v>0</v>
      </c>
      <c r="AL571" s="66">
        <v>0</v>
      </c>
      <c r="AM571" s="66">
        <v>0</v>
      </c>
      <c r="AN571" s="66">
        <v>0</v>
      </c>
      <c r="AO571" s="66">
        <v>0</v>
      </c>
      <c r="AP571" s="66">
        <v>0</v>
      </c>
      <c r="AQ571" s="66">
        <f t="shared" si="8"/>
        <v>0</v>
      </c>
      <c r="AT571" s="35"/>
    </row>
    <row r="572" spans="1:46" ht="33" customHeight="1">
      <c r="A572" s="44">
        <v>2312</v>
      </c>
      <c r="B572" s="45" t="s">
        <v>1312</v>
      </c>
      <c r="C572" s="67" t="s">
        <v>646</v>
      </c>
      <c r="D572" s="66">
        <v>0</v>
      </c>
      <c r="E572" s="66">
        <v>0</v>
      </c>
      <c r="F572" s="66">
        <v>0</v>
      </c>
      <c r="G572" s="66">
        <v>0</v>
      </c>
      <c r="H572" s="66">
        <v>0</v>
      </c>
      <c r="I572" s="66">
        <v>0</v>
      </c>
      <c r="J572" s="66">
        <v>0</v>
      </c>
      <c r="K572" s="66">
        <v>0</v>
      </c>
      <c r="L572" s="66">
        <v>0</v>
      </c>
      <c r="M572" s="66">
        <v>0</v>
      </c>
      <c r="N572" s="66">
        <v>0</v>
      </c>
      <c r="O572" s="66">
        <v>0</v>
      </c>
      <c r="P572" s="66">
        <v>0</v>
      </c>
      <c r="Q572" s="66">
        <v>0</v>
      </c>
      <c r="R572" s="66">
        <v>0</v>
      </c>
      <c r="S572" s="66">
        <v>0</v>
      </c>
      <c r="T572" s="66">
        <v>0</v>
      </c>
      <c r="U572" s="66">
        <v>0</v>
      </c>
      <c r="V572" s="66">
        <v>0</v>
      </c>
      <c r="W572" s="66">
        <v>0</v>
      </c>
      <c r="X572" s="66">
        <v>0</v>
      </c>
      <c r="Y572" s="66">
        <v>0</v>
      </c>
      <c r="Z572" s="66">
        <v>0</v>
      </c>
      <c r="AA572" s="66">
        <v>0</v>
      </c>
      <c r="AB572" s="66">
        <v>0</v>
      </c>
      <c r="AC572" s="66">
        <v>0</v>
      </c>
      <c r="AD572" s="66">
        <v>0</v>
      </c>
      <c r="AE572" s="66">
        <v>0</v>
      </c>
      <c r="AF572" s="66">
        <v>0</v>
      </c>
      <c r="AG572" s="66">
        <v>0</v>
      </c>
      <c r="AH572" s="66">
        <v>0</v>
      </c>
      <c r="AI572" s="66">
        <v>0</v>
      </c>
      <c r="AJ572" s="66">
        <v>0</v>
      </c>
      <c r="AK572" s="66">
        <v>0</v>
      </c>
      <c r="AL572" s="66">
        <v>0</v>
      </c>
      <c r="AM572" s="66">
        <v>0</v>
      </c>
      <c r="AN572" s="66">
        <v>0</v>
      </c>
      <c r="AO572" s="66">
        <v>0</v>
      </c>
      <c r="AP572" s="66">
        <v>0</v>
      </c>
      <c r="AQ572" s="66">
        <f t="shared" si="8"/>
        <v>0</v>
      </c>
      <c r="AT572" s="35"/>
    </row>
    <row r="573" spans="1:46" ht="33" customHeight="1">
      <c r="A573" s="44">
        <v>2313</v>
      </c>
      <c r="B573" s="45" t="s">
        <v>1313</v>
      </c>
      <c r="C573" s="67" t="s">
        <v>646</v>
      </c>
      <c r="D573" s="66">
        <v>0</v>
      </c>
      <c r="E573" s="66">
        <v>0</v>
      </c>
      <c r="F573" s="66">
        <v>0</v>
      </c>
      <c r="G573" s="66">
        <v>0</v>
      </c>
      <c r="H573" s="66">
        <v>0</v>
      </c>
      <c r="I573" s="66">
        <v>0</v>
      </c>
      <c r="J573" s="66">
        <v>0</v>
      </c>
      <c r="K573" s="66">
        <v>0</v>
      </c>
      <c r="L573" s="66">
        <v>0</v>
      </c>
      <c r="M573" s="66">
        <v>0</v>
      </c>
      <c r="N573" s="66">
        <v>0</v>
      </c>
      <c r="O573" s="66">
        <v>0</v>
      </c>
      <c r="P573" s="66">
        <v>0</v>
      </c>
      <c r="Q573" s="66">
        <v>0</v>
      </c>
      <c r="R573" s="66">
        <v>0</v>
      </c>
      <c r="S573" s="66">
        <v>0</v>
      </c>
      <c r="T573" s="66">
        <v>0</v>
      </c>
      <c r="U573" s="66">
        <v>0</v>
      </c>
      <c r="V573" s="66">
        <v>0</v>
      </c>
      <c r="W573" s="66">
        <v>0</v>
      </c>
      <c r="X573" s="66">
        <v>0</v>
      </c>
      <c r="Y573" s="66">
        <v>0</v>
      </c>
      <c r="Z573" s="66">
        <v>0</v>
      </c>
      <c r="AA573" s="66">
        <v>0</v>
      </c>
      <c r="AB573" s="66">
        <v>0</v>
      </c>
      <c r="AC573" s="66">
        <v>0</v>
      </c>
      <c r="AD573" s="66">
        <v>0</v>
      </c>
      <c r="AE573" s="66">
        <v>0</v>
      </c>
      <c r="AF573" s="66">
        <v>0</v>
      </c>
      <c r="AG573" s="66">
        <v>0</v>
      </c>
      <c r="AH573" s="66">
        <v>0</v>
      </c>
      <c r="AI573" s="66">
        <v>0</v>
      </c>
      <c r="AJ573" s="66">
        <v>0</v>
      </c>
      <c r="AK573" s="66">
        <v>0</v>
      </c>
      <c r="AL573" s="66">
        <v>0</v>
      </c>
      <c r="AM573" s="66">
        <v>0</v>
      </c>
      <c r="AN573" s="66">
        <v>0</v>
      </c>
      <c r="AO573" s="66">
        <v>0</v>
      </c>
      <c r="AP573" s="66">
        <v>0</v>
      </c>
      <c r="AQ573" s="66">
        <f t="shared" si="8"/>
        <v>0</v>
      </c>
      <c r="AT573" s="35"/>
    </row>
    <row r="574" spans="1:46" ht="33" customHeight="1">
      <c r="A574" s="44">
        <v>2314</v>
      </c>
      <c r="B574" s="45" t="s">
        <v>1314</v>
      </c>
      <c r="C574" s="67" t="s">
        <v>646</v>
      </c>
      <c r="D574" s="66">
        <v>0</v>
      </c>
      <c r="E574" s="66">
        <v>0</v>
      </c>
      <c r="F574" s="66">
        <v>0</v>
      </c>
      <c r="G574" s="66">
        <v>0</v>
      </c>
      <c r="H574" s="66">
        <v>0</v>
      </c>
      <c r="I574" s="66">
        <v>0</v>
      </c>
      <c r="J574" s="66">
        <v>0</v>
      </c>
      <c r="K574" s="66">
        <v>0</v>
      </c>
      <c r="L574" s="66">
        <v>0</v>
      </c>
      <c r="M574" s="66">
        <v>0</v>
      </c>
      <c r="N574" s="66">
        <v>0</v>
      </c>
      <c r="O574" s="66">
        <v>0</v>
      </c>
      <c r="P574" s="66">
        <v>0</v>
      </c>
      <c r="Q574" s="66">
        <v>0</v>
      </c>
      <c r="R574" s="66">
        <v>0</v>
      </c>
      <c r="S574" s="66">
        <v>0</v>
      </c>
      <c r="T574" s="66">
        <v>0</v>
      </c>
      <c r="U574" s="66">
        <v>0</v>
      </c>
      <c r="V574" s="66">
        <v>0</v>
      </c>
      <c r="W574" s="66">
        <v>0</v>
      </c>
      <c r="X574" s="66">
        <v>0</v>
      </c>
      <c r="Y574" s="66">
        <v>0</v>
      </c>
      <c r="Z574" s="66">
        <v>0</v>
      </c>
      <c r="AA574" s="66">
        <v>0</v>
      </c>
      <c r="AB574" s="66">
        <v>0</v>
      </c>
      <c r="AC574" s="66">
        <v>0</v>
      </c>
      <c r="AD574" s="66">
        <v>0</v>
      </c>
      <c r="AE574" s="66">
        <v>0</v>
      </c>
      <c r="AF574" s="66">
        <v>0</v>
      </c>
      <c r="AG574" s="66">
        <v>0</v>
      </c>
      <c r="AH574" s="66">
        <v>0</v>
      </c>
      <c r="AI574" s="66">
        <v>0</v>
      </c>
      <c r="AJ574" s="66">
        <v>0</v>
      </c>
      <c r="AK574" s="66">
        <v>0</v>
      </c>
      <c r="AL574" s="66">
        <v>0</v>
      </c>
      <c r="AM574" s="66">
        <v>0</v>
      </c>
      <c r="AN574" s="66">
        <v>0</v>
      </c>
      <c r="AO574" s="66">
        <v>0</v>
      </c>
      <c r="AP574" s="66">
        <v>0</v>
      </c>
      <c r="AQ574" s="66">
        <f t="shared" si="8"/>
        <v>0</v>
      </c>
      <c r="AT574" s="35"/>
    </row>
    <row r="575" spans="1:46" ht="33" customHeight="1">
      <c r="A575" s="44">
        <v>2315</v>
      </c>
      <c r="B575" s="45" t="s">
        <v>540</v>
      </c>
      <c r="C575" s="67" t="s">
        <v>646</v>
      </c>
      <c r="D575" s="66">
        <v>0</v>
      </c>
      <c r="E575" s="66">
        <v>0</v>
      </c>
      <c r="F575" s="66">
        <v>0</v>
      </c>
      <c r="G575" s="66">
        <v>0</v>
      </c>
      <c r="H575" s="66">
        <v>0</v>
      </c>
      <c r="I575" s="66">
        <v>0</v>
      </c>
      <c r="J575" s="66">
        <v>0</v>
      </c>
      <c r="K575" s="66">
        <v>0</v>
      </c>
      <c r="L575" s="66">
        <v>0</v>
      </c>
      <c r="M575" s="66">
        <v>0</v>
      </c>
      <c r="N575" s="66">
        <v>0</v>
      </c>
      <c r="O575" s="66">
        <v>0</v>
      </c>
      <c r="P575" s="66">
        <v>0</v>
      </c>
      <c r="Q575" s="66">
        <v>0</v>
      </c>
      <c r="R575" s="66">
        <v>0</v>
      </c>
      <c r="S575" s="66">
        <v>0</v>
      </c>
      <c r="T575" s="66">
        <v>0</v>
      </c>
      <c r="U575" s="66">
        <v>0</v>
      </c>
      <c r="V575" s="66">
        <v>0</v>
      </c>
      <c r="W575" s="66">
        <v>0</v>
      </c>
      <c r="X575" s="66">
        <v>0</v>
      </c>
      <c r="Y575" s="66">
        <v>0</v>
      </c>
      <c r="Z575" s="66">
        <v>0</v>
      </c>
      <c r="AA575" s="66">
        <v>0</v>
      </c>
      <c r="AB575" s="66">
        <v>0</v>
      </c>
      <c r="AC575" s="66">
        <v>0</v>
      </c>
      <c r="AD575" s="66">
        <v>0</v>
      </c>
      <c r="AE575" s="66">
        <v>0</v>
      </c>
      <c r="AF575" s="66">
        <v>0</v>
      </c>
      <c r="AG575" s="66">
        <v>0</v>
      </c>
      <c r="AH575" s="66">
        <v>0</v>
      </c>
      <c r="AI575" s="66">
        <v>0</v>
      </c>
      <c r="AJ575" s="66">
        <v>0</v>
      </c>
      <c r="AK575" s="66">
        <v>0</v>
      </c>
      <c r="AL575" s="66">
        <v>0</v>
      </c>
      <c r="AM575" s="66">
        <v>0</v>
      </c>
      <c r="AN575" s="66">
        <v>0</v>
      </c>
      <c r="AO575" s="66">
        <v>0</v>
      </c>
      <c r="AP575" s="66">
        <v>0</v>
      </c>
      <c r="AQ575" s="66">
        <f t="shared" si="8"/>
        <v>0</v>
      </c>
      <c r="AT575" s="35"/>
    </row>
    <row r="576" spans="1:46" ht="33" customHeight="1">
      <c r="A576" s="44">
        <v>2316</v>
      </c>
      <c r="B576" s="45" t="s">
        <v>541</v>
      </c>
      <c r="C576" s="67" t="s">
        <v>646</v>
      </c>
      <c r="D576" s="66">
        <v>0</v>
      </c>
      <c r="E576" s="66">
        <v>0</v>
      </c>
      <c r="F576" s="66">
        <v>0</v>
      </c>
      <c r="G576" s="66">
        <v>0</v>
      </c>
      <c r="H576" s="66">
        <v>0</v>
      </c>
      <c r="I576" s="66">
        <v>0</v>
      </c>
      <c r="J576" s="66">
        <v>0</v>
      </c>
      <c r="K576" s="66">
        <v>0</v>
      </c>
      <c r="L576" s="66">
        <v>0</v>
      </c>
      <c r="M576" s="66">
        <v>0</v>
      </c>
      <c r="N576" s="66">
        <v>0</v>
      </c>
      <c r="O576" s="66">
        <v>0</v>
      </c>
      <c r="P576" s="66">
        <v>0</v>
      </c>
      <c r="Q576" s="66">
        <v>0</v>
      </c>
      <c r="R576" s="66">
        <v>0</v>
      </c>
      <c r="S576" s="66">
        <v>0</v>
      </c>
      <c r="T576" s="66">
        <v>0</v>
      </c>
      <c r="U576" s="66">
        <v>0</v>
      </c>
      <c r="V576" s="66">
        <v>0</v>
      </c>
      <c r="W576" s="66">
        <v>0</v>
      </c>
      <c r="X576" s="66">
        <v>0</v>
      </c>
      <c r="Y576" s="66">
        <v>0</v>
      </c>
      <c r="Z576" s="66">
        <v>0</v>
      </c>
      <c r="AA576" s="66">
        <v>0</v>
      </c>
      <c r="AB576" s="66">
        <v>0</v>
      </c>
      <c r="AC576" s="66">
        <v>0</v>
      </c>
      <c r="AD576" s="66">
        <v>0</v>
      </c>
      <c r="AE576" s="66">
        <v>0</v>
      </c>
      <c r="AF576" s="66">
        <v>0</v>
      </c>
      <c r="AG576" s="66">
        <v>0</v>
      </c>
      <c r="AH576" s="66">
        <v>0</v>
      </c>
      <c r="AI576" s="66">
        <v>0</v>
      </c>
      <c r="AJ576" s="66">
        <v>0</v>
      </c>
      <c r="AK576" s="66">
        <v>0</v>
      </c>
      <c r="AL576" s="66">
        <v>0</v>
      </c>
      <c r="AM576" s="66">
        <v>0</v>
      </c>
      <c r="AN576" s="66">
        <v>0</v>
      </c>
      <c r="AO576" s="66">
        <v>0</v>
      </c>
      <c r="AP576" s="66">
        <v>0</v>
      </c>
      <c r="AQ576" s="66">
        <f t="shared" si="8"/>
        <v>0</v>
      </c>
      <c r="AT576" s="35"/>
    </row>
    <row r="577" spans="1:46" ht="33" customHeight="1">
      <c r="A577" s="44">
        <v>2317</v>
      </c>
      <c r="B577" s="45" t="s">
        <v>542</v>
      </c>
      <c r="C577" s="67" t="s">
        <v>646</v>
      </c>
      <c r="D577" s="66">
        <v>0</v>
      </c>
      <c r="E577" s="66">
        <v>0</v>
      </c>
      <c r="F577" s="66">
        <v>0</v>
      </c>
      <c r="G577" s="66">
        <v>0</v>
      </c>
      <c r="H577" s="66">
        <v>0</v>
      </c>
      <c r="I577" s="66">
        <v>0</v>
      </c>
      <c r="J577" s="66">
        <v>0</v>
      </c>
      <c r="K577" s="66">
        <v>0</v>
      </c>
      <c r="L577" s="66">
        <v>0</v>
      </c>
      <c r="M577" s="66">
        <v>0</v>
      </c>
      <c r="N577" s="66">
        <v>0</v>
      </c>
      <c r="O577" s="66">
        <v>0</v>
      </c>
      <c r="P577" s="66">
        <v>0</v>
      </c>
      <c r="Q577" s="66">
        <v>0</v>
      </c>
      <c r="R577" s="66">
        <v>0</v>
      </c>
      <c r="S577" s="66">
        <v>0</v>
      </c>
      <c r="T577" s="66">
        <v>0</v>
      </c>
      <c r="U577" s="66">
        <v>0</v>
      </c>
      <c r="V577" s="66">
        <v>0</v>
      </c>
      <c r="W577" s="66">
        <v>0</v>
      </c>
      <c r="X577" s="66">
        <v>0</v>
      </c>
      <c r="Y577" s="66">
        <v>0</v>
      </c>
      <c r="Z577" s="66">
        <v>0</v>
      </c>
      <c r="AA577" s="66">
        <v>0</v>
      </c>
      <c r="AB577" s="66">
        <v>0</v>
      </c>
      <c r="AC577" s="66">
        <v>0</v>
      </c>
      <c r="AD577" s="66">
        <v>0</v>
      </c>
      <c r="AE577" s="66">
        <v>0</v>
      </c>
      <c r="AF577" s="66">
        <v>0</v>
      </c>
      <c r="AG577" s="66">
        <v>0</v>
      </c>
      <c r="AH577" s="66">
        <v>0</v>
      </c>
      <c r="AI577" s="66">
        <v>0</v>
      </c>
      <c r="AJ577" s="66">
        <v>0</v>
      </c>
      <c r="AK577" s="66">
        <v>0</v>
      </c>
      <c r="AL577" s="66">
        <v>0</v>
      </c>
      <c r="AM577" s="66">
        <v>0</v>
      </c>
      <c r="AN577" s="66">
        <v>0</v>
      </c>
      <c r="AO577" s="66">
        <v>0</v>
      </c>
      <c r="AP577" s="66">
        <v>0</v>
      </c>
      <c r="AQ577" s="66">
        <f t="shared" si="8"/>
        <v>0</v>
      </c>
      <c r="AT577" s="35"/>
    </row>
    <row r="578" spans="1:46" ht="33" customHeight="1">
      <c r="A578" s="44">
        <v>2318</v>
      </c>
      <c r="B578" s="45" t="s">
        <v>602</v>
      </c>
      <c r="C578" s="67" t="s">
        <v>646</v>
      </c>
      <c r="D578" s="66">
        <v>0</v>
      </c>
      <c r="E578" s="66">
        <v>0</v>
      </c>
      <c r="F578" s="66">
        <v>0</v>
      </c>
      <c r="G578" s="66">
        <v>0</v>
      </c>
      <c r="H578" s="66">
        <v>0</v>
      </c>
      <c r="I578" s="66">
        <v>0</v>
      </c>
      <c r="J578" s="66">
        <v>0</v>
      </c>
      <c r="K578" s="66">
        <v>0</v>
      </c>
      <c r="L578" s="66">
        <v>0</v>
      </c>
      <c r="M578" s="66">
        <v>0</v>
      </c>
      <c r="N578" s="66">
        <v>0</v>
      </c>
      <c r="O578" s="66">
        <v>0</v>
      </c>
      <c r="P578" s="66">
        <v>0</v>
      </c>
      <c r="Q578" s="66">
        <v>0</v>
      </c>
      <c r="R578" s="66">
        <v>0</v>
      </c>
      <c r="S578" s="66">
        <v>0</v>
      </c>
      <c r="T578" s="66">
        <v>0</v>
      </c>
      <c r="U578" s="66">
        <v>0</v>
      </c>
      <c r="V578" s="66">
        <v>0</v>
      </c>
      <c r="W578" s="66">
        <v>0</v>
      </c>
      <c r="X578" s="66">
        <v>0</v>
      </c>
      <c r="Y578" s="66">
        <v>0</v>
      </c>
      <c r="Z578" s="66">
        <v>0</v>
      </c>
      <c r="AA578" s="66">
        <v>0</v>
      </c>
      <c r="AB578" s="66">
        <v>0</v>
      </c>
      <c r="AC578" s="66">
        <v>0</v>
      </c>
      <c r="AD578" s="66">
        <v>0</v>
      </c>
      <c r="AE578" s="66">
        <v>0</v>
      </c>
      <c r="AF578" s="66">
        <v>0</v>
      </c>
      <c r="AG578" s="66">
        <v>0</v>
      </c>
      <c r="AH578" s="66">
        <v>0</v>
      </c>
      <c r="AI578" s="66">
        <v>0</v>
      </c>
      <c r="AJ578" s="66">
        <v>0</v>
      </c>
      <c r="AK578" s="66">
        <v>0</v>
      </c>
      <c r="AL578" s="66">
        <v>0</v>
      </c>
      <c r="AM578" s="66">
        <v>0</v>
      </c>
      <c r="AN578" s="66">
        <v>0</v>
      </c>
      <c r="AO578" s="66">
        <v>0</v>
      </c>
      <c r="AP578" s="66">
        <v>0</v>
      </c>
      <c r="AQ578" s="66">
        <f t="shared" si="8"/>
        <v>0</v>
      </c>
      <c r="AT578" s="35"/>
    </row>
    <row r="579" spans="1:46" ht="33" customHeight="1">
      <c r="A579" s="44">
        <v>2319</v>
      </c>
      <c r="B579" s="45" t="s">
        <v>1315</v>
      </c>
      <c r="C579" s="67" t="s">
        <v>646</v>
      </c>
      <c r="D579" s="66">
        <v>0</v>
      </c>
      <c r="E579" s="66">
        <v>0</v>
      </c>
      <c r="F579" s="66">
        <v>0</v>
      </c>
      <c r="G579" s="66">
        <v>0</v>
      </c>
      <c r="H579" s="66">
        <v>0</v>
      </c>
      <c r="I579" s="66">
        <v>0</v>
      </c>
      <c r="J579" s="66">
        <v>0</v>
      </c>
      <c r="K579" s="66">
        <v>0</v>
      </c>
      <c r="L579" s="66">
        <v>0</v>
      </c>
      <c r="M579" s="66">
        <v>0</v>
      </c>
      <c r="N579" s="66">
        <v>0</v>
      </c>
      <c r="O579" s="66">
        <v>0</v>
      </c>
      <c r="P579" s="66">
        <v>0</v>
      </c>
      <c r="Q579" s="66">
        <v>0</v>
      </c>
      <c r="R579" s="66">
        <v>0</v>
      </c>
      <c r="S579" s="66">
        <v>0</v>
      </c>
      <c r="T579" s="66">
        <v>0</v>
      </c>
      <c r="U579" s="66">
        <v>0</v>
      </c>
      <c r="V579" s="66">
        <v>0</v>
      </c>
      <c r="W579" s="66">
        <v>0</v>
      </c>
      <c r="X579" s="66">
        <v>0</v>
      </c>
      <c r="Y579" s="66">
        <v>0</v>
      </c>
      <c r="Z579" s="66">
        <v>0</v>
      </c>
      <c r="AA579" s="66">
        <v>0</v>
      </c>
      <c r="AB579" s="66">
        <v>0</v>
      </c>
      <c r="AC579" s="66">
        <v>0</v>
      </c>
      <c r="AD579" s="66">
        <v>0</v>
      </c>
      <c r="AE579" s="66">
        <v>0</v>
      </c>
      <c r="AF579" s="66">
        <v>0</v>
      </c>
      <c r="AG579" s="66">
        <v>0</v>
      </c>
      <c r="AH579" s="66">
        <v>0</v>
      </c>
      <c r="AI579" s="66">
        <v>0</v>
      </c>
      <c r="AJ579" s="66">
        <v>0</v>
      </c>
      <c r="AK579" s="66">
        <v>0</v>
      </c>
      <c r="AL579" s="66">
        <v>0</v>
      </c>
      <c r="AM579" s="66">
        <v>0</v>
      </c>
      <c r="AN579" s="66">
        <v>0</v>
      </c>
      <c r="AO579" s="66">
        <v>0</v>
      </c>
      <c r="AP579" s="66">
        <v>0</v>
      </c>
      <c r="AQ579" s="66">
        <f t="shared" si="8"/>
        <v>0</v>
      </c>
      <c r="AT579" s="35"/>
    </row>
    <row r="580" spans="1:46" ht="33" customHeight="1">
      <c r="A580" s="44">
        <v>2320</v>
      </c>
      <c r="B580" s="45" t="s">
        <v>1316</v>
      </c>
      <c r="C580" s="67" t="s">
        <v>646</v>
      </c>
      <c r="D580" s="66">
        <v>0</v>
      </c>
      <c r="E580" s="66">
        <v>0</v>
      </c>
      <c r="F580" s="66">
        <v>0</v>
      </c>
      <c r="G580" s="66">
        <v>0</v>
      </c>
      <c r="H580" s="66">
        <v>0</v>
      </c>
      <c r="I580" s="66">
        <v>0</v>
      </c>
      <c r="J580" s="66">
        <v>0</v>
      </c>
      <c r="K580" s="66">
        <v>0</v>
      </c>
      <c r="L580" s="66">
        <v>0</v>
      </c>
      <c r="M580" s="66">
        <v>0</v>
      </c>
      <c r="N580" s="66">
        <v>0</v>
      </c>
      <c r="O580" s="66">
        <v>0</v>
      </c>
      <c r="P580" s="66">
        <v>0</v>
      </c>
      <c r="Q580" s="66">
        <v>0</v>
      </c>
      <c r="R580" s="66">
        <v>0</v>
      </c>
      <c r="S580" s="66">
        <v>0</v>
      </c>
      <c r="T580" s="66">
        <v>0</v>
      </c>
      <c r="U580" s="66">
        <v>0</v>
      </c>
      <c r="V580" s="66">
        <v>0</v>
      </c>
      <c r="W580" s="66">
        <v>0</v>
      </c>
      <c r="X580" s="66">
        <v>0</v>
      </c>
      <c r="Y580" s="66">
        <v>0</v>
      </c>
      <c r="Z580" s="66">
        <v>0</v>
      </c>
      <c r="AA580" s="66">
        <v>0</v>
      </c>
      <c r="AB580" s="66">
        <v>0</v>
      </c>
      <c r="AC580" s="66">
        <v>0</v>
      </c>
      <c r="AD580" s="66">
        <v>0</v>
      </c>
      <c r="AE580" s="66">
        <v>0</v>
      </c>
      <c r="AF580" s="66">
        <v>0</v>
      </c>
      <c r="AG580" s="66">
        <v>0</v>
      </c>
      <c r="AH580" s="66">
        <v>0</v>
      </c>
      <c r="AI580" s="66">
        <v>0</v>
      </c>
      <c r="AJ580" s="66">
        <v>0</v>
      </c>
      <c r="AK580" s="66">
        <v>0</v>
      </c>
      <c r="AL580" s="66">
        <v>0</v>
      </c>
      <c r="AM580" s="66">
        <v>0</v>
      </c>
      <c r="AN580" s="66">
        <v>0</v>
      </c>
      <c r="AO580" s="66">
        <v>0</v>
      </c>
      <c r="AP580" s="66">
        <v>0</v>
      </c>
      <c r="AQ580" s="66">
        <f t="shared" si="8"/>
        <v>0</v>
      </c>
      <c r="AT580" s="35"/>
    </row>
    <row r="581" spans="1:46" ht="33" customHeight="1">
      <c r="A581" s="44">
        <v>2322</v>
      </c>
      <c r="B581" s="45" t="s">
        <v>1317</v>
      </c>
      <c r="C581" s="67" t="s">
        <v>646</v>
      </c>
      <c r="D581" s="66">
        <v>0</v>
      </c>
      <c r="E581" s="66">
        <v>0</v>
      </c>
      <c r="F581" s="66">
        <v>0</v>
      </c>
      <c r="G581" s="66">
        <v>0</v>
      </c>
      <c r="H581" s="66">
        <v>0</v>
      </c>
      <c r="I581" s="66">
        <v>0</v>
      </c>
      <c r="J581" s="66">
        <v>0</v>
      </c>
      <c r="K581" s="66">
        <v>0</v>
      </c>
      <c r="L581" s="66">
        <v>0</v>
      </c>
      <c r="M581" s="66">
        <v>0</v>
      </c>
      <c r="N581" s="66">
        <v>0</v>
      </c>
      <c r="O581" s="66">
        <v>0</v>
      </c>
      <c r="P581" s="66">
        <v>0</v>
      </c>
      <c r="Q581" s="66">
        <v>0</v>
      </c>
      <c r="R581" s="66">
        <v>0</v>
      </c>
      <c r="S581" s="66">
        <v>0</v>
      </c>
      <c r="T581" s="66">
        <v>0</v>
      </c>
      <c r="U581" s="66">
        <v>0</v>
      </c>
      <c r="V581" s="66">
        <v>0</v>
      </c>
      <c r="W581" s="66">
        <v>0</v>
      </c>
      <c r="X581" s="66">
        <v>0</v>
      </c>
      <c r="Y581" s="66">
        <v>0</v>
      </c>
      <c r="Z581" s="66">
        <v>0</v>
      </c>
      <c r="AA581" s="66">
        <v>0</v>
      </c>
      <c r="AB581" s="66">
        <v>0</v>
      </c>
      <c r="AC581" s="66">
        <v>0</v>
      </c>
      <c r="AD581" s="66">
        <v>0</v>
      </c>
      <c r="AE581" s="66">
        <v>0</v>
      </c>
      <c r="AF581" s="66">
        <v>0</v>
      </c>
      <c r="AG581" s="66">
        <v>0</v>
      </c>
      <c r="AH581" s="66">
        <v>0</v>
      </c>
      <c r="AI581" s="66">
        <v>0</v>
      </c>
      <c r="AJ581" s="66">
        <v>0</v>
      </c>
      <c r="AK581" s="66">
        <v>0</v>
      </c>
      <c r="AL581" s="66">
        <v>0</v>
      </c>
      <c r="AM581" s="66">
        <v>0</v>
      </c>
      <c r="AN581" s="66">
        <v>0</v>
      </c>
      <c r="AO581" s="66">
        <v>0</v>
      </c>
      <c r="AP581" s="66">
        <v>0</v>
      </c>
      <c r="AQ581" s="66">
        <f t="shared" si="8"/>
        <v>0</v>
      </c>
      <c r="AT581" s="35"/>
    </row>
    <row r="582" spans="1:46" ht="33" customHeight="1">
      <c r="A582" s="44">
        <v>2323</v>
      </c>
      <c r="B582" s="45" t="s">
        <v>1318</v>
      </c>
      <c r="C582" s="67" t="s">
        <v>646</v>
      </c>
      <c r="D582" s="66">
        <v>0</v>
      </c>
      <c r="E582" s="66">
        <v>0</v>
      </c>
      <c r="F582" s="66">
        <v>0</v>
      </c>
      <c r="G582" s="66">
        <v>0</v>
      </c>
      <c r="H582" s="66">
        <v>0</v>
      </c>
      <c r="I582" s="66">
        <v>0</v>
      </c>
      <c r="J582" s="66">
        <v>0</v>
      </c>
      <c r="K582" s="66">
        <v>0</v>
      </c>
      <c r="L582" s="66">
        <v>0</v>
      </c>
      <c r="M582" s="66">
        <v>0</v>
      </c>
      <c r="N582" s="66">
        <v>0</v>
      </c>
      <c r="O582" s="66">
        <v>0</v>
      </c>
      <c r="P582" s="66">
        <v>0</v>
      </c>
      <c r="Q582" s="66">
        <v>0</v>
      </c>
      <c r="R582" s="66">
        <v>0</v>
      </c>
      <c r="S582" s="66">
        <v>0</v>
      </c>
      <c r="T582" s="66">
        <v>0</v>
      </c>
      <c r="U582" s="66">
        <v>0</v>
      </c>
      <c r="V582" s="66">
        <v>0</v>
      </c>
      <c r="W582" s="66">
        <v>0</v>
      </c>
      <c r="X582" s="66">
        <v>0</v>
      </c>
      <c r="Y582" s="66">
        <v>0</v>
      </c>
      <c r="Z582" s="66">
        <v>0</v>
      </c>
      <c r="AA582" s="66">
        <v>0</v>
      </c>
      <c r="AB582" s="66">
        <v>0</v>
      </c>
      <c r="AC582" s="66">
        <v>0</v>
      </c>
      <c r="AD582" s="66">
        <v>0</v>
      </c>
      <c r="AE582" s="66">
        <v>0</v>
      </c>
      <c r="AF582" s="66">
        <v>0</v>
      </c>
      <c r="AG582" s="66">
        <v>0</v>
      </c>
      <c r="AH582" s="66">
        <v>0</v>
      </c>
      <c r="AI582" s="66">
        <v>0</v>
      </c>
      <c r="AJ582" s="66">
        <v>0</v>
      </c>
      <c r="AK582" s="66">
        <v>0</v>
      </c>
      <c r="AL582" s="66">
        <v>0</v>
      </c>
      <c r="AM582" s="66">
        <v>0</v>
      </c>
      <c r="AN582" s="66">
        <v>0</v>
      </c>
      <c r="AO582" s="66">
        <v>0</v>
      </c>
      <c r="AP582" s="66">
        <v>0</v>
      </c>
      <c r="AQ582" s="66">
        <f t="shared" si="8"/>
        <v>0</v>
      </c>
      <c r="AT582" s="35"/>
    </row>
    <row r="583" spans="1:46" ht="33" customHeight="1">
      <c r="A583" s="44">
        <v>2324</v>
      </c>
      <c r="B583" s="45" t="s">
        <v>1319</v>
      </c>
      <c r="C583" s="67" t="s">
        <v>646</v>
      </c>
      <c r="D583" s="66">
        <v>0</v>
      </c>
      <c r="E583" s="66">
        <v>0</v>
      </c>
      <c r="F583" s="66">
        <v>0</v>
      </c>
      <c r="G583" s="66">
        <v>0</v>
      </c>
      <c r="H583" s="66">
        <v>0</v>
      </c>
      <c r="I583" s="66">
        <v>0</v>
      </c>
      <c r="J583" s="66">
        <v>0</v>
      </c>
      <c r="K583" s="66">
        <v>0</v>
      </c>
      <c r="L583" s="66">
        <v>0</v>
      </c>
      <c r="M583" s="66">
        <v>0</v>
      </c>
      <c r="N583" s="66">
        <v>0</v>
      </c>
      <c r="O583" s="66">
        <v>0</v>
      </c>
      <c r="P583" s="66">
        <v>0</v>
      </c>
      <c r="Q583" s="66">
        <v>0</v>
      </c>
      <c r="R583" s="66">
        <v>0</v>
      </c>
      <c r="S583" s="66">
        <v>0</v>
      </c>
      <c r="T583" s="66">
        <v>0</v>
      </c>
      <c r="U583" s="66">
        <v>0</v>
      </c>
      <c r="V583" s="66">
        <v>0</v>
      </c>
      <c r="W583" s="66">
        <v>0</v>
      </c>
      <c r="X583" s="66">
        <v>0</v>
      </c>
      <c r="Y583" s="66">
        <v>0</v>
      </c>
      <c r="Z583" s="66">
        <v>0</v>
      </c>
      <c r="AA583" s="66">
        <v>0</v>
      </c>
      <c r="AB583" s="66">
        <v>0</v>
      </c>
      <c r="AC583" s="66">
        <v>0</v>
      </c>
      <c r="AD583" s="66">
        <v>0</v>
      </c>
      <c r="AE583" s="66">
        <v>0</v>
      </c>
      <c r="AF583" s="66">
        <v>0</v>
      </c>
      <c r="AG583" s="66">
        <v>0</v>
      </c>
      <c r="AH583" s="66">
        <v>0</v>
      </c>
      <c r="AI583" s="66">
        <v>0</v>
      </c>
      <c r="AJ583" s="66">
        <v>0</v>
      </c>
      <c r="AK583" s="66">
        <v>0</v>
      </c>
      <c r="AL583" s="66">
        <v>0</v>
      </c>
      <c r="AM583" s="66">
        <v>0</v>
      </c>
      <c r="AN583" s="66">
        <v>0</v>
      </c>
      <c r="AO583" s="66">
        <v>0</v>
      </c>
      <c r="AP583" s="66">
        <v>0</v>
      </c>
      <c r="AQ583" s="66">
        <f t="shared" si="8"/>
        <v>0</v>
      </c>
      <c r="AT583" s="35"/>
    </row>
    <row r="584" spans="1:46" ht="33" customHeight="1">
      <c r="A584" s="44">
        <v>2325</v>
      </c>
      <c r="B584" s="45" t="s">
        <v>1320</v>
      </c>
      <c r="C584" s="67" t="s">
        <v>646</v>
      </c>
      <c r="D584" s="66">
        <v>0</v>
      </c>
      <c r="E584" s="66">
        <v>0</v>
      </c>
      <c r="F584" s="66">
        <v>0</v>
      </c>
      <c r="G584" s="66">
        <v>0</v>
      </c>
      <c r="H584" s="66">
        <v>0</v>
      </c>
      <c r="I584" s="66">
        <v>0</v>
      </c>
      <c r="J584" s="66">
        <v>0</v>
      </c>
      <c r="K584" s="66">
        <v>0</v>
      </c>
      <c r="L584" s="66">
        <v>0</v>
      </c>
      <c r="M584" s="66">
        <v>0</v>
      </c>
      <c r="N584" s="66">
        <v>0</v>
      </c>
      <c r="O584" s="66">
        <v>0</v>
      </c>
      <c r="P584" s="66">
        <v>0</v>
      </c>
      <c r="Q584" s="66">
        <v>0</v>
      </c>
      <c r="R584" s="66">
        <v>0</v>
      </c>
      <c r="S584" s="66">
        <v>0</v>
      </c>
      <c r="T584" s="66">
        <v>0</v>
      </c>
      <c r="U584" s="66">
        <v>0</v>
      </c>
      <c r="V584" s="66">
        <v>0</v>
      </c>
      <c r="W584" s="66">
        <v>0</v>
      </c>
      <c r="X584" s="66">
        <v>0</v>
      </c>
      <c r="Y584" s="66">
        <v>0</v>
      </c>
      <c r="Z584" s="66">
        <v>0</v>
      </c>
      <c r="AA584" s="66">
        <v>0</v>
      </c>
      <c r="AB584" s="66">
        <v>0</v>
      </c>
      <c r="AC584" s="66">
        <v>0</v>
      </c>
      <c r="AD584" s="66">
        <v>0</v>
      </c>
      <c r="AE584" s="66">
        <v>0</v>
      </c>
      <c r="AF584" s="66">
        <v>0</v>
      </c>
      <c r="AG584" s="66">
        <v>0</v>
      </c>
      <c r="AH584" s="66">
        <v>0</v>
      </c>
      <c r="AI584" s="66">
        <v>0</v>
      </c>
      <c r="AJ584" s="66">
        <v>0</v>
      </c>
      <c r="AK584" s="66">
        <v>0</v>
      </c>
      <c r="AL584" s="66">
        <v>0</v>
      </c>
      <c r="AM584" s="66">
        <v>0</v>
      </c>
      <c r="AN584" s="66">
        <v>0</v>
      </c>
      <c r="AO584" s="66">
        <v>0</v>
      </c>
      <c r="AP584" s="66">
        <v>0</v>
      </c>
      <c r="AQ584" s="66">
        <f t="shared" si="8"/>
        <v>0</v>
      </c>
      <c r="AT584" s="35"/>
    </row>
    <row r="585" spans="1:46" ht="33" customHeight="1">
      <c r="A585" s="44">
        <v>2326</v>
      </c>
      <c r="B585" s="45" t="s">
        <v>1321</v>
      </c>
      <c r="C585" s="67" t="s">
        <v>646</v>
      </c>
      <c r="D585" s="66">
        <v>0</v>
      </c>
      <c r="E585" s="66">
        <v>0</v>
      </c>
      <c r="F585" s="66">
        <v>0</v>
      </c>
      <c r="G585" s="66">
        <v>0</v>
      </c>
      <c r="H585" s="66">
        <v>0</v>
      </c>
      <c r="I585" s="66">
        <v>0</v>
      </c>
      <c r="J585" s="66">
        <v>0</v>
      </c>
      <c r="K585" s="66">
        <v>0</v>
      </c>
      <c r="L585" s="66">
        <v>0</v>
      </c>
      <c r="M585" s="66">
        <v>0</v>
      </c>
      <c r="N585" s="66">
        <v>0</v>
      </c>
      <c r="O585" s="66">
        <v>0</v>
      </c>
      <c r="P585" s="66">
        <v>0</v>
      </c>
      <c r="Q585" s="66">
        <v>0</v>
      </c>
      <c r="R585" s="66">
        <v>0</v>
      </c>
      <c r="S585" s="66">
        <v>0</v>
      </c>
      <c r="T585" s="66">
        <v>0</v>
      </c>
      <c r="U585" s="66">
        <v>0</v>
      </c>
      <c r="V585" s="66">
        <v>0</v>
      </c>
      <c r="W585" s="66">
        <v>0</v>
      </c>
      <c r="X585" s="66">
        <v>0</v>
      </c>
      <c r="Y585" s="66">
        <v>0</v>
      </c>
      <c r="Z585" s="66">
        <v>0</v>
      </c>
      <c r="AA585" s="66">
        <v>0</v>
      </c>
      <c r="AB585" s="66">
        <v>0</v>
      </c>
      <c r="AC585" s="66">
        <v>0</v>
      </c>
      <c r="AD585" s="66">
        <v>0</v>
      </c>
      <c r="AE585" s="66">
        <v>0</v>
      </c>
      <c r="AF585" s="66">
        <v>0</v>
      </c>
      <c r="AG585" s="66">
        <v>0</v>
      </c>
      <c r="AH585" s="66">
        <v>0</v>
      </c>
      <c r="AI585" s="66">
        <v>0</v>
      </c>
      <c r="AJ585" s="66">
        <v>0</v>
      </c>
      <c r="AK585" s="66">
        <v>0</v>
      </c>
      <c r="AL585" s="66">
        <v>0</v>
      </c>
      <c r="AM585" s="66">
        <v>0</v>
      </c>
      <c r="AN585" s="66">
        <v>0</v>
      </c>
      <c r="AO585" s="66">
        <v>0</v>
      </c>
      <c r="AP585" s="66">
        <v>0</v>
      </c>
      <c r="AQ585" s="66">
        <f t="shared" si="8"/>
        <v>0</v>
      </c>
      <c r="AT585" s="35"/>
    </row>
    <row r="586" spans="1:46" ht="33" customHeight="1">
      <c r="A586" s="44">
        <v>2327</v>
      </c>
      <c r="B586" s="45" t="s">
        <v>1322</v>
      </c>
      <c r="C586" s="67" t="s">
        <v>646</v>
      </c>
      <c r="D586" s="66">
        <v>0</v>
      </c>
      <c r="E586" s="66">
        <v>0</v>
      </c>
      <c r="F586" s="66">
        <v>0</v>
      </c>
      <c r="G586" s="66">
        <v>0</v>
      </c>
      <c r="H586" s="66">
        <v>0</v>
      </c>
      <c r="I586" s="66">
        <v>0</v>
      </c>
      <c r="J586" s="66">
        <v>0</v>
      </c>
      <c r="K586" s="66">
        <v>0</v>
      </c>
      <c r="L586" s="66">
        <v>0</v>
      </c>
      <c r="M586" s="66">
        <v>0</v>
      </c>
      <c r="N586" s="66">
        <v>0</v>
      </c>
      <c r="O586" s="66">
        <v>0</v>
      </c>
      <c r="P586" s="66">
        <v>0</v>
      </c>
      <c r="Q586" s="66">
        <v>0</v>
      </c>
      <c r="R586" s="66">
        <v>0</v>
      </c>
      <c r="S586" s="66">
        <v>0</v>
      </c>
      <c r="T586" s="66">
        <v>0</v>
      </c>
      <c r="U586" s="66">
        <v>0</v>
      </c>
      <c r="V586" s="66">
        <v>0</v>
      </c>
      <c r="W586" s="66">
        <v>0</v>
      </c>
      <c r="X586" s="66">
        <v>0</v>
      </c>
      <c r="Y586" s="66">
        <v>0</v>
      </c>
      <c r="Z586" s="66">
        <v>0</v>
      </c>
      <c r="AA586" s="66">
        <v>0</v>
      </c>
      <c r="AB586" s="66">
        <v>0</v>
      </c>
      <c r="AC586" s="66">
        <v>0</v>
      </c>
      <c r="AD586" s="66">
        <v>0</v>
      </c>
      <c r="AE586" s="66">
        <v>0</v>
      </c>
      <c r="AF586" s="66">
        <v>0</v>
      </c>
      <c r="AG586" s="66">
        <v>0</v>
      </c>
      <c r="AH586" s="66">
        <v>0</v>
      </c>
      <c r="AI586" s="66">
        <v>0</v>
      </c>
      <c r="AJ586" s="66">
        <v>0</v>
      </c>
      <c r="AK586" s="66">
        <v>0</v>
      </c>
      <c r="AL586" s="66">
        <v>0</v>
      </c>
      <c r="AM586" s="66">
        <v>0</v>
      </c>
      <c r="AN586" s="66">
        <v>0</v>
      </c>
      <c r="AO586" s="66">
        <v>0</v>
      </c>
      <c r="AP586" s="66">
        <v>0</v>
      </c>
      <c r="AQ586" s="66">
        <f t="shared" si="8"/>
        <v>0</v>
      </c>
      <c r="AT586" s="35"/>
    </row>
    <row r="587" spans="1:46" ht="33" customHeight="1">
      <c r="A587" s="44">
        <v>2328</v>
      </c>
      <c r="B587" s="45" t="s">
        <v>1323</v>
      </c>
      <c r="C587" s="67" t="s">
        <v>646</v>
      </c>
      <c r="D587" s="66">
        <v>0</v>
      </c>
      <c r="E587" s="66">
        <v>0</v>
      </c>
      <c r="F587" s="66">
        <v>0</v>
      </c>
      <c r="G587" s="66">
        <v>0</v>
      </c>
      <c r="H587" s="66">
        <v>0</v>
      </c>
      <c r="I587" s="66">
        <v>0</v>
      </c>
      <c r="J587" s="66">
        <v>0</v>
      </c>
      <c r="K587" s="66">
        <v>0</v>
      </c>
      <c r="L587" s="66">
        <v>0</v>
      </c>
      <c r="M587" s="66">
        <v>0</v>
      </c>
      <c r="N587" s="66">
        <v>0</v>
      </c>
      <c r="O587" s="66">
        <v>0</v>
      </c>
      <c r="P587" s="66">
        <v>0</v>
      </c>
      <c r="Q587" s="66">
        <v>0</v>
      </c>
      <c r="R587" s="66">
        <v>0</v>
      </c>
      <c r="S587" s="66">
        <v>0</v>
      </c>
      <c r="T587" s="66">
        <v>0</v>
      </c>
      <c r="U587" s="66">
        <v>0</v>
      </c>
      <c r="V587" s="66">
        <v>0</v>
      </c>
      <c r="W587" s="66">
        <v>0</v>
      </c>
      <c r="X587" s="66">
        <v>0</v>
      </c>
      <c r="Y587" s="66">
        <v>0</v>
      </c>
      <c r="Z587" s="66">
        <v>0</v>
      </c>
      <c r="AA587" s="66">
        <v>0</v>
      </c>
      <c r="AB587" s="66">
        <v>0</v>
      </c>
      <c r="AC587" s="66">
        <v>0</v>
      </c>
      <c r="AD587" s="66">
        <v>0</v>
      </c>
      <c r="AE587" s="66">
        <v>0</v>
      </c>
      <c r="AF587" s="66">
        <v>0</v>
      </c>
      <c r="AG587" s="66">
        <v>0</v>
      </c>
      <c r="AH587" s="66">
        <v>0</v>
      </c>
      <c r="AI587" s="66">
        <v>0</v>
      </c>
      <c r="AJ587" s="66">
        <v>0</v>
      </c>
      <c r="AK587" s="66">
        <v>0</v>
      </c>
      <c r="AL587" s="66">
        <v>0</v>
      </c>
      <c r="AM587" s="66">
        <v>0</v>
      </c>
      <c r="AN587" s="66">
        <v>0</v>
      </c>
      <c r="AO587" s="66">
        <v>0</v>
      </c>
      <c r="AP587" s="66">
        <v>0</v>
      </c>
      <c r="AQ587" s="66">
        <f t="shared" ref="AQ587:AQ599" si="9">SUM(D587:AP587)</f>
        <v>0</v>
      </c>
      <c r="AT587" s="35"/>
    </row>
    <row r="588" spans="1:46" ht="33" customHeight="1">
      <c r="A588" s="44">
        <v>2330</v>
      </c>
      <c r="B588" s="45" t="s">
        <v>1324</v>
      </c>
      <c r="C588" s="67" t="s">
        <v>646</v>
      </c>
      <c r="D588" s="66">
        <v>0</v>
      </c>
      <c r="E588" s="66">
        <v>0</v>
      </c>
      <c r="F588" s="66">
        <v>0</v>
      </c>
      <c r="G588" s="66">
        <v>0</v>
      </c>
      <c r="H588" s="66">
        <v>0</v>
      </c>
      <c r="I588" s="66">
        <v>0</v>
      </c>
      <c r="J588" s="66">
        <v>0</v>
      </c>
      <c r="K588" s="66">
        <v>0</v>
      </c>
      <c r="L588" s="66">
        <v>0</v>
      </c>
      <c r="M588" s="66">
        <v>0</v>
      </c>
      <c r="N588" s="66">
        <v>0</v>
      </c>
      <c r="O588" s="66">
        <v>0</v>
      </c>
      <c r="P588" s="66">
        <v>0</v>
      </c>
      <c r="Q588" s="66">
        <v>0</v>
      </c>
      <c r="R588" s="66">
        <v>0</v>
      </c>
      <c r="S588" s="66">
        <v>0</v>
      </c>
      <c r="T588" s="66">
        <v>0</v>
      </c>
      <c r="U588" s="66">
        <v>0</v>
      </c>
      <c r="V588" s="66">
        <v>0</v>
      </c>
      <c r="W588" s="66">
        <v>0</v>
      </c>
      <c r="X588" s="66">
        <v>0</v>
      </c>
      <c r="Y588" s="66">
        <v>0</v>
      </c>
      <c r="Z588" s="66">
        <v>0</v>
      </c>
      <c r="AA588" s="66">
        <v>0</v>
      </c>
      <c r="AB588" s="66">
        <v>0</v>
      </c>
      <c r="AC588" s="66">
        <v>0</v>
      </c>
      <c r="AD588" s="66">
        <v>0</v>
      </c>
      <c r="AE588" s="66">
        <v>0</v>
      </c>
      <c r="AF588" s="66">
        <v>0</v>
      </c>
      <c r="AG588" s="66">
        <v>0</v>
      </c>
      <c r="AH588" s="66">
        <v>0</v>
      </c>
      <c r="AI588" s="66">
        <v>0</v>
      </c>
      <c r="AJ588" s="66">
        <v>0</v>
      </c>
      <c r="AK588" s="66">
        <v>0</v>
      </c>
      <c r="AL588" s="66">
        <v>0</v>
      </c>
      <c r="AM588" s="66">
        <v>0</v>
      </c>
      <c r="AN588" s="66">
        <v>0</v>
      </c>
      <c r="AO588" s="66">
        <v>0</v>
      </c>
      <c r="AP588" s="66">
        <v>0</v>
      </c>
      <c r="AQ588" s="66">
        <f t="shared" si="9"/>
        <v>0</v>
      </c>
      <c r="AT588" s="35"/>
    </row>
    <row r="589" spans="1:46" ht="33" customHeight="1">
      <c r="A589" s="44">
        <v>2331</v>
      </c>
      <c r="B589" s="45" t="s">
        <v>1325</v>
      </c>
      <c r="C589" s="67" t="s">
        <v>646</v>
      </c>
      <c r="D589" s="66">
        <v>0</v>
      </c>
      <c r="E589" s="66">
        <v>0</v>
      </c>
      <c r="F589" s="66">
        <v>0</v>
      </c>
      <c r="G589" s="66">
        <v>0</v>
      </c>
      <c r="H589" s="66">
        <v>0</v>
      </c>
      <c r="I589" s="66">
        <v>0</v>
      </c>
      <c r="J589" s="66">
        <v>0</v>
      </c>
      <c r="K589" s="66">
        <v>0</v>
      </c>
      <c r="L589" s="66">
        <v>0</v>
      </c>
      <c r="M589" s="66">
        <v>0</v>
      </c>
      <c r="N589" s="66">
        <v>0</v>
      </c>
      <c r="O589" s="66">
        <v>0</v>
      </c>
      <c r="P589" s="66">
        <v>0</v>
      </c>
      <c r="Q589" s="66">
        <v>0</v>
      </c>
      <c r="R589" s="66">
        <v>0</v>
      </c>
      <c r="S589" s="66">
        <v>0</v>
      </c>
      <c r="T589" s="66">
        <v>0</v>
      </c>
      <c r="U589" s="66">
        <v>0</v>
      </c>
      <c r="V589" s="66">
        <v>0</v>
      </c>
      <c r="W589" s="66">
        <v>0</v>
      </c>
      <c r="X589" s="66">
        <v>0</v>
      </c>
      <c r="Y589" s="66">
        <v>0</v>
      </c>
      <c r="Z589" s="66">
        <v>0</v>
      </c>
      <c r="AA589" s="66">
        <v>0</v>
      </c>
      <c r="AB589" s="66">
        <v>0</v>
      </c>
      <c r="AC589" s="66">
        <v>0</v>
      </c>
      <c r="AD589" s="66">
        <v>0</v>
      </c>
      <c r="AE589" s="66">
        <v>0</v>
      </c>
      <c r="AF589" s="66">
        <v>0</v>
      </c>
      <c r="AG589" s="66">
        <v>0</v>
      </c>
      <c r="AH589" s="66">
        <v>0</v>
      </c>
      <c r="AI589" s="66">
        <v>0</v>
      </c>
      <c r="AJ589" s="66">
        <v>0</v>
      </c>
      <c r="AK589" s="66">
        <v>0</v>
      </c>
      <c r="AL589" s="66">
        <v>0</v>
      </c>
      <c r="AM589" s="66">
        <v>0</v>
      </c>
      <c r="AN589" s="66">
        <v>0</v>
      </c>
      <c r="AO589" s="66">
        <v>0</v>
      </c>
      <c r="AP589" s="66">
        <v>0</v>
      </c>
      <c r="AQ589" s="66">
        <f t="shared" si="9"/>
        <v>0</v>
      </c>
      <c r="AT589" s="35"/>
    </row>
    <row r="590" spans="1:46" ht="33" customHeight="1">
      <c r="A590" s="44">
        <v>2333</v>
      </c>
      <c r="B590" s="45" t="s">
        <v>1326</v>
      </c>
      <c r="C590" s="67" t="s">
        <v>646</v>
      </c>
      <c r="D590" s="66">
        <v>0</v>
      </c>
      <c r="E590" s="66">
        <v>0</v>
      </c>
      <c r="F590" s="66">
        <v>0</v>
      </c>
      <c r="G590" s="66">
        <v>0</v>
      </c>
      <c r="H590" s="66">
        <v>0</v>
      </c>
      <c r="I590" s="66">
        <v>0</v>
      </c>
      <c r="J590" s="66">
        <v>0</v>
      </c>
      <c r="K590" s="66">
        <v>0</v>
      </c>
      <c r="L590" s="66">
        <v>0</v>
      </c>
      <c r="M590" s="66">
        <v>0</v>
      </c>
      <c r="N590" s="66">
        <v>0</v>
      </c>
      <c r="O590" s="66">
        <v>0</v>
      </c>
      <c r="P590" s="66">
        <v>0</v>
      </c>
      <c r="Q590" s="66">
        <v>0</v>
      </c>
      <c r="R590" s="66">
        <v>0</v>
      </c>
      <c r="S590" s="66">
        <v>0</v>
      </c>
      <c r="T590" s="66">
        <v>0</v>
      </c>
      <c r="U590" s="66">
        <v>0</v>
      </c>
      <c r="V590" s="66">
        <v>0</v>
      </c>
      <c r="W590" s="66">
        <v>0</v>
      </c>
      <c r="X590" s="66">
        <v>0</v>
      </c>
      <c r="Y590" s="66">
        <v>0</v>
      </c>
      <c r="Z590" s="66">
        <v>0</v>
      </c>
      <c r="AA590" s="66">
        <v>0</v>
      </c>
      <c r="AB590" s="66">
        <v>0</v>
      </c>
      <c r="AC590" s="66">
        <v>0</v>
      </c>
      <c r="AD590" s="66">
        <v>0</v>
      </c>
      <c r="AE590" s="66">
        <v>0</v>
      </c>
      <c r="AF590" s="66">
        <v>0</v>
      </c>
      <c r="AG590" s="66">
        <v>0</v>
      </c>
      <c r="AH590" s="66">
        <v>0</v>
      </c>
      <c r="AI590" s="66">
        <v>0</v>
      </c>
      <c r="AJ590" s="66">
        <v>0</v>
      </c>
      <c r="AK590" s="66">
        <v>0</v>
      </c>
      <c r="AL590" s="66">
        <v>0</v>
      </c>
      <c r="AM590" s="66">
        <v>0</v>
      </c>
      <c r="AN590" s="66">
        <v>0</v>
      </c>
      <c r="AO590" s="66">
        <v>0</v>
      </c>
      <c r="AP590" s="66">
        <v>0</v>
      </c>
      <c r="AQ590" s="66">
        <f t="shared" si="9"/>
        <v>0</v>
      </c>
      <c r="AT590" s="35"/>
    </row>
    <row r="591" spans="1:46" ht="33" customHeight="1">
      <c r="A591" s="44">
        <v>2334</v>
      </c>
      <c r="B591" s="45" t="s">
        <v>1327</v>
      </c>
      <c r="C591" s="67" t="s">
        <v>646</v>
      </c>
      <c r="D591" s="66">
        <v>0</v>
      </c>
      <c r="E591" s="66">
        <v>0</v>
      </c>
      <c r="F591" s="66">
        <v>0</v>
      </c>
      <c r="G591" s="66">
        <v>0</v>
      </c>
      <c r="H591" s="66">
        <v>0</v>
      </c>
      <c r="I591" s="66">
        <v>0</v>
      </c>
      <c r="J591" s="66">
        <v>0</v>
      </c>
      <c r="K591" s="66">
        <v>0</v>
      </c>
      <c r="L591" s="66">
        <v>0</v>
      </c>
      <c r="M591" s="66">
        <v>0</v>
      </c>
      <c r="N591" s="66">
        <v>0</v>
      </c>
      <c r="O591" s="66">
        <v>0</v>
      </c>
      <c r="P591" s="66">
        <v>0</v>
      </c>
      <c r="Q591" s="66">
        <v>0</v>
      </c>
      <c r="R591" s="66">
        <v>0</v>
      </c>
      <c r="S591" s="66">
        <v>0</v>
      </c>
      <c r="T591" s="66">
        <v>0</v>
      </c>
      <c r="U591" s="66">
        <v>0</v>
      </c>
      <c r="V591" s="66">
        <v>0</v>
      </c>
      <c r="W591" s="66">
        <v>0</v>
      </c>
      <c r="X591" s="66">
        <v>0</v>
      </c>
      <c r="Y591" s="66">
        <v>0</v>
      </c>
      <c r="Z591" s="66">
        <v>0</v>
      </c>
      <c r="AA591" s="66">
        <v>0</v>
      </c>
      <c r="AB591" s="66">
        <v>0</v>
      </c>
      <c r="AC591" s="66">
        <v>0</v>
      </c>
      <c r="AD591" s="66">
        <v>0</v>
      </c>
      <c r="AE591" s="66">
        <v>0</v>
      </c>
      <c r="AF591" s="66">
        <v>0</v>
      </c>
      <c r="AG591" s="66">
        <v>0</v>
      </c>
      <c r="AH591" s="66">
        <v>0</v>
      </c>
      <c r="AI591" s="66">
        <v>0</v>
      </c>
      <c r="AJ591" s="66">
        <v>0</v>
      </c>
      <c r="AK591" s="66">
        <v>0</v>
      </c>
      <c r="AL591" s="66">
        <v>0</v>
      </c>
      <c r="AM591" s="66">
        <v>0</v>
      </c>
      <c r="AN591" s="66">
        <v>0</v>
      </c>
      <c r="AO591" s="66">
        <v>0</v>
      </c>
      <c r="AP591" s="66">
        <v>0</v>
      </c>
      <c r="AQ591" s="66">
        <f t="shared" si="9"/>
        <v>0</v>
      </c>
      <c r="AT591" s="35"/>
    </row>
    <row r="592" spans="1:46" ht="33" customHeight="1">
      <c r="A592" s="44">
        <v>2336</v>
      </c>
      <c r="B592" s="45" t="s">
        <v>1328</v>
      </c>
      <c r="C592" s="67" t="s">
        <v>646</v>
      </c>
      <c r="D592" s="66">
        <v>0</v>
      </c>
      <c r="E592" s="66">
        <v>0</v>
      </c>
      <c r="F592" s="66">
        <v>0</v>
      </c>
      <c r="G592" s="66">
        <v>0</v>
      </c>
      <c r="H592" s="66">
        <v>0</v>
      </c>
      <c r="I592" s="66">
        <v>0</v>
      </c>
      <c r="J592" s="66">
        <v>0</v>
      </c>
      <c r="K592" s="66">
        <v>0</v>
      </c>
      <c r="L592" s="66">
        <v>0</v>
      </c>
      <c r="M592" s="66">
        <v>0</v>
      </c>
      <c r="N592" s="66">
        <v>0</v>
      </c>
      <c r="O592" s="66">
        <v>0</v>
      </c>
      <c r="P592" s="66">
        <v>0</v>
      </c>
      <c r="Q592" s="66">
        <v>0</v>
      </c>
      <c r="R592" s="66">
        <v>0</v>
      </c>
      <c r="S592" s="66">
        <v>0</v>
      </c>
      <c r="T592" s="66">
        <v>0</v>
      </c>
      <c r="U592" s="66">
        <v>0</v>
      </c>
      <c r="V592" s="66">
        <v>0</v>
      </c>
      <c r="W592" s="66">
        <v>0</v>
      </c>
      <c r="X592" s="66">
        <v>0</v>
      </c>
      <c r="Y592" s="66">
        <v>0</v>
      </c>
      <c r="Z592" s="66">
        <v>0</v>
      </c>
      <c r="AA592" s="66">
        <v>0</v>
      </c>
      <c r="AB592" s="66">
        <v>0</v>
      </c>
      <c r="AC592" s="66">
        <v>0</v>
      </c>
      <c r="AD592" s="66">
        <v>0</v>
      </c>
      <c r="AE592" s="66">
        <v>0</v>
      </c>
      <c r="AF592" s="66">
        <v>0</v>
      </c>
      <c r="AG592" s="66">
        <v>0</v>
      </c>
      <c r="AH592" s="66">
        <v>0</v>
      </c>
      <c r="AI592" s="66">
        <v>0</v>
      </c>
      <c r="AJ592" s="66">
        <v>0</v>
      </c>
      <c r="AK592" s="66">
        <v>0</v>
      </c>
      <c r="AL592" s="66">
        <v>0</v>
      </c>
      <c r="AM592" s="66">
        <v>0</v>
      </c>
      <c r="AN592" s="66">
        <v>0</v>
      </c>
      <c r="AO592" s="66">
        <v>0</v>
      </c>
      <c r="AP592" s="66">
        <v>0</v>
      </c>
      <c r="AQ592" s="66">
        <f t="shared" si="9"/>
        <v>0</v>
      </c>
      <c r="AT592" s="35"/>
    </row>
    <row r="593" spans="1:46" ht="33" customHeight="1">
      <c r="A593" s="44">
        <v>3301</v>
      </c>
      <c r="B593" s="45" t="s">
        <v>1329</v>
      </c>
      <c r="C593" s="67" t="s">
        <v>646</v>
      </c>
      <c r="D593" s="66">
        <v>0</v>
      </c>
      <c r="E593" s="66">
        <v>0</v>
      </c>
      <c r="F593" s="66">
        <v>0</v>
      </c>
      <c r="G593" s="66">
        <v>0</v>
      </c>
      <c r="H593" s="66">
        <v>0</v>
      </c>
      <c r="I593" s="66">
        <v>0</v>
      </c>
      <c r="J593" s="66">
        <v>0</v>
      </c>
      <c r="K593" s="66">
        <v>0</v>
      </c>
      <c r="L593" s="66">
        <v>0</v>
      </c>
      <c r="M593" s="66">
        <v>0</v>
      </c>
      <c r="N593" s="66">
        <v>0</v>
      </c>
      <c r="O593" s="66">
        <v>0</v>
      </c>
      <c r="P593" s="66">
        <v>0</v>
      </c>
      <c r="Q593" s="66">
        <v>0</v>
      </c>
      <c r="R593" s="66">
        <v>0</v>
      </c>
      <c r="S593" s="66">
        <v>0</v>
      </c>
      <c r="T593" s="66">
        <v>0</v>
      </c>
      <c r="U593" s="66">
        <v>0</v>
      </c>
      <c r="V593" s="66">
        <v>0</v>
      </c>
      <c r="W593" s="66">
        <v>0</v>
      </c>
      <c r="X593" s="66">
        <v>0</v>
      </c>
      <c r="Y593" s="66">
        <v>0</v>
      </c>
      <c r="Z593" s="66">
        <v>0</v>
      </c>
      <c r="AA593" s="66">
        <v>0</v>
      </c>
      <c r="AB593" s="66">
        <v>0</v>
      </c>
      <c r="AC593" s="66">
        <v>0</v>
      </c>
      <c r="AD593" s="66">
        <v>0</v>
      </c>
      <c r="AE593" s="66">
        <v>0</v>
      </c>
      <c r="AF593" s="66">
        <v>0</v>
      </c>
      <c r="AG593" s="66">
        <v>0</v>
      </c>
      <c r="AH593" s="66">
        <v>0</v>
      </c>
      <c r="AI593" s="66">
        <v>0</v>
      </c>
      <c r="AJ593" s="66">
        <v>0</v>
      </c>
      <c r="AK593" s="66">
        <v>0</v>
      </c>
      <c r="AL593" s="66">
        <v>0</v>
      </c>
      <c r="AM593" s="66">
        <v>0</v>
      </c>
      <c r="AN593" s="66">
        <v>0</v>
      </c>
      <c r="AO593" s="66">
        <v>0</v>
      </c>
      <c r="AP593" s="66">
        <v>0</v>
      </c>
      <c r="AQ593" s="66">
        <f t="shared" si="9"/>
        <v>0</v>
      </c>
      <c r="AT593" s="35"/>
    </row>
    <row r="594" spans="1:46" ht="33" customHeight="1">
      <c r="A594" s="44">
        <v>3401</v>
      </c>
      <c r="B594" s="45" t="s">
        <v>1330</v>
      </c>
      <c r="C594" s="67" t="s">
        <v>646</v>
      </c>
      <c r="D594" s="66">
        <v>0</v>
      </c>
      <c r="E594" s="66">
        <v>0</v>
      </c>
      <c r="F594" s="66">
        <v>0</v>
      </c>
      <c r="G594" s="66">
        <v>0</v>
      </c>
      <c r="H594" s="66">
        <v>0</v>
      </c>
      <c r="I594" s="66">
        <v>0</v>
      </c>
      <c r="J594" s="66">
        <v>0</v>
      </c>
      <c r="K594" s="66">
        <v>0</v>
      </c>
      <c r="L594" s="66">
        <v>0</v>
      </c>
      <c r="M594" s="66">
        <v>0</v>
      </c>
      <c r="N594" s="66">
        <v>0</v>
      </c>
      <c r="O594" s="66">
        <v>0</v>
      </c>
      <c r="P594" s="66">
        <v>0</v>
      </c>
      <c r="Q594" s="66">
        <v>0</v>
      </c>
      <c r="R594" s="66">
        <v>0</v>
      </c>
      <c r="S594" s="66">
        <v>0</v>
      </c>
      <c r="T594" s="66">
        <v>0</v>
      </c>
      <c r="U594" s="66">
        <v>0</v>
      </c>
      <c r="V594" s="66">
        <v>0</v>
      </c>
      <c r="W594" s="66">
        <v>0</v>
      </c>
      <c r="X594" s="66">
        <v>0</v>
      </c>
      <c r="Y594" s="66">
        <v>0</v>
      </c>
      <c r="Z594" s="66">
        <v>0</v>
      </c>
      <c r="AA594" s="66">
        <v>0</v>
      </c>
      <c r="AB594" s="66">
        <v>0</v>
      </c>
      <c r="AC594" s="66">
        <v>0</v>
      </c>
      <c r="AD594" s="66">
        <v>0</v>
      </c>
      <c r="AE594" s="66">
        <v>0</v>
      </c>
      <c r="AF594" s="66">
        <v>0</v>
      </c>
      <c r="AG594" s="66">
        <v>0</v>
      </c>
      <c r="AH594" s="66">
        <v>0</v>
      </c>
      <c r="AI594" s="66">
        <v>0</v>
      </c>
      <c r="AJ594" s="66">
        <v>0</v>
      </c>
      <c r="AK594" s="66">
        <v>0</v>
      </c>
      <c r="AL594" s="66">
        <v>0</v>
      </c>
      <c r="AM594" s="66">
        <v>0</v>
      </c>
      <c r="AN594" s="66">
        <v>0</v>
      </c>
      <c r="AO594" s="66">
        <v>0</v>
      </c>
      <c r="AP594" s="66">
        <v>0</v>
      </c>
      <c r="AQ594" s="66">
        <f t="shared" si="9"/>
        <v>0</v>
      </c>
      <c r="AT594" s="35"/>
    </row>
    <row r="595" spans="1:46" ht="33" customHeight="1">
      <c r="A595" s="44">
        <v>3701</v>
      </c>
      <c r="B595" s="45" t="s">
        <v>1331</v>
      </c>
      <c r="C595" s="67" t="s">
        <v>646</v>
      </c>
      <c r="D595" s="66">
        <v>0</v>
      </c>
      <c r="E595" s="66">
        <v>0</v>
      </c>
      <c r="F595" s="66">
        <v>0</v>
      </c>
      <c r="G595" s="66">
        <v>0</v>
      </c>
      <c r="H595" s="66">
        <v>0</v>
      </c>
      <c r="I595" s="66">
        <v>0</v>
      </c>
      <c r="J595" s="66">
        <v>0</v>
      </c>
      <c r="K595" s="66">
        <v>0</v>
      </c>
      <c r="L595" s="66">
        <v>0</v>
      </c>
      <c r="M595" s="66">
        <v>0</v>
      </c>
      <c r="N595" s="66">
        <v>0</v>
      </c>
      <c r="O595" s="66">
        <v>0</v>
      </c>
      <c r="P595" s="66">
        <v>0</v>
      </c>
      <c r="Q595" s="66">
        <v>0</v>
      </c>
      <c r="R595" s="66">
        <v>0</v>
      </c>
      <c r="S595" s="66">
        <v>0</v>
      </c>
      <c r="T595" s="66">
        <v>0</v>
      </c>
      <c r="U595" s="66">
        <v>0</v>
      </c>
      <c r="V595" s="66">
        <v>0</v>
      </c>
      <c r="W595" s="66">
        <v>0</v>
      </c>
      <c r="X595" s="66">
        <v>0</v>
      </c>
      <c r="Y595" s="66">
        <v>0</v>
      </c>
      <c r="Z595" s="66">
        <v>0</v>
      </c>
      <c r="AA595" s="66">
        <v>0</v>
      </c>
      <c r="AB595" s="66">
        <v>0</v>
      </c>
      <c r="AC595" s="66">
        <v>0</v>
      </c>
      <c r="AD595" s="66">
        <v>0</v>
      </c>
      <c r="AE595" s="66">
        <v>0</v>
      </c>
      <c r="AF595" s="66">
        <v>0</v>
      </c>
      <c r="AG595" s="66">
        <v>0</v>
      </c>
      <c r="AH595" s="66">
        <v>0</v>
      </c>
      <c r="AI595" s="66">
        <v>0</v>
      </c>
      <c r="AJ595" s="66">
        <v>0</v>
      </c>
      <c r="AK595" s="66">
        <v>0</v>
      </c>
      <c r="AL595" s="66">
        <v>0</v>
      </c>
      <c r="AM595" s="66">
        <v>0</v>
      </c>
      <c r="AN595" s="66">
        <v>0</v>
      </c>
      <c r="AO595" s="66">
        <v>0</v>
      </c>
      <c r="AP595" s="66">
        <v>0</v>
      </c>
      <c r="AQ595" s="66">
        <f t="shared" si="9"/>
        <v>0</v>
      </c>
      <c r="AT595" s="35"/>
    </row>
    <row r="596" spans="1:46" ht="33" customHeight="1">
      <c r="A596" s="44">
        <v>4601</v>
      </c>
      <c r="B596" s="45" t="s">
        <v>1332</v>
      </c>
      <c r="C596" s="67" t="s">
        <v>646</v>
      </c>
      <c r="D596" s="66">
        <v>0</v>
      </c>
      <c r="E596" s="66">
        <v>0</v>
      </c>
      <c r="F596" s="66">
        <v>0</v>
      </c>
      <c r="G596" s="66">
        <v>0</v>
      </c>
      <c r="H596" s="66">
        <v>0</v>
      </c>
      <c r="I596" s="66">
        <v>0</v>
      </c>
      <c r="J596" s="66">
        <v>0</v>
      </c>
      <c r="K596" s="66">
        <v>0</v>
      </c>
      <c r="L596" s="66">
        <v>0</v>
      </c>
      <c r="M596" s="66">
        <v>0</v>
      </c>
      <c r="N596" s="66">
        <v>0</v>
      </c>
      <c r="O596" s="66">
        <v>0</v>
      </c>
      <c r="P596" s="66">
        <v>0</v>
      </c>
      <c r="Q596" s="66">
        <v>0</v>
      </c>
      <c r="R596" s="66">
        <v>0</v>
      </c>
      <c r="S596" s="66">
        <v>0</v>
      </c>
      <c r="T596" s="66">
        <v>0</v>
      </c>
      <c r="U596" s="66">
        <v>0</v>
      </c>
      <c r="V596" s="66">
        <v>0</v>
      </c>
      <c r="W596" s="66">
        <v>0</v>
      </c>
      <c r="X596" s="66">
        <v>0</v>
      </c>
      <c r="Y596" s="66">
        <v>0</v>
      </c>
      <c r="Z596" s="66">
        <v>0</v>
      </c>
      <c r="AA596" s="66">
        <v>0</v>
      </c>
      <c r="AB596" s="66">
        <v>0</v>
      </c>
      <c r="AC596" s="66">
        <v>0</v>
      </c>
      <c r="AD596" s="66">
        <v>0</v>
      </c>
      <c r="AE596" s="66">
        <v>0</v>
      </c>
      <c r="AF596" s="66">
        <v>0</v>
      </c>
      <c r="AG596" s="66">
        <v>0</v>
      </c>
      <c r="AH596" s="66">
        <v>0</v>
      </c>
      <c r="AI596" s="66">
        <v>0</v>
      </c>
      <c r="AJ596" s="66">
        <v>0</v>
      </c>
      <c r="AK596" s="66">
        <v>0</v>
      </c>
      <c r="AL596" s="66">
        <v>0</v>
      </c>
      <c r="AM596" s="66">
        <v>0</v>
      </c>
      <c r="AN596" s="66">
        <v>0</v>
      </c>
      <c r="AO596" s="66">
        <v>0</v>
      </c>
      <c r="AP596" s="66">
        <v>0</v>
      </c>
      <c r="AQ596" s="66">
        <f t="shared" si="9"/>
        <v>0</v>
      </c>
      <c r="AT596" s="35"/>
    </row>
    <row r="597" spans="1:46" ht="33" customHeight="1">
      <c r="A597" s="44" t="s">
        <v>560</v>
      </c>
      <c r="B597" s="45" t="s">
        <v>603</v>
      </c>
      <c r="C597" s="67" t="s">
        <v>1336</v>
      </c>
      <c r="D597" s="66">
        <v>0</v>
      </c>
      <c r="E597" s="66">
        <v>0</v>
      </c>
      <c r="F597" s="66">
        <v>0</v>
      </c>
      <c r="G597" s="66">
        <v>616767.79999999993</v>
      </c>
      <c r="H597" s="66">
        <v>0</v>
      </c>
      <c r="I597" s="66">
        <v>0</v>
      </c>
      <c r="J597" s="66">
        <v>0</v>
      </c>
      <c r="K597" s="66">
        <v>1768.0700000000002</v>
      </c>
      <c r="L597" s="66">
        <v>0</v>
      </c>
      <c r="M597" s="66">
        <v>0</v>
      </c>
      <c r="N597" s="66">
        <v>0</v>
      </c>
      <c r="O597" s="66">
        <v>0</v>
      </c>
      <c r="P597" s="66">
        <v>0</v>
      </c>
      <c r="Q597" s="66">
        <v>0</v>
      </c>
      <c r="R597" s="66">
        <v>0</v>
      </c>
      <c r="S597" s="66">
        <v>0</v>
      </c>
      <c r="T597" s="66">
        <v>0</v>
      </c>
      <c r="U597" s="66">
        <v>0</v>
      </c>
      <c r="V597" s="66">
        <v>0</v>
      </c>
      <c r="W597" s="66">
        <v>0</v>
      </c>
      <c r="X597" s="66">
        <v>0</v>
      </c>
      <c r="Y597" s="66">
        <v>0</v>
      </c>
      <c r="Z597" s="66">
        <v>0</v>
      </c>
      <c r="AA597" s="66">
        <v>0</v>
      </c>
      <c r="AB597" s="66">
        <v>0</v>
      </c>
      <c r="AC597" s="66">
        <v>0</v>
      </c>
      <c r="AD597" s="66">
        <v>0</v>
      </c>
      <c r="AE597" s="66">
        <v>0</v>
      </c>
      <c r="AF597" s="66">
        <v>0</v>
      </c>
      <c r="AG597" s="66">
        <v>0</v>
      </c>
      <c r="AH597" s="66">
        <v>0</v>
      </c>
      <c r="AI597" s="66">
        <v>0</v>
      </c>
      <c r="AJ597" s="66">
        <v>0</v>
      </c>
      <c r="AK597" s="66">
        <v>0</v>
      </c>
      <c r="AL597" s="66">
        <v>0</v>
      </c>
      <c r="AM597" s="66">
        <v>0</v>
      </c>
      <c r="AN597" s="66">
        <v>0</v>
      </c>
      <c r="AO597" s="66">
        <v>0</v>
      </c>
      <c r="AP597" s="66">
        <v>0</v>
      </c>
      <c r="AQ597" s="66">
        <f t="shared" si="9"/>
        <v>618535.86999999988</v>
      </c>
      <c r="AT597" s="35"/>
    </row>
    <row r="598" spans="1:46" ht="33" customHeight="1">
      <c r="A598" s="44" t="s">
        <v>561</v>
      </c>
      <c r="B598" s="45" t="s">
        <v>1334</v>
      </c>
      <c r="C598" s="67" t="s">
        <v>1336</v>
      </c>
      <c r="D598" s="66">
        <v>0</v>
      </c>
      <c r="E598" s="66">
        <v>0</v>
      </c>
      <c r="F598" s="66">
        <v>0</v>
      </c>
      <c r="G598" s="66">
        <v>0</v>
      </c>
      <c r="H598" s="66">
        <v>0</v>
      </c>
      <c r="I598" s="66">
        <v>0</v>
      </c>
      <c r="J598" s="66">
        <v>0</v>
      </c>
      <c r="K598" s="66">
        <v>0</v>
      </c>
      <c r="L598" s="66">
        <v>0</v>
      </c>
      <c r="M598" s="66">
        <v>0</v>
      </c>
      <c r="N598" s="66">
        <v>0</v>
      </c>
      <c r="O598" s="66">
        <v>0</v>
      </c>
      <c r="P598" s="66">
        <v>0</v>
      </c>
      <c r="Q598" s="66">
        <v>0</v>
      </c>
      <c r="R598" s="66">
        <v>0</v>
      </c>
      <c r="S598" s="66">
        <v>0</v>
      </c>
      <c r="T598" s="66">
        <v>0</v>
      </c>
      <c r="U598" s="66">
        <v>0</v>
      </c>
      <c r="V598" s="66">
        <v>0</v>
      </c>
      <c r="W598" s="66">
        <v>0</v>
      </c>
      <c r="X598" s="66">
        <v>0</v>
      </c>
      <c r="Y598" s="66">
        <v>0</v>
      </c>
      <c r="Z598" s="66">
        <v>0</v>
      </c>
      <c r="AA598" s="66">
        <v>0</v>
      </c>
      <c r="AB598" s="66">
        <v>0</v>
      </c>
      <c r="AC598" s="66">
        <v>0</v>
      </c>
      <c r="AD598" s="66">
        <v>0</v>
      </c>
      <c r="AE598" s="66">
        <v>0</v>
      </c>
      <c r="AF598" s="66">
        <v>0</v>
      </c>
      <c r="AG598" s="66">
        <v>0</v>
      </c>
      <c r="AH598" s="66">
        <v>0</v>
      </c>
      <c r="AI598" s="66">
        <v>0</v>
      </c>
      <c r="AJ598" s="66">
        <v>0</v>
      </c>
      <c r="AK598" s="66">
        <v>0</v>
      </c>
      <c r="AL598" s="66">
        <v>0</v>
      </c>
      <c r="AM598" s="66">
        <v>0</v>
      </c>
      <c r="AN598" s="66">
        <v>0</v>
      </c>
      <c r="AO598" s="66">
        <v>0</v>
      </c>
      <c r="AP598" s="66">
        <v>0</v>
      </c>
      <c r="AQ598" s="66">
        <f t="shared" si="9"/>
        <v>0</v>
      </c>
      <c r="AT598" s="35"/>
    </row>
    <row r="599" spans="1:46" ht="33" customHeight="1">
      <c r="A599" s="44" t="s">
        <v>562</v>
      </c>
      <c r="B599" s="45" t="s">
        <v>604</v>
      </c>
      <c r="C599" s="67" t="s">
        <v>646</v>
      </c>
      <c r="D599" s="66">
        <v>0</v>
      </c>
      <c r="E599" s="66">
        <v>0</v>
      </c>
      <c r="F599" s="66">
        <v>0</v>
      </c>
      <c r="G599" s="66">
        <v>2008234.03</v>
      </c>
      <c r="H599" s="66">
        <v>0</v>
      </c>
      <c r="I599" s="66">
        <v>0</v>
      </c>
      <c r="J599" s="66">
        <v>0</v>
      </c>
      <c r="K599" s="66">
        <v>1406641.73</v>
      </c>
      <c r="L599" s="66">
        <v>0</v>
      </c>
      <c r="M599" s="66">
        <v>0</v>
      </c>
      <c r="N599" s="66">
        <v>0</v>
      </c>
      <c r="O599" s="66">
        <v>0</v>
      </c>
      <c r="P599" s="66">
        <v>0</v>
      </c>
      <c r="Q599" s="66">
        <v>0</v>
      </c>
      <c r="R599" s="66">
        <v>0</v>
      </c>
      <c r="S599" s="66">
        <v>0</v>
      </c>
      <c r="T599" s="66">
        <v>708920.91</v>
      </c>
      <c r="U599" s="66">
        <v>0</v>
      </c>
      <c r="V599" s="66">
        <v>0</v>
      </c>
      <c r="W599" s="66">
        <v>0</v>
      </c>
      <c r="X599" s="66">
        <v>0</v>
      </c>
      <c r="Y599" s="66">
        <v>0</v>
      </c>
      <c r="Z599" s="66">
        <v>0</v>
      </c>
      <c r="AA599" s="66">
        <v>0</v>
      </c>
      <c r="AB599" s="66">
        <v>0</v>
      </c>
      <c r="AC599" s="66">
        <v>0</v>
      </c>
      <c r="AD599" s="66">
        <v>0</v>
      </c>
      <c r="AE599" s="66">
        <v>0</v>
      </c>
      <c r="AF599" s="66">
        <v>0</v>
      </c>
      <c r="AG599" s="66">
        <v>0</v>
      </c>
      <c r="AH599" s="66">
        <v>0</v>
      </c>
      <c r="AI599" s="66">
        <v>0</v>
      </c>
      <c r="AJ599" s="66">
        <v>0</v>
      </c>
      <c r="AK599" s="66">
        <v>0</v>
      </c>
      <c r="AL599" s="66">
        <v>0</v>
      </c>
      <c r="AM599" s="66">
        <v>0</v>
      </c>
      <c r="AN599" s="66">
        <v>0</v>
      </c>
      <c r="AO599" s="66">
        <v>0</v>
      </c>
      <c r="AP599" s="66">
        <v>0</v>
      </c>
      <c r="AQ599" s="66">
        <f t="shared" si="9"/>
        <v>4123796.67</v>
      </c>
      <c r="AT599" s="35"/>
    </row>
    <row r="600" spans="1:46" s="183" customFormat="1" ht="12.75" customHeight="1">
      <c r="A600" s="179"/>
      <c r="B600" s="180"/>
      <c r="C600" s="181"/>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66"/>
      <c r="AS600" s="184"/>
      <c r="AT600" s="185"/>
    </row>
    <row r="601" spans="1:46" ht="18.95" customHeight="1" thickBot="1">
      <c r="A601" s="34"/>
      <c r="B601" s="126" t="s">
        <v>567</v>
      </c>
      <c r="C601" s="126"/>
      <c r="D601" s="125">
        <f t="shared" ref="D601:AQ601" si="10">+SUBTOTAL(9,D11:D599)</f>
        <v>591031406.86000001</v>
      </c>
      <c r="E601" s="125">
        <f t="shared" si="10"/>
        <v>587068679.54999983</v>
      </c>
      <c r="F601" s="125">
        <f t="shared" si="10"/>
        <v>1635796237.8600001</v>
      </c>
      <c r="G601" s="125">
        <f t="shared" si="10"/>
        <v>28757334.490000006</v>
      </c>
      <c r="H601" s="125">
        <f t="shared" si="10"/>
        <v>2199745.5</v>
      </c>
      <c r="I601" s="125">
        <f t="shared" si="10"/>
        <v>0</v>
      </c>
      <c r="J601" s="125">
        <f t="shared" si="10"/>
        <v>742437.84</v>
      </c>
      <c r="K601" s="125">
        <f t="shared" si="10"/>
        <v>6478316964.4800005</v>
      </c>
      <c r="L601" s="125">
        <f t="shared" si="10"/>
        <v>0</v>
      </c>
      <c r="M601" s="125">
        <f t="shared" si="10"/>
        <v>193078.66</v>
      </c>
      <c r="N601" s="125">
        <f t="shared" si="10"/>
        <v>252318.17999999996</v>
      </c>
      <c r="O601" s="125">
        <f t="shared" si="10"/>
        <v>13174162.18</v>
      </c>
      <c r="P601" s="125">
        <f t="shared" si="10"/>
        <v>0</v>
      </c>
      <c r="Q601" s="125">
        <f t="shared" si="10"/>
        <v>212827241.95000002</v>
      </c>
      <c r="R601" s="125">
        <f t="shared" si="10"/>
        <v>131316.33000000005</v>
      </c>
      <c r="S601" s="125">
        <f t="shared" si="10"/>
        <v>30380413.270000003</v>
      </c>
      <c r="T601" s="125">
        <f t="shared" si="10"/>
        <v>175951483.50999999</v>
      </c>
      <c r="U601" s="125">
        <f t="shared" si="10"/>
        <v>57148157.630000003</v>
      </c>
      <c r="V601" s="125">
        <f t="shared" si="10"/>
        <v>74655756.950000003</v>
      </c>
      <c r="W601" s="125">
        <f t="shared" si="10"/>
        <v>0</v>
      </c>
      <c r="X601" s="125">
        <f t="shared" si="10"/>
        <v>0</v>
      </c>
      <c r="Y601" s="125">
        <f t="shared" si="10"/>
        <v>20713704.659999996</v>
      </c>
      <c r="Z601" s="125">
        <f t="shared" si="10"/>
        <v>0</v>
      </c>
      <c r="AA601" s="125">
        <f t="shared" si="10"/>
        <v>0</v>
      </c>
      <c r="AB601" s="125">
        <f t="shared" si="10"/>
        <v>9178.61</v>
      </c>
      <c r="AC601" s="125">
        <f t="shared" si="10"/>
        <v>0</v>
      </c>
      <c r="AD601" s="125">
        <f t="shared" si="10"/>
        <v>1570.27</v>
      </c>
      <c r="AE601" s="125">
        <f t="shared" si="10"/>
        <v>1372772893.5600002</v>
      </c>
      <c r="AF601" s="125">
        <f t="shared" si="10"/>
        <v>3050.6100000000019</v>
      </c>
      <c r="AG601" s="125">
        <f t="shared" si="10"/>
        <v>0</v>
      </c>
      <c r="AH601" s="125">
        <f t="shared" si="10"/>
        <v>1674389.83</v>
      </c>
      <c r="AI601" s="125">
        <f t="shared" si="10"/>
        <v>0</v>
      </c>
      <c r="AJ601" s="125">
        <f t="shared" si="10"/>
        <v>55938.77</v>
      </c>
      <c r="AK601" s="125">
        <f t="shared" si="10"/>
        <v>515268703.62999994</v>
      </c>
      <c r="AL601" s="125">
        <f t="shared" si="10"/>
        <v>0</v>
      </c>
      <c r="AM601" s="125">
        <f t="shared" si="10"/>
        <v>1.0500000000000005</v>
      </c>
      <c r="AN601" s="125">
        <f t="shared" si="10"/>
        <v>0</v>
      </c>
      <c r="AO601" s="125">
        <f t="shared" si="10"/>
        <v>0</v>
      </c>
      <c r="AP601" s="125">
        <f t="shared" si="10"/>
        <v>0</v>
      </c>
      <c r="AQ601" s="125">
        <f t="shared" si="10"/>
        <v>11799126166.230005</v>
      </c>
      <c r="AT601" s="187"/>
    </row>
    <row r="602" spans="1:46" ht="15.75" thickTop="1">
      <c r="A602" s="10"/>
      <c r="B602" s="11"/>
      <c r="C602" s="12"/>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8"/>
    </row>
    <row r="603" spans="1:46">
      <c r="AT603" s="187"/>
    </row>
    <row r="604" spans="1:46">
      <c r="AQ604" s="175"/>
    </row>
    <row r="605" spans="1:46" s="8" customFormat="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S605" s="51"/>
    </row>
    <row r="610" spans="3:43" ht="15.75" thickBot="1">
      <c r="C610" s="9"/>
      <c r="D610" s="53"/>
      <c r="E610" s="53"/>
      <c r="F610" s="53"/>
      <c r="G610" s="53"/>
      <c r="H610" s="53"/>
      <c r="I610" s="53"/>
      <c r="J610" s="53"/>
      <c r="K610" s="53"/>
      <c r="L610" s="53"/>
      <c r="M610" s="53"/>
      <c r="N610" s="53"/>
      <c r="O610" s="53"/>
      <c r="P610" s="53"/>
      <c r="Q610" s="53"/>
      <c r="R610" s="53"/>
      <c r="S610" s="53"/>
      <c r="T610" s="53"/>
      <c r="U610" s="53"/>
      <c r="V610" s="53"/>
      <c r="W610" s="53"/>
      <c r="X610" s="53"/>
      <c r="Y610" s="53"/>
      <c r="Z610" s="53"/>
      <c r="AA610" s="53"/>
      <c r="AB610" s="53"/>
      <c r="AC610" s="53"/>
      <c r="AD610" s="53"/>
      <c r="AE610" s="53"/>
      <c r="AF610" s="53"/>
      <c r="AG610" s="53"/>
      <c r="AH610" s="53"/>
      <c r="AI610" s="53"/>
      <c r="AJ610" s="53"/>
      <c r="AK610" s="53"/>
      <c r="AL610" s="53"/>
      <c r="AM610" s="53"/>
      <c r="AN610" s="53"/>
      <c r="AO610" s="53"/>
      <c r="AP610" s="53"/>
      <c r="AQ610" s="51"/>
    </row>
    <row r="611" spans="3:43" ht="15.75" thickTop="1">
      <c r="AQ611" s="51"/>
    </row>
    <row r="612" spans="3:43">
      <c r="AQ612" s="176"/>
    </row>
    <row r="613" spans="3:43">
      <c r="AQ613" s="176"/>
    </row>
    <row r="614" spans="3:43">
      <c r="AQ614" s="176"/>
    </row>
    <row r="615" spans="3:43">
      <c r="AQ615" s="176"/>
    </row>
    <row r="616" spans="3:43" ht="18.75">
      <c r="E616" s="256" t="s">
        <v>1376</v>
      </c>
      <c r="F616" s="256" t="s">
        <v>1378</v>
      </c>
      <c r="G616" s="256" t="s">
        <v>1379</v>
      </c>
      <c r="H616" s="256" t="s">
        <v>1380</v>
      </c>
      <c r="I616" s="256"/>
    </row>
    <row r="617" spans="3:43" ht="15.75">
      <c r="E617" s="260" t="s">
        <v>1377</v>
      </c>
      <c r="F617" s="257">
        <f>+SUM(G601:X601)</f>
        <v>7074730410.9700012</v>
      </c>
      <c r="G617" s="258">
        <f>+SUMIFS('CUT MN'!N9:N3736,'CUT MN'!A9:A3736,"&lt;&gt;IDH",'CUT MN'!F9:F3736,"&lt;&gt;TCR")+SUMIFS('CUT MN'!O9:O3736,'CUT MN'!A9:A3736,"&lt;&gt;IDH",'CUT MN'!F9:F3736,"&lt;&gt;TCR")+CVD_AUTO!I65</f>
        <v>7074730410.9699965</v>
      </c>
      <c r="H617" s="258">
        <f>+F617-G617</f>
        <v>0</v>
      </c>
      <c r="I617" s="303"/>
      <c r="J617" s="51" t="b">
        <f>+F617=G617</f>
        <v>1</v>
      </c>
    </row>
    <row r="618" spans="3:43" ht="15.75">
      <c r="E618" s="261" t="s">
        <v>1381</v>
      </c>
      <c r="F618" s="258">
        <f>+SUM(AB601:AP601)</f>
        <v>1889785726.3299999</v>
      </c>
      <c r="G618" s="258">
        <f>+'CUT ME'!O367+'CUT ME'!P367</f>
        <v>1889785726.329999</v>
      </c>
      <c r="H618" s="258">
        <f t="shared" ref="H618:H622" si="11">+F618-G618</f>
        <v>0</v>
      </c>
      <c r="I618" s="303"/>
      <c r="J618" s="51" t="b">
        <f t="shared" ref="J618:J622" si="12">+F618=G618</f>
        <v>1</v>
      </c>
    </row>
    <row r="619" spans="3:43" ht="15.75">
      <c r="E619" s="261" t="s">
        <v>1382</v>
      </c>
      <c r="F619" s="258">
        <f>+D601+E601</f>
        <v>1178100086.4099998</v>
      </c>
      <c r="G619" s="258">
        <f>+'TRL MN'!O102</f>
        <v>1178100086.4100006</v>
      </c>
      <c r="H619" s="258">
        <f t="shared" si="11"/>
        <v>0</v>
      </c>
      <c r="I619" s="303"/>
      <c r="J619" s="51" t="b">
        <f t="shared" si="12"/>
        <v>1</v>
      </c>
    </row>
    <row r="620" spans="3:43" ht="15.75">
      <c r="E620" s="261" t="s">
        <v>1383</v>
      </c>
      <c r="F620" s="258">
        <f>+Z601+AA601</f>
        <v>0</v>
      </c>
      <c r="G620" s="258">
        <f>+'TRL ME'!Q22</f>
        <v>0</v>
      </c>
      <c r="H620" s="258">
        <f t="shared" si="11"/>
        <v>0</v>
      </c>
      <c r="I620" s="303"/>
      <c r="J620" s="51" t="b">
        <f t="shared" si="12"/>
        <v>1</v>
      </c>
    </row>
    <row r="621" spans="3:43" ht="15.75">
      <c r="E621" s="261" t="s">
        <v>26</v>
      </c>
      <c r="F621" s="258">
        <f>+F601</f>
        <v>1635796237.8600001</v>
      </c>
      <c r="G621" s="258">
        <f>+CDI!H79</f>
        <v>1635796237.8599999</v>
      </c>
      <c r="H621" s="258">
        <f t="shared" si="11"/>
        <v>0</v>
      </c>
      <c r="I621" s="303"/>
      <c r="J621" s="51" t="b">
        <f t="shared" si="12"/>
        <v>1</v>
      </c>
    </row>
    <row r="622" spans="3:43">
      <c r="E622" s="259" t="s">
        <v>711</v>
      </c>
      <c r="F622" s="258">
        <f>+Y601</f>
        <v>20713704.659999996</v>
      </c>
      <c r="G622" s="258">
        <f>+'TCR MN'!F33</f>
        <v>20713704.66</v>
      </c>
      <c r="H622" s="258">
        <f t="shared" si="11"/>
        <v>0</v>
      </c>
      <c r="I622" s="303"/>
      <c r="J622" s="51" t="b">
        <f t="shared" si="12"/>
        <v>1</v>
      </c>
    </row>
    <row r="634" spans="42:42">
      <c r="AP634" s="6"/>
    </row>
  </sheetData>
  <sheetProtection formatCells="0" formatColumns="0" formatRows="0" sort="0" autoFilter="0" pivotTables="0"/>
  <autoFilter ref="A10:AQ599"/>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6"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C59"/>
  <sheetViews>
    <sheetView view="pageBreakPreview" zoomScale="115" zoomScaleNormal="100" zoomScaleSheetLayoutView="115" workbookViewId="0">
      <selection activeCell="B24" sqref="B24"/>
    </sheetView>
  </sheetViews>
  <sheetFormatPr baseColWidth="10" defaultRowHeight="15"/>
  <cols>
    <col min="1" max="1" width="3.28515625" customWidth="1"/>
    <col min="2" max="2" width="109.7109375" customWidth="1"/>
    <col min="3" max="3" width="2.85546875" customWidth="1"/>
  </cols>
  <sheetData>
    <row r="1" spans="1:3">
      <c r="A1" s="54"/>
      <c r="B1" s="55" t="s">
        <v>576</v>
      </c>
      <c r="C1" s="54"/>
    </row>
    <row r="2" spans="1:3" ht="3.75" customHeight="1">
      <c r="A2" s="54"/>
      <c r="B2" s="56"/>
      <c r="C2" s="54"/>
    </row>
    <row r="3" spans="1:3" ht="78.75">
      <c r="A3" s="54"/>
      <c r="B3" s="57" t="s">
        <v>663</v>
      </c>
      <c r="C3" s="54"/>
    </row>
    <row r="4" spans="1:3" ht="56.25">
      <c r="A4" s="54"/>
      <c r="B4" s="57" t="s">
        <v>1341</v>
      </c>
      <c r="C4" s="54"/>
    </row>
    <row r="5" spans="1:3" ht="22.5">
      <c r="A5" s="54"/>
      <c r="B5" s="57" t="s">
        <v>636</v>
      </c>
      <c r="C5" s="54"/>
    </row>
    <row r="6" spans="1:3" ht="15.75" thickBot="1">
      <c r="A6" s="54"/>
      <c r="B6" s="57" t="s">
        <v>648</v>
      </c>
      <c r="C6" s="54"/>
    </row>
    <row r="7" spans="1:3">
      <c r="A7" s="54"/>
      <c r="B7" s="58" t="s">
        <v>577</v>
      </c>
      <c r="C7" s="54"/>
    </row>
    <row r="8" spans="1:3">
      <c r="A8" s="54"/>
      <c r="B8" s="59" t="s">
        <v>578</v>
      </c>
      <c r="C8" s="54"/>
    </row>
    <row r="9" spans="1:3" ht="23.25" thickBot="1">
      <c r="A9" s="54"/>
      <c r="B9" s="60" t="s">
        <v>637</v>
      </c>
      <c r="C9" s="54"/>
    </row>
    <row r="10" spans="1:3">
      <c r="A10" s="54"/>
      <c r="B10" s="61" t="s">
        <v>579</v>
      </c>
      <c r="C10" s="54"/>
    </row>
    <row r="11" spans="1:3">
      <c r="A11" s="54"/>
      <c r="B11" s="59" t="s">
        <v>580</v>
      </c>
      <c r="C11" s="54"/>
    </row>
    <row r="12" spans="1:3" ht="57" thickBot="1">
      <c r="A12" s="54"/>
      <c r="B12" s="59" t="s">
        <v>581</v>
      </c>
      <c r="C12" s="54"/>
    </row>
    <row r="13" spans="1:3" ht="57" thickBot="1">
      <c r="A13" s="54"/>
      <c r="B13" s="62" t="s">
        <v>638</v>
      </c>
      <c r="C13" s="54"/>
    </row>
    <row r="14" spans="1:3" ht="34.5" hidden="1" thickBot="1">
      <c r="A14" s="54"/>
      <c r="B14" s="63" t="s">
        <v>652</v>
      </c>
      <c r="C14" s="54"/>
    </row>
    <row r="15" spans="1:3" ht="34.5" hidden="1" thickBot="1">
      <c r="A15" s="54"/>
      <c r="B15" s="64" t="s">
        <v>649</v>
      </c>
      <c r="C15" s="54"/>
    </row>
    <row r="16" spans="1:3" hidden="1">
      <c r="A16" s="54"/>
      <c r="B16" s="58" t="s">
        <v>582</v>
      </c>
      <c r="C16" s="54"/>
    </row>
    <row r="17" spans="1:3" hidden="1">
      <c r="A17" s="54"/>
      <c r="B17" s="59" t="s">
        <v>583</v>
      </c>
      <c r="C17" s="54"/>
    </row>
    <row r="18" spans="1:3" ht="15.75" hidden="1" thickBot="1">
      <c r="A18" s="54"/>
      <c r="B18" s="60" t="s">
        <v>584</v>
      </c>
      <c r="C18" s="54"/>
    </row>
    <row r="19" spans="1:3">
      <c r="A19" s="54"/>
      <c r="B19" s="61" t="s">
        <v>585</v>
      </c>
      <c r="C19" s="54"/>
    </row>
    <row r="20" spans="1:3">
      <c r="A20" s="54"/>
      <c r="B20" s="59" t="s">
        <v>639</v>
      </c>
      <c r="C20" s="54"/>
    </row>
    <row r="21" spans="1:3" ht="15.75" thickBot="1">
      <c r="A21" s="54"/>
      <c r="B21" s="60" t="s">
        <v>586</v>
      </c>
      <c r="C21" s="54"/>
    </row>
    <row r="22" spans="1:3">
      <c r="A22" s="54"/>
      <c r="B22" s="61" t="s">
        <v>587</v>
      </c>
      <c r="C22" s="54"/>
    </row>
    <row r="23" spans="1:3">
      <c r="A23" s="54"/>
      <c r="B23" s="59" t="s">
        <v>640</v>
      </c>
      <c r="C23" s="54"/>
    </row>
    <row r="24" spans="1:3" ht="23.25" thickBot="1">
      <c r="A24" s="54"/>
      <c r="B24" s="60" t="s">
        <v>588</v>
      </c>
      <c r="C24" s="54"/>
    </row>
    <row r="25" spans="1:3">
      <c r="A25" s="54"/>
      <c r="B25" s="61" t="s">
        <v>3285</v>
      </c>
      <c r="C25" s="54"/>
    </row>
    <row r="26" spans="1:3">
      <c r="A26" s="54"/>
      <c r="B26" s="59" t="s">
        <v>589</v>
      </c>
      <c r="C26" s="54"/>
    </row>
    <row r="27" spans="1:3" ht="15.75" thickBot="1">
      <c r="A27" s="54"/>
      <c r="B27" s="60" t="s">
        <v>590</v>
      </c>
      <c r="C27" s="54"/>
    </row>
    <row r="28" spans="1:3">
      <c r="A28" s="54"/>
      <c r="B28" s="61" t="s">
        <v>4884</v>
      </c>
      <c r="C28" s="54"/>
    </row>
    <row r="29" spans="1:3" ht="45.75" thickBot="1">
      <c r="A29" s="54"/>
      <c r="B29" s="60" t="s">
        <v>4886</v>
      </c>
      <c r="C29" s="54"/>
    </row>
    <row r="30" spans="1:3">
      <c r="A30" s="54"/>
      <c r="B30" s="61" t="s">
        <v>591</v>
      </c>
      <c r="C30" s="54"/>
    </row>
    <row r="31" spans="1:3">
      <c r="A31" s="54"/>
      <c r="B31" s="59" t="s">
        <v>592</v>
      </c>
      <c r="C31" s="54"/>
    </row>
    <row r="32" spans="1:3" ht="15.75" thickBot="1">
      <c r="A32" s="54"/>
      <c r="B32" s="60" t="s">
        <v>593</v>
      </c>
      <c r="C32" s="54"/>
    </row>
    <row r="33" spans="1:3">
      <c r="A33" s="54"/>
      <c r="B33" s="61" t="s">
        <v>594</v>
      </c>
      <c r="C33" s="54"/>
    </row>
    <row r="34" spans="1:3">
      <c r="A34" s="54"/>
      <c r="B34" s="59" t="s">
        <v>595</v>
      </c>
      <c r="C34" s="54"/>
    </row>
    <row r="35" spans="1:3" ht="15.75" thickBot="1">
      <c r="A35" s="54"/>
      <c r="B35" s="60" t="s">
        <v>596</v>
      </c>
      <c r="C35" s="54"/>
    </row>
    <row r="36" spans="1:3">
      <c r="A36" s="54"/>
      <c r="B36" s="61" t="s">
        <v>641</v>
      </c>
      <c r="C36" s="54"/>
    </row>
    <row r="37" spans="1:3">
      <c r="A37" s="54"/>
      <c r="B37" s="59" t="s">
        <v>597</v>
      </c>
      <c r="C37" s="54"/>
    </row>
    <row r="38" spans="1:3" ht="15.75" thickBot="1">
      <c r="A38" s="54"/>
      <c r="B38" s="60" t="s">
        <v>596</v>
      </c>
      <c r="C38" s="54"/>
    </row>
    <row r="39" spans="1:3">
      <c r="A39" s="54"/>
      <c r="B39" s="61" t="s">
        <v>650</v>
      </c>
      <c r="C39" s="54"/>
    </row>
    <row r="40" spans="1:3">
      <c r="A40" s="54"/>
      <c r="B40" s="59" t="s">
        <v>642</v>
      </c>
      <c r="C40" s="54"/>
    </row>
    <row r="41" spans="1:3" ht="23.25" thickBot="1">
      <c r="A41" s="54"/>
      <c r="B41" s="60" t="s">
        <v>598</v>
      </c>
      <c r="C41" s="54"/>
    </row>
    <row r="42" spans="1:3" ht="12" customHeight="1">
      <c r="A42" s="54"/>
      <c r="B42" s="368" t="s">
        <v>599</v>
      </c>
      <c r="C42" s="54"/>
    </row>
    <row r="43" spans="1:3">
      <c r="A43" s="54"/>
      <c r="B43" s="369" t="s">
        <v>600</v>
      </c>
      <c r="C43" s="54"/>
    </row>
    <row r="44" spans="1:3">
      <c r="A44" s="54"/>
      <c r="B44" s="369" t="s">
        <v>4887</v>
      </c>
      <c r="C44" s="54"/>
    </row>
    <row r="45" spans="1:3" ht="22.5">
      <c r="A45" s="54"/>
      <c r="B45" s="369" t="s">
        <v>651</v>
      </c>
      <c r="C45" s="54"/>
    </row>
    <row r="46" spans="1:3" ht="34.5" thickBot="1">
      <c r="A46" s="54"/>
      <c r="B46" s="370" t="s">
        <v>4888</v>
      </c>
      <c r="C46" s="54"/>
    </row>
    <row r="47" spans="1:3" ht="12" customHeight="1">
      <c r="A47" s="54"/>
      <c r="B47" s="368" t="s">
        <v>3281</v>
      </c>
      <c r="C47" s="54"/>
    </row>
    <row r="48" spans="1:3" ht="22.5">
      <c r="A48" s="54"/>
      <c r="B48" s="369" t="s">
        <v>4889</v>
      </c>
      <c r="C48" s="54"/>
    </row>
    <row r="49" spans="1:3" ht="33.75">
      <c r="A49" s="54"/>
      <c r="B49" s="369" t="s">
        <v>3282</v>
      </c>
      <c r="C49" s="54"/>
    </row>
    <row r="50" spans="1:3">
      <c r="A50" s="54"/>
      <c r="B50" s="369" t="s">
        <v>3283</v>
      </c>
      <c r="C50" s="54"/>
    </row>
    <row r="51" spans="1:3">
      <c r="A51" s="54"/>
      <c r="B51" s="369" t="s">
        <v>643</v>
      </c>
      <c r="C51" s="54"/>
    </row>
    <row r="52" spans="1:3" ht="22.5">
      <c r="A52" s="54"/>
      <c r="B52" s="369" t="s">
        <v>644</v>
      </c>
      <c r="C52" s="54"/>
    </row>
    <row r="53" spans="1:3" ht="23.25" thickBot="1">
      <c r="A53" s="54"/>
      <c r="B53" s="371" t="s">
        <v>3284</v>
      </c>
      <c r="C53" s="54"/>
    </row>
    <row r="54" spans="1:3" ht="13.5" customHeight="1">
      <c r="A54" s="198"/>
      <c r="B54" s="199" t="s">
        <v>714</v>
      </c>
      <c r="C54" s="54"/>
    </row>
    <row r="55" spans="1:3" ht="22.5">
      <c r="A55" s="54"/>
      <c r="B55" s="59" t="s">
        <v>715</v>
      </c>
      <c r="C55" s="54"/>
    </row>
    <row r="56" spans="1:3" ht="23.25" thickBot="1">
      <c r="A56" s="54"/>
      <c r="B56" s="60" t="s">
        <v>713</v>
      </c>
      <c r="C56" s="54"/>
    </row>
    <row r="57" spans="1:3" ht="1.5" customHeight="1">
      <c r="A57" s="54"/>
      <c r="B57" s="197"/>
      <c r="C57" s="54"/>
    </row>
    <row r="58" spans="1:3" ht="22.5">
      <c r="A58" s="54"/>
      <c r="B58" s="65" t="s">
        <v>601</v>
      </c>
      <c r="C58" s="54"/>
    </row>
    <row r="59" spans="1:3">
      <c r="A59" s="54"/>
      <c r="B59" s="54"/>
      <c r="C59" s="54"/>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Q3751"/>
  <sheetViews>
    <sheetView showGridLines="0" view="pageBreakPreview" zoomScaleNormal="100" zoomScaleSheetLayoutView="100" workbookViewId="0">
      <pane ySplit="8" topLeftCell="A9" activePane="bottomLeft" state="frozen"/>
      <selection activeCell="G12" sqref="G12:K12"/>
      <selection pane="bottomLeft"/>
    </sheetView>
  </sheetViews>
  <sheetFormatPr baseColWidth="10" defaultRowHeight="12.75"/>
  <cols>
    <col min="1" max="1" width="7.140625" style="73" customWidth="1"/>
    <col min="2" max="2" width="4.140625" style="73" customWidth="1"/>
    <col min="3" max="3" width="15.5703125" style="128" customWidth="1"/>
    <col min="4" max="4" width="12.28515625" style="73" bestFit="1" customWidth="1"/>
    <col min="5" max="5" width="14" style="73" customWidth="1"/>
    <col min="6" max="6" width="12.140625" style="73" customWidth="1"/>
    <col min="7" max="7" width="9.42578125" style="73" customWidth="1"/>
    <col min="8" max="8" width="12.42578125" style="73" customWidth="1"/>
    <col min="9" max="9" width="50.28515625" style="80" customWidth="1"/>
    <col min="10" max="13" width="7.28515625" style="73" customWidth="1"/>
    <col min="14" max="15" width="16.85546875" style="136" customWidth="1"/>
    <col min="16" max="16" width="13.85546875" style="73" customWidth="1"/>
    <col min="17" max="16384" width="11.42578125" style="70"/>
  </cols>
  <sheetData>
    <row r="1" spans="1:17">
      <c r="A1" s="143" t="s">
        <v>34</v>
      </c>
      <c r="B1" s="143"/>
      <c r="C1" s="143"/>
      <c r="D1" s="143"/>
      <c r="E1" s="143"/>
      <c r="F1" s="143"/>
      <c r="G1" s="143"/>
      <c r="H1" s="143"/>
      <c r="I1" s="143"/>
      <c r="J1" s="143"/>
      <c r="K1" s="81"/>
      <c r="L1" s="81"/>
      <c r="M1" s="81"/>
      <c r="N1" s="139"/>
      <c r="O1" s="139"/>
      <c r="P1" s="81"/>
    </row>
    <row r="2" spans="1:17" ht="15.75">
      <c r="A2" s="143" t="s">
        <v>703</v>
      </c>
      <c r="B2" s="143"/>
      <c r="C2" s="143"/>
      <c r="D2" s="143"/>
      <c r="E2" s="143"/>
      <c r="F2" s="143"/>
      <c r="G2" s="143"/>
      <c r="H2" s="143"/>
      <c r="I2" s="143"/>
      <c r="J2" s="143"/>
      <c r="K2" s="81"/>
      <c r="L2" s="81"/>
      <c r="M2" s="81"/>
      <c r="N2" s="139"/>
      <c r="O2" s="139"/>
      <c r="P2" s="81"/>
    </row>
    <row r="3" spans="1:17">
      <c r="A3" s="143" t="s">
        <v>36</v>
      </c>
      <c r="B3" s="143"/>
      <c r="C3" s="143"/>
      <c r="D3" s="143"/>
      <c r="E3" s="143"/>
      <c r="F3" s="143"/>
      <c r="G3" s="143"/>
      <c r="H3" s="143"/>
      <c r="I3" s="143"/>
      <c r="J3" s="143"/>
      <c r="K3" s="81"/>
      <c r="L3" s="81"/>
      <c r="M3" s="81"/>
      <c r="N3" s="139"/>
      <c r="O3" s="139"/>
      <c r="P3" s="81"/>
    </row>
    <row r="4" spans="1:17">
      <c r="A4" s="143" t="s">
        <v>8758</v>
      </c>
      <c r="B4" s="143"/>
      <c r="C4" s="143"/>
      <c r="D4" s="143"/>
      <c r="E4" s="143"/>
      <c r="F4" s="143"/>
      <c r="G4" s="143"/>
      <c r="H4" s="143"/>
      <c r="I4" s="143"/>
      <c r="J4" s="143"/>
      <c r="K4" s="81"/>
      <c r="L4" s="81"/>
      <c r="M4" s="81"/>
      <c r="N4" s="139"/>
      <c r="O4" s="139"/>
      <c r="P4" s="81"/>
    </row>
    <row r="5" spans="1:17">
      <c r="A5" s="72" t="s">
        <v>7625</v>
      </c>
      <c r="B5" s="68"/>
      <c r="C5" s="68"/>
      <c r="D5" s="68"/>
      <c r="E5" s="83"/>
      <c r="F5" s="68"/>
      <c r="G5" s="68"/>
      <c r="H5" s="68"/>
      <c r="I5" s="77"/>
      <c r="J5" s="69"/>
      <c r="K5" s="81"/>
      <c r="L5" s="81"/>
      <c r="M5" s="81"/>
      <c r="N5" s="139"/>
      <c r="O5" s="139"/>
      <c r="P5" s="81"/>
    </row>
    <row r="6" spans="1:17">
      <c r="A6" s="72"/>
      <c r="B6" s="68"/>
      <c r="C6" s="68"/>
      <c r="D6" s="68"/>
      <c r="E6" s="83"/>
      <c r="F6" s="68"/>
      <c r="G6" s="68"/>
      <c r="H6" s="68"/>
      <c r="I6" s="77"/>
      <c r="J6" s="69"/>
      <c r="K6" s="81"/>
      <c r="L6" s="81"/>
      <c r="M6" s="81"/>
      <c r="N6" s="139"/>
      <c r="O6" s="139"/>
      <c r="P6" s="81"/>
    </row>
    <row r="7" spans="1:17">
      <c r="A7" s="74"/>
      <c r="B7" s="74"/>
      <c r="C7" s="127"/>
      <c r="D7" s="74"/>
      <c r="E7" s="74"/>
      <c r="F7" s="74"/>
      <c r="G7" s="74"/>
      <c r="H7" s="74"/>
      <c r="I7" s="78"/>
      <c r="J7" s="489" t="s">
        <v>678</v>
      </c>
      <c r="K7" s="490"/>
      <c r="L7" s="489" t="s">
        <v>677</v>
      </c>
      <c r="M7" s="490"/>
      <c r="N7" s="491"/>
      <c r="O7" s="491"/>
      <c r="P7" s="74"/>
    </row>
    <row r="8" spans="1:17" ht="31.5" customHeight="1">
      <c r="A8" s="358" t="s">
        <v>679</v>
      </c>
      <c r="B8" s="358" t="s">
        <v>680</v>
      </c>
      <c r="C8" s="356" t="s">
        <v>686</v>
      </c>
      <c r="D8" s="356" t="s">
        <v>674</v>
      </c>
      <c r="E8" s="356" t="s">
        <v>672</v>
      </c>
      <c r="F8" s="356" t="s">
        <v>673</v>
      </c>
      <c r="G8" s="356" t="s">
        <v>675</v>
      </c>
      <c r="H8" s="358" t="s">
        <v>690</v>
      </c>
      <c r="I8" s="356" t="s">
        <v>676</v>
      </c>
      <c r="J8" s="249" t="s">
        <v>682</v>
      </c>
      <c r="K8" s="249" t="s">
        <v>683</v>
      </c>
      <c r="L8" s="249" t="s">
        <v>681</v>
      </c>
      <c r="M8" s="249" t="s">
        <v>684</v>
      </c>
      <c r="N8" s="357" t="s">
        <v>1409</v>
      </c>
      <c r="O8" s="356" t="s">
        <v>1410</v>
      </c>
      <c r="P8" s="356" t="s">
        <v>689</v>
      </c>
      <c r="Q8" s="144" t="s">
        <v>4885</v>
      </c>
    </row>
    <row r="9" spans="1:17" ht="51">
      <c r="A9" s="265" t="s">
        <v>562</v>
      </c>
      <c r="B9" s="190"/>
      <c r="C9" s="266" t="s">
        <v>604</v>
      </c>
      <c r="D9" s="267">
        <v>43832</v>
      </c>
      <c r="E9" s="237" t="s">
        <v>1480</v>
      </c>
      <c r="F9" s="237" t="s">
        <v>3</v>
      </c>
      <c r="G9" s="237">
        <v>1813234</v>
      </c>
      <c r="H9" s="190"/>
      <c r="I9" s="248" t="s">
        <v>2419</v>
      </c>
      <c r="J9" s="190"/>
      <c r="K9" s="190"/>
      <c r="L9" s="190"/>
      <c r="M9" s="190"/>
      <c r="N9" s="268">
        <v>0</v>
      </c>
      <c r="O9" s="268">
        <v>1320</v>
      </c>
      <c r="P9" s="190" t="s">
        <v>657</v>
      </c>
      <c r="Q9" s="377"/>
    </row>
    <row r="10" spans="1:17" ht="51">
      <c r="A10" s="265">
        <v>594</v>
      </c>
      <c r="B10" s="190"/>
      <c r="C10" s="266" t="s">
        <v>97</v>
      </c>
      <c r="D10" s="267">
        <v>43832</v>
      </c>
      <c r="E10" s="237" t="s">
        <v>1481</v>
      </c>
      <c r="F10" s="237" t="s">
        <v>3</v>
      </c>
      <c r="G10" s="237">
        <v>1813241</v>
      </c>
      <c r="H10" s="190"/>
      <c r="I10" s="248" t="s">
        <v>2420</v>
      </c>
      <c r="J10" s="190"/>
      <c r="K10" s="190"/>
      <c r="L10" s="190"/>
      <c r="M10" s="190"/>
      <c r="N10" s="268">
        <v>0</v>
      </c>
      <c r="O10" s="268">
        <v>340.07</v>
      </c>
      <c r="P10" s="190" t="s">
        <v>657</v>
      </c>
      <c r="Q10" s="377"/>
    </row>
    <row r="11" spans="1:17" ht="51">
      <c r="A11" s="265">
        <v>48</v>
      </c>
      <c r="B11" s="190"/>
      <c r="C11" s="266" t="s">
        <v>50</v>
      </c>
      <c r="D11" s="267">
        <v>43832</v>
      </c>
      <c r="E11" s="237" t="s">
        <v>1482</v>
      </c>
      <c r="F11" s="237" t="s">
        <v>3</v>
      </c>
      <c r="G11" s="237">
        <v>1813275</v>
      </c>
      <c r="H11" s="190"/>
      <c r="I11" s="248" t="s">
        <v>2421</v>
      </c>
      <c r="J11" s="190"/>
      <c r="K11" s="190"/>
      <c r="L11" s="190"/>
      <c r="M11" s="190"/>
      <c r="N11" s="268">
        <v>0</v>
      </c>
      <c r="O11" s="268">
        <v>300</v>
      </c>
      <c r="P11" s="190" t="s">
        <v>657</v>
      </c>
      <c r="Q11" s="377"/>
    </row>
    <row r="12" spans="1:17" ht="51">
      <c r="A12" s="265">
        <v>48</v>
      </c>
      <c r="B12" s="190"/>
      <c r="C12" s="266" t="s">
        <v>50</v>
      </c>
      <c r="D12" s="267">
        <v>43832</v>
      </c>
      <c r="E12" s="237" t="s">
        <v>1483</v>
      </c>
      <c r="F12" s="237" t="s">
        <v>3</v>
      </c>
      <c r="G12" s="237">
        <v>1813278</v>
      </c>
      <c r="H12" s="190"/>
      <c r="I12" s="248" t="s">
        <v>2422</v>
      </c>
      <c r="J12" s="190"/>
      <c r="K12" s="190"/>
      <c r="L12" s="190"/>
      <c r="M12" s="190"/>
      <c r="N12" s="268">
        <v>0</v>
      </c>
      <c r="O12" s="268">
        <v>1484</v>
      </c>
      <c r="P12" s="190" t="s">
        <v>657</v>
      </c>
      <c r="Q12" s="377"/>
    </row>
    <row r="13" spans="1:17" ht="63.75">
      <c r="A13" s="265" t="s">
        <v>562</v>
      </c>
      <c r="B13" s="190"/>
      <c r="C13" s="266" t="s">
        <v>604</v>
      </c>
      <c r="D13" s="267">
        <v>43832</v>
      </c>
      <c r="E13" s="237" t="s">
        <v>1484</v>
      </c>
      <c r="F13" s="237" t="s">
        <v>3</v>
      </c>
      <c r="G13" s="237">
        <v>1813279</v>
      </c>
      <c r="H13" s="190"/>
      <c r="I13" s="248" t="s">
        <v>2423</v>
      </c>
      <c r="J13" s="190"/>
      <c r="K13" s="190"/>
      <c r="L13" s="190"/>
      <c r="M13" s="190"/>
      <c r="N13" s="268">
        <v>0</v>
      </c>
      <c r="O13" s="268">
        <v>453</v>
      </c>
      <c r="P13" s="190" t="s">
        <v>657</v>
      </c>
      <c r="Q13" s="377"/>
    </row>
    <row r="14" spans="1:17" ht="38.25">
      <c r="A14" s="265" t="s">
        <v>562</v>
      </c>
      <c r="B14" s="190"/>
      <c r="C14" s="266" t="s">
        <v>604</v>
      </c>
      <c r="D14" s="267">
        <v>43832</v>
      </c>
      <c r="E14" s="237" t="s">
        <v>1485</v>
      </c>
      <c r="F14" s="237" t="s">
        <v>3</v>
      </c>
      <c r="G14" s="237">
        <v>1813283</v>
      </c>
      <c r="H14" s="190"/>
      <c r="I14" s="248" t="s">
        <v>1368</v>
      </c>
      <c r="J14" s="190"/>
      <c r="K14" s="190"/>
      <c r="L14" s="190"/>
      <c r="M14" s="190"/>
      <c r="N14" s="268">
        <v>0</v>
      </c>
      <c r="O14" s="268">
        <v>3000</v>
      </c>
      <c r="P14" s="190" t="s">
        <v>657</v>
      </c>
      <c r="Q14" s="377"/>
    </row>
    <row r="15" spans="1:17" ht="51">
      <c r="A15" s="265" t="s">
        <v>562</v>
      </c>
      <c r="B15" s="190"/>
      <c r="C15" s="266" t="s">
        <v>604</v>
      </c>
      <c r="D15" s="267">
        <v>43832</v>
      </c>
      <c r="E15" s="237" t="s">
        <v>1486</v>
      </c>
      <c r="F15" s="237" t="s">
        <v>3</v>
      </c>
      <c r="G15" s="237">
        <v>1813287</v>
      </c>
      <c r="H15" s="190"/>
      <c r="I15" s="248" t="s">
        <v>2424</v>
      </c>
      <c r="J15" s="190"/>
      <c r="K15" s="190"/>
      <c r="L15" s="190"/>
      <c r="M15" s="190"/>
      <c r="N15" s="268">
        <v>0</v>
      </c>
      <c r="O15" s="268">
        <v>240.3</v>
      </c>
      <c r="P15" s="190" t="s">
        <v>657</v>
      </c>
      <c r="Q15" s="377"/>
    </row>
    <row r="16" spans="1:17" ht="51">
      <c r="A16" s="265" t="s">
        <v>562</v>
      </c>
      <c r="B16" s="190"/>
      <c r="C16" s="266" t="s">
        <v>604</v>
      </c>
      <c r="D16" s="267">
        <v>43832</v>
      </c>
      <c r="E16" s="237" t="s">
        <v>1487</v>
      </c>
      <c r="F16" s="237" t="s">
        <v>3</v>
      </c>
      <c r="G16" s="237">
        <v>1813289</v>
      </c>
      <c r="H16" s="190"/>
      <c r="I16" s="248" t="s">
        <v>2424</v>
      </c>
      <c r="J16" s="190"/>
      <c r="K16" s="190"/>
      <c r="L16" s="190"/>
      <c r="M16" s="190"/>
      <c r="N16" s="268">
        <v>0</v>
      </c>
      <c r="O16" s="268">
        <v>286.5</v>
      </c>
      <c r="P16" s="190" t="s">
        <v>657</v>
      </c>
      <c r="Q16" s="377"/>
    </row>
    <row r="17" spans="1:17" ht="63.75">
      <c r="A17" s="265" t="s">
        <v>562</v>
      </c>
      <c r="B17" s="190"/>
      <c r="C17" s="266" t="s">
        <v>604</v>
      </c>
      <c r="D17" s="267">
        <v>43832</v>
      </c>
      <c r="E17" s="237" t="s">
        <v>1488</v>
      </c>
      <c r="F17" s="237" t="s">
        <v>3</v>
      </c>
      <c r="G17" s="237">
        <v>1813298</v>
      </c>
      <c r="H17" s="190"/>
      <c r="I17" s="248" t="s">
        <v>2425</v>
      </c>
      <c r="J17" s="190"/>
      <c r="K17" s="190"/>
      <c r="L17" s="190"/>
      <c r="M17" s="190"/>
      <c r="N17" s="268">
        <v>0</v>
      </c>
      <c r="O17" s="268">
        <v>720.36</v>
      </c>
      <c r="P17" s="190" t="s">
        <v>657</v>
      </c>
      <c r="Q17" s="377"/>
    </row>
    <row r="18" spans="1:17" ht="38.25">
      <c r="A18" s="265">
        <v>35</v>
      </c>
      <c r="B18" s="190"/>
      <c r="C18" s="266" t="s">
        <v>46</v>
      </c>
      <c r="D18" s="267">
        <v>43832</v>
      </c>
      <c r="E18" s="237" t="s">
        <v>1489</v>
      </c>
      <c r="F18" s="237" t="s">
        <v>3</v>
      </c>
      <c r="G18" s="237">
        <v>1813303</v>
      </c>
      <c r="H18" s="190"/>
      <c r="I18" s="248" t="s">
        <v>1470</v>
      </c>
      <c r="J18" s="190"/>
      <c r="K18" s="190"/>
      <c r="L18" s="190"/>
      <c r="M18" s="190"/>
      <c r="N18" s="268">
        <v>0</v>
      </c>
      <c r="O18" s="268">
        <v>1278</v>
      </c>
      <c r="P18" s="190" t="s">
        <v>657</v>
      </c>
      <c r="Q18" s="377"/>
    </row>
    <row r="19" spans="1:17" ht="38.25">
      <c r="A19" s="265">
        <v>212</v>
      </c>
      <c r="B19" s="190"/>
      <c r="C19" s="266" t="s">
        <v>99</v>
      </c>
      <c r="D19" s="267">
        <v>43832</v>
      </c>
      <c r="E19" s="237" t="s">
        <v>1490</v>
      </c>
      <c r="F19" s="237" t="s">
        <v>3</v>
      </c>
      <c r="G19" s="237">
        <v>1813307</v>
      </c>
      <c r="H19" s="190"/>
      <c r="I19" s="248" t="s">
        <v>2426</v>
      </c>
      <c r="J19" s="190"/>
      <c r="K19" s="190"/>
      <c r="L19" s="190"/>
      <c r="M19" s="190"/>
      <c r="N19" s="268">
        <v>0</v>
      </c>
      <c r="O19" s="268">
        <v>60</v>
      </c>
      <c r="P19" s="190" t="s">
        <v>657</v>
      </c>
      <c r="Q19" s="377"/>
    </row>
    <row r="20" spans="1:17" ht="38.25">
      <c r="A20" s="265" t="s">
        <v>562</v>
      </c>
      <c r="B20" s="190"/>
      <c r="C20" s="266" t="s">
        <v>604</v>
      </c>
      <c r="D20" s="267">
        <v>43832</v>
      </c>
      <c r="E20" s="237" t="s">
        <v>1491</v>
      </c>
      <c r="F20" s="237" t="s">
        <v>3</v>
      </c>
      <c r="G20" s="237">
        <v>1813315</v>
      </c>
      <c r="H20" s="190"/>
      <c r="I20" s="248" t="s">
        <v>2427</v>
      </c>
      <c r="J20" s="190"/>
      <c r="K20" s="190"/>
      <c r="L20" s="190"/>
      <c r="M20" s="190"/>
      <c r="N20" s="268">
        <v>0</v>
      </c>
      <c r="O20" s="268">
        <v>532.09</v>
      </c>
      <c r="P20" s="190" t="s">
        <v>657</v>
      </c>
      <c r="Q20" s="377"/>
    </row>
    <row r="21" spans="1:17" ht="51">
      <c r="A21" s="265">
        <v>592</v>
      </c>
      <c r="B21" s="190"/>
      <c r="C21" s="266" t="s">
        <v>634</v>
      </c>
      <c r="D21" s="267">
        <v>43832</v>
      </c>
      <c r="E21" s="237" t="s">
        <v>1492</v>
      </c>
      <c r="F21" s="237" t="s">
        <v>3</v>
      </c>
      <c r="G21" s="237">
        <v>1813347</v>
      </c>
      <c r="H21" s="190"/>
      <c r="I21" s="248" t="s">
        <v>2428</v>
      </c>
      <c r="J21" s="190"/>
      <c r="K21" s="190"/>
      <c r="L21" s="190"/>
      <c r="M21" s="190"/>
      <c r="N21" s="268">
        <v>0</v>
      </c>
      <c r="O21" s="268">
        <v>0.70000000000000007</v>
      </c>
      <c r="P21" s="190" t="s">
        <v>657</v>
      </c>
      <c r="Q21" s="377"/>
    </row>
    <row r="22" spans="1:17" ht="51">
      <c r="A22" s="265">
        <v>592</v>
      </c>
      <c r="B22" s="190"/>
      <c r="C22" s="266" t="s">
        <v>634</v>
      </c>
      <c r="D22" s="267">
        <v>43832</v>
      </c>
      <c r="E22" s="237" t="s">
        <v>1493</v>
      </c>
      <c r="F22" s="237" t="s">
        <v>3</v>
      </c>
      <c r="G22" s="237">
        <v>1813349</v>
      </c>
      <c r="H22" s="190"/>
      <c r="I22" s="248" t="s">
        <v>2429</v>
      </c>
      <c r="J22" s="190"/>
      <c r="K22" s="190"/>
      <c r="L22" s="190"/>
      <c r="M22" s="190"/>
      <c r="N22" s="268">
        <v>0</v>
      </c>
      <c r="O22" s="268">
        <v>367.64</v>
      </c>
      <c r="P22" s="190" t="s">
        <v>657</v>
      </c>
      <c r="Q22" s="377"/>
    </row>
    <row r="23" spans="1:17" ht="51">
      <c r="A23" s="265">
        <v>383</v>
      </c>
      <c r="B23" s="190"/>
      <c r="C23" s="266" t="s">
        <v>1296</v>
      </c>
      <c r="D23" s="267">
        <v>43832</v>
      </c>
      <c r="E23" s="237" t="s">
        <v>1494</v>
      </c>
      <c r="F23" s="237" t="s">
        <v>3</v>
      </c>
      <c r="G23" s="237">
        <v>1813357</v>
      </c>
      <c r="H23" s="190"/>
      <c r="I23" s="248" t="s">
        <v>2430</v>
      </c>
      <c r="J23" s="190"/>
      <c r="K23" s="190"/>
      <c r="L23" s="190"/>
      <c r="M23" s="190"/>
      <c r="N23" s="268">
        <v>0</v>
      </c>
      <c r="O23" s="268">
        <v>0.43</v>
      </c>
      <c r="P23" s="190" t="s">
        <v>657</v>
      </c>
      <c r="Q23" s="377"/>
    </row>
    <row r="24" spans="1:17" ht="51">
      <c r="A24" s="265">
        <v>383</v>
      </c>
      <c r="B24" s="190"/>
      <c r="C24" s="266" t="s">
        <v>1296</v>
      </c>
      <c r="D24" s="267">
        <v>43832</v>
      </c>
      <c r="E24" s="237" t="s">
        <v>1495</v>
      </c>
      <c r="F24" s="237" t="s">
        <v>3</v>
      </c>
      <c r="G24" s="237">
        <v>1813359</v>
      </c>
      <c r="H24" s="190"/>
      <c r="I24" s="248" t="s">
        <v>2431</v>
      </c>
      <c r="J24" s="190"/>
      <c r="K24" s="190"/>
      <c r="L24" s="190"/>
      <c r="M24" s="190"/>
      <c r="N24" s="268">
        <v>0</v>
      </c>
      <c r="O24" s="268">
        <v>334.95</v>
      </c>
      <c r="P24" s="190" t="s">
        <v>657</v>
      </c>
      <c r="Q24" s="377"/>
    </row>
    <row r="25" spans="1:17" ht="51">
      <c r="A25" s="265">
        <v>132</v>
      </c>
      <c r="B25" s="190"/>
      <c r="C25" s="266" t="s">
        <v>67</v>
      </c>
      <c r="D25" s="267">
        <v>43832</v>
      </c>
      <c r="E25" s="237" t="s">
        <v>1496</v>
      </c>
      <c r="F25" s="237" t="s">
        <v>3</v>
      </c>
      <c r="G25" s="237">
        <v>1813389</v>
      </c>
      <c r="H25" s="190"/>
      <c r="I25" s="248" t="s">
        <v>2432</v>
      </c>
      <c r="J25" s="190"/>
      <c r="K25" s="190"/>
      <c r="L25" s="190"/>
      <c r="M25" s="190"/>
      <c r="N25" s="268">
        <v>0</v>
      </c>
      <c r="O25" s="268">
        <v>378</v>
      </c>
      <c r="P25" s="190" t="s">
        <v>657</v>
      </c>
      <c r="Q25" s="377"/>
    </row>
    <row r="26" spans="1:17" ht="63.75">
      <c r="A26" s="265" t="s">
        <v>556</v>
      </c>
      <c r="B26" s="190"/>
      <c r="C26" s="266" t="s">
        <v>716</v>
      </c>
      <c r="D26" s="267">
        <v>43832</v>
      </c>
      <c r="E26" s="237" t="s">
        <v>1497</v>
      </c>
      <c r="F26" s="237" t="s">
        <v>3</v>
      </c>
      <c r="G26" s="237">
        <v>1813188</v>
      </c>
      <c r="H26" s="190"/>
      <c r="I26" s="248" t="s">
        <v>2433</v>
      </c>
      <c r="J26" s="190"/>
      <c r="K26" s="190"/>
      <c r="L26" s="190"/>
      <c r="M26" s="190"/>
      <c r="N26" s="268">
        <v>0</v>
      </c>
      <c r="O26" s="268">
        <v>12500</v>
      </c>
      <c r="P26" s="190" t="s">
        <v>657</v>
      </c>
      <c r="Q26" s="377"/>
    </row>
    <row r="27" spans="1:17" ht="63.75">
      <c r="A27" s="265">
        <v>86</v>
      </c>
      <c r="B27" s="190"/>
      <c r="C27" s="266" t="s">
        <v>56</v>
      </c>
      <c r="D27" s="267">
        <v>43832</v>
      </c>
      <c r="E27" s="237" t="s">
        <v>1498</v>
      </c>
      <c r="F27" s="237" t="s">
        <v>3</v>
      </c>
      <c r="G27" s="237">
        <v>1813204</v>
      </c>
      <c r="H27" s="190"/>
      <c r="I27" s="248" t="s">
        <v>2434</v>
      </c>
      <c r="J27" s="190"/>
      <c r="K27" s="190"/>
      <c r="L27" s="190"/>
      <c r="M27" s="190"/>
      <c r="N27" s="268">
        <v>0</v>
      </c>
      <c r="O27" s="268">
        <v>249782</v>
      </c>
      <c r="P27" s="190" t="s">
        <v>657</v>
      </c>
      <c r="Q27" s="377"/>
    </row>
    <row r="28" spans="1:17" ht="63.75">
      <c r="A28" s="265" t="s">
        <v>556</v>
      </c>
      <c r="B28" s="190"/>
      <c r="C28" s="266" t="s">
        <v>716</v>
      </c>
      <c r="D28" s="267">
        <v>43832</v>
      </c>
      <c r="E28" s="237" t="s">
        <v>1499</v>
      </c>
      <c r="F28" s="237" t="s">
        <v>3</v>
      </c>
      <c r="G28" s="237">
        <v>1813208</v>
      </c>
      <c r="H28" s="190"/>
      <c r="I28" s="248" t="s">
        <v>2435</v>
      </c>
      <c r="J28" s="190"/>
      <c r="K28" s="190"/>
      <c r="L28" s="190"/>
      <c r="M28" s="190"/>
      <c r="N28" s="268">
        <v>0</v>
      </c>
      <c r="O28" s="268">
        <v>9750</v>
      </c>
      <c r="P28" s="190" t="s">
        <v>657</v>
      </c>
      <c r="Q28" s="377"/>
    </row>
    <row r="29" spans="1:17" ht="63.75">
      <c r="A29" s="265" t="s">
        <v>556</v>
      </c>
      <c r="B29" s="190"/>
      <c r="C29" s="266" t="s">
        <v>716</v>
      </c>
      <c r="D29" s="267">
        <v>43832</v>
      </c>
      <c r="E29" s="237" t="s">
        <v>1500</v>
      </c>
      <c r="F29" s="237" t="s">
        <v>3</v>
      </c>
      <c r="G29" s="237">
        <v>1813211</v>
      </c>
      <c r="H29" s="190"/>
      <c r="I29" s="248" t="s">
        <v>2436</v>
      </c>
      <c r="J29" s="190"/>
      <c r="K29" s="190"/>
      <c r="L29" s="190"/>
      <c r="M29" s="190"/>
      <c r="N29" s="268">
        <v>0</v>
      </c>
      <c r="O29" s="268">
        <v>12750</v>
      </c>
      <c r="P29" s="190" t="s">
        <v>657</v>
      </c>
      <c r="Q29" s="377"/>
    </row>
    <row r="30" spans="1:17" ht="51">
      <c r="A30" s="265" t="s">
        <v>562</v>
      </c>
      <c r="B30" s="190"/>
      <c r="C30" s="266" t="s">
        <v>604</v>
      </c>
      <c r="D30" s="267">
        <v>43832</v>
      </c>
      <c r="E30" s="237" t="s">
        <v>1501</v>
      </c>
      <c r="F30" s="237" t="s">
        <v>3</v>
      </c>
      <c r="G30" s="237">
        <v>1813221</v>
      </c>
      <c r="H30" s="190"/>
      <c r="I30" s="248" t="s">
        <v>2437</v>
      </c>
      <c r="J30" s="190"/>
      <c r="K30" s="190"/>
      <c r="L30" s="190"/>
      <c r="M30" s="190"/>
      <c r="N30" s="268">
        <v>0</v>
      </c>
      <c r="O30" s="268">
        <v>581.16</v>
      </c>
      <c r="P30" s="190" t="s">
        <v>657</v>
      </c>
      <c r="Q30" s="377"/>
    </row>
    <row r="31" spans="1:17" ht="38.25">
      <c r="A31" s="265" t="s">
        <v>562</v>
      </c>
      <c r="B31" s="190"/>
      <c r="C31" s="266" t="s">
        <v>604</v>
      </c>
      <c r="D31" s="267">
        <v>43832</v>
      </c>
      <c r="E31" s="237" t="s">
        <v>1502</v>
      </c>
      <c r="F31" s="237" t="s">
        <v>3</v>
      </c>
      <c r="G31" s="237">
        <v>1813217</v>
      </c>
      <c r="H31" s="190"/>
      <c r="I31" s="248" t="s">
        <v>2438</v>
      </c>
      <c r="J31" s="190"/>
      <c r="K31" s="190"/>
      <c r="L31" s="190"/>
      <c r="M31" s="190"/>
      <c r="N31" s="268">
        <v>0</v>
      </c>
      <c r="O31" s="268">
        <v>6676.1100000000006</v>
      </c>
      <c r="P31" s="190" t="s">
        <v>657</v>
      </c>
      <c r="Q31" s="377"/>
    </row>
    <row r="32" spans="1:17" ht="38.25">
      <c r="A32" s="265" t="s">
        <v>562</v>
      </c>
      <c r="B32" s="190"/>
      <c r="C32" s="266" t="s">
        <v>604</v>
      </c>
      <c r="D32" s="267">
        <v>43832</v>
      </c>
      <c r="E32" s="237" t="s">
        <v>1503</v>
      </c>
      <c r="F32" s="237" t="s">
        <v>3</v>
      </c>
      <c r="G32" s="237">
        <v>1813212</v>
      </c>
      <c r="H32" s="190"/>
      <c r="I32" s="248" t="s">
        <v>2439</v>
      </c>
      <c r="J32" s="190"/>
      <c r="K32" s="190"/>
      <c r="L32" s="190"/>
      <c r="M32" s="190"/>
      <c r="N32" s="268">
        <v>0</v>
      </c>
      <c r="O32" s="268">
        <v>3003.53</v>
      </c>
      <c r="P32" s="190" t="s">
        <v>657</v>
      </c>
      <c r="Q32" s="377"/>
    </row>
    <row r="33" spans="1:17" ht="38.25">
      <c r="A33" s="265" t="s">
        <v>562</v>
      </c>
      <c r="B33" s="190"/>
      <c r="C33" s="266" t="s">
        <v>604</v>
      </c>
      <c r="D33" s="267">
        <v>43832</v>
      </c>
      <c r="E33" s="237" t="s">
        <v>1504</v>
      </c>
      <c r="F33" s="237" t="s">
        <v>3</v>
      </c>
      <c r="G33" s="237">
        <v>1813200</v>
      </c>
      <c r="H33" s="190"/>
      <c r="I33" s="248" t="s">
        <v>2440</v>
      </c>
      <c r="J33" s="190"/>
      <c r="K33" s="190"/>
      <c r="L33" s="190"/>
      <c r="M33" s="190"/>
      <c r="N33" s="268">
        <v>0</v>
      </c>
      <c r="O33" s="268">
        <v>2433.4</v>
      </c>
      <c r="P33" s="190" t="s">
        <v>657</v>
      </c>
      <c r="Q33" s="377"/>
    </row>
    <row r="34" spans="1:17" ht="38.25">
      <c r="A34" s="265" t="s">
        <v>562</v>
      </c>
      <c r="B34" s="190"/>
      <c r="C34" s="266" t="s">
        <v>604</v>
      </c>
      <c r="D34" s="267">
        <v>43832</v>
      </c>
      <c r="E34" s="237" t="s">
        <v>1505</v>
      </c>
      <c r="F34" s="237" t="s">
        <v>3</v>
      </c>
      <c r="G34" s="237">
        <v>1813191</v>
      </c>
      <c r="H34" s="190"/>
      <c r="I34" s="248" t="s">
        <v>2441</v>
      </c>
      <c r="J34" s="190"/>
      <c r="K34" s="190"/>
      <c r="L34" s="190"/>
      <c r="M34" s="190"/>
      <c r="N34" s="268">
        <v>0</v>
      </c>
      <c r="O34" s="268">
        <v>144.4</v>
      </c>
      <c r="P34" s="190" t="s">
        <v>657</v>
      </c>
      <c r="Q34" s="377"/>
    </row>
    <row r="35" spans="1:17" ht="51">
      <c r="A35" s="265">
        <v>378</v>
      </c>
      <c r="B35" s="190"/>
      <c r="C35" s="266" t="s">
        <v>628</v>
      </c>
      <c r="D35" s="267">
        <v>43832</v>
      </c>
      <c r="E35" s="237" t="s">
        <v>1506</v>
      </c>
      <c r="F35" s="237" t="s">
        <v>3</v>
      </c>
      <c r="G35" s="237">
        <v>1813182</v>
      </c>
      <c r="H35" s="190"/>
      <c r="I35" s="248" t="s">
        <v>2442</v>
      </c>
      <c r="J35" s="190"/>
      <c r="K35" s="190"/>
      <c r="L35" s="190"/>
      <c r="M35" s="190"/>
      <c r="N35" s="268">
        <v>0</v>
      </c>
      <c r="O35" s="268">
        <v>200</v>
      </c>
      <c r="P35" s="190" t="s">
        <v>657</v>
      </c>
      <c r="Q35" s="377"/>
    </row>
    <row r="36" spans="1:17" ht="51">
      <c r="A36" s="265">
        <v>378</v>
      </c>
      <c r="B36" s="190"/>
      <c r="C36" s="266" t="s">
        <v>628</v>
      </c>
      <c r="D36" s="267">
        <v>43832</v>
      </c>
      <c r="E36" s="237" t="s">
        <v>1507</v>
      </c>
      <c r="F36" s="237" t="s">
        <v>3</v>
      </c>
      <c r="G36" s="237">
        <v>1813177</v>
      </c>
      <c r="H36" s="190"/>
      <c r="I36" s="248" t="s">
        <v>2443</v>
      </c>
      <c r="J36" s="190"/>
      <c r="K36" s="190"/>
      <c r="L36" s="190"/>
      <c r="M36" s="190"/>
      <c r="N36" s="268">
        <v>0</v>
      </c>
      <c r="O36" s="268">
        <v>49</v>
      </c>
      <c r="P36" s="190" t="s">
        <v>657</v>
      </c>
      <c r="Q36" s="377"/>
    </row>
    <row r="37" spans="1:17" ht="51">
      <c r="A37" s="265">
        <v>513</v>
      </c>
      <c r="B37" s="190"/>
      <c r="C37" s="266" t="s">
        <v>169</v>
      </c>
      <c r="D37" s="267">
        <v>43832</v>
      </c>
      <c r="E37" s="237" t="s">
        <v>1508</v>
      </c>
      <c r="F37" s="237" t="s">
        <v>15</v>
      </c>
      <c r="G37" s="237">
        <v>1237537</v>
      </c>
      <c r="H37" s="190"/>
      <c r="I37" s="248" t="s">
        <v>2444</v>
      </c>
      <c r="J37" s="190"/>
      <c r="K37" s="190"/>
      <c r="L37" s="190"/>
      <c r="M37" s="190"/>
      <c r="N37" s="268">
        <v>50</v>
      </c>
      <c r="O37" s="268">
        <v>0</v>
      </c>
      <c r="P37" s="190" t="s">
        <v>657</v>
      </c>
      <c r="Q37" s="377"/>
    </row>
    <row r="38" spans="1:17" ht="51">
      <c r="A38" s="265">
        <v>513</v>
      </c>
      <c r="B38" s="190"/>
      <c r="C38" s="266" t="s">
        <v>169</v>
      </c>
      <c r="D38" s="267">
        <v>43832</v>
      </c>
      <c r="E38" s="237" t="s">
        <v>1509</v>
      </c>
      <c r="F38" s="237" t="s">
        <v>15</v>
      </c>
      <c r="G38" s="237">
        <v>1237539</v>
      </c>
      <c r="H38" s="190"/>
      <c r="I38" s="248" t="s">
        <v>2445</v>
      </c>
      <c r="J38" s="190"/>
      <c r="K38" s="190"/>
      <c r="L38" s="190"/>
      <c r="M38" s="190"/>
      <c r="N38" s="268">
        <v>50</v>
      </c>
      <c r="O38" s="268">
        <v>0</v>
      </c>
      <c r="P38" s="190" t="s">
        <v>657</v>
      </c>
      <c r="Q38" s="377"/>
    </row>
    <row r="39" spans="1:17" ht="76.5">
      <c r="A39" s="265" t="s">
        <v>554</v>
      </c>
      <c r="B39" s="190"/>
      <c r="C39" s="266" t="s">
        <v>728</v>
      </c>
      <c r="D39" s="267">
        <v>43832</v>
      </c>
      <c r="E39" s="237" t="s">
        <v>1510</v>
      </c>
      <c r="F39" s="237" t="s">
        <v>11</v>
      </c>
      <c r="G39" s="237">
        <v>975719</v>
      </c>
      <c r="H39" s="190"/>
      <c r="I39" s="248" t="s">
        <v>2446</v>
      </c>
      <c r="J39" s="190"/>
      <c r="K39" s="190"/>
      <c r="L39" s="190"/>
      <c r="M39" s="190"/>
      <c r="N39" s="268">
        <v>50</v>
      </c>
      <c r="O39" s="268">
        <v>0</v>
      </c>
      <c r="P39" s="190" t="s">
        <v>657</v>
      </c>
      <c r="Q39" s="377"/>
    </row>
    <row r="40" spans="1:17" ht="76.5">
      <c r="A40" s="265" t="s">
        <v>554</v>
      </c>
      <c r="B40" s="190"/>
      <c r="C40" s="266" t="s">
        <v>728</v>
      </c>
      <c r="D40" s="267">
        <v>43832</v>
      </c>
      <c r="E40" s="237" t="s">
        <v>1511</v>
      </c>
      <c r="F40" s="237" t="s">
        <v>13</v>
      </c>
      <c r="G40" s="237">
        <v>975745</v>
      </c>
      <c r="H40" s="190"/>
      <c r="I40" s="248" t="s">
        <v>2447</v>
      </c>
      <c r="J40" s="190"/>
      <c r="K40" s="190"/>
      <c r="L40" s="190"/>
      <c r="M40" s="190"/>
      <c r="N40" s="268">
        <v>194890</v>
      </c>
      <c r="O40" s="268">
        <v>0</v>
      </c>
      <c r="P40" s="190" t="s">
        <v>657</v>
      </c>
      <c r="Q40" s="377"/>
    </row>
    <row r="41" spans="1:17" ht="76.5">
      <c r="A41" s="265" t="s">
        <v>554</v>
      </c>
      <c r="B41" s="190"/>
      <c r="C41" s="266" t="s">
        <v>728</v>
      </c>
      <c r="D41" s="267">
        <v>43832</v>
      </c>
      <c r="E41" s="237" t="s">
        <v>1512</v>
      </c>
      <c r="F41" s="237" t="s">
        <v>11</v>
      </c>
      <c r="G41" s="237">
        <v>975745</v>
      </c>
      <c r="H41" s="190"/>
      <c r="I41" s="248" t="s">
        <v>2448</v>
      </c>
      <c r="J41" s="190"/>
      <c r="K41" s="190"/>
      <c r="L41" s="190"/>
      <c r="M41" s="190"/>
      <c r="N41" s="268">
        <v>50</v>
      </c>
      <c r="O41" s="268">
        <v>0</v>
      </c>
      <c r="P41" s="190" t="s">
        <v>657</v>
      </c>
      <c r="Q41" s="377"/>
    </row>
    <row r="42" spans="1:17" ht="51">
      <c r="A42" s="265">
        <v>513</v>
      </c>
      <c r="B42" s="190"/>
      <c r="C42" s="266" t="s">
        <v>169</v>
      </c>
      <c r="D42" s="267">
        <v>43832</v>
      </c>
      <c r="E42" s="237" t="s">
        <v>1513</v>
      </c>
      <c r="F42" s="237" t="s">
        <v>11</v>
      </c>
      <c r="G42" s="237">
        <v>975746</v>
      </c>
      <c r="H42" s="190"/>
      <c r="I42" s="248" t="s">
        <v>2449</v>
      </c>
      <c r="J42" s="190"/>
      <c r="K42" s="190"/>
      <c r="L42" s="190"/>
      <c r="M42" s="190"/>
      <c r="N42" s="268">
        <v>50</v>
      </c>
      <c r="O42" s="268">
        <v>0</v>
      </c>
      <c r="P42" s="190" t="s">
        <v>657</v>
      </c>
      <c r="Q42" s="377"/>
    </row>
    <row r="43" spans="1:17" ht="51">
      <c r="A43" s="265">
        <v>513</v>
      </c>
      <c r="B43" s="190"/>
      <c r="C43" s="266" t="s">
        <v>169</v>
      </c>
      <c r="D43" s="267">
        <v>43833</v>
      </c>
      <c r="E43" s="237" t="s">
        <v>1514</v>
      </c>
      <c r="F43" s="237" t="s">
        <v>3</v>
      </c>
      <c r="G43" s="237">
        <v>1813715</v>
      </c>
      <c r="H43" s="190"/>
      <c r="I43" s="248" t="s">
        <v>2450</v>
      </c>
      <c r="J43" s="190"/>
      <c r="K43" s="190"/>
      <c r="L43" s="190"/>
      <c r="M43" s="190"/>
      <c r="N43" s="268">
        <v>0</v>
      </c>
      <c r="O43" s="268">
        <v>27569.08</v>
      </c>
      <c r="P43" s="190" t="s">
        <v>657</v>
      </c>
      <c r="Q43" s="377"/>
    </row>
    <row r="44" spans="1:17" ht="51">
      <c r="A44" s="265" t="s">
        <v>562</v>
      </c>
      <c r="B44" s="190"/>
      <c r="C44" s="266" t="s">
        <v>604</v>
      </c>
      <c r="D44" s="267">
        <v>43833</v>
      </c>
      <c r="E44" s="237" t="s">
        <v>1515</v>
      </c>
      <c r="F44" s="237" t="s">
        <v>3</v>
      </c>
      <c r="G44" s="237">
        <v>1813713</v>
      </c>
      <c r="H44" s="190"/>
      <c r="I44" s="248" t="s">
        <v>1349</v>
      </c>
      <c r="J44" s="190"/>
      <c r="K44" s="190"/>
      <c r="L44" s="190"/>
      <c r="M44" s="190"/>
      <c r="N44" s="268">
        <v>0</v>
      </c>
      <c r="O44" s="268">
        <v>4310</v>
      </c>
      <c r="P44" s="190" t="s">
        <v>657</v>
      </c>
      <c r="Q44" s="377"/>
    </row>
    <row r="45" spans="1:17" ht="51">
      <c r="A45" s="265" t="s">
        <v>553</v>
      </c>
      <c r="B45" s="190"/>
      <c r="C45" s="266" t="s">
        <v>605</v>
      </c>
      <c r="D45" s="267">
        <v>43833</v>
      </c>
      <c r="E45" s="237" t="s">
        <v>1516</v>
      </c>
      <c r="F45" s="237" t="s">
        <v>3</v>
      </c>
      <c r="G45" s="237">
        <v>1813693</v>
      </c>
      <c r="H45" s="190"/>
      <c r="I45" s="248" t="s">
        <v>2451</v>
      </c>
      <c r="J45" s="190"/>
      <c r="K45" s="190"/>
      <c r="L45" s="190"/>
      <c r="M45" s="190"/>
      <c r="N45" s="268">
        <v>0</v>
      </c>
      <c r="O45" s="268">
        <v>465</v>
      </c>
      <c r="P45" s="190" t="s">
        <v>657</v>
      </c>
      <c r="Q45" s="377"/>
    </row>
    <row r="46" spans="1:17" ht="51">
      <c r="A46" s="265">
        <v>35</v>
      </c>
      <c r="B46" s="190"/>
      <c r="C46" s="266" t="s">
        <v>46</v>
      </c>
      <c r="D46" s="267">
        <v>43833</v>
      </c>
      <c r="E46" s="237" t="s">
        <v>1517</v>
      </c>
      <c r="F46" s="237" t="s">
        <v>3</v>
      </c>
      <c r="G46" s="237">
        <v>1813664</v>
      </c>
      <c r="H46" s="190"/>
      <c r="I46" s="248" t="s">
        <v>1403</v>
      </c>
      <c r="J46" s="190"/>
      <c r="K46" s="190"/>
      <c r="L46" s="190"/>
      <c r="M46" s="190"/>
      <c r="N46" s="268">
        <v>0</v>
      </c>
      <c r="O46" s="268">
        <v>925</v>
      </c>
      <c r="P46" s="190" t="s">
        <v>657</v>
      </c>
      <c r="Q46" s="377"/>
    </row>
    <row r="47" spans="1:17" ht="51">
      <c r="A47" s="265" t="s">
        <v>562</v>
      </c>
      <c r="B47" s="190"/>
      <c r="C47" s="266" t="s">
        <v>604</v>
      </c>
      <c r="D47" s="267">
        <v>43833</v>
      </c>
      <c r="E47" s="237" t="s">
        <v>1518</v>
      </c>
      <c r="F47" s="237" t="s">
        <v>3</v>
      </c>
      <c r="G47" s="237">
        <v>1813642</v>
      </c>
      <c r="H47" s="190"/>
      <c r="I47" s="248" t="s">
        <v>2452</v>
      </c>
      <c r="J47" s="190"/>
      <c r="K47" s="190"/>
      <c r="L47" s="190"/>
      <c r="M47" s="190"/>
      <c r="N47" s="268">
        <v>0</v>
      </c>
      <c r="O47" s="268">
        <v>1441</v>
      </c>
      <c r="P47" s="190" t="s">
        <v>657</v>
      </c>
      <c r="Q47" s="377"/>
    </row>
    <row r="48" spans="1:17" ht="51">
      <c r="A48" s="265">
        <v>35</v>
      </c>
      <c r="B48" s="190"/>
      <c r="C48" s="266" t="s">
        <v>46</v>
      </c>
      <c r="D48" s="267">
        <v>43833</v>
      </c>
      <c r="E48" s="237" t="s">
        <v>1519</v>
      </c>
      <c r="F48" s="237" t="s">
        <v>3</v>
      </c>
      <c r="G48" s="237">
        <v>1813633</v>
      </c>
      <c r="H48" s="190"/>
      <c r="I48" s="248" t="s">
        <v>2453</v>
      </c>
      <c r="J48" s="190"/>
      <c r="K48" s="190"/>
      <c r="L48" s="190"/>
      <c r="M48" s="190"/>
      <c r="N48" s="268">
        <v>0</v>
      </c>
      <c r="O48" s="268">
        <v>400</v>
      </c>
      <c r="P48" s="190" t="s">
        <v>657</v>
      </c>
      <c r="Q48" s="377"/>
    </row>
    <row r="49" spans="1:17" ht="51">
      <c r="A49" s="265" t="s">
        <v>553</v>
      </c>
      <c r="B49" s="190"/>
      <c r="C49" s="266" t="s">
        <v>605</v>
      </c>
      <c r="D49" s="267">
        <v>43833</v>
      </c>
      <c r="E49" s="237" t="s">
        <v>1520</v>
      </c>
      <c r="F49" s="237" t="s">
        <v>3</v>
      </c>
      <c r="G49" s="237">
        <v>1813622</v>
      </c>
      <c r="H49" s="190"/>
      <c r="I49" s="248" t="s">
        <v>2454</v>
      </c>
      <c r="J49" s="190"/>
      <c r="K49" s="190"/>
      <c r="L49" s="190"/>
      <c r="M49" s="190"/>
      <c r="N49" s="268">
        <v>0</v>
      </c>
      <c r="O49" s="268">
        <v>1.5</v>
      </c>
      <c r="P49" s="190" t="s">
        <v>657</v>
      </c>
      <c r="Q49" s="377"/>
    </row>
    <row r="50" spans="1:17" ht="51">
      <c r="A50" s="265" t="s">
        <v>553</v>
      </c>
      <c r="B50" s="190"/>
      <c r="C50" s="266" t="s">
        <v>605</v>
      </c>
      <c r="D50" s="267">
        <v>43833</v>
      </c>
      <c r="E50" s="237" t="s">
        <v>1521</v>
      </c>
      <c r="F50" s="237" t="s">
        <v>3</v>
      </c>
      <c r="G50" s="237">
        <v>1813620</v>
      </c>
      <c r="H50" s="190"/>
      <c r="I50" s="248" t="s">
        <v>2455</v>
      </c>
      <c r="J50" s="190"/>
      <c r="K50" s="190"/>
      <c r="L50" s="190"/>
      <c r="M50" s="190"/>
      <c r="N50" s="268">
        <v>0</v>
      </c>
      <c r="O50" s="268">
        <v>1567.7</v>
      </c>
      <c r="P50" s="190" t="s">
        <v>657</v>
      </c>
      <c r="Q50" s="377"/>
    </row>
    <row r="51" spans="1:17" ht="51">
      <c r="A51" s="265" t="s">
        <v>553</v>
      </c>
      <c r="B51" s="190"/>
      <c r="C51" s="266" t="s">
        <v>605</v>
      </c>
      <c r="D51" s="267">
        <v>43833</v>
      </c>
      <c r="E51" s="237" t="s">
        <v>1522</v>
      </c>
      <c r="F51" s="237" t="s">
        <v>3</v>
      </c>
      <c r="G51" s="237">
        <v>1813619</v>
      </c>
      <c r="H51" s="190"/>
      <c r="I51" s="248" t="s">
        <v>2456</v>
      </c>
      <c r="J51" s="190"/>
      <c r="K51" s="190"/>
      <c r="L51" s="190"/>
      <c r="M51" s="190"/>
      <c r="N51" s="268">
        <v>0</v>
      </c>
      <c r="O51" s="268">
        <v>784.5</v>
      </c>
      <c r="P51" s="190" t="s">
        <v>657</v>
      </c>
      <c r="Q51" s="377"/>
    </row>
    <row r="52" spans="1:17" ht="51">
      <c r="A52" s="265">
        <v>41</v>
      </c>
      <c r="B52" s="190"/>
      <c r="C52" s="266" t="s">
        <v>47</v>
      </c>
      <c r="D52" s="267">
        <v>43833</v>
      </c>
      <c r="E52" s="237" t="s">
        <v>1523</v>
      </c>
      <c r="F52" s="237" t="s">
        <v>3</v>
      </c>
      <c r="G52" s="237">
        <v>1813615</v>
      </c>
      <c r="H52" s="190"/>
      <c r="I52" s="248" t="s">
        <v>2457</v>
      </c>
      <c r="J52" s="190"/>
      <c r="K52" s="190"/>
      <c r="L52" s="190"/>
      <c r="M52" s="190"/>
      <c r="N52" s="268">
        <v>0</v>
      </c>
      <c r="O52" s="268">
        <v>1</v>
      </c>
      <c r="P52" s="190" t="s">
        <v>657</v>
      </c>
      <c r="Q52" s="377"/>
    </row>
    <row r="53" spans="1:17" ht="38.25">
      <c r="A53" s="265" t="s">
        <v>562</v>
      </c>
      <c r="B53" s="190"/>
      <c r="C53" s="266" t="s">
        <v>604</v>
      </c>
      <c r="D53" s="267">
        <v>43833</v>
      </c>
      <c r="E53" s="237" t="s">
        <v>1524</v>
      </c>
      <c r="F53" s="237" t="s">
        <v>3</v>
      </c>
      <c r="G53" s="237">
        <v>1813611</v>
      </c>
      <c r="H53" s="190"/>
      <c r="I53" s="248" t="s">
        <v>2458</v>
      </c>
      <c r="J53" s="190"/>
      <c r="K53" s="190"/>
      <c r="L53" s="190"/>
      <c r="M53" s="190"/>
      <c r="N53" s="268">
        <v>0</v>
      </c>
      <c r="O53" s="268">
        <v>782.38</v>
      </c>
      <c r="P53" s="190" t="s">
        <v>657</v>
      </c>
      <c r="Q53" s="377"/>
    </row>
    <row r="54" spans="1:17" ht="51">
      <c r="A54" s="265">
        <v>35</v>
      </c>
      <c r="B54" s="190"/>
      <c r="C54" s="266" t="s">
        <v>46</v>
      </c>
      <c r="D54" s="267">
        <v>43833</v>
      </c>
      <c r="E54" s="237" t="s">
        <v>1525</v>
      </c>
      <c r="F54" s="237" t="s">
        <v>3</v>
      </c>
      <c r="G54" s="237">
        <v>1813808</v>
      </c>
      <c r="H54" s="190"/>
      <c r="I54" s="248" t="s">
        <v>2459</v>
      </c>
      <c r="J54" s="190"/>
      <c r="K54" s="190"/>
      <c r="L54" s="190"/>
      <c r="M54" s="190"/>
      <c r="N54" s="268">
        <v>0</v>
      </c>
      <c r="O54" s="268">
        <v>6138.82</v>
      </c>
      <c r="P54" s="190" t="s">
        <v>657</v>
      </c>
      <c r="Q54" s="377"/>
    </row>
    <row r="55" spans="1:17" ht="51">
      <c r="A55" s="265" t="s">
        <v>562</v>
      </c>
      <c r="B55" s="190"/>
      <c r="C55" s="266" t="s">
        <v>604</v>
      </c>
      <c r="D55" s="267">
        <v>43833</v>
      </c>
      <c r="E55" s="237" t="s">
        <v>1526</v>
      </c>
      <c r="F55" s="237" t="s">
        <v>3</v>
      </c>
      <c r="G55" s="237">
        <v>1813794</v>
      </c>
      <c r="H55" s="190"/>
      <c r="I55" s="248" t="s">
        <v>2460</v>
      </c>
      <c r="J55" s="190"/>
      <c r="K55" s="190"/>
      <c r="L55" s="190"/>
      <c r="M55" s="190"/>
      <c r="N55" s="268">
        <v>0</v>
      </c>
      <c r="O55" s="268">
        <v>1289.73</v>
      </c>
      <c r="P55" s="190" t="s">
        <v>657</v>
      </c>
      <c r="Q55" s="377"/>
    </row>
    <row r="56" spans="1:17" ht="51">
      <c r="A56" s="265">
        <v>526</v>
      </c>
      <c r="B56" s="190"/>
      <c r="C56" s="266" t="s">
        <v>1365</v>
      </c>
      <c r="D56" s="267">
        <v>43833</v>
      </c>
      <c r="E56" s="237" t="s">
        <v>1527</v>
      </c>
      <c r="F56" s="237" t="s">
        <v>3</v>
      </c>
      <c r="G56" s="237">
        <v>1813788</v>
      </c>
      <c r="H56" s="190"/>
      <c r="I56" s="248" t="s">
        <v>2461</v>
      </c>
      <c r="J56" s="190"/>
      <c r="K56" s="190"/>
      <c r="L56" s="190"/>
      <c r="M56" s="190"/>
      <c r="N56" s="268">
        <v>0</v>
      </c>
      <c r="O56" s="268">
        <v>182</v>
      </c>
      <c r="P56" s="190" t="s">
        <v>657</v>
      </c>
      <c r="Q56" s="377"/>
    </row>
    <row r="57" spans="1:17" ht="51">
      <c r="A57" s="265">
        <v>81</v>
      </c>
      <c r="B57" s="190"/>
      <c r="C57" s="266" t="s">
        <v>55</v>
      </c>
      <c r="D57" s="267">
        <v>43833</v>
      </c>
      <c r="E57" s="237" t="s">
        <v>1528</v>
      </c>
      <c r="F57" s="237" t="s">
        <v>3</v>
      </c>
      <c r="G57" s="237">
        <v>1813780</v>
      </c>
      <c r="H57" s="190"/>
      <c r="I57" s="248" t="s">
        <v>2462</v>
      </c>
      <c r="J57" s="190"/>
      <c r="K57" s="190"/>
      <c r="L57" s="190"/>
      <c r="M57" s="190"/>
      <c r="N57" s="268">
        <v>0</v>
      </c>
      <c r="O57" s="268">
        <v>2726</v>
      </c>
      <c r="P57" s="190" t="s">
        <v>657</v>
      </c>
      <c r="Q57" s="377"/>
    </row>
    <row r="58" spans="1:17" ht="51">
      <c r="A58" s="265" t="s">
        <v>553</v>
      </c>
      <c r="B58" s="190"/>
      <c r="C58" s="266" t="s">
        <v>605</v>
      </c>
      <c r="D58" s="267">
        <v>43833</v>
      </c>
      <c r="E58" s="237" t="s">
        <v>1529</v>
      </c>
      <c r="F58" s="237" t="s">
        <v>3</v>
      </c>
      <c r="G58" s="237">
        <v>1813763</v>
      </c>
      <c r="H58" s="190"/>
      <c r="I58" s="248" t="s">
        <v>2463</v>
      </c>
      <c r="J58" s="190"/>
      <c r="K58" s="190"/>
      <c r="L58" s="190"/>
      <c r="M58" s="190"/>
      <c r="N58" s="268">
        <v>0</v>
      </c>
      <c r="O58" s="268">
        <v>590.25</v>
      </c>
      <c r="P58" s="190" t="s">
        <v>657</v>
      </c>
      <c r="Q58" s="377"/>
    </row>
    <row r="59" spans="1:17" ht="38.25">
      <c r="A59" s="265" t="s">
        <v>562</v>
      </c>
      <c r="B59" s="190"/>
      <c r="C59" s="266" t="s">
        <v>604</v>
      </c>
      <c r="D59" s="267">
        <v>43833</v>
      </c>
      <c r="E59" s="237" t="s">
        <v>1530</v>
      </c>
      <c r="F59" s="237" t="s">
        <v>3</v>
      </c>
      <c r="G59" s="237">
        <v>1813753</v>
      </c>
      <c r="H59" s="190"/>
      <c r="I59" s="248" t="s">
        <v>2464</v>
      </c>
      <c r="J59" s="190"/>
      <c r="K59" s="190"/>
      <c r="L59" s="190"/>
      <c r="M59" s="190"/>
      <c r="N59" s="268">
        <v>0</v>
      </c>
      <c r="O59" s="268">
        <v>17566.600000000002</v>
      </c>
      <c r="P59" s="190" t="s">
        <v>657</v>
      </c>
      <c r="Q59" s="377"/>
    </row>
    <row r="60" spans="1:17" ht="38.25">
      <c r="A60" s="265" t="s">
        <v>562</v>
      </c>
      <c r="B60" s="190"/>
      <c r="C60" s="266" t="s">
        <v>604</v>
      </c>
      <c r="D60" s="267">
        <v>43833</v>
      </c>
      <c r="E60" s="237" t="s">
        <v>1531</v>
      </c>
      <c r="F60" s="237" t="s">
        <v>3</v>
      </c>
      <c r="G60" s="237">
        <v>1813740</v>
      </c>
      <c r="H60" s="190"/>
      <c r="I60" s="248" t="s">
        <v>709</v>
      </c>
      <c r="J60" s="190"/>
      <c r="K60" s="190"/>
      <c r="L60" s="190"/>
      <c r="M60" s="190"/>
      <c r="N60" s="268">
        <v>0</v>
      </c>
      <c r="O60" s="268">
        <v>6200</v>
      </c>
      <c r="P60" s="190" t="s">
        <v>657</v>
      </c>
      <c r="Q60" s="377"/>
    </row>
    <row r="61" spans="1:17" ht="51">
      <c r="A61" s="265" t="s">
        <v>553</v>
      </c>
      <c r="B61" s="190"/>
      <c r="C61" s="266" t="s">
        <v>605</v>
      </c>
      <c r="D61" s="267">
        <v>43833</v>
      </c>
      <c r="E61" s="237" t="s">
        <v>1532</v>
      </c>
      <c r="F61" s="237" t="s">
        <v>3</v>
      </c>
      <c r="G61" s="237">
        <v>1813736</v>
      </c>
      <c r="H61" s="190"/>
      <c r="I61" s="248" t="s">
        <v>2465</v>
      </c>
      <c r="J61" s="190"/>
      <c r="K61" s="190"/>
      <c r="L61" s="190"/>
      <c r="M61" s="190"/>
      <c r="N61" s="268">
        <v>0</v>
      </c>
      <c r="O61" s="268">
        <v>992.98</v>
      </c>
      <c r="P61" s="190" t="s">
        <v>657</v>
      </c>
      <c r="Q61" s="377"/>
    </row>
    <row r="62" spans="1:17" ht="38.25">
      <c r="A62" s="265" t="s">
        <v>562</v>
      </c>
      <c r="B62" s="190"/>
      <c r="C62" s="266" t="s">
        <v>604</v>
      </c>
      <c r="D62" s="267">
        <v>43833</v>
      </c>
      <c r="E62" s="237" t="s">
        <v>1533</v>
      </c>
      <c r="F62" s="237" t="s">
        <v>3</v>
      </c>
      <c r="G62" s="237">
        <v>1813735</v>
      </c>
      <c r="H62" s="190"/>
      <c r="I62" s="248" t="s">
        <v>1363</v>
      </c>
      <c r="J62" s="190"/>
      <c r="K62" s="190"/>
      <c r="L62" s="190"/>
      <c r="M62" s="190"/>
      <c r="N62" s="268">
        <v>0</v>
      </c>
      <c r="O62" s="268">
        <v>400</v>
      </c>
      <c r="P62" s="190" t="s">
        <v>657</v>
      </c>
      <c r="Q62" s="377"/>
    </row>
    <row r="63" spans="1:17" ht="38.25">
      <c r="A63" s="265" t="s">
        <v>562</v>
      </c>
      <c r="B63" s="190"/>
      <c r="C63" s="266" t="s">
        <v>604</v>
      </c>
      <c r="D63" s="267">
        <v>43833</v>
      </c>
      <c r="E63" s="237" t="s">
        <v>1534</v>
      </c>
      <c r="F63" s="237" t="s">
        <v>3</v>
      </c>
      <c r="G63" s="237">
        <v>1813730</v>
      </c>
      <c r="H63" s="190"/>
      <c r="I63" s="248" t="s">
        <v>1399</v>
      </c>
      <c r="J63" s="190"/>
      <c r="K63" s="190"/>
      <c r="L63" s="190"/>
      <c r="M63" s="190"/>
      <c r="N63" s="268">
        <v>0</v>
      </c>
      <c r="O63" s="268">
        <v>2097.7600000000002</v>
      </c>
      <c r="P63" s="190" t="s">
        <v>657</v>
      </c>
      <c r="Q63" s="377"/>
    </row>
    <row r="64" spans="1:17" ht="51">
      <c r="A64" s="265" t="s">
        <v>562</v>
      </c>
      <c r="B64" s="190"/>
      <c r="C64" s="266" t="s">
        <v>604</v>
      </c>
      <c r="D64" s="267">
        <v>43833</v>
      </c>
      <c r="E64" s="237" t="s">
        <v>1535</v>
      </c>
      <c r="F64" s="237" t="s">
        <v>3</v>
      </c>
      <c r="G64" s="237">
        <v>1813729</v>
      </c>
      <c r="H64" s="190"/>
      <c r="I64" s="248" t="s">
        <v>2466</v>
      </c>
      <c r="J64" s="190"/>
      <c r="K64" s="190"/>
      <c r="L64" s="190"/>
      <c r="M64" s="190"/>
      <c r="N64" s="268">
        <v>0</v>
      </c>
      <c r="O64" s="268">
        <v>447.08</v>
      </c>
      <c r="P64" s="190" t="s">
        <v>657</v>
      </c>
      <c r="Q64" s="377"/>
    </row>
    <row r="65" spans="1:17" ht="51">
      <c r="A65" s="265">
        <v>10</v>
      </c>
      <c r="B65" s="190"/>
      <c r="C65" s="266" t="s">
        <v>41</v>
      </c>
      <c r="D65" s="267">
        <v>43833</v>
      </c>
      <c r="E65" s="237" t="s">
        <v>1536</v>
      </c>
      <c r="F65" s="237" t="s">
        <v>3</v>
      </c>
      <c r="G65" s="237">
        <v>1813657</v>
      </c>
      <c r="H65" s="190"/>
      <c r="I65" s="248" t="s">
        <v>2467</v>
      </c>
      <c r="J65" s="190"/>
      <c r="K65" s="190"/>
      <c r="L65" s="190"/>
      <c r="M65" s="190"/>
      <c r="N65" s="268">
        <v>0</v>
      </c>
      <c r="O65" s="268">
        <v>1925.5900000000001</v>
      </c>
      <c r="P65" s="190" t="s">
        <v>657</v>
      </c>
      <c r="Q65" s="377"/>
    </row>
    <row r="66" spans="1:17" ht="51">
      <c r="A66" s="265">
        <v>10</v>
      </c>
      <c r="B66" s="190"/>
      <c r="C66" s="266" t="s">
        <v>41</v>
      </c>
      <c r="D66" s="267">
        <v>43833</v>
      </c>
      <c r="E66" s="237" t="s">
        <v>1537</v>
      </c>
      <c r="F66" s="237" t="s">
        <v>3</v>
      </c>
      <c r="G66" s="237">
        <v>1813654</v>
      </c>
      <c r="H66" s="190"/>
      <c r="I66" s="248" t="s">
        <v>2468</v>
      </c>
      <c r="J66" s="190"/>
      <c r="K66" s="190"/>
      <c r="L66" s="190"/>
      <c r="M66" s="190"/>
      <c r="N66" s="268">
        <v>0</v>
      </c>
      <c r="O66" s="268">
        <v>1425.83</v>
      </c>
      <c r="P66" s="190" t="s">
        <v>4822</v>
      </c>
      <c r="Q66" s="377"/>
    </row>
    <row r="67" spans="1:17" ht="63.75">
      <c r="A67" s="265">
        <v>10</v>
      </c>
      <c r="B67" s="190"/>
      <c r="C67" s="266" t="s">
        <v>41</v>
      </c>
      <c r="D67" s="267">
        <v>43833</v>
      </c>
      <c r="E67" s="237" t="s">
        <v>1538</v>
      </c>
      <c r="F67" s="237" t="s">
        <v>3</v>
      </c>
      <c r="G67" s="237">
        <v>1813652</v>
      </c>
      <c r="H67" s="190"/>
      <c r="I67" s="248" t="s">
        <v>2469</v>
      </c>
      <c r="J67" s="190"/>
      <c r="K67" s="190"/>
      <c r="L67" s="190"/>
      <c r="M67" s="190"/>
      <c r="N67" s="268">
        <v>0</v>
      </c>
      <c r="O67" s="268">
        <v>2363.85</v>
      </c>
      <c r="P67" s="190" t="s">
        <v>4822</v>
      </c>
      <c r="Q67" s="377"/>
    </row>
    <row r="68" spans="1:17" ht="63.75">
      <c r="A68" s="265">
        <v>10</v>
      </c>
      <c r="B68" s="190"/>
      <c r="C68" s="266" t="s">
        <v>41</v>
      </c>
      <c r="D68" s="267">
        <v>43833</v>
      </c>
      <c r="E68" s="237" t="s">
        <v>1539</v>
      </c>
      <c r="F68" s="237" t="s">
        <v>3</v>
      </c>
      <c r="G68" s="237">
        <v>1813651</v>
      </c>
      <c r="H68" s="190"/>
      <c r="I68" s="248" t="s">
        <v>2470</v>
      </c>
      <c r="J68" s="190"/>
      <c r="K68" s="190"/>
      <c r="L68" s="190"/>
      <c r="M68" s="190"/>
      <c r="N68" s="268">
        <v>0</v>
      </c>
      <c r="O68" s="268">
        <v>2128.73</v>
      </c>
      <c r="P68" s="190" t="s">
        <v>4822</v>
      </c>
      <c r="Q68" s="377"/>
    </row>
    <row r="69" spans="1:17" ht="51">
      <c r="A69" s="265" t="s">
        <v>562</v>
      </c>
      <c r="B69" s="190"/>
      <c r="C69" s="266" t="s">
        <v>604</v>
      </c>
      <c r="D69" s="267">
        <v>43833</v>
      </c>
      <c r="E69" s="237" t="s">
        <v>1540</v>
      </c>
      <c r="F69" s="237" t="s">
        <v>3</v>
      </c>
      <c r="G69" s="237">
        <v>1813648</v>
      </c>
      <c r="H69" s="190"/>
      <c r="I69" s="248" t="s">
        <v>2471</v>
      </c>
      <c r="J69" s="190"/>
      <c r="K69" s="190"/>
      <c r="L69" s="190"/>
      <c r="M69" s="190"/>
      <c r="N69" s="268">
        <v>0</v>
      </c>
      <c r="O69" s="268">
        <v>1800</v>
      </c>
      <c r="P69" s="190" t="s">
        <v>657</v>
      </c>
      <c r="Q69" s="377"/>
    </row>
    <row r="70" spans="1:17" ht="63.75">
      <c r="A70" s="265">
        <v>15</v>
      </c>
      <c r="B70" s="190"/>
      <c r="C70" s="266" t="s">
        <v>42</v>
      </c>
      <c r="D70" s="267">
        <v>43833</v>
      </c>
      <c r="E70" s="237" t="s">
        <v>1541</v>
      </c>
      <c r="F70" s="237" t="s">
        <v>3</v>
      </c>
      <c r="G70" s="237">
        <v>1813629</v>
      </c>
      <c r="H70" s="190"/>
      <c r="I70" s="248" t="s">
        <v>2472</v>
      </c>
      <c r="J70" s="190"/>
      <c r="K70" s="190"/>
      <c r="L70" s="190"/>
      <c r="M70" s="190"/>
      <c r="N70" s="268">
        <v>0</v>
      </c>
      <c r="O70" s="268">
        <v>5690.2</v>
      </c>
      <c r="P70" s="190" t="s">
        <v>657</v>
      </c>
      <c r="Q70" s="377"/>
    </row>
    <row r="71" spans="1:17" ht="63.75">
      <c r="A71" s="265">
        <v>15</v>
      </c>
      <c r="B71" s="190"/>
      <c r="C71" s="266" t="s">
        <v>42</v>
      </c>
      <c r="D71" s="267">
        <v>43833</v>
      </c>
      <c r="E71" s="237" t="s">
        <v>1542</v>
      </c>
      <c r="F71" s="237" t="s">
        <v>3</v>
      </c>
      <c r="G71" s="237">
        <v>1813627</v>
      </c>
      <c r="H71" s="190"/>
      <c r="I71" s="248" t="s">
        <v>2473</v>
      </c>
      <c r="J71" s="190"/>
      <c r="K71" s="190"/>
      <c r="L71" s="190"/>
      <c r="M71" s="190"/>
      <c r="N71" s="268">
        <v>0</v>
      </c>
      <c r="O71" s="268">
        <v>5690.2</v>
      </c>
      <c r="P71" s="190" t="s">
        <v>657</v>
      </c>
      <c r="Q71" s="377"/>
    </row>
    <row r="72" spans="1:17" ht="63.75">
      <c r="A72" s="265">
        <v>15</v>
      </c>
      <c r="B72" s="190"/>
      <c r="C72" s="266" t="s">
        <v>42</v>
      </c>
      <c r="D72" s="267">
        <v>43833</v>
      </c>
      <c r="E72" s="237" t="s">
        <v>1543</v>
      </c>
      <c r="F72" s="237" t="s">
        <v>3</v>
      </c>
      <c r="G72" s="237">
        <v>1813623</v>
      </c>
      <c r="H72" s="190"/>
      <c r="I72" s="248" t="s">
        <v>2474</v>
      </c>
      <c r="J72" s="190"/>
      <c r="K72" s="190"/>
      <c r="L72" s="190"/>
      <c r="M72" s="190"/>
      <c r="N72" s="268">
        <v>0</v>
      </c>
      <c r="O72" s="268">
        <v>5690.2</v>
      </c>
      <c r="P72" s="190" t="s">
        <v>657</v>
      </c>
      <c r="Q72" s="377"/>
    </row>
    <row r="73" spans="1:17" ht="63.75">
      <c r="A73" s="265">
        <v>15</v>
      </c>
      <c r="B73" s="190"/>
      <c r="C73" s="266" t="s">
        <v>42</v>
      </c>
      <c r="D73" s="267">
        <v>43833</v>
      </c>
      <c r="E73" s="237" t="s">
        <v>1544</v>
      </c>
      <c r="F73" s="237" t="s">
        <v>3</v>
      </c>
      <c r="G73" s="237">
        <v>1813621</v>
      </c>
      <c r="H73" s="190"/>
      <c r="I73" s="248" t="s">
        <v>2475</v>
      </c>
      <c r="J73" s="190"/>
      <c r="K73" s="190"/>
      <c r="L73" s="190"/>
      <c r="M73" s="190"/>
      <c r="N73" s="268">
        <v>0</v>
      </c>
      <c r="O73" s="268">
        <v>5690.2</v>
      </c>
      <c r="P73" s="190" t="s">
        <v>657</v>
      </c>
      <c r="Q73" s="377"/>
    </row>
    <row r="74" spans="1:17" ht="63.75">
      <c r="A74" s="265">
        <v>15</v>
      </c>
      <c r="B74" s="190"/>
      <c r="C74" s="266" t="s">
        <v>42</v>
      </c>
      <c r="D74" s="267">
        <v>43833</v>
      </c>
      <c r="E74" s="237" t="s">
        <v>1545</v>
      </c>
      <c r="F74" s="237" t="s">
        <v>3</v>
      </c>
      <c r="G74" s="237">
        <v>1813618</v>
      </c>
      <c r="H74" s="190"/>
      <c r="I74" s="248" t="s">
        <v>2476</v>
      </c>
      <c r="J74" s="190"/>
      <c r="K74" s="190"/>
      <c r="L74" s="190"/>
      <c r="M74" s="190"/>
      <c r="N74" s="268">
        <v>0</v>
      </c>
      <c r="O74" s="268">
        <v>2061.67</v>
      </c>
      <c r="P74" s="190" t="s">
        <v>657</v>
      </c>
      <c r="Q74" s="377"/>
    </row>
    <row r="75" spans="1:17" ht="51">
      <c r="A75" s="265">
        <v>41</v>
      </c>
      <c r="B75" s="190"/>
      <c r="C75" s="266" t="s">
        <v>47</v>
      </c>
      <c r="D75" s="267">
        <v>43833</v>
      </c>
      <c r="E75" s="237" t="s">
        <v>1546</v>
      </c>
      <c r="F75" s="237" t="s">
        <v>3</v>
      </c>
      <c r="G75" s="237">
        <v>1813588</v>
      </c>
      <c r="H75" s="190"/>
      <c r="I75" s="248" t="s">
        <v>2477</v>
      </c>
      <c r="J75" s="190"/>
      <c r="K75" s="190"/>
      <c r="L75" s="190"/>
      <c r="M75" s="190"/>
      <c r="N75" s="268">
        <v>0</v>
      </c>
      <c r="O75" s="268">
        <v>443178</v>
      </c>
      <c r="P75" s="190" t="s">
        <v>657</v>
      </c>
      <c r="Q75" s="377"/>
    </row>
    <row r="76" spans="1:17" ht="51">
      <c r="A76" s="265">
        <v>291</v>
      </c>
      <c r="B76" s="190"/>
      <c r="C76" s="266" t="s">
        <v>128</v>
      </c>
      <c r="D76" s="267">
        <v>43833</v>
      </c>
      <c r="E76" s="237" t="s">
        <v>1547</v>
      </c>
      <c r="F76" s="237" t="s">
        <v>3</v>
      </c>
      <c r="G76" s="237">
        <v>1813584</v>
      </c>
      <c r="H76" s="190"/>
      <c r="I76" s="248" t="s">
        <v>2478</v>
      </c>
      <c r="J76" s="190"/>
      <c r="K76" s="190"/>
      <c r="L76" s="190"/>
      <c r="M76" s="190"/>
      <c r="N76" s="268">
        <v>0</v>
      </c>
      <c r="O76" s="268">
        <v>42361</v>
      </c>
      <c r="P76" s="190" t="s">
        <v>657</v>
      </c>
      <c r="Q76" s="377"/>
    </row>
    <row r="77" spans="1:17" ht="63.75">
      <c r="A77" s="265">
        <v>35</v>
      </c>
      <c r="B77" s="190"/>
      <c r="C77" s="266" t="s">
        <v>46</v>
      </c>
      <c r="D77" s="267">
        <v>43833</v>
      </c>
      <c r="E77" s="237" t="s">
        <v>1548</v>
      </c>
      <c r="F77" s="237" t="s">
        <v>3</v>
      </c>
      <c r="G77" s="237">
        <v>1813580</v>
      </c>
      <c r="H77" s="190"/>
      <c r="I77" s="248" t="s">
        <v>2479</v>
      </c>
      <c r="J77" s="190"/>
      <c r="K77" s="190"/>
      <c r="L77" s="190"/>
      <c r="M77" s="190"/>
      <c r="N77" s="268">
        <v>0</v>
      </c>
      <c r="O77" s="268">
        <v>63158</v>
      </c>
      <c r="P77" s="190" t="s">
        <v>657</v>
      </c>
      <c r="Q77" s="377"/>
    </row>
    <row r="78" spans="1:17" ht="63.75">
      <c r="A78" s="265">
        <v>35</v>
      </c>
      <c r="B78" s="190"/>
      <c r="C78" s="266" t="s">
        <v>46</v>
      </c>
      <c r="D78" s="267">
        <v>43833</v>
      </c>
      <c r="E78" s="237" t="s">
        <v>1549</v>
      </c>
      <c r="F78" s="237" t="s">
        <v>3</v>
      </c>
      <c r="G78" s="237">
        <v>1813577</v>
      </c>
      <c r="H78" s="190"/>
      <c r="I78" s="248" t="s">
        <v>2480</v>
      </c>
      <c r="J78" s="190"/>
      <c r="K78" s="190"/>
      <c r="L78" s="190"/>
      <c r="M78" s="190"/>
      <c r="N78" s="268">
        <v>0</v>
      </c>
      <c r="O78" s="268">
        <v>27000</v>
      </c>
      <c r="P78" s="190" t="s">
        <v>657</v>
      </c>
      <c r="Q78" s="377"/>
    </row>
    <row r="79" spans="1:17" ht="51">
      <c r="A79" s="265" t="s">
        <v>562</v>
      </c>
      <c r="B79" s="190"/>
      <c r="C79" s="266" t="s">
        <v>604</v>
      </c>
      <c r="D79" s="267">
        <v>43833</v>
      </c>
      <c r="E79" s="237" t="s">
        <v>1550</v>
      </c>
      <c r="F79" s="237" t="s">
        <v>3</v>
      </c>
      <c r="G79" s="237">
        <v>1813600</v>
      </c>
      <c r="H79" s="190"/>
      <c r="I79" s="248" t="s">
        <v>2481</v>
      </c>
      <c r="J79" s="190"/>
      <c r="K79" s="190"/>
      <c r="L79" s="190"/>
      <c r="M79" s="190"/>
      <c r="N79" s="268">
        <v>0</v>
      </c>
      <c r="O79" s="268">
        <v>507.92</v>
      </c>
      <c r="P79" s="190" t="s">
        <v>657</v>
      </c>
      <c r="Q79" s="377"/>
    </row>
    <row r="80" spans="1:17" ht="38.25">
      <c r="A80" s="265" t="s">
        <v>562</v>
      </c>
      <c r="B80" s="190"/>
      <c r="C80" s="266" t="s">
        <v>604</v>
      </c>
      <c r="D80" s="267">
        <v>43833</v>
      </c>
      <c r="E80" s="237" t="s">
        <v>1551</v>
      </c>
      <c r="F80" s="237" t="s">
        <v>3</v>
      </c>
      <c r="G80" s="237">
        <v>1813597</v>
      </c>
      <c r="H80" s="190"/>
      <c r="I80" s="248" t="s">
        <v>2482</v>
      </c>
      <c r="J80" s="190"/>
      <c r="K80" s="190"/>
      <c r="L80" s="190"/>
      <c r="M80" s="190"/>
      <c r="N80" s="268">
        <v>0</v>
      </c>
      <c r="O80" s="268">
        <v>3292.4700000000003</v>
      </c>
      <c r="P80" s="190" t="s">
        <v>657</v>
      </c>
      <c r="Q80" s="377"/>
    </row>
    <row r="81" spans="1:17" ht="38.25">
      <c r="A81" s="265" t="s">
        <v>562</v>
      </c>
      <c r="B81" s="190"/>
      <c r="C81" s="266" t="s">
        <v>604</v>
      </c>
      <c r="D81" s="267">
        <v>43833</v>
      </c>
      <c r="E81" s="237" t="s">
        <v>1552</v>
      </c>
      <c r="F81" s="237" t="s">
        <v>3</v>
      </c>
      <c r="G81" s="237">
        <v>1813578</v>
      </c>
      <c r="H81" s="190"/>
      <c r="I81" s="248" t="s">
        <v>2483</v>
      </c>
      <c r="J81" s="190"/>
      <c r="K81" s="190"/>
      <c r="L81" s="190"/>
      <c r="M81" s="190"/>
      <c r="N81" s="268">
        <v>0</v>
      </c>
      <c r="O81" s="268">
        <v>447</v>
      </c>
      <c r="P81" s="190" t="s">
        <v>657</v>
      </c>
      <c r="Q81" s="377"/>
    </row>
    <row r="82" spans="1:17" ht="38.25">
      <c r="A82" s="265" t="s">
        <v>562</v>
      </c>
      <c r="B82" s="190"/>
      <c r="C82" s="266" t="s">
        <v>604</v>
      </c>
      <c r="D82" s="267">
        <v>43833</v>
      </c>
      <c r="E82" s="237" t="s">
        <v>1553</v>
      </c>
      <c r="F82" s="237" t="s">
        <v>3</v>
      </c>
      <c r="G82" s="237">
        <v>1813573</v>
      </c>
      <c r="H82" s="190"/>
      <c r="I82" s="248" t="s">
        <v>1343</v>
      </c>
      <c r="J82" s="190"/>
      <c r="K82" s="190"/>
      <c r="L82" s="190"/>
      <c r="M82" s="190"/>
      <c r="N82" s="268">
        <v>0</v>
      </c>
      <c r="O82" s="268">
        <v>1959.8500000000001</v>
      </c>
      <c r="P82" s="190" t="s">
        <v>657</v>
      </c>
      <c r="Q82" s="377"/>
    </row>
    <row r="83" spans="1:17" ht="51">
      <c r="A83" s="265">
        <v>25</v>
      </c>
      <c r="B83" s="190"/>
      <c r="C83" s="266" t="s">
        <v>45</v>
      </c>
      <c r="D83" s="267">
        <v>43833</v>
      </c>
      <c r="E83" s="237" t="s">
        <v>1554</v>
      </c>
      <c r="F83" s="237" t="s">
        <v>3</v>
      </c>
      <c r="G83" s="237">
        <v>1813676</v>
      </c>
      <c r="H83" s="190"/>
      <c r="I83" s="248" t="s">
        <v>2484</v>
      </c>
      <c r="J83" s="190"/>
      <c r="K83" s="190"/>
      <c r="L83" s="190"/>
      <c r="M83" s="190"/>
      <c r="N83" s="268">
        <v>0</v>
      </c>
      <c r="O83" s="268">
        <v>5765.5</v>
      </c>
      <c r="P83" s="190" t="s">
        <v>657</v>
      </c>
      <c r="Q83" s="377"/>
    </row>
    <row r="84" spans="1:17" ht="51">
      <c r="A84" s="265">
        <v>580</v>
      </c>
      <c r="B84" s="190"/>
      <c r="C84" s="266" t="s">
        <v>178</v>
      </c>
      <c r="D84" s="267">
        <v>43833</v>
      </c>
      <c r="E84" s="237" t="s">
        <v>1555</v>
      </c>
      <c r="F84" s="237" t="s">
        <v>3</v>
      </c>
      <c r="G84" s="237">
        <v>1813670</v>
      </c>
      <c r="H84" s="190"/>
      <c r="I84" s="248" t="s">
        <v>2485</v>
      </c>
      <c r="J84" s="190"/>
      <c r="K84" s="190"/>
      <c r="L84" s="190"/>
      <c r="M84" s="190"/>
      <c r="N84" s="268">
        <v>0</v>
      </c>
      <c r="O84" s="268">
        <v>905.67000000000007</v>
      </c>
      <c r="P84" s="190" t="s">
        <v>657</v>
      </c>
      <c r="Q84" s="377"/>
    </row>
    <row r="85" spans="1:17" ht="51">
      <c r="A85" s="265" t="s">
        <v>562</v>
      </c>
      <c r="B85" s="190"/>
      <c r="C85" s="266" t="s">
        <v>604</v>
      </c>
      <c r="D85" s="267">
        <v>43833</v>
      </c>
      <c r="E85" s="237" t="s">
        <v>1556</v>
      </c>
      <c r="F85" s="237" t="s">
        <v>3</v>
      </c>
      <c r="G85" s="237">
        <v>1813665</v>
      </c>
      <c r="H85" s="190"/>
      <c r="I85" s="248" t="s">
        <v>2486</v>
      </c>
      <c r="J85" s="190"/>
      <c r="K85" s="190"/>
      <c r="L85" s="190"/>
      <c r="M85" s="190"/>
      <c r="N85" s="268">
        <v>0</v>
      </c>
      <c r="O85" s="268">
        <v>25037.56</v>
      </c>
      <c r="P85" s="190" t="s">
        <v>657</v>
      </c>
      <c r="Q85" s="377"/>
    </row>
    <row r="86" spans="1:17" ht="51">
      <c r="A86" s="265" t="s">
        <v>562</v>
      </c>
      <c r="B86" s="190"/>
      <c r="C86" s="266" t="s">
        <v>604</v>
      </c>
      <c r="D86" s="267">
        <v>43833</v>
      </c>
      <c r="E86" s="237" t="s">
        <v>1557</v>
      </c>
      <c r="F86" s="237" t="s">
        <v>3</v>
      </c>
      <c r="G86" s="237">
        <v>1813661</v>
      </c>
      <c r="H86" s="190"/>
      <c r="I86" s="248" t="s">
        <v>2487</v>
      </c>
      <c r="J86" s="190"/>
      <c r="K86" s="190"/>
      <c r="L86" s="190"/>
      <c r="M86" s="190"/>
      <c r="N86" s="268">
        <v>0</v>
      </c>
      <c r="O86" s="268">
        <v>10275</v>
      </c>
      <c r="P86" s="190" t="s">
        <v>657</v>
      </c>
      <c r="Q86" s="377"/>
    </row>
    <row r="87" spans="1:17" ht="51">
      <c r="A87" s="265" t="s">
        <v>562</v>
      </c>
      <c r="B87" s="190"/>
      <c r="C87" s="266" t="s">
        <v>604</v>
      </c>
      <c r="D87" s="267">
        <v>43833</v>
      </c>
      <c r="E87" s="237" t="s">
        <v>1558</v>
      </c>
      <c r="F87" s="237" t="s">
        <v>3</v>
      </c>
      <c r="G87" s="237">
        <v>1813658</v>
      </c>
      <c r="H87" s="190"/>
      <c r="I87" s="248" t="s">
        <v>2488</v>
      </c>
      <c r="J87" s="190"/>
      <c r="K87" s="190"/>
      <c r="L87" s="190"/>
      <c r="M87" s="190"/>
      <c r="N87" s="268">
        <v>0</v>
      </c>
      <c r="O87" s="268">
        <v>2326.87</v>
      </c>
      <c r="P87" s="190" t="s">
        <v>657</v>
      </c>
      <c r="Q87" s="377"/>
    </row>
    <row r="88" spans="1:17" ht="51">
      <c r="A88" s="265">
        <v>513</v>
      </c>
      <c r="B88" s="190"/>
      <c r="C88" s="266" t="s">
        <v>169</v>
      </c>
      <c r="D88" s="267">
        <v>43833</v>
      </c>
      <c r="E88" s="237" t="s">
        <v>1559</v>
      </c>
      <c r="F88" s="237" t="s">
        <v>15</v>
      </c>
      <c r="G88" s="237">
        <v>1238113</v>
      </c>
      <c r="H88" s="190"/>
      <c r="I88" s="248" t="s">
        <v>708</v>
      </c>
      <c r="J88" s="190"/>
      <c r="K88" s="190"/>
      <c r="L88" s="190"/>
      <c r="M88" s="190"/>
      <c r="N88" s="268">
        <v>50</v>
      </c>
      <c r="O88" s="268">
        <v>0</v>
      </c>
      <c r="P88" s="190" t="s">
        <v>657</v>
      </c>
      <c r="Q88" s="377"/>
    </row>
    <row r="89" spans="1:17" ht="63.75">
      <c r="A89" s="265" t="s">
        <v>556</v>
      </c>
      <c r="B89" s="190"/>
      <c r="C89" s="266" t="s">
        <v>716</v>
      </c>
      <c r="D89" s="267">
        <v>43833</v>
      </c>
      <c r="E89" s="237" t="s">
        <v>1560</v>
      </c>
      <c r="F89" s="237" t="s">
        <v>6</v>
      </c>
      <c r="G89" s="237">
        <v>1223795</v>
      </c>
      <c r="H89" s="190"/>
      <c r="I89" s="248" t="s">
        <v>2489</v>
      </c>
      <c r="J89" s="190"/>
      <c r="K89" s="190"/>
      <c r="L89" s="190"/>
      <c r="M89" s="190"/>
      <c r="N89" s="268">
        <v>0</v>
      </c>
      <c r="O89" s="268">
        <v>32750</v>
      </c>
      <c r="P89" s="190" t="s">
        <v>657</v>
      </c>
      <c r="Q89" s="377"/>
    </row>
    <row r="90" spans="1:17" ht="63.75">
      <c r="A90" s="265" t="s">
        <v>554</v>
      </c>
      <c r="B90" s="190"/>
      <c r="C90" s="266" t="s">
        <v>728</v>
      </c>
      <c r="D90" s="267">
        <v>43833</v>
      </c>
      <c r="E90" s="237" t="s">
        <v>1561</v>
      </c>
      <c r="F90" s="237" t="s">
        <v>11</v>
      </c>
      <c r="G90" s="237">
        <v>13067</v>
      </c>
      <c r="H90" s="190"/>
      <c r="I90" s="248" t="s">
        <v>2490</v>
      </c>
      <c r="J90" s="190"/>
      <c r="K90" s="190"/>
      <c r="L90" s="190"/>
      <c r="M90" s="190"/>
      <c r="N90" s="268">
        <v>4391.49</v>
      </c>
      <c r="O90" s="268">
        <v>0</v>
      </c>
      <c r="P90" s="190" t="s">
        <v>3196</v>
      </c>
      <c r="Q90" s="377"/>
    </row>
    <row r="91" spans="1:17" ht="63.75">
      <c r="A91" s="265">
        <v>513</v>
      </c>
      <c r="B91" s="190"/>
      <c r="C91" s="266" t="s">
        <v>169</v>
      </c>
      <c r="D91" s="267">
        <v>43833</v>
      </c>
      <c r="E91" s="237" t="s">
        <v>1562</v>
      </c>
      <c r="F91" s="237" t="s">
        <v>15</v>
      </c>
      <c r="G91" s="237">
        <v>1238530</v>
      </c>
      <c r="H91" s="190"/>
      <c r="I91" s="248" t="s">
        <v>2491</v>
      </c>
      <c r="J91" s="190"/>
      <c r="K91" s="190"/>
      <c r="L91" s="190"/>
      <c r="M91" s="190"/>
      <c r="N91" s="268">
        <v>50</v>
      </c>
      <c r="O91" s="268">
        <v>0</v>
      </c>
      <c r="P91" s="190" t="s">
        <v>657</v>
      </c>
      <c r="Q91" s="377"/>
    </row>
    <row r="92" spans="1:17" ht="63.75">
      <c r="A92" s="265" t="s">
        <v>554</v>
      </c>
      <c r="B92" s="190"/>
      <c r="C92" s="266" t="s">
        <v>728</v>
      </c>
      <c r="D92" s="267">
        <v>43833</v>
      </c>
      <c r="E92" s="237" t="s">
        <v>1563</v>
      </c>
      <c r="F92" s="237" t="s">
        <v>21</v>
      </c>
      <c r="G92" s="237">
        <v>975786</v>
      </c>
      <c r="H92" s="190"/>
      <c r="I92" s="248" t="s">
        <v>2492</v>
      </c>
      <c r="J92" s="190"/>
      <c r="K92" s="190"/>
      <c r="L92" s="190"/>
      <c r="M92" s="190"/>
      <c r="N92" s="268">
        <v>16280190.84</v>
      </c>
      <c r="O92" s="268">
        <v>0</v>
      </c>
      <c r="P92" s="190" t="s">
        <v>657</v>
      </c>
      <c r="Q92" s="377"/>
    </row>
    <row r="93" spans="1:17" ht="76.5">
      <c r="A93" s="265" t="s">
        <v>554</v>
      </c>
      <c r="B93" s="190"/>
      <c r="C93" s="266" t="s">
        <v>728</v>
      </c>
      <c r="D93" s="267">
        <v>43833</v>
      </c>
      <c r="E93" s="237" t="s">
        <v>1564</v>
      </c>
      <c r="F93" s="237" t="s">
        <v>13</v>
      </c>
      <c r="G93" s="237">
        <v>975777</v>
      </c>
      <c r="H93" s="190"/>
      <c r="I93" s="248" t="s">
        <v>2493</v>
      </c>
      <c r="J93" s="190"/>
      <c r="K93" s="190"/>
      <c r="L93" s="190"/>
      <c r="M93" s="190"/>
      <c r="N93" s="268">
        <v>202250</v>
      </c>
      <c r="O93" s="268">
        <v>0</v>
      </c>
      <c r="P93" s="190" t="s">
        <v>657</v>
      </c>
      <c r="Q93" s="377"/>
    </row>
    <row r="94" spans="1:17" ht="76.5">
      <c r="A94" s="265" t="s">
        <v>554</v>
      </c>
      <c r="B94" s="190"/>
      <c r="C94" s="266" t="s">
        <v>728</v>
      </c>
      <c r="D94" s="267">
        <v>43833</v>
      </c>
      <c r="E94" s="237" t="s">
        <v>1565</v>
      </c>
      <c r="F94" s="237" t="s">
        <v>11</v>
      </c>
      <c r="G94" s="237">
        <v>975777</v>
      </c>
      <c r="H94" s="190"/>
      <c r="I94" s="269" t="s">
        <v>2494</v>
      </c>
      <c r="J94" s="190"/>
      <c r="K94" s="190"/>
      <c r="L94" s="190"/>
      <c r="M94" s="190"/>
      <c r="N94" s="270">
        <v>50</v>
      </c>
      <c r="O94" s="270">
        <v>0</v>
      </c>
      <c r="P94" s="190" t="s">
        <v>657</v>
      </c>
      <c r="Q94" s="377"/>
    </row>
    <row r="95" spans="1:17" ht="51">
      <c r="A95" s="265" t="s">
        <v>556</v>
      </c>
      <c r="B95" s="190"/>
      <c r="C95" s="266" t="s">
        <v>716</v>
      </c>
      <c r="D95" s="267">
        <v>43833</v>
      </c>
      <c r="E95" s="237" t="s">
        <v>1566</v>
      </c>
      <c r="F95" s="237" t="s">
        <v>6</v>
      </c>
      <c r="G95" s="237">
        <v>975795</v>
      </c>
      <c r="H95" s="190"/>
      <c r="I95" s="269" t="s">
        <v>2495</v>
      </c>
      <c r="J95" s="190"/>
      <c r="K95" s="190"/>
      <c r="L95" s="190"/>
      <c r="M95" s="190"/>
      <c r="N95" s="270">
        <v>0</v>
      </c>
      <c r="O95" s="270">
        <v>53908</v>
      </c>
      <c r="P95" s="190" t="s">
        <v>657</v>
      </c>
      <c r="Q95" s="377"/>
    </row>
    <row r="96" spans="1:17" ht="51">
      <c r="A96" s="265">
        <v>86</v>
      </c>
      <c r="B96" s="190"/>
      <c r="C96" s="266" t="s">
        <v>56</v>
      </c>
      <c r="D96" s="267">
        <v>43833</v>
      </c>
      <c r="E96" s="237" t="s">
        <v>1567</v>
      </c>
      <c r="F96" s="237" t="s">
        <v>6</v>
      </c>
      <c r="G96" s="237">
        <v>975796</v>
      </c>
      <c r="H96" s="190"/>
      <c r="I96" s="269" t="s">
        <v>2496</v>
      </c>
      <c r="J96" s="190"/>
      <c r="K96" s="190"/>
      <c r="L96" s="190"/>
      <c r="M96" s="190"/>
      <c r="N96" s="270">
        <v>0</v>
      </c>
      <c r="O96" s="270">
        <v>72195.83</v>
      </c>
      <c r="P96" s="190" t="s">
        <v>657</v>
      </c>
      <c r="Q96" s="377"/>
    </row>
    <row r="97" spans="1:17" ht="51">
      <c r="A97" s="265" t="s">
        <v>556</v>
      </c>
      <c r="B97" s="190"/>
      <c r="C97" s="266" t="s">
        <v>716</v>
      </c>
      <c r="D97" s="267">
        <v>43833</v>
      </c>
      <c r="E97" s="237" t="s">
        <v>1568</v>
      </c>
      <c r="F97" s="237" t="s">
        <v>6</v>
      </c>
      <c r="G97" s="237">
        <v>975797</v>
      </c>
      <c r="H97" s="190"/>
      <c r="I97" s="269" t="s">
        <v>2497</v>
      </c>
      <c r="J97" s="190"/>
      <c r="K97" s="190"/>
      <c r="L97" s="190"/>
      <c r="M97" s="190"/>
      <c r="N97" s="270">
        <v>0</v>
      </c>
      <c r="O97" s="270">
        <v>243</v>
      </c>
      <c r="P97" s="190" t="s">
        <v>657</v>
      </c>
      <c r="Q97" s="377"/>
    </row>
    <row r="98" spans="1:17" ht="51">
      <c r="A98" s="265">
        <v>119</v>
      </c>
      <c r="B98" s="190"/>
      <c r="C98" s="266" t="s">
        <v>62</v>
      </c>
      <c r="D98" s="267">
        <v>43833</v>
      </c>
      <c r="E98" s="237" t="s">
        <v>1569</v>
      </c>
      <c r="F98" s="237" t="s">
        <v>11</v>
      </c>
      <c r="G98" s="237">
        <v>975798</v>
      </c>
      <c r="H98" s="190"/>
      <c r="I98" s="269" t="s">
        <v>2498</v>
      </c>
      <c r="J98" s="190"/>
      <c r="K98" s="190"/>
      <c r="L98" s="190"/>
      <c r="M98" s="190"/>
      <c r="N98" s="270">
        <v>50</v>
      </c>
      <c r="O98" s="270">
        <v>0</v>
      </c>
      <c r="P98" s="190" t="s">
        <v>657</v>
      </c>
      <c r="Q98" s="377"/>
    </row>
    <row r="99" spans="1:17" ht="51">
      <c r="A99" s="265">
        <v>35</v>
      </c>
      <c r="B99" s="190"/>
      <c r="C99" s="266" t="s">
        <v>46</v>
      </c>
      <c r="D99" s="267">
        <v>43836</v>
      </c>
      <c r="E99" s="237" t="s">
        <v>1570</v>
      </c>
      <c r="F99" s="237" t="s">
        <v>3</v>
      </c>
      <c r="G99" s="237">
        <v>1814134</v>
      </c>
      <c r="H99" s="190"/>
      <c r="I99" s="269" t="s">
        <v>2499</v>
      </c>
      <c r="J99" s="190"/>
      <c r="K99" s="190"/>
      <c r="L99" s="190"/>
      <c r="M99" s="190"/>
      <c r="N99" s="270">
        <v>0</v>
      </c>
      <c r="O99" s="270">
        <v>3513.9300000000003</v>
      </c>
      <c r="P99" s="190" t="s">
        <v>657</v>
      </c>
      <c r="Q99" s="377"/>
    </row>
    <row r="100" spans="1:17" ht="38.25">
      <c r="A100" s="265" t="s">
        <v>562</v>
      </c>
      <c r="B100" s="190"/>
      <c r="C100" s="266" t="s">
        <v>604</v>
      </c>
      <c r="D100" s="267">
        <v>43836</v>
      </c>
      <c r="E100" s="237" t="s">
        <v>1571</v>
      </c>
      <c r="F100" s="237" t="s">
        <v>3</v>
      </c>
      <c r="G100" s="237">
        <v>1814118</v>
      </c>
      <c r="H100" s="190"/>
      <c r="I100" s="269" t="s">
        <v>2500</v>
      </c>
      <c r="J100" s="190"/>
      <c r="K100" s="190"/>
      <c r="L100" s="190"/>
      <c r="M100" s="190"/>
      <c r="N100" s="270">
        <v>0</v>
      </c>
      <c r="O100" s="270">
        <v>528.04</v>
      </c>
      <c r="P100" s="190" t="s">
        <v>657</v>
      </c>
      <c r="Q100" s="377"/>
    </row>
    <row r="101" spans="1:17" ht="38.25">
      <c r="A101" s="265" t="s">
        <v>562</v>
      </c>
      <c r="B101" s="190"/>
      <c r="C101" s="266" t="s">
        <v>604</v>
      </c>
      <c r="D101" s="267">
        <v>43836</v>
      </c>
      <c r="E101" s="237" t="s">
        <v>1572</v>
      </c>
      <c r="F101" s="237" t="s">
        <v>3</v>
      </c>
      <c r="G101" s="237">
        <v>1814099</v>
      </c>
      <c r="H101" s="190"/>
      <c r="I101" s="269" t="s">
        <v>2501</v>
      </c>
      <c r="J101" s="190"/>
      <c r="K101" s="190"/>
      <c r="L101" s="190"/>
      <c r="M101" s="190"/>
      <c r="N101" s="270">
        <v>0</v>
      </c>
      <c r="O101" s="270">
        <v>20000</v>
      </c>
      <c r="P101" s="190" t="s">
        <v>657</v>
      </c>
      <c r="Q101" s="377"/>
    </row>
    <row r="102" spans="1:17" ht="51">
      <c r="A102" s="265" t="s">
        <v>553</v>
      </c>
      <c r="B102" s="190"/>
      <c r="C102" s="266" t="s">
        <v>605</v>
      </c>
      <c r="D102" s="267">
        <v>43836</v>
      </c>
      <c r="E102" s="237" t="s">
        <v>1573</v>
      </c>
      <c r="F102" s="237" t="s">
        <v>3</v>
      </c>
      <c r="G102" s="237">
        <v>1814096</v>
      </c>
      <c r="H102" s="190"/>
      <c r="I102" s="269" t="s">
        <v>2502</v>
      </c>
      <c r="J102" s="190"/>
      <c r="K102" s="190"/>
      <c r="L102" s="190"/>
      <c r="M102" s="190"/>
      <c r="N102" s="270">
        <v>0</v>
      </c>
      <c r="O102" s="270">
        <v>145.1</v>
      </c>
      <c r="P102" s="190" t="s">
        <v>657</v>
      </c>
      <c r="Q102" s="377"/>
    </row>
    <row r="103" spans="1:17" ht="51">
      <c r="A103" s="265" t="s">
        <v>562</v>
      </c>
      <c r="B103" s="190"/>
      <c r="C103" s="266" t="s">
        <v>604</v>
      </c>
      <c r="D103" s="267">
        <v>43836</v>
      </c>
      <c r="E103" s="237" t="s">
        <v>1574</v>
      </c>
      <c r="F103" s="237" t="s">
        <v>3</v>
      </c>
      <c r="G103" s="237">
        <v>1814072</v>
      </c>
      <c r="H103" s="190"/>
      <c r="I103" s="269" t="s">
        <v>2503</v>
      </c>
      <c r="J103" s="190"/>
      <c r="K103" s="190"/>
      <c r="L103" s="190"/>
      <c r="M103" s="190"/>
      <c r="N103" s="270">
        <v>0</v>
      </c>
      <c r="O103" s="270">
        <v>57.86</v>
      </c>
      <c r="P103" s="190" t="s">
        <v>657</v>
      </c>
      <c r="Q103" s="377"/>
    </row>
    <row r="104" spans="1:17" ht="51">
      <c r="A104" s="265" t="s">
        <v>553</v>
      </c>
      <c r="B104" s="190"/>
      <c r="C104" s="266" t="s">
        <v>605</v>
      </c>
      <c r="D104" s="267">
        <v>43836</v>
      </c>
      <c r="E104" s="237" t="s">
        <v>1575</v>
      </c>
      <c r="F104" s="237" t="s">
        <v>3</v>
      </c>
      <c r="G104" s="237">
        <v>1814064</v>
      </c>
      <c r="H104" s="190"/>
      <c r="I104" s="269" t="s">
        <v>2504</v>
      </c>
      <c r="J104" s="190"/>
      <c r="K104" s="190"/>
      <c r="L104" s="190"/>
      <c r="M104" s="190"/>
      <c r="N104" s="270">
        <v>0</v>
      </c>
      <c r="O104" s="270">
        <v>162</v>
      </c>
      <c r="P104" s="190" t="s">
        <v>657</v>
      </c>
      <c r="Q104" s="377"/>
    </row>
    <row r="105" spans="1:17" ht="51">
      <c r="A105" s="265" t="s">
        <v>553</v>
      </c>
      <c r="B105" s="190"/>
      <c r="C105" s="266" t="s">
        <v>605</v>
      </c>
      <c r="D105" s="267">
        <v>43836</v>
      </c>
      <c r="E105" s="237" t="s">
        <v>1576</v>
      </c>
      <c r="F105" s="237" t="s">
        <v>3</v>
      </c>
      <c r="G105" s="237">
        <v>1814063</v>
      </c>
      <c r="H105" s="190"/>
      <c r="I105" s="269" t="s">
        <v>2504</v>
      </c>
      <c r="J105" s="190"/>
      <c r="K105" s="190"/>
      <c r="L105" s="190"/>
      <c r="M105" s="190"/>
      <c r="N105" s="270">
        <v>0</v>
      </c>
      <c r="O105" s="270">
        <v>453.55</v>
      </c>
      <c r="P105" s="190" t="s">
        <v>657</v>
      </c>
      <c r="Q105" s="377"/>
    </row>
    <row r="106" spans="1:17" ht="51">
      <c r="A106" s="265" t="s">
        <v>562</v>
      </c>
      <c r="B106" s="190"/>
      <c r="C106" s="266" t="s">
        <v>604</v>
      </c>
      <c r="D106" s="267">
        <v>43836</v>
      </c>
      <c r="E106" s="237" t="s">
        <v>1577</v>
      </c>
      <c r="F106" s="237" t="s">
        <v>3</v>
      </c>
      <c r="G106" s="237">
        <v>1814062</v>
      </c>
      <c r="H106" s="190"/>
      <c r="I106" s="269" t="s">
        <v>2505</v>
      </c>
      <c r="J106" s="190"/>
      <c r="K106" s="190"/>
      <c r="L106" s="190"/>
      <c r="M106" s="190"/>
      <c r="N106" s="270">
        <v>0</v>
      </c>
      <c r="O106" s="270">
        <v>286.40000000000003</v>
      </c>
      <c r="P106" s="190" t="s">
        <v>657</v>
      </c>
      <c r="Q106" s="377"/>
    </row>
    <row r="107" spans="1:17" ht="38.25">
      <c r="A107" s="265" t="s">
        <v>562</v>
      </c>
      <c r="B107" s="190"/>
      <c r="C107" s="266" t="s">
        <v>604</v>
      </c>
      <c r="D107" s="267">
        <v>43836</v>
      </c>
      <c r="E107" s="237" t="s">
        <v>1578</v>
      </c>
      <c r="F107" s="237" t="s">
        <v>3</v>
      </c>
      <c r="G107" s="237">
        <v>1814136</v>
      </c>
      <c r="H107" s="190"/>
      <c r="I107" s="269" t="s">
        <v>2506</v>
      </c>
      <c r="J107" s="190"/>
      <c r="K107" s="190"/>
      <c r="L107" s="190"/>
      <c r="M107" s="190"/>
      <c r="N107" s="270">
        <v>0</v>
      </c>
      <c r="O107" s="270">
        <v>10</v>
      </c>
      <c r="P107" s="190" t="s">
        <v>657</v>
      </c>
      <c r="Q107" s="377"/>
    </row>
    <row r="108" spans="1:17" ht="38.25">
      <c r="A108" s="265" t="s">
        <v>562</v>
      </c>
      <c r="B108" s="190"/>
      <c r="C108" s="266" t="s">
        <v>604</v>
      </c>
      <c r="D108" s="267">
        <v>43836</v>
      </c>
      <c r="E108" s="237" t="s">
        <v>1579</v>
      </c>
      <c r="F108" s="237" t="s">
        <v>3</v>
      </c>
      <c r="G108" s="237">
        <v>1814137</v>
      </c>
      <c r="H108" s="190"/>
      <c r="I108" s="269" t="s">
        <v>2507</v>
      </c>
      <c r="J108" s="190"/>
      <c r="K108" s="190"/>
      <c r="L108" s="190"/>
      <c r="M108" s="190"/>
      <c r="N108" s="270">
        <v>0</v>
      </c>
      <c r="O108" s="270">
        <v>10</v>
      </c>
      <c r="P108" s="190" t="s">
        <v>657</v>
      </c>
      <c r="Q108" s="377"/>
    </row>
    <row r="109" spans="1:17" ht="51">
      <c r="A109" s="265" t="s">
        <v>553</v>
      </c>
      <c r="B109" s="190"/>
      <c r="C109" s="266" t="s">
        <v>605</v>
      </c>
      <c r="D109" s="267">
        <v>43836</v>
      </c>
      <c r="E109" s="237" t="s">
        <v>1580</v>
      </c>
      <c r="F109" s="237" t="s">
        <v>3</v>
      </c>
      <c r="G109" s="237">
        <v>1814158</v>
      </c>
      <c r="H109" s="190"/>
      <c r="I109" s="269" t="s">
        <v>2508</v>
      </c>
      <c r="J109" s="190"/>
      <c r="K109" s="190"/>
      <c r="L109" s="190"/>
      <c r="M109" s="190"/>
      <c r="N109" s="270">
        <v>0</v>
      </c>
      <c r="O109" s="270">
        <v>232.3</v>
      </c>
      <c r="P109" s="190" t="s">
        <v>657</v>
      </c>
      <c r="Q109" s="377"/>
    </row>
    <row r="110" spans="1:17" ht="38.25">
      <c r="A110" s="265" t="s">
        <v>562</v>
      </c>
      <c r="B110" s="190"/>
      <c r="C110" s="266" t="s">
        <v>604</v>
      </c>
      <c r="D110" s="267">
        <v>43836</v>
      </c>
      <c r="E110" s="237" t="s">
        <v>1581</v>
      </c>
      <c r="F110" s="237" t="s">
        <v>3</v>
      </c>
      <c r="G110" s="237">
        <v>1814196</v>
      </c>
      <c r="H110" s="190"/>
      <c r="I110" s="269" t="s">
        <v>2509</v>
      </c>
      <c r="J110" s="190"/>
      <c r="K110" s="190"/>
      <c r="L110" s="190"/>
      <c r="M110" s="190"/>
      <c r="N110" s="270">
        <v>0</v>
      </c>
      <c r="O110" s="270">
        <v>588.41999999999996</v>
      </c>
      <c r="P110" s="190" t="s">
        <v>657</v>
      </c>
      <c r="Q110" s="377"/>
    </row>
    <row r="111" spans="1:17" ht="51">
      <c r="A111" s="265" t="s">
        <v>553</v>
      </c>
      <c r="B111" s="190"/>
      <c r="C111" s="266" t="s">
        <v>605</v>
      </c>
      <c r="D111" s="267">
        <v>43836</v>
      </c>
      <c r="E111" s="237" t="s">
        <v>1582</v>
      </c>
      <c r="F111" s="237" t="s">
        <v>3</v>
      </c>
      <c r="G111" s="237">
        <v>1814207</v>
      </c>
      <c r="H111" s="190"/>
      <c r="I111" s="269" t="s">
        <v>2510</v>
      </c>
      <c r="J111" s="190"/>
      <c r="K111" s="190"/>
      <c r="L111" s="190"/>
      <c r="M111" s="190"/>
      <c r="N111" s="270">
        <v>0</v>
      </c>
      <c r="O111" s="270">
        <v>144.6</v>
      </c>
      <c r="P111" s="190" t="s">
        <v>657</v>
      </c>
      <c r="Q111" s="377"/>
    </row>
    <row r="112" spans="1:17" ht="51">
      <c r="A112" s="265" t="s">
        <v>562</v>
      </c>
      <c r="B112" s="190"/>
      <c r="C112" s="266" t="s">
        <v>604</v>
      </c>
      <c r="D112" s="267">
        <v>43836</v>
      </c>
      <c r="E112" s="237" t="s">
        <v>1583</v>
      </c>
      <c r="F112" s="237" t="s">
        <v>3</v>
      </c>
      <c r="G112" s="237">
        <v>1814228</v>
      </c>
      <c r="H112" s="190"/>
      <c r="I112" s="269" t="s">
        <v>2511</v>
      </c>
      <c r="J112" s="190"/>
      <c r="K112" s="190"/>
      <c r="L112" s="190"/>
      <c r="M112" s="190"/>
      <c r="N112" s="270">
        <v>0</v>
      </c>
      <c r="O112" s="270">
        <v>347.67</v>
      </c>
      <c r="P112" s="190" t="s">
        <v>657</v>
      </c>
      <c r="Q112" s="377"/>
    </row>
    <row r="113" spans="1:17" ht="38.25">
      <c r="A113" s="265" t="s">
        <v>562</v>
      </c>
      <c r="B113" s="190"/>
      <c r="C113" s="266" t="s">
        <v>604</v>
      </c>
      <c r="D113" s="267">
        <v>43836</v>
      </c>
      <c r="E113" s="237" t="s">
        <v>1584</v>
      </c>
      <c r="F113" s="237" t="s">
        <v>3</v>
      </c>
      <c r="G113" s="237">
        <v>1814249</v>
      </c>
      <c r="H113" s="190"/>
      <c r="I113" s="269" t="s">
        <v>2512</v>
      </c>
      <c r="J113" s="190"/>
      <c r="K113" s="190"/>
      <c r="L113" s="190"/>
      <c r="M113" s="190"/>
      <c r="N113" s="270">
        <v>0</v>
      </c>
      <c r="O113" s="270">
        <v>2642.04</v>
      </c>
      <c r="P113" s="190" t="s">
        <v>657</v>
      </c>
      <c r="Q113" s="377"/>
    </row>
    <row r="114" spans="1:17" ht="51">
      <c r="A114" s="265" t="s">
        <v>562</v>
      </c>
      <c r="B114" s="190"/>
      <c r="C114" s="266" t="s">
        <v>604</v>
      </c>
      <c r="D114" s="267">
        <v>43836</v>
      </c>
      <c r="E114" s="237" t="s">
        <v>1585</v>
      </c>
      <c r="F114" s="237" t="s">
        <v>3</v>
      </c>
      <c r="G114" s="237">
        <v>1814250</v>
      </c>
      <c r="H114" s="190"/>
      <c r="I114" s="269" t="s">
        <v>2513</v>
      </c>
      <c r="J114" s="190"/>
      <c r="K114" s="190"/>
      <c r="L114" s="190"/>
      <c r="M114" s="190"/>
      <c r="N114" s="270">
        <v>0</v>
      </c>
      <c r="O114" s="270">
        <v>5242.91</v>
      </c>
      <c r="P114" s="190" t="s">
        <v>657</v>
      </c>
      <c r="Q114" s="377"/>
    </row>
    <row r="115" spans="1:17" ht="63.75">
      <c r="A115" s="265">
        <v>76</v>
      </c>
      <c r="B115" s="190"/>
      <c r="C115" s="266" t="s">
        <v>54</v>
      </c>
      <c r="D115" s="267">
        <v>43836</v>
      </c>
      <c r="E115" s="237" t="s">
        <v>1586</v>
      </c>
      <c r="F115" s="237" t="s">
        <v>3</v>
      </c>
      <c r="G115" s="237">
        <v>1813988</v>
      </c>
      <c r="H115" s="190"/>
      <c r="I115" s="269" t="s">
        <v>2514</v>
      </c>
      <c r="J115" s="190"/>
      <c r="K115" s="190"/>
      <c r="L115" s="190"/>
      <c r="M115" s="190"/>
      <c r="N115" s="270">
        <v>0</v>
      </c>
      <c r="O115" s="270">
        <v>21496.11</v>
      </c>
      <c r="P115" s="190" t="s">
        <v>657</v>
      </c>
      <c r="Q115" s="377"/>
    </row>
    <row r="116" spans="1:17" ht="51">
      <c r="A116" s="265">
        <v>86</v>
      </c>
      <c r="B116" s="190"/>
      <c r="C116" s="266" t="s">
        <v>56</v>
      </c>
      <c r="D116" s="267">
        <v>43836</v>
      </c>
      <c r="E116" s="237" t="s">
        <v>1587</v>
      </c>
      <c r="F116" s="237" t="s">
        <v>3</v>
      </c>
      <c r="G116" s="237">
        <v>1814003</v>
      </c>
      <c r="H116" s="190"/>
      <c r="I116" s="269" t="s">
        <v>2515</v>
      </c>
      <c r="J116" s="190"/>
      <c r="K116" s="190"/>
      <c r="L116" s="190"/>
      <c r="M116" s="190"/>
      <c r="N116" s="270">
        <v>0</v>
      </c>
      <c r="O116" s="270">
        <v>770</v>
      </c>
      <c r="P116" s="190" t="s">
        <v>657</v>
      </c>
      <c r="Q116" s="377"/>
    </row>
    <row r="117" spans="1:17" ht="51">
      <c r="A117" s="265">
        <v>86</v>
      </c>
      <c r="B117" s="190"/>
      <c r="C117" s="266" t="s">
        <v>56</v>
      </c>
      <c r="D117" s="267">
        <v>43836</v>
      </c>
      <c r="E117" s="237" t="s">
        <v>1588</v>
      </c>
      <c r="F117" s="237" t="s">
        <v>3</v>
      </c>
      <c r="G117" s="237">
        <v>1814006</v>
      </c>
      <c r="H117" s="190"/>
      <c r="I117" s="269" t="s">
        <v>2516</v>
      </c>
      <c r="J117" s="190"/>
      <c r="K117" s="190"/>
      <c r="L117" s="190"/>
      <c r="M117" s="190"/>
      <c r="N117" s="270">
        <v>0</v>
      </c>
      <c r="O117" s="270">
        <v>1911</v>
      </c>
      <c r="P117" s="190" t="s">
        <v>657</v>
      </c>
      <c r="Q117" s="377"/>
    </row>
    <row r="118" spans="1:17" ht="51">
      <c r="A118" s="265">
        <v>86</v>
      </c>
      <c r="B118" s="190"/>
      <c r="C118" s="266" t="s">
        <v>56</v>
      </c>
      <c r="D118" s="267">
        <v>43836</v>
      </c>
      <c r="E118" s="237" t="s">
        <v>1589</v>
      </c>
      <c r="F118" s="237" t="s">
        <v>3</v>
      </c>
      <c r="G118" s="237">
        <v>1814008</v>
      </c>
      <c r="H118" s="190"/>
      <c r="I118" s="269" t="s">
        <v>2517</v>
      </c>
      <c r="J118" s="190"/>
      <c r="K118" s="190"/>
      <c r="L118" s="190"/>
      <c r="M118" s="190"/>
      <c r="N118" s="270">
        <v>0</v>
      </c>
      <c r="O118" s="270">
        <v>920</v>
      </c>
      <c r="P118" s="190" t="s">
        <v>657</v>
      </c>
      <c r="Q118" s="377"/>
    </row>
    <row r="119" spans="1:17" ht="63.75">
      <c r="A119" s="265" t="s">
        <v>562</v>
      </c>
      <c r="B119" s="190"/>
      <c r="C119" s="266" t="s">
        <v>604</v>
      </c>
      <c r="D119" s="267">
        <v>43836</v>
      </c>
      <c r="E119" s="237" t="s">
        <v>1590</v>
      </c>
      <c r="F119" s="237" t="s">
        <v>3</v>
      </c>
      <c r="G119" s="237">
        <v>1814101</v>
      </c>
      <c r="H119" s="190"/>
      <c r="I119" s="269" t="s">
        <v>2518</v>
      </c>
      <c r="J119" s="190"/>
      <c r="K119" s="190"/>
      <c r="L119" s="190"/>
      <c r="M119" s="190"/>
      <c r="N119" s="270">
        <v>0</v>
      </c>
      <c r="O119" s="270">
        <v>15899.18</v>
      </c>
      <c r="P119" s="190" t="s">
        <v>657</v>
      </c>
      <c r="Q119" s="377"/>
    </row>
    <row r="120" spans="1:17" ht="51">
      <c r="A120" s="265">
        <v>35</v>
      </c>
      <c r="B120" s="190"/>
      <c r="C120" s="266" t="s">
        <v>46</v>
      </c>
      <c r="D120" s="267">
        <v>43836</v>
      </c>
      <c r="E120" s="237" t="s">
        <v>1591</v>
      </c>
      <c r="F120" s="237" t="s">
        <v>3</v>
      </c>
      <c r="G120" s="237">
        <v>1813975</v>
      </c>
      <c r="H120" s="190"/>
      <c r="I120" s="269" t="s">
        <v>2519</v>
      </c>
      <c r="J120" s="190"/>
      <c r="K120" s="190"/>
      <c r="L120" s="190"/>
      <c r="M120" s="190"/>
      <c r="N120" s="270">
        <v>0</v>
      </c>
      <c r="O120" s="270">
        <v>1277</v>
      </c>
      <c r="P120" s="190" t="s">
        <v>657</v>
      </c>
      <c r="Q120" s="377"/>
    </row>
    <row r="121" spans="1:17" ht="51">
      <c r="A121" s="265" t="s">
        <v>553</v>
      </c>
      <c r="B121" s="190"/>
      <c r="C121" s="266" t="s">
        <v>605</v>
      </c>
      <c r="D121" s="267">
        <v>43836</v>
      </c>
      <c r="E121" s="237" t="s">
        <v>1592</v>
      </c>
      <c r="F121" s="237" t="s">
        <v>3</v>
      </c>
      <c r="G121" s="237">
        <v>1813984</v>
      </c>
      <c r="H121" s="190"/>
      <c r="I121" s="269" t="s">
        <v>2520</v>
      </c>
      <c r="J121" s="190"/>
      <c r="K121" s="190"/>
      <c r="L121" s="190"/>
      <c r="M121" s="190"/>
      <c r="N121" s="270">
        <v>0</v>
      </c>
      <c r="O121" s="270">
        <v>1192.1000000000001</v>
      </c>
      <c r="P121" s="190" t="s">
        <v>657</v>
      </c>
      <c r="Q121" s="377"/>
    </row>
    <row r="122" spans="1:17" ht="38.25">
      <c r="A122" s="265" t="s">
        <v>562</v>
      </c>
      <c r="B122" s="190"/>
      <c r="C122" s="266" t="s">
        <v>604</v>
      </c>
      <c r="D122" s="267">
        <v>43836</v>
      </c>
      <c r="E122" s="237" t="s">
        <v>1593</v>
      </c>
      <c r="F122" s="237" t="s">
        <v>3</v>
      </c>
      <c r="G122" s="237">
        <v>1813989</v>
      </c>
      <c r="H122" s="190"/>
      <c r="I122" s="269" t="s">
        <v>1353</v>
      </c>
      <c r="J122" s="190"/>
      <c r="K122" s="190"/>
      <c r="L122" s="190"/>
      <c r="M122" s="190"/>
      <c r="N122" s="270">
        <v>0</v>
      </c>
      <c r="O122" s="270">
        <v>800</v>
      </c>
      <c r="P122" s="190" t="s">
        <v>657</v>
      </c>
      <c r="Q122" s="377"/>
    </row>
    <row r="123" spans="1:17" ht="51">
      <c r="A123" s="265">
        <v>35</v>
      </c>
      <c r="B123" s="190"/>
      <c r="C123" s="266" t="s">
        <v>46</v>
      </c>
      <c r="D123" s="267">
        <v>43836</v>
      </c>
      <c r="E123" s="237" t="s">
        <v>1594</v>
      </c>
      <c r="F123" s="237" t="s">
        <v>3</v>
      </c>
      <c r="G123" s="237">
        <v>1813991</v>
      </c>
      <c r="H123" s="190"/>
      <c r="I123" s="269" t="s">
        <v>2521</v>
      </c>
      <c r="J123" s="190"/>
      <c r="K123" s="190"/>
      <c r="L123" s="190"/>
      <c r="M123" s="190"/>
      <c r="N123" s="270">
        <v>0</v>
      </c>
      <c r="O123" s="270">
        <v>290</v>
      </c>
      <c r="P123" s="190" t="s">
        <v>657</v>
      </c>
      <c r="Q123" s="377"/>
    </row>
    <row r="124" spans="1:17" ht="38.25">
      <c r="A124" s="265" t="s">
        <v>562</v>
      </c>
      <c r="B124" s="190"/>
      <c r="C124" s="266" t="s">
        <v>604</v>
      </c>
      <c r="D124" s="267">
        <v>43836</v>
      </c>
      <c r="E124" s="237" t="s">
        <v>1595</v>
      </c>
      <c r="F124" s="237" t="s">
        <v>3</v>
      </c>
      <c r="G124" s="237">
        <v>1813994</v>
      </c>
      <c r="H124" s="190"/>
      <c r="I124" s="269" t="s">
        <v>1464</v>
      </c>
      <c r="J124" s="190"/>
      <c r="K124" s="190"/>
      <c r="L124" s="190"/>
      <c r="M124" s="190"/>
      <c r="N124" s="270">
        <v>0</v>
      </c>
      <c r="O124" s="270">
        <v>741</v>
      </c>
      <c r="P124" s="190" t="s">
        <v>657</v>
      </c>
      <c r="Q124" s="377"/>
    </row>
    <row r="125" spans="1:17" ht="38.25">
      <c r="A125" s="265">
        <v>35</v>
      </c>
      <c r="B125" s="190"/>
      <c r="C125" s="266" t="s">
        <v>46</v>
      </c>
      <c r="D125" s="267">
        <v>43836</v>
      </c>
      <c r="E125" s="237" t="s">
        <v>1596</v>
      </c>
      <c r="F125" s="237" t="s">
        <v>3</v>
      </c>
      <c r="G125" s="237">
        <v>1814052</v>
      </c>
      <c r="H125" s="190"/>
      <c r="I125" s="269" t="s">
        <v>2522</v>
      </c>
      <c r="J125" s="190"/>
      <c r="K125" s="190"/>
      <c r="L125" s="190"/>
      <c r="M125" s="190"/>
      <c r="N125" s="270">
        <v>0</v>
      </c>
      <c r="O125" s="270">
        <v>300</v>
      </c>
      <c r="P125" s="190" t="s">
        <v>657</v>
      </c>
      <c r="Q125" s="377"/>
    </row>
    <row r="126" spans="1:17" ht="51">
      <c r="A126" s="265" t="s">
        <v>553</v>
      </c>
      <c r="B126" s="190"/>
      <c r="C126" s="266" t="s">
        <v>605</v>
      </c>
      <c r="D126" s="267">
        <v>43836</v>
      </c>
      <c r="E126" s="237" t="s">
        <v>1597</v>
      </c>
      <c r="F126" s="237" t="s">
        <v>3</v>
      </c>
      <c r="G126" s="237">
        <v>1814050</v>
      </c>
      <c r="H126" s="190"/>
      <c r="I126" s="269" t="s">
        <v>2523</v>
      </c>
      <c r="J126" s="190"/>
      <c r="K126" s="190"/>
      <c r="L126" s="190"/>
      <c r="M126" s="190"/>
      <c r="N126" s="270">
        <v>0</v>
      </c>
      <c r="O126" s="270">
        <v>957.12</v>
      </c>
      <c r="P126" s="190" t="s">
        <v>657</v>
      </c>
      <c r="Q126" s="377"/>
    </row>
    <row r="127" spans="1:17" ht="51">
      <c r="A127" s="265" t="s">
        <v>553</v>
      </c>
      <c r="B127" s="190"/>
      <c r="C127" s="266" t="s">
        <v>605</v>
      </c>
      <c r="D127" s="267">
        <v>43836</v>
      </c>
      <c r="E127" s="237" t="s">
        <v>1598</v>
      </c>
      <c r="F127" s="237" t="s">
        <v>3</v>
      </c>
      <c r="G127" s="237">
        <v>1814047</v>
      </c>
      <c r="H127" s="190"/>
      <c r="I127" s="269" t="s">
        <v>2524</v>
      </c>
      <c r="J127" s="190"/>
      <c r="K127" s="190"/>
      <c r="L127" s="190"/>
      <c r="M127" s="190"/>
      <c r="N127" s="270">
        <v>0</v>
      </c>
      <c r="O127" s="270">
        <v>836.9</v>
      </c>
      <c r="P127" s="190" t="s">
        <v>657</v>
      </c>
      <c r="Q127" s="377"/>
    </row>
    <row r="128" spans="1:17" ht="51">
      <c r="A128" s="265" t="s">
        <v>562</v>
      </c>
      <c r="B128" s="190"/>
      <c r="C128" s="266" t="s">
        <v>604</v>
      </c>
      <c r="D128" s="267">
        <v>43836</v>
      </c>
      <c r="E128" s="237" t="s">
        <v>1599</v>
      </c>
      <c r="F128" s="237" t="s">
        <v>3</v>
      </c>
      <c r="G128" s="237">
        <v>1814029</v>
      </c>
      <c r="H128" s="190"/>
      <c r="I128" s="269" t="s">
        <v>2525</v>
      </c>
      <c r="J128" s="190"/>
      <c r="K128" s="190"/>
      <c r="L128" s="190"/>
      <c r="M128" s="190"/>
      <c r="N128" s="270">
        <v>0</v>
      </c>
      <c r="O128" s="270">
        <v>3560</v>
      </c>
      <c r="P128" s="190" t="s">
        <v>657</v>
      </c>
      <c r="Q128" s="377"/>
    </row>
    <row r="129" spans="1:17" ht="51">
      <c r="A129" s="265" t="s">
        <v>562</v>
      </c>
      <c r="B129" s="190"/>
      <c r="C129" s="266" t="s">
        <v>604</v>
      </c>
      <c r="D129" s="267">
        <v>43836</v>
      </c>
      <c r="E129" s="237" t="s">
        <v>1600</v>
      </c>
      <c r="F129" s="237" t="s">
        <v>3</v>
      </c>
      <c r="G129" s="237">
        <v>1814028</v>
      </c>
      <c r="H129" s="190"/>
      <c r="I129" s="269" t="s">
        <v>2526</v>
      </c>
      <c r="J129" s="190"/>
      <c r="K129" s="190"/>
      <c r="L129" s="190"/>
      <c r="M129" s="190"/>
      <c r="N129" s="270">
        <v>0</v>
      </c>
      <c r="O129" s="270">
        <v>3560</v>
      </c>
      <c r="P129" s="190" t="s">
        <v>657</v>
      </c>
      <c r="Q129" s="377"/>
    </row>
    <row r="130" spans="1:17" ht="89.25">
      <c r="A130" s="265">
        <v>587</v>
      </c>
      <c r="B130" s="190"/>
      <c r="C130" s="266" t="s">
        <v>701</v>
      </c>
      <c r="D130" s="267">
        <v>43836</v>
      </c>
      <c r="E130" s="237" t="s">
        <v>1601</v>
      </c>
      <c r="F130" s="237" t="s">
        <v>3</v>
      </c>
      <c r="G130" s="237">
        <v>1814027</v>
      </c>
      <c r="H130" s="190"/>
      <c r="I130" s="269" t="s">
        <v>2527</v>
      </c>
      <c r="J130" s="190"/>
      <c r="K130" s="190"/>
      <c r="L130" s="190"/>
      <c r="M130" s="190"/>
      <c r="N130" s="270">
        <v>0</v>
      </c>
      <c r="O130" s="270">
        <v>19</v>
      </c>
      <c r="P130" s="190" t="s">
        <v>657</v>
      </c>
      <c r="Q130" s="377"/>
    </row>
    <row r="131" spans="1:17" ht="89.25">
      <c r="A131" s="265">
        <v>587</v>
      </c>
      <c r="B131" s="190"/>
      <c r="C131" s="266" t="s">
        <v>701</v>
      </c>
      <c r="D131" s="267">
        <v>43836</v>
      </c>
      <c r="E131" s="237" t="s">
        <v>1602</v>
      </c>
      <c r="F131" s="237" t="s">
        <v>3</v>
      </c>
      <c r="G131" s="237">
        <v>1814026</v>
      </c>
      <c r="H131" s="190"/>
      <c r="I131" s="269" t="s">
        <v>2528</v>
      </c>
      <c r="J131" s="190"/>
      <c r="K131" s="190"/>
      <c r="L131" s="190"/>
      <c r="M131" s="190"/>
      <c r="N131" s="270">
        <v>0</v>
      </c>
      <c r="O131" s="270">
        <v>16</v>
      </c>
      <c r="P131" s="190" t="s">
        <v>657</v>
      </c>
      <c r="Q131" s="377"/>
    </row>
    <row r="132" spans="1:17" ht="51">
      <c r="A132" s="265" t="s">
        <v>562</v>
      </c>
      <c r="B132" s="190"/>
      <c r="C132" s="266" t="s">
        <v>604</v>
      </c>
      <c r="D132" s="267">
        <v>43836</v>
      </c>
      <c r="E132" s="237" t="s">
        <v>1603</v>
      </c>
      <c r="F132" s="237" t="s">
        <v>3</v>
      </c>
      <c r="G132" s="237">
        <v>1814025</v>
      </c>
      <c r="H132" s="190"/>
      <c r="I132" s="269" t="s">
        <v>2529</v>
      </c>
      <c r="J132" s="190"/>
      <c r="K132" s="190"/>
      <c r="L132" s="190"/>
      <c r="M132" s="190"/>
      <c r="N132" s="270">
        <v>0</v>
      </c>
      <c r="O132" s="270">
        <v>3560</v>
      </c>
      <c r="P132" s="190" t="s">
        <v>657</v>
      </c>
      <c r="Q132" s="377"/>
    </row>
    <row r="133" spans="1:17" ht="89.25">
      <c r="A133" s="265">
        <v>587</v>
      </c>
      <c r="B133" s="190"/>
      <c r="C133" s="266" t="s">
        <v>701</v>
      </c>
      <c r="D133" s="267">
        <v>43836</v>
      </c>
      <c r="E133" s="237" t="s">
        <v>1604</v>
      </c>
      <c r="F133" s="237" t="s">
        <v>3</v>
      </c>
      <c r="G133" s="237">
        <v>1814024</v>
      </c>
      <c r="H133" s="190"/>
      <c r="I133" s="269" t="s">
        <v>2527</v>
      </c>
      <c r="J133" s="190"/>
      <c r="K133" s="190"/>
      <c r="L133" s="190"/>
      <c r="M133" s="190"/>
      <c r="N133" s="270">
        <v>0</v>
      </c>
      <c r="O133" s="270">
        <v>22</v>
      </c>
      <c r="P133" s="190" t="s">
        <v>657</v>
      </c>
      <c r="Q133" s="377"/>
    </row>
    <row r="134" spans="1:17" ht="51">
      <c r="A134" s="265" t="s">
        <v>562</v>
      </c>
      <c r="B134" s="190"/>
      <c r="C134" s="266" t="s">
        <v>604</v>
      </c>
      <c r="D134" s="267">
        <v>43836</v>
      </c>
      <c r="E134" s="237" t="s">
        <v>1605</v>
      </c>
      <c r="F134" s="237" t="s">
        <v>3</v>
      </c>
      <c r="G134" s="237">
        <v>1814019</v>
      </c>
      <c r="H134" s="190"/>
      <c r="I134" s="269" t="s">
        <v>2530</v>
      </c>
      <c r="J134" s="190"/>
      <c r="K134" s="190"/>
      <c r="L134" s="190"/>
      <c r="M134" s="190"/>
      <c r="N134" s="270">
        <v>0</v>
      </c>
      <c r="O134" s="270">
        <v>370.83</v>
      </c>
      <c r="P134" s="190" t="s">
        <v>657</v>
      </c>
      <c r="Q134" s="377"/>
    </row>
    <row r="135" spans="1:17" ht="38.25">
      <c r="A135" s="265" t="s">
        <v>562</v>
      </c>
      <c r="B135" s="190"/>
      <c r="C135" s="266" t="s">
        <v>604</v>
      </c>
      <c r="D135" s="267">
        <v>43836</v>
      </c>
      <c r="E135" s="237" t="s">
        <v>1606</v>
      </c>
      <c r="F135" s="237" t="s">
        <v>3</v>
      </c>
      <c r="G135" s="237">
        <v>1814009</v>
      </c>
      <c r="H135" s="190"/>
      <c r="I135" s="269" t="s">
        <v>727</v>
      </c>
      <c r="J135" s="190"/>
      <c r="K135" s="190"/>
      <c r="L135" s="190"/>
      <c r="M135" s="190"/>
      <c r="N135" s="270">
        <v>0</v>
      </c>
      <c r="O135" s="270">
        <v>1360</v>
      </c>
      <c r="P135" s="190" t="s">
        <v>657</v>
      </c>
      <c r="Q135" s="377"/>
    </row>
    <row r="136" spans="1:17" ht="89.25">
      <c r="A136" s="265">
        <v>41</v>
      </c>
      <c r="B136" s="190"/>
      <c r="C136" s="266" t="s">
        <v>47</v>
      </c>
      <c r="D136" s="267">
        <v>43836</v>
      </c>
      <c r="E136" s="237" t="s">
        <v>1607</v>
      </c>
      <c r="F136" s="237" t="s">
        <v>617</v>
      </c>
      <c r="G136" s="237">
        <v>1175715</v>
      </c>
      <c r="H136" s="190"/>
      <c r="I136" s="269" t="s">
        <v>2531</v>
      </c>
      <c r="J136" s="190"/>
      <c r="K136" s="190"/>
      <c r="L136" s="190"/>
      <c r="M136" s="190"/>
      <c r="N136" s="270">
        <v>0</v>
      </c>
      <c r="O136" s="270">
        <v>266220</v>
      </c>
      <c r="P136" s="190" t="s">
        <v>657</v>
      </c>
      <c r="Q136" s="377"/>
    </row>
    <row r="137" spans="1:17" ht="63.75">
      <c r="A137" s="265" t="s">
        <v>554</v>
      </c>
      <c r="B137" s="190"/>
      <c r="C137" s="266" t="s">
        <v>728</v>
      </c>
      <c r="D137" s="267">
        <v>43836</v>
      </c>
      <c r="E137" s="237" t="s">
        <v>1608</v>
      </c>
      <c r="F137" s="237" t="s">
        <v>20</v>
      </c>
      <c r="G137" s="237">
        <v>13086</v>
      </c>
      <c r="H137" s="190"/>
      <c r="I137" s="269" t="s">
        <v>2532</v>
      </c>
      <c r="J137" s="190"/>
      <c r="K137" s="190"/>
      <c r="L137" s="190"/>
      <c r="M137" s="190"/>
      <c r="N137" s="270">
        <v>57148157.630000003</v>
      </c>
      <c r="O137" s="270">
        <v>0</v>
      </c>
      <c r="P137" s="190" t="s">
        <v>3196</v>
      </c>
      <c r="Q137" s="377"/>
    </row>
    <row r="138" spans="1:17" ht="63.75">
      <c r="A138" s="265" t="s">
        <v>554</v>
      </c>
      <c r="B138" s="190"/>
      <c r="C138" s="266" t="s">
        <v>728</v>
      </c>
      <c r="D138" s="267">
        <v>43836</v>
      </c>
      <c r="E138" s="237" t="s">
        <v>1609</v>
      </c>
      <c r="F138" s="237" t="s">
        <v>11</v>
      </c>
      <c r="G138" s="237">
        <v>13086</v>
      </c>
      <c r="H138" s="190"/>
      <c r="I138" s="269" t="s">
        <v>2533</v>
      </c>
      <c r="J138" s="190"/>
      <c r="K138" s="190"/>
      <c r="L138" s="190"/>
      <c r="M138" s="190"/>
      <c r="N138" s="270">
        <v>40053.71</v>
      </c>
      <c r="O138" s="270">
        <v>0</v>
      </c>
      <c r="P138" s="190" t="s">
        <v>3196</v>
      </c>
      <c r="Q138" s="377"/>
    </row>
    <row r="139" spans="1:17" ht="51">
      <c r="A139" s="265" t="s">
        <v>554</v>
      </c>
      <c r="B139" s="190"/>
      <c r="C139" s="266" t="s">
        <v>728</v>
      </c>
      <c r="D139" s="267">
        <v>43836</v>
      </c>
      <c r="E139" s="237" t="s">
        <v>1610</v>
      </c>
      <c r="F139" s="237" t="s">
        <v>11</v>
      </c>
      <c r="G139" s="237">
        <v>13116</v>
      </c>
      <c r="H139" s="190"/>
      <c r="I139" s="269" t="s">
        <v>2534</v>
      </c>
      <c r="J139" s="190"/>
      <c r="K139" s="190"/>
      <c r="L139" s="190"/>
      <c r="M139" s="190"/>
      <c r="N139" s="270">
        <v>442.53</v>
      </c>
      <c r="O139" s="270">
        <v>0</v>
      </c>
      <c r="P139" s="190" t="s">
        <v>3196</v>
      </c>
      <c r="Q139" s="377"/>
    </row>
    <row r="140" spans="1:17" ht="51">
      <c r="A140" s="265" t="s">
        <v>554</v>
      </c>
      <c r="B140" s="190"/>
      <c r="C140" s="266" t="s">
        <v>728</v>
      </c>
      <c r="D140" s="267">
        <v>43836</v>
      </c>
      <c r="E140" s="237" t="s">
        <v>1611</v>
      </c>
      <c r="F140" s="237" t="s">
        <v>11</v>
      </c>
      <c r="G140" s="237">
        <v>13114</v>
      </c>
      <c r="H140" s="190"/>
      <c r="I140" s="269" t="s">
        <v>2535</v>
      </c>
      <c r="J140" s="190"/>
      <c r="K140" s="190"/>
      <c r="L140" s="190"/>
      <c r="M140" s="190"/>
      <c r="N140" s="270">
        <v>10562.06</v>
      </c>
      <c r="O140" s="270">
        <v>0</v>
      </c>
      <c r="P140" s="190" t="s">
        <v>3196</v>
      </c>
      <c r="Q140" s="377"/>
    </row>
    <row r="141" spans="1:17" ht="51">
      <c r="A141" s="265">
        <v>119</v>
      </c>
      <c r="B141" s="190"/>
      <c r="C141" s="266" t="s">
        <v>62</v>
      </c>
      <c r="D141" s="267">
        <v>43836</v>
      </c>
      <c r="E141" s="237" t="s">
        <v>1612</v>
      </c>
      <c r="F141" s="237" t="s">
        <v>11</v>
      </c>
      <c r="G141" s="237">
        <v>975811</v>
      </c>
      <c r="H141" s="190"/>
      <c r="I141" s="269" t="s">
        <v>2536</v>
      </c>
      <c r="J141" s="190"/>
      <c r="K141" s="190"/>
      <c r="L141" s="190"/>
      <c r="M141" s="190"/>
      <c r="N141" s="270">
        <v>50</v>
      </c>
      <c r="O141" s="270">
        <v>0</v>
      </c>
      <c r="P141" s="190" t="s">
        <v>657</v>
      </c>
      <c r="Q141" s="377"/>
    </row>
    <row r="142" spans="1:17" ht="89.25">
      <c r="A142" s="265" t="s">
        <v>554</v>
      </c>
      <c r="B142" s="190"/>
      <c r="C142" s="266" t="s">
        <v>728</v>
      </c>
      <c r="D142" s="267">
        <v>43836</v>
      </c>
      <c r="E142" s="237" t="s">
        <v>1613</v>
      </c>
      <c r="F142" s="237" t="s">
        <v>13</v>
      </c>
      <c r="G142" s="237">
        <v>975812</v>
      </c>
      <c r="H142" s="190"/>
      <c r="I142" s="269" t="s">
        <v>2537</v>
      </c>
      <c r="J142" s="190"/>
      <c r="K142" s="190"/>
      <c r="L142" s="190"/>
      <c r="M142" s="190"/>
      <c r="N142" s="270">
        <v>4780</v>
      </c>
      <c r="O142" s="270">
        <v>0</v>
      </c>
      <c r="P142" s="190" t="s">
        <v>657</v>
      </c>
      <c r="Q142" s="377"/>
    </row>
    <row r="143" spans="1:17" ht="76.5">
      <c r="A143" s="265" t="s">
        <v>554</v>
      </c>
      <c r="B143" s="190"/>
      <c r="C143" s="266" t="s">
        <v>728</v>
      </c>
      <c r="D143" s="267">
        <v>43836</v>
      </c>
      <c r="E143" s="237" t="s">
        <v>1614</v>
      </c>
      <c r="F143" s="237" t="s">
        <v>11</v>
      </c>
      <c r="G143" s="237">
        <v>975812</v>
      </c>
      <c r="H143" s="190"/>
      <c r="I143" s="269" t="s">
        <v>2538</v>
      </c>
      <c r="J143" s="190"/>
      <c r="K143" s="190"/>
      <c r="L143" s="190"/>
      <c r="M143" s="190"/>
      <c r="N143" s="270">
        <v>50</v>
      </c>
      <c r="O143" s="270">
        <v>0</v>
      </c>
      <c r="P143" s="190" t="s">
        <v>657</v>
      </c>
      <c r="Q143" s="377"/>
    </row>
    <row r="144" spans="1:17" ht="63.75">
      <c r="A144" s="265" t="s">
        <v>556</v>
      </c>
      <c r="B144" s="190"/>
      <c r="C144" s="266" t="s">
        <v>716</v>
      </c>
      <c r="D144" s="267">
        <v>43836</v>
      </c>
      <c r="E144" s="237" t="s">
        <v>1615</v>
      </c>
      <c r="F144" s="237" t="s">
        <v>6</v>
      </c>
      <c r="G144" s="237">
        <v>1224575</v>
      </c>
      <c r="H144" s="190"/>
      <c r="I144" s="269" t="s">
        <v>2539</v>
      </c>
      <c r="J144" s="190"/>
      <c r="K144" s="190"/>
      <c r="L144" s="190"/>
      <c r="M144" s="190"/>
      <c r="N144" s="270">
        <v>0</v>
      </c>
      <c r="O144" s="270">
        <v>6000</v>
      </c>
      <c r="P144" s="190" t="s">
        <v>657</v>
      </c>
      <c r="Q144" s="377"/>
    </row>
    <row r="145" spans="1:17" ht="76.5">
      <c r="A145" s="265" t="s">
        <v>556</v>
      </c>
      <c r="B145" s="190"/>
      <c r="C145" s="266" t="s">
        <v>716</v>
      </c>
      <c r="D145" s="267">
        <v>43836</v>
      </c>
      <c r="E145" s="237" t="s">
        <v>1616</v>
      </c>
      <c r="F145" s="237" t="s">
        <v>6</v>
      </c>
      <c r="G145" s="237">
        <v>975826</v>
      </c>
      <c r="H145" s="190"/>
      <c r="I145" s="269" t="s">
        <v>2540</v>
      </c>
      <c r="J145" s="190"/>
      <c r="K145" s="190"/>
      <c r="L145" s="190"/>
      <c r="M145" s="190"/>
      <c r="N145" s="270">
        <v>0</v>
      </c>
      <c r="O145" s="270">
        <v>1600</v>
      </c>
      <c r="P145" s="190" t="s">
        <v>657</v>
      </c>
      <c r="Q145" s="377"/>
    </row>
    <row r="146" spans="1:17" ht="51">
      <c r="A146" s="265" t="s">
        <v>556</v>
      </c>
      <c r="B146" s="190"/>
      <c r="C146" s="266" t="s">
        <v>716</v>
      </c>
      <c r="D146" s="267">
        <v>43836</v>
      </c>
      <c r="E146" s="237" t="s">
        <v>1617</v>
      </c>
      <c r="F146" s="237" t="s">
        <v>6</v>
      </c>
      <c r="G146" s="237">
        <v>975827</v>
      </c>
      <c r="H146" s="190"/>
      <c r="I146" s="269" t="s">
        <v>2541</v>
      </c>
      <c r="J146" s="190"/>
      <c r="K146" s="190"/>
      <c r="L146" s="190"/>
      <c r="M146" s="190"/>
      <c r="N146" s="270">
        <v>0</v>
      </c>
      <c r="O146" s="270">
        <v>18250</v>
      </c>
      <c r="P146" s="190" t="s">
        <v>657</v>
      </c>
      <c r="Q146" s="377"/>
    </row>
    <row r="147" spans="1:17" ht="51">
      <c r="A147" s="265" t="s">
        <v>562</v>
      </c>
      <c r="B147" s="190"/>
      <c r="C147" s="266" t="s">
        <v>604</v>
      </c>
      <c r="D147" s="267">
        <v>43836</v>
      </c>
      <c r="E147" s="237" t="s">
        <v>1618</v>
      </c>
      <c r="F147" s="237" t="s">
        <v>6</v>
      </c>
      <c r="G147" s="237">
        <v>1224654</v>
      </c>
      <c r="H147" s="190"/>
      <c r="I147" s="248" t="s">
        <v>2542</v>
      </c>
      <c r="J147" s="190"/>
      <c r="K147" s="190"/>
      <c r="L147" s="190"/>
      <c r="M147" s="190"/>
      <c r="N147" s="268">
        <v>0</v>
      </c>
      <c r="O147" s="268">
        <v>4784.7299999999996</v>
      </c>
      <c r="P147" s="190" t="s">
        <v>657</v>
      </c>
      <c r="Q147" s="377"/>
    </row>
    <row r="148" spans="1:17" ht="51">
      <c r="A148" s="265" t="s">
        <v>562</v>
      </c>
      <c r="B148" s="190"/>
      <c r="C148" s="266" t="s">
        <v>604</v>
      </c>
      <c r="D148" s="267">
        <v>43837</v>
      </c>
      <c r="E148" s="237" t="s">
        <v>1619</v>
      </c>
      <c r="F148" s="237" t="s">
        <v>3</v>
      </c>
      <c r="G148" s="237">
        <v>1814581</v>
      </c>
      <c r="H148" s="190"/>
      <c r="I148" s="248" t="s">
        <v>2543</v>
      </c>
      <c r="J148" s="190"/>
      <c r="K148" s="190"/>
      <c r="L148" s="190"/>
      <c r="M148" s="190"/>
      <c r="N148" s="268">
        <v>0</v>
      </c>
      <c r="O148" s="268">
        <v>6371.93</v>
      </c>
      <c r="P148" s="190" t="s">
        <v>657</v>
      </c>
      <c r="Q148" s="377"/>
    </row>
    <row r="149" spans="1:17" ht="51">
      <c r="A149" s="265" t="s">
        <v>553</v>
      </c>
      <c r="B149" s="190"/>
      <c r="C149" s="266" t="s">
        <v>605</v>
      </c>
      <c r="D149" s="267">
        <v>43837</v>
      </c>
      <c r="E149" s="237" t="s">
        <v>1620</v>
      </c>
      <c r="F149" s="237" t="s">
        <v>3</v>
      </c>
      <c r="G149" s="237">
        <v>1814575</v>
      </c>
      <c r="H149" s="190"/>
      <c r="I149" s="248" t="s">
        <v>2544</v>
      </c>
      <c r="J149" s="190"/>
      <c r="K149" s="190"/>
      <c r="L149" s="190"/>
      <c r="M149" s="190"/>
      <c r="N149" s="268">
        <v>0</v>
      </c>
      <c r="O149" s="268">
        <v>258.5</v>
      </c>
      <c r="P149" s="190" t="s">
        <v>657</v>
      </c>
      <c r="Q149" s="377"/>
    </row>
    <row r="150" spans="1:17" ht="51">
      <c r="A150" s="265" t="s">
        <v>553</v>
      </c>
      <c r="B150" s="190"/>
      <c r="C150" s="266" t="s">
        <v>605</v>
      </c>
      <c r="D150" s="267">
        <v>43837</v>
      </c>
      <c r="E150" s="237" t="s">
        <v>1621</v>
      </c>
      <c r="F150" s="237" t="s">
        <v>3</v>
      </c>
      <c r="G150" s="237">
        <v>1814573</v>
      </c>
      <c r="H150" s="190"/>
      <c r="I150" s="248" t="s">
        <v>2545</v>
      </c>
      <c r="J150" s="190"/>
      <c r="K150" s="190"/>
      <c r="L150" s="190"/>
      <c r="M150" s="190"/>
      <c r="N150" s="268">
        <v>0</v>
      </c>
      <c r="O150" s="268">
        <v>181.70000000000002</v>
      </c>
      <c r="P150" s="190" t="s">
        <v>657</v>
      </c>
      <c r="Q150" s="377"/>
    </row>
    <row r="151" spans="1:17" ht="51">
      <c r="A151" s="265" t="s">
        <v>562</v>
      </c>
      <c r="B151" s="190"/>
      <c r="C151" s="266" t="s">
        <v>604</v>
      </c>
      <c r="D151" s="267">
        <v>43837</v>
      </c>
      <c r="E151" s="237" t="s">
        <v>1622</v>
      </c>
      <c r="F151" s="237" t="s">
        <v>3</v>
      </c>
      <c r="G151" s="237">
        <v>1814571</v>
      </c>
      <c r="H151" s="190"/>
      <c r="I151" s="248" t="s">
        <v>2546</v>
      </c>
      <c r="J151" s="190"/>
      <c r="K151" s="190"/>
      <c r="L151" s="190"/>
      <c r="M151" s="190"/>
      <c r="N151" s="268">
        <v>0</v>
      </c>
      <c r="O151" s="268">
        <v>267</v>
      </c>
      <c r="P151" s="190" t="s">
        <v>657</v>
      </c>
      <c r="Q151" s="377"/>
    </row>
    <row r="152" spans="1:17" ht="63.75">
      <c r="A152" s="265" t="s">
        <v>553</v>
      </c>
      <c r="B152" s="190"/>
      <c r="C152" s="266" t="s">
        <v>605</v>
      </c>
      <c r="D152" s="267">
        <v>43837</v>
      </c>
      <c r="E152" s="237" t="s">
        <v>1623</v>
      </c>
      <c r="F152" s="237" t="s">
        <v>3</v>
      </c>
      <c r="G152" s="237">
        <v>1814548</v>
      </c>
      <c r="H152" s="190"/>
      <c r="I152" s="248" t="s">
        <v>2547</v>
      </c>
      <c r="J152" s="190"/>
      <c r="K152" s="190"/>
      <c r="L152" s="190"/>
      <c r="M152" s="190"/>
      <c r="N152" s="268">
        <v>0</v>
      </c>
      <c r="O152" s="268">
        <v>323.40000000000003</v>
      </c>
      <c r="P152" s="190" t="s">
        <v>657</v>
      </c>
      <c r="Q152" s="377"/>
    </row>
    <row r="153" spans="1:17" ht="51">
      <c r="A153" s="265" t="s">
        <v>553</v>
      </c>
      <c r="B153" s="190"/>
      <c r="C153" s="266" t="s">
        <v>605</v>
      </c>
      <c r="D153" s="267">
        <v>43837</v>
      </c>
      <c r="E153" s="237" t="s">
        <v>1624</v>
      </c>
      <c r="F153" s="237" t="s">
        <v>3</v>
      </c>
      <c r="G153" s="237">
        <v>1814545</v>
      </c>
      <c r="H153" s="190"/>
      <c r="I153" s="248" t="s">
        <v>2548</v>
      </c>
      <c r="J153" s="190"/>
      <c r="K153" s="190"/>
      <c r="L153" s="190"/>
      <c r="M153" s="190"/>
      <c r="N153" s="268">
        <v>0</v>
      </c>
      <c r="O153" s="268">
        <v>1080.3399999999999</v>
      </c>
      <c r="P153" s="190" t="s">
        <v>657</v>
      </c>
      <c r="Q153" s="377"/>
    </row>
    <row r="154" spans="1:17" ht="38.25">
      <c r="A154" s="265" t="s">
        <v>562</v>
      </c>
      <c r="B154" s="190"/>
      <c r="C154" s="266" t="s">
        <v>604</v>
      </c>
      <c r="D154" s="267">
        <v>43837</v>
      </c>
      <c r="E154" s="237" t="s">
        <v>1625</v>
      </c>
      <c r="F154" s="237" t="s">
        <v>3</v>
      </c>
      <c r="G154" s="237">
        <v>1814532</v>
      </c>
      <c r="H154" s="190"/>
      <c r="I154" s="248" t="s">
        <v>2549</v>
      </c>
      <c r="J154" s="190"/>
      <c r="K154" s="190"/>
      <c r="L154" s="190"/>
      <c r="M154" s="190"/>
      <c r="N154" s="268">
        <v>0</v>
      </c>
      <c r="O154" s="268">
        <v>2716.65</v>
      </c>
      <c r="P154" s="190" t="s">
        <v>657</v>
      </c>
      <c r="Q154" s="377"/>
    </row>
    <row r="155" spans="1:17" ht="38.25">
      <c r="A155" s="265" t="s">
        <v>562</v>
      </c>
      <c r="B155" s="190"/>
      <c r="C155" s="266" t="s">
        <v>604</v>
      </c>
      <c r="D155" s="267">
        <v>43837</v>
      </c>
      <c r="E155" s="237" t="s">
        <v>1626</v>
      </c>
      <c r="F155" s="237" t="s">
        <v>3</v>
      </c>
      <c r="G155" s="237">
        <v>1814522</v>
      </c>
      <c r="H155" s="190"/>
      <c r="I155" s="248" t="s">
        <v>2550</v>
      </c>
      <c r="J155" s="190"/>
      <c r="K155" s="190"/>
      <c r="L155" s="190"/>
      <c r="M155" s="190"/>
      <c r="N155" s="268">
        <v>0</v>
      </c>
      <c r="O155" s="268">
        <v>547.13</v>
      </c>
      <c r="P155" s="190" t="s">
        <v>657</v>
      </c>
      <c r="Q155" s="377"/>
    </row>
    <row r="156" spans="1:17" ht="63.75">
      <c r="A156" s="265" t="s">
        <v>553</v>
      </c>
      <c r="B156" s="190"/>
      <c r="C156" s="266" t="s">
        <v>605</v>
      </c>
      <c r="D156" s="267">
        <v>43837</v>
      </c>
      <c r="E156" s="237" t="s">
        <v>1627</v>
      </c>
      <c r="F156" s="237" t="s">
        <v>3</v>
      </c>
      <c r="G156" s="237">
        <v>1814517</v>
      </c>
      <c r="H156" s="190"/>
      <c r="I156" s="248" t="s">
        <v>2551</v>
      </c>
      <c r="J156" s="190"/>
      <c r="K156" s="190"/>
      <c r="L156" s="190"/>
      <c r="M156" s="190"/>
      <c r="N156" s="268">
        <v>0</v>
      </c>
      <c r="O156" s="268">
        <v>4206.8999999999996</v>
      </c>
      <c r="P156" s="190" t="s">
        <v>657</v>
      </c>
      <c r="Q156" s="377"/>
    </row>
    <row r="157" spans="1:17" ht="51">
      <c r="A157" s="265" t="s">
        <v>562</v>
      </c>
      <c r="B157" s="190"/>
      <c r="C157" s="266" t="s">
        <v>604</v>
      </c>
      <c r="D157" s="267">
        <v>43837</v>
      </c>
      <c r="E157" s="237" t="s">
        <v>1628</v>
      </c>
      <c r="F157" s="237" t="s">
        <v>3</v>
      </c>
      <c r="G157" s="237">
        <v>1814584</v>
      </c>
      <c r="H157" s="190"/>
      <c r="I157" s="248" t="s">
        <v>2543</v>
      </c>
      <c r="J157" s="190"/>
      <c r="K157" s="190"/>
      <c r="L157" s="190"/>
      <c r="M157" s="190"/>
      <c r="N157" s="268">
        <v>0</v>
      </c>
      <c r="O157" s="268">
        <v>1656.01</v>
      </c>
      <c r="P157" s="190" t="s">
        <v>657</v>
      </c>
      <c r="Q157" s="377"/>
    </row>
    <row r="158" spans="1:17" ht="51">
      <c r="A158" s="265" t="s">
        <v>562</v>
      </c>
      <c r="B158" s="190"/>
      <c r="C158" s="266" t="s">
        <v>604</v>
      </c>
      <c r="D158" s="267">
        <v>43837</v>
      </c>
      <c r="E158" s="237" t="s">
        <v>1629</v>
      </c>
      <c r="F158" s="237" t="s">
        <v>3</v>
      </c>
      <c r="G158" s="237">
        <v>1814587</v>
      </c>
      <c r="H158" s="190"/>
      <c r="I158" s="248" t="s">
        <v>2552</v>
      </c>
      <c r="J158" s="190"/>
      <c r="K158" s="190"/>
      <c r="L158" s="190"/>
      <c r="M158" s="190"/>
      <c r="N158" s="268">
        <v>0</v>
      </c>
      <c r="O158" s="268">
        <v>1825.46</v>
      </c>
      <c r="P158" s="190" t="s">
        <v>657</v>
      </c>
      <c r="Q158" s="377"/>
    </row>
    <row r="159" spans="1:17" ht="63.75">
      <c r="A159" s="265" t="s">
        <v>553</v>
      </c>
      <c r="B159" s="190"/>
      <c r="C159" s="266" t="s">
        <v>605</v>
      </c>
      <c r="D159" s="267">
        <v>43837</v>
      </c>
      <c r="E159" s="237" t="s">
        <v>1630</v>
      </c>
      <c r="F159" s="237" t="s">
        <v>3</v>
      </c>
      <c r="G159" s="237">
        <v>1814608</v>
      </c>
      <c r="H159" s="190"/>
      <c r="I159" s="248" t="s">
        <v>2553</v>
      </c>
      <c r="J159" s="190"/>
      <c r="K159" s="190"/>
      <c r="L159" s="190"/>
      <c r="M159" s="190"/>
      <c r="N159" s="268">
        <v>0</v>
      </c>
      <c r="O159" s="268">
        <v>1.5</v>
      </c>
      <c r="P159" s="190" t="s">
        <v>657</v>
      </c>
      <c r="Q159" s="377"/>
    </row>
    <row r="160" spans="1:17" ht="51">
      <c r="A160" s="265" t="s">
        <v>562</v>
      </c>
      <c r="B160" s="190"/>
      <c r="C160" s="266" t="s">
        <v>604</v>
      </c>
      <c r="D160" s="267">
        <v>43837</v>
      </c>
      <c r="E160" s="237" t="s">
        <v>1631</v>
      </c>
      <c r="F160" s="237" t="s">
        <v>3</v>
      </c>
      <c r="G160" s="237">
        <v>1814613</v>
      </c>
      <c r="H160" s="190"/>
      <c r="I160" s="248" t="s">
        <v>2554</v>
      </c>
      <c r="J160" s="190"/>
      <c r="K160" s="190"/>
      <c r="L160" s="190"/>
      <c r="M160" s="190"/>
      <c r="N160" s="268">
        <v>0</v>
      </c>
      <c r="O160" s="268">
        <v>3164.4</v>
      </c>
      <c r="P160" s="190" t="s">
        <v>657</v>
      </c>
      <c r="Q160" s="377"/>
    </row>
    <row r="161" spans="1:17" ht="51">
      <c r="A161" s="265" t="s">
        <v>562</v>
      </c>
      <c r="B161" s="190"/>
      <c r="C161" s="266" t="s">
        <v>604</v>
      </c>
      <c r="D161" s="267">
        <v>43837</v>
      </c>
      <c r="E161" s="237" t="s">
        <v>1632</v>
      </c>
      <c r="F161" s="237" t="s">
        <v>3</v>
      </c>
      <c r="G161" s="237">
        <v>1814614</v>
      </c>
      <c r="H161" s="190"/>
      <c r="I161" s="248" t="s">
        <v>2555</v>
      </c>
      <c r="J161" s="190"/>
      <c r="K161" s="190"/>
      <c r="L161" s="190"/>
      <c r="M161" s="190"/>
      <c r="N161" s="268">
        <v>0</v>
      </c>
      <c r="O161" s="268">
        <v>1077.55</v>
      </c>
      <c r="P161" s="190" t="s">
        <v>657</v>
      </c>
      <c r="Q161" s="377"/>
    </row>
    <row r="162" spans="1:17" ht="38.25">
      <c r="A162" s="265">
        <v>15</v>
      </c>
      <c r="B162" s="190"/>
      <c r="C162" s="266" t="s">
        <v>42</v>
      </c>
      <c r="D162" s="267">
        <v>43837</v>
      </c>
      <c r="E162" s="237" t="s">
        <v>1633</v>
      </c>
      <c r="F162" s="237" t="s">
        <v>3</v>
      </c>
      <c r="G162" s="237">
        <v>1814635</v>
      </c>
      <c r="H162" s="190"/>
      <c r="I162" s="248" t="s">
        <v>2556</v>
      </c>
      <c r="J162" s="190"/>
      <c r="K162" s="190"/>
      <c r="L162" s="190"/>
      <c r="M162" s="190"/>
      <c r="N162" s="268">
        <v>0</v>
      </c>
      <c r="O162" s="268">
        <v>328.57</v>
      </c>
      <c r="P162" s="190" t="s">
        <v>657</v>
      </c>
      <c r="Q162" s="377"/>
    </row>
    <row r="163" spans="1:17" ht="51">
      <c r="A163" s="265" t="s">
        <v>562</v>
      </c>
      <c r="B163" s="190"/>
      <c r="C163" s="266" t="s">
        <v>604</v>
      </c>
      <c r="D163" s="267">
        <v>43837</v>
      </c>
      <c r="E163" s="237" t="s">
        <v>1634</v>
      </c>
      <c r="F163" s="237" t="s">
        <v>3</v>
      </c>
      <c r="G163" s="237">
        <v>1814636</v>
      </c>
      <c r="H163" s="190"/>
      <c r="I163" s="248" t="s">
        <v>2557</v>
      </c>
      <c r="J163" s="190"/>
      <c r="K163" s="190"/>
      <c r="L163" s="190"/>
      <c r="M163" s="190"/>
      <c r="N163" s="268">
        <v>0</v>
      </c>
      <c r="O163" s="268">
        <v>10.5</v>
      </c>
      <c r="P163" s="190" t="s">
        <v>657</v>
      </c>
      <c r="Q163" s="377"/>
    </row>
    <row r="164" spans="1:17" ht="51">
      <c r="A164" s="265" t="s">
        <v>562</v>
      </c>
      <c r="B164" s="190"/>
      <c r="C164" s="266" t="s">
        <v>604</v>
      </c>
      <c r="D164" s="267">
        <v>43837</v>
      </c>
      <c r="E164" s="237" t="s">
        <v>1635</v>
      </c>
      <c r="F164" s="237" t="s">
        <v>3</v>
      </c>
      <c r="G164" s="237">
        <v>1814645</v>
      </c>
      <c r="H164" s="190"/>
      <c r="I164" s="248" t="s">
        <v>2558</v>
      </c>
      <c r="J164" s="190"/>
      <c r="K164" s="190"/>
      <c r="L164" s="190"/>
      <c r="M164" s="190"/>
      <c r="N164" s="268">
        <v>0</v>
      </c>
      <c r="O164" s="268">
        <v>11516.630000000001</v>
      </c>
      <c r="P164" s="190" t="s">
        <v>657</v>
      </c>
      <c r="Q164" s="377"/>
    </row>
    <row r="165" spans="1:17" ht="38.25">
      <c r="A165" s="265" t="s">
        <v>562</v>
      </c>
      <c r="B165" s="190"/>
      <c r="C165" s="266" t="s">
        <v>604</v>
      </c>
      <c r="D165" s="267">
        <v>43837</v>
      </c>
      <c r="E165" s="237" t="s">
        <v>1636</v>
      </c>
      <c r="F165" s="237" t="s">
        <v>3</v>
      </c>
      <c r="G165" s="237">
        <v>1814662</v>
      </c>
      <c r="H165" s="190"/>
      <c r="I165" s="248" t="s">
        <v>2559</v>
      </c>
      <c r="J165" s="190"/>
      <c r="K165" s="190"/>
      <c r="L165" s="190"/>
      <c r="M165" s="190"/>
      <c r="N165" s="268">
        <v>0</v>
      </c>
      <c r="O165" s="268">
        <v>543.48</v>
      </c>
      <c r="P165" s="190" t="s">
        <v>657</v>
      </c>
      <c r="Q165" s="377"/>
    </row>
    <row r="166" spans="1:17" ht="63.75">
      <c r="A166" s="265">
        <v>30</v>
      </c>
      <c r="B166" s="190"/>
      <c r="C166" s="266" t="s">
        <v>662</v>
      </c>
      <c r="D166" s="267">
        <v>43837</v>
      </c>
      <c r="E166" s="237" t="s">
        <v>1637</v>
      </c>
      <c r="F166" s="237" t="s">
        <v>3</v>
      </c>
      <c r="G166" s="237">
        <v>1814681</v>
      </c>
      <c r="H166" s="190"/>
      <c r="I166" s="248" t="s">
        <v>2560</v>
      </c>
      <c r="J166" s="190"/>
      <c r="K166" s="190"/>
      <c r="L166" s="190"/>
      <c r="M166" s="190"/>
      <c r="N166" s="268">
        <v>0</v>
      </c>
      <c r="O166" s="268">
        <v>479.58</v>
      </c>
      <c r="P166" s="190" t="s">
        <v>657</v>
      </c>
      <c r="Q166" s="377"/>
    </row>
    <row r="167" spans="1:17" ht="38.25">
      <c r="A167" s="265" t="s">
        <v>562</v>
      </c>
      <c r="B167" s="190"/>
      <c r="C167" s="266" t="s">
        <v>604</v>
      </c>
      <c r="D167" s="267">
        <v>43837</v>
      </c>
      <c r="E167" s="237" t="s">
        <v>1638</v>
      </c>
      <c r="F167" s="237" t="s">
        <v>3</v>
      </c>
      <c r="G167" s="237">
        <v>1814420</v>
      </c>
      <c r="H167" s="190"/>
      <c r="I167" s="248" t="s">
        <v>2561</v>
      </c>
      <c r="J167" s="190"/>
      <c r="K167" s="190"/>
      <c r="L167" s="190"/>
      <c r="M167" s="190"/>
      <c r="N167" s="268">
        <v>0</v>
      </c>
      <c r="O167" s="268">
        <v>822.96</v>
      </c>
      <c r="P167" s="190" t="s">
        <v>657</v>
      </c>
      <c r="Q167" s="377"/>
    </row>
    <row r="168" spans="1:17" ht="38.25">
      <c r="A168" s="265" t="s">
        <v>562</v>
      </c>
      <c r="B168" s="190"/>
      <c r="C168" s="266" t="s">
        <v>604</v>
      </c>
      <c r="D168" s="267">
        <v>43837</v>
      </c>
      <c r="E168" s="237" t="s">
        <v>1639</v>
      </c>
      <c r="F168" s="237" t="s">
        <v>3</v>
      </c>
      <c r="G168" s="237">
        <v>1814422</v>
      </c>
      <c r="H168" s="190"/>
      <c r="I168" s="248" t="s">
        <v>692</v>
      </c>
      <c r="J168" s="190"/>
      <c r="K168" s="190"/>
      <c r="L168" s="190"/>
      <c r="M168" s="190"/>
      <c r="N168" s="268">
        <v>0</v>
      </c>
      <c r="O168" s="268">
        <v>800</v>
      </c>
      <c r="P168" s="190" t="s">
        <v>657</v>
      </c>
      <c r="Q168" s="377"/>
    </row>
    <row r="169" spans="1:17" ht="38.25">
      <c r="A169" s="265" t="s">
        <v>562</v>
      </c>
      <c r="B169" s="190"/>
      <c r="C169" s="266" t="s">
        <v>604</v>
      </c>
      <c r="D169" s="267">
        <v>43837</v>
      </c>
      <c r="E169" s="237" t="s">
        <v>1640</v>
      </c>
      <c r="F169" s="237" t="s">
        <v>3</v>
      </c>
      <c r="G169" s="237">
        <v>1814432</v>
      </c>
      <c r="H169" s="190"/>
      <c r="I169" s="248" t="s">
        <v>1473</v>
      </c>
      <c r="J169" s="190"/>
      <c r="K169" s="190"/>
      <c r="L169" s="190"/>
      <c r="M169" s="190"/>
      <c r="N169" s="268">
        <v>0</v>
      </c>
      <c r="O169" s="268">
        <v>50</v>
      </c>
      <c r="P169" s="190" t="s">
        <v>657</v>
      </c>
      <c r="Q169" s="377"/>
    </row>
    <row r="170" spans="1:17" ht="38.25">
      <c r="A170" s="265" t="s">
        <v>562</v>
      </c>
      <c r="B170" s="190"/>
      <c r="C170" s="266" t="s">
        <v>604</v>
      </c>
      <c r="D170" s="267">
        <v>43837</v>
      </c>
      <c r="E170" s="237" t="s">
        <v>1641</v>
      </c>
      <c r="F170" s="237" t="s">
        <v>3</v>
      </c>
      <c r="G170" s="237">
        <v>1814445</v>
      </c>
      <c r="H170" s="190"/>
      <c r="I170" s="248" t="s">
        <v>2562</v>
      </c>
      <c r="J170" s="190"/>
      <c r="K170" s="190"/>
      <c r="L170" s="190"/>
      <c r="M170" s="190"/>
      <c r="N170" s="268">
        <v>0</v>
      </c>
      <c r="O170" s="268">
        <v>782.51</v>
      </c>
      <c r="P170" s="190" t="s">
        <v>657</v>
      </c>
      <c r="Q170" s="377"/>
    </row>
    <row r="171" spans="1:17" ht="63.75">
      <c r="A171" s="265" t="s">
        <v>553</v>
      </c>
      <c r="B171" s="190"/>
      <c r="C171" s="266" t="s">
        <v>605</v>
      </c>
      <c r="D171" s="267">
        <v>43837</v>
      </c>
      <c r="E171" s="237" t="s">
        <v>1642</v>
      </c>
      <c r="F171" s="237" t="s">
        <v>3</v>
      </c>
      <c r="G171" s="237">
        <v>1814516</v>
      </c>
      <c r="H171" s="190"/>
      <c r="I171" s="248" t="s">
        <v>2563</v>
      </c>
      <c r="J171" s="190"/>
      <c r="K171" s="190"/>
      <c r="L171" s="190"/>
      <c r="M171" s="190"/>
      <c r="N171" s="268">
        <v>0</v>
      </c>
      <c r="O171" s="268">
        <v>29.39</v>
      </c>
      <c r="P171" s="190" t="s">
        <v>657</v>
      </c>
      <c r="Q171" s="377"/>
    </row>
    <row r="172" spans="1:17" ht="63.75">
      <c r="A172" s="265" t="s">
        <v>553</v>
      </c>
      <c r="B172" s="190"/>
      <c r="C172" s="266" t="s">
        <v>605</v>
      </c>
      <c r="D172" s="267">
        <v>43837</v>
      </c>
      <c r="E172" s="237" t="s">
        <v>1643</v>
      </c>
      <c r="F172" s="237" t="s">
        <v>3</v>
      </c>
      <c r="G172" s="237">
        <v>1814515</v>
      </c>
      <c r="H172" s="190"/>
      <c r="I172" s="248" t="s">
        <v>2564</v>
      </c>
      <c r="J172" s="190"/>
      <c r="K172" s="190"/>
      <c r="L172" s="190"/>
      <c r="M172" s="190"/>
      <c r="N172" s="268">
        <v>0</v>
      </c>
      <c r="O172" s="268">
        <v>4485.9000000000005</v>
      </c>
      <c r="P172" s="190" t="s">
        <v>657</v>
      </c>
      <c r="Q172" s="377"/>
    </row>
    <row r="173" spans="1:17" ht="38.25">
      <c r="A173" s="265" t="s">
        <v>562</v>
      </c>
      <c r="B173" s="190"/>
      <c r="C173" s="266" t="s">
        <v>604</v>
      </c>
      <c r="D173" s="267">
        <v>43837</v>
      </c>
      <c r="E173" s="237" t="s">
        <v>1644</v>
      </c>
      <c r="F173" s="237" t="s">
        <v>3</v>
      </c>
      <c r="G173" s="237">
        <v>1814509</v>
      </c>
      <c r="H173" s="190"/>
      <c r="I173" s="248" t="s">
        <v>2565</v>
      </c>
      <c r="J173" s="190"/>
      <c r="K173" s="190"/>
      <c r="L173" s="190"/>
      <c r="M173" s="190"/>
      <c r="N173" s="268">
        <v>0</v>
      </c>
      <c r="O173" s="268">
        <v>1961.96</v>
      </c>
      <c r="P173" s="190" t="s">
        <v>657</v>
      </c>
      <c r="Q173" s="377"/>
    </row>
    <row r="174" spans="1:17" ht="51">
      <c r="A174" s="265" t="s">
        <v>553</v>
      </c>
      <c r="B174" s="190"/>
      <c r="C174" s="266" t="s">
        <v>605</v>
      </c>
      <c r="D174" s="267">
        <v>43837</v>
      </c>
      <c r="E174" s="237" t="s">
        <v>1645</v>
      </c>
      <c r="F174" s="237" t="s">
        <v>3</v>
      </c>
      <c r="G174" s="237">
        <v>1814505</v>
      </c>
      <c r="H174" s="190"/>
      <c r="I174" s="248" t="s">
        <v>2566</v>
      </c>
      <c r="J174" s="190"/>
      <c r="K174" s="190"/>
      <c r="L174" s="190"/>
      <c r="M174" s="190"/>
      <c r="N174" s="268">
        <v>0</v>
      </c>
      <c r="O174" s="268">
        <v>7.36</v>
      </c>
      <c r="P174" s="190" t="s">
        <v>657</v>
      </c>
      <c r="Q174" s="377"/>
    </row>
    <row r="175" spans="1:17" ht="51">
      <c r="A175" s="265" t="s">
        <v>553</v>
      </c>
      <c r="B175" s="190"/>
      <c r="C175" s="266" t="s">
        <v>605</v>
      </c>
      <c r="D175" s="267">
        <v>43837</v>
      </c>
      <c r="E175" s="237" t="s">
        <v>1646</v>
      </c>
      <c r="F175" s="237" t="s">
        <v>3</v>
      </c>
      <c r="G175" s="237">
        <v>1814503</v>
      </c>
      <c r="H175" s="190"/>
      <c r="I175" s="248" t="s">
        <v>2567</v>
      </c>
      <c r="J175" s="190"/>
      <c r="K175" s="190"/>
      <c r="L175" s="190"/>
      <c r="M175" s="190"/>
      <c r="N175" s="268">
        <v>0</v>
      </c>
      <c r="O175" s="268">
        <v>6363.2</v>
      </c>
      <c r="P175" s="190" t="s">
        <v>657</v>
      </c>
      <c r="Q175" s="377"/>
    </row>
    <row r="176" spans="1:17" ht="38.25">
      <c r="A176" s="265" t="s">
        <v>562</v>
      </c>
      <c r="B176" s="190"/>
      <c r="C176" s="266" t="s">
        <v>604</v>
      </c>
      <c r="D176" s="267">
        <v>43837</v>
      </c>
      <c r="E176" s="237" t="s">
        <v>1647</v>
      </c>
      <c r="F176" s="237" t="s">
        <v>3</v>
      </c>
      <c r="G176" s="237">
        <v>1814494</v>
      </c>
      <c r="H176" s="190"/>
      <c r="I176" s="248" t="s">
        <v>1465</v>
      </c>
      <c r="J176" s="190"/>
      <c r="K176" s="190"/>
      <c r="L176" s="190"/>
      <c r="M176" s="190"/>
      <c r="N176" s="268">
        <v>0</v>
      </c>
      <c r="O176" s="268">
        <v>500</v>
      </c>
      <c r="P176" s="190" t="s">
        <v>657</v>
      </c>
      <c r="Q176" s="377"/>
    </row>
    <row r="177" spans="1:17" ht="51">
      <c r="A177" s="265">
        <v>591</v>
      </c>
      <c r="B177" s="190"/>
      <c r="C177" s="266" t="s">
        <v>702</v>
      </c>
      <c r="D177" s="267">
        <v>43837</v>
      </c>
      <c r="E177" s="237" t="s">
        <v>1648</v>
      </c>
      <c r="F177" s="237" t="s">
        <v>3</v>
      </c>
      <c r="G177" s="237">
        <v>1814492</v>
      </c>
      <c r="H177" s="190"/>
      <c r="I177" s="248" t="s">
        <v>2568</v>
      </c>
      <c r="J177" s="190"/>
      <c r="K177" s="190"/>
      <c r="L177" s="190"/>
      <c r="M177" s="190"/>
      <c r="N177" s="268">
        <v>0</v>
      </c>
      <c r="O177" s="268">
        <v>571.43000000000006</v>
      </c>
      <c r="P177" s="190" t="s">
        <v>657</v>
      </c>
      <c r="Q177" s="377"/>
    </row>
    <row r="178" spans="1:17" ht="63.75">
      <c r="A178" s="265" t="s">
        <v>554</v>
      </c>
      <c r="B178" s="190"/>
      <c r="C178" s="266" t="s">
        <v>728</v>
      </c>
      <c r="D178" s="267">
        <v>43837</v>
      </c>
      <c r="E178" s="237" t="s">
        <v>1649</v>
      </c>
      <c r="F178" s="237" t="s">
        <v>11</v>
      </c>
      <c r="G178" s="237">
        <v>13098</v>
      </c>
      <c r="H178" s="190"/>
      <c r="I178" s="248" t="s">
        <v>2569</v>
      </c>
      <c r="J178" s="190"/>
      <c r="K178" s="190"/>
      <c r="L178" s="190"/>
      <c r="M178" s="190"/>
      <c r="N178" s="268">
        <v>2395.91</v>
      </c>
      <c r="O178" s="268">
        <v>0</v>
      </c>
      <c r="P178" s="190" t="s">
        <v>3196</v>
      </c>
      <c r="Q178" s="377"/>
    </row>
    <row r="179" spans="1:17" ht="63.75">
      <c r="A179" s="265" t="s">
        <v>554</v>
      </c>
      <c r="B179" s="190"/>
      <c r="C179" s="266" t="s">
        <v>728</v>
      </c>
      <c r="D179" s="267">
        <v>43837</v>
      </c>
      <c r="E179" s="237" t="s">
        <v>1650</v>
      </c>
      <c r="F179" s="237" t="s">
        <v>11</v>
      </c>
      <c r="G179" s="237">
        <v>13069</v>
      </c>
      <c r="H179" s="190"/>
      <c r="I179" s="248" t="s">
        <v>2570</v>
      </c>
      <c r="J179" s="190"/>
      <c r="K179" s="190"/>
      <c r="L179" s="190"/>
      <c r="M179" s="190"/>
      <c r="N179" s="268">
        <v>16384.830000000002</v>
      </c>
      <c r="O179" s="268">
        <v>0</v>
      </c>
      <c r="P179" s="190" t="s">
        <v>657</v>
      </c>
      <c r="Q179" s="377"/>
    </row>
    <row r="180" spans="1:17" ht="63.75">
      <c r="A180" s="265" t="s">
        <v>554</v>
      </c>
      <c r="B180" s="190"/>
      <c r="C180" s="266" t="s">
        <v>728</v>
      </c>
      <c r="D180" s="267">
        <v>43837</v>
      </c>
      <c r="E180" s="237" t="s">
        <v>1651</v>
      </c>
      <c r="F180" s="237" t="s">
        <v>11</v>
      </c>
      <c r="G180" s="237">
        <v>13068</v>
      </c>
      <c r="H180" s="190"/>
      <c r="I180" s="248" t="s">
        <v>2571</v>
      </c>
      <c r="J180" s="190"/>
      <c r="K180" s="190"/>
      <c r="L180" s="190"/>
      <c r="M180" s="190"/>
      <c r="N180" s="268">
        <v>32446.28</v>
      </c>
      <c r="O180" s="268">
        <v>0</v>
      </c>
      <c r="P180" s="190" t="s">
        <v>3196</v>
      </c>
      <c r="Q180" s="377"/>
    </row>
    <row r="181" spans="1:17" ht="76.5">
      <c r="A181" s="265" t="s">
        <v>554</v>
      </c>
      <c r="B181" s="190"/>
      <c r="C181" s="266" t="s">
        <v>728</v>
      </c>
      <c r="D181" s="267">
        <v>43837</v>
      </c>
      <c r="E181" s="237" t="s">
        <v>1652</v>
      </c>
      <c r="F181" s="237" t="s">
        <v>11</v>
      </c>
      <c r="G181" s="237">
        <v>975868</v>
      </c>
      <c r="H181" s="190"/>
      <c r="I181" s="248" t="s">
        <v>2572</v>
      </c>
      <c r="J181" s="190"/>
      <c r="K181" s="190"/>
      <c r="L181" s="190"/>
      <c r="M181" s="190"/>
      <c r="N181" s="268">
        <v>50</v>
      </c>
      <c r="O181" s="268">
        <v>0</v>
      </c>
      <c r="P181" s="190" t="s">
        <v>657</v>
      </c>
      <c r="Q181" s="377"/>
    </row>
    <row r="182" spans="1:17" ht="89.25">
      <c r="A182" s="265" t="s">
        <v>554</v>
      </c>
      <c r="B182" s="190"/>
      <c r="C182" s="266" t="s">
        <v>728</v>
      </c>
      <c r="D182" s="267">
        <v>43837</v>
      </c>
      <c r="E182" s="237" t="s">
        <v>1653</v>
      </c>
      <c r="F182" s="237" t="s">
        <v>13</v>
      </c>
      <c r="G182" s="237">
        <v>975868</v>
      </c>
      <c r="H182" s="190"/>
      <c r="I182" s="248" t="s">
        <v>2573</v>
      </c>
      <c r="J182" s="190"/>
      <c r="K182" s="190"/>
      <c r="L182" s="190"/>
      <c r="M182" s="190"/>
      <c r="N182" s="268">
        <v>680</v>
      </c>
      <c r="O182" s="268">
        <v>0</v>
      </c>
      <c r="P182" s="190" t="s">
        <v>657</v>
      </c>
      <c r="Q182" s="377"/>
    </row>
    <row r="183" spans="1:17" ht="51">
      <c r="A183" s="265" t="s">
        <v>554</v>
      </c>
      <c r="B183" s="190"/>
      <c r="C183" s="266" t="s">
        <v>728</v>
      </c>
      <c r="D183" s="267">
        <v>43837</v>
      </c>
      <c r="E183" s="237" t="s">
        <v>1654</v>
      </c>
      <c r="F183" s="237" t="s">
        <v>11</v>
      </c>
      <c r="G183" s="237">
        <v>975874</v>
      </c>
      <c r="H183" s="190"/>
      <c r="I183" s="248" t="s">
        <v>2574</v>
      </c>
      <c r="J183" s="190"/>
      <c r="K183" s="190"/>
      <c r="L183" s="190"/>
      <c r="M183" s="190"/>
      <c r="N183" s="268">
        <v>51000</v>
      </c>
      <c r="O183" s="268">
        <v>0</v>
      </c>
      <c r="P183" s="190" t="s">
        <v>657</v>
      </c>
      <c r="Q183" s="377"/>
    </row>
    <row r="184" spans="1:17" ht="76.5">
      <c r="A184" s="265" t="s">
        <v>556</v>
      </c>
      <c r="B184" s="190"/>
      <c r="C184" s="266" t="s">
        <v>716</v>
      </c>
      <c r="D184" s="267">
        <v>43837</v>
      </c>
      <c r="E184" s="237" t="s">
        <v>1655</v>
      </c>
      <c r="F184" s="237" t="s">
        <v>6</v>
      </c>
      <c r="G184" s="237">
        <v>975872</v>
      </c>
      <c r="H184" s="190"/>
      <c r="I184" s="248" t="s">
        <v>2575</v>
      </c>
      <c r="J184" s="190"/>
      <c r="K184" s="190"/>
      <c r="L184" s="190"/>
      <c r="M184" s="190"/>
      <c r="N184" s="268">
        <v>0</v>
      </c>
      <c r="O184" s="268">
        <v>749</v>
      </c>
      <c r="P184" s="190" t="s">
        <v>657</v>
      </c>
      <c r="Q184" s="377"/>
    </row>
    <row r="185" spans="1:17" ht="63.75">
      <c r="A185" s="265">
        <v>513</v>
      </c>
      <c r="B185" s="190"/>
      <c r="C185" s="266" t="s">
        <v>169</v>
      </c>
      <c r="D185" s="267">
        <v>43837</v>
      </c>
      <c r="E185" s="237" t="s">
        <v>1656</v>
      </c>
      <c r="F185" s="237" t="s">
        <v>15</v>
      </c>
      <c r="G185" s="237">
        <v>1240916</v>
      </c>
      <c r="H185" s="190"/>
      <c r="I185" s="248" t="s">
        <v>2576</v>
      </c>
      <c r="J185" s="190"/>
      <c r="K185" s="190"/>
      <c r="L185" s="190"/>
      <c r="M185" s="190"/>
      <c r="N185" s="268">
        <v>50</v>
      </c>
      <c r="O185" s="268">
        <v>0</v>
      </c>
      <c r="P185" s="190" t="s">
        <v>657</v>
      </c>
      <c r="Q185" s="377"/>
    </row>
    <row r="186" spans="1:17" ht="51">
      <c r="A186" s="265">
        <v>119</v>
      </c>
      <c r="B186" s="190"/>
      <c r="C186" s="266" t="s">
        <v>62</v>
      </c>
      <c r="D186" s="267">
        <v>43837</v>
      </c>
      <c r="E186" s="237" t="s">
        <v>1657</v>
      </c>
      <c r="F186" s="237" t="s">
        <v>11</v>
      </c>
      <c r="G186" s="237">
        <v>975909</v>
      </c>
      <c r="H186" s="190"/>
      <c r="I186" s="248" t="s">
        <v>2577</v>
      </c>
      <c r="J186" s="190"/>
      <c r="K186" s="190"/>
      <c r="L186" s="190"/>
      <c r="M186" s="190"/>
      <c r="N186" s="268">
        <v>50</v>
      </c>
      <c r="O186" s="268">
        <v>0</v>
      </c>
      <c r="P186" s="190" t="s">
        <v>657</v>
      </c>
      <c r="Q186" s="377"/>
    </row>
    <row r="187" spans="1:17" ht="51">
      <c r="A187" s="265">
        <v>513</v>
      </c>
      <c r="B187" s="190"/>
      <c r="C187" s="266" t="s">
        <v>169</v>
      </c>
      <c r="D187" s="267">
        <v>43837</v>
      </c>
      <c r="E187" s="237" t="s">
        <v>1658</v>
      </c>
      <c r="F187" s="237" t="s">
        <v>11</v>
      </c>
      <c r="G187" s="237">
        <v>975905</v>
      </c>
      <c r="H187" s="190"/>
      <c r="I187" s="248" t="s">
        <v>2578</v>
      </c>
      <c r="J187" s="190"/>
      <c r="K187" s="190"/>
      <c r="L187" s="190"/>
      <c r="M187" s="190"/>
      <c r="N187" s="268">
        <v>50</v>
      </c>
      <c r="O187" s="268">
        <v>0</v>
      </c>
      <c r="P187" s="190" t="s">
        <v>657</v>
      </c>
      <c r="Q187" s="377"/>
    </row>
    <row r="188" spans="1:17" ht="51">
      <c r="A188" s="265">
        <v>513</v>
      </c>
      <c r="B188" s="190"/>
      <c r="C188" s="266" t="s">
        <v>169</v>
      </c>
      <c r="D188" s="267">
        <v>43837</v>
      </c>
      <c r="E188" s="237" t="s">
        <v>1659</v>
      </c>
      <c r="F188" s="237" t="s">
        <v>11</v>
      </c>
      <c r="G188" s="237">
        <v>975913</v>
      </c>
      <c r="H188" s="190"/>
      <c r="I188" s="248" t="s">
        <v>2579</v>
      </c>
      <c r="J188" s="190"/>
      <c r="K188" s="190"/>
      <c r="L188" s="190"/>
      <c r="M188" s="190"/>
      <c r="N188" s="268">
        <v>50</v>
      </c>
      <c r="O188" s="268">
        <v>0</v>
      </c>
      <c r="P188" s="190" t="s">
        <v>657</v>
      </c>
      <c r="Q188" s="377"/>
    </row>
    <row r="189" spans="1:17" ht="63.75">
      <c r="A189" s="265">
        <v>340</v>
      </c>
      <c r="B189" s="190"/>
      <c r="C189" s="266" t="s">
        <v>145</v>
      </c>
      <c r="D189" s="267">
        <v>43838</v>
      </c>
      <c r="E189" s="237" t="s">
        <v>1660</v>
      </c>
      <c r="F189" s="237" t="s">
        <v>3</v>
      </c>
      <c r="G189" s="237">
        <v>1814930</v>
      </c>
      <c r="H189" s="190"/>
      <c r="I189" s="248" t="s">
        <v>2580</v>
      </c>
      <c r="J189" s="190"/>
      <c r="K189" s="190"/>
      <c r="L189" s="190"/>
      <c r="M189" s="190"/>
      <c r="N189" s="268">
        <v>0</v>
      </c>
      <c r="O189" s="268">
        <v>1228.72</v>
      </c>
      <c r="P189" s="190" t="s">
        <v>657</v>
      </c>
      <c r="Q189" s="377"/>
    </row>
    <row r="190" spans="1:17" ht="38.25">
      <c r="A190" s="265" t="s">
        <v>562</v>
      </c>
      <c r="B190" s="190"/>
      <c r="C190" s="266" t="s">
        <v>604</v>
      </c>
      <c r="D190" s="267">
        <v>43838</v>
      </c>
      <c r="E190" s="237" t="s">
        <v>1661</v>
      </c>
      <c r="F190" s="237" t="s">
        <v>3</v>
      </c>
      <c r="G190" s="237">
        <v>1814943</v>
      </c>
      <c r="H190" s="190"/>
      <c r="I190" s="248" t="s">
        <v>2581</v>
      </c>
      <c r="J190" s="190"/>
      <c r="K190" s="190"/>
      <c r="L190" s="190"/>
      <c r="M190" s="190"/>
      <c r="N190" s="268">
        <v>0</v>
      </c>
      <c r="O190" s="268">
        <v>1034.7</v>
      </c>
      <c r="P190" s="190" t="s">
        <v>657</v>
      </c>
      <c r="Q190" s="377"/>
    </row>
    <row r="191" spans="1:17" ht="38.25">
      <c r="A191" s="265" t="s">
        <v>562</v>
      </c>
      <c r="B191" s="190"/>
      <c r="C191" s="266" t="s">
        <v>604</v>
      </c>
      <c r="D191" s="267">
        <v>43838</v>
      </c>
      <c r="E191" s="237" t="s">
        <v>1662</v>
      </c>
      <c r="F191" s="237" t="s">
        <v>3</v>
      </c>
      <c r="G191" s="237">
        <v>1814950</v>
      </c>
      <c r="H191" s="190"/>
      <c r="I191" s="248" t="s">
        <v>2582</v>
      </c>
      <c r="J191" s="190"/>
      <c r="K191" s="190"/>
      <c r="L191" s="190"/>
      <c r="M191" s="190"/>
      <c r="N191" s="268">
        <v>0</v>
      </c>
      <c r="O191" s="268">
        <v>1669</v>
      </c>
      <c r="P191" s="190" t="s">
        <v>657</v>
      </c>
      <c r="Q191" s="377"/>
    </row>
    <row r="192" spans="1:17" ht="38.25">
      <c r="A192" s="265">
        <v>35</v>
      </c>
      <c r="B192" s="190"/>
      <c r="C192" s="266" t="s">
        <v>46</v>
      </c>
      <c r="D192" s="267">
        <v>43838</v>
      </c>
      <c r="E192" s="237" t="s">
        <v>1663</v>
      </c>
      <c r="F192" s="237" t="s">
        <v>3</v>
      </c>
      <c r="G192" s="237">
        <v>1814965</v>
      </c>
      <c r="H192" s="190"/>
      <c r="I192" s="248" t="s">
        <v>1340</v>
      </c>
      <c r="J192" s="190"/>
      <c r="K192" s="190"/>
      <c r="L192" s="190"/>
      <c r="M192" s="190"/>
      <c r="N192" s="268">
        <v>0</v>
      </c>
      <c r="O192" s="268">
        <v>1000</v>
      </c>
      <c r="P192" s="190" t="s">
        <v>657</v>
      </c>
      <c r="Q192" s="377"/>
    </row>
    <row r="193" spans="1:17" ht="51">
      <c r="A193" s="265" t="s">
        <v>562</v>
      </c>
      <c r="B193" s="190"/>
      <c r="C193" s="266" t="s">
        <v>604</v>
      </c>
      <c r="D193" s="267">
        <v>43838</v>
      </c>
      <c r="E193" s="237" t="s">
        <v>1664</v>
      </c>
      <c r="F193" s="237" t="s">
        <v>3</v>
      </c>
      <c r="G193" s="237">
        <v>1814966</v>
      </c>
      <c r="H193" s="190"/>
      <c r="I193" s="248" t="s">
        <v>1344</v>
      </c>
      <c r="J193" s="190"/>
      <c r="K193" s="190"/>
      <c r="L193" s="190"/>
      <c r="M193" s="190"/>
      <c r="N193" s="268">
        <v>0</v>
      </c>
      <c r="O193" s="268">
        <v>1726</v>
      </c>
      <c r="P193" s="190" t="s">
        <v>657</v>
      </c>
      <c r="Q193" s="377"/>
    </row>
    <row r="194" spans="1:17" ht="51">
      <c r="A194" s="265">
        <v>190</v>
      </c>
      <c r="B194" s="190"/>
      <c r="C194" s="266" t="s">
        <v>91</v>
      </c>
      <c r="D194" s="267">
        <v>43838</v>
      </c>
      <c r="E194" s="237" t="s">
        <v>1665</v>
      </c>
      <c r="F194" s="237" t="s">
        <v>3</v>
      </c>
      <c r="G194" s="237">
        <v>1814973</v>
      </c>
      <c r="H194" s="190"/>
      <c r="I194" s="248" t="s">
        <v>2583</v>
      </c>
      <c r="J194" s="190"/>
      <c r="K194" s="190"/>
      <c r="L194" s="190"/>
      <c r="M194" s="190"/>
      <c r="N194" s="268">
        <v>0</v>
      </c>
      <c r="O194" s="268">
        <v>399.98</v>
      </c>
      <c r="P194" s="190" t="s">
        <v>657</v>
      </c>
      <c r="Q194" s="377"/>
    </row>
    <row r="195" spans="1:17" ht="63.75">
      <c r="A195" s="265" t="s">
        <v>553</v>
      </c>
      <c r="B195" s="190"/>
      <c r="C195" s="266" t="s">
        <v>605</v>
      </c>
      <c r="D195" s="267">
        <v>43838</v>
      </c>
      <c r="E195" s="237" t="s">
        <v>1666</v>
      </c>
      <c r="F195" s="237" t="s">
        <v>3</v>
      </c>
      <c r="G195" s="237">
        <v>1814925</v>
      </c>
      <c r="H195" s="190"/>
      <c r="I195" s="248" t="s">
        <v>2584</v>
      </c>
      <c r="J195" s="190"/>
      <c r="K195" s="190"/>
      <c r="L195" s="190"/>
      <c r="M195" s="190"/>
      <c r="N195" s="268">
        <v>0</v>
      </c>
      <c r="O195" s="268">
        <v>810.9</v>
      </c>
      <c r="P195" s="190" t="s">
        <v>657</v>
      </c>
      <c r="Q195" s="377"/>
    </row>
    <row r="196" spans="1:17" ht="63.75">
      <c r="A196" s="265" t="s">
        <v>553</v>
      </c>
      <c r="B196" s="190"/>
      <c r="C196" s="266" t="s">
        <v>605</v>
      </c>
      <c r="D196" s="267">
        <v>43838</v>
      </c>
      <c r="E196" s="237" t="s">
        <v>1667</v>
      </c>
      <c r="F196" s="237" t="s">
        <v>3</v>
      </c>
      <c r="G196" s="237">
        <v>1814923</v>
      </c>
      <c r="H196" s="190"/>
      <c r="I196" s="248" t="s">
        <v>2585</v>
      </c>
      <c r="J196" s="190"/>
      <c r="K196" s="190"/>
      <c r="L196" s="190"/>
      <c r="M196" s="190"/>
      <c r="N196" s="268">
        <v>0</v>
      </c>
      <c r="O196" s="268">
        <v>430</v>
      </c>
      <c r="P196" s="190" t="s">
        <v>657</v>
      </c>
      <c r="Q196" s="377"/>
    </row>
    <row r="197" spans="1:17" ht="51">
      <c r="A197" s="265" t="s">
        <v>553</v>
      </c>
      <c r="B197" s="190"/>
      <c r="C197" s="266" t="s">
        <v>605</v>
      </c>
      <c r="D197" s="267">
        <v>43838</v>
      </c>
      <c r="E197" s="237" t="s">
        <v>1668</v>
      </c>
      <c r="F197" s="237" t="s">
        <v>3</v>
      </c>
      <c r="G197" s="237">
        <v>1814913</v>
      </c>
      <c r="H197" s="190"/>
      <c r="I197" s="248" t="s">
        <v>2586</v>
      </c>
      <c r="J197" s="190"/>
      <c r="K197" s="190"/>
      <c r="L197" s="190"/>
      <c r="M197" s="190"/>
      <c r="N197" s="268">
        <v>0</v>
      </c>
      <c r="O197" s="268">
        <v>73.5</v>
      </c>
      <c r="P197" s="190" t="s">
        <v>657</v>
      </c>
      <c r="Q197" s="377"/>
    </row>
    <row r="198" spans="1:17" ht="51">
      <c r="A198" s="265" t="s">
        <v>553</v>
      </c>
      <c r="B198" s="190"/>
      <c r="C198" s="266" t="s">
        <v>605</v>
      </c>
      <c r="D198" s="267">
        <v>43838</v>
      </c>
      <c r="E198" s="237" t="s">
        <v>1669</v>
      </c>
      <c r="F198" s="237" t="s">
        <v>3</v>
      </c>
      <c r="G198" s="237">
        <v>1814912</v>
      </c>
      <c r="H198" s="190"/>
      <c r="I198" s="248" t="s">
        <v>2587</v>
      </c>
      <c r="J198" s="190"/>
      <c r="K198" s="190"/>
      <c r="L198" s="190"/>
      <c r="M198" s="190"/>
      <c r="N198" s="268">
        <v>0</v>
      </c>
      <c r="O198" s="268">
        <v>128.19999999999999</v>
      </c>
      <c r="P198" s="190" t="s">
        <v>657</v>
      </c>
      <c r="Q198" s="377"/>
    </row>
    <row r="199" spans="1:17" ht="51">
      <c r="A199" s="265" t="s">
        <v>562</v>
      </c>
      <c r="B199" s="190"/>
      <c r="C199" s="266" t="s">
        <v>604</v>
      </c>
      <c r="D199" s="267">
        <v>43838</v>
      </c>
      <c r="E199" s="237" t="s">
        <v>1670</v>
      </c>
      <c r="F199" s="237" t="s">
        <v>3</v>
      </c>
      <c r="G199" s="237">
        <v>1815094</v>
      </c>
      <c r="H199" s="190"/>
      <c r="I199" s="248" t="s">
        <v>2588</v>
      </c>
      <c r="J199" s="190"/>
      <c r="K199" s="190"/>
      <c r="L199" s="190"/>
      <c r="M199" s="190"/>
      <c r="N199" s="268">
        <v>0</v>
      </c>
      <c r="O199" s="268">
        <v>800</v>
      </c>
      <c r="P199" s="190" t="s">
        <v>657</v>
      </c>
      <c r="Q199" s="377"/>
    </row>
    <row r="200" spans="1:17" ht="51">
      <c r="A200" s="265">
        <v>591</v>
      </c>
      <c r="B200" s="190"/>
      <c r="C200" s="266" t="s">
        <v>702</v>
      </c>
      <c r="D200" s="267">
        <v>43838</v>
      </c>
      <c r="E200" s="237" t="s">
        <v>1671</v>
      </c>
      <c r="F200" s="237" t="s">
        <v>3</v>
      </c>
      <c r="G200" s="237">
        <v>1815082</v>
      </c>
      <c r="H200" s="190"/>
      <c r="I200" s="248" t="s">
        <v>2589</v>
      </c>
      <c r="J200" s="190"/>
      <c r="K200" s="190"/>
      <c r="L200" s="190"/>
      <c r="M200" s="190"/>
      <c r="N200" s="268">
        <v>0</v>
      </c>
      <c r="O200" s="268">
        <v>47.35</v>
      </c>
      <c r="P200" s="190" t="s">
        <v>657</v>
      </c>
      <c r="Q200" s="377"/>
    </row>
    <row r="201" spans="1:17" ht="51">
      <c r="A201" s="265" t="s">
        <v>562</v>
      </c>
      <c r="B201" s="190"/>
      <c r="C201" s="266" t="s">
        <v>604</v>
      </c>
      <c r="D201" s="267">
        <v>43838</v>
      </c>
      <c r="E201" s="237" t="s">
        <v>1672</v>
      </c>
      <c r="F201" s="237" t="s">
        <v>3</v>
      </c>
      <c r="G201" s="237">
        <v>1815071</v>
      </c>
      <c r="H201" s="190"/>
      <c r="I201" s="248" t="s">
        <v>2590</v>
      </c>
      <c r="J201" s="190"/>
      <c r="K201" s="190"/>
      <c r="L201" s="190"/>
      <c r="M201" s="190"/>
      <c r="N201" s="268">
        <v>0</v>
      </c>
      <c r="O201" s="268">
        <v>1438.45</v>
      </c>
      <c r="P201" s="190" t="s">
        <v>657</v>
      </c>
      <c r="Q201" s="377"/>
    </row>
    <row r="202" spans="1:17" ht="51">
      <c r="A202" s="265" t="s">
        <v>562</v>
      </c>
      <c r="B202" s="190"/>
      <c r="C202" s="266" t="s">
        <v>604</v>
      </c>
      <c r="D202" s="267">
        <v>43838</v>
      </c>
      <c r="E202" s="237" t="s">
        <v>1673</v>
      </c>
      <c r="F202" s="237" t="s">
        <v>3</v>
      </c>
      <c r="G202" s="237">
        <v>1815067</v>
      </c>
      <c r="H202" s="190"/>
      <c r="I202" s="248" t="s">
        <v>2591</v>
      </c>
      <c r="J202" s="190"/>
      <c r="K202" s="190"/>
      <c r="L202" s="190"/>
      <c r="M202" s="190"/>
      <c r="N202" s="268">
        <v>0</v>
      </c>
      <c r="O202" s="268">
        <v>16412.34</v>
      </c>
      <c r="P202" s="190" t="s">
        <v>657</v>
      </c>
      <c r="Q202" s="377"/>
    </row>
    <row r="203" spans="1:17" ht="51">
      <c r="A203" s="265">
        <v>592</v>
      </c>
      <c r="B203" s="190"/>
      <c r="C203" s="266" t="s">
        <v>634</v>
      </c>
      <c r="D203" s="267">
        <v>43838</v>
      </c>
      <c r="E203" s="237" t="s">
        <v>1674</v>
      </c>
      <c r="F203" s="237" t="s">
        <v>3</v>
      </c>
      <c r="G203" s="237">
        <v>1815053</v>
      </c>
      <c r="H203" s="190"/>
      <c r="I203" s="248" t="s">
        <v>2592</v>
      </c>
      <c r="J203" s="190"/>
      <c r="K203" s="190"/>
      <c r="L203" s="190"/>
      <c r="M203" s="190"/>
      <c r="N203" s="268">
        <v>0</v>
      </c>
      <c r="O203" s="268">
        <v>16</v>
      </c>
      <c r="P203" s="190" t="s">
        <v>657</v>
      </c>
      <c r="Q203" s="377"/>
    </row>
    <row r="204" spans="1:17" ht="38.25">
      <c r="A204" s="265" t="s">
        <v>562</v>
      </c>
      <c r="B204" s="190"/>
      <c r="C204" s="266" t="s">
        <v>604</v>
      </c>
      <c r="D204" s="267">
        <v>43838</v>
      </c>
      <c r="E204" s="237" t="s">
        <v>1675</v>
      </c>
      <c r="F204" s="237" t="s">
        <v>3</v>
      </c>
      <c r="G204" s="237">
        <v>1815044</v>
      </c>
      <c r="H204" s="190"/>
      <c r="I204" s="248" t="s">
        <v>2593</v>
      </c>
      <c r="J204" s="190"/>
      <c r="K204" s="190"/>
      <c r="L204" s="190"/>
      <c r="M204" s="190"/>
      <c r="N204" s="268">
        <v>0</v>
      </c>
      <c r="O204" s="268">
        <v>259.10000000000002</v>
      </c>
      <c r="P204" s="190" t="s">
        <v>657</v>
      </c>
      <c r="Q204" s="377"/>
    </row>
    <row r="205" spans="1:17" ht="51">
      <c r="A205" s="265">
        <v>591</v>
      </c>
      <c r="B205" s="190"/>
      <c r="C205" s="266" t="s">
        <v>702</v>
      </c>
      <c r="D205" s="267">
        <v>43838</v>
      </c>
      <c r="E205" s="237" t="s">
        <v>1676</v>
      </c>
      <c r="F205" s="237" t="s">
        <v>3</v>
      </c>
      <c r="G205" s="237">
        <v>1815041</v>
      </c>
      <c r="H205" s="190"/>
      <c r="I205" s="248" t="s">
        <v>2594</v>
      </c>
      <c r="J205" s="190"/>
      <c r="K205" s="190"/>
      <c r="L205" s="190"/>
      <c r="M205" s="190"/>
      <c r="N205" s="268">
        <v>0</v>
      </c>
      <c r="O205" s="268">
        <v>81.510000000000005</v>
      </c>
      <c r="P205" s="190" t="s">
        <v>657</v>
      </c>
      <c r="Q205" s="377"/>
    </row>
    <row r="206" spans="1:17" ht="51">
      <c r="A206" s="265" t="s">
        <v>562</v>
      </c>
      <c r="B206" s="190"/>
      <c r="C206" s="266" t="s">
        <v>604</v>
      </c>
      <c r="D206" s="267">
        <v>43838</v>
      </c>
      <c r="E206" s="237" t="s">
        <v>1677</v>
      </c>
      <c r="F206" s="237" t="s">
        <v>3</v>
      </c>
      <c r="G206" s="237">
        <v>1815019</v>
      </c>
      <c r="H206" s="190"/>
      <c r="I206" s="248" t="s">
        <v>2595</v>
      </c>
      <c r="J206" s="190"/>
      <c r="K206" s="190"/>
      <c r="L206" s="190"/>
      <c r="M206" s="190"/>
      <c r="N206" s="268">
        <v>0</v>
      </c>
      <c r="O206" s="268">
        <v>921.47</v>
      </c>
      <c r="P206" s="190" t="s">
        <v>657</v>
      </c>
      <c r="Q206" s="377"/>
    </row>
    <row r="207" spans="1:17" ht="51">
      <c r="A207" s="265">
        <v>592</v>
      </c>
      <c r="B207" s="190"/>
      <c r="C207" s="266" t="s">
        <v>634</v>
      </c>
      <c r="D207" s="267">
        <v>43838</v>
      </c>
      <c r="E207" s="237" t="s">
        <v>1678</v>
      </c>
      <c r="F207" s="237" t="s">
        <v>3</v>
      </c>
      <c r="G207" s="237">
        <v>1815017</v>
      </c>
      <c r="H207" s="190"/>
      <c r="I207" s="248" t="s">
        <v>2596</v>
      </c>
      <c r="J207" s="190"/>
      <c r="K207" s="190"/>
      <c r="L207" s="190"/>
      <c r="M207" s="190"/>
      <c r="N207" s="268">
        <v>0</v>
      </c>
      <c r="O207" s="268">
        <v>8</v>
      </c>
      <c r="P207" s="190" t="s">
        <v>657</v>
      </c>
      <c r="Q207" s="377"/>
    </row>
    <row r="208" spans="1:17" ht="38.25">
      <c r="A208" s="265" t="s">
        <v>562</v>
      </c>
      <c r="B208" s="190"/>
      <c r="C208" s="266" t="s">
        <v>604</v>
      </c>
      <c r="D208" s="267">
        <v>43838</v>
      </c>
      <c r="E208" s="237" t="s">
        <v>1679</v>
      </c>
      <c r="F208" s="237" t="s">
        <v>3</v>
      </c>
      <c r="G208" s="237">
        <v>1815014</v>
      </c>
      <c r="H208" s="190"/>
      <c r="I208" s="248" t="s">
        <v>2597</v>
      </c>
      <c r="J208" s="190"/>
      <c r="K208" s="190"/>
      <c r="L208" s="190"/>
      <c r="M208" s="190"/>
      <c r="N208" s="268">
        <v>0</v>
      </c>
      <c r="O208" s="268">
        <v>321.90000000000003</v>
      </c>
      <c r="P208" s="190" t="s">
        <v>657</v>
      </c>
      <c r="Q208" s="377"/>
    </row>
    <row r="209" spans="1:17" ht="51">
      <c r="A209" s="265" t="s">
        <v>553</v>
      </c>
      <c r="B209" s="190"/>
      <c r="C209" s="266" t="s">
        <v>605</v>
      </c>
      <c r="D209" s="267">
        <v>43838</v>
      </c>
      <c r="E209" s="237" t="s">
        <v>1680</v>
      </c>
      <c r="F209" s="237" t="s">
        <v>3</v>
      </c>
      <c r="G209" s="237">
        <v>1814990</v>
      </c>
      <c r="H209" s="190"/>
      <c r="I209" s="248" t="s">
        <v>2598</v>
      </c>
      <c r="J209" s="190"/>
      <c r="K209" s="190"/>
      <c r="L209" s="190"/>
      <c r="M209" s="190"/>
      <c r="N209" s="268">
        <v>0</v>
      </c>
      <c r="O209" s="268">
        <v>14.4</v>
      </c>
      <c r="P209" s="190" t="s">
        <v>657</v>
      </c>
      <c r="Q209" s="377"/>
    </row>
    <row r="210" spans="1:17" ht="51">
      <c r="A210" s="265" t="s">
        <v>553</v>
      </c>
      <c r="B210" s="190"/>
      <c r="C210" s="266" t="s">
        <v>605</v>
      </c>
      <c r="D210" s="267">
        <v>43838</v>
      </c>
      <c r="E210" s="237" t="s">
        <v>1681</v>
      </c>
      <c r="F210" s="237" t="s">
        <v>3</v>
      </c>
      <c r="G210" s="237">
        <v>1814884</v>
      </c>
      <c r="H210" s="190"/>
      <c r="I210" s="248" t="s">
        <v>2599</v>
      </c>
      <c r="J210" s="190"/>
      <c r="K210" s="190"/>
      <c r="L210" s="190"/>
      <c r="M210" s="190"/>
      <c r="N210" s="268">
        <v>0</v>
      </c>
      <c r="O210" s="268">
        <v>21779.87</v>
      </c>
      <c r="P210" s="190" t="s">
        <v>657</v>
      </c>
      <c r="Q210" s="377"/>
    </row>
    <row r="211" spans="1:17" ht="51">
      <c r="A211" s="265" t="s">
        <v>553</v>
      </c>
      <c r="B211" s="190"/>
      <c r="C211" s="266" t="s">
        <v>605</v>
      </c>
      <c r="D211" s="267">
        <v>43838</v>
      </c>
      <c r="E211" s="237" t="s">
        <v>1682</v>
      </c>
      <c r="F211" s="237" t="s">
        <v>3</v>
      </c>
      <c r="G211" s="237">
        <v>1814882</v>
      </c>
      <c r="H211" s="190"/>
      <c r="I211" s="248" t="s">
        <v>2600</v>
      </c>
      <c r="J211" s="190"/>
      <c r="K211" s="190"/>
      <c r="L211" s="190"/>
      <c r="M211" s="190"/>
      <c r="N211" s="268">
        <v>0</v>
      </c>
      <c r="O211" s="268">
        <v>369339.52</v>
      </c>
      <c r="P211" s="190" t="s">
        <v>657</v>
      </c>
      <c r="Q211" s="377"/>
    </row>
    <row r="212" spans="1:17" ht="51">
      <c r="A212" s="265" t="s">
        <v>553</v>
      </c>
      <c r="B212" s="190"/>
      <c r="C212" s="266" t="s">
        <v>605</v>
      </c>
      <c r="D212" s="267">
        <v>43838</v>
      </c>
      <c r="E212" s="237" t="s">
        <v>1683</v>
      </c>
      <c r="F212" s="237" t="s">
        <v>3</v>
      </c>
      <c r="G212" s="237">
        <v>1814878</v>
      </c>
      <c r="H212" s="190"/>
      <c r="I212" s="248" t="s">
        <v>2601</v>
      </c>
      <c r="J212" s="190"/>
      <c r="K212" s="190"/>
      <c r="L212" s="190"/>
      <c r="M212" s="190"/>
      <c r="N212" s="268">
        <v>0</v>
      </c>
      <c r="O212" s="268">
        <v>9</v>
      </c>
      <c r="P212" s="190" t="s">
        <v>657</v>
      </c>
      <c r="Q212" s="377"/>
    </row>
    <row r="213" spans="1:17" ht="51">
      <c r="A213" s="265" t="s">
        <v>553</v>
      </c>
      <c r="B213" s="190"/>
      <c r="C213" s="266" t="s">
        <v>605</v>
      </c>
      <c r="D213" s="267">
        <v>43838</v>
      </c>
      <c r="E213" s="237" t="s">
        <v>1684</v>
      </c>
      <c r="F213" s="237" t="s">
        <v>3</v>
      </c>
      <c r="G213" s="237">
        <v>1814875</v>
      </c>
      <c r="H213" s="190"/>
      <c r="I213" s="248" t="s">
        <v>2602</v>
      </c>
      <c r="J213" s="190"/>
      <c r="K213" s="190"/>
      <c r="L213" s="190"/>
      <c r="M213" s="190"/>
      <c r="N213" s="268">
        <v>0</v>
      </c>
      <c r="O213" s="268">
        <v>7620</v>
      </c>
      <c r="P213" s="190" t="s">
        <v>657</v>
      </c>
      <c r="Q213" s="377"/>
    </row>
    <row r="214" spans="1:17" ht="51">
      <c r="A214" s="265" t="s">
        <v>553</v>
      </c>
      <c r="B214" s="190"/>
      <c r="C214" s="266" t="s">
        <v>605</v>
      </c>
      <c r="D214" s="267">
        <v>43838</v>
      </c>
      <c r="E214" s="237" t="s">
        <v>1685</v>
      </c>
      <c r="F214" s="237" t="s">
        <v>3</v>
      </c>
      <c r="G214" s="237">
        <v>1814874</v>
      </c>
      <c r="H214" s="190"/>
      <c r="I214" s="248" t="s">
        <v>2603</v>
      </c>
      <c r="J214" s="190"/>
      <c r="K214" s="190"/>
      <c r="L214" s="190"/>
      <c r="M214" s="190"/>
      <c r="N214" s="268">
        <v>0</v>
      </c>
      <c r="O214" s="268">
        <v>90.7</v>
      </c>
      <c r="P214" s="190" t="s">
        <v>657</v>
      </c>
      <c r="Q214" s="377"/>
    </row>
    <row r="215" spans="1:17" ht="51">
      <c r="A215" s="265" t="s">
        <v>553</v>
      </c>
      <c r="B215" s="190"/>
      <c r="C215" s="266" t="s">
        <v>605</v>
      </c>
      <c r="D215" s="267">
        <v>43838</v>
      </c>
      <c r="E215" s="237" t="s">
        <v>1686</v>
      </c>
      <c r="F215" s="237" t="s">
        <v>3</v>
      </c>
      <c r="G215" s="237">
        <v>1814873</v>
      </c>
      <c r="H215" s="190"/>
      <c r="I215" s="248" t="s">
        <v>2604</v>
      </c>
      <c r="J215" s="190"/>
      <c r="K215" s="190"/>
      <c r="L215" s="190"/>
      <c r="M215" s="190"/>
      <c r="N215" s="268">
        <v>0</v>
      </c>
      <c r="O215" s="268">
        <v>5601.5</v>
      </c>
      <c r="P215" s="190" t="s">
        <v>657</v>
      </c>
      <c r="Q215" s="377"/>
    </row>
    <row r="216" spans="1:17" ht="51">
      <c r="A216" s="265" t="s">
        <v>553</v>
      </c>
      <c r="B216" s="190"/>
      <c r="C216" s="266" t="s">
        <v>605</v>
      </c>
      <c r="D216" s="267">
        <v>43838</v>
      </c>
      <c r="E216" s="237" t="s">
        <v>1687</v>
      </c>
      <c r="F216" s="237" t="s">
        <v>3</v>
      </c>
      <c r="G216" s="237">
        <v>1814869</v>
      </c>
      <c r="H216" s="190"/>
      <c r="I216" s="248" t="s">
        <v>2605</v>
      </c>
      <c r="J216" s="190"/>
      <c r="K216" s="190"/>
      <c r="L216" s="190"/>
      <c r="M216" s="190"/>
      <c r="N216" s="268">
        <v>0</v>
      </c>
      <c r="O216" s="268">
        <v>1149</v>
      </c>
      <c r="P216" s="190" t="s">
        <v>657</v>
      </c>
      <c r="Q216" s="377"/>
    </row>
    <row r="217" spans="1:17" ht="51">
      <c r="A217" s="265" t="s">
        <v>553</v>
      </c>
      <c r="B217" s="190"/>
      <c r="C217" s="266" t="s">
        <v>605</v>
      </c>
      <c r="D217" s="267">
        <v>43838</v>
      </c>
      <c r="E217" s="237" t="s">
        <v>1688</v>
      </c>
      <c r="F217" s="237" t="s">
        <v>3</v>
      </c>
      <c r="G217" s="237">
        <v>1814865</v>
      </c>
      <c r="H217" s="190"/>
      <c r="I217" s="248" t="s">
        <v>2606</v>
      </c>
      <c r="J217" s="190"/>
      <c r="K217" s="190"/>
      <c r="L217" s="190"/>
      <c r="M217" s="190"/>
      <c r="N217" s="268">
        <v>0</v>
      </c>
      <c r="O217" s="268">
        <v>8887</v>
      </c>
      <c r="P217" s="190" t="s">
        <v>657</v>
      </c>
      <c r="Q217" s="377"/>
    </row>
    <row r="218" spans="1:17" ht="51">
      <c r="A218" s="265" t="s">
        <v>553</v>
      </c>
      <c r="B218" s="190"/>
      <c r="C218" s="266" t="s">
        <v>605</v>
      </c>
      <c r="D218" s="267">
        <v>43838</v>
      </c>
      <c r="E218" s="237" t="s">
        <v>1689</v>
      </c>
      <c r="F218" s="237" t="s">
        <v>3</v>
      </c>
      <c r="G218" s="237">
        <v>1814863</v>
      </c>
      <c r="H218" s="190"/>
      <c r="I218" s="248" t="s">
        <v>2607</v>
      </c>
      <c r="J218" s="190"/>
      <c r="K218" s="190"/>
      <c r="L218" s="190"/>
      <c r="M218" s="190"/>
      <c r="N218" s="268">
        <v>0</v>
      </c>
      <c r="O218" s="268">
        <v>1370.5</v>
      </c>
      <c r="P218" s="190" t="s">
        <v>657</v>
      </c>
      <c r="Q218" s="377"/>
    </row>
    <row r="219" spans="1:17" ht="51">
      <c r="A219" s="265">
        <v>340</v>
      </c>
      <c r="B219" s="190"/>
      <c r="C219" s="266" t="s">
        <v>145</v>
      </c>
      <c r="D219" s="267">
        <v>43838</v>
      </c>
      <c r="E219" s="237" t="s">
        <v>1690</v>
      </c>
      <c r="F219" s="237" t="s">
        <v>3</v>
      </c>
      <c r="G219" s="237">
        <v>1814858</v>
      </c>
      <c r="H219" s="190"/>
      <c r="I219" s="248" t="s">
        <v>2608</v>
      </c>
      <c r="J219" s="190"/>
      <c r="K219" s="190"/>
      <c r="L219" s="190"/>
      <c r="M219" s="190"/>
      <c r="N219" s="268">
        <v>0</v>
      </c>
      <c r="O219" s="268">
        <v>12</v>
      </c>
      <c r="P219" s="190" t="s">
        <v>657</v>
      </c>
      <c r="Q219" s="377"/>
    </row>
    <row r="220" spans="1:17" ht="51">
      <c r="A220" s="265">
        <v>16</v>
      </c>
      <c r="B220" s="190"/>
      <c r="C220" s="266" t="s">
        <v>43</v>
      </c>
      <c r="D220" s="267">
        <v>43838</v>
      </c>
      <c r="E220" s="237" t="s">
        <v>1691</v>
      </c>
      <c r="F220" s="237" t="s">
        <v>3</v>
      </c>
      <c r="G220" s="237">
        <v>1814853</v>
      </c>
      <c r="H220" s="190"/>
      <c r="I220" s="248" t="s">
        <v>2609</v>
      </c>
      <c r="J220" s="190"/>
      <c r="K220" s="190"/>
      <c r="L220" s="190"/>
      <c r="M220" s="190"/>
      <c r="N220" s="268">
        <v>0</v>
      </c>
      <c r="O220" s="268">
        <v>1450.4</v>
      </c>
      <c r="P220" s="190" t="s">
        <v>657</v>
      </c>
      <c r="Q220" s="377"/>
    </row>
    <row r="221" spans="1:17" ht="63.75">
      <c r="A221" s="265" t="s">
        <v>553</v>
      </c>
      <c r="B221" s="190"/>
      <c r="C221" s="266" t="s">
        <v>605</v>
      </c>
      <c r="D221" s="267">
        <v>43838</v>
      </c>
      <c r="E221" s="237" t="s">
        <v>1692</v>
      </c>
      <c r="F221" s="237" t="s">
        <v>3</v>
      </c>
      <c r="G221" s="237">
        <v>1814826</v>
      </c>
      <c r="H221" s="190"/>
      <c r="I221" s="248" t="s">
        <v>2610</v>
      </c>
      <c r="J221" s="190"/>
      <c r="K221" s="190"/>
      <c r="L221" s="190"/>
      <c r="M221" s="190"/>
      <c r="N221" s="268">
        <v>0</v>
      </c>
      <c r="O221" s="268">
        <v>9715.5</v>
      </c>
      <c r="P221" s="190" t="s">
        <v>657</v>
      </c>
      <c r="Q221" s="377"/>
    </row>
    <row r="222" spans="1:17" ht="51">
      <c r="A222" s="265" t="s">
        <v>553</v>
      </c>
      <c r="B222" s="190"/>
      <c r="C222" s="266" t="s">
        <v>605</v>
      </c>
      <c r="D222" s="267">
        <v>43838</v>
      </c>
      <c r="E222" s="237" t="s">
        <v>1693</v>
      </c>
      <c r="F222" s="237" t="s">
        <v>3</v>
      </c>
      <c r="G222" s="274">
        <v>1814825</v>
      </c>
      <c r="H222" s="190"/>
      <c r="I222" s="248" t="s">
        <v>2611</v>
      </c>
      <c r="J222" s="190"/>
      <c r="K222" s="190"/>
      <c r="L222" s="190"/>
      <c r="M222" s="190"/>
      <c r="N222" s="268">
        <v>0</v>
      </c>
      <c r="O222" s="268">
        <v>11187.89</v>
      </c>
      <c r="P222" s="190" t="s">
        <v>657</v>
      </c>
      <c r="Q222" s="377"/>
    </row>
    <row r="223" spans="1:17" ht="51">
      <c r="A223" s="265">
        <v>212</v>
      </c>
      <c r="B223" s="190"/>
      <c r="C223" s="266" t="s">
        <v>99</v>
      </c>
      <c r="D223" s="267">
        <v>43838</v>
      </c>
      <c r="E223" s="237" t="s">
        <v>1694</v>
      </c>
      <c r="F223" s="237" t="s">
        <v>3</v>
      </c>
      <c r="G223" s="237">
        <v>1814887</v>
      </c>
      <c r="H223" s="190"/>
      <c r="I223" s="248" t="s">
        <v>2612</v>
      </c>
      <c r="J223" s="190"/>
      <c r="K223" s="190"/>
      <c r="L223" s="190"/>
      <c r="M223" s="190"/>
      <c r="N223" s="268">
        <v>0</v>
      </c>
      <c r="O223" s="268">
        <v>60</v>
      </c>
      <c r="P223" s="190" t="s">
        <v>657</v>
      </c>
      <c r="Q223" s="377"/>
    </row>
    <row r="224" spans="1:17" ht="63.75">
      <c r="A224" s="265" t="s">
        <v>553</v>
      </c>
      <c r="B224" s="190"/>
      <c r="C224" s="266" t="s">
        <v>605</v>
      </c>
      <c r="D224" s="267">
        <v>43838</v>
      </c>
      <c r="E224" s="237" t="s">
        <v>1695</v>
      </c>
      <c r="F224" s="237" t="s">
        <v>3</v>
      </c>
      <c r="G224" s="237">
        <v>1814862</v>
      </c>
      <c r="H224" s="190"/>
      <c r="I224" s="248" t="s">
        <v>2613</v>
      </c>
      <c r="J224" s="190"/>
      <c r="K224" s="190"/>
      <c r="L224" s="190"/>
      <c r="M224" s="190"/>
      <c r="N224" s="268">
        <v>0</v>
      </c>
      <c r="O224" s="268">
        <v>1142.6000000000001</v>
      </c>
      <c r="P224" s="190" t="s">
        <v>657</v>
      </c>
      <c r="Q224" s="377"/>
    </row>
    <row r="225" spans="1:17" ht="51">
      <c r="A225" s="265" t="s">
        <v>562</v>
      </c>
      <c r="B225" s="190"/>
      <c r="C225" s="266" t="s">
        <v>604</v>
      </c>
      <c r="D225" s="267">
        <v>43838</v>
      </c>
      <c r="E225" s="237" t="s">
        <v>1696</v>
      </c>
      <c r="F225" s="237" t="s">
        <v>3</v>
      </c>
      <c r="G225" s="237">
        <v>1814855</v>
      </c>
      <c r="H225" s="190"/>
      <c r="I225" s="248" t="s">
        <v>2614</v>
      </c>
      <c r="J225" s="190"/>
      <c r="K225" s="190"/>
      <c r="L225" s="190"/>
      <c r="M225" s="190"/>
      <c r="N225" s="268">
        <v>0</v>
      </c>
      <c r="O225" s="268">
        <v>145</v>
      </c>
      <c r="P225" s="190" t="s">
        <v>657</v>
      </c>
      <c r="Q225" s="377"/>
    </row>
    <row r="226" spans="1:17" ht="51">
      <c r="A226" s="265">
        <v>591</v>
      </c>
      <c r="B226" s="190"/>
      <c r="C226" s="266" t="s">
        <v>702</v>
      </c>
      <c r="D226" s="267">
        <v>43838</v>
      </c>
      <c r="E226" s="237" t="s">
        <v>1697</v>
      </c>
      <c r="F226" s="237" t="s">
        <v>3</v>
      </c>
      <c r="G226" s="237">
        <v>1814849</v>
      </c>
      <c r="H226" s="190"/>
      <c r="I226" s="248" t="s">
        <v>2615</v>
      </c>
      <c r="J226" s="190"/>
      <c r="K226" s="190"/>
      <c r="L226" s="190"/>
      <c r="M226" s="190"/>
      <c r="N226" s="268">
        <v>0</v>
      </c>
      <c r="O226" s="268">
        <v>742</v>
      </c>
      <c r="P226" s="190" t="s">
        <v>657</v>
      </c>
      <c r="Q226" s="377"/>
    </row>
    <row r="227" spans="1:17" ht="51">
      <c r="A227" s="265" t="s">
        <v>562</v>
      </c>
      <c r="B227" s="190"/>
      <c r="C227" s="266" t="s">
        <v>604</v>
      </c>
      <c r="D227" s="267">
        <v>43838</v>
      </c>
      <c r="E227" s="237" t="s">
        <v>1698</v>
      </c>
      <c r="F227" s="237" t="s">
        <v>3</v>
      </c>
      <c r="G227" s="237">
        <v>1814848</v>
      </c>
      <c r="H227" s="190"/>
      <c r="I227" s="248" t="s">
        <v>2616</v>
      </c>
      <c r="J227" s="190"/>
      <c r="K227" s="190"/>
      <c r="L227" s="190"/>
      <c r="M227" s="190"/>
      <c r="N227" s="268">
        <v>0</v>
      </c>
      <c r="O227" s="268">
        <v>170.26</v>
      </c>
      <c r="P227" s="190" t="s">
        <v>657</v>
      </c>
      <c r="Q227" s="377"/>
    </row>
    <row r="228" spans="1:17" ht="51">
      <c r="A228" s="265" t="s">
        <v>562</v>
      </c>
      <c r="B228" s="190"/>
      <c r="C228" s="266" t="s">
        <v>604</v>
      </c>
      <c r="D228" s="267">
        <v>43838</v>
      </c>
      <c r="E228" s="237" t="s">
        <v>1699</v>
      </c>
      <c r="F228" s="237" t="s">
        <v>3</v>
      </c>
      <c r="G228" s="237">
        <v>1814847</v>
      </c>
      <c r="H228" s="190"/>
      <c r="I228" s="248" t="s">
        <v>2617</v>
      </c>
      <c r="J228" s="190"/>
      <c r="K228" s="190"/>
      <c r="L228" s="190"/>
      <c r="M228" s="190"/>
      <c r="N228" s="268">
        <v>0</v>
      </c>
      <c r="O228" s="268">
        <v>248.3</v>
      </c>
      <c r="P228" s="190" t="s">
        <v>657</v>
      </c>
      <c r="Q228" s="377"/>
    </row>
    <row r="229" spans="1:17" ht="51">
      <c r="A229" s="265" t="s">
        <v>553</v>
      </c>
      <c r="B229" s="190"/>
      <c r="C229" s="266" t="s">
        <v>605</v>
      </c>
      <c r="D229" s="267">
        <v>43838</v>
      </c>
      <c r="E229" s="237" t="s">
        <v>1700</v>
      </c>
      <c r="F229" s="237" t="s">
        <v>3</v>
      </c>
      <c r="G229" s="237">
        <v>1814844</v>
      </c>
      <c r="H229" s="190"/>
      <c r="I229" s="248" t="s">
        <v>2618</v>
      </c>
      <c r="J229" s="190"/>
      <c r="K229" s="190"/>
      <c r="L229" s="190"/>
      <c r="M229" s="190"/>
      <c r="N229" s="268">
        <v>0</v>
      </c>
      <c r="O229" s="268">
        <v>4.4000000000000004</v>
      </c>
      <c r="P229" s="190" t="s">
        <v>657</v>
      </c>
      <c r="Q229" s="377"/>
    </row>
    <row r="230" spans="1:17" ht="51">
      <c r="A230" s="265" t="s">
        <v>553</v>
      </c>
      <c r="B230" s="190"/>
      <c r="C230" s="266" t="s">
        <v>605</v>
      </c>
      <c r="D230" s="267">
        <v>43838</v>
      </c>
      <c r="E230" s="237" t="s">
        <v>1701</v>
      </c>
      <c r="F230" s="237" t="s">
        <v>3</v>
      </c>
      <c r="G230" s="237">
        <v>1814842</v>
      </c>
      <c r="H230" s="190"/>
      <c r="I230" s="248" t="s">
        <v>2619</v>
      </c>
      <c r="J230" s="190"/>
      <c r="K230" s="190"/>
      <c r="L230" s="190"/>
      <c r="M230" s="190"/>
      <c r="N230" s="268">
        <v>0</v>
      </c>
      <c r="O230" s="268">
        <v>381.2</v>
      </c>
      <c r="P230" s="190" t="s">
        <v>657</v>
      </c>
      <c r="Q230" s="377"/>
    </row>
    <row r="231" spans="1:17" ht="63.75">
      <c r="A231" s="265">
        <v>52</v>
      </c>
      <c r="B231" s="190"/>
      <c r="C231" s="266" t="s">
        <v>51</v>
      </c>
      <c r="D231" s="267">
        <v>43838</v>
      </c>
      <c r="E231" s="237" t="s">
        <v>1702</v>
      </c>
      <c r="F231" s="237" t="s">
        <v>3</v>
      </c>
      <c r="G231" s="237">
        <v>1814837</v>
      </c>
      <c r="H231" s="190"/>
      <c r="I231" s="248" t="s">
        <v>2620</v>
      </c>
      <c r="J231" s="190"/>
      <c r="K231" s="190"/>
      <c r="L231" s="190"/>
      <c r="M231" s="190"/>
      <c r="N231" s="268">
        <v>0</v>
      </c>
      <c r="O231" s="268">
        <v>1215</v>
      </c>
      <c r="P231" s="190" t="s">
        <v>4822</v>
      </c>
      <c r="Q231" s="377"/>
    </row>
    <row r="232" spans="1:17" ht="38.25">
      <c r="A232" s="265" t="s">
        <v>562</v>
      </c>
      <c r="B232" s="190"/>
      <c r="C232" s="266" t="s">
        <v>604</v>
      </c>
      <c r="D232" s="267">
        <v>43838</v>
      </c>
      <c r="E232" s="237" t="s">
        <v>1703</v>
      </c>
      <c r="F232" s="237" t="s">
        <v>3</v>
      </c>
      <c r="G232" s="237">
        <v>1814836</v>
      </c>
      <c r="H232" s="190"/>
      <c r="I232" s="248" t="s">
        <v>2621</v>
      </c>
      <c r="J232" s="190"/>
      <c r="K232" s="190"/>
      <c r="L232" s="190"/>
      <c r="M232" s="190"/>
      <c r="N232" s="268">
        <v>0</v>
      </c>
      <c r="O232" s="268">
        <v>3365.61</v>
      </c>
      <c r="P232" s="190" t="s">
        <v>657</v>
      </c>
      <c r="Q232" s="377"/>
    </row>
    <row r="233" spans="1:17" ht="51">
      <c r="A233" s="265" t="s">
        <v>562</v>
      </c>
      <c r="B233" s="190"/>
      <c r="C233" s="266" t="s">
        <v>604</v>
      </c>
      <c r="D233" s="267">
        <v>43838</v>
      </c>
      <c r="E233" s="237" t="s">
        <v>1704</v>
      </c>
      <c r="F233" s="237" t="s">
        <v>3</v>
      </c>
      <c r="G233" s="237">
        <v>1814830</v>
      </c>
      <c r="H233" s="190"/>
      <c r="I233" s="248" t="s">
        <v>2622</v>
      </c>
      <c r="J233" s="190"/>
      <c r="K233" s="190"/>
      <c r="L233" s="190"/>
      <c r="M233" s="190"/>
      <c r="N233" s="268">
        <v>0</v>
      </c>
      <c r="O233" s="268">
        <v>665.13</v>
      </c>
      <c r="P233" s="190" t="s">
        <v>657</v>
      </c>
      <c r="Q233" s="377"/>
    </row>
    <row r="234" spans="1:17" ht="38.25">
      <c r="A234" s="265">
        <v>15</v>
      </c>
      <c r="B234" s="190"/>
      <c r="C234" s="266" t="s">
        <v>42</v>
      </c>
      <c r="D234" s="267">
        <v>43838</v>
      </c>
      <c r="E234" s="237" t="s">
        <v>1705</v>
      </c>
      <c r="F234" s="237" t="s">
        <v>3</v>
      </c>
      <c r="G234" s="237">
        <v>1814821</v>
      </c>
      <c r="H234" s="190"/>
      <c r="I234" s="248" t="s">
        <v>2623</v>
      </c>
      <c r="J234" s="190"/>
      <c r="K234" s="190"/>
      <c r="L234" s="190"/>
      <c r="M234" s="190"/>
      <c r="N234" s="268">
        <v>0</v>
      </c>
      <c r="O234" s="268">
        <v>5343.3</v>
      </c>
      <c r="P234" s="190" t="s">
        <v>657</v>
      </c>
      <c r="Q234" s="377"/>
    </row>
    <row r="235" spans="1:17" ht="51">
      <c r="A235" s="265">
        <v>35</v>
      </c>
      <c r="B235" s="190"/>
      <c r="C235" s="266" t="s">
        <v>46</v>
      </c>
      <c r="D235" s="267">
        <v>43838</v>
      </c>
      <c r="E235" s="237" t="s">
        <v>1706</v>
      </c>
      <c r="F235" s="237" t="s">
        <v>3</v>
      </c>
      <c r="G235" s="237">
        <v>1814800</v>
      </c>
      <c r="H235" s="190"/>
      <c r="I235" s="248" t="s">
        <v>2624</v>
      </c>
      <c r="J235" s="190"/>
      <c r="K235" s="190"/>
      <c r="L235" s="190"/>
      <c r="M235" s="190"/>
      <c r="N235" s="268">
        <v>0</v>
      </c>
      <c r="O235" s="268">
        <v>1500</v>
      </c>
      <c r="P235" s="190" t="s">
        <v>657</v>
      </c>
      <c r="Q235" s="377"/>
    </row>
    <row r="236" spans="1:17" ht="38.25">
      <c r="A236" s="265" t="s">
        <v>562</v>
      </c>
      <c r="B236" s="190"/>
      <c r="C236" s="266" t="s">
        <v>604</v>
      </c>
      <c r="D236" s="267">
        <v>43838</v>
      </c>
      <c r="E236" s="237" t="s">
        <v>1707</v>
      </c>
      <c r="F236" s="237" t="s">
        <v>3</v>
      </c>
      <c r="G236" s="237">
        <v>1814798</v>
      </c>
      <c r="H236" s="190"/>
      <c r="I236" s="248" t="s">
        <v>2625</v>
      </c>
      <c r="J236" s="190"/>
      <c r="K236" s="190"/>
      <c r="L236" s="190"/>
      <c r="M236" s="190"/>
      <c r="N236" s="268">
        <v>0</v>
      </c>
      <c r="O236" s="268">
        <v>1147.82</v>
      </c>
      <c r="P236" s="190" t="s">
        <v>657</v>
      </c>
      <c r="Q236" s="377"/>
    </row>
    <row r="237" spans="1:17" ht="63.75">
      <c r="A237" s="265">
        <v>133</v>
      </c>
      <c r="B237" s="190"/>
      <c r="C237" s="266" t="s">
        <v>68</v>
      </c>
      <c r="D237" s="267">
        <v>43838</v>
      </c>
      <c r="E237" s="237" t="s">
        <v>1708</v>
      </c>
      <c r="F237" s="237" t="s">
        <v>3</v>
      </c>
      <c r="G237" s="237">
        <v>1814922</v>
      </c>
      <c r="H237" s="190"/>
      <c r="I237" s="248" t="s">
        <v>2626</v>
      </c>
      <c r="J237" s="190"/>
      <c r="K237" s="190"/>
      <c r="L237" s="190"/>
      <c r="M237" s="190"/>
      <c r="N237" s="268">
        <v>0</v>
      </c>
      <c r="O237" s="268">
        <v>250430</v>
      </c>
      <c r="P237" s="190" t="s">
        <v>657</v>
      </c>
      <c r="Q237" s="377"/>
    </row>
    <row r="238" spans="1:17" ht="51">
      <c r="A238" s="265">
        <v>513</v>
      </c>
      <c r="B238" s="190"/>
      <c r="C238" s="266" t="s">
        <v>169</v>
      </c>
      <c r="D238" s="267">
        <v>43838</v>
      </c>
      <c r="E238" s="237" t="s">
        <v>1709</v>
      </c>
      <c r="F238" s="237" t="s">
        <v>15</v>
      </c>
      <c r="G238" s="237">
        <v>1241651</v>
      </c>
      <c r="H238" s="190"/>
      <c r="I238" s="248" t="s">
        <v>2627</v>
      </c>
      <c r="J238" s="190"/>
      <c r="K238" s="190"/>
      <c r="L238" s="190"/>
      <c r="M238" s="190"/>
      <c r="N238" s="268">
        <v>50</v>
      </c>
      <c r="O238" s="268">
        <v>0</v>
      </c>
      <c r="P238" s="190" t="s">
        <v>657</v>
      </c>
      <c r="Q238" s="377"/>
    </row>
    <row r="239" spans="1:17" ht="76.5">
      <c r="A239" s="265" t="s">
        <v>556</v>
      </c>
      <c r="B239" s="190"/>
      <c r="C239" s="266" t="s">
        <v>716</v>
      </c>
      <c r="D239" s="267">
        <v>43838</v>
      </c>
      <c r="E239" s="237" t="s">
        <v>1710</v>
      </c>
      <c r="F239" s="237" t="s">
        <v>6</v>
      </c>
      <c r="G239" s="237">
        <v>1225862</v>
      </c>
      <c r="H239" s="190"/>
      <c r="I239" s="248" t="s">
        <v>2628</v>
      </c>
      <c r="J239" s="190"/>
      <c r="K239" s="190"/>
      <c r="L239" s="190"/>
      <c r="M239" s="190"/>
      <c r="N239" s="268">
        <v>0</v>
      </c>
      <c r="O239" s="268">
        <v>17250</v>
      </c>
      <c r="P239" s="190" t="s">
        <v>657</v>
      </c>
      <c r="Q239" s="377"/>
    </row>
    <row r="240" spans="1:17" ht="76.5">
      <c r="A240" s="265" t="s">
        <v>554</v>
      </c>
      <c r="B240" s="190"/>
      <c r="C240" s="266" t="s">
        <v>728</v>
      </c>
      <c r="D240" s="267">
        <v>43838</v>
      </c>
      <c r="E240" s="237" t="s">
        <v>1711</v>
      </c>
      <c r="F240" s="237" t="s">
        <v>6</v>
      </c>
      <c r="G240" s="237">
        <v>1225864</v>
      </c>
      <c r="H240" s="190"/>
      <c r="I240" s="248" t="s">
        <v>2629</v>
      </c>
      <c r="J240" s="190"/>
      <c r="K240" s="190"/>
      <c r="L240" s="190"/>
      <c r="M240" s="190"/>
      <c r="N240" s="268">
        <v>0</v>
      </c>
      <c r="O240" s="268">
        <v>50000</v>
      </c>
      <c r="P240" s="190" t="s">
        <v>657</v>
      </c>
      <c r="Q240" s="377"/>
    </row>
    <row r="241" spans="1:17" ht="89.25">
      <c r="A241" s="265">
        <v>513</v>
      </c>
      <c r="B241" s="190"/>
      <c r="C241" s="266" t="s">
        <v>169</v>
      </c>
      <c r="D241" s="267">
        <v>43838</v>
      </c>
      <c r="E241" s="237" t="s">
        <v>1712</v>
      </c>
      <c r="F241" s="237" t="s">
        <v>11</v>
      </c>
      <c r="G241" s="237">
        <v>975922</v>
      </c>
      <c r="H241" s="190"/>
      <c r="I241" s="248" t="s">
        <v>2630</v>
      </c>
      <c r="J241" s="190"/>
      <c r="K241" s="190"/>
      <c r="L241" s="190"/>
      <c r="M241" s="190"/>
      <c r="N241" s="268">
        <v>880.88</v>
      </c>
      <c r="O241" s="268">
        <v>0</v>
      </c>
      <c r="P241" s="190" t="s">
        <v>657</v>
      </c>
      <c r="Q241" s="377"/>
    </row>
    <row r="242" spans="1:17" ht="51">
      <c r="A242" s="265">
        <v>119</v>
      </c>
      <c r="B242" s="190"/>
      <c r="C242" s="266" t="s">
        <v>62</v>
      </c>
      <c r="D242" s="267">
        <v>43838</v>
      </c>
      <c r="E242" s="237" t="s">
        <v>1713</v>
      </c>
      <c r="F242" s="237" t="s">
        <v>11</v>
      </c>
      <c r="G242" s="237">
        <v>975929</v>
      </c>
      <c r="H242" s="190"/>
      <c r="I242" s="248" t="s">
        <v>2631</v>
      </c>
      <c r="J242" s="190"/>
      <c r="K242" s="190"/>
      <c r="L242" s="190"/>
      <c r="M242" s="190"/>
      <c r="N242" s="268">
        <v>50</v>
      </c>
      <c r="O242" s="268">
        <v>0</v>
      </c>
      <c r="P242" s="190" t="s">
        <v>657</v>
      </c>
      <c r="Q242" s="377"/>
    </row>
    <row r="243" spans="1:17" ht="51">
      <c r="A243" s="265">
        <v>119</v>
      </c>
      <c r="B243" s="190"/>
      <c r="C243" s="266" t="s">
        <v>62</v>
      </c>
      <c r="D243" s="267">
        <v>43838</v>
      </c>
      <c r="E243" s="237" t="s">
        <v>1714</v>
      </c>
      <c r="F243" s="237" t="s">
        <v>11</v>
      </c>
      <c r="G243" s="237">
        <v>975971</v>
      </c>
      <c r="H243" s="190"/>
      <c r="I243" s="248" t="s">
        <v>2632</v>
      </c>
      <c r="J243" s="190"/>
      <c r="K243" s="190"/>
      <c r="L243" s="190"/>
      <c r="M243" s="190"/>
      <c r="N243" s="268">
        <v>50</v>
      </c>
      <c r="O243" s="268">
        <v>0</v>
      </c>
      <c r="P243" s="190" t="s">
        <v>657</v>
      </c>
      <c r="Q243" s="377"/>
    </row>
    <row r="244" spans="1:17" ht="51">
      <c r="A244" s="265">
        <v>513</v>
      </c>
      <c r="B244" s="190"/>
      <c r="C244" s="266" t="s">
        <v>169</v>
      </c>
      <c r="D244" s="267">
        <v>43838</v>
      </c>
      <c r="E244" s="237" t="s">
        <v>1715</v>
      </c>
      <c r="F244" s="237" t="s">
        <v>11</v>
      </c>
      <c r="G244" s="237">
        <v>975970</v>
      </c>
      <c r="H244" s="190"/>
      <c r="I244" s="248" t="s">
        <v>2633</v>
      </c>
      <c r="J244" s="190"/>
      <c r="K244" s="190"/>
      <c r="L244" s="190"/>
      <c r="M244" s="190"/>
      <c r="N244" s="268">
        <v>50</v>
      </c>
      <c r="O244" s="268">
        <v>0</v>
      </c>
      <c r="P244" s="190" t="s">
        <v>657</v>
      </c>
      <c r="Q244" s="377"/>
    </row>
    <row r="245" spans="1:17" ht="38.25">
      <c r="A245" s="265" t="s">
        <v>562</v>
      </c>
      <c r="B245" s="190"/>
      <c r="C245" s="266" t="s">
        <v>604</v>
      </c>
      <c r="D245" s="267">
        <v>43839</v>
      </c>
      <c r="E245" s="237" t="s">
        <v>1716</v>
      </c>
      <c r="F245" s="237" t="s">
        <v>3</v>
      </c>
      <c r="G245" s="237">
        <v>1815389</v>
      </c>
      <c r="H245" s="190"/>
      <c r="I245" s="248" t="s">
        <v>2634</v>
      </c>
      <c r="J245" s="190"/>
      <c r="K245" s="190"/>
      <c r="L245" s="190"/>
      <c r="M245" s="190"/>
      <c r="N245" s="268">
        <v>0</v>
      </c>
      <c r="O245" s="268">
        <v>1111.7</v>
      </c>
      <c r="P245" s="190" t="s">
        <v>657</v>
      </c>
      <c r="Q245" s="377"/>
    </row>
    <row r="246" spans="1:17" ht="38.25">
      <c r="A246" s="265">
        <v>35</v>
      </c>
      <c r="B246" s="190"/>
      <c r="C246" s="266" t="s">
        <v>46</v>
      </c>
      <c r="D246" s="267">
        <v>43839</v>
      </c>
      <c r="E246" s="237" t="s">
        <v>1717</v>
      </c>
      <c r="F246" s="237" t="s">
        <v>3</v>
      </c>
      <c r="G246" s="237">
        <v>1815379</v>
      </c>
      <c r="H246" s="190"/>
      <c r="I246" s="248" t="s">
        <v>2635</v>
      </c>
      <c r="J246" s="190"/>
      <c r="K246" s="190"/>
      <c r="L246" s="190"/>
      <c r="M246" s="190"/>
      <c r="N246" s="268">
        <v>0</v>
      </c>
      <c r="O246" s="268">
        <v>494</v>
      </c>
      <c r="P246" s="190" t="s">
        <v>657</v>
      </c>
      <c r="Q246" s="377"/>
    </row>
    <row r="247" spans="1:17" ht="51">
      <c r="A247" s="265" t="s">
        <v>562</v>
      </c>
      <c r="B247" s="190"/>
      <c r="C247" s="266" t="s">
        <v>604</v>
      </c>
      <c r="D247" s="267">
        <v>43839</v>
      </c>
      <c r="E247" s="237" t="s">
        <v>1718</v>
      </c>
      <c r="F247" s="237" t="s">
        <v>3</v>
      </c>
      <c r="G247" s="237">
        <v>1815373</v>
      </c>
      <c r="H247" s="190"/>
      <c r="I247" s="248" t="s">
        <v>2636</v>
      </c>
      <c r="J247" s="190"/>
      <c r="K247" s="190"/>
      <c r="L247" s="190"/>
      <c r="M247" s="190"/>
      <c r="N247" s="268">
        <v>0</v>
      </c>
      <c r="O247" s="268">
        <v>1020</v>
      </c>
      <c r="P247" s="190" t="s">
        <v>657</v>
      </c>
      <c r="Q247" s="377"/>
    </row>
    <row r="248" spans="1:17" ht="51">
      <c r="A248" s="265" t="s">
        <v>553</v>
      </c>
      <c r="B248" s="190"/>
      <c r="C248" s="266" t="s">
        <v>605</v>
      </c>
      <c r="D248" s="267">
        <v>43839</v>
      </c>
      <c r="E248" s="237" t="s">
        <v>1719</v>
      </c>
      <c r="F248" s="237" t="s">
        <v>3</v>
      </c>
      <c r="G248" s="237">
        <v>1815363</v>
      </c>
      <c r="H248" s="190"/>
      <c r="I248" s="248" t="s">
        <v>2637</v>
      </c>
      <c r="J248" s="190"/>
      <c r="K248" s="190"/>
      <c r="L248" s="190"/>
      <c r="M248" s="190"/>
      <c r="N248" s="268">
        <v>0</v>
      </c>
      <c r="O248" s="268">
        <v>140</v>
      </c>
      <c r="P248" s="190" t="s">
        <v>657</v>
      </c>
      <c r="Q248" s="377"/>
    </row>
    <row r="249" spans="1:17" ht="51">
      <c r="A249" s="265" t="s">
        <v>553</v>
      </c>
      <c r="B249" s="190"/>
      <c r="C249" s="266" t="s">
        <v>605</v>
      </c>
      <c r="D249" s="267">
        <v>43839</v>
      </c>
      <c r="E249" s="237" t="s">
        <v>1720</v>
      </c>
      <c r="F249" s="237" t="s">
        <v>3</v>
      </c>
      <c r="G249" s="237">
        <v>1815361</v>
      </c>
      <c r="H249" s="190"/>
      <c r="I249" s="248" t="s">
        <v>2638</v>
      </c>
      <c r="J249" s="190"/>
      <c r="K249" s="190"/>
      <c r="L249" s="190"/>
      <c r="M249" s="190"/>
      <c r="N249" s="268">
        <v>0</v>
      </c>
      <c r="O249" s="268">
        <v>720</v>
      </c>
      <c r="P249" s="190" t="s">
        <v>657</v>
      </c>
      <c r="Q249" s="377"/>
    </row>
    <row r="250" spans="1:17" ht="51">
      <c r="A250" s="265" t="s">
        <v>553</v>
      </c>
      <c r="B250" s="190"/>
      <c r="C250" s="266" t="s">
        <v>605</v>
      </c>
      <c r="D250" s="267">
        <v>43839</v>
      </c>
      <c r="E250" s="237" t="s">
        <v>1721</v>
      </c>
      <c r="F250" s="237" t="s">
        <v>3</v>
      </c>
      <c r="G250" s="237">
        <v>1815360</v>
      </c>
      <c r="H250" s="190"/>
      <c r="I250" s="248" t="s">
        <v>2639</v>
      </c>
      <c r="J250" s="190"/>
      <c r="K250" s="190"/>
      <c r="L250" s="190"/>
      <c r="M250" s="190"/>
      <c r="N250" s="268">
        <v>0</v>
      </c>
      <c r="O250" s="268">
        <v>64.8</v>
      </c>
      <c r="P250" s="190" t="s">
        <v>657</v>
      </c>
      <c r="Q250" s="377"/>
    </row>
    <row r="251" spans="1:17" ht="51">
      <c r="A251" s="265" t="s">
        <v>553</v>
      </c>
      <c r="B251" s="190"/>
      <c r="C251" s="266" t="s">
        <v>605</v>
      </c>
      <c r="D251" s="267">
        <v>43839</v>
      </c>
      <c r="E251" s="237" t="s">
        <v>1722</v>
      </c>
      <c r="F251" s="237" t="s">
        <v>3</v>
      </c>
      <c r="G251" s="237">
        <v>1815359</v>
      </c>
      <c r="H251" s="190"/>
      <c r="I251" s="248" t="s">
        <v>2640</v>
      </c>
      <c r="J251" s="190"/>
      <c r="K251" s="190"/>
      <c r="L251" s="190"/>
      <c r="M251" s="190"/>
      <c r="N251" s="268">
        <v>0</v>
      </c>
      <c r="O251" s="268">
        <v>1035.2</v>
      </c>
      <c r="P251" s="190" t="s">
        <v>657</v>
      </c>
      <c r="Q251" s="377"/>
    </row>
    <row r="252" spans="1:17" ht="51">
      <c r="A252" s="265" t="s">
        <v>553</v>
      </c>
      <c r="B252" s="190"/>
      <c r="C252" s="266" t="s">
        <v>605</v>
      </c>
      <c r="D252" s="267">
        <v>43839</v>
      </c>
      <c r="E252" s="237" t="s">
        <v>1723</v>
      </c>
      <c r="F252" s="237" t="s">
        <v>3</v>
      </c>
      <c r="G252" s="237">
        <v>1815351</v>
      </c>
      <c r="H252" s="190"/>
      <c r="I252" s="248" t="s">
        <v>2641</v>
      </c>
      <c r="J252" s="190"/>
      <c r="K252" s="190"/>
      <c r="L252" s="190"/>
      <c r="M252" s="190"/>
      <c r="N252" s="268">
        <v>0</v>
      </c>
      <c r="O252" s="268">
        <v>485.6</v>
      </c>
      <c r="P252" s="190" t="s">
        <v>657</v>
      </c>
      <c r="Q252" s="377"/>
    </row>
    <row r="253" spans="1:17" ht="51">
      <c r="A253" s="265" t="s">
        <v>553</v>
      </c>
      <c r="B253" s="190"/>
      <c r="C253" s="266" t="s">
        <v>605</v>
      </c>
      <c r="D253" s="267">
        <v>43839</v>
      </c>
      <c r="E253" s="237" t="s">
        <v>1724</v>
      </c>
      <c r="F253" s="237" t="s">
        <v>3</v>
      </c>
      <c r="G253" s="237">
        <v>1815350</v>
      </c>
      <c r="H253" s="190"/>
      <c r="I253" s="248" t="s">
        <v>2642</v>
      </c>
      <c r="J253" s="190"/>
      <c r="K253" s="190"/>
      <c r="L253" s="190"/>
      <c r="M253" s="190"/>
      <c r="N253" s="268">
        <v>0</v>
      </c>
      <c r="O253" s="268">
        <v>21.1</v>
      </c>
      <c r="P253" s="190" t="s">
        <v>657</v>
      </c>
      <c r="Q253" s="377"/>
    </row>
    <row r="254" spans="1:17" ht="51">
      <c r="A254" s="265" t="s">
        <v>553</v>
      </c>
      <c r="B254" s="190"/>
      <c r="C254" s="266" t="s">
        <v>605</v>
      </c>
      <c r="D254" s="267">
        <v>43839</v>
      </c>
      <c r="E254" s="237" t="s">
        <v>1725</v>
      </c>
      <c r="F254" s="237" t="s">
        <v>3</v>
      </c>
      <c r="G254" s="237">
        <v>1815349</v>
      </c>
      <c r="H254" s="190"/>
      <c r="I254" s="248" t="s">
        <v>2643</v>
      </c>
      <c r="J254" s="190"/>
      <c r="K254" s="190"/>
      <c r="L254" s="190"/>
      <c r="M254" s="190"/>
      <c r="N254" s="268">
        <v>0</v>
      </c>
      <c r="O254" s="268">
        <v>29.3</v>
      </c>
      <c r="P254" s="190" t="s">
        <v>657</v>
      </c>
      <c r="Q254" s="377"/>
    </row>
    <row r="255" spans="1:17" ht="38.25">
      <c r="A255" s="265">
        <v>35</v>
      </c>
      <c r="B255" s="190"/>
      <c r="C255" s="266" t="s">
        <v>46</v>
      </c>
      <c r="D255" s="267">
        <v>43839</v>
      </c>
      <c r="E255" s="237" t="s">
        <v>1726</v>
      </c>
      <c r="F255" s="237" t="s">
        <v>3</v>
      </c>
      <c r="G255" s="237">
        <v>1815398</v>
      </c>
      <c r="H255" s="190"/>
      <c r="I255" s="248" t="s">
        <v>2644</v>
      </c>
      <c r="J255" s="190"/>
      <c r="K255" s="190"/>
      <c r="L255" s="190"/>
      <c r="M255" s="190"/>
      <c r="N255" s="268">
        <v>0</v>
      </c>
      <c r="O255" s="268">
        <v>1203.3900000000001</v>
      </c>
      <c r="P255" s="190" t="s">
        <v>657</v>
      </c>
      <c r="Q255" s="377"/>
    </row>
    <row r="256" spans="1:17" ht="51">
      <c r="A256" s="265" t="s">
        <v>553</v>
      </c>
      <c r="B256" s="190"/>
      <c r="C256" s="266" t="s">
        <v>605</v>
      </c>
      <c r="D256" s="267">
        <v>43839</v>
      </c>
      <c r="E256" s="237" t="s">
        <v>1727</v>
      </c>
      <c r="F256" s="237" t="s">
        <v>3</v>
      </c>
      <c r="G256" s="237">
        <v>1815402</v>
      </c>
      <c r="H256" s="190"/>
      <c r="I256" s="248" t="s">
        <v>2645</v>
      </c>
      <c r="J256" s="190"/>
      <c r="K256" s="190"/>
      <c r="L256" s="190"/>
      <c r="M256" s="190"/>
      <c r="N256" s="268">
        <v>0</v>
      </c>
      <c r="O256" s="268">
        <v>49.620000000000005</v>
      </c>
      <c r="P256" s="190" t="s">
        <v>657</v>
      </c>
      <c r="Q256" s="377"/>
    </row>
    <row r="257" spans="1:17" ht="51">
      <c r="A257" s="265" t="s">
        <v>553</v>
      </c>
      <c r="B257" s="190"/>
      <c r="C257" s="266" t="s">
        <v>605</v>
      </c>
      <c r="D257" s="267">
        <v>43839</v>
      </c>
      <c r="E257" s="237" t="s">
        <v>1728</v>
      </c>
      <c r="F257" s="237" t="s">
        <v>3</v>
      </c>
      <c r="G257" s="237">
        <v>1815404</v>
      </c>
      <c r="H257" s="190"/>
      <c r="I257" s="248" t="s">
        <v>2646</v>
      </c>
      <c r="J257" s="190"/>
      <c r="K257" s="190"/>
      <c r="L257" s="190"/>
      <c r="M257" s="190"/>
      <c r="N257" s="268">
        <v>0</v>
      </c>
      <c r="O257" s="268">
        <v>115.8</v>
      </c>
      <c r="P257" s="190" t="s">
        <v>657</v>
      </c>
      <c r="Q257" s="377"/>
    </row>
    <row r="258" spans="1:17" ht="51">
      <c r="A258" s="265" t="s">
        <v>553</v>
      </c>
      <c r="B258" s="190"/>
      <c r="C258" s="266" t="s">
        <v>605</v>
      </c>
      <c r="D258" s="267">
        <v>43839</v>
      </c>
      <c r="E258" s="237" t="s">
        <v>1729</v>
      </c>
      <c r="F258" s="237" t="s">
        <v>3</v>
      </c>
      <c r="G258" s="237">
        <v>1815415</v>
      </c>
      <c r="H258" s="190"/>
      <c r="I258" s="248" t="s">
        <v>2647</v>
      </c>
      <c r="J258" s="190"/>
      <c r="K258" s="190"/>
      <c r="L258" s="190"/>
      <c r="M258" s="190"/>
      <c r="N258" s="268">
        <v>0</v>
      </c>
      <c r="O258" s="268">
        <v>804.5</v>
      </c>
      <c r="P258" s="190" t="s">
        <v>657</v>
      </c>
      <c r="Q258" s="377"/>
    </row>
    <row r="259" spans="1:17" ht="51">
      <c r="A259" s="265" t="s">
        <v>553</v>
      </c>
      <c r="B259" s="190"/>
      <c r="C259" s="266" t="s">
        <v>605</v>
      </c>
      <c r="D259" s="267">
        <v>43839</v>
      </c>
      <c r="E259" s="237" t="s">
        <v>1730</v>
      </c>
      <c r="F259" s="237" t="s">
        <v>3</v>
      </c>
      <c r="G259" s="237">
        <v>1815421</v>
      </c>
      <c r="H259" s="190"/>
      <c r="I259" s="248" t="s">
        <v>2648</v>
      </c>
      <c r="J259" s="190"/>
      <c r="K259" s="190"/>
      <c r="L259" s="190"/>
      <c r="M259" s="190"/>
      <c r="N259" s="268">
        <v>0</v>
      </c>
      <c r="O259" s="268">
        <v>364.67</v>
      </c>
      <c r="P259" s="190" t="s">
        <v>657</v>
      </c>
      <c r="Q259" s="377"/>
    </row>
    <row r="260" spans="1:17" ht="51">
      <c r="A260" s="265" t="s">
        <v>553</v>
      </c>
      <c r="B260" s="190"/>
      <c r="C260" s="266" t="s">
        <v>605</v>
      </c>
      <c r="D260" s="267">
        <v>43839</v>
      </c>
      <c r="E260" s="237" t="s">
        <v>1731</v>
      </c>
      <c r="F260" s="237" t="s">
        <v>3</v>
      </c>
      <c r="G260" s="237">
        <v>1815427</v>
      </c>
      <c r="H260" s="190"/>
      <c r="I260" s="248" t="s">
        <v>2649</v>
      </c>
      <c r="J260" s="190"/>
      <c r="K260" s="190"/>
      <c r="L260" s="190"/>
      <c r="M260" s="190"/>
      <c r="N260" s="268">
        <v>0</v>
      </c>
      <c r="O260" s="268">
        <v>4181.1000000000004</v>
      </c>
      <c r="P260" s="190" t="s">
        <v>657</v>
      </c>
      <c r="Q260" s="377"/>
    </row>
    <row r="261" spans="1:17" ht="51">
      <c r="A261" s="265" t="s">
        <v>553</v>
      </c>
      <c r="B261" s="190"/>
      <c r="C261" s="266" t="s">
        <v>605</v>
      </c>
      <c r="D261" s="267">
        <v>43839</v>
      </c>
      <c r="E261" s="237" t="s">
        <v>1732</v>
      </c>
      <c r="F261" s="237" t="s">
        <v>3</v>
      </c>
      <c r="G261" s="237">
        <v>1815428</v>
      </c>
      <c r="H261" s="190"/>
      <c r="I261" s="248" t="s">
        <v>2650</v>
      </c>
      <c r="J261" s="190"/>
      <c r="K261" s="190"/>
      <c r="L261" s="190"/>
      <c r="M261" s="190"/>
      <c r="N261" s="268">
        <v>0</v>
      </c>
      <c r="O261" s="268">
        <v>4653.1000000000004</v>
      </c>
      <c r="P261" s="190" t="s">
        <v>657</v>
      </c>
      <c r="Q261" s="377"/>
    </row>
    <row r="262" spans="1:17" ht="38.25">
      <c r="A262" s="265" t="s">
        <v>562</v>
      </c>
      <c r="B262" s="190"/>
      <c r="C262" s="266" t="s">
        <v>604</v>
      </c>
      <c r="D262" s="267">
        <v>43839</v>
      </c>
      <c r="E262" s="237" t="s">
        <v>1733</v>
      </c>
      <c r="F262" s="237" t="s">
        <v>3</v>
      </c>
      <c r="G262" s="237">
        <v>1815432</v>
      </c>
      <c r="H262" s="190"/>
      <c r="I262" s="248" t="s">
        <v>2651</v>
      </c>
      <c r="J262" s="190"/>
      <c r="K262" s="190"/>
      <c r="L262" s="190"/>
      <c r="M262" s="190"/>
      <c r="N262" s="268">
        <v>0</v>
      </c>
      <c r="O262" s="268">
        <v>900.46</v>
      </c>
      <c r="P262" s="190" t="s">
        <v>657</v>
      </c>
      <c r="Q262" s="377"/>
    </row>
    <row r="263" spans="1:17" ht="51">
      <c r="A263" s="265">
        <v>47</v>
      </c>
      <c r="B263" s="190"/>
      <c r="C263" s="266" t="s">
        <v>49</v>
      </c>
      <c r="D263" s="267">
        <v>43839</v>
      </c>
      <c r="E263" s="237" t="s">
        <v>1734</v>
      </c>
      <c r="F263" s="237" t="s">
        <v>3</v>
      </c>
      <c r="G263" s="237">
        <v>1815442</v>
      </c>
      <c r="H263" s="190"/>
      <c r="I263" s="248" t="s">
        <v>2652</v>
      </c>
      <c r="J263" s="190"/>
      <c r="K263" s="190"/>
      <c r="L263" s="190"/>
      <c r="M263" s="190"/>
      <c r="N263" s="268">
        <v>0</v>
      </c>
      <c r="O263" s="268">
        <v>1745</v>
      </c>
      <c r="P263" s="190" t="s">
        <v>657</v>
      </c>
      <c r="Q263" s="377"/>
    </row>
    <row r="264" spans="1:17" ht="63.75">
      <c r="A264" s="265">
        <v>383</v>
      </c>
      <c r="B264" s="190"/>
      <c r="C264" s="266" t="s">
        <v>1296</v>
      </c>
      <c r="D264" s="267">
        <v>43839</v>
      </c>
      <c r="E264" s="237" t="s">
        <v>1735</v>
      </c>
      <c r="F264" s="237" t="s">
        <v>3</v>
      </c>
      <c r="G264" s="237">
        <v>1815317</v>
      </c>
      <c r="H264" s="190"/>
      <c r="I264" s="248" t="s">
        <v>2653</v>
      </c>
      <c r="J264" s="190"/>
      <c r="K264" s="190"/>
      <c r="L264" s="190"/>
      <c r="M264" s="190"/>
      <c r="N264" s="268">
        <v>0</v>
      </c>
      <c r="O264" s="268">
        <v>729.30000000000007</v>
      </c>
      <c r="P264" s="190" t="s">
        <v>657</v>
      </c>
      <c r="Q264" s="377"/>
    </row>
    <row r="265" spans="1:17" ht="63.75">
      <c r="A265" s="265">
        <v>86</v>
      </c>
      <c r="B265" s="190"/>
      <c r="C265" s="266" t="s">
        <v>56</v>
      </c>
      <c r="D265" s="267">
        <v>43839</v>
      </c>
      <c r="E265" s="237" t="s">
        <v>1736</v>
      </c>
      <c r="F265" s="237" t="s">
        <v>3</v>
      </c>
      <c r="G265" s="237">
        <v>1815324</v>
      </c>
      <c r="H265" s="190"/>
      <c r="I265" s="248" t="s">
        <v>2654</v>
      </c>
      <c r="J265" s="190"/>
      <c r="K265" s="190"/>
      <c r="L265" s="190"/>
      <c r="M265" s="190"/>
      <c r="N265" s="268">
        <v>0</v>
      </c>
      <c r="O265" s="268">
        <v>621.54</v>
      </c>
      <c r="P265" s="190" t="s">
        <v>657</v>
      </c>
      <c r="Q265" s="377"/>
    </row>
    <row r="266" spans="1:17" ht="38.25">
      <c r="A266" s="265">
        <v>592</v>
      </c>
      <c r="B266" s="190"/>
      <c r="C266" s="266" t="s">
        <v>634</v>
      </c>
      <c r="D266" s="267">
        <v>43839</v>
      </c>
      <c r="E266" s="237" t="s">
        <v>1737</v>
      </c>
      <c r="F266" s="237" t="s">
        <v>3</v>
      </c>
      <c r="G266" s="237">
        <v>1815259</v>
      </c>
      <c r="H266" s="190"/>
      <c r="I266" s="248" t="s">
        <v>2655</v>
      </c>
      <c r="J266" s="190"/>
      <c r="K266" s="190"/>
      <c r="L266" s="190"/>
      <c r="M266" s="190"/>
      <c r="N266" s="268">
        <v>0</v>
      </c>
      <c r="O266" s="268">
        <v>348</v>
      </c>
      <c r="P266" s="190" t="s">
        <v>657</v>
      </c>
      <c r="Q266" s="377"/>
    </row>
    <row r="267" spans="1:17" ht="51">
      <c r="A267" s="265" t="s">
        <v>553</v>
      </c>
      <c r="B267" s="190"/>
      <c r="C267" s="266" t="s">
        <v>605</v>
      </c>
      <c r="D267" s="267">
        <v>43839</v>
      </c>
      <c r="E267" s="237" t="s">
        <v>1738</v>
      </c>
      <c r="F267" s="237" t="s">
        <v>3</v>
      </c>
      <c r="G267" s="237">
        <v>1815348</v>
      </c>
      <c r="H267" s="190"/>
      <c r="I267" s="248" t="s">
        <v>2656</v>
      </c>
      <c r="J267" s="190"/>
      <c r="K267" s="190"/>
      <c r="L267" s="190"/>
      <c r="M267" s="190"/>
      <c r="N267" s="268">
        <v>0</v>
      </c>
      <c r="O267" s="268">
        <v>2558.4</v>
      </c>
      <c r="P267" s="190" t="s">
        <v>657</v>
      </c>
      <c r="Q267" s="377"/>
    </row>
    <row r="268" spans="1:17" ht="51">
      <c r="A268" s="265">
        <v>591</v>
      </c>
      <c r="B268" s="190"/>
      <c r="C268" s="266" t="s">
        <v>702</v>
      </c>
      <c r="D268" s="267">
        <v>43839</v>
      </c>
      <c r="E268" s="237" t="s">
        <v>1739</v>
      </c>
      <c r="F268" s="237" t="s">
        <v>3</v>
      </c>
      <c r="G268" s="237">
        <v>1815341</v>
      </c>
      <c r="H268" s="190"/>
      <c r="I268" s="248" t="s">
        <v>2657</v>
      </c>
      <c r="J268" s="190"/>
      <c r="K268" s="190"/>
      <c r="L268" s="190"/>
      <c r="M268" s="190"/>
      <c r="N268" s="268">
        <v>0</v>
      </c>
      <c r="O268" s="268">
        <v>63.86</v>
      </c>
      <c r="P268" s="190" t="s">
        <v>657</v>
      </c>
      <c r="Q268" s="377"/>
    </row>
    <row r="269" spans="1:17" ht="51">
      <c r="A269" s="265" t="s">
        <v>562</v>
      </c>
      <c r="B269" s="190"/>
      <c r="C269" s="266" t="s">
        <v>604</v>
      </c>
      <c r="D269" s="267">
        <v>43839</v>
      </c>
      <c r="E269" s="237" t="s">
        <v>1740</v>
      </c>
      <c r="F269" s="237" t="s">
        <v>3</v>
      </c>
      <c r="G269" s="237">
        <v>1815327</v>
      </c>
      <c r="H269" s="190"/>
      <c r="I269" s="248" t="s">
        <v>2658</v>
      </c>
      <c r="J269" s="190"/>
      <c r="K269" s="190"/>
      <c r="L269" s="190"/>
      <c r="M269" s="190"/>
      <c r="N269" s="268">
        <v>0</v>
      </c>
      <c r="O269" s="268">
        <v>3396.03</v>
      </c>
      <c r="P269" s="190" t="s">
        <v>657</v>
      </c>
      <c r="Q269" s="377"/>
    </row>
    <row r="270" spans="1:17" ht="51">
      <c r="A270" s="265">
        <v>46</v>
      </c>
      <c r="B270" s="190"/>
      <c r="C270" s="266" t="s">
        <v>48</v>
      </c>
      <c r="D270" s="267">
        <v>43839</v>
      </c>
      <c r="E270" s="237" t="s">
        <v>1741</v>
      </c>
      <c r="F270" s="237" t="s">
        <v>3</v>
      </c>
      <c r="G270" s="237">
        <v>1815290</v>
      </c>
      <c r="H270" s="190"/>
      <c r="I270" s="248" t="s">
        <v>2659</v>
      </c>
      <c r="J270" s="190"/>
      <c r="K270" s="190"/>
      <c r="L270" s="190"/>
      <c r="M270" s="190"/>
      <c r="N270" s="268">
        <v>0</v>
      </c>
      <c r="O270" s="268">
        <v>5400</v>
      </c>
      <c r="P270" s="190" t="s">
        <v>657</v>
      </c>
      <c r="Q270" s="377"/>
    </row>
    <row r="271" spans="1:17" ht="51">
      <c r="A271" s="265" t="s">
        <v>562</v>
      </c>
      <c r="B271" s="190"/>
      <c r="C271" s="266" t="s">
        <v>604</v>
      </c>
      <c r="D271" s="267">
        <v>43839</v>
      </c>
      <c r="E271" s="237" t="s">
        <v>1742</v>
      </c>
      <c r="F271" s="237" t="s">
        <v>3</v>
      </c>
      <c r="G271" s="237">
        <v>1815286</v>
      </c>
      <c r="H271" s="190"/>
      <c r="I271" s="248" t="s">
        <v>2660</v>
      </c>
      <c r="J271" s="190"/>
      <c r="K271" s="190"/>
      <c r="L271" s="190"/>
      <c r="M271" s="190"/>
      <c r="N271" s="268">
        <v>0</v>
      </c>
      <c r="O271" s="268">
        <v>813.42000000000007</v>
      </c>
      <c r="P271" s="190" t="s">
        <v>657</v>
      </c>
      <c r="Q271" s="377"/>
    </row>
    <row r="272" spans="1:17" ht="51">
      <c r="A272" s="265" t="s">
        <v>562</v>
      </c>
      <c r="B272" s="190"/>
      <c r="C272" s="266" t="s">
        <v>604</v>
      </c>
      <c r="D272" s="267">
        <v>43839</v>
      </c>
      <c r="E272" s="237" t="s">
        <v>1743</v>
      </c>
      <c r="F272" s="237" t="s">
        <v>3</v>
      </c>
      <c r="G272" s="237">
        <v>1815281</v>
      </c>
      <c r="H272" s="190"/>
      <c r="I272" s="248" t="s">
        <v>2661</v>
      </c>
      <c r="J272" s="190"/>
      <c r="K272" s="190"/>
      <c r="L272" s="190"/>
      <c r="M272" s="190"/>
      <c r="N272" s="268">
        <v>0</v>
      </c>
      <c r="O272" s="268">
        <v>870.06000000000006</v>
      </c>
      <c r="P272" s="190" t="s">
        <v>657</v>
      </c>
      <c r="Q272" s="377"/>
    </row>
    <row r="273" spans="1:17" ht="51">
      <c r="A273" s="265" t="s">
        <v>562</v>
      </c>
      <c r="B273" s="190"/>
      <c r="C273" s="266" t="s">
        <v>604</v>
      </c>
      <c r="D273" s="267">
        <v>43839</v>
      </c>
      <c r="E273" s="237" t="s">
        <v>1744</v>
      </c>
      <c r="F273" s="237" t="s">
        <v>3</v>
      </c>
      <c r="G273" s="237">
        <v>1815279</v>
      </c>
      <c r="H273" s="190"/>
      <c r="I273" s="248" t="s">
        <v>1372</v>
      </c>
      <c r="J273" s="190"/>
      <c r="K273" s="190"/>
      <c r="L273" s="190"/>
      <c r="M273" s="190"/>
      <c r="N273" s="268">
        <v>0</v>
      </c>
      <c r="O273" s="268">
        <v>1096.5</v>
      </c>
      <c r="P273" s="190" t="s">
        <v>657</v>
      </c>
      <c r="Q273" s="377"/>
    </row>
    <row r="274" spans="1:17" ht="38.25">
      <c r="A274" s="265" t="s">
        <v>562</v>
      </c>
      <c r="B274" s="190"/>
      <c r="C274" s="266" t="s">
        <v>604</v>
      </c>
      <c r="D274" s="267">
        <v>43839</v>
      </c>
      <c r="E274" s="237" t="s">
        <v>1745</v>
      </c>
      <c r="F274" s="237" t="s">
        <v>3</v>
      </c>
      <c r="G274" s="237">
        <v>1815266</v>
      </c>
      <c r="H274" s="190"/>
      <c r="I274" s="248" t="s">
        <v>2662</v>
      </c>
      <c r="J274" s="190"/>
      <c r="K274" s="190"/>
      <c r="L274" s="190"/>
      <c r="M274" s="190"/>
      <c r="N274" s="268">
        <v>0</v>
      </c>
      <c r="O274" s="268">
        <v>1830.31</v>
      </c>
      <c r="P274" s="190" t="s">
        <v>657</v>
      </c>
      <c r="Q274" s="377"/>
    </row>
    <row r="275" spans="1:17" ht="38.25">
      <c r="A275" s="265" t="s">
        <v>562</v>
      </c>
      <c r="B275" s="190"/>
      <c r="C275" s="266" t="s">
        <v>604</v>
      </c>
      <c r="D275" s="267">
        <v>43839</v>
      </c>
      <c r="E275" s="237" t="s">
        <v>1746</v>
      </c>
      <c r="F275" s="237" t="s">
        <v>3</v>
      </c>
      <c r="G275" s="237">
        <v>1815264</v>
      </c>
      <c r="H275" s="190"/>
      <c r="I275" s="248" t="s">
        <v>2663</v>
      </c>
      <c r="J275" s="190"/>
      <c r="K275" s="190"/>
      <c r="L275" s="190"/>
      <c r="M275" s="190"/>
      <c r="N275" s="268">
        <v>0</v>
      </c>
      <c r="O275" s="268">
        <v>1329</v>
      </c>
      <c r="P275" s="190" t="s">
        <v>657</v>
      </c>
      <c r="Q275" s="377"/>
    </row>
    <row r="276" spans="1:17" ht="51">
      <c r="A276" s="265">
        <v>119</v>
      </c>
      <c r="B276" s="190"/>
      <c r="C276" s="266" t="s">
        <v>62</v>
      </c>
      <c r="D276" s="267">
        <v>43839</v>
      </c>
      <c r="E276" s="237" t="s">
        <v>1747</v>
      </c>
      <c r="F276" s="237" t="s">
        <v>11</v>
      </c>
      <c r="G276" s="237">
        <v>976061</v>
      </c>
      <c r="H276" s="190"/>
      <c r="I276" s="248" t="s">
        <v>2664</v>
      </c>
      <c r="J276" s="190"/>
      <c r="K276" s="190"/>
      <c r="L276" s="190"/>
      <c r="M276" s="190"/>
      <c r="N276" s="268">
        <v>50</v>
      </c>
      <c r="O276" s="268">
        <v>0</v>
      </c>
      <c r="P276" s="190" t="s">
        <v>657</v>
      </c>
      <c r="Q276" s="377"/>
    </row>
    <row r="277" spans="1:17" ht="89.25">
      <c r="A277" s="265" t="s">
        <v>554</v>
      </c>
      <c r="B277" s="190"/>
      <c r="C277" s="266" t="s">
        <v>728</v>
      </c>
      <c r="D277" s="267">
        <v>43839</v>
      </c>
      <c r="E277" s="237" t="s">
        <v>1748</v>
      </c>
      <c r="F277" s="237" t="s">
        <v>13</v>
      </c>
      <c r="G277" s="237">
        <v>976046</v>
      </c>
      <c r="H277" s="190"/>
      <c r="I277" s="248" t="s">
        <v>2665</v>
      </c>
      <c r="J277" s="190"/>
      <c r="K277" s="190"/>
      <c r="L277" s="190"/>
      <c r="M277" s="190"/>
      <c r="N277" s="268">
        <v>12459</v>
      </c>
      <c r="O277" s="268">
        <v>0</v>
      </c>
      <c r="P277" s="190" t="s">
        <v>657</v>
      </c>
      <c r="Q277" s="377"/>
    </row>
    <row r="278" spans="1:17" ht="51">
      <c r="A278" s="265">
        <v>119</v>
      </c>
      <c r="B278" s="190"/>
      <c r="C278" s="266" t="s">
        <v>62</v>
      </c>
      <c r="D278" s="267">
        <v>43839</v>
      </c>
      <c r="E278" s="237" t="s">
        <v>1749</v>
      </c>
      <c r="F278" s="237" t="s">
        <v>11</v>
      </c>
      <c r="G278" s="237">
        <v>976059</v>
      </c>
      <c r="H278" s="190"/>
      <c r="I278" s="248" t="s">
        <v>2666</v>
      </c>
      <c r="J278" s="190"/>
      <c r="K278" s="190"/>
      <c r="L278" s="190"/>
      <c r="M278" s="190"/>
      <c r="N278" s="268">
        <v>50</v>
      </c>
      <c r="O278" s="268">
        <v>0</v>
      </c>
      <c r="P278" s="190" t="s">
        <v>657</v>
      </c>
      <c r="Q278" s="377"/>
    </row>
    <row r="279" spans="1:17" ht="76.5">
      <c r="A279" s="265" t="s">
        <v>554</v>
      </c>
      <c r="B279" s="190"/>
      <c r="C279" s="266" t="s">
        <v>728</v>
      </c>
      <c r="D279" s="267">
        <v>43839</v>
      </c>
      <c r="E279" s="237" t="s">
        <v>1750</v>
      </c>
      <c r="F279" s="237" t="s">
        <v>11</v>
      </c>
      <c r="G279" s="237">
        <v>976046</v>
      </c>
      <c r="H279" s="190"/>
      <c r="I279" s="248" t="s">
        <v>2667</v>
      </c>
      <c r="J279" s="190"/>
      <c r="K279" s="190"/>
      <c r="L279" s="190"/>
      <c r="M279" s="190"/>
      <c r="N279" s="268">
        <v>50</v>
      </c>
      <c r="O279" s="268">
        <v>0</v>
      </c>
      <c r="P279" s="190" t="s">
        <v>657</v>
      </c>
      <c r="Q279" s="377"/>
    </row>
    <row r="280" spans="1:17" ht="51">
      <c r="A280" s="265">
        <v>513</v>
      </c>
      <c r="B280" s="190"/>
      <c r="C280" s="266" t="s">
        <v>169</v>
      </c>
      <c r="D280" s="267">
        <v>43839</v>
      </c>
      <c r="E280" s="237" t="s">
        <v>1751</v>
      </c>
      <c r="F280" s="237" t="s">
        <v>15</v>
      </c>
      <c r="G280" s="237">
        <v>1243345</v>
      </c>
      <c r="H280" s="190"/>
      <c r="I280" s="248" t="s">
        <v>2668</v>
      </c>
      <c r="J280" s="190"/>
      <c r="K280" s="190"/>
      <c r="L280" s="190"/>
      <c r="M280" s="190"/>
      <c r="N280" s="268">
        <v>50</v>
      </c>
      <c r="O280" s="268">
        <v>0</v>
      </c>
      <c r="P280" s="190" t="s">
        <v>657</v>
      </c>
      <c r="Q280" s="377"/>
    </row>
    <row r="281" spans="1:17" ht="51">
      <c r="A281" s="265" t="s">
        <v>553</v>
      </c>
      <c r="B281" s="190"/>
      <c r="C281" s="266" t="s">
        <v>605</v>
      </c>
      <c r="D281" s="267">
        <v>43839</v>
      </c>
      <c r="E281" s="237" t="s">
        <v>1752</v>
      </c>
      <c r="F281" s="237" t="s">
        <v>6</v>
      </c>
      <c r="G281" s="237">
        <v>1226502</v>
      </c>
      <c r="H281" s="190"/>
      <c r="I281" s="248" t="s">
        <v>2669</v>
      </c>
      <c r="J281" s="190"/>
      <c r="K281" s="190"/>
      <c r="L281" s="190"/>
      <c r="M281" s="190"/>
      <c r="N281" s="268">
        <v>0</v>
      </c>
      <c r="O281" s="268">
        <v>3047.31</v>
      </c>
      <c r="P281" s="190" t="s">
        <v>657</v>
      </c>
      <c r="Q281" s="377"/>
    </row>
    <row r="282" spans="1:17" ht="63.75">
      <c r="A282" s="265" t="s">
        <v>556</v>
      </c>
      <c r="B282" s="190"/>
      <c r="C282" s="266" t="s">
        <v>716</v>
      </c>
      <c r="D282" s="267">
        <v>43839</v>
      </c>
      <c r="E282" s="237" t="s">
        <v>1753</v>
      </c>
      <c r="F282" s="237" t="s">
        <v>6</v>
      </c>
      <c r="G282" s="237">
        <v>1226503</v>
      </c>
      <c r="H282" s="190"/>
      <c r="I282" s="248" t="s">
        <v>2670</v>
      </c>
      <c r="J282" s="190"/>
      <c r="K282" s="190"/>
      <c r="L282" s="190"/>
      <c r="M282" s="190"/>
      <c r="N282" s="268">
        <v>0</v>
      </c>
      <c r="O282" s="268">
        <v>3401.32</v>
      </c>
      <c r="P282" s="190" t="s">
        <v>657</v>
      </c>
      <c r="Q282" s="377"/>
    </row>
    <row r="283" spans="1:17" ht="51">
      <c r="A283" s="265">
        <v>513</v>
      </c>
      <c r="B283" s="190"/>
      <c r="C283" s="266" t="s">
        <v>169</v>
      </c>
      <c r="D283" s="267">
        <v>43839</v>
      </c>
      <c r="E283" s="237" t="s">
        <v>1754</v>
      </c>
      <c r="F283" s="237" t="s">
        <v>15</v>
      </c>
      <c r="G283" s="237">
        <v>1243470</v>
      </c>
      <c r="H283" s="190"/>
      <c r="I283" s="248" t="s">
        <v>2671</v>
      </c>
      <c r="J283" s="190"/>
      <c r="K283" s="190"/>
      <c r="L283" s="190"/>
      <c r="M283" s="190"/>
      <c r="N283" s="268">
        <v>50</v>
      </c>
      <c r="O283" s="268">
        <v>0</v>
      </c>
      <c r="P283" s="190" t="s">
        <v>657</v>
      </c>
      <c r="Q283" s="377"/>
    </row>
    <row r="284" spans="1:17" ht="51">
      <c r="A284" s="265">
        <v>513</v>
      </c>
      <c r="B284" s="190"/>
      <c r="C284" s="266" t="s">
        <v>169</v>
      </c>
      <c r="D284" s="267">
        <v>43839</v>
      </c>
      <c r="E284" s="237" t="s">
        <v>1755</v>
      </c>
      <c r="F284" s="237" t="s">
        <v>11</v>
      </c>
      <c r="G284" s="237">
        <v>976128</v>
      </c>
      <c r="H284" s="190"/>
      <c r="I284" s="248" t="s">
        <v>2672</v>
      </c>
      <c r="J284" s="190"/>
      <c r="K284" s="190"/>
      <c r="L284" s="190"/>
      <c r="M284" s="190"/>
      <c r="N284" s="268">
        <v>50</v>
      </c>
      <c r="O284" s="268">
        <v>0</v>
      </c>
      <c r="P284" s="190" t="s">
        <v>657</v>
      </c>
      <c r="Q284" s="377"/>
    </row>
    <row r="285" spans="1:17" ht="51">
      <c r="A285" s="265">
        <v>513</v>
      </c>
      <c r="B285" s="190"/>
      <c r="C285" s="266" t="s">
        <v>169</v>
      </c>
      <c r="D285" s="267">
        <v>43839</v>
      </c>
      <c r="E285" s="237" t="s">
        <v>1756</v>
      </c>
      <c r="F285" s="237" t="s">
        <v>15</v>
      </c>
      <c r="G285" s="237">
        <v>1243476</v>
      </c>
      <c r="H285" s="190"/>
      <c r="I285" s="248" t="s">
        <v>2627</v>
      </c>
      <c r="J285" s="190"/>
      <c r="K285" s="190"/>
      <c r="L285" s="190"/>
      <c r="M285" s="190"/>
      <c r="N285" s="268">
        <v>50</v>
      </c>
      <c r="O285" s="268">
        <v>0</v>
      </c>
      <c r="P285" s="190" t="s">
        <v>657</v>
      </c>
      <c r="Q285" s="377"/>
    </row>
    <row r="286" spans="1:17" ht="76.5">
      <c r="A286" s="265" t="s">
        <v>560</v>
      </c>
      <c r="B286" s="190"/>
      <c r="C286" s="266" t="s">
        <v>603</v>
      </c>
      <c r="D286" s="267">
        <v>43839</v>
      </c>
      <c r="E286" s="237" t="s">
        <v>1757</v>
      </c>
      <c r="F286" s="237" t="s">
        <v>6</v>
      </c>
      <c r="G286" s="237">
        <v>1226515</v>
      </c>
      <c r="H286" s="190"/>
      <c r="I286" s="248" t="s">
        <v>2673</v>
      </c>
      <c r="J286" s="190"/>
      <c r="K286" s="190"/>
      <c r="L286" s="190"/>
      <c r="M286" s="190"/>
      <c r="N286" s="268">
        <v>0</v>
      </c>
      <c r="O286" s="268">
        <v>967.94</v>
      </c>
      <c r="P286" s="190" t="s">
        <v>657</v>
      </c>
      <c r="Q286" s="377"/>
    </row>
    <row r="287" spans="1:17" ht="63.75">
      <c r="A287" s="265" t="s">
        <v>560</v>
      </c>
      <c r="B287" s="190"/>
      <c r="C287" s="266" t="s">
        <v>603</v>
      </c>
      <c r="D287" s="267">
        <v>43839</v>
      </c>
      <c r="E287" s="237" t="s">
        <v>1758</v>
      </c>
      <c r="F287" s="237" t="s">
        <v>6</v>
      </c>
      <c r="G287" s="237">
        <v>1226518</v>
      </c>
      <c r="H287" s="190"/>
      <c r="I287" s="248" t="s">
        <v>2674</v>
      </c>
      <c r="J287" s="190"/>
      <c r="K287" s="190"/>
      <c r="L287" s="190"/>
      <c r="M287" s="190"/>
      <c r="N287" s="268">
        <v>0</v>
      </c>
      <c r="O287" s="268">
        <v>800.13</v>
      </c>
      <c r="P287" s="190" t="s">
        <v>657</v>
      </c>
      <c r="Q287" s="377"/>
    </row>
    <row r="288" spans="1:17" ht="51">
      <c r="A288" s="265" t="s">
        <v>562</v>
      </c>
      <c r="B288" s="190"/>
      <c r="C288" s="266" t="s">
        <v>604</v>
      </c>
      <c r="D288" s="267">
        <v>43840</v>
      </c>
      <c r="E288" s="237" t="s">
        <v>1759</v>
      </c>
      <c r="F288" s="237" t="s">
        <v>3</v>
      </c>
      <c r="G288" s="237">
        <v>1815691</v>
      </c>
      <c r="H288" s="190"/>
      <c r="I288" s="248" t="s">
        <v>2675</v>
      </c>
      <c r="J288" s="190"/>
      <c r="K288" s="190"/>
      <c r="L288" s="190"/>
      <c r="M288" s="190"/>
      <c r="N288" s="268">
        <v>0</v>
      </c>
      <c r="O288" s="268">
        <v>1925.88</v>
      </c>
      <c r="P288" s="190" t="s">
        <v>657</v>
      </c>
      <c r="Q288" s="377"/>
    </row>
    <row r="289" spans="1:17" ht="51">
      <c r="A289" s="265">
        <v>132</v>
      </c>
      <c r="B289" s="190"/>
      <c r="C289" s="266" t="s">
        <v>67</v>
      </c>
      <c r="D289" s="267">
        <v>43840</v>
      </c>
      <c r="E289" s="237" t="s">
        <v>1760</v>
      </c>
      <c r="F289" s="237" t="s">
        <v>3</v>
      </c>
      <c r="G289" s="237">
        <v>1815703</v>
      </c>
      <c r="H289" s="190"/>
      <c r="I289" s="248" t="s">
        <v>2676</v>
      </c>
      <c r="J289" s="190"/>
      <c r="K289" s="190"/>
      <c r="L289" s="190"/>
      <c r="M289" s="190"/>
      <c r="N289" s="268">
        <v>0</v>
      </c>
      <c r="O289" s="268">
        <v>20</v>
      </c>
      <c r="P289" s="190" t="s">
        <v>657</v>
      </c>
      <c r="Q289" s="377"/>
    </row>
    <row r="290" spans="1:17" ht="51">
      <c r="A290" s="265" t="s">
        <v>553</v>
      </c>
      <c r="B290" s="190"/>
      <c r="C290" s="266" t="s">
        <v>605</v>
      </c>
      <c r="D290" s="267">
        <v>43840</v>
      </c>
      <c r="E290" s="237" t="s">
        <v>1761</v>
      </c>
      <c r="F290" s="237" t="s">
        <v>3</v>
      </c>
      <c r="G290" s="237">
        <v>1815763</v>
      </c>
      <c r="H290" s="190"/>
      <c r="I290" s="248" t="s">
        <v>2677</v>
      </c>
      <c r="J290" s="190"/>
      <c r="K290" s="190"/>
      <c r="L290" s="190"/>
      <c r="M290" s="190"/>
      <c r="N290" s="268">
        <v>0</v>
      </c>
      <c r="O290" s="268">
        <v>1014.6</v>
      </c>
      <c r="P290" s="190" t="s">
        <v>657</v>
      </c>
      <c r="Q290" s="377"/>
    </row>
    <row r="291" spans="1:17" ht="38.25">
      <c r="A291" s="265" t="s">
        <v>562</v>
      </c>
      <c r="B291" s="190"/>
      <c r="C291" s="266" t="s">
        <v>604</v>
      </c>
      <c r="D291" s="267">
        <v>43840</v>
      </c>
      <c r="E291" s="237" t="s">
        <v>1762</v>
      </c>
      <c r="F291" s="237" t="s">
        <v>3</v>
      </c>
      <c r="G291" s="237">
        <v>1815767</v>
      </c>
      <c r="H291" s="190"/>
      <c r="I291" s="248" t="s">
        <v>1350</v>
      </c>
      <c r="J291" s="190"/>
      <c r="K291" s="190"/>
      <c r="L291" s="190"/>
      <c r="M291" s="190"/>
      <c r="N291" s="268">
        <v>0</v>
      </c>
      <c r="O291" s="268">
        <v>500</v>
      </c>
      <c r="P291" s="190" t="s">
        <v>657</v>
      </c>
      <c r="Q291" s="377"/>
    </row>
    <row r="292" spans="1:17" ht="38.25">
      <c r="A292" s="265" t="s">
        <v>562</v>
      </c>
      <c r="B292" s="190"/>
      <c r="C292" s="266" t="s">
        <v>604</v>
      </c>
      <c r="D292" s="267">
        <v>43840</v>
      </c>
      <c r="E292" s="237" t="s">
        <v>1763</v>
      </c>
      <c r="F292" s="237" t="s">
        <v>3</v>
      </c>
      <c r="G292" s="237">
        <v>1815771</v>
      </c>
      <c r="H292" s="190"/>
      <c r="I292" s="248" t="s">
        <v>2678</v>
      </c>
      <c r="J292" s="190"/>
      <c r="K292" s="190"/>
      <c r="L292" s="190"/>
      <c r="M292" s="190"/>
      <c r="N292" s="268">
        <v>0</v>
      </c>
      <c r="O292" s="268">
        <v>3654.36</v>
      </c>
      <c r="P292" s="190" t="s">
        <v>657</v>
      </c>
      <c r="Q292" s="377"/>
    </row>
    <row r="293" spans="1:17" ht="51">
      <c r="A293" s="265" t="s">
        <v>562</v>
      </c>
      <c r="B293" s="190"/>
      <c r="C293" s="266" t="s">
        <v>604</v>
      </c>
      <c r="D293" s="267">
        <v>43840</v>
      </c>
      <c r="E293" s="237" t="s">
        <v>1764</v>
      </c>
      <c r="F293" s="237" t="s">
        <v>3</v>
      </c>
      <c r="G293" s="237">
        <v>1815800</v>
      </c>
      <c r="H293" s="190"/>
      <c r="I293" s="248" t="s">
        <v>1373</v>
      </c>
      <c r="J293" s="190"/>
      <c r="K293" s="190"/>
      <c r="L293" s="190"/>
      <c r="M293" s="190"/>
      <c r="N293" s="268">
        <v>0</v>
      </c>
      <c r="O293" s="268">
        <v>2195</v>
      </c>
      <c r="P293" s="190" t="s">
        <v>657</v>
      </c>
      <c r="Q293" s="377"/>
    </row>
    <row r="294" spans="1:17" ht="51">
      <c r="A294" s="265" t="s">
        <v>562</v>
      </c>
      <c r="B294" s="190"/>
      <c r="C294" s="266" t="s">
        <v>604</v>
      </c>
      <c r="D294" s="267">
        <v>43840</v>
      </c>
      <c r="E294" s="237" t="s">
        <v>1765</v>
      </c>
      <c r="F294" s="237" t="s">
        <v>3</v>
      </c>
      <c r="G294" s="237">
        <v>1815814</v>
      </c>
      <c r="H294" s="190"/>
      <c r="I294" s="248" t="s">
        <v>2679</v>
      </c>
      <c r="J294" s="190"/>
      <c r="K294" s="190"/>
      <c r="L294" s="190"/>
      <c r="M294" s="190"/>
      <c r="N294" s="268">
        <v>0</v>
      </c>
      <c r="O294" s="268">
        <v>3144.98</v>
      </c>
      <c r="P294" s="190" t="s">
        <v>657</v>
      </c>
      <c r="Q294" s="377"/>
    </row>
    <row r="295" spans="1:17" ht="51">
      <c r="A295" s="265" t="s">
        <v>553</v>
      </c>
      <c r="B295" s="190"/>
      <c r="C295" s="266" t="s">
        <v>605</v>
      </c>
      <c r="D295" s="267">
        <v>43840</v>
      </c>
      <c r="E295" s="237" t="s">
        <v>1766</v>
      </c>
      <c r="F295" s="237" t="s">
        <v>3</v>
      </c>
      <c r="G295" s="237">
        <v>1815826</v>
      </c>
      <c r="H295" s="190"/>
      <c r="I295" s="248" t="s">
        <v>2680</v>
      </c>
      <c r="J295" s="190"/>
      <c r="K295" s="190"/>
      <c r="L295" s="190"/>
      <c r="M295" s="190"/>
      <c r="N295" s="268">
        <v>0</v>
      </c>
      <c r="O295" s="268">
        <v>41.78</v>
      </c>
      <c r="P295" s="190" t="s">
        <v>657</v>
      </c>
      <c r="Q295" s="377"/>
    </row>
    <row r="296" spans="1:17" ht="51">
      <c r="A296" s="265" t="s">
        <v>562</v>
      </c>
      <c r="B296" s="190"/>
      <c r="C296" s="266" t="s">
        <v>604</v>
      </c>
      <c r="D296" s="267">
        <v>43840</v>
      </c>
      <c r="E296" s="237" t="s">
        <v>1767</v>
      </c>
      <c r="F296" s="237" t="s">
        <v>3</v>
      </c>
      <c r="G296" s="237">
        <v>1815854</v>
      </c>
      <c r="H296" s="190"/>
      <c r="I296" s="248" t="s">
        <v>2681</v>
      </c>
      <c r="J296" s="190"/>
      <c r="K296" s="190"/>
      <c r="L296" s="190"/>
      <c r="M296" s="190"/>
      <c r="N296" s="268">
        <v>0</v>
      </c>
      <c r="O296" s="268">
        <v>541.98</v>
      </c>
      <c r="P296" s="190" t="s">
        <v>657</v>
      </c>
      <c r="Q296" s="377"/>
    </row>
    <row r="297" spans="1:17" ht="51">
      <c r="A297" s="265" t="s">
        <v>562</v>
      </c>
      <c r="B297" s="190"/>
      <c r="C297" s="266" t="s">
        <v>604</v>
      </c>
      <c r="D297" s="267">
        <v>43840</v>
      </c>
      <c r="E297" s="237" t="s">
        <v>1768</v>
      </c>
      <c r="F297" s="237" t="s">
        <v>3</v>
      </c>
      <c r="G297" s="237">
        <v>1815857</v>
      </c>
      <c r="H297" s="190"/>
      <c r="I297" s="248" t="s">
        <v>2682</v>
      </c>
      <c r="J297" s="190"/>
      <c r="K297" s="190"/>
      <c r="L297" s="190"/>
      <c r="M297" s="190"/>
      <c r="N297" s="268">
        <v>0</v>
      </c>
      <c r="O297" s="268">
        <v>819.1</v>
      </c>
      <c r="P297" s="190" t="s">
        <v>657</v>
      </c>
      <c r="Q297" s="377"/>
    </row>
    <row r="298" spans="1:17" ht="51">
      <c r="A298" s="265" t="s">
        <v>553</v>
      </c>
      <c r="B298" s="190"/>
      <c r="C298" s="266" t="s">
        <v>605</v>
      </c>
      <c r="D298" s="267">
        <v>43840</v>
      </c>
      <c r="E298" s="237" t="s">
        <v>1769</v>
      </c>
      <c r="F298" s="237" t="s">
        <v>3</v>
      </c>
      <c r="G298" s="237">
        <v>1815616</v>
      </c>
      <c r="H298" s="190"/>
      <c r="I298" s="248" t="s">
        <v>2683</v>
      </c>
      <c r="J298" s="190"/>
      <c r="K298" s="190"/>
      <c r="L298" s="190"/>
      <c r="M298" s="190"/>
      <c r="N298" s="268">
        <v>0</v>
      </c>
      <c r="O298" s="268">
        <v>875</v>
      </c>
      <c r="P298" s="190" t="s">
        <v>657</v>
      </c>
      <c r="Q298" s="377"/>
    </row>
    <row r="299" spans="1:17" ht="51">
      <c r="A299" s="265" t="s">
        <v>562</v>
      </c>
      <c r="B299" s="190"/>
      <c r="C299" s="266" t="s">
        <v>604</v>
      </c>
      <c r="D299" s="267">
        <v>43840</v>
      </c>
      <c r="E299" s="237" t="s">
        <v>1770</v>
      </c>
      <c r="F299" s="237" t="s">
        <v>3</v>
      </c>
      <c r="G299" s="237">
        <v>1815627</v>
      </c>
      <c r="H299" s="190"/>
      <c r="I299" s="248" t="s">
        <v>2684</v>
      </c>
      <c r="J299" s="190"/>
      <c r="K299" s="190"/>
      <c r="L299" s="190"/>
      <c r="M299" s="190"/>
      <c r="N299" s="268">
        <v>0</v>
      </c>
      <c r="O299" s="268">
        <v>559.05000000000007</v>
      </c>
      <c r="P299" s="190" t="s">
        <v>657</v>
      </c>
      <c r="Q299" s="377"/>
    </row>
    <row r="300" spans="1:17" ht="63.75">
      <c r="A300" s="265">
        <v>86</v>
      </c>
      <c r="B300" s="190"/>
      <c r="C300" s="266" t="s">
        <v>56</v>
      </c>
      <c r="D300" s="267">
        <v>43840</v>
      </c>
      <c r="E300" s="237" t="s">
        <v>1771</v>
      </c>
      <c r="F300" s="237" t="s">
        <v>3</v>
      </c>
      <c r="G300" s="237">
        <v>1815673</v>
      </c>
      <c r="H300" s="190"/>
      <c r="I300" s="248" t="s">
        <v>2685</v>
      </c>
      <c r="J300" s="190"/>
      <c r="K300" s="190"/>
      <c r="L300" s="190"/>
      <c r="M300" s="190"/>
      <c r="N300" s="268">
        <v>0</v>
      </c>
      <c r="O300" s="268">
        <v>1499.96</v>
      </c>
      <c r="P300" s="190" t="s">
        <v>657</v>
      </c>
      <c r="Q300" s="377"/>
    </row>
    <row r="301" spans="1:17" ht="51">
      <c r="A301" s="265">
        <v>591</v>
      </c>
      <c r="B301" s="190"/>
      <c r="C301" s="266" t="s">
        <v>702</v>
      </c>
      <c r="D301" s="267">
        <v>43840</v>
      </c>
      <c r="E301" s="237" t="s">
        <v>1772</v>
      </c>
      <c r="F301" s="237" t="s">
        <v>3</v>
      </c>
      <c r="G301" s="237">
        <v>1815584</v>
      </c>
      <c r="H301" s="190"/>
      <c r="I301" s="248" t="s">
        <v>2686</v>
      </c>
      <c r="J301" s="190"/>
      <c r="K301" s="190"/>
      <c r="L301" s="190"/>
      <c r="M301" s="190"/>
      <c r="N301" s="268">
        <v>0</v>
      </c>
      <c r="O301" s="268">
        <v>76.739999999999995</v>
      </c>
      <c r="P301" s="190" t="s">
        <v>657</v>
      </c>
      <c r="Q301" s="377"/>
    </row>
    <row r="302" spans="1:17" ht="51">
      <c r="A302" s="265">
        <v>591</v>
      </c>
      <c r="B302" s="190"/>
      <c r="C302" s="266" t="s">
        <v>702</v>
      </c>
      <c r="D302" s="267">
        <v>43840</v>
      </c>
      <c r="E302" s="237" t="s">
        <v>1773</v>
      </c>
      <c r="F302" s="237" t="s">
        <v>3</v>
      </c>
      <c r="G302" s="237">
        <v>1815585</v>
      </c>
      <c r="H302" s="190"/>
      <c r="I302" s="248" t="s">
        <v>2687</v>
      </c>
      <c r="J302" s="190"/>
      <c r="K302" s="190"/>
      <c r="L302" s="190"/>
      <c r="M302" s="190"/>
      <c r="N302" s="268">
        <v>0</v>
      </c>
      <c r="O302" s="268">
        <v>60.18</v>
      </c>
      <c r="P302" s="190" t="s">
        <v>657</v>
      </c>
      <c r="Q302" s="377"/>
    </row>
    <row r="303" spans="1:17" ht="51">
      <c r="A303" s="265" t="s">
        <v>562</v>
      </c>
      <c r="B303" s="190"/>
      <c r="C303" s="266" t="s">
        <v>604</v>
      </c>
      <c r="D303" s="267">
        <v>43840</v>
      </c>
      <c r="E303" s="237" t="s">
        <v>1774</v>
      </c>
      <c r="F303" s="237" t="s">
        <v>3</v>
      </c>
      <c r="G303" s="237">
        <v>1815589</v>
      </c>
      <c r="H303" s="190"/>
      <c r="I303" s="248" t="s">
        <v>2688</v>
      </c>
      <c r="J303" s="190"/>
      <c r="K303" s="190"/>
      <c r="L303" s="190"/>
      <c r="M303" s="190"/>
      <c r="N303" s="268">
        <v>0</v>
      </c>
      <c r="O303" s="268">
        <v>226</v>
      </c>
      <c r="P303" s="190" t="s">
        <v>657</v>
      </c>
      <c r="Q303" s="377"/>
    </row>
    <row r="304" spans="1:17" ht="63.75">
      <c r="A304" s="265" t="s">
        <v>562</v>
      </c>
      <c r="B304" s="190"/>
      <c r="C304" s="266" t="s">
        <v>604</v>
      </c>
      <c r="D304" s="267">
        <v>43840</v>
      </c>
      <c r="E304" s="237" t="s">
        <v>1775</v>
      </c>
      <c r="F304" s="237" t="s">
        <v>3</v>
      </c>
      <c r="G304" s="237">
        <v>1815592</v>
      </c>
      <c r="H304" s="190"/>
      <c r="I304" s="248" t="s">
        <v>2689</v>
      </c>
      <c r="J304" s="190"/>
      <c r="K304" s="190"/>
      <c r="L304" s="190"/>
      <c r="M304" s="190"/>
      <c r="N304" s="268">
        <v>0</v>
      </c>
      <c r="O304" s="268">
        <v>8639.08</v>
      </c>
      <c r="P304" s="190" t="s">
        <v>657</v>
      </c>
      <c r="Q304" s="377"/>
    </row>
    <row r="305" spans="1:17" ht="51">
      <c r="A305" s="265" t="s">
        <v>553</v>
      </c>
      <c r="B305" s="190"/>
      <c r="C305" s="266" t="s">
        <v>605</v>
      </c>
      <c r="D305" s="267">
        <v>43840</v>
      </c>
      <c r="E305" s="237" t="s">
        <v>1776</v>
      </c>
      <c r="F305" s="237" t="s">
        <v>3</v>
      </c>
      <c r="G305" s="237">
        <v>1815594</v>
      </c>
      <c r="H305" s="190"/>
      <c r="I305" s="248" t="s">
        <v>2690</v>
      </c>
      <c r="J305" s="190"/>
      <c r="K305" s="190"/>
      <c r="L305" s="190"/>
      <c r="M305" s="190"/>
      <c r="N305" s="268">
        <v>0</v>
      </c>
      <c r="O305" s="268">
        <v>274.52</v>
      </c>
      <c r="P305" s="190" t="s">
        <v>657</v>
      </c>
      <c r="Q305" s="377"/>
    </row>
    <row r="306" spans="1:17" ht="51">
      <c r="A306" s="265" t="s">
        <v>553</v>
      </c>
      <c r="B306" s="190"/>
      <c r="C306" s="266" t="s">
        <v>605</v>
      </c>
      <c r="D306" s="267">
        <v>43840</v>
      </c>
      <c r="E306" s="237" t="s">
        <v>1777</v>
      </c>
      <c r="F306" s="237" t="s">
        <v>3</v>
      </c>
      <c r="G306" s="237">
        <v>1815595</v>
      </c>
      <c r="H306" s="190"/>
      <c r="I306" s="248" t="s">
        <v>2691</v>
      </c>
      <c r="J306" s="190"/>
      <c r="K306" s="190"/>
      <c r="L306" s="190"/>
      <c r="M306" s="190"/>
      <c r="N306" s="268">
        <v>0</v>
      </c>
      <c r="O306" s="268">
        <v>271.04000000000002</v>
      </c>
      <c r="P306" s="190" t="s">
        <v>657</v>
      </c>
      <c r="Q306" s="377"/>
    </row>
    <row r="307" spans="1:17" ht="63.75">
      <c r="A307" s="265">
        <v>15</v>
      </c>
      <c r="B307" s="190"/>
      <c r="C307" s="266" t="s">
        <v>42</v>
      </c>
      <c r="D307" s="267">
        <v>43840</v>
      </c>
      <c r="E307" s="237" t="s">
        <v>1778</v>
      </c>
      <c r="F307" s="237" t="s">
        <v>3</v>
      </c>
      <c r="G307" s="237">
        <v>1815605</v>
      </c>
      <c r="H307" s="190"/>
      <c r="I307" s="248" t="s">
        <v>2692</v>
      </c>
      <c r="J307" s="190"/>
      <c r="K307" s="190"/>
      <c r="L307" s="190"/>
      <c r="M307" s="190"/>
      <c r="N307" s="268">
        <v>0</v>
      </c>
      <c r="O307" s="268">
        <v>47.79</v>
      </c>
      <c r="P307" s="190" t="s">
        <v>657</v>
      </c>
      <c r="Q307" s="377"/>
    </row>
    <row r="308" spans="1:17" ht="63.75">
      <c r="A308" s="265" t="s">
        <v>553</v>
      </c>
      <c r="B308" s="190"/>
      <c r="C308" s="266" t="s">
        <v>605</v>
      </c>
      <c r="D308" s="267">
        <v>43840</v>
      </c>
      <c r="E308" s="237" t="s">
        <v>1779</v>
      </c>
      <c r="F308" s="237" t="s">
        <v>3</v>
      </c>
      <c r="G308" s="237">
        <v>1815626</v>
      </c>
      <c r="H308" s="190"/>
      <c r="I308" s="248" t="s">
        <v>2693</v>
      </c>
      <c r="J308" s="190"/>
      <c r="K308" s="190"/>
      <c r="L308" s="190"/>
      <c r="M308" s="190"/>
      <c r="N308" s="268">
        <v>0</v>
      </c>
      <c r="O308" s="268">
        <v>861.1</v>
      </c>
      <c r="P308" s="190" t="s">
        <v>657</v>
      </c>
      <c r="Q308" s="377"/>
    </row>
    <row r="309" spans="1:17" ht="38.25">
      <c r="A309" s="265" t="s">
        <v>562</v>
      </c>
      <c r="B309" s="190"/>
      <c r="C309" s="266" t="s">
        <v>604</v>
      </c>
      <c r="D309" s="267">
        <v>43840</v>
      </c>
      <c r="E309" s="237" t="s">
        <v>1780</v>
      </c>
      <c r="F309" s="237" t="s">
        <v>3</v>
      </c>
      <c r="G309" s="237">
        <v>1815631</v>
      </c>
      <c r="H309" s="190"/>
      <c r="I309" s="248" t="s">
        <v>2694</v>
      </c>
      <c r="J309" s="190"/>
      <c r="K309" s="190"/>
      <c r="L309" s="190"/>
      <c r="M309" s="190"/>
      <c r="N309" s="268">
        <v>0</v>
      </c>
      <c r="O309" s="268">
        <v>2596.42</v>
      </c>
      <c r="P309" s="190" t="s">
        <v>657</v>
      </c>
      <c r="Q309" s="377"/>
    </row>
    <row r="310" spans="1:17" ht="38.25">
      <c r="A310" s="265" t="s">
        <v>562</v>
      </c>
      <c r="B310" s="190"/>
      <c r="C310" s="266" t="s">
        <v>604</v>
      </c>
      <c r="D310" s="267">
        <v>43840</v>
      </c>
      <c r="E310" s="237" t="s">
        <v>1781</v>
      </c>
      <c r="F310" s="237" t="s">
        <v>3</v>
      </c>
      <c r="G310" s="237">
        <v>1815633</v>
      </c>
      <c r="H310" s="190"/>
      <c r="I310" s="248" t="s">
        <v>2695</v>
      </c>
      <c r="J310" s="190"/>
      <c r="K310" s="190"/>
      <c r="L310" s="190"/>
      <c r="M310" s="190"/>
      <c r="N310" s="268">
        <v>0</v>
      </c>
      <c r="O310" s="268">
        <v>1389.5</v>
      </c>
      <c r="P310" s="190" t="s">
        <v>657</v>
      </c>
      <c r="Q310" s="377"/>
    </row>
    <row r="311" spans="1:17" ht="51">
      <c r="A311" s="265" t="s">
        <v>562</v>
      </c>
      <c r="B311" s="190"/>
      <c r="C311" s="266" t="s">
        <v>604</v>
      </c>
      <c r="D311" s="267">
        <v>43840</v>
      </c>
      <c r="E311" s="237" t="s">
        <v>1782</v>
      </c>
      <c r="F311" s="237" t="s">
        <v>3</v>
      </c>
      <c r="G311" s="237">
        <v>1815666</v>
      </c>
      <c r="H311" s="190"/>
      <c r="I311" s="248" t="s">
        <v>2696</v>
      </c>
      <c r="J311" s="190"/>
      <c r="K311" s="190"/>
      <c r="L311" s="190"/>
      <c r="M311" s="190"/>
      <c r="N311" s="268">
        <v>0</v>
      </c>
      <c r="O311" s="268">
        <v>2</v>
      </c>
      <c r="P311" s="190" t="s">
        <v>657</v>
      </c>
      <c r="Q311" s="377"/>
    </row>
    <row r="312" spans="1:17" ht="51">
      <c r="A312" s="265" t="s">
        <v>562</v>
      </c>
      <c r="B312" s="190"/>
      <c r="C312" s="266" t="s">
        <v>604</v>
      </c>
      <c r="D312" s="267">
        <v>43840</v>
      </c>
      <c r="E312" s="237" t="s">
        <v>1783</v>
      </c>
      <c r="F312" s="237" t="s">
        <v>3</v>
      </c>
      <c r="G312" s="237">
        <v>1815669</v>
      </c>
      <c r="H312" s="190"/>
      <c r="I312" s="248" t="s">
        <v>2697</v>
      </c>
      <c r="J312" s="190"/>
      <c r="K312" s="190"/>
      <c r="L312" s="190"/>
      <c r="M312" s="190"/>
      <c r="N312" s="268">
        <v>0</v>
      </c>
      <c r="O312" s="268">
        <v>3</v>
      </c>
      <c r="P312" s="190" t="s">
        <v>657</v>
      </c>
      <c r="Q312" s="377"/>
    </row>
    <row r="313" spans="1:17" ht="63.75">
      <c r="A313" s="265" t="s">
        <v>556</v>
      </c>
      <c r="B313" s="190"/>
      <c r="C313" s="266" t="s">
        <v>716</v>
      </c>
      <c r="D313" s="267">
        <v>43840</v>
      </c>
      <c r="E313" s="237" t="s">
        <v>1784</v>
      </c>
      <c r="F313" s="237" t="s">
        <v>6</v>
      </c>
      <c r="G313" s="237">
        <v>1226723</v>
      </c>
      <c r="H313" s="190"/>
      <c r="I313" s="248" t="s">
        <v>2698</v>
      </c>
      <c r="J313" s="190"/>
      <c r="K313" s="190"/>
      <c r="L313" s="190"/>
      <c r="M313" s="190"/>
      <c r="N313" s="268">
        <v>0</v>
      </c>
      <c r="O313" s="268">
        <v>5600</v>
      </c>
      <c r="P313" s="190" t="s">
        <v>657</v>
      </c>
      <c r="Q313" s="377"/>
    </row>
    <row r="314" spans="1:17" ht="63.75">
      <c r="A314" s="265" t="s">
        <v>556</v>
      </c>
      <c r="B314" s="190"/>
      <c r="C314" s="266" t="s">
        <v>716</v>
      </c>
      <c r="D314" s="267">
        <v>43840</v>
      </c>
      <c r="E314" s="237" t="s">
        <v>1785</v>
      </c>
      <c r="F314" s="237" t="s">
        <v>6</v>
      </c>
      <c r="G314" s="237">
        <v>1226724</v>
      </c>
      <c r="H314" s="190"/>
      <c r="I314" s="248" t="s">
        <v>2699</v>
      </c>
      <c r="J314" s="190"/>
      <c r="K314" s="190"/>
      <c r="L314" s="190"/>
      <c r="M314" s="190"/>
      <c r="N314" s="268">
        <v>0</v>
      </c>
      <c r="O314" s="268">
        <v>1250</v>
      </c>
      <c r="P314" s="190" t="s">
        <v>657</v>
      </c>
      <c r="Q314" s="377"/>
    </row>
    <row r="315" spans="1:17" ht="76.5">
      <c r="A315" s="265" t="s">
        <v>554</v>
      </c>
      <c r="B315" s="190"/>
      <c r="C315" s="266" t="s">
        <v>728</v>
      </c>
      <c r="D315" s="267">
        <v>43840</v>
      </c>
      <c r="E315" s="237" t="s">
        <v>1786</v>
      </c>
      <c r="F315" s="237" t="s">
        <v>21</v>
      </c>
      <c r="G315" s="237">
        <v>976394</v>
      </c>
      <c r="H315" s="190"/>
      <c r="I315" s="248" t="s">
        <v>2700</v>
      </c>
      <c r="J315" s="190"/>
      <c r="K315" s="190"/>
      <c r="L315" s="190"/>
      <c r="M315" s="190"/>
      <c r="N315" s="268">
        <v>23613566.109999999</v>
      </c>
      <c r="O315" s="268">
        <v>0</v>
      </c>
      <c r="P315" s="190" t="s">
        <v>657</v>
      </c>
      <c r="Q315" s="377"/>
    </row>
    <row r="316" spans="1:17" ht="51">
      <c r="A316" s="265">
        <v>513</v>
      </c>
      <c r="B316" s="190"/>
      <c r="C316" s="266" t="s">
        <v>169</v>
      </c>
      <c r="D316" s="267">
        <v>43840</v>
      </c>
      <c r="E316" s="237" t="s">
        <v>1787</v>
      </c>
      <c r="F316" s="237" t="s">
        <v>15</v>
      </c>
      <c r="G316" s="237">
        <v>1244494</v>
      </c>
      <c r="H316" s="190"/>
      <c r="I316" s="248" t="s">
        <v>1472</v>
      </c>
      <c r="J316" s="190"/>
      <c r="K316" s="190"/>
      <c r="L316" s="190"/>
      <c r="M316" s="190"/>
      <c r="N316" s="268">
        <v>50</v>
      </c>
      <c r="O316" s="268">
        <v>0</v>
      </c>
      <c r="P316" s="190" t="s">
        <v>657</v>
      </c>
      <c r="Q316" s="377"/>
    </row>
    <row r="317" spans="1:17" ht="51">
      <c r="A317" s="265">
        <v>513</v>
      </c>
      <c r="B317" s="190"/>
      <c r="C317" s="266" t="s">
        <v>169</v>
      </c>
      <c r="D317" s="267">
        <v>43840</v>
      </c>
      <c r="E317" s="237" t="s">
        <v>1788</v>
      </c>
      <c r="F317" s="237" t="s">
        <v>15</v>
      </c>
      <c r="G317" s="237">
        <v>1244496</v>
      </c>
      <c r="H317" s="190"/>
      <c r="I317" s="248" t="s">
        <v>2701</v>
      </c>
      <c r="J317" s="190"/>
      <c r="K317" s="190"/>
      <c r="L317" s="190"/>
      <c r="M317" s="190"/>
      <c r="N317" s="268">
        <v>50</v>
      </c>
      <c r="O317" s="268">
        <v>0</v>
      </c>
      <c r="P317" s="190" t="s">
        <v>657</v>
      </c>
      <c r="Q317" s="377"/>
    </row>
    <row r="318" spans="1:17" ht="51">
      <c r="A318" s="265">
        <v>513</v>
      </c>
      <c r="B318" s="190"/>
      <c r="C318" s="266" t="s">
        <v>169</v>
      </c>
      <c r="D318" s="267">
        <v>43840</v>
      </c>
      <c r="E318" s="237" t="s">
        <v>1789</v>
      </c>
      <c r="F318" s="237" t="s">
        <v>15</v>
      </c>
      <c r="G318" s="237">
        <v>1244498</v>
      </c>
      <c r="H318" s="190"/>
      <c r="I318" s="248" t="s">
        <v>2702</v>
      </c>
      <c r="J318" s="190"/>
      <c r="K318" s="190"/>
      <c r="L318" s="190"/>
      <c r="M318" s="190"/>
      <c r="N318" s="268">
        <v>50</v>
      </c>
      <c r="O318" s="268">
        <v>0</v>
      </c>
      <c r="P318" s="190" t="s">
        <v>657</v>
      </c>
      <c r="Q318" s="377"/>
    </row>
    <row r="319" spans="1:17" ht="51">
      <c r="A319" s="265">
        <v>513</v>
      </c>
      <c r="B319" s="190"/>
      <c r="C319" s="266" t="s">
        <v>169</v>
      </c>
      <c r="D319" s="267">
        <v>43840</v>
      </c>
      <c r="E319" s="237" t="s">
        <v>1790</v>
      </c>
      <c r="F319" s="237" t="s">
        <v>15</v>
      </c>
      <c r="G319" s="237">
        <v>1244500</v>
      </c>
      <c r="H319" s="190"/>
      <c r="I319" s="248" t="s">
        <v>1374</v>
      </c>
      <c r="J319" s="190"/>
      <c r="K319" s="190"/>
      <c r="L319" s="190"/>
      <c r="M319" s="190"/>
      <c r="N319" s="268">
        <v>50</v>
      </c>
      <c r="O319" s="268">
        <v>0</v>
      </c>
      <c r="P319" s="190" t="s">
        <v>657</v>
      </c>
      <c r="Q319" s="377"/>
    </row>
    <row r="320" spans="1:17" ht="51">
      <c r="A320" s="265">
        <v>513</v>
      </c>
      <c r="B320" s="190"/>
      <c r="C320" s="266" t="s">
        <v>169</v>
      </c>
      <c r="D320" s="267">
        <v>43840</v>
      </c>
      <c r="E320" s="237" t="s">
        <v>1791</v>
      </c>
      <c r="F320" s="237" t="s">
        <v>15</v>
      </c>
      <c r="G320" s="237">
        <v>1244502</v>
      </c>
      <c r="H320" s="190"/>
      <c r="I320" s="248" t="s">
        <v>2703</v>
      </c>
      <c r="J320" s="190"/>
      <c r="K320" s="190"/>
      <c r="L320" s="190"/>
      <c r="M320" s="190"/>
      <c r="N320" s="268">
        <v>50</v>
      </c>
      <c r="O320" s="268">
        <v>0</v>
      </c>
      <c r="P320" s="190" t="s">
        <v>657</v>
      </c>
      <c r="Q320" s="377"/>
    </row>
    <row r="321" spans="1:17" ht="51">
      <c r="A321" s="265">
        <v>513</v>
      </c>
      <c r="B321" s="190"/>
      <c r="C321" s="266" t="s">
        <v>169</v>
      </c>
      <c r="D321" s="267">
        <v>43840</v>
      </c>
      <c r="E321" s="237" t="s">
        <v>1792</v>
      </c>
      <c r="F321" s="237" t="s">
        <v>15</v>
      </c>
      <c r="G321" s="237">
        <v>1244510</v>
      </c>
      <c r="H321" s="190"/>
      <c r="I321" s="248" t="s">
        <v>2704</v>
      </c>
      <c r="J321" s="190"/>
      <c r="K321" s="190"/>
      <c r="L321" s="190"/>
      <c r="M321" s="190"/>
      <c r="N321" s="268">
        <v>50</v>
      </c>
      <c r="O321" s="268">
        <v>0</v>
      </c>
      <c r="P321" s="190" t="s">
        <v>657</v>
      </c>
      <c r="Q321" s="377"/>
    </row>
    <row r="322" spans="1:17" ht="51">
      <c r="A322" s="265">
        <v>513</v>
      </c>
      <c r="B322" s="190"/>
      <c r="C322" s="266" t="s">
        <v>169</v>
      </c>
      <c r="D322" s="267">
        <v>43840</v>
      </c>
      <c r="E322" s="237" t="s">
        <v>1793</v>
      </c>
      <c r="F322" s="237" t="s">
        <v>15</v>
      </c>
      <c r="G322" s="237">
        <v>1244506</v>
      </c>
      <c r="H322" s="190"/>
      <c r="I322" s="248" t="s">
        <v>2705</v>
      </c>
      <c r="J322" s="190"/>
      <c r="K322" s="190"/>
      <c r="L322" s="190"/>
      <c r="M322" s="190"/>
      <c r="N322" s="268">
        <v>50</v>
      </c>
      <c r="O322" s="268">
        <v>0</v>
      </c>
      <c r="P322" s="190" t="s">
        <v>657</v>
      </c>
      <c r="Q322" s="377"/>
    </row>
    <row r="323" spans="1:17" ht="51">
      <c r="A323" s="265">
        <v>513</v>
      </c>
      <c r="B323" s="190"/>
      <c r="C323" s="266" t="s">
        <v>169</v>
      </c>
      <c r="D323" s="267">
        <v>43840</v>
      </c>
      <c r="E323" s="237" t="s">
        <v>1794</v>
      </c>
      <c r="F323" s="237" t="s">
        <v>15</v>
      </c>
      <c r="G323" s="237">
        <v>1244504</v>
      </c>
      <c r="H323" s="190"/>
      <c r="I323" s="248" t="s">
        <v>2705</v>
      </c>
      <c r="J323" s="190"/>
      <c r="K323" s="190"/>
      <c r="L323" s="190"/>
      <c r="M323" s="190"/>
      <c r="N323" s="268">
        <v>50</v>
      </c>
      <c r="O323" s="268">
        <v>0</v>
      </c>
      <c r="P323" s="190" t="s">
        <v>657</v>
      </c>
      <c r="Q323" s="377"/>
    </row>
    <row r="324" spans="1:17" ht="89.25">
      <c r="A324" s="265" t="s">
        <v>553</v>
      </c>
      <c r="B324" s="190"/>
      <c r="C324" s="266" t="s">
        <v>605</v>
      </c>
      <c r="D324" s="267">
        <v>43840</v>
      </c>
      <c r="E324" s="237" t="s">
        <v>1795</v>
      </c>
      <c r="F324" s="237" t="s">
        <v>6</v>
      </c>
      <c r="G324" s="237">
        <v>976375</v>
      </c>
      <c r="H324" s="190"/>
      <c r="I324" s="248" t="s">
        <v>2706</v>
      </c>
      <c r="J324" s="190"/>
      <c r="K324" s="190"/>
      <c r="L324" s="190"/>
      <c r="M324" s="190"/>
      <c r="N324" s="268">
        <v>0</v>
      </c>
      <c r="O324" s="268">
        <v>4732.8500000000004</v>
      </c>
      <c r="P324" s="190" t="s">
        <v>657</v>
      </c>
      <c r="Q324" s="377"/>
    </row>
    <row r="325" spans="1:17" ht="89.25">
      <c r="A325" s="265" t="s">
        <v>553</v>
      </c>
      <c r="B325" s="190"/>
      <c r="C325" s="266" t="s">
        <v>605</v>
      </c>
      <c r="D325" s="267">
        <v>43840</v>
      </c>
      <c r="E325" s="237" t="s">
        <v>1796</v>
      </c>
      <c r="F325" s="237" t="s">
        <v>6</v>
      </c>
      <c r="G325" s="237">
        <v>976375</v>
      </c>
      <c r="H325" s="190"/>
      <c r="I325" s="248" t="s">
        <v>2707</v>
      </c>
      <c r="J325" s="190"/>
      <c r="K325" s="190"/>
      <c r="L325" s="190"/>
      <c r="M325" s="190"/>
      <c r="N325" s="268">
        <v>0</v>
      </c>
      <c r="O325" s="268">
        <v>1781.42</v>
      </c>
      <c r="P325" s="190" t="s">
        <v>657</v>
      </c>
      <c r="Q325" s="377"/>
    </row>
    <row r="326" spans="1:17" ht="76.5">
      <c r="A326" s="265" t="s">
        <v>554</v>
      </c>
      <c r="B326" s="190"/>
      <c r="C326" s="266" t="s">
        <v>728</v>
      </c>
      <c r="D326" s="267">
        <v>43840</v>
      </c>
      <c r="E326" s="237" t="s">
        <v>1797</v>
      </c>
      <c r="F326" s="237" t="s">
        <v>11</v>
      </c>
      <c r="G326" s="237">
        <v>976403</v>
      </c>
      <c r="H326" s="190"/>
      <c r="I326" s="248" t="s">
        <v>2708</v>
      </c>
      <c r="J326" s="190"/>
      <c r="K326" s="190"/>
      <c r="L326" s="190"/>
      <c r="M326" s="190"/>
      <c r="N326" s="268">
        <v>50</v>
      </c>
      <c r="O326" s="268">
        <v>0</v>
      </c>
      <c r="P326" s="190" t="s">
        <v>657</v>
      </c>
      <c r="Q326" s="377"/>
    </row>
    <row r="327" spans="1:17" ht="89.25">
      <c r="A327" s="265" t="s">
        <v>554</v>
      </c>
      <c r="B327" s="190"/>
      <c r="C327" s="266" t="s">
        <v>728</v>
      </c>
      <c r="D327" s="267">
        <v>43840</v>
      </c>
      <c r="E327" s="237" t="s">
        <v>1798</v>
      </c>
      <c r="F327" s="237" t="s">
        <v>13</v>
      </c>
      <c r="G327" s="237">
        <v>976403</v>
      </c>
      <c r="H327" s="190"/>
      <c r="I327" s="248" t="s">
        <v>2709</v>
      </c>
      <c r="J327" s="190"/>
      <c r="K327" s="190"/>
      <c r="L327" s="190"/>
      <c r="M327" s="190"/>
      <c r="N327" s="268">
        <v>107415</v>
      </c>
      <c r="O327" s="268">
        <v>0</v>
      </c>
      <c r="P327" s="190" t="s">
        <v>657</v>
      </c>
      <c r="Q327" s="377"/>
    </row>
    <row r="328" spans="1:17" ht="63.75">
      <c r="A328" s="265" t="s">
        <v>553</v>
      </c>
      <c r="B328" s="190"/>
      <c r="C328" s="266" t="s">
        <v>605</v>
      </c>
      <c r="D328" s="267">
        <v>43843</v>
      </c>
      <c r="E328" s="237" t="s">
        <v>1799</v>
      </c>
      <c r="F328" s="237" t="s">
        <v>3</v>
      </c>
      <c r="G328" s="237">
        <v>1816142</v>
      </c>
      <c r="H328" s="190"/>
      <c r="I328" s="248" t="s">
        <v>2710</v>
      </c>
      <c r="J328" s="190"/>
      <c r="K328" s="190"/>
      <c r="L328" s="190"/>
      <c r="M328" s="190"/>
      <c r="N328" s="268">
        <v>0</v>
      </c>
      <c r="O328" s="268">
        <v>357.7</v>
      </c>
      <c r="P328" s="190" t="s">
        <v>657</v>
      </c>
      <c r="Q328" s="377"/>
    </row>
    <row r="329" spans="1:17" ht="51">
      <c r="A329" s="265" t="s">
        <v>553</v>
      </c>
      <c r="B329" s="190"/>
      <c r="C329" s="266" t="s">
        <v>605</v>
      </c>
      <c r="D329" s="267">
        <v>43843</v>
      </c>
      <c r="E329" s="237" t="s">
        <v>1800</v>
      </c>
      <c r="F329" s="237" t="s">
        <v>3</v>
      </c>
      <c r="G329" s="237">
        <v>1816141</v>
      </c>
      <c r="H329" s="190"/>
      <c r="I329" s="248" t="s">
        <v>2711</v>
      </c>
      <c r="J329" s="190"/>
      <c r="K329" s="190"/>
      <c r="L329" s="190"/>
      <c r="M329" s="190"/>
      <c r="N329" s="268">
        <v>0</v>
      </c>
      <c r="O329" s="268">
        <v>2079</v>
      </c>
      <c r="P329" s="190" t="s">
        <v>657</v>
      </c>
      <c r="Q329" s="377"/>
    </row>
    <row r="330" spans="1:17" ht="51">
      <c r="A330" s="265" t="s">
        <v>553</v>
      </c>
      <c r="B330" s="190"/>
      <c r="C330" s="266" t="s">
        <v>605</v>
      </c>
      <c r="D330" s="267">
        <v>43843</v>
      </c>
      <c r="E330" s="237" t="s">
        <v>1801</v>
      </c>
      <c r="F330" s="237" t="s">
        <v>3</v>
      </c>
      <c r="G330" s="237">
        <v>1816140</v>
      </c>
      <c r="H330" s="190"/>
      <c r="I330" s="248" t="s">
        <v>2712</v>
      </c>
      <c r="J330" s="190"/>
      <c r="K330" s="190"/>
      <c r="L330" s="190"/>
      <c r="M330" s="190"/>
      <c r="N330" s="268">
        <v>0</v>
      </c>
      <c r="O330" s="268">
        <v>87.53</v>
      </c>
      <c r="P330" s="190" t="s">
        <v>657</v>
      </c>
      <c r="Q330" s="377"/>
    </row>
    <row r="331" spans="1:17" ht="51">
      <c r="A331" s="265" t="s">
        <v>553</v>
      </c>
      <c r="B331" s="190"/>
      <c r="C331" s="266" t="s">
        <v>605</v>
      </c>
      <c r="D331" s="267">
        <v>43843</v>
      </c>
      <c r="E331" s="237" t="s">
        <v>1802</v>
      </c>
      <c r="F331" s="237" t="s">
        <v>3</v>
      </c>
      <c r="G331" s="237">
        <v>1816138</v>
      </c>
      <c r="H331" s="190"/>
      <c r="I331" s="248" t="s">
        <v>2713</v>
      </c>
      <c r="J331" s="190"/>
      <c r="K331" s="190"/>
      <c r="L331" s="190"/>
      <c r="M331" s="190"/>
      <c r="N331" s="268">
        <v>0</v>
      </c>
      <c r="O331" s="268">
        <v>341.23</v>
      </c>
      <c r="P331" s="190" t="s">
        <v>657</v>
      </c>
      <c r="Q331" s="377"/>
    </row>
    <row r="332" spans="1:17" ht="51">
      <c r="A332" s="265" t="s">
        <v>553</v>
      </c>
      <c r="B332" s="190"/>
      <c r="C332" s="266" t="s">
        <v>605</v>
      </c>
      <c r="D332" s="267">
        <v>43843</v>
      </c>
      <c r="E332" s="237" t="s">
        <v>1803</v>
      </c>
      <c r="F332" s="237" t="s">
        <v>3</v>
      </c>
      <c r="G332" s="237">
        <v>1816132</v>
      </c>
      <c r="H332" s="190"/>
      <c r="I332" s="248" t="s">
        <v>2714</v>
      </c>
      <c r="J332" s="190"/>
      <c r="K332" s="190"/>
      <c r="L332" s="190"/>
      <c r="M332" s="190"/>
      <c r="N332" s="268">
        <v>0</v>
      </c>
      <c r="O332" s="268">
        <v>54.2</v>
      </c>
      <c r="P332" s="190" t="s">
        <v>657</v>
      </c>
      <c r="Q332" s="377"/>
    </row>
    <row r="333" spans="1:17" ht="51">
      <c r="A333" s="265" t="s">
        <v>553</v>
      </c>
      <c r="B333" s="190"/>
      <c r="C333" s="266" t="s">
        <v>605</v>
      </c>
      <c r="D333" s="267">
        <v>43843</v>
      </c>
      <c r="E333" s="237" t="s">
        <v>1804</v>
      </c>
      <c r="F333" s="237" t="s">
        <v>3</v>
      </c>
      <c r="G333" s="237">
        <v>1816128</v>
      </c>
      <c r="H333" s="190"/>
      <c r="I333" s="248" t="s">
        <v>2715</v>
      </c>
      <c r="J333" s="190"/>
      <c r="K333" s="190"/>
      <c r="L333" s="190"/>
      <c r="M333" s="190"/>
      <c r="N333" s="268">
        <v>0</v>
      </c>
      <c r="O333" s="268">
        <v>241.87</v>
      </c>
      <c r="P333" s="190" t="s">
        <v>657</v>
      </c>
      <c r="Q333" s="377"/>
    </row>
    <row r="334" spans="1:17" ht="51">
      <c r="A334" s="265" t="s">
        <v>562</v>
      </c>
      <c r="B334" s="190"/>
      <c r="C334" s="266" t="s">
        <v>604</v>
      </c>
      <c r="D334" s="267">
        <v>43843</v>
      </c>
      <c r="E334" s="237" t="s">
        <v>1805</v>
      </c>
      <c r="F334" s="237" t="s">
        <v>3</v>
      </c>
      <c r="G334" s="237">
        <v>1816117</v>
      </c>
      <c r="H334" s="190"/>
      <c r="I334" s="248" t="s">
        <v>2716</v>
      </c>
      <c r="J334" s="190"/>
      <c r="K334" s="190"/>
      <c r="L334" s="190"/>
      <c r="M334" s="190"/>
      <c r="N334" s="268">
        <v>0</v>
      </c>
      <c r="O334" s="268">
        <v>681.44</v>
      </c>
      <c r="P334" s="190" t="s">
        <v>657</v>
      </c>
      <c r="Q334" s="377"/>
    </row>
    <row r="335" spans="1:17" ht="51">
      <c r="A335" s="265" t="s">
        <v>562</v>
      </c>
      <c r="B335" s="190"/>
      <c r="C335" s="266" t="s">
        <v>604</v>
      </c>
      <c r="D335" s="267">
        <v>43843</v>
      </c>
      <c r="E335" s="237" t="s">
        <v>1806</v>
      </c>
      <c r="F335" s="237" t="s">
        <v>3</v>
      </c>
      <c r="G335" s="237">
        <v>1816114</v>
      </c>
      <c r="H335" s="190"/>
      <c r="I335" s="248" t="s">
        <v>2717</v>
      </c>
      <c r="J335" s="190"/>
      <c r="K335" s="190"/>
      <c r="L335" s="190"/>
      <c r="M335" s="190"/>
      <c r="N335" s="268">
        <v>0</v>
      </c>
      <c r="O335" s="268">
        <v>273</v>
      </c>
      <c r="P335" s="190" t="s">
        <v>657</v>
      </c>
      <c r="Q335" s="377"/>
    </row>
    <row r="336" spans="1:17" ht="38.25">
      <c r="A336" s="265" t="s">
        <v>562</v>
      </c>
      <c r="B336" s="190"/>
      <c r="C336" s="266" t="s">
        <v>604</v>
      </c>
      <c r="D336" s="267">
        <v>43843</v>
      </c>
      <c r="E336" s="237" t="s">
        <v>1807</v>
      </c>
      <c r="F336" s="237" t="s">
        <v>3</v>
      </c>
      <c r="G336" s="237">
        <v>1816105</v>
      </c>
      <c r="H336" s="190"/>
      <c r="I336" s="248" t="s">
        <v>2718</v>
      </c>
      <c r="J336" s="190"/>
      <c r="K336" s="190"/>
      <c r="L336" s="190"/>
      <c r="M336" s="190"/>
      <c r="N336" s="268">
        <v>0</v>
      </c>
      <c r="O336" s="268">
        <v>506.07</v>
      </c>
      <c r="P336" s="190" t="s">
        <v>657</v>
      </c>
      <c r="Q336" s="377"/>
    </row>
    <row r="337" spans="1:17" ht="38.25">
      <c r="A337" s="265" t="s">
        <v>562</v>
      </c>
      <c r="B337" s="190"/>
      <c r="C337" s="266" t="s">
        <v>604</v>
      </c>
      <c r="D337" s="267">
        <v>43843</v>
      </c>
      <c r="E337" s="237" t="s">
        <v>1808</v>
      </c>
      <c r="F337" s="237" t="s">
        <v>3</v>
      </c>
      <c r="G337" s="237">
        <v>1816086</v>
      </c>
      <c r="H337" s="190"/>
      <c r="I337" s="248" t="s">
        <v>2719</v>
      </c>
      <c r="J337" s="190"/>
      <c r="K337" s="190"/>
      <c r="L337" s="190"/>
      <c r="M337" s="190"/>
      <c r="N337" s="268">
        <v>0</v>
      </c>
      <c r="O337" s="268">
        <v>746.29</v>
      </c>
      <c r="P337" s="190" t="s">
        <v>657</v>
      </c>
      <c r="Q337" s="377"/>
    </row>
    <row r="338" spans="1:17" ht="38.25">
      <c r="A338" s="265" t="s">
        <v>562</v>
      </c>
      <c r="B338" s="190"/>
      <c r="C338" s="266" t="s">
        <v>604</v>
      </c>
      <c r="D338" s="267">
        <v>43843</v>
      </c>
      <c r="E338" s="237" t="s">
        <v>1809</v>
      </c>
      <c r="F338" s="237" t="s">
        <v>3</v>
      </c>
      <c r="G338" s="237">
        <v>1816082</v>
      </c>
      <c r="H338" s="190"/>
      <c r="I338" s="248" t="s">
        <v>2720</v>
      </c>
      <c r="J338" s="190"/>
      <c r="K338" s="190"/>
      <c r="L338" s="190"/>
      <c r="M338" s="190"/>
      <c r="N338" s="268">
        <v>0</v>
      </c>
      <c r="O338" s="268">
        <v>2706</v>
      </c>
      <c r="P338" s="190" t="s">
        <v>657</v>
      </c>
      <c r="Q338" s="377"/>
    </row>
    <row r="339" spans="1:17" ht="51">
      <c r="A339" s="265" t="s">
        <v>553</v>
      </c>
      <c r="B339" s="190"/>
      <c r="C339" s="266" t="s">
        <v>605</v>
      </c>
      <c r="D339" s="267">
        <v>43843</v>
      </c>
      <c r="E339" s="237" t="s">
        <v>1810</v>
      </c>
      <c r="F339" s="237" t="s">
        <v>3</v>
      </c>
      <c r="G339" s="237">
        <v>1816048</v>
      </c>
      <c r="H339" s="190"/>
      <c r="I339" s="248" t="s">
        <v>2721</v>
      </c>
      <c r="J339" s="190"/>
      <c r="K339" s="190"/>
      <c r="L339" s="190"/>
      <c r="M339" s="190"/>
      <c r="N339" s="268">
        <v>0</v>
      </c>
      <c r="O339" s="268">
        <v>831.7</v>
      </c>
      <c r="P339" s="190" t="s">
        <v>657</v>
      </c>
      <c r="Q339" s="377"/>
    </row>
    <row r="340" spans="1:17" ht="51">
      <c r="A340" s="265">
        <v>35</v>
      </c>
      <c r="B340" s="190"/>
      <c r="C340" s="266" t="s">
        <v>46</v>
      </c>
      <c r="D340" s="267">
        <v>43843</v>
      </c>
      <c r="E340" s="237" t="s">
        <v>1811</v>
      </c>
      <c r="F340" s="237" t="s">
        <v>3</v>
      </c>
      <c r="G340" s="237">
        <v>1816154</v>
      </c>
      <c r="H340" s="190"/>
      <c r="I340" s="248" t="s">
        <v>1351</v>
      </c>
      <c r="J340" s="190"/>
      <c r="K340" s="190"/>
      <c r="L340" s="190"/>
      <c r="M340" s="190"/>
      <c r="N340" s="268">
        <v>0</v>
      </c>
      <c r="O340" s="268">
        <v>1500</v>
      </c>
      <c r="P340" s="190" t="s">
        <v>657</v>
      </c>
      <c r="Q340" s="377"/>
    </row>
    <row r="341" spans="1:17" ht="51">
      <c r="A341" s="265" t="s">
        <v>562</v>
      </c>
      <c r="B341" s="190"/>
      <c r="C341" s="266" t="s">
        <v>604</v>
      </c>
      <c r="D341" s="267">
        <v>43843</v>
      </c>
      <c r="E341" s="237" t="s">
        <v>1812</v>
      </c>
      <c r="F341" s="237" t="s">
        <v>3</v>
      </c>
      <c r="G341" s="237">
        <v>1816156</v>
      </c>
      <c r="H341" s="190"/>
      <c r="I341" s="248" t="s">
        <v>2722</v>
      </c>
      <c r="J341" s="190"/>
      <c r="K341" s="190"/>
      <c r="L341" s="190"/>
      <c r="M341" s="190"/>
      <c r="N341" s="268">
        <v>0</v>
      </c>
      <c r="O341" s="268">
        <v>1820.13</v>
      </c>
      <c r="P341" s="190" t="s">
        <v>657</v>
      </c>
      <c r="Q341" s="377"/>
    </row>
    <row r="342" spans="1:17" ht="51">
      <c r="A342" s="265" t="s">
        <v>562</v>
      </c>
      <c r="B342" s="190"/>
      <c r="C342" s="266" t="s">
        <v>604</v>
      </c>
      <c r="D342" s="267">
        <v>43843</v>
      </c>
      <c r="E342" s="237" t="s">
        <v>1813</v>
      </c>
      <c r="F342" s="237" t="s">
        <v>3</v>
      </c>
      <c r="G342" s="237">
        <v>1816182</v>
      </c>
      <c r="H342" s="190"/>
      <c r="I342" s="248" t="s">
        <v>2723</v>
      </c>
      <c r="J342" s="190"/>
      <c r="K342" s="190"/>
      <c r="L342" s="190"/>
      <c r="M342" s="190"/>
      <c r="N342" s="268">
        <v>0</v>
      </c>
      <c r="O342" s="268">
        <v>2462.58</v>
      </c>
      <c r="P342" s="190" t="s">
        <v>657</v>
      </c>
      <c r="Q342" s="377"/>
    </row>
    <row r="343" spans="1:17" ht="51">
      <c r="A343" s="265">
        <v>132</v>
      </c>
      <c r="B343" s="190"/>
      <c r="C343" s="266" t="s">
        <v>67</v>
      </c>
      <c r="D343" s="267">
        <v>43843</v>
      </c>
      <c r="E343" s="237" t="s">
        <v>1814</v>
      </c>
      <c r="F343" s="237" t="s">
        <v>3</v>
      </c>
      <c r="G343" s="237">
        <v>1816193</v>
      </c>
      <c r="H343" s="190"/>
      <c r="I343" s="248" t="s">
        <v>2724</v>
      </c>
      <c r="J343" s="190"/>
      <c r="K343" s="190"/>
      <c r="L343" s="190"/>
      <c r="M343" s="190"/>
      <c r="N343" s="268">
        <v>0</v>
      </c>
      <c r="O343" s="268">
        <v>13051.31</v>
      </c>
      <c r="P343" s="190" t="s">
        <v>657</v>
      </c>
      <c r="Q343" s="377"/>
    </row>
    <row r="344" spans="1:17" ht="51">
      <c r="A344" s="265">
        <v>66</v>
      </c>
      <c r="B344" s="190"/>
      <c r="C344" s="266" t="s">
        <v>52</v>
      </c>
      <c r="D344" s="267">
        <v>43843</v>
      </c>
      <c r="E344" s="237" t="s">
        <v>1815</v>
      </c>
      <c r="F344" s="237" t="s">
        <v>3</v>
      </c>
      <c r="G344" s="237">
        <v>1816200</v>
      </c>
      <c r="H344" s="190"/>
      <c r="I344" s="248" t="s">
        <v>2725</v>
      </c>
      <c r="J344" s="190"/>
      <c r="K344" s="190"/>
      <c r="L344" s="190"/>
      <c r="M344" s="190"/>
      <c r="N344" s="268">
        <v>0</v>
      </c>
      <c r="O344" s="268">
        <v>41.64</v>
      </c>
      <c r="P344" s="190" t="s">
        <v>657</v>
      </c>
      <c r="Q344" s="377"/>
    </row>
    <row r="345" spans="1:17" ht="51">
      <c r="A345" s="265">
        <v>66</v>
      </c>
      <c r="B345" s="190"/>
      <c r="C345" s="266" t="s">
        <v>52</v>
      </c>
      <c r="D345" s="267">
        <v>43843</v>
      </c>
      <c r="E345" s="237" t="s">
        <v>1816</v>
      </c>
      <c r="F345" s="237" t="s">
        <v>3</v>
      </c>
      <c r="G345" s="237">
        <v>1816201</v>
      </c>
      <c r="H345" s="190"/>
      <c r="I345" s="248" t="s">
        <v>2726</v>
      </c>
      <c r="J345" s="190"/>
      <c r="K345" s="190"/>
      <c r="L345" s="190"/>
      <c r="M345" s="190"/>
      <c r="N345" s="268">
        <v>0</v>
      </c>
      <c r="O345" s="268">
        <v>583.23</v>
      </c>
      <c r="P345" s="190" t="s">
        <v>657</v>
      </c>
      <c r="Q345" s="377"/>
    </row>
    <row r="346" spans="1:17" ht="38.25">
      <c r="A346" s="265" t="s">
        <v>562</v>
      </c>
      <c r="B346" s="190"/>
      <c r="C346" s="266" t="s">
        <v>604</v>
      </c>
      <c r="D346" s="267">
        <v>43843</v>
      </c>
      <c r="E346" s="237" t="s">
        <v>1817</v>
      </c>
      <c r="F346" s="237" t="s">
        <v>3</v>
      </c>
      <c r="G346" s="237">
        <v>1816216</v>
      </c>
      <c r="H346" s="190"/>
      <c r="I346" s="248" t="s">
        <v>2727</v>
      </c>
      <c r="J346" s="190"/>
      <c r="K346" s="190"/>
      <c r="L346" s="190"/>
      <c r="M346" s="190"/>
      <c r="N346" s="268">
        <v>0</v>
      </c>
      <c r="O346" s="268">
        <v>1310</v>
      </c>
      <c r="P346" s="190" t="s">
        <v>657</v>
      </c>
      <c r="Q346" s="377"/>
    </row>
    <row r="347" spans="1:17" ht="51">
      <c r="A347" s="265">
        <v>592</v>
      </c>
      <c r="B347" s="190"/>
      <c r="C347" s="266" t="s">
        <v>634</v>
      </c>
      <c r="D347" s="267">
        <v>43843</v>
      </c>
      <c r="E347" s="237" t="s">
        <v>1818</v>
      </c>
      <c r="F347" s="237" t="s">
        <v>3</v>
      </c>
      <c r="G347" s="237">
        <v>1816225</v>
      </c>
      <c r="H347" s="190"/>
      <c r="I347" s="248" t="s">
        <v>2728</v>
      </c>
      <c r="J347" s="190"/>
      <c r="K347" s="190"/>
      <c r="L347" s="190"/>
      <c r="M347" s="190"/>
      <c r="N347" s="268">
        <v>0</v>
      </c>
      <c r="O347" s="268">
        <v>978</v>
      </c>
      <c r="P347" s="190" t="s">
        <v>657</v>
      </c>
      <c r="Q347" s="377"/>
    </row>
    <row r="348" spans="1:17" ht="38.25">
      <c r="A348" s="265">
        <v>592</v>
      </c>
      <c r="B348" s="190"/>
      <c r="C348" s="266" t="s">
        <v>634</v>
      </c>
      <c r="D348" s="267">
        <v>43843</v>
      </c>
      <c r="E348" s="237" t="s">
        <v>1819</v>
      </c>
      <c r="F348" s="237" t="s">
        <v>3</v>
      </c>
      <c r="G348" s="237">
        <v>1816228</v>
      </c>
      <c r="H348" s="190"/>
      <c r="I348" s="248" t="s">
        <v>2729</v>
      </c>
      <c r="J348" s="190"/>
      <c r="K348" s="190"/>
      <c r="L348" s="190"/>
      <c r="M348" s="190"/>
      <c r="N348" s="268">
        <v>0</v>
      </c>
      <c r="O348" s="268">
        <v>538</v>
      </c>
      <c r="P348" s="190" t="s">
        <v>657</v>
      </c>
      <c r="Q348" s="377"/>
    </row>
    <row r="349" spans="1:17" ht="51">
      <c r="A349" s="265">
        <v>592</v>
      </c>
      <c r="B349" s="190"/>
      <c r="C349" s="266" t="s">
        <v>634</v>
      </c>
      <c r="D349" s="267">
        <v>43843</v>
      </c>
      <c r="E349" s="237" t="s">
        <v>1820</v>
      </c>
      <c r="F349" s="237" t="s">
        <v>3</v>
      </c>
      <c r="G349" s="237">
        <v>1816229</v>
      </c>
      <c r="H349" s="190"/>
      <c r="I349" s="248" t="s">
        <v>2730</v>
      </c>
      <c r="J349" s="190"/>
      <c r="K349" s="190"/>
      <c r="L349" s="190"/>
      <c r="M349" s="190"/>
      <c r="N349" s="268">
        <v>0</v>
      </c>
      <c r="O349" s="268">
        <v>10457.700000000001</v>
      </c>
      <c r="P349" s="190" t="s">
        <v>657</v>
      </c>
      <c r="Q349" s="377"/>
    </row>
    <row r="350" spans="1:17" ht="51">
      <c r="A350" s="265">
        <v>592</v>
      </c>
      <c r="B350" s="190"/>
      <c r="C350" s="266" t="s">
        <v>634</v>
      </c>
      <c r="D350" s="267">
        <v>43843</v>
      </c>
      <c r="E350" s="237" t="s">
        <v>1821</v>
      </c>
      <c r="F350" s="237" t="s">
        <v>3</v>
      </c>
      <c r="G350" s="237">
        <v>1816231</v>
      </c>
      <c r="H350" s="190"/>
      <c r="I350" s="248" t="s">
        <v>2731</v>
      </c>
      <c r="J350" s="190"/>
      <c r="K350" s="190"/>
      <c r="L350" s="190"/>
      <c r="M350" s="190"/>
      <c r="N350" s="268">
        <v>0</v>
      </c>
      <c r="O350" s="268">
        <v>6000</v>
      </c>
      <c r="P350" s="190" t="s">
        <v>657</v>
      </c>
      <c r="Q350" s="377"/>
    </row>
    <row r="351" spans="1:17" ht="51">
      <c r="A351" s="265">
        <v>592</v>
      </c>
      <c r="B351" s="190"/>
      <c r="C351" s="266" t="s">
        <v>634</v>
      </c>
      <c r="D351" s="267">
        <v>43843</v>
      </c>
      <c r="E351" s="237" t="s">
        <v>1822</v>
      </c>
      <c r="F351" s="237" t="s">
        <v>3</v>
      </c>
      <c r="G351" s="237">
        <v>1816233</v>
      </c>
      <c r="H351" s="190"/>
      <c r="I351" s="248" t="s">
        <v>2732</v>
      </c>
      <c r="J351" s="190"/>
      <c r="K351" s="190"/>
      <c r="L351" s="190"/>
      <c r="M351" s="190"/>
      <c r="N351" s="268">
        <v>0</v>
      </c>
      <c r="O351" s="268">
        <v>8417</v>
      </c>
      <c r="P351" s="190" t="s">
        <v>657</v>
      </c>
      <c r="Q351" s="377"/>
    </row>
    <row r="352" spans="1:17" ht="51">
      <c r="A352" s="265">
        <v>592</v>
      </c>
      <c r="B352" s="190"/>
      <c r="C352" s="266" t="s">
        <v>634</v>
      </c>
      <c r="D352" s="267">
        <v>43843</v>
      </c>
      <c r="E352" s="237" t="s">
        <v>1823</v>
      </c>
      <c r="F352" s="237" t="s">
        <v>3</v>
      </c>
      <c r="G352" s="237">
        <v>1816234</v>
      </c>
      <c r="H352" s="190"/>
      <c r="I352" s="248" t="s">
        <v>2733</v>
      </c>
      <c r="J352" s="190"/>
      <c r="K352" s="190"/>
      <c r="L352" s="190"/>
      <c r="M352" s="190"/>
      <c r="N352" s="268">
        <v>0</v>
      </c>
      <c r="O352" s="268">
        <v>9093</v>
      </c>
      <c r="P352" s="190" t="s">
        <v>657</v>
      </c>
      <c r="Q352" s="377"/>
    </row>
    <row r="353" spans="1:17" ht="51">
      <c r="A353" s="265">
        <v>592</v>
      </c>
      <c r="B353" s="190"/>
      <c r="C353" s="266" t="s">
        <v>634</v>
      </c>
      <c r="D353" s="267">
        <v>43843</v>
      </c>
      <c r="E353" s="237" t="s">
        <v>1824</v>
      </c>
      <c r="F353" s="237" t="s">
        <v>3</v>
      </c>
      <c r="G353" s="237">
        <v>1816235</v>
      </c>
      <c r="H353" s="190"/>
      <c r="I353" s="248" t="s">
        <v>2734</v>
      </c>
      <c r="J353" s="190"/>
      <c r="K353" s="190"/>
      <c r="L353" s="190"/>
      <c r="M353" s="190"/>
      <c r="N353" s="268">
        <v>0</v>
      </c>
      <c r="O353" s="268">
        <v>2776</v>
      </c>
      <c r="P353" s="190" t="s">
        <v>657</v>
      </c>
      <c r="Q353" s="377"/>
    </row>
    <row r="354" spans="1:17" ht="63.75">
      <c r="A354" s="265" t="s">
        <v>553</v>
      </c>
      <c r="B354" s="190"/>
      <c r="C354" s="266" t="s">
        <v>605</v>
      </c>
      <c r="D354" s="267">
        <v>43843</v>
      </c>
      <c r="E354" s="237" t="s">
        <v>1825</v>
      </c>
      <c r="F354" s="237" t="s">
        <v>3</v>
      </c>
      <c r="G354" s="237">
        <v>1816011</v>
      </c>
      <c r="H354" s="190"/>
      <c r="I354" s="248" t="s">
        <v>2735</v>
      </c>
      <c r="J354" s="190"/>
      <c r="K354" s="190"/>
      <c r="L354" s="190"/>
      <c r="M354" s="190"/>
      <c r="N354" s="268">
        <v>0</v>
      </c>
      <c r="O354" s="268">
        <v>2568.86</v>
      </c>
      <c r="P354" s="190" t="s">
        <v>657</v>
      </c>
      <c r="Q354" s="377"/>
    </row>
    <row r="355" spans="1:17" ht="51">
      <c r="A355" s="265" t="s">
        <v>553</v>
      </c>
      <c r="B355" s="190"/>
      <c r="C355" s="266" t="s">
        <v>605</v>
      </c>
      <c r="D355" s="267">
        <v>43843</v>
      </c>
      <c r="E355" s="237" t="s">
        <v>1826</v>
      </c>
      <c r="F355" s="237" t="s">
        <v>3</v>
      </c>
      <c r="G355" s="237">
        <v>1816012</v>
      </c>
      <c r="H355" s="190"/>
      <c r="I355" s="248" t="s">
        <v>2736</v>
      </c>
      <c r="J355" s="190"/>
      <c r="K355" s="190"/>
      <c r="L355" s="190"/>
      <c r="M355" s="190"/>
      <c r="N355" s="268">
        <v>0</v>
      </c>
      <c r="O355" s="268">
        <v>674</v>
      </c>
      <c r="P355" s="190" t="s">
        <v>657</v>
      </c>
      <c r="Q355" s="377"/>
    </row>
    <row r="356" spans="1:17" ht="51">
      <c r="A356" s="265" t="s">
        <v>553</v>
      </c>
      <c r="B356" s="190"/>
      <c r="C356" s="266" t="s">
        <v>605</v>
      </c>
      <c r="D356" s="267">
        <v>43843</v>
      </c>
      <c r="E356" s="237" t="s">
        <v>1827</v>
      </c>
      <c r="F356" s="237" t="s">
        <v>3</v>
      </c>
      <c r="G356" s="237">
        <v>1816013</v>
      </c>
      <c r="H356" s="190"/>
      <c r="I356" s="248" t="s">
        <v>2737</v>
      </c>
      <c r="J356" s="190"/>
      <c r="K356" s="190"/>
      <c r="L356" s="190"/>
      <c r="M356" s="190"/>
      <c r="N356" s="268">
        <v>0</v>
      </c>
      <c r="O356" s="268">
        <v>3295</v>
      </c>
      <c r="P356" s="190" t="s">
        <v>657</v>
      </c>
      <c r="Q356" s="377"/>
    </row>
    <row r="357" spans="1:17" ht="63.75">
      <c r="A357" s="265" t="s">
        <v>553</v>
      </c>
      <c r="B357" s="190"/>
      <c r="C357" s="266" t="s">
        <v>605</v>
      </c>
      <c r="D357" s="267">
        <v>43843</v>
      </c>
      <c r="E357" s="237" t="s">
        <v>1828</v>
      </c>
      <c r="F357" s="237" t="s">
        <v>3</v>
      </c>
      <c r="G357" s="237">
        <v>1816016</v>
      </c>
      <c r="H357" s="190"/>
      <c r="I357" s="248" t="s">
        <v>2738</v>
      </c>
      <c r="J357" s="190"/>
      <c r="K357" s="190"/>
      <c r="L357" s="190"/>
      <c r="M357" s="190"/>
      <c r="N357" s="268">
        <v>0</v>
      </c>
      <c r="O357" s="268">
        <v>8607</v>
      </c>
      <c r="P357" s="190" t="s">
        <v>657</v>
      </c>
      <c r="Q357" s="377"/>
    </row>
    <row r="358" spans="1:17" ht="51">
      <c r="A358" s="265">
        <v>86</v>
      </c>
      <c r="B358" s="190"/>
      <c r="C358" s="266" t="s">
        <v>56</v>
      </c>
      <c r="D358" s="267">
        <v>43843</v>
      </c>
      <c r="E358" s="237" t="s">
        <v>1829</v>
      </c>
      <c r="F358" s="237" t="s">
        <v>3</v>
      </c>
      <c r="G358" s="237">
        <v>1816037</v>
      </c>
      <c r="H358" s="190"/>
      <c r="I358" s="248" t="s">
        <v>2739</v>
      </c>
      <c r="J358" s="190"/>
      <c r="K358" s="190"/>
      <c r="L358" s="190"/>
      <c r="M358" s="190"/>
      <c r="N358" s="268">
        <v>0</v>
      </c>
      <c r="O358" s="268">
        <v>11430</v>
      </c>
      <c r="P358" s="190" t="s">
        <v>657</v>
      </c>
      <c r="Q358" s="377"/>
    </row>
    <row r="359" spans="1:17" ht="51">
      <c r="A359" s="265" t="s">
        <v>562</v>
      </c>
      <c r="B359" s="190"/>
      <c r="C359" s="266" t="s">
        <v>604</v>
      </c>
      <c r="D359" s="267">
        <v>43843</v>
      </c>
      <c r="E359" s="237" t="s">
        <v>1830</v>
      </c>
      <c r="F359" s="237" t="s">
        <v>3</v>
      </c>
      <c r="G359" s="237">
        <v>1816047</v>
      </c>
      <c r="H359" s="190"/>
      <c r="I359" s="248" t="s">
        <v>2740</v>
      </c>
      <c r="J359" s="190"/>
      <c r="K359" s="190"/>
      <c r="L359" s="190"/>
      <c r="M359" s="190"/>
      <c r="N359" s="268">
        <v>0</v>
      </c>
      <c r="O359" s="268">
        <v>15005.45</v>
      </c>
      <c r="P359" s="190" t="s">
        <v>657</v>
      </c>
      <c r="Q359" s="377"/>
    </row>
    <row r="360" spans="1:17" ht="51">
      <c r="A360" s="265" t="s">
        <v>562</v>
      </c>
      <c r="B360" s="190"/>
      <c r="C360" s="266" t="s">
        <v>604</v>
      </c>
      <c r="D360" s="267">
        <v>43843</v>
      </c>
      <c r="E360" s="237" t="s">
        <v>1831</v>
      </c>
      <c r="F360" s="237" t="s">
        <v>3</v>
      </c>
      <c r="G360" s="237">
        <v>1816046</v>
      </c>
      <c r="H360" s="190"/>
      <c r="I360" s="248" t="s">
        <v>2741</v>
      </c>
      <c r="J360" s="190"/>
      <c r="K360" s="190"/>
      <c r="L360" s="190"/>
      <c r="M360" s="190"/>
      <c r="N360" s="268">
        <v>0</v>
      </c>
      <c r="O360" s="268">
        <v>15005.45</v>
      </c>
      <c r="P360" s="190" t="s">
        <v>657</v>
      </c>
      <c r="Q360" s="377"/>
    </row>
    <row r="361" spans="1:17" ht="38.25">
      <c r="A361" s="265" t="s">
        <v>562</v>
      </c>
      <c r="B361" s="190"/>
      <c r="C361" s="266" t="s">
        <v>604</v>
      </c>
      <c r="D361" s="267">
        <v>43843</v>
      </c>
      <c r="E361" s="237" t="s">
        <v>1832</v>
      </c>
      <c r="F361" s="237" t="s">
        <v>3</v>
      </c>
      <c r="G361" s="237">
        <v>1816045</v>
      </c>
      <c r="H361" s="190"/>
      <c r="I361" s="248" t="s">
        <v>1474</v>
      </c>
      <c r="J361" s="190"/>
      <c r="K361" s="190"/>
      <c r="L361" s="190"/>
      <c r="M361" s="190"/>
      <c r="N361" s="268">
        <v>0</v>
      </c>
      <c r="O361" s="268">
        <v>100000</v>
      </c>
      <c r="P361" s="190" t="s">
        <v>657</v>
      </c>
      <c r="Q361" s="377"/>
    </row>
    <row r="362" spans="1:17" ht="51">
      <c r="A362" s="265" t="s">
        <v>553</v>
      </c>
      <c r="B362" s="190"/>
      <c r="C362" s="266" t="s">
        <v>605</v>
      </c>
      <c r="D362" s="267">
        <v>43843</v>
      </c>
      <c r="E362" s="237" t="s">
        <v>1833</v>
      </c>
      <c r="F362" s="237" t="s">
        <v>3</v>
      </c>
      <c r="G362" s="237">
        <v>1816035</v>
      </c>
      <c r="H362" s="190"/>
      <c r="I362" s="248" t="s">
        <v>2742</v>
      </c>
      <c r="J362" s="190"/>
      <c r="K362" s="190"/>
      <c r="L362" s="190"/>
      <c r="M362" s="190"/>
      <c r="N362" s="268">
        <v>0</v>
      </c>
      <c r="O362" s="268">
        <v>15</v>
      </c>
      <c r="P362" s="190" t="s">
        <v>657</v>
      </c>
      <c r="Q362" s="377"/>
    </row>
    <row r="363" spans="1:17" ht="38.25">
      <c r="A363" s="265" t="s">
        <v>562</v>
      </c>
      <c r="B363" s="190"/>
      <c r="C363" s="266" t="s">
        <v>604</v>
      </c>
      <c r="D363" s="267">
        <v>43843</v>
      </c>
      <c r="E363" s="237" t="s">
        <v>1834</v>
      </c>
      <c r="F363" s="237" t="s">
        <v>3</v>
      </c>
      <c r="G363" s="237">
        <v>1816034</v>
      </c>
      <c r="H363" s="190"/>
      <c r="I363" s="248" t="s">
        <v>2743</v>
      </c>
      <c r="J363" s="190"/>
      <c r="K363" s="190"/>
      <c r="L363" s="190"/>
      <c r="M363" s="190"/>
      <c r="N363" s="268">
        <v>0</v>
      </c>
      <c r="O363" s="268">
        <v>40</v>
      </c>
      <c r="P363" s="190" t="s">
        <v>657</v>
      </c>
      <c r="Q363" s="377"/>
    </row>
    <row r="364" spans="1:17" ht="38.25">
      <c r="A364" s="265" t="s">
        <v>562</v>
      </c>
      <c r="B364" s="190"/>
      <c r="C364" s="266" t="s">
        <v>604</v>
      </c>
      <c r="D364" s="267">
        <v>43843</v>
      </c>
      <c r="E364" s="237" t="s">
        <v>1835</v>
      </c>
      <c r="F364" s="237" t="s">
        <v>3</v>
      </c>
      <c r="G364" s="237">
        <v>1816014</v>
      </c>
      <c r="H364" s="190"/>
      <c r="I364" s="248" t="s">
        <v>2744</v>
      </c>
      <c r="J364" s="190"/>
      <c r="K364" s="190"/>
      <c r="L364" s="190"/>
      <c r="M364" s="190"/>
      <c r="N364" s="268">
        <v>0</v>
      </c>
      <c r="O364" s="268">
        <v>200</v>
      </c>
      <c r="P364" s="190" t="s">
        <v>657</v>
      </c>
      <c r="Q364" s="377"/>
    </row>
    <row r="365" spans="1:17" ht="51">
      <c r="A365" s="265" t="s">
        <v>553</v>
      </c>
      <c r="B365" s="190"/>
      <c r="C365" s="266" t="s">
        <v>605</v>
      </c>
      <c r="D365" s="267">
        <v>43843</v>
      </c>
      <c r="E365" s="237" t="s">
        <v>1836</v>
      </c>
      <c r="F365" s="237" t="s">
        <v>3</v>
      </c>
      <c r="G365" s="237">
        <v>1816119</v>
      </c>
      <c r="H365" s="190"/>
      <c r="I365" s="248" t="s">
        <v>2745</v>
      </c>
      <c r="J365" s="190"/>
      <c r="K365" s="190"/>
      <c r="L365" s="190"/>
      <c r="M365" s="190"/>
      <c r="N365" s="268">
        <v>0</v>
      </c>
      <c r="O365" s="268">
        <v>9045</v>
      </c>
      <c r="P365" s="190" t="s">
        <v>4822</v>
      </c>
      <c r="Q365" s="377"/>
    </row>
    <row r="366" spans="1:17" ht="51">
      <c r="A366" s="265" t="s">
        <v>553</v>
      </c>
      <c r="B366" s="190"/>
      <c r="C366" s="266" t="s">
        <v>605</v>
      </c>
      <c r="D366" s="267">
        <v>43843</v>
      </c>
      <c r="E366" s="237" t="s">
        <v>1837</v>
      </c>
      <c r="F366" s="237" t="s">
        <v>3</v>
      </c>
      <c r="G366" s="237">
        <v>1816106</v>
      </c>
      <c r="H366" s="190"/>
      <c r="I366" s="248" t="s">
        <v>2746</v>
      </c>
      <c r="J366" s="190"/>
      <c r="K366" s="190"/>
      <c r="L366" s="190"/>
      <c r="M366" s="190"/>
      <c r="N366" s="268">
        <v>0</v>
      </c>
      <c r="O366" s="268">
        <v>932.66</v>
      </c>
      <c r="P366" s="190" t="s">
        <v>657</v>
      </c>
      <c r="Q366" s="377"/>
    </row>
    <row r="367" spans="1:17" ht="51">
      <c r="A367" s="265" t="s">
        <v>553</v>
      </c>
      <c r="B367" s="190"/>
      <c r="C367" s="266" t="s">
        <v>605</v>
      </c>
      <c r="D367" s="267">
        <v>43843</v>
      </c>
      <c r="E367" s="237" t="s">
        <v>1838</v>
      </c>
      <c r="F367" s="237" t="s">
        <v>3</v>
      </c>
      <c r="G367" s="237">
        <v>1816103</v>
      </c>
      <c r="H367" s="190"/>
      <c r="I367" s="248" t="s">
        <v>2747</v>
      </c>
      <c r="J367" s="190"/>
      <c r="K367" s="190"/>
      <c r="L367" s="190"/>
      <c r="M367" s="190"/>
      <c r="N367" s="268">
        <v>0</v>
      </c>
      <c r="O367" s="268">
        <v>8429.7800000000007</v>
      </c>
      <c r="P367" s="190" t="s">
        <v>657</v>
      </c>
      <c r="Q367" s="377"/>
    </row>
    <row r="368" spans="1:17" ht="63.75">
      <c r="A368" s="265" t="s">
        <v>553</v>
      </c>
      <c r="B368" s="190"/>
      <c r="C368" s="266" t="s">
        <v>605</v>
      </c>
      <c r="D368" s="267">
        <v>43843</v>
      </c>
      <c r="E368" s="237" t="s">
        <v>1839</v>
      </c>
      <c r="F368" s="237" t="s">
        <v>6</v>
      </c>
      <c r="G368" s="237">
        <v>1227095</v>
      </c>
      <c r="H368" s="190"/>
      <c r="I368" s="248" t="s">
        <v>2748</v>
      </c>
      <c r="J368" s="190"/>
      <c r="K368" s="190"/>
      <c r="L368" s="190"/>
      <c r="M368" s="190"/>
      <c r="N368" s="268">
        <v>0</v>
      </c>
      <c r="O368" s="268">
        <v>1231743.43</v>
      </c>
      <c r="P368" s="190" t="s">
        <v>657</v>
      </c>
      <c r="Q368" s="377"/>
    </row>
    <row r="369" spans="1:17" ht="51">
      <c r="A369" s="265">
        <v>513</v>
      </c>
      <c r="B369" s="190"/>
      <c r="C369" s="266" t="s">
        <v>169</v>
      </c>
      <c r="D369" s="267">
        <v>43843</v>
      </c>
      <c r="E369" s="237" t="s">
        <v>1840</v>
      </c>
      <c r="F369" s="237" t="s">
        <v>15</v>
      </c>
      <c r="G369" s="237">
        <v>1245331</v>
      </c>
      <c r="H369" s="190"/>
      <c r="I369" s="248" t="s">
        <v>2749</v>
      </c>
      <c r="J369" s="190"/>
      <c r="K369" s="190"/>
      <c r="L369" s="190"/>
      <c r="M369" s="190"/>
      <c r="N369" s="268">
        <v>50</v>
      </c>
      <c r="O369" s="268">
        <v>0</v>
      </c>
      <c r="P369" s="190" t="s">
        <v>657</v>
      </c>
      <c r="Q369" s="377"/>
    </row>
    <row r="370" spans="1:17" ht="76.5">
      <c r="A370" s="265" t="s">
        <v>553</v>
      </c>
      <c r="B370" s="190"/>
      <c r="C370" s="266" t="s">
        <v>605</v>
      </c>
      <c r="D370" s="267">
        <v>43843</v>
      </c>
      <c r="E370" s="237" t="s">
        <v>1841</v>
      </c>
      <c r="F370" s="237" t="s">
        <v>6</v>
      </c>
      <c r="G370" s="237">
        <v>1227234</v>
      </c>
      <c r="H370" s="190"/>
      <c r="I370" s="248" t="s">
        <v>2750</v>
      </c>
      <c r="J370" s="190"/>
      <c r="K370" s="190"/>
      <c r="L370" s="190"/>
      <c r="M370" s="190"/>
      <c r="N370" s="268">
        <v>0</v>
      </c>
      <c r="O370" s="268">
        <v>353.75</v>
      </c>
      <c r="P370" s="190" t="s">
        <v>657</v>
      </c>
      <c r="Q370" s="377"/>
    </row>
    <row r="371" spans="1:17" ht="89.25">
      <c r="A371" s="265" t="s">
        <v>554</v>
      </c>
      <c r="B371" s="190"/>
      <c r="C371" s="266" t="s">
        <v>728</v>
      </c>
      <c r="D371" s="267">
        <v>43843</v>
      </c>
      <c r="E371" s="237" t="s">
        <v>1842</v>
      </c>
      <c r="F371" s="237" t="s">
        <v>13</v>
      </c>
      <c r="G371" s="237">
        <v>976462</v>
      </c>
      <c r="H371" s="190"/>
      <c r="I371" s="248" t="s">
        <v>2751</v>
      </c>
      <c r="J371" s="190"/>
      <c r="K371" s="190"/>
      <c r="L371" s="190"/>
      <c r="M371" s="190"/>
      <c r="N371" s="268">
        <v>122547600</v>
      </c>
      <c r="O371" s="268">
        <v>0</v>
      </c>
      <c r="P371" s="190" t="s">
        <v>657</v>
      </c>
      <c r="Q371" s="377"/>
    </row>
    <row r="372" spans="1:17" ht="51">
      <c r="A372" s="265" t="s">
        <v>554</v>
      </c>
      <c r="B372" s="190"/>
      <c r="C372" s="266" t="s">
        <v>728</v>
      </c>
      <c r="D372" s="267">
        <v>43843</v>
      </c>
      <c r="E372" s="237" t="s">
        <v>1843</v>
      </c>
      <c r="F372" s="237" t="s">
        <v>11</v>
      </c>
      <c r="G372" s="237">
        <v>976465</v>
      </c>
      <c r="H372" s="190"/>
      <c r="I372" s="248" t="s">
        <v>2752</v>
      </c>
      <c r="J372" s="190"/>
      <c r="K372" s="190"/>
      <c r="L372" s="190"/>
      <c r="M372" s="190"/>
      <c r="N372" s="268">
        <v>50</v>
      </c>
      <c r="O372" s="268">
        <v>0</v>
      </c>
      <c r="P372" s="190" t="s">
        <v>657</v>
      </c>
      <c r="Q372" s="377"/>
    </row>
    <row r="373" spans="1:17" ht="63.75">
      <c r="A373" s="265" t="s">
        <v>556</v>
      </c>
      <c r="B373" s="190"/>
      <c r="C373" s="266" t="s">
        <v>716</v>
      </c>
      <c r="D373" s="267">
        <v>43843</v>
      </c>
      <c r="E373" s="237" t="s">
        <v>1844</v>
      </c>
      <c r="F373" s="237" t="s">
        <v>6</v>
      </c>
      <c r="G373" s="237">
        <v>1227466</v>
      </c>
      <c r="H373" s="190"/>
      <c r="I373" s="248" t="s">
        <v>2753</v>
      </c>
      <c r="J373" s="190"/>
      <c r="K373" s="190"/>
      <c r="L373" s="190"/>
      <c r="M373" s="190"/>
      <c r="N373" s="268">
        <v>0</v>
      </c>
      <c r="O373" s="268">
        <v>17217</v>
      </c>
      <c r="P373" s="190" t="s">
        <v>657</v>
      </c>
      <c r="Q373" s="377"/>
    </row>
    <row r="374" spans="1:17" ht="76.5">
      <c r="A374" s="265" t="s">
        <v>562</v>
      </c>
      <c r="B374" s="190"/>
      <c r="C374" s="266" t="s">
        <v>604</v>
      </c>
      <c r="D374" s="267">
        <v>43843</v>
      </c>
      <c r="E374" s="237" t="s">
        <v>1845</v>
      </c>
      <c r="F374" s="237" t="s">
        <v>6</v>
      </c>
      <c r="G374" s="237">
        <v>1227623</v>
      </c>
      <c r="H374" s="190"/>
      <c r="I374" s="248" t="s">
        <v>2754</v>
      </c>
      <c r="J374" s="190"/>
      <c r="K374" s="190"/>
      <c r="L374" s="190"/>
      <c r="M374" s="190"/>
      <c r="N374" s="268">
        <v>0</v>
      </c>
      <c r="O374" s="268">
        <v>591135.36</v>
      </c>
      <c r="P374" s="190" t="s">
        <v>657</v>
      </c>
      <c r="Q374" s="377"/>
    </row>
    <row r="375" spans="1:17" ht="76.5">
      <c r="A375" s="265" t="s">
        <v>554</v>
      </c>
      <c r="B375" s="190"/>
      <c r="C375" s="266" t="s">
        <v>728</v>
      </c>
      <c r="D375" s="267">
        <v>43843</v>
      </c>
      <c r="E375" s="237" t="s">
        <v>1846</v>
      </c>
      <c r="F375" s="237" t="s">
        <v>13</v>
      </c>
      <c r="G375" s="237">
        <v>976488</v>
      </c>
      <c r="H375" s="190"/>
      <c r="I375" s="248" t="s">
        <v>2755</v>
      </c>
      <c r="J375" s="190"/>
      <c r="K375" s="190"/>
      <c r="L375" s="190"/>
      <c r="M375" s="190"/>
      <c r="N375" s="268">
        <v>3780</v>
      </c>
      <c r="O375" s="268">
        <v>0</v>
      </c>
      <c r="P375" s="190" t="s">
        <v>657</v>
      </c>
      <c r="Q375" s="377"/>
    </row>
    <row r="376" spans="1:17" ht="76.5">
      <c r="A376" s="265" t="s">
        <v>554</v>
      </c>
      <c r="B376" s="190"/>
      <c r="C376" s="266" t="s">
        <v>728</v>
      </c>
      <c r="D376" s="267">
        <v>43843</v>
      </c>
      <c r="E376" s="237" t="s">
        <v>1847</v>
      </c>
      <c r="F376" s="237" t="s">
        <v>11</v>
      </c>
      <c r="G376" s="237">
        <v>976488</v>
      </c>
      <c r="H376" s="190"/>
      <c r="I376" s="248" t="s">
        <v>2756</v>
      </c>
      <c r="J376" s="190"/>
      <c r="K376" s="190"/>
      <c r="L376" s="190"/>
      <c r="M376" s="190"/>
      <c r="N376" s="268">
        <v>50</v>
      </c>
      <c r="O376" s="268">
        <v>0</v>
      </c>
      <c r="P376" s="190" t="s">
        <v>657</v>
      </c>
      <c r="Q376" s="377"/>
    </row>
    <row r="377" spans="1:17" ht="51">
      <c r="A377" s="265">
        <v>513</v>
      </c>
      <c r="B377" s="190"/>
      <c r="C377" s="266" t="s">
        <v>169</v>
      </c>
      <c r="D377" s="267">
        <v>43843</v>
      </c>
      <c r="E377" s="237" t="s">
        <v>1848</v>
      </c>
      <c r="F377" s="237" t="s">
        <v>11</v>
      </c>
      <c r="G377" s="237">
        <v>976508</v>
      </c>
      <c r="H377" s="190"/>
      <c r="I377" s="248" t="s">
        <v>2757</v>
      </c>
      <c r="J377" s="190"/>
      <c r="K377" s="190"/>
      <c r="L377" s="190"/>
      <c r="M377" s="190"/>
      <c r="N377" s="268">
        <v>50</v>
      </c>
      <c r="O377" s="268">
        <v>0</v>
      </c>
      <c r="P377" s="190" t="s">
        <v>657</v>
      </c>
      <c r="Q377" s="377"/>
    </row>
    <row r="378" spans="1:17" ht="51">
      <c r="A378" s="265">
        <v>513</v>
      </c>
      <c r="B378" s="190"/>
      <c r="C378" s="266" t="s">
        <v>169</v>
      </c>
      <c r="D378" s="267">
        <v>43843</v>
      </c>
      <c r="E378" s="237" t="s">
        <v>1849</v>
      </c>
      <c r="F378" s="237" t="s">
        <v>11</v>
      </c>
      <c r="G378" s="237">
        <v>976509</v>
      </c>
      <c r="H378" s="190"/>
      <c r="I378" s="248" t="s">
        <v>2758</v>
      </c>
      <c r="J378" s="190"/>
      <c r="K378" s="190"/>
      <c r="L378" s="190"/>
      <c r="M378" s="190"/>
      <c r="N378" s="268">
        <v>50</v>
      </c>
      <c r="O378" s="268">
        <v>0</v>
      </c>
      <c r="P378" s="190" t="s">
        <v>657</v>
      </c>
      <c r="Q378" s="377"/>
    </row>
    <row r="379" spans="1:17" ht="51">
      <c r="A379" s="265">
        <v>513</v>
      </c>
      <c r="B379" s="190"/>
      <c r="C379" s="266" t="s">
        <v>169</v>
      </c>
      <c r="D379" s="267">
        <v>43843</v>
      </c>
      <c r="E379" s="237" t="s">
        <v>1850</v>
      </c>
      <c r="F379" s="237" t="s">
        <v>15</v>
      </c>
      <c r="G379" s="237">
        <v>1246041</v>
      </c>
      <c r="H379" s="190"/>
      <c r="I379" s="248" t="s">
        <v>2759</v>
      </c>
      <c r="J379" s="190"/>
      <c r="K379" s="190"/>
      <c r="L379" s="190"/>
      <c r="M379" s="190"/>
      <c r="N379" s="268">
        <v>50</v>
      </c>
      <c r="O379" s="268">
        <v>0</v>
      </c>
      <c r="P379" s="190" t="s">
        <v>657</v>
      </c>
      <c r="Q379" s="377"/>
    </row>
    <row r="380" spans="1:17" ht="51">
      <c r="A380" s="265">
        <v>513</v>
      </c>
      <c r="B380" s="190"/>
      <c r="C380" s="266" t="s">
        <v>169</v>
      </c>
      <c r="D380" s="267">
        <v>43843</v>
      </c>
      <c r="E380" s="237" t="s">
        <v>1851</v>
      </c>
      <c r="F380" s="237" t="s">
        <v>15</v>
      </c>
      <c r="G380" s="237">
        <v>1246043</v>
      </c>
      <c r="H380" s="190"/>
      <c r="I380" s="248" t="s">
        <v>2760</v>
      </c>
      <c r="J380" s="190"/>
      <c r="K380" s="190"/>
      <c r="L380" s="190"/>
      <c r="M380" s="190"/>
      <c r="N380" s="268">
        <v>50</v>
      </c>
      <c r="O380" s="268">
        <v>0</v>
      </c>
      <c r="P380" s="190" t="s">
        <v>657</v>
      </c>
      <c r="Q380" s="377"/>
    </row>
    <row r="381" spans="1:17" ht="51">
      <c r="A381" s="265">
        <v>513</v>
      </c>
      <c r="B381" s="190"/>
      <c r="C381" s="266" t="s">
        <v>169</v>
      </c>
      <c r="D381" s="267">
        <v>43843</v>
      </c>
      <c r="E381" s="237" t="s">
        <v>1852</v>
      </c>
      <c r="F381" s="237" t="s">
        <v>15</v>
      </c>
      <c r="G381" s="237">
        <v>1246047</v>
      </c>
      <c r="H381" s="190"/>
      <c r="I381" s="248" t="s">
        <v>2761</v>
      </c>
      <c r="J381" s="190"/>
      <c r="K381" s="190"/>
      <c r="L381" s="190"/>
      <c r="M381" s="190"/>
      <c r="N381" s="268">
        <v>50</v>
      </c>
      <c r="O381" s="268">
        <v>0</v>
      </c>
      <c r="P381" s="190" t="s">
        <v>657</v>
      </c>
      <c r="Q381" s="377"/>
    </row>
    <row r="382" spans="1:17" ht="63.75">
      <c r="A382" s="265">
        <v>513</v>
      </c>
      <c r="B382" s="190"/>
      <c r="C382" s="266" t="s">
        <v>169</v>
      </c>
      <c r="D382" s="267">
        <v>43843</v>
      </c>
      <c r="E382" s="237" t="s">
        <v>1853</v>
      </c>
      <c r="F382" s="237" t="s">
        <v>15</v>
      </c>
      <c r="G382" s="237">
        <v>1246049</v>
      </c>
      <c r="H382" s="190"/>
      <c r="I382" s="248" t="s">
        <v>1467</v>
      </c>
      <c r="J382" s="190"/>
      <c r="K382" s="190"/>
      <c r="L382" s="190"/>
      <c r="M382" s="190"/>
      <c r="N382" s="268">
        <v>50</v>
      </c>
      <c r="O382" s="268">
        <v>0</v>
      </c>
      <c r="P382" s="190" t="s">
        <v>657</v>
      </c>
      <c r="Q382" s="377"/>
    </row>
    <row r="383" spans="1:17" ht="63.75">
      <c r="A383" s="265">
        <v>513</v>
      </c>
      <c r="B383" s="190"/>
      <c r="C383" s="266" t="s">
        <v>169</v>
      </c>
      <c r="D383" s="267">
        <v>43843</v>
      </c>
      <c r="E383" s="237" t="s">
        <v>1854</v>
      </c>
      <c r="F383" s="237" t="s">
        <v>15</v>
      </c>
      <c r="G383" s="237">
        <v>1246051</v>
      </c>
      <c r="H383" s="190"/>
      <c r="I383" s="248" t="s">
        <v>1367</v>
      </c>
      <c r="J383" s="190"/>
      <c r="K383" s="190"/>
      <c r="L383" s="190"/>
      <c r="M383" s="190"/>
      <c r="N383" s="268">
        <v>50</v>
      </c>
      <c r="O383" s="268">
        <v>0</v>
      </c>
      <c r="P383" s="190" t="s">
        <v>657</v>
      </c>
      <c r="Q383" s="377"/>
    </row>
    <row r="384" spans="1:17" ht="51">
      <c r="A384" s="265">
        <v>513</v>
      </c>
      <c r="B384" s="190"/>
      <c r="C384" s="266" t="s">
        <v>169</v>
      </c>
      <c r="D384" s="267">
        <v>43843</v>
      </c>
      <c r="E384" s="237" t="s">
        <v>1855</v>
      </c>
      <c r="F384" s="237" t="s">
        <v>15</v>
      </c>
      <c r="G384" s="237">
        <v>1246053</v>
      </c>
      <c r="H384" s="190"/>
      <c r="I384" s="248" t="s">
        <v>2759</v>
      </c>
      <c r="J384" s="190"/>
      <c r="K384" s="190"/>
      <c r="L384" s="190"/>
      <c r="M384" s="190"/>
      <c r="N384" s="268">
        <v>50</v>
      </c>
      <c r="O384" s="268">
        <v>0</v>
      </c>
      <c r="P384" s="190" t="s">
        <v>657</v>
      </c>
      <c r="Q384" s="377"/>
    </row>
    <row r="385" spans="1:17" ht="51">
      <c r="A385" s="265">
        <v>46</v>
      </c>
      <c r="B385" s="190"/>
      <c r="C385" s="266" t="s">
        <v>48</v>
      </c>
      <c r="D385" s="267">
        <v>43844</v>
      </c>
      <c r="E385" s="237" t="s">
        <v>1856</v>
      </c>
      <c r="F385" s="237" t="s">
        <v>3</v>
      </c>
      <c r="G385" s="237">
        <v>1816480</v>
      </c>
      <c r="H385" s="190"/>
      <c r="I385" s="248" t="s">
        <v>2762</v>
      </c>
      <c r="J385" s="190"/>
      <c r="K385" s="190"/>
      <c r="L385" s="190"/>
      <c r="M385" s="190"/>
      <c r="N385" s="268">
        <v>0</v>
      </c>
      <c r="O385" s="268">
        <v>278</v>
      </c>
      <c r="P385" s="190" t="s">
        <v>657</v>
      </c>
      <c r="Q385" s="377"/>
    </row>
    <row r="386" spans="1:17" ht="51">
      <c r="A386" s="265">
        <v>86</v>
      </c>
      <c r="B386" s="190"/>
      <c r="C386" s="266" t="s">
        <v>56</v>
      </c>
      <c r="D386" s="267">
        <v>43844</v>
      </c>
      <c r="E386" s="237" t="s">
        <v>1857</v>
      </c>
      <c r="F386" s="237" t="s">
        <v>3</v>
      </c>
      <c r="G386" s="237">
        <v>1816476</v>
      </c>
      <c r="H386" s="190"/>
      <c r="I386" s="248" t="s">
        <v>2763</v>
      </c>
      <c r="J386" s="190"/>
      <c r="K386" s="190"/>
      <c r="L386" s="190"/>
      <c r="M386" s="190"/>
      <c r="N386" s="268">
        <v>0</v>
      </c>
      <c r="O386" s="268">
        <v>50</v>
      </c>
      <c r="P386" s="190" t="s">
        <v>657</v>
      </c>
      <c r="Q386" s="377"/>
    </row>
    <row r="387" spans="1:17" ht="38.25">
      <c r="A387" s="265">
        <v>86</v>
      </c>
      <c r="B387" s="190"/>
      <c r="C387" s="266" t="s">
        <v>56</v>
      </c>
      <c r="D387" s="267">
        <v>43844</v>
      </c>
      <c r="E387" s="237" t="s">
        <v>1858</v>
      </c>
      <c r="F387" s="237" t="s">
        <v>3</v>
      </c>
      <c r="G387" s="237">
        <v>1816464</v>
      </c>
      <c r="H387" s="190"/>
      <c r="I387" s="248" t="s">
        <v>2764</v>
      </c>
      <c r="J387" s="190"/>
      <c r="K387" s="190"/>
      <c r="L387" s="190"/>
      <c r="M387" s="190"/>
      <c r="N387" s="268">
        <v>0</v>
      </c>
      <c r="O387" s="268">
        <v>50</v>
      </c>
      <c r="P387" s="190" t="s">
        <v>657</v>
      </c>
      <c r="Q387" s="377"/>
    </row>
    <row r="388" spans="1:17" ht="51">
      <c r="A388" s="265" t="s">
        <v>553</v>
      </c>
      <c r="B388" s="190"/>
      <c r="C388" s="266" t="s">
        <v>605</v>
      </c>
      <c r="D388" s="267">
        <v>43844</v>
      </c>
      <c r="E388" s="237" t="s">
        <v>1859</v>
      </c>
      <c r="F388" s="237" t="s">
        <v>3</v>
      </c>
      <c r="G388" s="237">
        <v>1816425</v>
      </c>
      <c r="H388" s="190"/>
      <c r="I388" s="248" t="s">
        <v>2765</v>
      </c>
      <c r="J388" s="190"/>
      <c r="K388" s="190"/>
      <c r="L388" s="190"/>
      <c r="M388" s="190"/>
      <c r="N388" s="268">
        <v>0</v>
      </c>
      <c r="O388" s="268">
        <v>1045.45</v>
      </c>
      <c r="P388" s="190" t="s">
        <v>657</v>
      </c>
      <c r="Q388" s="377"/>
    </row>
    <row r="389" spans="1:17" ht="38.25">
      <c r="A389" s="265" t="s">
        <v>562</v>
      </c>
      <c r="B389" s="190"/>
      <c r="C389" s="266" t="s">
        <v>604</v>
      </c>
      <c r="D389" s="267">
        <v>43844</v>
      </c>
      <c r="E389" s="237" t="s">
        <v>1860</v>
      </c>
      <c r="F389" s="237" t="s">
        <v>3</v>
      </c>
      <c r="G389" s="237">
        <v>1816416</v>
      </c>
      <c r="H389" s="190"/>
      <c r="I389" s="248" t="s">
        <v>2766</v>
      </c>
      <c r="J389" s="190"/>
      <c r="K389" s="190"/>
      <c r="L389" s="190"/>
      <c r="M389" s="190"/>
      <c r="N389" s="268">
        <v>0</v>
      </c>
      <c r="O389" s="268">
        <v>7468</v>
      </c>
      <c r="P389" s="190" t="s">
        <v>657</v>
      </c>
      <c r="Q389" s="377"/>
    </row>
    <row r="390" spans="1:17" ht="38.25">
      <c r="A390" s="265" t="s">
        <v>562</v>
      </c>
      <c r="B390" s="190"/>
      <c r="C390" s="266" t="s">
        <v>604</v>
      </c>
      <c r="D390" s="267">
        <v>43844</v>
      </c>
      <c r="E390" s="237" t="s">
        <v>1861</v>
      </c>
      <c r="F390" s="237" t="s">
        <v>3</v>
      </c>
      <c r="G390" s="237">
        <v>1816402</v>
      </c>
      <c r="H390" s="190"/>
      <c r="I390" s="248" t="s">
        <v>2767</v>
      </c>
      <c r="J390" s="190"/>
      <c r="K390" s="190"/>
      <c r="L390" s="190"/>
      <c r="M390" s="190"/>
      <c r="N390" s="268">
        <v>0</v>
      </c>
      <c r="O390" s="268">
        <v>495.6</v>
      </c>
      <c r="P390" s="190" t="s">
        <v>657</v>
      </c>
      <c r="Q390" s="377"/>
    </row>
    <row r="391" spans="1:17" ht="51">
      <c r="A391" s="265" t="s">
        <v>553</v>
      </c>
      <c r="B391" s="190"/>
      <c r="C391" s="266" t="s">
        <v>605</v>
      </c>
      <c r="D391" s="267">
        <v>43844</v>
      </c>
      <c r="E391" s="237" t="s">
        <v>1862</v>
      </c>
      <c r="F391" s="237" t="s">
        <v>3</v>
      </c>
      <c r="G391" s="237">
        <v>1816487</v>
      </c>
      <c r="H391" s="190"/>
      <c r="I391" s="248" t="s">
        <v>2768</v>
      </c>
      <c r="J391" s="190"/>
      <c r="K391" s="190"/>
      <c r="L391" s="190"/>
      <c r="M391" s="190"/>
      <c r="N391" s="268">
        <v>0</v>
      </c>
      <c r="O391" s="268">
        <v>23.03</v>
      </c>
      <c r="P391" s="190" t="s">
        <v>657</v>
      </c>
      <c r="Q391" s="377"/>
    </row>
    <row r="392" spans="1:17" ht="51">
      <c r="A392" s="265">
        <v>591</v>
      </c>
      <c r="B392" s="190"/>
      <c r="C392" s="266" t="s">
        <v>702</v>
      </c>
      <c r="D392" s="267">
        <v>43844</v>
      </c>
      <c r="E392" s="237" t="s">
        <v>1863</v>
      </c>
      <c r="F392" s="237" t="s">
        <v>3</v>
      </c>
      <c r="G392" s="237">
        <v>1816519</v>
      </c>
      <c r="H392" s="190"/>
      <c r="I392" s="248" t="s">
        <v>2769</v>
      </c>
      <c r="J392" s="190"/>
      <c r="K392" s="190"/>
      <c r="L392" s="190"/>
      <c r="M392" s="190"/>
      <c r="N392" s="268">
        <v>0</v>
      </c>
      <c r="O392" s="268">
        <v>85.17</v>
      </c>
      <c r="P392" s="190" t="s">
        <v>657</v>
      </c>
      <c r="Q392" s="377"/>
    </row>
    <row r="393" spans="1:17" ht="51">
      <c r="A393" s="265" t="s">
        <v>553</v>
      </c>
      <c r="B393" s="190"/>
      <c r="C393" s="266" t="s">
        <v>605</v>
      </c>
      <c r="D393" s="267">
        <v>43844</v>
      </c>
      <c r="E393" s="237" t="s">
        <v>1864</v>
      </c>
      <c r="F393" s="237" t="s">
        <v>3</v>
      </c>
      <c r="G393" s="237">
        <v>1816530</v>
      </c>
      <c r="H393" s="190"/>
      <c r="I393" s="248" t="s">
        <v>2770</v>
      </c>
      <c r="J393" s="190"/>
      <c r="K393" s="190"/>
      <c r="L393" s="190"/>
      <c r="M393" s="190"/>
      <c r="N393" s="268">
        <v>0</v>
      </c>
      <c r="O393" s="268">
        <v>801.9</v>
      </c>
      <c r="P393" s="190" t="s">
        <v>657</v>
      </c>
      <c r="Q393" s="377"/>
    </row>
    <row r="394" spans="1:17" ht="51">
      <c r="A394" s="265" t="s">
        <v>553</v>
      </c>
      <c r="B394" s="190"/>
      <c r="C394" s="266" t="s">
        <v>605</v>
      </c>
      <c r="D394" s="267">
        <v>43844</v>
      </c>
      <c r="E394" s="237" t="s">
        <v>1865</v>
      </c>
      <c r="F394" s="237" t="s">
        <v>3</v>
      </c>
      <c r="G394" s="237">
        <v>1816532</v>
      </c>
      <c r="H394" s="190"/>
      <c r="I394" s="248" t="s">
        <v>2771</v>
      </c>
      <c r="J394" s="190"/>
      <c r="K394" s="190"/>
      <c r="L394" s="190"/>
      <c r="M394" s="190"/>
      <c r="N394" s="268">
        <v>0</v>
      </c>
      <c r="O394" s="268">
        <v>300</v>
      </c>
      <c r="P394" s="190" t="s">
        <v>657</v>
      </c>
      <c r="Q394" s="377"/>
    </row>
    <row r="395" spans="1:17" ht="38.25">
      <c r="A395" s="265">
        <v>86</v>
      </c>
      <c r="B395" s="190"/>
      <c r="C395" s="266" t="s">
        <v>56</v>
      </c>
      <c r="D395" s="267">
        <v>43844</v>
      </c>
      <c r="E395" s="237" t="s">
        <v>1866</v>
      </c>
      <c r="F395" s="237" t="s">
        <v>3</v>
      </c>
      <c r="G395" s="237">
        <v>1816533</v>
      </c>
      <c r="H395" s="190"/>
      <c r="I395" s="248" t="s">
        <v>2772</v>
      </c>
      <c r="J395" s="190"/>
      <c r="K395" s="190"/>
      <c r="L395" s="190"/>
      <c r="M395" s="190"/>
      <c r="N395" s="268">
        <v>0</v>
      </c>
      <c r="O395" s="268">
        <v>6</v>
      </c>
      <c r="P395" s="190" t="s">
        <v>657</v>
      </c>
      <c r="Q395" s="377"/>
    </row>
    <row r="396" spans="1:17" ht="38.25">
      <c r="A396" s="265" t="s">
        <v>562</v>
      </c>
      <c r="B396" s="190"/>
      <c r="C396" s="266" t="s">
        <v>604</v>
      </c>
      <c r="D396" s="267">
        <v>43844</v>
      </c>
      <c r="E396" s="237" t="s">
        <v>1867</v>
      </c>
      <c r="F396" s="237" t="s">
        <v>3</v>
      </c>
      <c r="G396" s="237">
        <v>1816547</v>
      </c>
      <c r="H396" s="190"/>
      <c r="I396" s="248" t="s">
        <v>2773</v>
      </c>
      <c r="J396" s="190"/>
      <c r="K396" s="190"/>
      <c r="L396" s="190"/>
      <c r="M396" s="190"/>
      <c r="N396" s="268">
        <v>0</v>
      </c>
      <c r="O396" s="268">
        <v>1500</v>
      </c>
      <c r="P396" s="190" t="s">
        <v>657</v>
      </c>
      <c r="Q396" s="377"/>
    </row>
    <row r="397" spans="1:17" ht="51">
      <c r="A397" s="265">
        <v>70</v>
      </c>
      <c r="B397" s="190"/>
      <c r="C397" s="266" t="s">
        <v>53</v>
      </c>
      <c r="D397" s="267">
        <v>43844</v>
      </c>
      <c r="E397" s="237" t="s">
        <v>1868</v>
      </c>
      <c r="F397" s="237" t="s">
        <v>3</v>
      </c>
      <c r="G397" s="237">
        <v>1816548</v>
      </c>
      <c r="H397" s="190"/>
      <c r="I397" s="248" t="s">
        <v>2774</v>
      </c>
      <c r="J397" s="190"/>
      <c r="K397" s="190"/>
      <c r="L397" s="190"/>
      <c r="M397" s="190"/>
      <c r="N397" s="268">
        <v>0</v>
      </c>
      <c r="O397" s="268">
        <v>20</v>
      </c>
      <c r="P397" s="190" t="s">
        <v>657</v>
      </c>
      <c r="Q397" s="377"/>
    </row>
    <row r="398" spans="1:17" ht="51">
      <c r="A398" s="265">
        <v>291</v>
      </c>
      <c r="B398" s="190"/>
      <c r="C398" s="266" t="s">
        <v>128</v>
      </c>
      <c r="D398" s="267">
        <v>43844</v>
      </c>
      <c r="E398" s="237" t="s">
        <v>1869</v>
      </c>
      <c r="F398" s="237" t="s">
        <v>3</v>
      </c>
      <c r="G398" s="237">
        <v>1816570</v>
      </c>
      <c r="H398" s="190"/>
      <c r="I398" s="248" t="s">
        <v>2775</v>
      </c>
      <c r="J398" s="190"/>
      <c r="K398" s="190"/>
      <c r="L398" s="190"/>
      <c r="M398" s="190"/>
      <c r="N398" s="268">
        <v>0</v>
      </c>
      <c r="O398" s="268">
        <v>70</v>
      </c>
      <c r="P398" s="190" t="s">
        <v>657</v>
      </c>
      <c r="Q398" s="377"/>
    </row>
    <row r="399" spans="1:17" ht="63.75">
      <c r="A399" s="265">
        <v>592</v>
      </c>
      <c r="B399" s="190"/>
      <c r="C399" s="266" t="s">
        <v>634</v>
      </c>
      <c r="D399" s="267">
        <v>43844</v>
      </c>
      <c r="E399" s="237" t="s">
        <v>1870</v>
      </c>
      <c r="F399" s="237" t="s">
        <v>3</v>
      </c>
      <c r="G399" s="237">
        <v>1816598</v>
      </c>
      <c r="H399" s="190"/>
      <c r="I399" s="248" t="s">
        <v>2776</v>
      </c>
      <c r="J399" s="190"/>
      <c r="K399" s="190"/>
      <c r="L399" s="190"/>
      <c r="M399" s="190"/>
      <c r="N399" s="268">
        <v>0</v>
      </c>
      <c r="O399" s="268">
        <v>700</v>
      </c>
      <c r="P399" s="190" t="s">
        <v>657</v>
      </c>
      <c r="Q399" s="377"/>
    </row>
    <row r="400" spans="1:17" ht="63.75">
      <c r="A400" s="265" t="s">
        <v>553</v>
      </c>
      <c r="B400" s="190"/>
      <c r="C400" s="266" t="s">
        <v>605</v>
      </c>
      <c r="D400" s="267">
        <v>43844</v>
      </c>
      <c r="E400" s="237" t="s">
        <v>1871</v>
      </c>
      <c r="F400" s="237" t="s">
        <v>3</v>
      </c>
      <c r="G400" s="237">
        <v>1816435</v>
      </c>
      <c r="H400" s="190"/>
      <c r="I400" s="248" t="s">
        <v>2777</v>
      </c>
      <c r="J400" s="190"/>
      <c r="K400" s="190"/>
      <c r="L400" s="190"/>
      <c r="M400" s="190"/>
      <c r="N400" s="268">
        <v>0</v>
      </c>
      <c r="O400" s="268">
        <v>10421.57</v>
      </c>
      <c r="P400" s="190" t="s">
        <v>657</v>
      </c>
      <c r="Q400" s="377"/>
    </row>
    <row r="401" spans="1:17" ht="63.75">
      <c r="A401" s="265">
        <v>35</v>
      </c>
      <c r="B401" s="190"/>
      <c r="C401" s="266" t="s">
        <v>46</v>
      </c>
      <c r="D401" s="267">
        <v>43844</v>
      </c>
      <c r="E401" s="237" t="s">
        <v>1872</v>
      </c>
      <c r="F401" s="237" t="s">
        <v>3</v>
      </c>
      <c r="G401" s="237">
        <v>1816436</v>
      </c>
      <c r="H401" s="190"/>
      <c r="I401" s="248" t="s">
        <v>2778</v>
      </c>
      <c r="J401" s="190"/>
      <c r="K401" s="190"/>
      <c r="L401" s="190"/>
      <c r="M401" s="190"/>
      <c r="N401" s="268">
        <v>0</v>
      </c>
      <c r="O401" s="268">
        <v>149.25</v>
      </c>
      <c r="P401" s="190" t="s">
        <v>657</v>
      </c>
      <c r="Q401" s="377"/>
    </row>
    <row r="402" spans="1:17" ht="63.75">
      <c r="A402" s="265">
        <v>287</v>
      </c>
      <c r="B402" s="190"/>
      <c r="C402" s="266" t="s">
        <v>125</v>
      </c>
      <c r="D402" s="267">
        <v>43844</v>
      </c>
      <c r="E402" s="237" t="s">
        <v>1873</v>
      </c>
      <c r="F402" s="237" t="s">
        <v>3</v>
      </c>
      <c r="G402" s="237">
        <v>1816461</v>
      </c>
      <c r="H402" s="190"/>
      <c r="I402" s="248" t="s">
        <v>2779</v>
      </c>
      <c r="J402" s="190"/>
      <c r="K402" s="190"/>
      <c r="L402" s="190"/>
      <c r="M402" s="190"/>
      <c r="N402" s="268">
        <v>0</v>
      </c>
      <c r="O402" s="268">
        <v>2098.1</v>
      </c>
      <c r="P402" s="190" t="s">
        <v>657</v>
      </c>
      <c r="Q402" s="377"/>
    </row>
    <row r="403" spans="1:17" ht="38.25">
      <c r="A403" s="265" t="s">
        <v>562</v>
      </c>
      <c r="B403" s="190"/>
      <c r="C403" s="266" t="s">
        <v>604</v>
      </c>
      <c r="D403" s="267">
        <v>43844</v>
      </c>
      <c r="E403" s="237" t="s">
        <v>1874</v>
      </c>
      <c r="F403" s="237" t="s">
        <v>3</v>
      </c>
      <c r="G403" s="237">
        <v>1816396</v>
      </c>
      <c r="H403" s="190"/>
      <c r="I403" s="248" t="s">
        <v>2780</v>
      </c>
      <c r="J403" s="190"/>
      <c r="K403" s="190"/>
      <c r="L403" s="190"/>
      <c r="M403" s="190"/>
      <c r="N403" s="268">
        <v>0</v>
      </c>
      <c r="O403" s="268">
        <v>2062.9900000000002</v>
      </c>
      <c r="P403" s="190" t="s">
        <v>657</v>
      </c>
      <c r="Q403" s="377"/>
    </row>
    <row r="404" spans="1:17" ht="51">
      <c r="A404" s="265" t="s">
        <v>553</v>
      </c>
      <c r="B404" s="190"/>
      <c r="C404" s="266" t="s">
        <v>605</v>
      </c>
      <c r="D404" s="267">
        <v>43844</v>
      </c>
      <c r="E404" s="237" t="s">
        <v>1875</v>
      </c>
      <c r="F404" s="237" t="s">
        <v>3</v>
      </c>
      <c r="G404" s="237">
        <v>1816385</v>
      </c>
      <c r="H404" s="190"/>
      <c r="I404" s="248" t="s">
        <v>2781</v>
      </c>
      <c r="J404" s="190"/>
      <c r="K404" s="190"/>
      <c r="L404" s="190"/>
      <c r="M404" s="190"/>
      <c r="N404" s="268">
        <v>0</v>
      </c>
      <c r="O404" s="268">
        <v>74.3</v>
      </c>
      <c r="P404" s="190" t="s">
        <v>657</v>
      </c>
      <c r="Q404" s="377"/>
    </row>
    <row r="405" spans="1:17" ht="51">
      <c r="A405" s="265" t="s">
        <v>553</v>
      </c>
      <c r="B405" s="190"/>
      <c r="C405" s="266" t="s">
        <v>605</v>
      </c>
      <c r="D405" s="267">
        <v>43844</v>
      </c>
      <c r="E405" s="237" t="s">
        <v>1876</v>
      </c>
      <c r="F405" s="237" t="s">
        <v>3</v>
      </c>
      <c r="G405" s="237">
        <v>1816384</v>
      </c>
      <c r="H405" s="190"/>
      <c r="I405" s="248" t="s">
        <v>2782</v>
      </c>
      <c r="J405" s="190"/>
      <c r="K405" s="190"/>
      <c r="L405" s="190"/>
      <c r="M405" s="190"/>
      <c r="N405" s="268">
        <v>0</v>
      </c>
      <c r="O405" s="268">
        <v>32.6</v>
      </c>
      <c r="P405" s="190" t="s">
        <v>657</v>
      </c>
      <c r="Q405" s="377"/>
    </row>
    <row r="406" spans="1:17" ht="38.25">
      <c r="A406" s="265" t="s">
        <v>562</v>
      </c>
      <c r="B406" s="190"/>
      <c r="C406" s="266" t="s">
        <v>604</v>
      </c>
      <c r="D406" s="267">
        <v>43844</v>
      </c>
      <c r="E406" s="237" t="s">
        <v>1877</v>
      </c>
      <c r="F406" s="237" t="s">
        <v>3</v>
      </c>
      <c r="G406" s="237">
        <v>1816377</v>
      </c>
      <c r="H406" s="190"/>
      <c r="I406" s="248" t="s">
        <v>2783</v>
      </c>
      <c r="J406" s="190"/>
      <c r="K406" s="190"/>
      <c r="L406" s="190"/>
      <c r="M406" s="190"/>
      <c r="N406" s="268">
        <v>0</v>
      </c>
      <c r="O406" s="268">
        <v>858.30000000000007</v>
      </c>
      <c r="P406" s="190" t="s">
        <v>657</v>
      </c>
      <c r="Q406" s="377"/>
    </row>
    <row r="407" spans="1:17" ht="51">
      <c r="A407" s="265" t="s">
        <v>553</v>
      </c>
      <c r="B407" s="190"/>
      <c r="C407" s="266" t="s">
        <v>605</v>
      </c>
      <c r="D407" s="267">
        <v>43844</v>
      </c>
      <c r="E407" s="237" t="s">
        <v>1878</v>
      </c>
      <c r="F407" s="237" t="s">
        <v>3</v>
      </c>
      <c r="G407" s="237">
        <v>1816376</v>
      </c>
      <c r="H407" s="190"/>
      <c r="I407" s="248" t="s">
        <v>2784</v>
      </c>
      <c r="J407" s="190"/>
      <c r="K407" s="190"/>
      <c r="L407" s="190"/>
      <c r="M407" s="190"/>
      <c r="N407" s="268">
        <v>0</v>
      </c>
      <c r="O407" s="268">
        <v>110.3</v>
      </c>
      <c r="P407" s="190" t="s">
        <v>657</v>
      </c>
      <c r="Q407" s="377"/>
    </row>
    <row r="408" spans="1:17" ht="51">
      <c r="A408" s="265" t="s">
        <v>553</v>
      </c>
      <c r="B408" s="190"/>
      <c r="C408" s="266" t="s">
        <v>605</v>
      </c>
      <c r="D408" s="267">
        <v>43844</v>
      </c>
      <c r="E408" s="237" t="s">
        <v>1879</v>
      </c>
      <c r="F408" s="237" t="s">
        <v>3</v>
      </c>
      <c r="G408" s="237">
        <v>1816375</v>
      </c>
      <c r="H408" s="190"/>
      <c r="I408" s="248" t="s">
        <v>2785</v>
      </c>
      <c r="J408" s="190"/>
      <c r="K408" s="190"/>
      <c r="L408" s="190"/>
      <c r="M408" s="190"/>
      <c r="N408" s="268">
        <v>0</v>
      </c>
      <c r="O408" s="268">
        <v>1450.5</v>
      </c>
      <c r="P408" s="190" t="s">
        <v>657</v>
      </c>
      <c r="Q408" s="377"/>
    </row>
    <row r="409" spans="1:17" ht="51">
      <c r="A409" s="265" t="s">
        <v>553</v>
      </c>
      <c r="B409" s="190"/>
      <c r="C409" s="266" t="s">
        <v>605</v>
      </c>
      <c r="D409" s="267">
        <v>43844</v>
      </c>
      <c r="E409" s="237" t="s">
        <v>1880</v>
      </c>
      <c r="F409" s="237" t="s">
        <v>3</v>
      </c>
      <c r="G409" s="237">
        <v>1816372</v>
      </c>
      <c r="H409" s="190"/>
      <c r="I409" s="248" t="s">
        <v>2786</v>
      </c>
      <c r="J409" s="190"/>
      <c r="K409" s="190"/>
      <c r="L409" s="190"/>
      <c r="M409" s="190"/>
      <c r="N409" s="268">
        <v>0</v>
      </c>
      <c r="O409" s="268">
        <v>500</v>
      </c>
      <c r="P409" s="190" t="s">
        <v>657</v>
      </c>
      <c r="Q409" s="377"/>
    </row>
    <row r="410" spans="1:17" ht="51">
      <c r="A410" s="265">
        <v>35</v>
      </c>
      <c r="B410" s="190"/>
      <c r="C410" s="266" t="s">
        <v>46</v>
      </c>
      <c r="D410" s="267">
        <v>43844</v>
      </c>
      <c r="E410" s="237" t="s">
        <v>1881</v>
      </c>
      <c r="F410" s="237" t="s">
        <v>3</v>
      </c>
      <c r="G410" s="237">
        <v>1816471</v>
      </c>
      <c r="H410" s="190"/>
      <c r="I410" s="248" t="s">
        <v>2787</v>
      </c>
      <c r="J410" s="190"/>
      <c r="K410" s="190"/>
      <c r="L410" s="190"/>
      <c r="M410" s="190"/>
      <c r="N410" s="268">
        <v>0</v>
      </c>
      <c r="O410" s="268">
        <v>1507.91</v>
      </c>
      <c r="P410" s="190" t="s">
        <v>657</v>
      </c>
      <c r="Q410" s="377"/>
    </row>
    <row r="411" spans="1:17" ht="63.75">
      <c r="A411" s="265" t="s">
        <v>556</v>
      </c>
      <c r="B411" s="190"/>
      <c r="C411" s="266" t="s">
        <v>716</v>
      </c>
      <c r="D411" s="267">
        <v>43844</v>
      </c>
      <c r="E411" s="237" t="s">
        <v>1882</v>
      </c>
      <c r="F411" s="237" t="s">
        <v>6</v>
      </c>
      <c r="G411" s="237">
        <v>1227780</v>
      </c>
      <c r="H411" s="190"/>
      <c r="I411" s="248" t="s">
        <v>2788</v>
      </c>
      <c r="J411" s="190"/>
      <c r="K411" s="190"/>
      <c r="L411" s="190"/>
      <c r="M411" s="190"/>
      <c r="N411" s="268">
        <v>0</v>
      </c>
      <c r="O411" s="268">
        <v>3011</v>
      </c>
      <c r="P411" s="190" t="s">
        <v>657</v>
      </c>
      <c r="Q411" s="377"/>
    </row>
    <row r="412" spans="1:17" ht="63.75">
      <c r="A412" s="265" t="s">
        <v>553</v>
      </c>
      <c r="B412" s="190"/>
      <c r="C412" s="266" t="s">
        <v>605</v>
      </c>
      <c r="D412" s="267">
        <v>43844</v>
      </c>
      <c r="E412" s="237" t="s">
        <v>1883</v>
      </c>
      <c r="F412" s="237" t="s">
        <v>6</v>
      </c>
      <c r="G412" s="237">
        <v>1227783</v>
      </c>
      <c r="H412" s="190"/>
      <c r="I412" s="248" t="s">
        <v>2789</v>
      </c>
      <c r="J412" s="190"/>
      <c r="K412" s="190"/>
      <c r="L412" s="190"/>
      <c r="M412" s="190"/>
      <c r="N412" s="268">
        <v>0</v>
      </c>
      <c r="O412" s="268">
        <v>0.01</v>
      </c>
      <c r="P412" s="190" t="s">
        <v>657</v>
      </c>
      <c r="Q412" s="377"/>
    </row>
    <row r="413" spans="1:17" ht="63.75">
      <c r="A413" s="265" t="s">
        <v>556</v>
      </c>
      <c r="B413" s="190"/>
      <c r="C413" s="266" t="s">
        <v>716</v>
      </c>
      <c r="D413" s="267">
        <v>43844</v>
      </c>
      <c r="E413" s="237" t="s">
        <v>1884</v>
      </c>
      <c r="F413" s="237" t="s">
        <v>6</v>
      </c>
      <c r="G413" s="237">
        <v>1227784</v>
      </c>
      <c r="H413" s="190"/>
      <c r="I413" s="248" t="s">
        <v>2790</v>
      </c>
      <c r="J413" s="190"/>
      <c r="K413" s="190"/>
      <c r="L413" s="190"/>
      <c r="M413" s="190"/>
      <c r="N413" s="268">
        <v>0</v>
      </c>
      <c r="O413" s="268">
        <v>1425</v>
      </c>
      <c r="P413" s="190" t="s">
        <v>657</v>
      </c>
      <c r="Q413" s="377"/>
    </row>
    <row r="414" spans="1:17" ht="63.75">
      <c r="A414" s="265">
        <v>513</v>
      </c>
      <c r="B414" s="190"/>
      <c r="C414" s="266" t="s">
        <v>169</v>
      </c>
      <c r="D414" s="267">
        <v>43844</v>
      </c>
      <c r="E414" s="237" t="s">
        <v>1885</v>
      </c>
      <c r="F414" s="237" t="s">
        <v>15</v>
      </c>
      <c r="G414" s="237">
        <v>1246755</v>
      </c>
      <c r="H414" s="190"/>
      <c r="I414" s="248" t="s">
        <v>2791</v>
      </c>
      <c r="J414" s="190"/>
      <c r="K414" s="190"/>
      <c r="L414" s="190"/>
      <c r="M414" s="190"/>
      <c r="N414" s="268">
        <v>50</v>
      </c>
      <c r="O414" s="268">
        <v>0</v>
      </c>
      <c r="P414" s="190" t="s">
        <v>657</v>
      </c>
      <c r="Q414" s="377"/>
    </row>
    <row r="415" spans="1:17" ht="51">
      <c r="A415" s="265">
        <v>119</v>
      </c>
      <c r="B415" s="190"/>
      <c r="C415" s="266" t="s">
        <v>62</v>
      </c>
      <c r="D415" s="267">
        <v>43844</v>
      </c>
      <c r="E415" s="237" t="s">
        <v>1886</v>
      </c>
      <c r="F415" s="237" t="s">
        <v>11</v>
      </c>
      <c r="G415" s="237">
        <v>976615</v>
      </c>
      <c r="H415" s="190"/>
      <c r="I415" s="248" t="s">
        <v>2792</v>
      </c>
      <c r="J415" s="190"/>
      <c r="K415" s="190"/>
      <c r="L415" s="190"/>
      <c r="M415" s="190"/>
      <c r="N415" s="268">
        <v>50</v>
      </c>
      <c r="O415" s="268">
        <v>0</v>
      </c>
      <c r="P415" s="190" t="s">
        <v>657</v>
      </c>
      <c r="Q415" s="377"/>
    </row>
    <row r="416" spans="1:17" ht="51">
      <c r="A416" s="265">
        <v>513</v>
      </c>
      <c r="B416" s="190"/>
      <c r="C416" s="266" t="s">
        <v>169</v>
      </c>
      <c r="D416" s="267">
        <v>43844</v>
      </c>
      <c r="E416" s="237" t="s">
        <v>1887</v>
      </c>
      <c r="F416" s="237" t="s">
        <v>11</v>
      </c>
      <c r="G416" s="237">
        <v>976614</v>
      </c>
      <c r="H416" s="190"/>
      <c r="I416" s="248" t="s">
        <v>2793</v>
      </c>
      <c r="J416" s="190"/>
      <c r="K416" s="190"/>
      <c r="L416" s="190"/>
      <c r="M416" s="190"/>
      <c r="N416" s="268">
        <v>118011.34</v>
      </c>
      <c r="O416" s="268">
        <v>0</v>
      </c>
      <c r="P416" s="190" t="s">
        <v>657</v>
      </c>
      <c r="Q416" s="377"/>
    </row>
    <row r="417" spans="1:17" ht="63.75">
      <c r="A417" s="265" t="s">
        <v>553</v>
      </c>
      <c r="B417" s="190"/>
      <c r="C417" s="266" t="s">
        <v>605</v>
      </c>
      <c r="D417" s="267">
        <v>43845</v>
      </c>
      <c r="E417" s="237" t="s">
        <v>1888</v>
      </c>
      <c r="F417" s="237" t="s">
        <v>3</v>
      </c>
      <c r="G417" s="237">
        <v>1816843</v>
      </c>
      <c r="H417" s="190"/>
      <c r="I417" s="248" t="s">
        <v>2794</v>
      </c>
      <c r="J417" s="190"/>
      <c r="K417" s="190"/>
      <c r="L417" s="190"/>
      <c r="M417" s="190"/>
      <c r="N417" s="268">
        <v>0</v>
      </c>
      <c r="O417" s="268">
        <v>128.18</v>
      </c>
      <c r="P417" s="190" t="s">
        <v>657</v>
      </c>
      <c r="Q417" s="377"/>
    </row>
    <row r="418" spans="1:17" ht="38.25">
      <c r="A418" s="265" t="s">
        <v>562</v>
      </c>
      <c r="B418" s="190"/>
      <c r="C418" s="266" t="s">
        <v>604</v>
      </c>
      <c r="D418" s="267">
        <v>43845</v>
      </c>
      <c r="E418" s="237" t="s">
        <v>1889</v>
      </c>
      <c r="F418" s="237" t="s">
        <v>3</v>
      </c>
      <c r="G418" s="237">
        <v>1816841</v>
      </c>
      <c r="H418" s="190"/>
      <c r="I418" s="248" t="s">
        <v>2795</v>
      </c>
      <c r="J418" s="190"/>
      <c r="K418" s="190"/>
      <c r="L418" s="190"/>
      <c r="M418" s="190"/>
      <c r="N418" s="268">
        <v>0</v>
      </c>
      <c r="O418" s="268">
        <v>32468.74</v>
      </c>
      <c r="P418" s="190" t="s">
        <v>657</v>
      </c>
      <c r="Q418" s="377"/>
    </row>
    <row r="419" spans="1:17" ht="51">
      <c r="A419" s="265" t="s">
        <v>562</v>
      </c>
      <c r="B419" s="190"/>
      <c r="C419" s="266" t="s">
        <v>604</v>
      </c>
      <c r="D419" s="267">
        <v>43845</v>
      </c>
      <c r="E419" s="237" t="s">
        <v>1890</v>
      </c>
      <c r="F419" s="237" t="s">
        <v>3</v>
      </c>
      <c r="G419" s="237">
        <v>1816819</v>
      </c>
      <c r="H419" s="190"/>
      <c r="I419" s="248" t="s">
        <v>2796</v>
      </c>
      <c r="J419" s="190"/>
      <c r="K419" s="190"/>
      <c r="L419" s="190"/>
      <c r="M419" s="190"/>
      <c r="N419" s="268">
        <v>0</v>
      </c>
      <c r="O419" s="268">
        <v>699.41</v>
      </c>
      <c r="P419" s="190" t="s">
        <v>657</v>
      </c>
      <c r="Q419" s="377"/>
    </row>
    <row r="420" spans="1:17" ht="51">
      <c r="A420" s="265" t="s">
        <v>562</v>
      </c>
      <c r="B420" s="190"/>
      <c r="C420" s="266" t="s">
        <v>604</v>
      </c>
      <c r="D420" s="267">
        <v>43845</v>
      </c>
      <c r="E420" s="237" t="s">
        <v>1891</v>
      </c>
      <c r="F420" s="237" t="s">
        <v>3</v>
      </c>
      <c r="G420" s="237">
        <v>1816809</v>
      </c>
      <c r="H420" s="190"/>
      <c r="I420" s="248" t="s">
        <v>2797</v>
      </c>
      <c r="J420" s="190"/>
      <c r="K420" s="190"/>
      <c r="L420" s="190"/>
      <c r="M420" s="190"/>
      <c r="N420" s="268">
        <v>0</v>
      </c>
      <c r="O420" s="268">
        <v>538.84</v>
      </c>
      <c r="P420" s="190" t="s">
        <v>657</v>
      </c>
      <c r="Q420" s="377"/>
    </row>
    <row r="421" spans="1:17" ht="38.25">
      <c r="A421" s="265">
        <v>291</v>
      </c>
      <c r="B421" s="190"/>
      <c r="C421" s="266" t="s">
        <v>128</v>
      </c>
      <c r="D421" s="267">
        <v>43845</v>
      </c>
      <c r="E421" s="237" t="s">
        <v>1892</v>
      </c>
      <c r="F421" s="237" t="s">
        <v>3</v>
      </c>
      <c r="G421" s="237">
        <v>1816804</v>
      </c>
      <c r="H421" s="190"/>
      <c r="I421" s="248" t="s">
        <v>2798</v>
      </c>
      <c r="J421" s="190"/>
      <c r="K421" s="190"/>
      <c r="L421" s="190"/>
      <c r="M421" s="190"/>
      <c r="N421" s="268">
        <v>0</v>
      </c>
      <c r="O421" s="268">
        <v>245</v>
      </c>
      <c r="P421" s="190" t="s">
        <v>657</v>
      </c>
      <c r="Q421" s="377"/>
    </row>
    <row r="422" spans="1:17" ht="51">
      <c r="A422" s="265" t="s">
        <v>562</v>
      </c>
      <c r="B422" s="190"/>
      <c r="C422" s="266" t="s">
        <v>604</v>
      </c>
      <c r="D422" s="267">
        <v>43845</v>
      </c>
      <c r="E422" s="237" t="s">
        <v>1893</v>
      </c>
      <c r="F422" s="237" t="s">
        <v>3</v>
      </c>
      <c r="G422" s="237">
        <v>1816800</v>
      </c>
      <c r="H422" s="190"/>
      <c r="I422" s="248" t="s">
        <v>2799</v>
      </c>
      <c r="J422" s="190"/>
      <c r="K422" s="190"/>
      <c r="L422" s="190"/>
      <c r="M422" s="190"/>
      <c r="N422" s="268">
        <v>0</v>
      </c>
      <c r="O422" s="268">
        <v>903</v>
      </c>
      <c r="P422" s="190" t="s">
        <v>657</v>
      </c>
      <c r="Q422" s="377"/>
    </row>
    <row r="423" spans="1:17" ht="51">
      <c r="A423" s="265" t="s">
        <v>562</v>
      </c>
      <c r="B423" s="190"/>
      <c r="C423" s="266" t="s">
        <v>604</v>
      </c>
      <c r="D423" s="267">
        <v>43845</v>
      </c>
      <c r="E423" s="237" t="s">
        <v>1894</v>
      </c>
      <c r="F423" s="237" t="s">
        <v>3</v>
      </c>
      <c r="G423" s="237">
        <v>1816799</v>
      </c>
      <c r="H423" s="190"/>
      <c r="I423" s="248" t="s">
        <v>2800</v>
      </c>
      <c r="J423" s="190"/>
      <c r="K423" s="190"/>
      <c r="L423" s="190"/>
      <c r="M423" s="190"/>
      <c r="N423" s="268">
        <v>0</v>
      </c>
      <c r="O423" s="268">
        <v>644</v>
      </c>
      <c r="P423" s="190" t="s">
        <v>657</v>
      </c>
      <c r="Q423" s="377"/>
    </row>
    <row r="424" spans="1:17" ht="38.25">
      <c r="A424" s="265" t="s">
        <v>562</v>
      </c>
      <c r="B424" s="190"/>
      <c r="C424" s="266" t="s">
        <v>604</v>
      </c>
      <c r="D424" s="267">
        <v>43845</v>
      </c>
      <c r="E424" s="237" t="s">
        <v>1895</v>
      </c>
      <c r="F424" s="237" t="s">
        <v>3</v>
      </c>
      <c r="G424" s="237">
        <v>1816784</v>
      </c>
      <c r="H424" s="190"/>
      <c r="I424" s="248" t="s">
        <v>2801</v>
      </c>
      <c r="J424" s="190"/>
      <c r="K424" s="190"/>
      <c r="L424" s="190"/>
      <c r="M424" s="190"/>
      <c r="N424" s="268">
        <v>0</v>
      </c>
      <c r="O424" s="268">
        <v>5123.26</v>
      </c>
      <c r="P424" s="190" t="s">
        <v>657</v>
      </c>
      <c r="Q424" s="377"/>
    </row>
    <row r="425" spans="1:17" ht="38.25">
      <c r="A425" s="265" t="s">
        <v>562</v>
      </c>
      <c r="B425" s="190"/>
      <c r="C425" s="266" t="s">
        <v>604</v>
      </c>
      <c r="D425" s="267">
        <v>43845</v>
      </c>
      <c r="E425" s="237" t="s">
        <v>1896</v>
      </c>
      <c r="F425" s="237" t="s">
        <v>3</v>
      </c>
      <c r="G425" s="237">
        <v>1816783</v>
      </c>
      <c r="H425" s="190"/>
      <c r="I425" s="248" t="s">
        <v>2802</v>
      </c>
      <c r="J425" s="190"/>
      <c r="K425" s="190"/>
      <c r="L425" s="190"/>
      <c r="M425" s="190"/>
      <c r="N425" s="268">
        <v>0</v>
      </c>
      <c r="O425" s="268">
        <v>725.99</v>
      </c>
      <c r="P425" s="190" t="s">
        <v>657</v>
      </c>
      <c r="Q425" s="377"/>
    </row>
    <row r="426" spans="1:17" ht="63.75">
      <c r="A426" s="265">
        <v>512</v>
      </c>
      <c r="B426" s="190"/>
      <c r="C426" s="266" t="s">
        <v>730</v>
      </c>
      <c r="D426" s="267">
        <v>43845</v>
      </c>
      <c r="E426" s="237" t="s">
        <v>1897</v>
      </c>
      <c r="F426" s="237" t="s">
        <v>3</v>
      </c>
      <c r="G426" s="237">
        <v>1816775</v>
      </c>
      <c r="H426" s="190"/>
      <c r="I426" s="248" t="s">
        <v>2803</v>
      </c>
      <c r="J426" s="190"/>
      <c r="K426" s="190"/>
      <c r="L426" s="190"/>
      <c r="M426" s="190"/>
      <c r="N426" s="268">
        <v>0</v>
      </c>
      <c r="O426" s="268">
        <v>739.2</v>
      </c>
      <c r="P426" s="190" t="s">
        <v>657</v>
      </c>
      <c r="Q426" s="377"/>
    </row>
    <row r="427" spans="1:17" ht="51">
      <c r="A427" s="265" t="s">
        <v>553</v>
      </c>
      <c r="B427" s="190"/>
      <c r="C427" s="266" t="s">
        <v>605</v>
      </c>
      <c r="D427" s="267">
        <v>43845</v>
      </c>
      <c r="E427" s="237" t="s">
        <v>1898</v>
      </c>
      <c r="F427" s="237" t="s">
        <v>3</v>
      </c>
      <c r="G427" s="237">
        <v>1816848</v>
      </c>
      <c r="H427" s="190"/>
      <c r="I427" s="248" t="s">
        <v>2804</v>
      </c>
      <c r="J427" s="190"/>
      <c r="K427" s="190"/>
      <c r="L427" s="190"/>
      <c r="M427" s="190"/>
      <c r="N427" s="268">
        <v>0</v>
      </c>
      <c r="O427" s="268">
        <v>534</v>
      </c>
      <c r="P427" s="190" t="s">
        <v>657</v>
      </c>
      <c r="Q427" s="377"/>
    </row>
    <row r="428" spans="1:17" ht="51">
      <c r="A428" s="265" t="s">
        <v>562</v>
      </c>
      <c r="B428" s="190"/>
      <c r="C428" s="266" t="s">
        <v>604</v>
      </c>
      <c r="D428" s="267">
        <v>43845</v>
      </c>
      <c r="E428" s="237" t="s">
        <v>1899</v>
      </c>
      <c r="F428" s="237" t="s">
        <v>3</v>
      </c>
      <c r="G428" s="237">
        <v>1816850</v>
      </c>
      <c r="H428" s="190"/>
      <c r="I428" s="248" t="s">
        <v>2805</v>
      </c>
      <c r="J428" s="190"/>
      <c r="K428" s="190"/>
      <c r="L428" s="190"/>
      <c r="M428" s="190"/>
      <c r="N428" s="268">
        <v>0</v>
      </c>
      <c r="O428" s="268">
        <v>29979</v>
      </c>
      <c r="P428" s="190" t="s">
        <v>657</v>
      </c>
      <c r="Q428" s="377"/>
    </row>
    <row r="429" spans="1:17" ht="51">
      <c r="A429" s="265" t="s">
        <v>562</v>
      </c>
      <c r="B429" s="190"/>
      <c r="C429" s="266" t="s">
        <v>604</v>
      </c>
      <c r="D429" s="267">
        <v>43845</v>
      </c>
      <c r="E429" s="237" t="s">
        <v>1900</v>
      </c>
      <c r="F429" s="237" t="s">
        <v>3</v>
      </c>
      <c r="G429" s="237">
        <v>1816851</v>
      </c>
      <c r="H429" s="190"/>
      <c r="I429" s="248" t="s">
        <v>2806</v>
      </c>
      <c r="J429" s="190"/>
      <c r="K429" s="190"/>
      <c r="L429" s="190"/>
      <c r="M429" s="190"/>
      <c r="N429" s="268">
        <v>0</v>
      </c>
      <c r="O429" s="268">
        <v>6246.59</v>
      </c>
      <c r="P429" s="190" t="s">
        <v>657</v>
      </c>
      <c r="Q429" s="377"/>
    </row>
    <row r="430" spans="1:17" ht="51">
      <c r="A430" s="265" t="s">
        <v>553</v>
      </c>
      <c r="B430" s="190"/>
      <c r="C430" s="266" t="s">
        <v>605</v>
      </c>
      <c r="D430" s="267">
        <v>43845</v>
      </c>
      <c r="E430" s="237" t="s">
        <v>1901</v>
      </c>
      <c r="F430" s="237" t="s">
        <v>3</v>
      </c>
      <c r="G430" s="237">
        <v>1816852</v>
      </c>
      <c r="H430" s="190"/>
      <c r="I430" s="248" t="s">
        <v>2807</v>
      </c>
      <c r="J430" s="190"/>
      <c r="K430" s="190"/>
      <c r="L430" s="190"/>
      <c r="M430" s="190"/>
      <c r="N430" s="268">
        <v>0</v>
      </c>
      <c r="O430" s="268">
        <v>72.78</v>
      </c>
      <c r="P430" s="190" t="s">
        <v>657</v>
      </c>
      <c r="Q430" s="377"/>
    </row>
    <row r="431" spans="1:17" ht="51">
      <c r="A431" s="265" t="s">
        <v>562</v>
      </c>
      <c r="B431" s="190"/>
      <c r="C431" s="266" t="s">
        <v>604</v>
      </c>
      <c r="D431" s="267">
        <v>43845</v>
      </c>
      <c r="E431" s="237" t="s">
        <v>1902</v>
      </c>
      <c r="F431" s="237" t="s">
        <v>3</v>
      </c>
      <c r="G431" s="237">
        <v>1816894</v>
      </c>
      <c r="H431" s="190"/>
      <c r="I431" s="248" t="s">
        <v>2808</v>
      </c>
      <c r="J431" s="190"/>
      <c r="K431" s="190"/>
      <c r="L431" s="190"/>
      <c r="M431" s="190"/>
      <c r="N431" s="268">
        <v>0</v>
      </c>
      <c r="O431" s="268">
        <v>2000</v>
      </c>
      <c r="P431" s="190" t="s">
        <v>657</v>
      </c>
      <c r="Q431" s="377"/>
    </row>
    <row r="432" spans="1:17" ht="51">
      <c r="A432" s="265" t="s">
        <v>562</v>
      </c>
      <c r="B432" s="190"/>
      <c r="C432" s="266" t="s">
        <v>604</v>
      </c>
      <c r="D432" s="267">
        <v>43845</v>
      </c>
      <c r="E432" s="237" t="s">
        <v>1903</v>
      </c>
      <c r="F432" s="237" t="s">
        <v>3</v>
      </c>
      <c r="G432" s="237">
        <v>1816900</v>
      </c>
      <c r="H432" s="190"/>
      <c r="I432" s="248" t="s">
        <v>2809</v>
      </c>
      <c r="J432" s="190"/>
      <c r="K432" s="190"/>
      <c r="L432" s="190"/>
      <c r="M432" s="190"/>
      <c r="N432" s="268">
        <v>0</v>
      </c>
      <c r="O432" s="268">
        <v>500</v>
      </c>
      <c r="P432" s="190" t="s">
        <v>657</v>
      </c>
      <c r="Q432" s="377"/>
    </row>
    <row r="433" spans="1:17" ht="63.75">
      <c r="A433" s="265" t="s">
        <v>553</v>
      </c>
      <c r="B433" s="190"/>
      <c r="C433" s="266" t="s">
        <v>605</v>
      </c>
      <c r="D433" s="267">
        <v>43845</v>
      </c>
      <c r="E433" s="237" t="s">
        <v>1904</v>
      </c>
      <c r="F433" s="237" t="s">
        <v>3</v>
      </c>
      <c r="G433" s="237">
        <v>1816959</v>
      </c>
      <c r="H433" s="190"/>
      <c r="I433" s="248" t="s">
        <v>2810</v>
      </c>
      <c r="J433" s="190"/>
      <c r="K433" s="190"/>
      <c r="L433" s="190"/>
      <c r="M433" s="190"/>
      <c r="N433" s="268">
        <v>0</v>
      </c>
      <c r="O433" s="268">
        <v>24.72</v>
      </c>
      <c r="P433" s="190" t="s">
        <v>657</v>
      </c>
      <c r="Q433" s="377"/>
    </row>
    <row r="434" spans="1:17" ht="63.75">
      <c r="A434" s="265" t="s">
        <v>553</v>
      </c>
      <c r="B434" s="190"/>
      <c r="C434" s="266" t="s">
        <v>605</v>
      </c>
      <c r="D434" s="267">
        <v>43845</v>
      </c>
      <c r="E434" s="237" t="s">
        <v>1905</v>
      </c>
      <c r="F434" s="237" t="s">
        <v>3</v>
      </c>
      <c r="G434" s="237">
        <v>1816735</v>
      </c>
      <c r="H434" s="190"/>
      <c r="I434" s="248" t="s">
        <v>2811</v>
      </c>
      <c r="J434" s="190"/>
      <c r="K434" s="190"/>
      <c r="L434" s="190"/>
      <c r="M434" s="190"/>
      <c r="N434" s="268">
        <v>0</v>
      </c>
      <c r="O434" s="268">
        <v>922.72</v>
      </c>
      <c r="P434" s="190" t="s">
        <v>657</v>
      </c>
      <c r="Q434" s="377"/>
    </row>
    <row r="435" spans="1:17" ht="63.75">
      <c r="A435" s="265" t="s">
        <v>553</v>
      </c>
      <c r="B435" s="190"/>
      <c r="C435" s="266" t="s">
        <v>605</v>
      </c>
      <c r="D435" s="267">
        <v>43845</v>
      </c>
      <c r="E435" s="237" t="s">
        <v>1906</v>
      </c>
      <c r="F435" s="237" t="s">
        <v>3</v>
      </c>
      <c r="G435" s="237">
        <v>1816746</v>
      </c>
      <c r="H435" s="190"/>
      <c r="I435" s="248" t="s">
        <v>2812</v>
      </c>
      <c r="J435" s="190"/>
      <c r="K435" s="190"/>
      <c r="L435" s="190"/>
      <c r="M435" s="190"/>
      <c r="N435" s="268">
        <v>0</v>
      </c>
      <c r="O435" s="268">
        <v>1925</v>
      </c>
      <c r="P435" s="190" t="s">
        <v>657</v>
      </c>
      <c r="Q435" s="377"/>
    </row>
    <row r="436" spans="1:17" ht="63.75">
      <c r="A436" s="265" t="s">
        <v>553</v>
      </c>
      <c r="B436" s="190"/>
      <c r="C436" s="266" t="s">
        <v>605</v>
      </c>
      <c r="D436" s="267">
        <v>43845</v>
      </c>
      <c r="E436" s="237" t="s">
        <v>1907</v>
      </c>
      <c r="F436" s="237" t="s">
        <v>3</v>
      </c>
      <c r="G436" s="237">
        <v>1816748</v>
      </c>
      <c r="H436" s="190"/>
      <c r="I436" s="248" t="s">
        <v>2813</v>
      </c>
      <c r="J436" s="190"/>
      <c r="K436" s="190"/>
      <c r="L436" s="190"/>
      <c r="M436" s="190"/>
      <c r="N436" s="268">
        <v>0</v>
      </c>
      <c r="O436" s="268">
        <v>347</v>
      </c>
      <c r="P436" s="190" t="s">
        <v>657</v>
      </c>
      <c r="Q436" s="377"/>
    </row>
    <row r="437" spans="1:17" ht="63.75">
      <c r="A437" s="265" t="s">
        <v>553</v>
      </c>
      <c r="B437" s="190"/>
      <c r="C437" s="266" t="s">
        <v>605</v>
      </c>
      <c r="D437" s="267">
        <v>43845</v>
      </c>
      <c r="E437" s="237" t="s">
        <v>1908</v>
      </c>
      <c r="F437" s="237" t="s">
        <v>3</v>
      </c>
      <c r="G437" s="237">
        <v>1816750</v>
      </c>
      <c r="H437" s="190"/>
      <c r="I437" s="248" t="s">
        <v>2814</v>
      </c>
      <c r="J437" s="190"/>
      <c r="K437" s="190"/>
      <c r="L437" s="190"/>
      <c r="M437" s="190"/>
      <c r="N437" s="268">
        <v>0</v>
      </c>
      <c r="O437" s="268">
        <v>22</v>
      </c>
      <c r="P437" s="190" t="s">
        <v>657</v>
      </c>
      <c r="Q437" s="377"/>
    </row>
    <row r="438" spans="1:17" ht="63.75">
      <c r="A438" s="265" t="s">
        <v>553</v>
      </c>
      <c r="B438" s="190"/>
      <c r="C438" s="266" t="s">
        <v>605</v>
      </c>
      <c r="D438" s="267">
        <v>43845</v>
      </c>
      <c r="E438" s="237" t="s">
        <v>1909</v>
      </c>
      <c r="F438" s="237" t="s">
        <v>3</v>
      </c>
      <c r="G438" s="237">
        <v>1816751</v>
      </c>
      <c r="H438" s="190"/>
      <c r="I438" s="248" t="s">
        <v>2815</v>
      </c>
      <c r="J438" s="190"/>
      <c r="K438" s="190"/>
      <c r="L438" s="190"/>
      <c r="M438" s="190"/>
      <c r="N438" s="268">
        <v>0</v>
      </c>
      <c r="O438" s="268">
        <v>2</v>
      </c>
      <c r="P438" s="190" t="s">
        <v>657</v>
      </c>
      <c r="Q438" s="377"/>
    </row>
    <row r="439" spans="1:17" ht="51">
      <c r="A439" s="265" t="s">
        <v>553</v>
      </c>
      <c r="B439" s="190"/>
      <c r="C439" s="266" t="s">
        <v>605</v>
      </c>
      <c r="D439" s="267">
        <v>43845</v>
      </c>
      <c r="E439" s="237" t="s">
        <v>1910</v>
      </c>
      <c r="F439" s="237" t="s">
        <v>3</v>
      </c>
      <c r="G439" s="237">
        <v>1816752</v>
      </c>
      <c r="H439" s="190"/>
      <c r="I439" s="248" t="s">
        <v>2816</v>
      </c>
      <c r="J439" s="190"/>
      <c r="K439" s="190"/>
      <c r="L439" s="190"/>
      <c r="M439" s="190"/>
      <c r="N439" s="268">
        <v>0</v>
      </c>
      <c r="O439" s="268">
        <v>100</v>
      </c>
      <c r="P439" s="190" t="s">
        <v>657</v>
      </c>
      <c r="Q439" s="377"/>
    </row>
    <row r="440" spans="1:17" ht="38.25">
      <c r="A440" s="265" t="s">
        <v>562</v>
      </c>
      <c r="B440" s="190"/>
      <c r="C440" s="266" t="s">
        <v>604</v>
      </c>
      <c r="D440" s="267">
        <v>43845</v>
      </c>
      <c r="E440" s="237" t="s">
        <v>1911</v>
      </c>
      <c r="F440" s="237" t="s">
        <v>3</v>
      </c>
      <c r="G440" s="237">
        <v>1816772</v>
      </c>
      <c r="H440" s="190"/>
      <c r="I440" s="248" t="s">
        <v>2817</v>
      </c>
      <c r="J440" s="190"/>
      <c r="K440" s="190"/>
      <c r="L440" s="190"/>
      <c r="M440" s="190"/>
      <c r="N440" s="268">
        <v>0</v>
      </c>
      <c r="O440" s="268">
        <v>333.37</v>
      </c>
      <c r="P440" s="190" t="s">
        <v>657</v>
      </c>
      <c r="Q440" s="377"/>
    </row>
    <row r="441" spans="1:17" ht="63.75">
      <c r="A441" s="265" t="s">
        <v>553</v>
      </c>
      <c r="B441" s="190"/>
      <c r="C441" s="266" t="s">
        <v>605</v>
      </c>
      <c r="D441" s="267">
        <v>43845</v>
      </c>
      <c r="E441" s="237" t="s">
        <v>1912</v>
      </c>
      <c r="F441" s="237" t="s">
        <v>3</v>
      </c>
      <c r="G441" s="237">
        <v>1816786</v>
      </c>
      <c r="H441" s="190"/>
      <c r="I441" s="248" t="s">
        <v>2818</v>
      </c>
      <c r="J441" s="190"/>
      <c r="K441" s="190"/>
      <c r="L441" s="190"/>
      <c r="M441" s="190"/>
      <c r="N441" s="268">
        <v>0</v>
      </c>
      <c r="O441" s="268">
        <v>1889.1000000000001</v>
      </c>
      <c r="P441" s="190" t="s">
        <v>657</v>
      </c>
      <c r="Q441" s="377"/>
    </row>
    <row r="442" spans="1:17" ht="51">
      <c r="A442" s="265" t="s">
        <v>553</v>
      </c>
      <c r="B442" s="190"/>
      <c r="C442" s="266" t="s">
        <v>605</v>
      </c>
      <c r="D442" s="267">
        <v>43845</v>
      </c>
      <c r="E442" s="237" t="s">
        <v>1913</v>
      </c>
      <c r="F442" s="237" t="s">
        <v>3</v>
      </c>
      <c r="G442" s="237">
        <v>1816761</v>
      </c>
      <c r="H442" s="190"/>
      <c r="I442" s="248" t="s">
        <v>2819</v>
      </c>
      <c r="J442" s="190"/>
      <c r="K442" s="190"/>
      <c r="L442" s="190"/>
      <c r="M442" s="190"/>
      <c r="N442" s="268">
        <v>0</v>
      </c>
      <c r="O442" s="268">
        <v>1100</v>
      </c>
      <c r="P442" s="190" t="s">
        <v>657</v>
      </c>
      <c r="Q442" s="377"/>
    </row>
    <row r="443" spans="1:17" ht="51">
      <c r="A443" s="265" t="s">
        <v>553</v>
      </c>
      <c r="B443" s="190"/>
      <c r="C443" s="266" t="s">
        <v>605</v>
      </c>
      <c r="D443" s="267">
        <v>43845</v>
      </c>
      <c r="E443" s="237" t="s">
        <v>1914</v>
      </c>
      <c r="F443" s="237" t="s">
        <v>3</v>
      </c>
      <c r="G443" s="237">
        <v>1816760</v>
      </c>
      <c r="H443" s="190"/>
      <c r="I443" s="248" t="s">
        <v>2820</v>
      </c>
      <c r="J443" s="190"/>
      <c r="K443" s="190"/>
      <c r="L443" s="190"/>
      <c r="M443" s="190"/>
      <c r="N443" s="268">
        <v>0</v>
      </c>
      <c r="O443" s="268">
        <v>1134</v>
      </c>
      <c r="P443" s="190" t="s">
        <v>657</v>
      </c>
      <c r="Q443" s="377"/>
    </row>
    <row r="444" spans="1:17" ht="63.75">
      <c r="A444" s="265" t="s">
        <v>553</v>
      </c>
      <c r="B444" s="190"/>
      <c r="C444" s="266" t="s">
        <v>605</v>
      </c>
      <c r="D444" s="267">
        <v>43845</v>
      </c>
      <c r="E444" s="237" t="s">
        <v>1915</v>
      </c>
      <c r="F444" s="237" t="s">
        <v>3</v>
      </c>
      <c r="G444" s="237">
        <v>1816759</v>
      </c>
      <c r="H444" s="190"/>
      <c r="I444" s="248" t="s">
        <v>2821</v>
      </c>
      <c r="J444" s="190"/>
      <c r="K444" s="190"/>
      <c r="L444" s="190"/>
      <c r="M444" s="190"/>
      <c r="N444" s="268">
        <v>0</v>
      </c>
      <c r="O444" s="268">
        <v>1690</v>
      </c>
      <c r="P444" s="190" t="s">
        <v>657</v>
      </c>
      <c r="Q444" s="377"/>
    </row>
    <row r="445" spans="1:17" ht="63.75">
      <c r="A445" s="265" t="s">
        <v>553</v>
      </c>
      <c r="B445" s="190"/>
      <c r="C445" s="266" t="s">
        <v>605</v>
      </c>
      <c r="D445" s="267">
        <v>43845</v>
      </c>
      <c r="E445" s="237" t="s">
        <v>1916</v>
      </c>
      <c r="F445" s="237" t="s">
        <v>3</v>
      </c>
      <c r="G445" s="237">
        <v>1816758</v>
      </c>
      <c r="H445" s="190"/>
      <c r="I445" s="248" t="s">
        <v>2822</v>
      </c>
      <c r="J445" s="190"/>
      <c r="K445" s="190"/>
      <c r="L445" s="190"/>
      <c r="M445" s="190"/>
      <c r="N445" s="268">
        <v>0</v>
      </c>
      <c r="O445" s="268">
        <v>406.95</v>
      </c>
      <c r="P445" s="190" t="s">
        <v>657</v>
      </c>
      <c r="Q445" s="377"/>
    </row>
    <row r="446" spans="1:17" ht="63.75">
      <c r="A446" s="265" t="s">
        <v>553</v>
      </c>
      <c r="B446" s="190"/>
      <c r="C446" s="266" t="s">
        <v>605</v>
      </c>
      <c r="D446" s="267">
        <v>43845</v>
      </c>
      <c r="E446" s="237" t="s">
        <v>1917</v>
      </c>
      <c r="F446" s="237" t="s">
        <v>3</v>
      </c>
      <c r="G446" s="237">
        <v>1816756</v>
      </c>
      <c r="H446" s="190"/>
      <c r="I446" s="248" t="s">
        <v>2823</v>
      </c>
      <c r="J446" s="190"/>
      <c r="K446" s="190"/>
      <c r="L446" s="190"/>
      <c r="M446" s="190"/>
      <c r="N446" s="268">
        <v>0</v>
      </c>
      <c r="O446" s="268">
        <v>14</v>
      </c>
      <c r="P446" s="190" t="s">
        <v>657</v>
      </c>
      <c r="Q446" s="377"/>
    </row>
    <row r="447" spans="1:17" ht="51">
      <c r="A447" s="265" t="s">
        <v>553</v>
      </c>
      <c r="B447" s="190"/>
      <c r="C447" s="266" t="s">
        <v>605</v>
      </c>
      <c r="D447" s="267">
        <v>43845</v>
      </c>
      <c r="E447" s="237" t="s">
        <v>1918</v>
      </c>
      <c r="F447" s="237" t="s">
        <v>3</v>
      </c>
      <c r="G447" s="237">
        <v>1816755</v>
      </c>
      <c r="H447" s="190"/>
      <c r="I447" s="248" t="s">
        <v>2824</v>
      </c>
      <c r="J447" s="190"/>
      <c r="K447" s="190"/>
      <c r="L447" s="190"/>
      <c r="M447" s="190"/>
      <c r="N447" s="268">
        <v>0</v>
      </c>
      <c r="O447" s="268">
        <v>66.67</v>
      </c>
      <c r="P447" s="190" t="s">
        <v>657</v>
      </c>
      <c r="Q447" s="377"/>
    </row>
    <row r="448" spans="1:17" ht="63.75">
      <c r="A448" s="265" t="s">
        <v>553</v>
      </c>
      <c r="B448" s="190"/>
      <c r="C448" s="266" t="s">
        <v>605</v>
      </c>
      <c r="D448" s="267">
        <v>43845</v>
      </c>
      <c r="E448" s="237" t="s">
        <v>1919</v>
      </c>
      <c r="F448" s="237" t="s">
        <v>3</v>
      </c>
      <c r="G448" s="237">
        <v>1816753</v>
      </c>
      <c r="H448" s="190"/>
      <c r="I448" s="248" t="s">
        <v>2825</v>
      </c>
      <c r="J448" s="190"/>
      <c r="K448" s="190"/>
      <c r="L448" s="190"/>
      <c r="M448" s="190"/>
      <c r="N448" s="268">
        <v>0</v>
      </c>
      <c r="O448" s="268">
        <v>3</v>
      </c>
      <c r="P448" s="190" t="s">
        <v>657</v>
      </c>
      <c r="Q448" s="377"/>
    </row>
    <row r="449" spans="1:17" ht="51">
      <c r="A449" s="265" t="s">
        <v>554</v>
      </c>
      <c r="B449" s="190"/>
      <c r="C449" s="266" t="s">
        <v>728</v>
      </c>
      <c r="D449" s="267">
        <v>43845</v>
      </c>
      <c r="E449" s="237" t="s">
        <v>1920</v>
      </c>
      <c r="F449" s="237" t="s">
        <v>11</v>
      </c>
      <c r="G449" s="237">
        <v>13113</v>
      </c>
      <c r="H449" s="190"/>
      <c r="I449" s="248" t="s">
        <v>2826</v>
      </c>
      <c r="J449" s="190"/>
      <c r="K449" s="190"/>
      <c r="L449" s="190"/>
      <c r="M449" s="190"/>
      <c r="N449" s="268">
        <v>312.94</v>
      </c>
      <c r="O449" s="268">
        <v>0</v>
      </c>
      <c r="P449" s="190" t="s">
        <v>657</v>
      </c>
      <c r="Q449" s="377"/>
    </row>
    <row r="450" spans="1:17" ht="63.75">
      <c r="A450" s="265" t="s">
        <v>554</v>
      </c>
      <c r="B450" s="190"/>
      <c r="C450" s="266" t="s">
        <v>728</v>
      </c>
      <c r="D450" s="267">
        <v>43845</v>
      </c>
      <c r="E450" s="237" t="s">
        <v>1921</v>
      </c>
      <c r="F450" s="237" t="s">
        <v>11</v>
      </c>
      <c r="G450" s="237">
        <v>13097</v>
      </c>
      <c r="H450" s="190"/>
      <c r="I450" s="248" t="s">
        <v>2827</v>
      </c>
      <c r="J450" s="190"/>
      <c r="K450" s="190"/>
      <c r="L450" s="190"/>
      <c r="M450" s="190"/>
      <c r="N450" s="268">
        <v>5011.7700000000004</v>
      </c>
      <c r="O450" s="268">
        <v>0</v>
      </c>
      <c r="P450" s="190" t="s">
        <v>657</v>
      </c>
      <c r="Q450" s="377"/>
    </row>
    <row r="451" spans="1:17" ht="51">
      <c r="A451" s="265" t="s">
        <v>554</v>
      </c>
      <c r="B451" s="190"/>
      <c r="C451" s="266" t="s">
        <v>728</v>
      </c>
      <c r="D451" s="267">
        <v>43845</v>
      </c>
      <c r="E451" s="237" t="s">
        <v>1922</v>
      </c>
      <c r="F451" s="237" t="s">
        <v>11</v>
      </c>
      <c r="G451" s="237">
        <v>13093</v>
      </c>
      <c r="H451" s="190"/>
      <c r="I451" s="248" t="s">
        <v>2828</v>
      </c>
      <c r="J451" s="190"/>
      <c r="K451" s="190"/>
      <c r="L451" s="190"/>
      <c r="M451" s="190"/>
      <c r="N451" s="268">
        <v>407.75</v>
      </c>
      <c r="O451" s="268">
        <v>0</v>
      </c>
      <c r="P451" s="190" t="s">
        <v>657</v>
      </c>
      <c r="Q451" s="377"/>
    </row>
    <row r="452" spans="1:17" ht="51">
      <c r="A452" s="265" t="s">
        <v>554</v>
      </c>
      <c r="B452" s="190"/>
      <c r="C452" s="266" t="s">
        <v>728</v>
      </c>
      <c r="D452" s="267">
        <v>43845</v>
      </c>
      <c r="E452" s="237" t="s">
        <v>1923</v>
      </c>
      <c r="F452" s="237" t="s">
        <v>11</v>
      </c>
      <c r="G452" s="237">
        <v>13095</v>
      </c>
      <c r="H452" s="190"/>
      <c r="I452" s="248" t="s">
        <v>2829</v>
      </c>
      <c r="J452" s="190"/>
      <c r="K452" s="190"/>
      <c r="L452" s="190"/>
      <c r="M452" s="190"/>
      <c r="N452" s="268">
        <v>471.62</v>
      </c>
      <c r="O452" s="268">
        <v>0</v>
      </c>
      <c r="P452" s="190" t="s">
        <v>657</v>
      </c>
      <c r="Q452" s="377"/>
    </row>
    <row r="453" spans="1:17" ht="51">
      <c r="A453" s="265" t="s">
        <v>554</v>
      </c>
      <c r="B453" s="190"/>
      <c r="C453" s="266" t="s">
        <v>728</v>
      </c>
      <c r="D453" s="267">
        <v>43845</v>
      </c>
      <c r="E453" s="237" t="s">
        <v>1924</v>
      </c>
      <c r="F453" s="237" t="s">
        <v>11</v>
      </c>
      <c r="G453" s="237">
        <v>13094</v>
      </c>
      <c r="H453" s="190"/>
      <c r="I453" s="248" t="s">
        <v>2830</v>
      </c>
      <c r="J453" s="190"/>
      <c r="K453" s="190"/>
      <c r="L453" s="190"/>
      <c r="M453" s="190"/>
      <c r="N453" s="268">
        <v>2549.65</v>
      </c>
      <c r="O453" s="268">
        <v>0</v>
      </c>
      <c r="P453" s="190" t="s">
        <v>657</v>
      </c>
      <c r="Q453" s="377"/>
    </row>
    <row r="454" spans="1:17" ht="63.75">
      <c r="A454" s="265" t="s">
        <v>554</v>
      </c>
      <c r="B454" s="190"/>
      <c r="C454" s="266" t="s">
        <v>728</v>
      </c>
      <c r="D454" s="267">
        <v>43845</v>
      </c>
      <c r="E454" s="237" t="s">
        <v>1925</v>
      </c>
      <c r="F454" s="237" t="s">
        <v>11</v>
      </c>
      <c r="G454" s="237">
        <v>13087</v>
      </c>
      <c r="H454" s="190"/>
      <c r="I454" s="248" t="s">
        <v>2831</v>
      </c>
      <c r="J454" s="190"/>
      <c r="K454" s="190"/>
      <c r="L454" s="190"/>
      <c r="M454" s="190"/>
      <c r="N454" s="268">
        <v>4456.7299999999996</v>
      </c>
      <c r="O454" s="268">
        <v>0</v>
      </c>
      <c r="P454" s="190" t="s">
        <v>657</v>
      </c>
      <c r="Q454" s="377"/>
    </row>
    <row r="455" spans="1:17" ht="76.5">
      <c r="A455" s="265" t="s">
        <v>554</v>
      </c>
      <c r="B455" s="190"/>
      <c r="C455" s="266" t="s">
        <v>728</v>
      </c>
      <c r="D455" s="267">
        <v>43845</v>
      </c>
      <c r="E455" s="237" t="s">
        <v>1926</v>
      </c>
      <c r="F455" s="237" t="s">
        <v>13</v>
      </c>
      <c r="G455" s="237">
        <v>976669</v>
      </c>
      <c r="H455" s="190"/>
      <c r="I455" s="248" t="s">
        <v>2832</v>
      </c>
      <c r="J455" s="190"/>
      <c r="K455" s="190"/>
      <c r="L455" s="190"/>
      <c r="M455" s="190"/>
      <c r="N455" s="268">
        <v>1719</v>
      </c>
      <c r="O455" s="268">
        <v>0</v>
      </c>
      <c r="P455" s="190" t="s">
        <v>657</v>
      </c>
      <c r="Q455" s="377"/>
    </row>
    <row r="456" spans="1:17" ht="51">
      <c r="A456" s="265">
        <v>513</v>
      </c>
      <c r="B456" s="190"/>
      <c r="C456" s="266" t="s">
        <v>169</v>
      </c>
      <c r="D456" s="267">
        <v>43845</v>
      </c>
      <c r="E456" s="237" t="s">
        <v>1927</v>
      </c>
      <c r="F456" s="237" t="s">
        <v>11</v>
      </c>
      <c r="G456" s="237">
        <v>976663</v>
      </c>
      <c r="H456" s="190"/>
      <c r="I456" s="248" t="s">
        <v>2833</v>
      </c>
      <c r="J456" s="190"/>
      <c r="K456" s="190"/>
      <c r="L456" s="190"/>
      <c r="M456" s="190"/>
      <c r="N456" s="268">
        <v>50</v>
      </c>
      <c r="O456" s="268">
        <v>0</v>
      </c>
      <c r="P456" s="190" t="s">
        <v>657</v>
      </c>
      <c r="Q456" s="377"/>
    </row>
    <row r="457" spans="1:17" ht="51">
      <c r="A457" s="265">
        <v>513</v>
      </c>
      <c r="B457" s="190"/>
      <c r="C457" s="266" t="s">
        <v>169</v>
      </c>
      <c r="D457" s="267">
        <v>43845</v>
      </c>
      <c r="E457" s="237" t="s">
        <v>1928</v>
      </c>
      <c r="F457" s="237" t="s">
        <v>11</v>
      </c>
      <c r="G457" s="237">
        <v>976654</v>
      </c>
      <c r="H457" s="190"/>
      <c r="I457" s="248" t="s">
        <v>2834</v>
      </c>
      <c r="J457" s="190"/>
      <c r="K457" s="190"/>
      <c r="L457" s="190"/>
      <c r="M457" s="190"/>
      <c r="N457" s="268">
        <v>50</v>
      </c>
      <c r="O457" s="268">
        <v>0</v>
      </c>
      <c r="P457" s="190" t="s">
        <v>657</v>
      </c>
      <c r="Q457" s="377"/>
    </row>
    <row r="458" spans="1:17" ht="51">
      <c r="A458" s="265">
        <v>513</v>
      </c>
      <c r="B458" s="190"/>
      <c r="C458" s="266" t="s">
        <v>169</v>
      </c>
      <c r="D458" s="267">
        <v>43845</v>
      </c>
      <c r="E458" s="237" t="s">
        <v>1929</v>
      </c>
      <c r="F458" s="237" t="s">
        <v>11</v>
      </c>
      <c r="G458" s="237">
        <v>976651</v>
      </c>
      <c r="H458" s="190"/>
      <c r="I458" s="248" t="s">
        <v>2835</v>
      </c>
      <c r="J458" s="190"/>
      <c r="K458" s="190"/>
      <c r="L458" s="190"/>
      <c r="M458" s="190"/>
      <c r="N458" s="268">
        <v>50</v>
      </c>
      <c r="O458" s="268">
        <v>0</v>
      </c>
      <c r="P458" s="190" t="s">
        <v>657</v>
      </c>
      <c r="Q458" s="377"/>
    </row>
    <row r="459" spans="1:17" ht="51">
      <c r="A459" s="265" t="s">
        <v>554</v>
      </c>
      <c r="B459" s="190"/>
      <c r="C459" s="266" t="s">
        <v>728</v>
      </c>
      <c r="D459" s="267">
        <v>43845</v>
      </c>
      <c r="E459" s="237" t="s">
        <v>1930</v>
      </c>
      <c r="F459" s="237" t="s">
        <v>11</v>
      </c>
      <c r="G459" s="237">
        <v>13118</v>
      </c>
      <c r="H459" s="190"/>
      <c r="I459" s="248" t="s">
        <v>2836</v>
      </c>
      <c r="J459" s="190"/>
      <c r="K459" s="190"/>
      <c r="L459" s="190"/>
      <c r="M459" s="190"/>
      <c r="N459" s="268">
        <v>271.58</v>
      </c>
      <c r="O459" s="268">
        <v>0</v>
      </c>
      <c r="P459" s="190" t="s">
        <v>657</v>
      </c>
      <c r="Q459" s="377"/>
    </row>
    <row r="460" spans="1:17" ht="63.75">
      <c r="A460" s="265" t="s">
        <v>554</v>
      </c>
      <c r="B460" s="190"/>
      <c r="C460" s="266" t="s">
        <v>728</v>
      </c>
      <c r="D460" s="267">
        <v>43845</v>
      </c>
      <c r="E460" s="237" t="s">
        <v>1931</v>
      </c>
      <c r="F460" s="237" t="s">
        <v>11</v>
      </c>
      <c r="G460" s="237">
        <v>13117</v>
      </c>
      <c r="H460" s="190"/>
      <c r="I460" s="248" t="s">
        <v>2837</v>
      </c>
      <c r="J460" s="190"/>
      <c r="K460" s="190"/>
      <c r="L460" s="190"/>
      <c r="M460" s="190"/>
      <c r="N460" s="268">
        <v>618.63</v>
      </c>
      <c r="O460" s="268">
        <v>0</v>
      </c>
      <c r="P460" s="190" t="s">
        <v>657</v>
      </c>
      <c r="Q460" s="377"/>
    </row>
    <row r="461" spans="1:17" ht="76.5">
      <c r="A461" s="265" t="s">
        <v>554</v>
      </c>
      <c r="B461" s="190"/>
      <c r="C461" s="266" t="s">
        <v>728</v>
      </c>
      <c r="D461" s="267">
        <v>43845</v>
      </c>
      <c r="E461" s="237" t="s">
        <v>1932</v>
      </c>
      <c r="F461" s="237" t="s">
        <v>11</v>
      </c>
      <c r="G461" s="237">
        <v>976669</v>
      </c>
      <c r="H461" s="190"/>
      <c r="I461" s="248" t="s">
        <v>2838</v>
      </c>
      <c r="J461" s="190"/>
      <c r="K461" s="190"/>
      <c r="L461" s="190"/>
      <c r="M461" s="190"/>
      <c r="N461" s="268">
        <v>50</v>
      </c>
      <c r="O461" s="268">
        <v>0</v>
      </c>
      <c r="P461" s="190" t="s">
        <v>657</v>
      </c>
      <c r="Q461" s="377"/>
    </row>
    <row r="462" spans="1:17" ht="51">
      <c r="A462" s="265">
        <v>46</v>
      </c>
      <c r="B462" s="190"/>
      <c r="C462" s="266" t="s">
        <v>48</v>
      </c>
      <c r="D462" s="267">
        <v>43845</v>
      </c>
      <c r="E462" s="237" t="s">
        <v>1933</v>
      </c>
      <c r="F462" s="237" t="s">
        <v>6</v>
      </c>
      <c r="G462" s="237">
        <v>1228954</v>
      </c>
      <c r="H462" s="190"/>
      <c r="I462" s="248" t="s">
        <v>2839</v>
      </c>
      <c r="J462" s="190"/>
      <c r="K462" s="190"/>
      <c r="L462" s="190"/>
      <c r="M462" s="190"/>
      <c r="N462" s="268">
        <v>0</v>
      </c>
      <c r="O462" s="268">
        <v>567.33000000000004</v>
      </c>
      <c r="P462" s="190" t="s">
        <v>657</v>
      </c>
      <c r="Q462" s="377"/>
    </row>
    <row r="463" spans="1:17" ht="63.75">
      <c r="A463" s="265" t="s">
        <v>556</v>
      </c>
      <c r="B463" s="190"/>
      <c r="C463" s="266" t="s">
        <v>716</v>
      </c>
      <c r="D463" s="267">
        <v>43845</v>
      </c>
      <c r="E463" s="237" t="s">
        <v>1934</v>
      </c>
      <c r="F463" s="237" t="s">
        <v>617</v>
      </c>
      <c r="G463" s="237">
        <v>1184463</v>
      </c>
      <c r="H463" s="190"/>
      <c r="I463" s="248" t="s">
        <v>2840</v>
      </c>
      <c r="J463" s="190"/>
      <c r="K463" s="190"/>
      <c r="L463" s="190"/>
      <c r="M463" s="190"/>
      <c r="N463" s="268">
        <v>0</v>
      </c>
      <c r="O463" s="268">
        <v>29935.32</v>
      </c>
      <c r="P463" s="190" t="s">
        <v>657</v>
      </c>
      <c r="Q463" s="377"/>
    </row>
    <row r="464" spans="1:17" ht="63.75">
      <c r="A464" s="265" t="s">
        <v>556</v>
      </c>
      <c r="B464" s="190"/>
      <c r="C464" s="266" t="s">
        <v>716</v>
      </c>
      <c r="D464" s="267">
        <v>43845</v>
      </c>
      <c r="E464" s="237" t="s">
        <v>1934</v>
      </c>
      <c r="F464" s="237" t="s">
        <v>617</v>
      </c>
      <c r="G464" s="237">
        <v>1184461</v>
      </c>
      <c r="H464" s="190"/>
      <c r="I464" s="248" t="s">
        <v>2841</v>
      </c>
      <c r="J464" s="190"/>
      <c r="K464" s="190"/>
      <c r="L464" s="190"/>
      <c r="M464" s="190"/>
      <c r="N464" s="268">
        <v>0</v>
      </c>
      <c r="O464" s="268">
        <v>538934.9</v>
      </c>
      <c r="P464" s="190" t="s">
        <v>657</v>
      </c>
      <c r="Q464" s="377"/>
    </row>
    <row r="465" spans="1:17" ht="51">
      <c r="A465" s="265">
        <v>340</v>
      </c>
      <c r="B465" s="190"/>
      <c r="C465" s="266" t="s">
        <v>145</v>
      </c>
      <c r="D465" s="267">
        <v>43845</v>
      </c>
      <c r="E465" s="237" t="s">
        <v>1935</v>
      </c>
      <c r="F465" s="237" t="s">
        <v>6</v>
      </c>
      <c r="G465" s="237">
        <v>1248148</v>
      </c>
      <c r="H465" s="190"/>
      <c r="I465" s="248" t="s">
        <v>2842</v>
      </c>
      <c r="J465" s="190"/>
      <c r="K465" s="190"/>
      <c r="L465" s="190"/>
      <c r="M465" s="190"/>
      <c r="N465" s="268">
        <v>0</v>
      </c>
      <c r="O465" s="268">
        <v>11751.18</v>
      </c>
      <c r="P465" s="190" t="s">
        <v>657</v>
      </c>
      <c r="Q465" s="377"/>
    </row>
    <row r="466" spans="1:17" ht="51">
      <c r="A466" s="265">
        <v>340</v>
      </c>
      <c r="B466" s="190"/>
      <c r="C466" s="266" t="s">
        <v>145</v>
      </c>
      <c r="D466" s="267">
        <v>43845</v>
      </c>
      <c r="E466" s="237" t="s">
        <v>1936</v>
      </c>
      <c r="F466" s="237" t="s">
        <v>6</v>
      </c>
      <c r="G466" s="237">
        <v>1248150</v>
      </c>
      <c r="H466" s="190"/>
      <c r="I466" s="248" t="s">
        <v>2843</v>
      </c>
      <c r="J466" s="190"/>
      <c r="K466" s="190"/>
      <c r="L466" s="190"/>
      <c r="M466" s="190"/>
      <c r="N466" s="268">
        <v>0</v>
      </c>
      <c r="O466" s="268">
        <v>7443.1</v>
      </c>
      <c r="P466" s="190" t="s">
        <v>657</v>
      </c>
      <c r="Q466" s="377"/>
    </row>
    <row r="467" spans="1:17" ht="51">
      <c r="A467" s="265">
        <v>340</v>
      </c>
      <c r="B467" s="190"/>
      <c r="C467" s="266" t="s">
        <v>145</v>
      </c>
      <c r="D467" s="267">
        <v>43845</v>
      </c>
      <c r="E467" s="237" t="s">
        <v>1937</v>
      </c>
      <c r="F467" s="237" t="s">
        <v>6</v>
      </c>
      <c r="G467" s="278">
        <v>1248154</v>
      </c>
      <c r="H467" s="190"/>
      <c r="I467" s="248" t="s">
        <v>2844</v>
      </c>
      <c r="J467" s="190"/>
      <c r="K467" s="190"/>
      <c r="L467" s="190"/>
      <c r="M467" s="190"/>
      <c r="N467" s="268">
        <v>0</v>
      </c>
      <c r="O467" s="268">
        <v>42079.24</v>
      </c>
      <c r="P467" s="190" t="s">
        <v>657</v>
      </c>
      <c r="Q467" s="377"/>
    </row>
    <row r="468" spans="1:17" ht="51">
      <c r="A468" s="265">
        <v>340</v>
      </c>
      <c r="B468" s="190"/>
      <c r="C468" s="266" t="s">
        <v>145</v>
      </c>
      <c r="D468" s="267">
        <v>43845</v>
      </c>
      <c r="E468" s="237" t="s">
        <v>1938</v>
      </c>
      <c r="F468" s="237" t="s">
        <v>6</v>
      </c>
      <c r="G468" s="237">
        <v>1248158</v>
      </c>
      <c r="H468" s="190"/>
      <c r="I468" s="248" t="s">
        <v>2845</v>
      </c>
      <c r="J468" s="190"/>
      <c r="K468" s="190"/>
      <c r="L468" s="190"/>
      <c r="M468" s="190"/>
      <c r="N468" s="268">
        <v>0</v>
      </c>
      <c r="O468" s="268">
        <v>7237.3</v>
      </c>
      <c r="P468" s="190" t="s">
        <v>657</v>
      </c>
      <c r="Q468" s="377"/>
    </row>
    <row r="469" spans="1:17" ht="63.75">
      <c r="A469" s="265">
        <v>212</v>
      </c>
      <c r="B469" s="190"/>
      <c r="C469" s="266" t="s">
        <v>99</v>
      </c>
      <c r="D469" s="267">
        <v>43845</v>
      </c>
      <c r="E469" s="237" t="s">
        <v>1939</v>
      </c>
      <c r="F469" s="237" t="s">
        <v>6</v>
      </c>
      <c r="G469" s="237">
        <v>1228974</v>
      </c>
      <c r="H469" s="190"/>
      <c r="I469" s="248" t="s">
        <v>2846</v>
      </c>
      <c r="J469" s="190"/>
      <c r="K469" s="190"/>
      <c r="L469" s="190"/>
      <c r="M469" s="190"/>
      <c r="N469" s="268">
        <v>0</v>
      </c>
      <c r="O469" s="268">
        <v>8967</v>
      </c>
      <c r="P469" s="190" t="s">
        <v>657</v>
      </c>
      <c r="Q469" s="377"/>
    </row>
    <row r="470" spans="1:17" ht="51">
      <c r="A470" s="265">
        <v>340</v>
      </c>
      <c r="B470" s="190"/>
      <c r="C470" s="266" t="s">
        <v>145</v>
      </c>
      <c r="D470" s="267">
        <v>43845</v>
      </c>
      <c r="E470" s="237" t="s">
        <v>1940</v>
      </c>
      <c r="F470" s="237" t="s">
        <v>15</v>
      </c>
      <c r="G470" s="237">
        <v>1248159</v>
      </c>
      <c r="H470" s="190"/>
      <c r="I470" s="248" t="s">
        <v>2847</v>
      </c>
      <c r="J470" s="190"/>
      <c r="K470" s="190"/>
      <c r="L470" s="190"/>
      <c r="M470" s="190"/>
      <c r="N470" s="268">
        <v>50</v>
      </c>
      <c r="O470" s="268">
        <v>0</v>
      </c>
      <c r="P470" s="190" t="s">
        <v>657</v>
      </c>
      <c r="Q470" s="377"/>
    </row>
    <row r="471" spans="1:17" ht="51">
      <c r="A471" s="265">
        <v>340</v>
      </c>
      <c r="B471" s="190"/>
      <c r="C471" s="266" t="s">
        <v>145</v>
      </c>
      <c r="D471" s="267">
        <v>43845</v>
      </c>
      <c r="E471" s="237" t="s">
        <v>1941</v>
      </c>
      <c r="F471" s="237" t="s">
        <v>15</v>
      </c>
      <c r="G471" s="237">
        <v>1248155</v>
      </c>
      <c r="H471" s="190"/>
      <c r="I471" s="248" t="s">
        <v>2848</v>
      </c>
      <c r="J471" s="190"/>
      <c r="K471" s="190"/>
      <c r="L471" s="190"/>
      <c r="M471" s="190"/>
      <c r="N471" s="268">
        <v>50</v>
      </c>
      <c r="O471" s="268">
        <v>0</v>
      </c>
      <c r="P471" s="190" t="s">
        <v>657</v>
      </c>
      <c r="Q471" s="377"/>
    </row>
    <row r="472" spans="1:17" ht="51">
      <c r="A472" s="265">
        <v>340</v>
      </c>
      <c r="B472" s="190"/>
      <c r="C472" s="266" t="s">
        <v>145</v>
      </c>
      <c r="D472" s="267">
        <v>43845</v>
      </c>
      <c r="E472" s="237" t="s">
        <v>1942</v>
      </c>
      <c r="F472" s="237" t="s">
        <v>15</v>
      </c>
      <c r="G472" s="237">
        <v>1248151</v>
      </c>
      <c r="H472" s="190"/>
      <c r="I472" s="248" t="s">
        <v>2848</v>
      </c>
      <c r="J472" s="190"/>
      <c r="K472" s="190"/>
      <c r="L472" s="190"/>
      <c r="M472" s="190"/>
      <c r="N472" s="268">
        <v>50</v>
      </c>
      <c r="O472" s="268">
        <v>0</v>
      </c>
      <c r="P472" s="190" t="s">
        <v>657</v>
      </c>
      <c r="Q472" s="377"/>
    </row>
    <row r="473" spans="1:17" ht="51">
      <c r="A473" s="265">
        <v>340</v>
      </c>
      <c r="B473" s="190"/>
      <c r="C473" s="266" t="s">
        <v>145</v>
      </c>
      <c r="D473" s="267">
        <v>43845</v>
      </c>
      <c r="E473" s="237" t="s">
        <v>1943</v>
      </c>
      <c r="F473" s="237" t="s">
        <v>15</v>
      </c>
      <c r="G473" s="237">
        <v>1248149</v>
      </c>
      <c r="H473" s="190"/>
      <c r="I473" s="248" t="s">
        <v>2849</v>
      </c>
      <c r="J473" s="190"/>
      <c r="K473" s="190"/>
      <c r="L473" s="190"/>
      <c r="M473" s="190"/>
      <c r="N473" s="268">
        <v>50</v>
      </c>
      <c r="O473" s="268">
        <v>0</v>
      </c>
      <c r="P473" s="190" t="s">
        <v>657</v>
      </c>
      <c r="Q473" s="377"/>
    </row>
    <row r="474" spans="1:17" ht="51">
      <c r="A474" s="265">
        <v>119</v>
      </c>
      <c r="B474" s="190"/>
      <c r="C474" s="266" t="s">
        <v>62</v>
      </c>
      <c r="D474" s="267">
        <v>43845</v>
      </c>
      <c r="E474" s="237" t="s">
        <v>1944</v>
      </c>
      <c r="F474" s="237" t="s">
        <v>11</v>
      </c>
      <c r="G474" s="237">
        <v>976699</v>
      </c>
      <c r="H474" s="190"/>
      <c r="I474" s="248" t="s">
        <v>2850</v>
      </c>
      <c r="J474" s="190"/>
      <c r="K474" s="190"/>
      <c r="L474" s="190"/>
      <c r="M474" s="190"/>
      <c r="N474" s="268">
        <v>50</v>
      </c>
      <c r="O474" s="268">
        <v>0</v>
      </c>
      <c r="P474" s="190" t="s">
        <v>657</v>
      </c>
      <c r="Q474" s="377"/>
    </row>
    <row r="475" spans="1:17" ht="38.25">
      <c r="A475" s="265" t="s">
        <v>562</v>
      </c>
      <c r="B475" s="190"/>
      <c r="C475" s="266" t="s">
        <v>604</v>
      </c>
      <c r="D475" s="267">
        <v>43846</v>
      </c>
      <c r="E475" s="237" t="s">
        <v>1945</v>
      </c>
      <c r="F475" s="237" t="s">
        <v>3</v>
      </c>
      <c r="G475" s="237">
        <v>1817202</v>
      </c>
      <c r="H475" s="190"/>
      <c r="I475" s="248" t="s">
        <v>2851</v>
      </c>
      <c r="J475" s="190"/>
      <c r="K475" s="190"/>
      <c r="L475" s="190"/>
      <c r="M475" s="190"/>
      <c r="N475" s="268">
        <v>0</v>
      </c>
      <c r="O475" s="268">
        <v>1124.78</v>
      </c>
      <c r="P475" s="190" t="s">
        <v>657</v>
      </c>
      <c r="Q475" s="377"/>
    </row>
    <row r="476" spans="1:17" ht="51">
      <c r="A476" s="265">
        <v>35</v>
      </c>
      <c r="B476" s="190"/>
      <c r="C476" s="266" t="s">
        <v>46</v>
      </c>
      <c r="D476" s="267">
        <v>43846</v>
      </c>
      <c r="E476" s="237" t="s">
        <v>1946</v>
      </c>
      <c r="F476" s="237" t="s">
        <v>3</v>
      </c>
      <c r="G476" s="237">
        <v>1817190</v>
      </c>
      <c r="H476" s="190"/>
      <c r="I476" s="248" t="s">
        <v>2852</v>
      </c>
      <c r="J476" s="190"/>
      <c r="K476" s="190"/>
      <c r="L476" s="190"/>
      <c r="M476" s="190"/>
      <c r="N476" s="268">
        <v>0</v>
      </c>
      <c r="O476" s="268">
        <v>90</v>
      </c>
      <c r="P476" s="190" t="s">
        <v>657</v>
      </c>
      <c r="Q476" s="377"/>
    </row>
    <row r="477" spans="1:17" ht="51">
      <c r="A477" s="265" t="s">
        <v>562</v>
      </c>
      <c r="B477" s="190"/>
      <c r="C477" s="266" t="s">
        <v>604</v>
      </c>
      <c r="D477" s="267">
        <v>43846</v>
      </c>
      <c r="E477" s="237" t="s">
        <v>1947</v>
      </c>
      <c r="F477" s="237" t="s">
        <v>3</v>
      </c>
      <c r="G477" s="237">
        <v>1817189</v>
      </c>
      <c r="H477" s="190"/>
      <c r="I477" s="248" t="s">
        <v>2853</v>
      </c>
      <c r="J477" s="190"/>
      <c r="K477" s="190"/>
      <c r="L477" s="190"/>
      <c r="M477" s="190"/>
      <c r="N477" s="268">
        <v>0</v>
      </c>
      <c r="O477" s="268">
        <v>6415.7</v>
      </c>
      <c r="P477" s="190" t="s">
        <v>657</v>
      </c>
      <c r="Q477" s="377"/>
    </row>
    <row r="478" spans="1:17" ht="63.75">
      <c r="A478" s="265">
        <v>35</v>
      </c>
      <c r="B478" s="190"/>
      <c r="C478" s="266" t="s">
        <v>46</v>
      </c>
      <c r="D478" s="267">
        <v>43846</v>
      </c>
      <c r="E478" s="237" t="s">
        <v>1948</v>
      </c>
      <c r="F478" s="237" t="s">
        <v>3</v>
      </c>
      <c r="G478" s="237">
        <v>1817188</v>
      </c>
      <c r="H478" s="190"/>
      <c r="I478" s="248" t="s">
        <v>2854</v>
      </c>
      <c r="J478" s="190"/>
      <c r="K478" s="190"/>
      <c r="L478" s="190"/>
      <c r="M478" s="190"/>
      <c r="N478" s="268">
        <v>0</v>
      </c>
      <c r="O478" s="268">
        <v>90</v>
      </c>
      <c r="P478" s="190" t="s">
        <v>657</v>
      </c>
      <c r="Q478" s="377"/>
    </row>
    <row r="479" spans="1:17" ht="51">
      <c r="A479" s="265" t="s">
        <v>553</v>
      </c>
      <c r="B479" s="190"/>
      <c r="C479" s="266" t="s">
        <v>605</v>
      </c>
      <c r="D479" s="267">
        <v>43846</v>
      </c>
      <c r="E479" s="237" t="s">
        <v>1949</v>
      </c>
      <c r="F479" s="237" t="s">
        <v>3</v>
      </c>
      <c r="G479" s="237">
        <v>1817176</v>
      </c>
      <c r="H479" s="190"/>
      <c r="I479" s="248" t="s">
        <v>2855</v>
      </c>
      <c r="J479" s="190"/>
      <c r="K479" s="190"/>
      <c r="L479" s="190"/>
      <c r="M479" s="190"/>
      <c r="N479" s="268">
        <v>0</v>
      </c>
      <c r="O479" s="268">
        <v>111.4</v>
      </c>
      <c r="P479" s="190" t="s">
        <v>657</v>
      </c>
      <c r="Q479" s="377"/>
    </row>
    <row r="480" spans="1:17" ht="51">
      <c r="A480" s="265">
        <v>226</v>
      </c>
      <c r="B480" s="190"/>
      <c r="C480" s="266" t="s">
        <v>106</v>
      </c>
      <c r="D480" s="267">
        <v>43846</v>
      </c>
      <c r="E480" s="237" t="s">
        <v>1950</v>
      </c>
      <c r="F480" s="237" t="s">
        <v>3</v>
      </c>
      <c r="G480" s="237">
        <v>1817163</v>
      </c>
      <c r="H480" s="190"/>
      <c r="I480" s="248" t="s">
        <v>2856</v>
      </c>
      <c r="J480" s="190"/>
      <c r="K480" s="190"/>
      <c r="L480" s="190"/>
      <c r="M480" s="190"/>
      <c r="N480" s="268">
        <v>0</v>
      </c>
      <c r="O480" s="268">
        <v>1620.81</v>
      </c>
      <c r="P480" s="190" t="s">
        <v>657</v>
      </c>
      <c r="Q480" s="377"/>
    </row>
    <row r="481" spans="1:17" ht="51">
      <c r="A481" s="265" t="s">
        <v>553</v>
      </c>
      <c r="B481" s="190"/>
      <c r="C481" s="266" t="s">
        <v>605</v>
      </c>
      <c r="D481" s="267">
        <v>43846</v>
      </c>
      <c r="E481" s="237" t="s">
        <v>1951</v>
      </c>
      <c r="F481" s="237" t="s">
        <v>3</v>
      </c>
      <c r="G481" s="237">
        <v>1817150</v>
      </c>
      <c r="H481" s="190"/>
      <c r="I481" s="248" t="s">
        <v>2857</v>
      </c>
      <c r="J481" s="190"/>
      <c r="K481" s="190"/>
      <c r="L481" s="190"/>
      <c r="M481" s="190"/>
      <c r="N481" s="268">
        <v>0</v>
      </c>
      <c r="O481" s="268">
        <v>526.79999999999995</v>
      </c>
      <c r="P481" s="190" t="s">
        <v>657</v>
      </c>
      <c r="Q481" s="377"/>
    </row>
    <row r="482" spans="1:17" ht="51">
      <c r="A482" s="265" t="s">
        <v>553</v>
      </c>
      <c r="B482" s="190"/>
      <c r="C482" s="266" t="s">
        <v>605</v>
      </c>
      <c r="D482" s="267">
        <v>43846</v>
      </c>
      <c r="E482" s="237" t="s">
        <v>1952</v>
      </c>
      <c r="F482" s="237" t="s">
        <v>3</v>
      </c>
      <c r="G482" s="237">
        <v>1817146</v>
      </c>
      <c r="H482" s="190"/>
      <c r="I482" s="248" t="s">
        <v>2858</v>
      </c>
      <c r="J482" s="190"/>
      <c r="K482" s="190"/>
      <c r="L482" s="190"/>
      <c r="M482" s="190"/>
      <c r="N482" s="268">
        <v>0</v>
      </c>
      <c r="O482" s="268">
        <v>540</v>
      </c>
      <c r="P482" s="190" t="s">
        <v>657</v>
      </c>
      <c r="Q482" s="377"/>
    </row>
    <row r="483" spans="1:17" ht="51">
      <c r="A483" s="265">
        <v>15</v>
      </c>
      <c r="B483" s="190"/>
      <c r="C483" s="266" t="s">
        <v>42</v>
      </c>
      <c r="D483" s="267">
        <v>43846</v>
      </c>
      <c r="E483" s="237" t="s">
        <v>1953</v>
      </c>
      <c r="F483" s="237" t="s">
        <v>3</v>
      </c>
      <c r="G483" s="237">
        <v>1817244</v>
      </c>
      <c r="H483" s="190"/>
      <c r="I483" s="248" t="s">
        <v>2859</v>
      </c>
      <c r="J483" s="190"/>
      <c r="K483" s="190"/>
      <c r="L483" s="190"/>
      <c r="M483" s="190"/>
      <c r="N483" s="268">
        <v>0</v>
      </c>
      <c r="O483" s="268">
        <v>933</v>
      </c>
      <c r="P483" s="190" t="s">
        <v>657</v>
      </c>
      <c r="Q483" s="377"/>
    </row>
    <row r="484" spans="1:17" ht="51">
      <c r="A484" s="265">
        <v>41</v>
      </c>
      <c r="B484" s="190"/>
      <c r="C484" s="266" t="s">
        <v>47</v>
      </c>
      <c r="D484" s="267">
        <v>43846</v>
      </c>
      <c r="E484" s="237" t="s">
        <v>1954</v>
      </c>
      <c r="F484" s="237" t="s">
        <v>3</v>
      </c>
      <c r="G484" s="237">
        <v>1817251</v>
      </c>
      <c r="H484" s="190"/>
      <c r="I484" s="248" t="s">
        <v>2860</v>
      </c>
      <c r="J484" s="190"/>
      <c r="K484" s="190"/>
      <c r="L484" s="190"/>
      <c r="M484" s="190"/>
      <c r="N484" s="268">
        <v>0</v>
      </c>
      <c r="O484" s="268">
        <v>2618.5</v>
      </c>
      <c r="P484" s="190" t="s">
        <v>657</v>
      </c>
      <c r="Q484" s="377"/>
    </row>
    <row r="485" spans="1:17" ht="38.25">
      <c r="A485" s="265" t="s">
        <v>562</v>
      </c>
      <c r="B485" s="190"/>
      <c r="C485" s="266" t="s">
        <v>604</v>
      </c>
      <c r="D485" s="267">
        <v>43846</v>
      </c>
      <c r="E485" s="237" t="s">
        <v>1955</v>
      </c>
      <c r="F485" s="237" t="s">
        <v>3</v>
      </c>
      <c r="G485" s="237">
        <v>1817252</v>
      </c>
      <c r="H485" s="190"/>
      <c r="I485" s="248" t="s">
        <v>2861</v>
      </c>
      <c r="J485" s="190"/>
      <c r="K485" s="190"/>
      <c r="L485" s="190"/>
      <c r="M485" s="190"/>
      <c r="N485" s="268">
        <v>0</v>
      </c>
      <c r="O485" s="268">
        <v>665</v>
      </c>
      <c r="P485" s="190" t="s">
        <v>657</v>
      </c>
      <c r="Q485" s="377"/>
    </row>
    <row r="486" spans="1:17" ht="63.75">
      <c r="A486" s="265">
        <v>291</v>
      </c>
      <c r="B486" s="190"/>
      <c r="C486" s="266" t="s">
        <v>128</v>
      </c>
      <c r="D486" s="267">
        <v>43846</v>
      </c>
      <c r="E486" s="237" t="s">
        <v>1956</v>
      </c>
      <c r="F486" s="237" t="s">
        <v>3</v>
      </c>
      <c r="G486" s="237">
        <v>1817258</v>
      </c>
      <c r="H486" s="190"/>
      <c r="I486" s="248" t="s">
        <v>2862</v>
      </c>
      <c r="J486" s="190"/>
      <c r="K486" s="190"/>
      <c r="L486" s="190"/>
      <c r="M486" s="190"/>
      <c r="N486" s="268">
        <v>0</v>
      </c>
      <c r="O486" s="268">
        <v>1241.2</v>
      </c>
      <c r="P486" s="190" t="s">
        <v>657</v>
      </c>
      <c r="Q486" s="377"/>
    </row>
    <row r="487" spans="1:17" ht="63.75">
      <c r="A487" s="265">
        <v>291</v>
      </c>
      <c r="B487" s="190"/>
      <c r="C487" s="266" t="s">
        <v>128</v>
      </c>
      <c r="D487" s="267">
        <v>43846</v>
      </c>
      <c r="E487" s="237" t="s">
        <v>1957</v>
      </c>
      <c r="F487" s="237" t="s">
        <v>3</v>
      </c>
      <c r="G487" s="237">
        <v>1817259</v>
      </c>
      <c r="H487" s="190"/>
      <c r="I487" s="248" t="s">
        <v>2863</v>
      </c>
      <c r="J487" s="190"/>
      <c r="K487" s="190"/>
      <c r="L487" s="190"/>
      <c r="M487" s="190"/>
      <c r="N487" s="268">
        <v>0</v>
      </c>
      <c r="O487" s="268">
        <v>1289.92</v>
      </c>
      <c r="P487" s="190" t="s">
        <v>657</v>
      </c>
      <c r="Q487" s="377"/>
    </row>
    <row r="488" spans="1:17" ht="38.25">
      <c r="A488" s="265" t="s">
        <v>562</v>
      </c>
      <c r="B488" s="190"/>
      <c r="C488" s="266" t="s">
        <v>604</v>
      </c>
      <c r="D488" s="267">
        <v>43846</v>
      </c>
      <c r="E488" s="237" t="s">
        <v>1958</v>
      </c>
      <c r="F488" s="237" t="s">
        <v>3</v>
      </c>
      <c r="G488" s="237">
        <v>1817276</v>
      </c>
      <c r="H488" s="190"/>
      <c r="I488" s="248" t="s">
        <v>1471</v>
      </c>
      <c r="J488" s="190"/>
      <c r="K488" s="190"/>
      <c r="L488" s="190"/>
      <c r="M488" s="190"/>
      <c r="N488" s="268">
        <v>0</v>
      </c>
      <c r="O488" s="268">
        <v>679.46</v>
      </c>
      <c r="P488" s="190" t="s">
        <v>657</v>
      </c>
      <c r="Q488" s="377"/>
    </row>
    <row r="489" spans="1:17" ht="63.75">
      <c r="A489" s="265">
        <v>46</v>
      </c>
      <c r="B489" s="190"/>
      <c r="C489" s="266" t="s">
        <v>48</v>
      </c>
      <c r="D489" s="267">
        <v>43846</v>
      </c>
      <c r="E489" s="237" t="s">
        <v>1959</v>
      </c>
      <c r="F489" s="237" t="s">
        <v>3</v>
      </c>
      <c r="G489" s="237">
        <v>1817308</v>
      </c>
      <c r="H489" s="190"/>
      <c r="I489" s="248" t="s">
        <v>2864</v>
      </c>
      <c r="J489" s="190"/>
      <c r="K489" s="190"/>
      <c r="L489" s="190"/>
      <c r="M489" s="190"/>
      <c r="N489" s="268">
        <v>0</v>
      </c>
      <c r="O489" s="268">
        <v>5780.51</v>
      </c>
      <c r="P489" s="190" t="s">
        <v>657</v>
      </c>
      <c r="Q489" s="377"/>
    </row>
    <row r="490" spans="1:17" ht="63.75">
      <c r="A490" s="265">
        <v>35</v>
      </c>
      <c r="B490" s="190"/>
      <c r="C490" s="266" t="s">
        <v>46</v>
      </c>
      <c r="D490" s="267">
        <v>43846</v>
      </c>
      <c r="E490" s="237" t="s">
        <v>1960</v>
      </c>
      <c r="F490" s="237" t="s">
        <v>3</v>
      </c>
      <c r="G490" s="237">
        <v>1817130</v>
      </c>
      <c r="H490" s="190"/>
      <c r="I490" s="248" t="s">
        <v>2865</v>
      </c>
      <c r="J490" s="190"/>
      <c r="K490" s="190"/>
      <c r="L490" s="190"/>
      <c r="M490" s="190"/>
      <c r="N490" s="268">
        <v>0</v>
      </c>
      <c r="O490" s="268">
        <v>1027.3499999999999</v>
      </c>
      <c r="P490" s="190" t="s">
        <v>657</v>
      </c>
      <c r="Q490" s="377"/>
    </row>
    <row r="491" spans="1:17" ht="51">
      <c r="A491" s="265" t="s">
        <v>562</v>
      </c>
      <c r="B491" s="190"/>
      <c r="C491" s="266" t="s">
        <v>604</v>
      </c>
      <c r="D491" s="267">
        <v>43846</v>
      </c>
      <c r="E491" s="237" t="s">
        <v>1961</v>
      </c>
      <c r="F491" s="237" t="s">
        <v>3</v>
      </c>
      <c r="G491" s="237">
        <v>1817151</v>
      </c>
      <c r="H491" s="190"/>
      <c r="I491" s="248" t="s">
        <v>2866</v>
      </c>
      <c r="J491" s="190"/>
      <c r="K491" s="190"/>
      <c r="L491" s="190"/>
      <c r="M491" s="190"/>
      <c r="N491" s="268">
        <v>0</v>
      </c>
      <c r="O491" s="268">
        <v>5770</v>
      </c>
      <c r="P491" s="190" t="s">
        <v>657</v>
      </c>
      <c r="Q491" s="377"/>
    </row>
    <row r="492" spans="1:17" ht="51">
      <c r="A492" s="265" t="s">
        <v>562</v>
      </c>
      <c r="B492" s="190"/>
      <c r="C492" s="266" t="s">
        <v>604</v>
      </c>
      <c r="D492" s="267">
        <v>43846</v>
      </c>
      <c r="E492" s="237" t="s">
        <v>1962</v>
      </c>
      <c r="F492" s="237" t="s">
        <v>3</v>
      </c>
      <c r="G492" s="237">
        <v>1817154</v>
      </c>
      <c r="H492" s="190"/>
      <c r="I492" s="248" t="s">
        <v>2867</v>
      </c>
      <c r="J492" s="190"/>
      <c r="K492" s="190"/>
      <c r="L492" s="190"/>
      <c r="M492" s="190"/>
      <c r="N492" s="268">
        <v>0</v>
      </c>
      <c r="O492" s="268">
        <v>6141</v>
      </c>
      <c r="P492" s="190" t="s">
        <v>657</v>
      </c>
      <c r="Q492" s="377"/>
    </row>
    <row r="493" spans="1:17" ht="51">
      <c r="A493" s="265" t="s">
        <v>562</v>
      </c>
      <c r="B493" s="190"/>
      <c r="C493" s="266" t="s">
        <v>604</v>
      </c>
      <c r="D493" s="267">
        <v>43846</v>
      </c>
      <c r="E493" s="237" t="s">
        <v>1963</v>
      </c>
      <c r="F493" s="237" t="s">
        <v>3</v>
      </c>
      <c r="G493" s="237">
        <v>1817155</v>
      </c>
      <c r="H493" s="190"/>
      <c r="I493" s="248" t="s">
        <v>2868</v>
      </c>
      <c r="J493" s="190"/>
      <c r="K493" s="190"/>
      <c r="L493" s="190"/>
      <c r="M493" s="190"/>
      <c r="N493" s="268">
        <v>0</v>
      </c>
      <c r="O493" s="268">
        <v>14436.4</v>
      </c>
      <c r="P493" s="190" t="s">
        <v>657</v>
      </c>
      <c r="Q493" s="377"/>
    </row>
    <row r="494" spans="1:17" ht="51">
      <c r="A494" s="265" t="s">
        <v>562</v>
      </c>
      <c r="B494" s="190"/>
      <c r="C494" s="266" t="s">
        <v>604</v>
      </c>
      <c r="D494" s="267">
        <v>43846</v>
      </c>
      <c r="E494" s="237" t="s">
        <v>1964</v>
      </c>
      <c r="F494" s="237" t="s">
        <v>3</v>
      </c>
      <c r="G494" s="237">
        <v>1817161</v>
      </c>
      <c r="H494" s="190"/>
      <c r="I494" s="248" t="s">
        <v>2869</v>
      </c>
      <c r="J494" s="190"/>
      <c r="K494" s="190"/>
      <c r="L494" s="190"/>
      <c r="M494" s="190"/>
      <c r="N494" s="268">
        <v>0</v>
      </c>
      <c r="O494" s="268">
        <v>6232</v>
      </c>
      <c r="P494" s="190" t="s">
        <v>657</v>
      </c>
      <c r="Q494" s="377"/>
    </row>
    <row r="495" spans="1:17" ht="51">
      <c r="A495" s="265" t="s">
        <v>562</v>
      </c>
      <c r="B495" s="190"/>
      <c r="C495" s="266" t="s">
        <v>604</v>
      </c>
      <c r="D495" s="267">
        <v>43846</v>
      </c>
      <c r="E495" s="237" t="s">
        <v>1965</v>
      </c>
      <c r="F495" s="237" t="s">
        <v>3</v>
      </c>
      <c r="G495" s="237">
        <v>1817165</v>
      </c>
      <c r="H495" s="190"/>
      <c r="I495" s="248" t="s">
        <v>2870</v>
      </c>
      <c r="J495" s="190"/>
      <c r="K495" s="190"/>
      <c r="L495" s="190"/>
      <c r="M495" s="190"/>
      <c r="N495" s="268">
        <v>0</v>
      </c>
      <c r="O495" s="268">
        <v>6232</v>
      </c>
      <c r="P495" s="190" t="s">
        <v>657</v>
      </c>
      <c r="Q495" s="377"/>
    </row>
    <row r="496" spans="1:17" ht="63.75">
      <c r="A496" s="265">
        <v>35</v>
      </c>
      <c r="B496" s="190"/>
      <c r="C496" s="266" t="s">
        <v>46</v>
      </c>
      <c r="D496" s="267">
        <v>43846</v>
      </c>
      <c r="E496" s="237" t="s">
        <v>1966</v>
      </c>
      <c r="F496" s="237" t="s">
        <v>3</v>
      </c>
      <c r="G496" s="237">
        <v>1817166</v>
      </c>
      <c r="H496" s="190"/>
      <c r="I496" s="248" t="s">
        <v>2871</v>
      </c>
      <c r="J496" s="190"/>
      <c r="K496" s="190"/>
      <c r="L496" s="190"/>
      <c r="M496" s="190"/>
      <c r="N496" s="268">
        <v>0</v>
      </c>
      <c r="O496" s="268">
        <v>339.1</v>
      </c>
      <c r="P496" s="190" t="s">
        <v>657</v>
      </c>
      <c r="Q496" s="377"/>
    </row>
    <row r="497" spans="1:17" ht="51">
      <c r="A497" s="265" t="s">
        <v>562</v>
      </c>
      <c r="B497" s="190"/>
      <c r="C497" s="266" t="s">
        <v>604</v>
      </c>
      <c r="D497" s="267">
        <v>43846</v>
      </c>
      <c r="E497" s="237" t="s">
        <v>1967</v>
      </c>
      <c r="F497" s="237" t="s">
        <v>3</v>
      </c>
      <c r="G497" s="237">
        <v>1817167</v>
      </c>
      <c r="H497" s="190"/>
      <c r="I497" s="248" t="s">
        <v>2872</v>
      </c>
      <c r="J497" s="190"/>
      <c r="K497" s="190"/>
      <c r="L497" s="190"/>
      <c r="M497" s="190"/>
      <c r="N497" s="268">
        <v>0</v>
      </c>
      <c r="O497" s="268">
        <v>6750.24</v>
      </c>
      <c r="P497" s="190" t="s">
        <v>657</v>
      </c>
      <c r="Q497" s="377"/>
    </row>
    <row r="498" spans="1:17" ht="51">
      <c r="A498" s="265">
        <v>35</v>
      </c>
      <c r="B498" s="190"/>
      <c r="C498" s="266" t="s">
        <v>46</v>
      </c>
      <c r="D498" s="267">
        <v>43846</v>
      </c>
      <c r="E498" s="237" t="s">
        <v>1968</v>
      </c>
      <c r="F498" s="237" t="s">
        <v>3</v>
      </c>
      <c r="G498" s="237">
        <v>1817169</v>
      </c>
      <c r="H498" s="190"/>
      <c r="I498" s="248" t="s">
        <v>2873</v>
      </c>
      <c r="J498" s="190"/>
      <c r="K498" s="190"/>
      <c r="L498" s="190"/>
      <c r="M498" s="190"/>
      <c r="N498" s="268">
        <v>0</v>
      </c>
      <c r="O498" s="268">
        <v>260</v>
      </c>
      <c r="P498" s="190" t="s">
        <v>657</v>
      </c>
      <c r="Q498" s="377"/>
    </row>
    <row r="499" spans="1:17" ht="51">
      <c r="A499" s="265" t="s">
        <v>562</v>
      </c>
      <c r="B499" s="190"/>
      <c r="C499" s="266" t="s">
        <v>604</v>
      </c>
      <c r="D499" s="267">
        <v>43846</v>
      </c>
      <c r="E499" s="237" t="s">
        <v>1969</v>
      </c>
      <c r="F499" s="237" t="s">
        <v>3</v>
      </c>
      <c r="G499" s="237">
        <v>1817172</v>
      </c>
      <c r="H499" s="190"/>
      <c r="I499" s="248" t="s">
        <v>2874</v>
      </c>
      <c r="J499" s="190"/>
      <c r="K499" s="190"/>
      <c r="L499" s="190"/>
      <c r="M499" s="190"/>
      <c r="N499" s="268">
        <v>0</v>
      </c>
      <c r="O499" s="268">
        <v>5770</v>
      </c>
      <c r="P499" s="190" t="s">
        <v>657</v>
      </c>
      <c r="Q499" s="377"/>
    </row>
    <row r="500" spans="1:17" ht="38.25">
      <c r="A500" s="265" t="s">
        <v>562</v>
      </c>
      <c r="B500" s="190"/>
      <c r="C500" s="266" t="s">
        <v>604</v>
      </c>
      <c r="D500" s="267">
        <v>43846</v>
      </c>
      <c r="E500" s="237" t="s">
        <v>1970</v>
      </c>
      <c r="F500" s="237" t="s">
        <v>3</v>
      </c>
      <c r="G500" s="237">
        <v>1817122</v>
      </c>
      <c r="H500" s="190"/>
      <c r="I500" s="248" t="s">
        <v>2875</v>
      </c>
      <c r="J500" s="190"/>
      <c r="K500" s="190"/>
      <c r="L500" s="190"/>
      <c r="M500" s="190"/>
      <c r="N500" s="268">
        <v>0</v>
      </c>
      <c r="O500" s="268">
        <v>1907.71</v>
      </c>
      <c r="P500" s="190" t="s">
        <v>657</v>
      </c>
      <c r="Q500" s="377"/>
    </row>
    <row r="501" spans="1:17" ht="51">
      <c r="A501" s="265" t="s">
        <v>553</v>
      </c>
      <c r="B501" s="190"/>
      <c r="C501" s="266" t="s">
        <v>605</v>
      </c>
      <c r="D501" s="267">
        <v>43846</v>
      </c>
      <c r="E501" s="237" t="s">
        <v>1971</v>
      </c>
      <c r="F501" s="237" t="s">
        <v>3</v>
      </c>
      <c r="G501" s="237">
        <v>1817121</v>
      </c>
      <c r="H501" s="190"/>
      <c r="I501" s="248" t="s">
        <v>2876</v>
      </c>
      <c r="J501" s="190"/>
      <c r="K501" s="190"/>
      <c r="L501" s="190"/>
      <c r="M501" s="190"/>
      <c r="N501" s="268">
        <v>0</v>
      </c>
      <c r="O501" s="268">
        <v>438.2</v>
      </c>
      <c r="P501" s="190" t="s">
        <v>657</v>
      </c>
      <c r="Q501" s="377"/>
    </row>
    <row r="502" spans="1:17" ht="51">
      <c r="A502" s="265" t="s">
        <v>553</v>
      </c>
      <c r="B502" s="190"/>
      <c r="C502" s="266" t="s">
        <v>605</v>
      </c>
      <c r="D502" s="267">
        <v>43846</v>
      </c>
      <c r="E502" s="237" t="s">
        <v>1972</v>
      </c>
      <c r="F502" s="237" t="s">
        <v>3</v>
      </c>
      <c r="G502" s="237">
        <v>1817119</v>
      </c>
      <c r="H502" s="190"/>
      <c r="I502" s="248" t="s">
        <v>2877</v>
      </c>
      <c r="J502" s="190"/>
      <c r="K502" s="190"/>
      <c r="L502" s="190"/>
      <c r="M502" s="190"/>
      <c r="N502" s="268">
        <v>0</v>
      </c>
      <c r="O502" s="268">
        <v>53.02</v>
      </c>
      <c r="P502" s="190" t="s">
        <v>657</v>
      </c>
      <c r="Q502" s="377"/>
    </row>
    <row r="503" spans="1:17" ht="38.25">
      <c r="A503" s="265">
        <v>86</v>
      </c>
      <c r="B503" s="190"/>
      <c r="C503" s="266" t="s">
        <v>56</v>
      </c>
      <c r="D503" s="267">
        <v>43846</v>
      </c>
      <c r="E503" s="237" t="s">
        <v>1973</v>
      </c>
      <c r="F503" s="237" t="s">
        <v>3</v>
      </c>
      <c r="G503" s="237">
        <v>1817118</v>
      </c>
      <c r="H503" s="190"/>
      <c r="I503" s="248" t="s">
        <v>2878</v>
      </c>
      <c r="J503" s="190"/>
      <c r="K503" s="190"/>
      <c r="L503" s="190"/>
      <c r="M503" s="190"/>
      <c r="N503" s="268">
        <v>0</v>
      </c>
      <c r="O503" s="268">
        <v>52</v>
      </c>
      <c r="P503" s="190" t="s">
        <v>657</v>
      </c>
      <c r="Q503" s="377"/>
    </row>
    <row r="504" spans="1:17" ht="38.25">
      <c r="A504" s="265">
        <v>86</v>
      </c>
      <c r="B504" s="190"/>
      <c r="C504" s="266" t="s">
        <v>56</v>
      </c>
      <c r="D504" s="267">
        <v>43846</v>
      </c>
      <c r="E504" s="237" t="s">
        <v>1974</v>
      </c>
      <c r="F504" s="237" t="s">
        <v>3</v>
      </c>
      <c r="G504" s="237">
        <v>1817117</v>
      </c>
      <c r="H504" s="190"/>
      <c r="I504" s="248" t="s">
        <v>2879</v>
      </c>
      <c r="J504" s="190"/>
      <c r="K504" s="190"/>
      <c r="L504" s="190"/>
      <c r="M504" s="190"/>
      <c r="N504" s="268">
        <v>0</v>
      </c>
      <c r="O504" s="268">
        <v>414</v>
      </c>
      <c r="P504" s="190" t="s">
        <v>657</v>
      </c>
      <c r="Q504" s="377"/>
    </row>
    <row r="505" spans="1:17" ht="51">
      <c r="A505" s="265" t="s">
        <v>562</v>
      </c>
      <c r="B505" s="190"/>
      <c r="C505" s="266" t="s">
        <v>604</v>
      </c>
      <c r="D505" s="267">
        <v>43846</v>
      </c>
      <c r="E505" s="237" t="s">
        <v>1975</v>
      </c>
      <c r="F505" s="237" t="s">
        <v>3</v>
      </c>
      <c r="G505" s="237">
        <v>1817116</v>
      </c>
      <c r="H505" s="190"/>
      <c r="I505" s="248" t="s">
        <v>2880</v>
      </c>
      <c r="J505" s="190"/>
      <c r="K505" s="190"/>
      <c r="L505" s="190"/>
      <c r="M505" s="190"/>
      <c r="N505" s="268">
        <v>0</v>
      </c>
      <c r="O505" s="268">
        <v>1399.63</v>
      </c>
      <c r="P505" s="190" t="s">
        <v>657</v>
      </c>
      <c r="Q505" s="377"/>
    </row>
    <row r="506" spans="1:17" ht="51">
      <c r="A506" s="265">
        <v>86</v>
      </c>
      <c r="B506" s="190"/>
      <c r="C506" s="266" t="s">
        <v>56</v>
      </c>
      <c r="D506" s="267">
        <v>43846</v>
      </c>
      <c r="E506" s="237" t="s">
        <v>1976</v>
      </c>
      <c r="F506" s="237" t="s">
        <v>3</v>
      </c>
      <c r="G506" s="237">
        <v>1817111</v>
      </c>
      <c r="H506" s="190"/>
      <c r="I506" s="248" t="s">
        <v>2881</v>
      </c>
      <c r="J506" s="190"/>
      <c r="K506" s="190"/>
      <c r="L506" s="190"/>
      <c r="M506" s="190"/>
      <c r="N506" s="268">
        <v>0</v>
      </c>
      <c r="O506" s="268">
        <v>50</v>
      </c>
      <c r="P506" s="190" t="s">
        <v>657</v>
      </c>
      <c r="Q506" s="377"/>
    </row>
    <row r="507" spans="1:17" ht="51">
      <c r="A507" s="265" t="s">
        <v>562</v>
      </c>
      <c r="B507" s="190"/>
      <c r="C507" s="266" t="s">
        <v>604</v>
      </c>
      <c r="D507" s="267">
        <v>43846</v>
      </c>
      <c r="E507" s="237" t="s">
        <v>1977</v>
      </c>
      <c r="F507" s="237" t="s">
        <v>3</v>
      </c>
      <c r="G507" s="237">
        <v>1817109</v>
      </c>
      <c r="H507" s="190"/>
      <c r="I507" s="248" t="s">
        <v>2882</v>
      </c>
      <c r="J507" s="190"/>
      <c r="K507" s="190"/>
      <c r="L507" s="190"/>
      <c r="M507" s="190"/>
      <c r="N507" s="268">
        <v>0</v>
      </c>
      <c r="O507" s="268">
        <v>249.20000000000002</v>
      </c>
      <c r="P507" s="190" t="s">
        <v>657</v>
      </c>
      <c r="Q507" s="377"/>
    </row>
    <row r="508" spans="1:17" ht="63.75">
      <c r="A508" s="265" t="s">
        <v>553</v>
      </c>
      <c r="B508" s="190"/>
      <c r="C508" s="266" t="s">
        <v>605</v>
      </c>
      <c r="D508" s="267">
        <v>43846</v>
      </c>
      <c r="E508" s="237" t="s">
        <v>1978</v>
      </c>
      <c r="F508" s="237" t="s">
        <v>3</v>
      </c>
      <c r="G508" s="237">
        <v>1817096</v>
      </c>
      <c r="H508" s="190"/>
      <c r="I508" s="248" t="s">
        <v>2883</v>
      </c>
      <c r="J508" s="190"/>
      <c r="K508" s="190"/>
      <c r="L508" s="190"/>
      <c r="M508" s="190"/>
      <c r="N508" s="268">
        <v>0</v>
      </c>
      <c r="O508" s="268">
        <v>11.950000000000001</v>
      </c>
      <c r="P508" s="190" t="s">
        <v>657</v>
      </c>
      <c r="Q508" s="377"/>
    </row>
    <row r="509" spans="1:17" ht="51">
      <c r="A509" s="265" t="s">
        <v>560</v>
      </c>
      <c r="B509" s="190"/>
      <c r="C509" s="266" t="s">
        <v>603</v>
      </c>
      <c r="D509" s="267">
        <v>43846</v>
      </c>
      <c r="E509" s="237" t="s">
        <v>1979</v>
      </c>
      <c r="F509" s="237" t="s">
        <v>3</v>
      </c>
      <c r="G509" s="237">
        <v>1817182</v>
      </c>
      <c r="H509" s="190"/>
      <c r="I509" s="248" t="s">
        <v>2884</v>
      </c>
      <c r="J509" s="190"/>
      <c r="K509" s="190"/>
      <c r="L509" s="190"/>
      <c r="M509" s="190"/>
      <c r="N509" s="268">
        <v>0</v>
      </c>
      <c r="O509" s="268">
        <v>279450.44</v>
      </c>
      <c r="P509" s="190" t="s">
        <v>657</v>
      </c>
      <c r="Q509" s="377"/>
    </row>
    <row r="510" spans="1:17" ht="51">
      <c r="A510" s="265" t="s">
        <v>560</v>
      </c>
      <c r="B510" s="190"/>
      <c r="C510" s="266" t="s">
        <v>603</v>
      </c>
      <c r="D510" s="267">
        <v>43846</v>
      </c>
      <c r="E510" s="237" t="s">
        <v>1980</v>
      </c>
      <c r="F510" s="237" t="s">
        <v>3</v>
      </c>
      <c r="G510" s="237">
        <v>1817180</v>
      </c>
      <c r="H510" s="190"/>
      <c r="I510" s="248" t="s">
        <v>2885</v>
      </c>
      <c r="J510" s="190"/>
      <c r="K510" s="190"/>
      <c r="L510" s="190"/>
      <c r="M510" s="190"/>
      <c r="N510" s="268">
        <v>0</v>
      </c>
      <c r="O510" s="268">
        <v>20896.41</v>
      </c>
      <c r="P510" s="190" t="s">
        <v>657</v>
      </c>
      <c r="Q510" s="377"/>
    </row>
    <row r="511" spans="1:17" ht="51">
      <c r="A511" s="265">
        <v>513</v>
      </c>
      <c r="B511" s="190"/>
      <c r="C511" s="266" t="s">
        <v>169</v>
      </c>
      <c r="D511" s="267">
        <v>43846</v>
      </c>
      <c r="E511" s="237" t="s">
        <v>1981</v>
      </c>
      <c r="F511" s="237" t="s">
        <v>15</v>
      </c>
      <c r="G511" s="237">
        <v>1248522</v>
      </c>
      <c r="H511" s="190"/>
      <c r="I511" s="248" t="s">
        <v>708</v>
      </c>
      <c r="J511" s="190"/>
      <c r="K511" s="190"/>
      <c r="L511" s="190"/>
      <c r="M511" s="190"/>
      <c r="N511" s="268">
        <v>50</v>
      </c>
      <c r="O511" s="268">
        <v>0</v>
      </c>
      <c r="P511" s="190" t="s">
        <v>657</v>
      </c>
      <c r="Q511" s="377"/>
    </row>
    <row r="512" spans="1:17" ht="51">
      <c r="A512" s="265">
        <v>513</v>
      </c>
      <c r="B512" s="190"/>
      <c r="C512" s="266" t="s">
        <v>169</v>
      </c>
      <c r="D512" s="267">
        <v>43846</v>
      </c>
      <c r="E512" s="237" t="s">
        <v>1982</v>
      </c>
      <c r="F512" s="237" t="s">
        <v>15</v>
      </c>
      <c r="G512" s="237">
        <v>1248524</v>
      </c>
      <c r="H512" s="190"/>
      <c r="I512" s="248" t="s">
        <v>1466</v>
      </c>
      <c r="J512" s="190"/>
      <c r="K512" s="190"/>
      <c r="L512" s="190"/>
      <c r="M512" s="190"/>
      <c r="N512" s="268">
        <v>50</v>
      </c>
      <c r="O512" s="268">
        <v>0</v>
      </c>
      <c r="P512" s="190" t="s">
        <v>657</v>
      </c>
      <c r="Q512" s="377"/>
    </row>
    <row r="513" spans="1:17" ht="63.75">
      <c r="A513" s="265">
        <v>513</v>
      </c>
      <c r="B513" s="190"/>
      <c r="C513" s="266" t="s">
        <v>169</v>
      </c>
      <c r="D513" s="267">
        <v>43846</v>
      </c>
      <c r="E513" s="237" t="s">
        <v>1983</v>
      </c>
      <c r="F513" s="237" t="s">
        <v>15</v>
      </c>
      <c r="G513" s="237">
        <v>1248528</v>
      </c>
      <c r="H513" s="190"/>
      <c r="I513" s="248" t="s">
        <v>2886</v>
      </c>
      <c r="J513" s="190"/>
      <c r="K513" s="190"/>
      <c r="L513" s="190"/>
      <c r="M513" s="190"/>
      <c r="N513" s="268">
        <v>50</v>
      </c>
      <c r="O513" s="268">
        <v>0</v>
      </c>
      <c r="P513" s="190" t="s">
        <v>657</v>
      </c>
      <c r="Q513" s="377"/>
    </row>
    <row r="514" spans="1:17" ht="51">
      <c r="A514" s="265">
        <v>513</v>
      </c>
      <c r="B514" s="190"/>
      <c r="C514" s="266" t="s">
        <v>169</v>
      </c>
      <c r="D514" s="267">
        <v>43846</v>
      </c>
      <c r="E514" s="237" t="s">
        <v>1984</v>
      </c>
      <c r="F514" s="237" t="s">
        <v>15</v>
      </c>
      <c r="G514" s="237">
        <v>1248530</v>
      </c>
      <c r="H514" s="190"/>
      <c r="I514" s="248" t="s">
        <v>2887</v>
      </c>
      <c r="J514" s="190"/>
      <c r="K514" s="190"/>
      <c r="L514" s="190"/>
      <c r="M514" s="190"/>
      <c r="N514" s="268">
        <v>50</v>
      </c>
      <c r="O514" s="268">
        <v>0</v>
      </c>
      <c r="P514" s="190" t="s">
        <v>657</v>
      </c>
      <c r="Q514" s="377"/>
    </row>
    <row r="515" spans="1:17" ht="89.25">
      <c r="A515" s="265" t="s">
        <v>554</v>
      </c>
      <c r="B515" s="190"/>
      <c r="C515" s="266" t="s">
        <v>728</v>
      </c>
      <c r="D515" s="267">
        <v>43846</v>
      </c>
      <c r="E515" s="237" t="s">
        <v>1985</v>
      </c>
      <c r="F515" s="237" t="s">
        <v>13</v>
      </c>
      <c r="G515" s="237">
        <v>976741</v>
      </c>
      <c r="H515" s="190"/>
      <c r="I515" s="248" t="s">
        <v>2888</v>
      </c>
      <c r="J515" s="190"/>
      <c r="K515" s="190"/>
      <c r="L515" s="190"/>
      <c r="M515" s="190"/>
      <c r="N515" s="268">
        <v>4077</v>
      </c>
      <c r="O515" s="268">
        <v>0</v>
      </c>
      <c r="P515" s="190" t="s">
        <v>657</v>
      </c>
      <c r="Q515" s="377"/>
    </row>
    <row r="516" spans="1:17" ht="76.5">
      <c r="A516" s="265" t="s">
        <v>554</v>
      </c>
      <c r="B516" s="190"/>
      <c r="C516" s="266" t="s">
        <v>728</v>
      </c>
      <c r="D516" s="267">
        <v>43846</v>
      </c>
      <c r="E516" s="237" t="s">
        <v>1986</v>
      </c>
      <c r="F516" s="237" t="s">
        <v>11</v>
      </c>
      <c r="G516" s="237">
        <v>976741</v>
      </c>
      <c r="H516" s="190"/>
      <c r="I516" s="248" t="s">
        <v>2889</v>
      </c>
      <c r="J516" s="190"/>
      <c r="K516" s="190"/>
      <c r="L516" s="190"/>
      <c r="M516" s="190"/>
      <c r="N516" s="268">
        <v>50</v>
      </c>
      <c r="O516" s="268">
        <v>0</v>
      </c>
      <c r="P516" s="190" t="s">
        <v>657</v>
      </c>
      <c r="Q516" s="377"/>
    </row>
    <row r="517" spans="1:17" ht="51">
      <c r="A517" s="265" t="s">
        <v>556</v>
      </c>
      <c r="B517" s="190"/>
      <c r="C517" s="266" t="s">
        <v>716</v>
      </c>
      <c r="D517" s="267">
        <v>43846</v>
      </c>
      <c r="E517" s="237" t="s">
        <v>1987</v>
      </c>
      <c r="F517" s="237" t="s">
        <v>617</v>
      </c>
      <c r="G517" s="237">
        <v>1184502</v>
      </c>
      <c r="H517" s="190"/>
      <c r="I517" s="248" t="s">
        <v>2890</v>
      </c>
      <c r="J517" s="190"/>
      <c r="K517" s="190"/>
      <c r="L517" s="190"/>
      <c r="M517" s="190"/>
      <c r="N517" s="268">
        <v>0</v>
      </c>
      <c r="O517" s="268">
        <v>3903359.33</v>
      </c>
      <c r="P517" s="190" t="s">
        <v>657</v>
      </c>
      <c r="Q517" s="377"/>
    </row>
    <row r="518" spans="1:17" ht="51">
      <c r="A518" s="265" t="s">
        <v>562</v>
      </c>
      <c r="B518" s="190"/>
      <c r="C518" s="266" t="s">
        <v>604</v>
      </c>
      <c r="D518" s="267">
        <v>43846</v>
      </c>
      <c r="E518" s="237" t="s">
        <v>1988</v>
      </c>
      <c r="F518" s="237" t="s">
        <v>6</v>
      </c>
      <c r="G518" s="237">
        <v>1229365</v>
      </c>
      <c r="H518" s="190"/>
      <c r="I518" s="248" t="s">
        <v>2891</v>
      </c>
      <c r="J518" s="190"/>
      <c r="K518" s="190"/>
      <c r="L518" s="190"/>
      <c r="M518" s="190"/>
      <c r="N518" s="268">
        <v>0</v>
      </c>
      <c r="O518" s="268">
        <v>564.55999999999995</v>
      </c>
      <c r="P518" s="190" t="s">
        <v>657</v>
      </c>
      <c r="Q518" s="377"/>
    </row>
    <row r="519" spans="1:17" ht="63.75">
      <c r="A519" s="265" t="s">
        <v>556</v>
      </c>
      <c r="B519" s="190"/>
      <c r="C519" s="266" t="s">
        <v>716</v>
      </c>
      <c r="D519" s="267">
        <v>43846</v>
      </c>
      <c r="E519" s="237" t="s">
        <v>1989</v>
      </c>
      <c r="F519" s="237" t="s">
        <v>6</v>
      </c>
      <c r="G519" s="237">
        <v>1229575</v>
      </c>
      <c r="H519" s="190"/>
      <c r="I519" s="248" t="s">
        <v>2892</v>
      </c>
      <c r="J519" s="190"/>
      <c r="K519" s="190"/>
      <c r="L519" s="190"/>
      <c r="M519" s="190"/>
      <c r="N519" s="268">
        <v>0</v>
      </c>
      <c r="O519" s="268">
        <v>716.8</v>
      </c>
      <c r="P519" s="190" t="s">
        <v>657</v>
      </c>
      <c r="Q519" s="377"/>
    </row>
    <row r="520" spans="1:17" ht="63.75">
      <c r="A520" s="265">
        <v>513</v>
      </c>
      <c r="B520" s="190"/>
      <c r="C520" s="266" t="s">
        <v>169</v>
      </c>
      <c r="D520" s="267">
        <v>43846</v>
      </c>
      <c r="E520" s="237" t="s">
        <v>1990</v>
      </c>
      <c r="F520" s="237" t="s">
        <v>15</v>
      </c>
      <c r="G520" s="237">
        <v>1249094</v>
      </c>
      <c r="H520" s="190"/>
      <c r="I520" s="248" t="s">
        <v>2893</v>
      </c>
      <c r="J520" s="190"/>
      <c r="K520" s="190"/>
      <c r="L520" s="190"/>
      <c r="M520" s="190"/>
      <c r="N520" s="268">
        <v>50</v>
      </c>
      <c r="O520" s="268">
        <v>0</v>
      </c>
      <c r="P520" s="190" t="s">
        <v>657</v>
      </c>
      <c r="Q520" s="377"/>
    </row>
    <row r="521" spans="1:17" ht="51">
      <c r="A521" s="265">
        <v>513</v>
      </c>
      <c r="B521" s="190"/>
      <c r="C521" s="266" t="s">
        <v>169</v>
      </c>
      <c r="D521" s="267">
        <v>43846</v>
      </c>
      <c r="E521" s="237" t="s">
        <v>1991</v>
      </c>
      <c r="F521" s="237" t="s">
        <v>11</v>
      </c>
      <c r="G521" s="237">
        <v>976794</v>
      </c>
      <c r="H521" s="190"/>
      <c r="I521" s="248" t="s">
        <v>2894</v>
      </c>
      <c r="J521" s="190"/>
      <c r="K521" s="190"/>
      <c r="L521" s="190"/>
      <c r="M521" s="190"/>
      <c r="N521" s="268">
        <v>50</v>
      </c>
      <c r="O521" s="268">
        <v>0</v>
      </c>
      <c r="P521" s="190" t="s">
        <v>657</v>
      </c>
      <c r="Q521" s="377"/>
    </row>
    <row r="522" spans="1:17" ht="51">
      <c r="A522" s="265">
        <v>41</v>
      </c>
      <c r="B522" s="190"/>
      <c r="C522" s="266" t="s">
        <v>47</v>
      </c>
      <c r="D522" s="267">
        <v>43847</v>
      </c>
      <c r="E522" s="237" t="s">
        <v>1992</v>
      </c>
      <c r="F522" s="237" t="s">
        <v>3</v>
      </c>
      <c r="G522" s="237">
        <v>1817586</v>
      </c>
      <c r="H522" s="190"/>
      <c r="I522" s="248" t="s">
        <v>2895</v>
      </c>
      <c r="J522" s="190"/>
      <c r="K522" s="190"/>
      <c r="L522" s="190"/>
      <c r="M522" s="190"/>
      <c r="N522" s="268">
        <v>0</v>
      </c>
      <c r="O522" s="268">
        <v>742</v>
      </c>
      <c r="P522" s="190" t="s">
        <v>657</v>
      </c>
      <c r="Q522" s="377"/>
    </row>
    <row r="523" spans="1:17" ht="63.75">
      <c r="A523" s="265">
        <v>344</v>
      </c>
      <c r="B523" s="190"/>
      <c r="C523" s="266" t="s">
        <v>148</v>
      </c>
      <c r="D523" s="267">
        <v>43847</v>
      </c>
      <c r="E523" s="237" t="s">
        <v>1993</v>
      </c>
      <c r="F523" s="237" t="s">
        <v>3</v>
      </c>
      <c r="G523" s="237">
        <v>1817570</v>
      </c>
      <c r="H523" s="190"/>
      <c r="I523" s="248" t="s">
        <v>2896</v>
      </c>
      <c r="J523" s="190"/>
      <c r="K523" s="190"/>
      <c r="L523" s="190"/>
      <c r="M523" s="190"/>
      <c r="N523" s="268">
        <v>0</v>
      </c>
      <c r="O523" s="268">
        <v>254.48000000000002</v>
      </c>
      <c r="P523" s="190" t="s">
        <v>657</v>
      </c>
      <c r="Q523" s="377"/>
    </row>
    <row r="524" spans="1:17" ht="63.75">
      <c r="A524" s="265">
        <v>344</v>
      </c>
      <c r="B524" s="190"/>
      <c r="C524" s="266" t="s">
        <v>148</v>
      </c>
      <c r="D524" s="267">
        <v>43847</v>
      </c>
      <c r="E524" s="237" t="s">
        <v>1994</v>
      </c>
      <c r="F524" s="237" t="s">
        <v>3</v>
      </c>
      <c r="G524" s="237">
        <v>1817567</v>
      </c>
      <c r="H524" s="190"/>
      <c r="I524" s="248" t="s">
        <v>2897</v>
      </c>
      <c r="J524" s="190"/>
      <c r="K524" s="190"/>
      <c r="L524" s="190"/>
      <c r="M524" s="190"/>
      <c r="N524" s="268">
        <v>0</v>
      </c>
      <c r="O524" s="268">
        <v>1932</v>
      </c>
      <c r="P524" s="190" t="s">
        <v>657</v>
      </c>
      <c r="Q524" s="377"/>
    </row>
    <row r="525" spans="1:17" ht="63.75">
      <c r="A525" s="265">
        <v>344</v>
      </c>
      <c r="B525" s="190"/>
      <c r="C525" s="266" t="s">
        <v>148</v>
      </c>
      <c r="D525" s="267">
        <v>43847</v>
      </c>
      <c r="E525" s="237" t="s">
        <v>1995</v>
      </c>
      <c r="F525" s="237" t="s">
        <v>3</v>
      </c>
      <c r="G525" s="237">
        <v>1817566</v>
      </c>
      <c r="H525" s="190"/>
      <c r="I525" s="248" t="s">
        <v>2898</v>
      </c>
      <c r="J525" s="190"/>
      <c r="K525" s="190"/>
      <c r="L525" s="190"/>
      <c r="M525" s="190"/>
      <c r="N525" s="268">
        <v>0</v>
      </c>
      <c r="O525" s="268">
        <v>220.8</v>
      </c>
      <c r="P525" s="190" t="s">
        <v>657</v>
      </c>
      <c r="Q525" s="377"/>
    </row>
    <row r="526" spans="1:17" ht="63.75">
      <c r="A526" s="265">
        <v>344</v>
      </c>
      <c r="B526" s="190"/>
      <c r="C526" s="266" t="s">
        <v>148</v>
      </c>
      <c r="D526" s="267">
        <v>43847</v>
      </c>
      <c r="E526" s="237" t="s">
        <v>1996</v>
      </c>
      <c r="F526" s="237" t="s">
        <v>3</v>
      </c>
      <c r="G526" s="237">
        <v>1817565</v>
      </c>
      <c r="H526" s="190"/>
      <c r="I526" s="248" t="s">
        <v>2899</v>
      </c>
      <c r="J526" s="190"/>
      <c r="K526" s="190"/>
      <c r="L526" s="190"/>
      <c r="M526" s="190"/>
      <c r="N526" s="268">
        <v>0</v>
      </c>
      <c r="O526" s="268">
        <v>220.8</v>
      </c>
      <c r="P526" s="190" t="s">
        <v>657</v>
      </c>
      <c r="Q526" s="377"/>
    </row>
    <row r="527" spans="1:17" ht="63.75">
      <c r="A527" s="265">
        <v>344</v>
      </c>
      <c r="B527" s="190"/>
      <c r="C527" s="266" t="s">
        <v>148</v>
      </c>
      <c r="D527" s="267">
        <v>43847</v>
      </c>
      <c r="E527" s="237" t="s">
        <v>1997</v>
      </c>
      <c r="F527" s="237" t="s">
        <v>3</v>
      </c>
      <c r="G527" s="237">
        <v>1817563</v>
      </c>
      <c r="H527" s="190"/>
      <c r="I527" s="248" t="s">
        <v>2900</v>
      </c>
      <c r="J527" s="190"/>
      <c r="K527" s="190"/>
      <c r="L527" s="190"/>
      <c r="M527" s="190"/>
      <c r="N527" s="268">
        <v>0</v>
      </c>
      <c r="O527" s="268">
        <v>92</v>
      </c>
      <c r="P527" s="190" t="s">
        <v>657</v>
      </c>
      <c r="Q527" s="377"/>
    </row>
    <row r="528" spans="1:17" ht="63.75">
      <c r="A528" s="265">
        <v>344</v>
      </c>
      <c r="B528" s="190"/>
      <c r="C528" s="266" t="s">
        <v>148</v>
      </c>
      <c r="D528" s="267">
        <v>43847</v>
      </c>
      <c r="E528" s="237" t="s">
        <v>1998</v>
      </c>
      <c r="F528" s="237" t="s">
        <v>3</v>
      </c>
      <c r="G528" s="237">
        <v>1817562</v>
      </c>
      <c r="H528" s="190"/>
      <c r="I528" s="248" t="s">
        <v>2901</v>
      </c>
      <c r="J528" s="190"/>
      <c r="K528" s="190"/>
      <c r="L528" s="190"/>
      <c r="M528" s="190"/>
      <c r="N528" s="268">
        <v>0</v>
      </c>
      <c r="O528" s="268">
        <v>92</v>
      </c>
      <c r="P528" s="190" t="s">
        <v>657</v>
      </c>
      <c r="Q528" s="377"/>
    </row>
    <row r="529" spans="1:17" ht="63.75">
      <c r="A529" s="265">
        <v>344</v>
      </c>
      <c r="B529" s="190"/>
      <c r="C529" s="266" t="s">
        <v>148</v>
      </c>
      <c r="D529" s="267">
        <v>43847</v>
      </c>
      <c r="E529" s="237" t="s">
        <v>1999</v>
      </c>
      <c r="F529" s="237" t="s">
        <v>3</v>
      </c>
      <c r="G529" s="237">
        <v>1817560</v>
      </c>
      <c r="H529" s="190"/>
      <c r="I529" s="248" t="s">
        <v>2902</v>
      </c>
      <c r="J529" s="190"/>
      <c r="K529" s="190"/>
      <c r="L529" s="190"/>
      <c r="M529" s="190"/>
      <c r="N529" s="268">
        <v>0</v>
      </c>
      <c r="O529" s="268">
        <v>294</v>
      </c>
      <c r="P529" s="190" t="s">
        <v>657</v>
      </c>
      <c r="Q529" s="377"/>
    </row>
    <row r="530" spans="1:17" ht="63.75">
      <c r="A530" s="265">
        <v>344</v>
      </c>
      <c r="B530" s="190"/>
      <c r="C530" s="266" t="s">
        <v>148</v>
      </c>
      <c r="D530" s="267">
        <v>43847</v>
      </c>
      <c r="E530" s="237" t="s">
        <v>2000</v>
      </c>
      <c r="F530" s="237" t="s">
        <v>3</v>
      </c>
      <c r="G530" s="237">
        <v>1817559</v>
      </c>
      <c r="H530" s="190"/>
      <c r="I530" s="248" t="s">
        <v>2903</v>
      </c>
      <c r="J530" s="190"/>
      <c r="K530" s="190"/>
      <c r="L530" s="190"/>
      <c r="M530" s="190"/>
      <c r="N530" s="268">
        <v>0</v>
      </c>
      <c r="O530" s="268">
        <v>1500</v>
      </c>
      <c r="P530" s="190" t="s">
        <v>657</v>
      </c>
      <c r="Q530" s="377"/>
    </row>
    <row r="531" spans="1:17" ht="51">
      <c r="A531" s="265">
        <v>592</v>
      </c>
      <c r="B531" s="190"/>
      <c r="C531" s="266" t="s">
        <v>634</v>
      </c>
      <c r="D531" s="267">
        <v>43847</v>
      </c>
      <c r="E531" s="237" t="s">
        <v>2001</v>
      </c>
      <c r="F531" s="237" t="s">
        <v>3</v>
      </c>
      <c r="G531" s="237">
        <v>1817555</v>
      </c>
      <c r="H531" s="190"/>
      <c r="I531" s="248" t="s">
        <v>2904</v>
      </c>
      <c r="J531" s="190"/>
      <c r="K531" s="190"/>
      <c r="L531" s="190"/>
      <c r="M531" s="190"/>
      <c r="N531" s="268">
        <v>0</v>
      </c>
      <c r="O531" s="268">
        <v>222.6</v>
      </c>
      <c r="P531" s="190" t="s">
        <v>657</v>
      </c>
      <c r="Q531" s="377"/>
    </row>
    <row r="532" spans="1:17" ht="51">
      <c r="A532" s="265">
        <v>592</v>
      </c>
      <c r="B532" s="190"/>
      <c r="C532" s="266" t="s">
        <v>634</v>
      </c>
      <c r="D532" s="267">
        <v>43847</v>
      </c>
      <c r="E532" s="237" t="s">
        <v>2002</v>
      </c>
      <c r="F532" s="237" t="s">
        <v>3</v>
      </c>
      <c r="G532" s="237">
        <v>1817554</v>
      </c>
      <c r="H532" s="190"/>
      <c r="I532" s="248" t="s">
        <v>2905</v>
      </c>
      <c r="J532" s="190"/>
      <c r="K532" s="190"/>
      <c r="L532" s="190"/>
      <c r="M532" s="190"/>
      <c r="N532" s="268">
        <v>0</v>
      </c>
      <c r="O532" s="268">
        <v>1940</v>
      </c>
      <c r="P532" s="190" t="s">
        <v>657</v>
      </c>
      <c r="Q532" s="377"/>
    </row>
    <row r="533" spans="1:17" ht="51">
      <c r="A533" s="265">
        <v>592</v>
      </c>
      <c r="B533" s="190"/>
      <c r="C533" s="266" t="s">
        <v>634</v>
      </c>
      <c r="D533" s="267">
        <v>43847</v>
      </c>
      <c r="E533" s="237" t="s">
        <v>2003</v>
      </c>
      <c r="F533" s="237" t="s">
        <v>3</v>
      </c>
      <c r="G533" s="237">
        <v>1817553</v>
      </c>
      <c r="H533" s="190"/>
      <c r="I533" s="248" t="s">
        <v>2906</v>
      </c>
      <c r="J533" s="190"/>
      <c r="K533" s="190"/>
      <c r="L533" s="190"/>
      <c r="M533" s="190"/>
      <c r="N533" s="268">
        <v>0</v>
      </c>
      <c r="O533" s="268">
        <v>44835.1</v>
      </c>
      <c r="P533" s="190" t="s">
        <v>657</v>
      </c>
      <c r="Q533" s="377"/>
    </row>
    <row r="534" spans="1:17" ht="38.25">
      <c r="A534" s="265">
        <v>592</v>
      </c>
      <c r="B534" s="190"/>
      <c r="C534" s="266" t="s">
        <v>634</v>
      </c>
      <c r="D534" s="267">
        <v>43847</v>
      </c>
      <c r="E534" s="237" t="s">
        <v>2004</v>
      </c>
      <c r="F534" s="237" t="s">
        <v>3</v>
      </c>
      <c r="G534" s="237">
        <v>1817550</v>
      </c>
      <c r="H534" s="190"/>
      <c r="I534" s="248" t="s">
        <v>2907</v>
      </c>
      <c r="J534" s="190"/>
      <c r="K534" s="190"/>
      <c r="L534" s="190"/>
      <c r="M534" s="190"/>
      <c r="N534" s="268">
        <v>0</v>
      </c>
      <c r="O534" s="268">
        <v>13511</v>
      </c>
      <c r="P534" s="190" t="s">
        <v>657</v>
      </c>
      <c r="Q534" s="377"/>
    </row>
    <row r="535" spans="1:17" ht="51">
      <c r="A535" s="265">
        <v>592</v>
      </c>
      <c r="B535" s="190"/>
      <c r="C535" s="266" t="s">
        <v>634</v>
      </c>
      <c r="D535" s="267">
        <v>43847</v>
      </c>
      <c r="E535" s="237" t="s">
        <v>2005</v>
      </c>
      <c r="F535" s="237" t="s">
        <v>3</v>
      </c>
      <c r="G535" s="237">
        <v>1817549</v>
      </c>
      <c r="H535" s="190"/>
      <c r="I535" s="248" t="s">
        <v>2908</v>
      </c>
      <c r="J535" s="190"/>
      <c r="K535" s="190"/>
      <c r="L535" s="190"/>
      <c r="M535" s="190"/>
      <c r="N535" s="268">
        <v>0</v>
      </c>
      <c r="O535" s="268">
        <v>959</v>
      </c>
      <c r="P535" s="190" t="s">
        <v>657</v>
      </c>
      <c r="Q535" s="377"/>
    </row>
    <row r="536" spans="1:17" ht="51">
      <c r="A536" s="265">
        <v>592</v>
      </c>
      <c r="B536" s="190"/>
      <c r="C536" s="266" t="s">
        <v>634</v>
      </c>
      <c r="D536" s="267">
        <v>43847</v>
      </c>
      <c r="E536" s="237" t="s">
        <v>2006</v>
      </c>
      <c r="F536" s="237" t="s">
        <v>3</v>
      </c>
      <c r="G536" s="237">
        <v>1817548</v>
      </c>
      <c r="H536" s="190"/>
      <c r="I536" s="248" t="s">
        <v>2909</v>
      </c>
      <c r="J536" s="190"/>
      <c r="K536" s="190"/>
      <c r="L536" s="190"/>
      <c r="M536" s="190"/>
      <c r="N536" s="268">
        <v>0</v>
      </c>
      <c r="O536" s="268">
        <v>1444</v>
      </c>
      <c r="P536" s="190" t="s">
        <v>657</v>
      </c>
      <c r="Q536" s="377"/>
    </row>
    <row r="537" spans="1:17" ht="51">
      <c r="A537" s="265">
        <v>592</v>
      </c>
      <c r="B537" s="190"/>
      <c r="C537" s="266" t="s">
        <v>634</v>
      </c>
      <c r="D537" s="267">
        <v>43847</v>
      </c>
      <c r="E537" s="237" t="s">
        <v>2007</v>
      </c>
      <c r="F537" s="237" t="s">
        <v>3</v>
      </c>
      <c r="G537" s="237">
        <v>1817547</v>
      </c>
      <c r="H537" s="190"/>
      <c r="I537" s="248" t="s">
        <v>2910</v>
      </c>
      <c r="J537" s="190"/>
      <c r="K537" s="190"/>
      <c r="L537" s="190"/>
      <c r="M537" s="190"/>
      <c r="N537" s="268">
        <v>0</v>
      </c>
      <c r="O537" s="268">
        <v>942</v>
      </c>
      <c r="P537" s="190" t="s">
        <v>657</v>
      </c>
      <c r="Q537" s="377"/>
    </row>
    <row r="538" spans="1:17" ht="51">
      <c r="A538" s="265">
        <v>153</v>
      </c>
      <c r="B538" s="190"/>
      <c r="C538" s="266" t="s">
        <v>82</v>
      </c>
      <c r="D538" s="267">
        <v>43847</v>
      </c>
      <c r="E538" s="237" t="s">
        <v>2008</v>
      </c>
      <c r="F538" s="237" t="s">
        <v>3</v>
      </c>
      <c r="G538" s="237">
        <v>1817719</v>
      </c>
      <c r="H538" s="190"/>
      <c r="I538" s="248" t="s">
        <v>2911</v>
      </c>
      <c r="J538" s="190"/>
      <c r="K538" s="190"/>
      <c r="L538" s="190"/>
      <c r="M538" s="190"/>
      <c r="N538" s="268">
        <v>0</v>
      </c>
      <c r="O538" s="268">
        <v>18</v>
      </c>
      <c r="P538" s="190" t="s">
        <v>657</v>
      </c>
      <c r="Q538" s="377"/>
    </row>
    <row r="539" spans="1:17" ht="51">
      <c r="A539" s="265">
        <v>592</v>
      </c>
      <c r="B539" s="190"/>
      <c r="C539" s="266" t="s">
        <v>634</v>
      </c>
      <c r="D539" s="267">
        <v>43847</v>
      </c>
      <c r="E539" s="237" t="s">
        <v>2009</v>
      </c>
      <c r="F539" s="237" t="s">
        <v>3</v>
      </c>
      <c r="G539" s="237">
        <v>1817681</v>
      </c>
      <c r="H539" s="190"/>
      <c r="I539" s="248" t="s">
        <v>2912</v>
      </c>
      <c r="J539" s="190"/>
      <c r="K539" s="190"/>
      <c r="L539" s="190"/>
      <c r="M539" s="190"/>
      <c r="N539" s="268">
        <v>0</v>
      </c>
      <c r="O539" s="268">
        <v>90</v>
      </c>
      <c r="P539" s="190" t="s">
        <v>657</v>
      </c>
      <c r="Q539" s="377"/>
    </row>
    <row r="540" spans="1:17" ht="51">
      <c r="A540" s="265">
        <v>592</v>
      </c>
      <c r="B540" s="190"/>
      <c r="C540" s="266" t="s">
        <v>634</v>
      </c>
      <c r="D540" s="267">
        <v>43847</v>
      </c>
      <c r="E540" s="237" t="s">
        <v>2010</v>
      </c>
      <c r="F540" s="237" t="s">
        <v>3</v>
      </c>
      <c r="G540" s="237">
        <v>1817680</v>
      </c>
      <c r="H540" s="190"/>
      <c r="I540" s="248" t="s">
        <v>2913</v>
      </c>
      <c r="J540" s="190"/>
      <c r="K540" s="190"/>
      <c r="L540" s="190"/>
      <c r="M540" s="190"/>
      <c r="N540" s="268">
        <v>0</v>
      </c>
      <c r="O540" s="268">
        <v>0.1</v>
      </c>
      <c r="P540" s="190" t="s">
        <v>657</v>
      </c>
      <c r="Q540" s="377"/>
    </row>
    <row r="541" spans="1:17" ht="51">
      <c r="A541" s="265">
        <v>592</v>
      </c>
      <c r="B541" s="190"/>
      <c r="C541" s="266" t="s">
        <v>634</v>
      </c>
      <c r="D541" s="267">
        <v>43847</v>
      </c>
      <c r="E541" s="237" t="s">
        <v>2011</v>
      </c>
      <c r="F541" s="237" t="s">
        <v>3</v>
      </c>
      <c r="G541" s="237">
        <v>1817679</v>
      </c>
      <c r="H541" s="190"/>
      <c r="I541" s="248" t="s">
        <v>2914</v>
      </c>
      <c r="J541" s="190"/>
      <c r="K541" s="190"/>
      <c r="L541" s="190"/>
      <c r="M541" s="190"/>
      <c r="N541" s="268">
        <v>0</v>
      </c>
      <c r="O541" s="268">
        <v>720</v>
      </c>
      <c r="P541" s="190" t="s">
        <v>657</v>
      </c>
      <c r="Q541" s="377"/>
    </row>
    <row r="542" spans="1:17" ht="51">
      <c r="A542" s="265">
        <v>15</v>
      </c>
      <c r="B542" s="190"/>
      <c r="C542" s="266" t="s">
        <v>42</v>
      </c>
      <c r="D542" s="267">
        <v>43847</v>
      </c>
      <c r="E542" s="237" t="s">
        <v>2012</v>
      </c>
      <c r="F542" s="237" t="s">
        <v>3</v>
      </c>
      <c r="G542" s="237">
        <v>1817658</v>
      </c>
      <c r="H542" s="190"/>
      <c r="I542" s="248" t="s">
        <v>2915</v>
      </c>
      <c r="J542" s="190"/>
      <c r="K542" s="190"/>
      <c r="L542" s="190"/>
      <c r="M542" s="190"/>
      <c r="N542" s="268">
        <v>0</v>
      </c>
      <c r="O542" s="268">
        <v>0.18</v>
      </c>
      <c r="P542" s="190" t="s">
        <v>657</v>
      </c>
      <c r="Q542" s="377"/>
    </row>
    <row r="543" spans="1:17" ht="51">
      <c r="A543" s="265" t="s">
        <v>562</v>
      </c>
      <c r="B543" s="190"/>
      <c r="C543" s="266" t="s">
        <v>604</v>
      </c>
      <c r="D543" s="267">
        <v>43847</v>
      </c>
      <c r="E543" s="237" t="s">
        <v>2013</v>
      </c>
      <c r="F543" s="237" t="s">
        <v>3</v>
      </c>
      <c r="G543" s="237">
        <v>1817657</v>
      </c>
      <c r="H543" s="190"/>
      <c r="I543" s="248" t="s">
        <v>2916</v>
      </c>
      <c r="J543" s="190"/>
      <c r="K543" s="190"/>
      <c r="L543" s="190"/>
      <c r="M543" s="190"/>
      <c r="N543" s="268">
        <v>0</v>
      </c>
      <c r="O543" s="268">
        <v>622.08000000000004</v>
      </c>
      <c r="P543" s="190" t="s">
        <v>657</v>
      </c>
      <c r="Q543" s="377"/>
    </row>
    <row r="544" spans="1:17" ht="51">
      <c r="A544" s="265" t="s">
        <v>553</v>
      </c>
      <c r="B544" s="190"/>
      <c r="C544" s="266" t="s">
        <v>605</v>
      </c>
      <c r="D544" s="267">
        <v>43847</v>
      </c>
      <c r="E544" s="237" t="s">
        <v>2014</v>
      </c>
      <c r="F544" s="237" t="s">
        <v>3</v>
      </c>
      <c r="G544" s="237">
        <v>1817653</v>
      </c>
      <c r="H544" s="190"/>
      <c r="I544" s="248" t="s">
        <v>2917</v>
      </c>
      <c r="J544" s="190"/>
      <c r="K544" s="190"/>
      <c r="L544" s="190"/>
      <c r="M544" s="190"/>
      <c r="N544" s="268">
        <v>0</v>
      </c>
      <c r="O544" s="268">
        <v>395</v>
      </c>
      <c r="P544" s="190" t="s">
        <v>657</v>
      </c>
      <c r="Q544" s="377"/>
    </row>
    <row r="545" spans="1:17" ht="51">
      <c r="A545" s="265" t="s">
        <v>553</v>
      </c>
      <c r="B545" s="190"/>
      <c r="C545" s="266" t="s">
        <v>605</v>
      </c>
      <c r="D545" s="267">
        <v>43847</v>
      </c>
      <c r="E545" s="237" t="s">
        <v>2015</v>
      </c>
      <c r="F545" s="237" t="s">
        <v>3</v>
      </c>
      <c r="G545" s="237">
        <v>1817652</v>
      </c>
      <c r="H545" s="190"/>
      <c r="I545" s="248" t="s">
        <v>2918</v>
      </c>
      <c r="J545" s="190"/>
      <c r="K545" s="190"/>
      <c r="L545" s="190"/>
      <c r="M545" s="190"/>
      <c r="N545" s="268">
        <v>0</v>
      </c>
      <c r="O545" s="268">
        <v>85.68</v>
      </c>
      <c r="P545" s="190" t="s">
        <v>657</v>
      </c>
      <c r="Q545" s="377"/>
    </row>
    <row r="546" spans="1:17" ht="38.25">
      <c r="A546" s="265" t="s">
        <v>562</v>
      </c>
      <c r="B546" s="190"/>
      <c r="C546" s="266" t="s">
        <v>604</v>
      </c>
      <c r="D546" s="267">
        <v>43847</v>
      </c>
      <c r="E546" s="237" t="s">
        <v>2016</v>
      </c>
      <c r="F546" s="237" t="s">
        <v>3</v>
      </c>
      <c r="G546" s="237">
        <v>1817598</v>
      </c>
      <c r="H546" s="190"/>
      <c r="I546" s="248" t="s">
        <v>2919</v>
      </c>
      <c r="J546" s="190"/>
      <c r="K546" s="190"/>
      <c r="L546" s="190"/>
      <c r="M546" s="190"/>
      <c r="N546" s="268">
        <v>0</v>
      </c>
      <c r="O546" s="268">
        <v>155</v>
      </c>
      <c r="P546" s="190" t="s">
        <v>657</v>
      </c>
      <c r="Q546" s="377"/>
    </row>
    <row r="547" spans="1:17" ht="51">
      <c r="A547" s="265" t="s">
        <v>562</v>
      </c>
      <c r="B547" s="190"/>
      <c r="C547" s="266" t="s">
        <v>604</v>
      </c>
      <c r="D547" s="267">
        <v>43847</v>
      </c>
      <c r="E547" s="237" t="s">
        <v>2017</v>
      </c>
      <c r="F547" s="237" t="s">
        <v>3</v>
      </c>
      <c r="G547" s="237">
        <v>1817594</v>
      </c>
      <c r="H547" s="190"/>
      <c r="I547" s="248" t="s">
        <v>2920</v>
      </c>
      <c r="J547" s="190"/>
      <c r="K547" s="190"/>
      <c r="L547" s="190"/>
      <c r="M547" s="190"/>
      <c r="N547" s="268">
        <v>0</v>
      </c>
      <c r="O547" s="268">
        <v>533.65</v>
      </c>
      <c r="P547" s="190" t="s">
        <v>657</v>
      </c>
      <c r="Q547" s="377"/>
    </row>
    <row r="548" spans="1:17" ht="63.75">
      <c r="A548" s="265">
        <v>526</v>
      </c>
      <c r="B548" s="190"/>
      <c r="C548" s="266" t="s">
        <v>1365</v>
      </c>
      <c r="D548" s="267">
        <v>43847</v>
      </c>
      <c r="E548" s="237" t="s">
        <v>2018</v>
      </c>
      <c r="F548" s="237" t="s">
        <v>3</v>
      </c>
      <c r="G548" s="237">
        <v>1817591</v>
      </c>
      <c r="H548" s="190"/>
      <c r="I548" s="248" t="s">
        <v>2921</v>
      </c>
      <c r="J548" s="190"/>
      <c r="K548" s="190"/>
      <c r="L548" s="190"/>
      <c r="M548" s="190"/>
      <c r="N548" s="268">
        <v>0</v>
      </c>
      <c r="O548" s="268">
        <v>2588.67</v>
      </c>
      <c r="P548" s="190" t="s">
        <v>657</v>
      </c>
      <c r="Q548" s="377"/>
    </row>
    <row r="549" spans="1:17" ht="51">
      <c r="A549" s="265">
        <v>16</v>
      </c>
      <c r="B549" s="190"/>
      <c r="C549" s="266" t="s">
        <v>43</v>
      </c>
      <c r="D549" s="267">
        <v>43847</v>
      </c>
      <c r="E549" s="237" t="s">
        <v>2019</v>
      </c>
      <c r="F549" s="237" t="s">
        <v>3</v>
      </c>
      <c r="G549" s="237">
        <v>1817590</v>
      </c>
      <c r="H549" s="190"/>
      <c r="I549" s="248" t="s">
        <v>2922</v>
      </c>
      <c r="J549" s="190"/>
      <c r="K549" s="190"/>
      <c r="L549" s="190"/>
      <c r="M549" s="190"/>
      <c r="N549" s="268">
        <v>0</v>
      </c>
      <c r="O549" s="268">
        <v>4850</v>
      </c>
      <c r="P549" s="190" t="s">
        <v>657</v>
      </c>
      <c r="Q549" s="377"/>
    </row>
    <row r="550" spans="1:17" ht="51">
      <c r="A550" s="265" t="s">
        <v>562</v>
      </c>
      <c r="B550" s="190"/>
      <c r="C550" s="266" t="s">
        <v>604</v>
      </c>
      <c r="D550" s="267">
        <v>43847</v>
      </c>
      <c r="E550" s="237" t="s">
        <v>2020</v>
      </c>
      <c r="F550" s="237" t="s">
        <v>3</v>
      </c>
      <c r="G550" s="237">
        <v>1817587</v>
      </c>
      <c r="H550" s="190"/>
      <c r="I550" s="248" t="s">
        <v>2923</v>
      </c>
      <c r="J550" s="190"/>
      <c r="K550" s="190"/>
      <c r="L550" s="190"/>
      <c r="M550" s="190"/>
      <c r="N550" s="268">
        <v>0</v>
      </c>
      <c r="O550" s="268">
        <v>140.83000000000001</v>
      </c>
      <c r="P550" s="190" t="s">
        <v>657</v>
      </c>
      <c r="Q550" s="377"/>
    </row>
    <row r="551" spans="1:17" ht="51">
      <c r="A551" s="265" t="s">
        <v>553</v>
      </c>
      <c r="B551" s="190"/>
      <c r="C551" s="266" t="s">
        <v>605</v>
      </c>
      <c r="D551" s="267">
        <v>43847</v>
      </c>
      <c r="E551" s="237" t="s">
        <v>2021</v>
      </c>
      <c r="F551" s="237" t="s">
        <v>3</v>
      </c>
      <c r="G551" s="237">
        <v>1817452</v>
      </c>
      <c r="H551" s="190"/>
      <c r="I551" s="248" t="s">
        <v>2924</v>
      </c>
      <c r="J551" s="190"/>
      <c r="K551" s="190"/>
      <c r="L551" s="190"/>
      <c r="M551" s="190"/>
      <c r="N551" s="268">
        <v>0</v>
      </c>
      <c r="O551" s="268">
        <v>45.54</v>
      </c>
      <c r="P551" s="190" t="s">
        <v>657</v>
      </c>
      <c r="Q551" s="377"/>
    </row>
    <row r="552" spans="1:17" ht="51">
      <c r="A552" s="265" t="s">
        <v>553</v>
      </c>
      <c r="B552" s="190"/>
      <c r="C552" s="266" t="s">
        <v>605</v>
      </c>
      <c r="D552" s="267">
        <v>43847</v>
      </c>
      <c r="E552" s="237" t="s">
        <v>2022</v>
      </c>
      <c r="F552" s="237" t="s">
        <v>3</v>
      </c>
      <c r="G552" s="237">
        <v>1817451</v>
      </c>
      <c r="H552" s="190"/>
      <c r="I552" s="248" t="s">
        <v>2925</v>
      </c>
      <c r="J552" s="190"/>
      <c r="K552" s="190"/>
      <c r="L552" s="190"/>
      <c r="M552" s="190"/>
      <c r="N552" s="268">
        <v>0</v>
      </c>
      <c r="O552" s="268">
        <v>574.9</v>
      </c>
      <c r="P552" s="190" t="s">
        <v>657</v>
      </c>
      <c r="Q552" s="377"/>
    </row>
    <row r="553" spans="1:17" ht="51">
      <c r="A553" s="265" t="s">
        <v>553</v>
      </c>
      <c r="B553" s="190"/>
      <c r="C553" s="266" t="s">
        <v>605</v>
      </c>
      <c r="D553" s="267">
        <v>43847</v>
      </c>
      <c r="E553" s="237" t="s">
        <v>2023</v>
      </c>
      <c r="F553" s="237" t="s">
        <v>3</v>
      </c>
      <c r="G553" s="237">
        <v>1817450</v>
      </c>
      <c r="H553" s="190"/>
      <c r="I553" s="248" t="s">
        <v>2926</v>
      </c>
      <c r="J553" s="190"/>
      <c r="K553" s="190"/>
      <c r="L553" s="190"/>
      <c r="M553" s="190"/>
      <c r="N553" s="268">
        <v>0</v>
      </c>
      <c r="O553" s="268">
        <v>1945.6000000000001</v>
      </c>
      <c r="P553" s="190" t="s">
        <v>657</v>
      </c>
      <c r="Q553" s="377"/>
    </row>
    <row r="554" spans="1:17" ht="63.75">
      <c r="A554" s="265" t="s">
        <v>553</v>
      </c>
      <c r="B554" s="190"/>
      <c r="C554" s="266" t="s">
        <v>605</v>
      </c>
      <c r="D554" s="267">
        <v>43847</v>
      </c>
      <c r="E554" s="237" t="s">
        <v>2024</v>
      </c>
      <c r="F554" s="237" t="s">
        <v>3</v>
      </c>
      <c r="G554" s="237">
        <v>1817564</v>
      </c>
      <c r="H554" s="190"/>
      <c r="I554" s="248" t="s">
        <v>2927</v>
      </c>
      <c r="J554" s="190"/>
      <c r="K554" s="190"/>
      <c r="L554" s="190"/>
      <c r="M554" s="190"/>
      <c r="N554" s="268">
        <v>0</v>
      </c>
      <c r="O554" s="268">
        <v>886</v>
      </c>
      <c r="P554" s="190" t="s">
        <v>657</v>
      </c>
      <c r="Q554" s="377"/>
    </row>
    <row r="555" spans="1:17" ht="51">
      <c r="A555" s="265" t="s">
        <v>553</v>
      </c>
      <c r="B555" s="190"/>
      <c r="C555" s="266" t="s">
        <v>605</v>
      </c>
      <c r="D555" s="267">
        <v>43847</v>
      </c>
      <c r="E555" s="237" t="s">
        <v>2025</v>
      </c>
      <c r="F555" s="237" t="s">
        <v>3</v>
      </c>
      <c r="G555" s="237">
        <v>1817561</v>
      </c>
      <c r="H555" s="190"/>
      <c r="I555" s="248" t="s">
        <v>2928</v>
      </c>
      <c r="J555" s="190"/>
      <c r="K555" s="190"/>
      <c r="L555" s="190"/>
      <c r="M555" s="190"/>
      <c r="N555" s="268">
        <v>0</v>
      </c>
      <c r="O555" s="268">
        <v>200</v>
      </c>
      <c r="P555" s="190" t="s">
        <v>657</v>
      </c>
      <c r="Q555" s="377"/>
    </row>
    <row r="556" spans="1:17" ht="51">
      <c r="A556" s="265" t="s">
        <v>553</v>
      </c>
      <c r="B556" s="190"/>
      <c r="C556" s="266" t="s">
        <v>605</v>
      </c>
      <c r="D556" s="267">
        <v>43847</v>
      </c>
      <c r="E556" s="237" t="s">
        <v>2026</v>
      </c>
      <c r="F556" s="237" t="s">
        <v>3</v>
      </c>
      <c r="G556" s="237">
        <v>1817543</v>
      </c>
      <c r="H556" s="190"/>
      <c r="I556" s="248" t="s">
        <v>2929</v>
      </c>
      <c r="J556" s="190"/>
      <c r="K556" s="190"/>
      <c r="L556" s="190"/>
      <c r="M556" s="190"/>
      <c r="N556" s="268">
        <v>0</v>
      </c>
      <c r="O556" s="268">
        <v>5387.32</v>
      </c>
      <c r="P556" s="190" t="s">
        <v>657</v>
      </c>
      <c r="Q556" s="377"/>
    </row>
    <row r="557" spans="1:17" ht="51">
      <c r="A557" s="265" t="s">
        <v>553</v>
      </c>
      <c r="B557" s="190"/>
      <c r="C557" s="266" t="s">
        <v>605</v>
      </c>
      <c r="D557" s="267">
        <v>43847</v>
      </c>
      <c r="E557" s="237" t="s">
        <v>2027</v>
      </c>
      <c r="F557" s="237" t="s">
        <v>3</v>
      </c>
      <c r="G557" s="237">
        <v>1817540</v>
      </c>
      <c r="H557" s="190"/>
      <c r="I557" s="248" t="s">
        <v>2930</v>
      </c>
      <c r="J557" s="190"/>
      <c r="K557" s="190"/>
      <c r="L557" s="190"/>
      <c r="M557" s="190"/>
      <c r="N557" s="268">
        <v>0</v>
      </c>
      <c r="O557" s="268">
        <v>2744.38</v>
      </c>
      <c r="P557" s="190" t="s">
        <v>657</v>
      </c>
      <c r="Q557" s="377"/>
    </row>
    <row r="558" spans="1:17" ht="63.75">
      <c r="A558" s="265">
        <v>81</v>
      </c>
      <c r="B558" s="190"/>
      <c r="C558" s="266" t="s">
        <v>55</v>
      </c>
      <c r="D558" s="267">
        <v>43847</v>
      </c>
      <c r="E558" s="237" t="s">
        <v>2028</v>
      </c>
      <c r="F558" s="237" t="s">
        <v>3</v>
      </c>
      <c r="G558" s="237">
        <v>1817538</v>
      </c>
      <c r="H558" s="190"/>
      <c r="I558" s="248" t="s">
        <v>2931</v>
      </c>
      <c r="J558" s="190"/>
      <c r="K558" s="190"/>
      <c r="L558" s="190"/>
      <c r="M558" s="190"/>
      <c r="N558" s="268">
        <v>0</v>
      </c>
      <c r="O558" s="268">
        <v>544.96</v>
      </c>
      <c r="P558" s="190" t="s">
        <v>657</v>
      </c>
      <c r="Q558" s="377"/>
    </row>
    <row r="559" spans="1:17" ht="51">
      <c r="A559" s="265">
        <v>526</v>
      </c>
      <c r="B559" s="190"/>
      <c r="C559" s="266" t="s">
        <v>1365</v>
      </c>
      <c r="D559" s="267">
        <v>43847</v>
      </c>
      <c r="E559" s="237" t="s">
        <v>2029</v>
      </c>
      <c r="F559" s="237" t="s">
        <v>3</v>
      </c>
      <c r="G559" s="237">
        <v>1817521</v>
      </c>
      <c r="H559" s="190"/>
      <c r="I559" s="248" t="s">
        <v>2932</v>
      </c>
      <c r="J559" s="190"/>
      <c r="K559" s="190"/>
      <c r="L559" s="190"/>
      <c r="M559" s="190"/>
      <c r="N559" s="268">
        <v>0</v>
      </c>
      <c r="O559" s="268">
        <v>491.94</v>
      </c>
      <c r="P559" s="190" t="s">
        <v>657</v>
      </c>
      <c r="Q559" s="377"/>
    </row>
    <row r="560" spans="1:17" ht="51">
      <c r="A560" s="265" t="s">
        <v>562</v>
      </c>
      <c r="B560" s="190"/>
      <c r="C560" s="266" t="s">
        <v>604</v>
      </c>
      <c r="D560" s="267">
        <v>43847</v>
      </c>
      <c r="E560" s="237" t="s">
        <v>2030</v>
      </c>
      <c r="F560" s="237" t="s">
        <v>3</v>
      </c>
      <c r="G560" s="237">
        <v>1817501</v>
      </c>
      <c r="H560" s="190"/>
      <c r="I560" s="248" t="s">
        <v>2933</v>
      </c>
      <c r="J560" s="190"/>
      <c r="K560" s="190"/>
      <c r="L560" s="190"/>
      <c r="M560" s="190"/>
      <c r="N560" s="268">
        <v>0</v>
      </c>
      <c r="O560" s="268">
        <v>5864.68</v>
      </c>
      <c r="P560" s="190" t="s">
        <v>657</v>
      </c>
      <c r="Q560" s="377"/>
    </row>
    <row r="561" spans="1:17" ht="51">
      <c r="A561" s="265">
        <v>15</v>
      </c>
      <c r="B561" s="190"/>
      <c r="C561" s="266" t="s">
        <v>42</v>
      </c>
      <c r="D561" s="267">
        <v>43847</v>
      </c>
      <c r="E561" s="237" t="s">
        <v>2031</v>
      </c>
      <c r="F561" s="237" t="s">
        <v>3</v>
      </c>
      <c r="G561" s="237">
        <v>1817480</v>
      </c>
      <c r="H561" s="190"/>
      <c r="I561" s="248" t="s">
        <v>2934</v>
      </c>
      <c r="J561" s="190"/>
      <c r="K561" s="190"/>
      <c r="L561" s="190"/>
      <c r="M561" s="190"/>
      <c r="N561" s="268">
        <v>0</v>
      </c>
      <c r="O561" s="268">
        <v>5810</v>
      </c>
      <c r="P561" s="190" t="s">
        <v>657</v>
      </c>
      <c r="Q561" s="377"/>
    </row>
    <row r="562" spans="1:17" ht="51">
      <c r="A562" s="265">
        <v>119</v>
      </c>
      <c r="B562" s="190"/>
      <c r="C562" s="266" t="s">
        <v>62</v>
      </c>
      <c r="D562" s="267">
        <v>43847</v>
      </c>
      <c r="E562" s="237" t="s">
        <v>2032</v>
      </c>
      <c r="F562" s="237" t="s">
        <v>3</v>
      </c>
      <c r="G562" s="237">
        <v>1817472</v>
      </c>
      <c r="H562" s="190"/>
      <c r="I562" s="248" t="s">
        <v>2935</v>
      </c>
      <c r="J562" s="190"/>
      <c r="K562" s="190"/>
      <c r="L562" s="190"/>
      <c r="M562" s="190"/>
      <c r="N562" s="268">
        <v>0</v>
      </c>
      <c r="O562" s="268">
        <v>10820.460000000001</v>
      </c>
      <c r="P562" s="190" t="s">
        <v>657</v>
      </c>
      <c r="Q562" s="377"/>
    </row>
    <row r="563" spans="1:17" ht="63.75">
      <c r="A563" s="265" t="s">
        <v>553</v>
      </c>
      <c r="B563" s="190"/>
      <c r="C563" s="266" t="s">
        <v>605</v>
      </c>
      <c r="D563" s="267">
        <v>43847</v>
      </c>
      <c r="E563" s="237" t="s">
        <v>2033</v>
      </c>
      <c r="F563" s="237" t="s">
        <v>3</v>
      </c>
      <c r="G563" s="237">
        <v>1817509</v>
      </c>
      <c r="H563" s="190"/>
      <c r="I563" s="248" t="s">
        <v>2936</v>
      </c>
      <c r="J563" s="190"/>
      <c r="K563" s="190"/>
      <c r="L563" s="190"/>
      <c r="M563" s="190"/>
      <c r="N563" s="268">
        <v>0</v>
      </c>
      <c r="O563" s="268">
        <v>6.76</v>
      </c>
      <c r="P563" s="190" t="s">
        <v>657</v>
      </c>
      <c r="Q563" s="377"/>
    </row>
    <row r="564" spans="1:17" ht="63.75">
      <c r="A564" s="265" t="s">
        <v>553</v>
      </c>
      <c r="B564" s="190"/>
      <c r="C564" s="266" t="s">
        <v>605</v>
      </c>
      <c r="D564" s="267">
        <v>43847</v>
      </c>
      <c r="E564" s="237" t="s">
        <v>2034</v>
      </c>
      <c r="F564" s="237" t="s">
        <v>3</v>
      </c>
      <c r="G564" s="237">
        <v>1817508</v>
      </c>
      <c r="H564" s="190"/>
      <c r="I564" s="248" t="s">
        <v>2937</v>
      </c>
      <c r="J564" s="190"/>
      <c r="K564" s="190"/>
      <c r="L564" s="190"/>
      <c r="M564" s="190"/>
      <c r="N564" s="268">
        <v>0</v>
      </c>
      <c r="O564" s="268">
        <v>6.76</v>
      </c>
      <c r="P564" s="190" t="s">
        <v>657</v>
      </c>
      <c r="Q564" s="377"/>
    </row>
    <row r="565" spans="1:17" ht="63.75">
      <c r="A565" s="265" t="s">
        <v>553</v>
      </c>
      <c r="B565" s="190"/>
      <c r="C565" s="266" t="s">
        <v>605</v>
      </c>
      <c r="D565" s="267">
        <v>43847</v>
      </c>
      <c r="E565" s="237" t="s">
        <v>2035</v>
      </c>
      <c r="F565" s="237" t="s">
        <v>3</v>
      </c>
      <c r="G565" s="237">
        <v>1817507</v>
      </c>
      <c r="H565" s="190"/>
      <c r="I565" s="248" t="s">
        <v>2938</v>
      </c>
      <c r="J565" s="190"/>
      <c r="K565" s="190"/>
      <c r="L565" s="190"/>
      <c r="M565" s="190"/>
      <c r="N565" s="268">
        <v>0</v>
      </c>
      <c r="O565" s="268">
        <v>1.32</v>
      </c>
      <c r="P565" s="190" t="s">
        <v>657</v>
      </c>
      <c r="Q565" s="377"/>
    </row>
    <row r="566" spans="1:17" ht="63.75">
      <c r="A566" s="265" t="s">
        <v>553</v>
      </c>
      <c r="B566" s="190"/>
      <c r="C566" s="266" t="s">
        <v>605</v>
      </c>
      <c r="D566" s="267">
        <v>43847</v>
      </c>
      <c r="E566" s="237" t="s">
        <v>2036</v>
      </c>
      <c r="F566" s="237" t="s">
        <v>3</v>
      </c>
      <c r="G566" s="237">
        <v>1817506</v>
      </c>
      <c r="H566" s="190"/>
      <c r="I566" s="248" t="s">
        <v>2939</v>
      </c>
      <c r="J566" s="190"/>
      <c r="K566" s="190"/>
      <c r="L566" s="190"/>
      <c r="M566" s="190"/>
      <c r="N566" s="268">
        <v>0</v>
      </c>
      <c r="O566" s="268">
        <v>1.1599999999999999</v>
      </c>
      <c r="P566" s="190" t="s">
        <v>657</v>
      </c>
      <c r="Q566" s="377"/>
    </row>
    <row r="567" spans="1:17" ht="63.75">
      <c r="A567" s="265" t="s">
        <v>553</v>
      </c>
      <c r="B567" s="190"/>
      <c r="C567" s="266" t="s">
        <v>605</v>
      </c>
      <c r="D567" s="267">
        <v>43847</v>
      </c>
      <c r="E567" s="237" t="s">
        <v>2037</v>
      </c>
      <c r="F567" s="237" t="s">
        <v>3</v>
      </c>
      <c r="G567" s="237">
        <v>1817504</v>
      </c>
      <c r="H567" s="190"/>
      <c r="I567" s="248" t="s">
        <v>2940</v>
      </c>
      <c r="J567" s="190"/>
      <c r="K567" s="190"/>
      <c r="L567" s="190"/>
      <c r="M567" s="190"/>
      <c r="N567" s="268">
        <v>0</v>
      </c>
      <c r="O567" s="268">
        <v>124</v>
      </c>
      <c r="P567" s="190" t="s">
        <v>657</v>
      </c>
      <c r="Q567" s="377"/>
    </row>
    <row r="568" spans="1:17" ht="63.75">
      <c r="A568" s="265" t="s">
        <v>553</v>
      </c>
      <c r="B568" s="190"/>
      <c r="C568" s="266" t="s">
        <v>605</v>
      </c>
      <c r="D568" s="267">
        <v>43847</v>
      </c>
      <c r="E568" s="237" t="s">
        <v>2038</v>
      </c>
      <c r="F568" s="237" t="s">
        <v>3</v>
      </c>
      <c r="G568" s="237">
        <v>1817502</v>
      </c>
      <c r="H568" s="190"/>
      <c r="I568" s="248" t="s">
        <v>2938</v>
      </c>
      <c r="J568" s="190"/>
      <c r="K568" s="190"/>
      <c r="L568" s="190"/>
      <c r="M568" s="190"/>
      <c r="N568" s="268">
        <v>0</v>
      </c>
      <c r="O568" s="268">
        <v>1703.8700000000001</v>
      </c>
      <c r="P568" s="190" t="s">
        <v>657</v>
      </c>
      <c r="Q568" s="377"/>
    </row>
    <row r="569" spans="1:17" ht="63.75">
      <c r="A569" s="265" t="s">
        <v>553</v>
      </c>
      <c r="B569" s="190"/>
      <c r="C569" s="266" t="s">
        <v>605</v>
      </c>
      <c r="D569" s="267">
        <v>43847</v>
      </c>
      <c r="E569" s="237" t="s">
        <v>2039</v>
      </c>
      <c r="F569" s="237" t="s">
        <v>3</v>
      </c>
      <c r="G569" s="237">
        <v>1817495</v>
      </c>
      <c r="H569" s="190"/>
      <c r="I569" s="248" t="s">
        <v>2941</v>
      </c>
      <c r="J569" s="190"/>
      <c r="K569" s="190"/>
      <c r="L569" s="190"/>
      <c r="M569" s="190"/>
      <c r="N569" s="268">
        <v>0</v>
      </c>
      <c r="O569" s="268">
        <v>258.39999999999998</v>
      </c>
      <c r="P569" s="190" t="s">
        <v>657</v>
      </c>
      <c r="Q569" s="377"/>
    </row>
    <row r="570" spans="1:17" ht="51">
      <c r="A570" s="265" t="s">
        <v>553</v>
      </c>
      <c r="B570" s="190"/>
      <c r="C570" s="266" t="s">
        <v>605</v>
      </c>
      <c r="D570" s="267">
        <v>43847</v>
      </c>
      <c r="E570" s="237" t="s">
        <v>2040</v>
      </c>
      <c r="F570" s="237" t="s">
        <v>3</v>
      </c>
      <c r="G570" s="237">
        <v>1817483</v>
      </c>
      <c r="H570" s="190"/>
      <c r="I570" s="248" t="s">
        <v>2942</v>
      </c>
      <c r="J570" s="190"/>
      <c r="K570" s="190"/>
      <c r="L570" s="190"/>
      <c r="M570" s="190"/>
      <c r="N570" s="268">
        <v>0</v>
      </c>
      <c r="O570" s="268">
        <v>228.5</v>
      </c>
      <c r="P570" s="190" t="s">
        <v>657</v>
      </c>
      <c r="Q570" s="377"/>
    </row>
    <row r="571" spans="1:17" ht="63.75">
      <c r="A571" s="265" t="s">
        <v>556</v>
      </c>
      <c r="B571" s="190"/>
      <c r="C571" s="266" t="s">
        <v>716</v>
      </c>
      <c r="D571" s="267">
        <v>43847</v>
      </c>
      <c r="E571" s="237" t="s">
        <v>2041</v>
      </c>
      <c r="F571" s="237" t="s">
        <v>6</v>
      </c>
      <c r="G571" s="237">
        <v>1229723</v>
      </c>
      <c r="H571" s="190"/>
      <c r="I571" s="248" t="s">
        <v>2943</v>
      </c>
      <c r="J571" s="190"/>
      <c r="K571" s="190"/>
      <c r="L571" s="190"/>
      <c r="M571" s="190"/>
      <c r="N571" s="268">
        <v>0</v>
      </c>
      <c r="O571" s="268">
        <v>3143.6</v>
      </c>
      <c r="P571" s="190" t="s">
        <v>657</v>
      </c>
      <c r="Q571" s="377"/>
    </row>
    <row r="572" spans="1:17" ht="89.25">
      <c r="A572" s="265" t="s">
        <v>554</v>
      </c>
      <c r="B572" s="190"/>
      <c r="C572" s="266" t="s">
        <v>728</v>
      </c>
      <c r="D572" s="267">
        <v>43847</v>
      </c>
      <c r="E572" s="237" t="s">
        <v>2042</v>
      </c>
      <c r="F572" s="237" t="s">
        <v>13</v>
      </c>
      <c r="G572" s="237">
        <v>976841</v>
      </c>
      <c r="H572" s="190"/>
      <c r="I572" s="248" t="s">
        <v>2944</v>
      </c>
      <c r="J572" s="190"/>
      <c r="K572" s="190"/>
      <c r="L572" s="190"/>
      <c r="M572" s="190"/>
      <c r="N572" s="268">
        <v>113874</v>
      </c>
      <c r="O572" s="268">
        <v>0</v>
      </c>
      <c r="P572" s="190" t="s">
        <v>657</v>
      </c>
      <c r="Q572" s="377"/>
    </row>
    <row r="573" spans="1:17" ht="76.5">
      <c r="A573" s="265" t="s">
        <v>554</v>
      </c>
      <c r="B573" s="190"/>
      <c r="C573" s="266" t="s">
        <v>728</v>
      </c>
      <c r="D573" s="267">
        <v>43847</v>
      </c>
      <c r="E573" s="237" t="s">
        <v>2043</v>
      </c>
      <c r="F573" s="237" t="s">
        <v>11</v>
      </c>
      <c r="G573" s="237">
        <v>976841</v>
      </c>
      <c r="H573" s="190"/>
      <c r="I573" s="248" t="s">
        <v>2945</v>
      </c>
      <c r="J573" s="190"/>
      <c r="K573" s="190"/>
      <c r="L573" s="190"/>
      <c r="M573" s="190"/>
      <c r="N573" s="268">
        <v>50</v>
      </c>
      <c r="O573" s="268">
        <v>0</v>
      </c>
      <c r="P573" s="190" t="s">
        <v>657</v>
      </c>
      <c r="Q573" s="377"/>
    </row>
    <row r="574" spans="1:17" ht="63.75">
      <c r="A574" s="265">
        <v>513</v>
      </c>
      <c r="B574" s="190"/>
      <c r="C574" s="266" t="s">
        <v>169</v>
      </c>
      <c r="D574" s="267">
        <v>43847</v>
      </c>
      <c r="E574" s="237" t="s">
        <v>2044</v>
      </c>
      <c r="F574" s="237" t="s">
        <v>15</v>
      </c>
      <c r="G574" s="237">
        <v>1249684</v>
      </c>
      <c r="H574" s="190"/>
      <c r="I574" s="248" t="s">
        <v>2946</v>
      </c>
      <c r="J574" s="190"/>
      <c r="K574" s="190"/>
      <c r="L574" s="190"/>
      <c r="M574" s="190"/>
      <c r="N574" s="268">
        <v>50</v>
      </c>
      <c r="O574" s="268">
        <v>0</v>
      </c>
      <c r="P574" s="190" t="s">
        <v>657</v>
      </c>
      <c r="Q574" s="377"/>
    </row>
    <row r="575" spans="1:17" ht="63.75">
      <c r="A575" s="265">
        <v>513</v>
      </c>
      <c r="B575" s="190"/>
      <c r="C575" s="266" t="s">
        <v>169</v>
      </c>
      <c r="D575" s="267">
        <v>43847</v>
      </c>
      <c r="E575" s="237" t="s">
        <v>2045</v>
      </c>
      <c r="F575" s="237" t="s">
        <v>15</v>
      </c>
      <c r="G575" s="237">
        <v>1249686</v>
      </c>
      <c r="H575" s="190"/>
      <c r="I575" s="248" t="s">
        <v>2947</v>
      </c>
      <c r="J575" s="190"/>
      <c r="K575" s="190"/>
      <c r="L575" s="190"/>
      <c r="M575" s="190"/>
      <c r="N575" s="268">
        <v>50</v>
      </c>
      <c r="O575" s="268">
        <v>0</v>
      </c>
      <c r="P575" s="190" t="s">
        <v>657</v>
      </c>
      <c r="Q575" s="377"/>
    </row>
    <row r="576" spans="1:17" ht="76.5">
      <c r="A576" s="265" t="s">
        <v>556</v>
      </c>
      <c r="B576" s="190"/>
      <c r="C576" s="266" t="s">
        <v>716</v>
      </c>
      <c r="D576" s="267">
        <v>43847</v>
      </c>
      <c r="E576" s="237" t="s">
        <v>2046</v>
      </c>
      <c r="F576" s="237" t="s">
        <v>6</v>
      </c>
      <c r="G576" s="237">
        <v>976846</v>
      </c>
      <c r="H576" s="190"/>
      <c r="I576" s="248" t="s">
        <v>2948</v>
      </c>
      <c r="J576" s="190"/>
      <c r="K576" s="190"/>
      <c r="L576" s="190"/>
      <c r="M576" s="190"/>
      <c r="N576" s="268">
        <v>0</v>
      </c>
      <c r="O576" s="268">
        <v>110185.34</v>
      </c>
      <c r="P576" s="190" t="s">
        <v>657</v>
      </c>
      <c r="Q576" s="377"/>
    </row>
    <row r="577" spans="1:17" ht="89.25">
      <c r="A577" s="265">
        <v>291</v>
      </c>
      <c r="B577" s="190"/>
      <c r="C577" s="266" t="s">
        <v>128</v>
      </c>
      <c r="D577" s="267">
        <v>43847</v>
      </c>
      <c r="E577" s="237" t="s">
        <v>2047</v>
      </c>
      <c r="F577" s="237" t="s">
        <v>11</v>
      </c>
      <c r="G577" s="237">
        <v>976835</v>
      </c>
      <c r="H577" s="190"/>
      <c r="I577" s="248" t="s">
        <v>2949</v>
      </c>
      <c r="J577" s="190"/>
      <c r="K577" s="190"/>
      <c r="L577" s="190"/>
      <c r="M577" s="190"/>
      <c r="N577" s="268">
        <v>490</v>
      </c>
      <c r="O577" s="268">
        <v>0</v>
      </c>
      <c r="P577" s="190" t="s">
        <v>657</v>
      </c>
      <c r="Q577" s="377"/>
    </row>
    <row r="578" spans="1:17" ht="76.5">
      <c r="A578" s="265" t="s">
        <v>554</v>
      </c>
      <c r="B578" s="190"/>
      <c r="C578" s="266" t="s">
        <v>728</v>
      </c>
      <c r="D578" s="267">
        <v>43847</v>
      </c>
      <c r="E578" s="237" t="s">
        <v>2048</v>
      </c>
      <c r="F578" s="237" t="s">
        <v>21</v>
      </c>
      <c r="G578" s="237">
        <v>976842</v>
      </c>
      <c r="H578" s="190"/>
      <c r="I578" s="248" t="s">
        <v>2950</v>
      </c>
      <c r="J578" s="190"/>
      <c r="K578" s="190"/>
      <c r="L578" s="190"/>
      <c r="M578" s="190"/>
      <c r="N578" s="268">
        <v>8494000</v>
      </c>
      <c r="O578" s="268">
        <v>0</v>
      </c>
      <c r="P578" s="190" t="s">
        <v>657</v>
      </c>
      <c r="Q578" s="377"/>
    </row>
    <row r="579" spans="1:17" ht="63.75">
      <c r="A579" s="265" t="s">
        <v>556</v>
      </c>
      <c r="B579" s="190"/>
      <c r="C579" s="266" t="s">
        <v>716</v>
      </c>
      <c r="D579" s="267">
        <v>43847</v>
      </c>
      <c r="E579" s="237" t="s">
        <v>2049</v>
      </c>
      <c r="F579" s="237" t="s">
        <v>6</v>
      </c>
      <c r="G579" s="237">
        <v>1230118</v>
      </c>
      <c r="H579" s="190"/>
      <c r="I579" s="248" t="s">
        <v>2951</v>
      </c>
      <c r="J579" s="190"/>
      <c r="K579" s="190"/>
      <c r="L579" s="190"/>
      <c r="M579" s="190"/>
      <c r="N579" s="268">
        <v>0</v>
      </c>
      <c r="O579" s="268">
        <v>362355.66</v>
      </c>
      <c r="P579" s="190" t="s">
        <v>657</v>
      </c>
      <c r="Q579" s="377"/>
    </row>
    <row r="580" spans="1:17" ht="63.75">
      <c r="A580" s="265">
        <v>513</v>
      </c>
      <c r="B580" s="190"/>
      <c r="C580" s="266" t="s">
        <v>169</v>
      </c>
      <c r="D580" s="267">
        <v>43847</v>
      </c>
      <c r="E580" s="237" t="s">
        <v>2050</v>
      </c>
      <c r="F580" s="237" t="s">
        <v>15</v>
      </c>
      <c r="G580" s="237">
        <v>1250257</v>
      </c>
      <c r="H580" s="190"/>
      <c r="I580" s="248" t="s">
        <v>2952</v>
      </c>
      <c r="J580" s="190"/>
      <c r="K580" s="190"/>
      <c r="L580" s="190"/>
      <c r="M580" s="190"/>
      <c r="N580" s="268">
        <v>50</v>
      </c>
      <c r="O580" s="268">
        <v>0</v>
      </c>
      <c r="P580" s="190" t="s">
        <v>657</v>
      </c>
      <c r="Q580" s="377"/>
    </row>
    <row r="581" spans="1:17" ht="76.5">
      <c r="A581" s="265">
        <v>513</v>
      </c>
      <c r="B581" s="190"/>
      <c r="C581" s="266" t="s">
        <v>169</v>
      </c>
      <c r="D581" s="267">
        <v>43847</v>
      </c>
      <c r="E581" s="237" t="s">
        <v>2051</v>
      </c>
      <c r="F581" s="237" t="s">
        <v>11</v>
      </c>
      <c r="G581" s="237">
        <v>976850</v>
      </c>
      <c r="H581" s="190"/>
      <c r="I581" s="248" t="s">
        <v>2953</v>
      </c>
      <c r="J581" s="190"/>
      <c r="K581" s="190"/>
      <c r="L581" s="190"/>
      <c r="M581" s="190"/>
      <c r="N581" s="268">
        <v>1321.23</v>
      </c>
      <c r="O581" s="268">
        <v>0</v>
      </c>
      <c r="P581" s="190" t="s">
        <v>657</v>
      </c>
      <c r="Q581" s="377"/>
    </row>
    <row r="582" spans="1:17" ht="51">
      <c r="A582" s="265">
        <v>513</v>
      </c>
      <c r="B582" s="190"/>
      <c r="C582" s="266" t="s">
        <v>169</v>
      </c>
      <c r="D582" s="267">
        <v>43847</v>
      </c>
      <c r="E582" s="237" t="s">
        <v>2052</v>
      </c>
      <c r="F582" s="237" t="s">
        <v>15</v>
      </c>
      <c r="G582" s="237">
        <v>1250538</v>
      </c>
      <c r="H582" s="190"/>
      <c r="I582" s="248" t="s">
        <v>1354</v>
      </c>
      <c r="J582" s="190"/>
      <c r="K582" s="190"/>
      <c r="L582" s="190"/>
      <c r="M582" s="190"/>
      <c r="N582" s="268">
        <v>50</v>
      </c>
      <c r="O582" s="268">
        <v>0</v>
      </c>
      <c r="P582" s="190" t="s">
        <v>657</v>
      </c>
      <c r="Q582" s="377"/>
    </row>
    <row r="583" spans="1:17" ht="51">
      <c r="A583" s="265">
        <v>513</v>
      </c>
      <c r="B583" s="190"/>
      <c r="C583" s="266" t="s">
        <v>169</v>
      </c>
      <c r="D583" s="267">
        <v>43847</v>
      </c>
      <c r="E583" s="237" t="s">
        <v>2053</v>
      </c>
      <c r="F583" s="237" t="s">
        <v>15</v>
      </c>
      <c r="G583" s="237">
        <v>1250439</v>
      </c>
      <c r="H583" s="190"/>
      <c r="I583" s="248" t="s">
        <v>2954</v>
      </c>
      <c r="J583" s="190"/>
      <c r="K583" s="190"/>
      <c r="L583" s="190"/>
      <c r="M583" s="190"/>
      <c r="N583" s="268">
        <v>50</v>
      </c>
      <c r="O583" s="268">
        <v>0</v>
      </c>
      <c r="P583" s="190" t="s">
        <v>657</v>
      </c>
      <c r="Q583" s="377"/>
    </row>
    <row r="584" spans="1:17" ht="63.75">
      <c r="A584" s="265">
        <v>287</v>
      </c>
      <c r="B584" s="190"/>
      <c r="C584" s="266" t="s">
        <v>125</v>
      </c>
      <c r="D584" s="267">
        <v>43847</v>
      </c>
      <c r="E584" s="237" t="s">
        <v>2054</v>
      </c>
      <c r="F584" s="237" t="s">
        <v>11</v>
      </c>
      <c r="G584" s="237">
        <v>976871</v>
      </c>
      <c r="H584" s="190"/>
      <c r="I584" s="248" t="s">
        <v>2955</v>
      </c>
      <c r="J584" s="190"/>
      <c r="K584" s="190"/>
      <c r="L584" s="190"/>
      <c r="M584" s="190"/>
      <c r="N584" s="268">
        <v>50</v>
      </c>
      <c r="O584" s="268">
        <v>0</v>
      </c>
      <c r="P584" s="190" t="s">
        <v>657</v>
      </c>
      <c r="Q584" s="377"/>
    </row>
    <row r="585" spans="1:17" ht="51">
      <c r="A585" s="265" t="s">
        <v>562</v>
      </c>
      <c r="B585" s="190"/>
      <c r="C585" s="266" t="s">
        <v>604</v>
      </c>
      <c r="D585" s="267">
        <v>43850</v>
      </c>
      <c r="E585" s="237" t="s">
        <v>2055</v>
      </c>
      <c r="F585" s="237" t="s">
        <v>3</v>
      </c>
      <c r="G585" s="237">
        <v>1817914</v>
      </c>
      <c r="H585" s="190"/>
      <c r="I585" s="248" t="s">
        <v>2956</v>
      </c>
      <c r="J585" s="190"/>
      <c r="K585" s="190"/>
      <c r="L585" s="190"/>
      <c r="M585" s="190"/>
      <c r="N585" s="268">
        <v>0</v>
      </c>
      <c r="O585" s="268">
        <v>1190</v>
      </c>
      <c r="P585" s="190" t="s">
        <v>657</v>
      </c>
      <c r="Q585" s="377"/>
    </row>
    <row r="586" spans="1:17" ht="51">
      <c r="A586" s="265" t="s">
        <v>562</v>
      </c>
      <c r="B586" s="190"/>
      <c r="C586" s="266" t="s">
        <v>604</v>
      </c>
      <c r="D586" s="267">
        <v>43850</v>
      </c>
      <c r="E586" s="237" t="s">
        <v>2056</v>
      </c>
      <c r="F586" s="237" t="s">
        <v>3</v>
      </c>
      <c r="G586" s="237">
        <v>1817917</v>
      </c>
      <c r="H586" s="190"/>
      <c r="I586" s="248" t="s">
        <v>2957</v>
      </c>
      <c r="J586" s="190"/>
      <c r="K586" s="190"/>
      <c r="L586" s="190"/>
      <c r="M586" s="190"/>
      <c r="N586" s="268">
        <v>0</v>
      </c>
      <c r="O586" s="268">
        <v>674</v>
      </c>
      <c r="P586" s="190" t="s">
        <v>657</v>
      </c>
      <c r="Q586" s="377"/>
    </row>
    <row r="587" spans="1:17" ht="51">
      <c r="A587" s="265" t="s">
        <v>553</v>
      </c>
      <c r="B587" s="190"/>
      <c r="C587" s="266" t="s">
        <v>605</v>
      </c>
      <c r="D587" s="267">
        <v>43850</v>
      </c>
      <c r="E587" s="237" t="s">
        <v>2057</v>
      </c>
      <c r="F587" s="237" t="s">
        <v>3</v>
      </c>
      <c r="G587" s="237">
        <v>1817938</v>
      </c>
      <c r="H587" s="190"/>
      <c r="I587" s="248" t="s">
        <v>2958</v>
      </c>
      <c r="J587" s="190"/>
      <c r="K587" s="190"/>
      <c r="L587" s="190"/>
      <c r="M587" s="190"/>
      <c r="N587" s="268">
        <v>0</v>
      </c>
      <c r="O587" s="268">
        <v>16.96</v>
      </c>
      <c r="P587" s="190" t="s">
        <v>657</v>
      </c>
      <c r="Q587" s="377"/>
    </row>
    <row r="588" spans="1:17" ht="51">
      <c r="A588" s="265" t="s">
        <v>562</v>
      </c>
      <c r="B588" s="190"/>
      <c r="C588" s="266" t="s">
        <v>604</v>
      </c>
      <c r="D588" s="267">
        <v>43850</v>
      </c>
      <c r="E588" s="237" t="s">
        <v>2058</v>
      </c>
      <c r="F588" s="237" t="s">
        <v>3</v>
      </c>
      <c r="G588" s="237">
        <v>1817939</v>
      </c>
      <c r="H588" s="190"/>
      <c r="I588" s="248" t="s">
        <v>2959</v>
      </c>
      <c r="J588" s="190"/>
      <c r="K588" s="190"/>
      <c r="L588" s="190"/>
      <c r="M588" s="190"/>
      <c r="N588" s="268">
        <v>0</v>
      </c>
      <c r="O588" s="268">
        <v>511.52000000000004</v>
      </c>
      <c r="P588" s="190" t="s">
        <v>657</v>
      </c>
      <c r="Q588" s="377"/>
    </row>
    <row r="589" spans="1:17" ht="51">
      <c r="A589" s="265" t="s">
        <v>562</v>
      </c>
      <c r="B589" s="190"/>
      <c r="C589" s="266" t="s">
        <v>604</v>
      </c>
      <c r="D589" s="267">
        <v>43850</v>
      </c>
      <c r="E589" s="237" t="s">
        <v>2059</v>
      </c>
      <c r="F589" s="237" t="s">
        <v>3</v>
      </c>
      <c r="G589" s="237">
        <v>1817942</v>
      </c>
      <c r="H589" s="190"/>
      <c r="I589" s="248" t="s">
        <v>2960</v>
      </c>
      <c r="J589" s="190"/>
      <c r="K589" s="190"/>
      <c r="L589" s="190"/>
      <c r="M589" s="190"/>
      <c r="N589" s="268">
        <v>0</v>
      </c>
      <c r="O589" s="268">
        <v>1084.25</v>
      </c>
      <c r="P589" s="190" t="s">
        <v>657</v>
      </c>
      <c r="Q589" s="377"/>
    </row>
    <row r="590" spans="1:17" ht="51">
      <c r="A590" s="265">
        <v>41</v>
      </c>
      <c r="B590" s="190"/>
      <c r="C590" s="266" t="s">
        <v>47</v>
      </c>
      <c r="D590" s="267">
        <v>43850</v>
      </c>
      <c r="E590" s="237" t="s">
        <v>2060</v>
      </c>
      <c r="F590" s="237" t="s">
        <v>3</v>
      </c>
      <c r="G590" s="237">
        <v>1817960</v>
      </c>
      <c r="H590" s="190"/>
      <c r="I590" s="248" t="s">
        <v>2961</v>
      </c>
      <c r="J590" s="190"/>
      <c r="K590" s="190"/>
      <c r="L590" s="190"/>
      <c r="M590" s="190"/>
      <c r="N590" s="268">
        <v>0</v>
      </c>
      <c r="O590" s="268">
        <v>44</v>
      </c>
      <c r="P590" s="190" t="s">
        <v>657</v>
      </c>
      <c r="Q590" s="377"/>
    </row>
    <row r="591" spans="1:17" ht="51">
      <c r="A591" s="265">
        <v>41</v>
      </c>
      <c r="B591" s="190"/>
      <c r="C591" s="266" t="s">
        <v>47</v>
      </c>
      <c r="D591" s="267">
        <v>43850</v>
      </c>
      <c r="E591" s="237" t="s">
        <v>2061</v>
      </c>
      <c r="F591" s="237" t="s">
        <v>3</v>
      </c>
      <c r="G591" s="237">
        <v>1817961</v>
      </c>
      <c r="H591" s="190"/>
      <c r="I591" s="248" t="s">
        <v>2961</v>
      </c>
      <c r="J591" s="190"/>
      <c r="K591" s="190"/>
      <c r="L591" s="190"/>
      <c r="M591" s="190"/>
      <c r="N591" s="268">
        <v>0</v>
      </c>
      <c r="O591" s="268">
        <v>734</v>
      </c>
      <c r="P591" s="190" t="s">
        <v>657</v>
      </c>
      <c r="Q591" s="377"/>
    </row>
    <row r="592" spans="1:17" ht="51">
      <c r="A592" s="265">
        <v>41</v>
      </c>
      <c r="B592" s="190"/>
      <c r="C592" s="266" t="s">
        <v>47</v>
      </c>
      <c r="D592" s="267">
        <v>43850</v>
      </c>
      <c r="E592" s="237" t="s">
        <v>2062</v>
      </c>
      <c r="F592" s="237" t="s">
        <v>3</v>
      </c>
      <c r="G592" s="237">
        <v>1817963</v>
      </c>
      <c r="H592" s="190"/>
      <c r="I592" s="248" t="s">
        <v>2961</v>
      </c>
      <c r="J592" s="190"/>
      <c r="K592" s="190"/>
      <c r="L592" s="190"/>
      <c r="M592" s="190"/>
      <c r="N592" s="268">
        <v>0</v>
      </c>
      <c r="O592" s="268">
        <v>477</v>
      </c>
      <c r="P592" s="190" t="s">
        <v>657</v>
      </c>
      <c r="Q592" s="377"/>
    </row>
    <row r="593" spans="1:17" ht="51">
      <c r="A593" s="265">
        <v>41</v>
      </c>
      <c r="B593" s="190"/>
      <c r="C593" s="266" t="s">
        <v>47</v>
      </c>
      <c r="D593" s="267">
        <v>43850</v>
      </c>
      <c r="E593" s="237" t="s">
        <v>2063</v>
      </c>
      <c r="F593" s="237" t="s">
        <v>3</v>
      </c>
      <c r="G593" s="237">
        <v>1817964</v>
      </c>
      <c r="H593" s="190"/>
      <c r="I593" s="248" t="s">
        <v>2961</v>
      </c>
      <c r="J593" s="190"/>
      <c r="K593" s="190"/>
      <c r="L593" s="190"/>
      <c r="M593" s="190"/>
      <c r="N593" s="268">
        <v>0</v>
      </c>
      <c r="O593" s="268">
        <v>901</v>
      </c>
      <c r="P593" s="190" t="s">
        <v>657</v>
      </c>
      <c r="Q593" s="377"/>
    </row>
    <row r="594" spans="1:17" ht="38.25">
      <c r="A594" s="265" t="s">
        <v>562</v>
      </c>
      <c r="B594" s="190"/>
      <c r="C594" s="266" t="s">
        <v>604</v>
      </c>
      <c r="D594" s="267">
        <v>43850</v>
      </c>
      <c r="E594" s="237" t="s">
        <v>2064</v>
      </c>
      <c r="F594" s="237" t="s">
        <v>3</v>
      </c>
      <c r="G594" s="237">
        <v>1817967</v>
      </c>
      <c r="H594" s="190"/>
      <c r="I594" s="248" t="s">
        <v>2962</v>
      </c>
      <c r="J594" s="190"/>
      <c r="K594" s="190"/>
      <c r="L594" s="190"/>
      <c r="M594" s="190"/>
      <c r="N594" s="268">
        <v>0</v>
      </c>
      <c r="O594" s="268">
        <v>1109.94</v>
      </c>
      <c r="P594" s="190" t="s">
        <v>657</v>
      </c>
      <c r="Q594" s="377"/>
    </row>
    <row r="595" spans="1:17" ht="63.75">
      <c r="A595" s="265">
        <v>15</v>
      </c>
      <c r="B595" s="190"/>
      <c r="C595" s="266" t="s">
        <v>42</v>
      </c>
      <c r="D595" s="267">
        <v>43850</v>
      </c>
      <c r="E595" s="237" t="s">
        <v>2065</v>
      </c>
      <c r="F595" s="237" t="s">
        <v>3</v>
      </c>
      <c r="G595" s="237">
        <v>1817900</v>
      </c>
      <c r="H595" s="190"/>
      <c r="I595" s="248" t="s">
        <v>2963</v>
      </c>
      <c r="J595" s="190"/>
      <c r="K595" s="190"/>
      <c r="L595" s="190"/>
      <c r="M595" s="190"/>
      <c r="N595" s="268">
        <v>0</v>
      </c>
      <c r="O595" s="268">
        <v>156566.47</v>
      </c>
      <c r="P595" s="190" t="s">
        <v>657</v>
      </c>
      <c r="Q595" s="377"/>
    </row>
    <row r="596" spans="1:17" ht="51">
      <c r="A596" s="265" t="s">
        <v>553</v>
      </c>
      <c r="B596" s="190"/>
      <c r="C596" s="266" t="s">
        <v>605</v>
      </c>
      <c r="D596" s="267">
        <v>43850</v>
      </c>
      <c r="E596" s="237" t="s">
        <v>2066</v>
      </c>
      <c r="F596" s="237" t="s">
        <v>3</v>
      </c>
      <c r="G596" s="237">
        <v>1817864</v>
      </c>
      <c r="H596" s="190"/>
      <c r="I596" s="248" t="s">
        <v>2964</v>
      </c>
      <c r="J596" s="190"/>
      <c r="K596" s="190"/>
      <c r="L596" s="190"/>
      <c r="M596" s="190"/>
      <c r="N596" s="268">
        <v>0</v>
      </c>
      <c r="O596" s="268">
        <v>144</v>
      </c>
      <c r="P596" s="190" t="s">
        <v>657</v>
      </c>
      <c r="Q596" s="377"/>
    </row>
    <row r="597" spans="1:17" ht="51">
      <c r="A597" s="265" t="s">
        <v>562</v>
      </c>
      <c r="B597" s="190"/>
      <c r="C597" s="266" t="s">
        <v>604</v>
      </c>
      <c r="D597" s="267">
        <v>43850</v>
      </c>
      <c r="E597" s="237" t="s">
        <v>2067</v>
      </c>
      <c r="F597" s="237" t="s">
        <v>3</v>
      </c>
      <c r="G597" s="237">
        <v>1817865</v>
      </c>
      <c r="H597" s="190"/>
      <c r="I597" s="248" t="s">
        <v>2965</v>
      </c>
      <c r="J597" s="190"/>
      <c r="K597" s="190"/>
      <c r="L597" s="190"/>
      <c r="M597" s="190"/>
      <c r="N597" s="268">
        <v>0</v>
      </c>
      <c r="O597" s="268">
        <v>1193.82</v>
      </c>
      <c r="P597" s="190" t="s">
        <v>657</v>
      </c>
      <c r="Q597" s="377"/>
    </row>
    <row r="598" spans="1:17" ht="63.75">
      <c r="A598" s="265">
        <v>266</v>
      </c>
      <c r="B598" s="190"/>
      <c r="C598" s="266" t="s">
        <v>1375</v>
      </c>
      <c r="D598" s="267">
        <v>43850</v>
      </c>
      <c r="E598" s="237" t="s">
        <v>2068</v>
      </c>
      <c r="F598" s="237" t="s">
        <v>3</v>
      </c>
      <c r="G598" s="237">
        <v>1817879</v>
      </c>
      <c r="H598" s="190"/>
      <c r="I598" s="248" t="s">
        <v>2966</v>
      </c>
      <c r="J598" s="190"/>
      <c r="K598" s="190"/>
      <c r="L598" s="190"/>
      <c r="M598" s="190"/>
      <c r="N598" s="268">
        <v>0</v>
      </c>
      <c r="O598" s="268">
        <v>4850</v>
      </c>
      <c r="P598" s="190" t="s">
        <v>657</v>
      </c>
      <c r="Q598" s="377"/>
    </row>
    <row r="599" spans="1:17" ht="51">
      <c r="A599" s="265" t="s">
        <v>553</v>
      </c>
      <c r="B599" s="190"/>
      <c r="C599" s="266" t="s">
        <v>605</v>
      </c>
      <c r="D599" s="267">
        <v>43850</v>
      </c>
      <c r="E599" s="237" t="s">
        <v>2069</v>
      </c>
      <c r="F599" s="237" t="s">
        <v>3</v>
      </c>
      <c r="G599" s="237">
        <v>1817893</v>
      </c>
      <c r="H599" s="190"/>
      <c r="I599" s="248" t="s">
        <v>2967</v>
      </c>
      <c r="J599" s="190"/>
      <c r="K599" s="190"/>
      <c r="L599" s="190"/>
      <c r="M599" s="190"/>
      <c r="N599" s="268">
        <v>0</v>
      </c>
      <c r="O599" s="268">
        <v>585.89</v>
      </c>
      <c r="P599" s="190" t="s">
        <v>657</v>
      </c>
      <c r="Q599" s="377"/>
    </row>
    <row r="600" spans="1:17" ht="51">
      <c r="A600" s="265" t="s">
        <v>562</v>
      </c>
      <c r="B600" s="190"/>
      <c r="C600" s="266" t="s">
        <v>604</v>
      </c>
      <c r="D600" s="267">
        <v>43850</v>
      </c>
      <c r="E600" s="237" t="s">
        <v>2070</v>
      </c>
      <c r="F600" s="237" t="s">
        <v>3</v>
      </c>
      <c r="G600" s="237">
        <v>1817894</v>
      </c>
      <c r="H600" s="190"/>
      <c r="I600" s="248" t="s">
        <v>2968</v>
      </c>
      <c r="J600" s="190"/>
      <c r="K600" s="190"/>
      <c r="L600" s="190"/>
      <c r="M600" s="190"/>
      <c r="N600" s="268">
        <v>0</v>
      </c>
      <c r="O600" s="268">
        <v>4317</v>
      </c>
      <c r="P600" s="190" t="s">
        <v>657</v>
      </c>
      <c r="Q600" s="377"/>
    </row>
    <row r="601" spans="1:17" ht="63.75">
      <c r="A601" s="265">
        <v>266</v>
      </c>
      <c r="B601" s="190"/>
      <c r="C601" s="266" t="s">
        <v>1375</v>
      </c>
      <c r="D601" s="267">
        <v>43850</v>
      </c>
      <c r="E601" s="237" t="s">
        <v>2071</v>
      </c>
      <c r="F601" s="237" t="s">
        <v>3</v>
      </c>
      <c r="G601" s="237">
        <v>1817895</v>
      </c>
      <c r="H601" s="190"/>
      <c r="I601" s="248" t="s">
        <v>2969</v>
      </c>
      <c r="J601" s="190"/>
      <c r="K601" s="190"/>
      <c r="L601" s="190"/>
      <c r="M601" s="190"/>
      <c r="N601" s="268">
        <v>0</v>
      </c>
      <c r="O601" s="268">
        <v>4850</v>
      </c>
      <c r="P601" s="190" t="s">
        <v>657</v>
      </c>
      <c r="Q601" s="377"/>
    </row>
    <row r="602" spans="1:17" ht="63.75">
      <c r="A602" s="265">
        <v>266</v>
      </c>
      <c r="B602" s="190"/>
      <c r="C602" s="266" t="s">
        <v>1375</v>
      </c>
      <c r="D602" s="267">
        <v>43850</v>
      </c>
      <c r="E602" s="237" t="s">
        <v>2072</v>
      </c>
      <c r="F602" s="237" t="s">
        <v>3</v>
      </c>
      <c r="G602" s="237">
        <v>1817897</v>
      </c>
      <c r="H602" s="190"/>
      <c r="I602" s="248" t="s">
        <v>2970</v>
      </c>
      <c r="J602" s="190"/>
      <c r="K602" s="190"/>
      <c r="L602" s="190"/>
      <c r="M602" s="190"/>
      <c r="N602" s="268">
        <v>0</v>
      </c>
      <c r="O602" s="268">
        <v>4446</v>
      </c>
      <c r="P602" s="190" t="s">
        <v>657</v>
      </c>
      <c r="Q602" s="377"/>
    </row>
    <row r="603" spans="1:17" ht="63.75">
      <c r="A603" s="265">
        <v>291</v>
      </c>
      <c r="B603" s="190"/>
      <c r="C603" s="266" t="s">
        <v>128</v>
      </c>
      <c r="D603" s="267">
        <v>43850</v>
      </c>
      <c r="E603" s="237" t="s">
        <v>2073</v>
      </c>
      <c r="F603" s="237" t="s">
        <v>3</v>
      </c>
      <c r="G603" s="237">
        <v>1817904</v>
      </c>
      <c r="H603" s="190"/>
      <c r="I603" s="248" t="s">
        <v>2971</v>
      </c>
      <c r="J603" s="190"/>
      <c r="K603" s="190"/>
      <c r="L603" s="190"/>
      <c r="M603" s="190"/>
      <c r="N603" s="268">
        <v>0</v>
      </c>
      <c r="O603" s="268">
        <v>28433.32</v>
      </c>
      <c r="P603" s="190" t="s">
        <v>657</v>
      </c>
      <c r="Q603" s="377"/>
    </row>
    <row r="604" spans="1:17" ht="89.25">
      <c r="A604" s="265" t="s">
        <v>554</v>
      </c>
      <c r="B604" s="190"/>
      <c r="C604" s="266" t="s">
        <v>728</v>
      </c>
      <c r="D604" s="267">
        <v>43850</v>
      </c>
      <c r="E604" s="237" t="s">
        <v>2074</v>
      </c>
      <c r="F604" s="237" t="s">
        <v>13</v>
      </c>
      <c r="G604" s="237">
        <v>976889</v>
      </c>
      <c r="H604" s="190"/>
      <c r="I604" s="248" t="s">
        <v>2972</v>
      </c>
      <c r="J604" s="190"/>
      <c r="K604" s="190"/>
      <c r="L604" s="190"/>
      <c r="M604" s="190"/>
      <c r="N604" s="268">
        <v>5837175</v>
      </c>
      <c r="O604" s="268">
        <v>0</v>
      </c>
      <c r="P604" s="190" t="s">
        <v>657</v>
      </c>
      <c r="Q604" s="377"/>
    </row>
    <row r="605" spans="1:17" ht="63.75">
      <c r="A605" s="265" t="s">
        <v>554</v>
      </c>
      <c r="B605" s="190"/>
      <c r="C605" s="266" t="s">
        <v>728</v>
      </c>
      <c r="D605" s="267">
        <v>43850</v>
      </c>
      <c r="E605" s="237" t="s">
        <v>2075</v>
      </c>
      <c r="F605" s="237" t="s">
        <v>11</v>
      </c>
      <c r="G605" s="237">
        <v>976891</v>
      </c>
      <c r="H605" s="190"/>
      <c r="I605" s="248" t="s">
        <v>2973</v>
      </c>
      <c r="J605" s="190"/>
      <c r="K605" s="190"/>
      <c r="L605" s="190"/>
      <c r="M605" s="190"/>
      <c r="N605" s="268">
        <v>50</v>
      </c>
      <c r="O605" s="268">
        <v>0</v>
      </c>
      <c r="P605" s="190" t="s">
        <v>657</v>
      </c>
      <c r="Q605" s="377"/>
    </row>
    <row r="606" spans="1:17" ht="51">
      <c r="A606" s="265">
        <v>340</v>
      </c>
      <c r="B606" s="190"/>
      <c r="C606" s="266" t="s">
        <v>145</v>
      </c>
      <c r="D606" s="267">
        <v>43850</v>
      </c>
      <c r="E606" s="237" t="s">
        <v>2076</v>
      </c>
      <c r="F606" s="237" t="s">
        <v>6</v>
      </c>
      <c r="G606" s="237">
        <v>1251104</v>
      </c>
      <c r="H606" s="190"/>
      <c r="I606" s="248" t="s">
        <v>2974</v>
      </c>
      <c r="J606" s="190"/>
      <c r="K606" s="190"/>
      <c r="L606" s="190"/>
      <c r="M606" s="190"/>
      <c r="N606" s="268">
        <v>0</v>
      </c>
      <c r="O606" s="268">
        <v>21421.38</v>
      </c>
      <c r="P606" s="190" t="s">
        <v>657</v>
      </c>
      <c r="Q606" s="377"/>
    </row>
    <row r="607" spans="1:17" ht="51">
      <c r="A607" s="265">
        <v>340</v>
      </c>
      <c r="B607" s="190"/>
      <c r="C607" s="266" t="s">
        <v>145</v>
      </c>
      <c r="D607" s="267">
        <v>43850</v>
      </c>
      <c r="E607" s="237" t="s">
        <v>2077</v>
      </c>
      <c r="F607" s="237" t="s">
        <v>15</v>
      </c>
      <c r="G607" s="237">
        <v>1251105</v>
      </c>
      <c r="H607" s="190"/>
      <c r="I607" s="248" t="s">
        <v>2975</v>
      </c>
      <c r="J607" s="190"/>
      <c r="K607" s="190"/>
      <c r="L607" s="190"/>
      <c r="M607" s="190"/>
      <c r="N607" s="268">
        <v>50</v>
      </c>
      <c r="O607" s="268">
        <v>0</v>
      </c>
      <c r="P607" s="190" t="s">
        <v>657</v>
      </c>
      <c r="Q607" s="377"/>
    </row>
    <row r="608" spans="1:17" ht="76.5">
      <c r="A608" s="265" t="s">
        <v>554</v>
      </c>
      <c r="B608" s="190"/>
      <c r="C608" s="266" t="s">
        <v>728</v>
      </c>
      <c r="D608" s="267">
        <v>43850</v>
      </c>
      <c r="E608" s="237" t="s">
        <v>2078</v>
      </c>
      <c r="F608" s="237" t="s">
        <v>11</v>
      </c>
      <c r="G608" s="237">
        <v>976897</v>
      </c>
      <c r="H608" s="190"/>
      <c r="I608" s="248" t="s">
        <v>2976</v>
      </c>
      <c r="J608" s="190"/>
      <c r="K608" s="190"/>
      <c r="L608" s="190"/>
      <c r="M608" s="190"/>
      <c r="N608" s="268">
        <v>50</v>
      </c>
      <c r="O608" s="268">
        <v>0</v>
      </c>
      <c r="P608" s="190" t="s">
        <v>657</v>
      </c>
      <c r="Q608" s="377"/>
    </row>
    <row r="609" spans="1:17" ht="76.5">
      <c r="A609" s="265" t="s">
        <v>554</v>
      </c>
      <c r="B609" s="190"/>
      <c r="C609" s="266" t="s">
        <v>728</v>
      </c>
      <c r="D609" s="267">
        <v>43850</v>
      </c>
      <c r="E609" s="237" t="s">
        <v>2079</v>
      </c>
      <c r="F609" s="237" t="s">
        <v>13</v>
      </c>
      <c r="G609" s="237">
        <v>976897</v>
      </c>
      <c r="H609" s="190"/>
      <c r="I609" s="248" t="s">
        <v>2977</v>
      </c>
      <c r="J609" s="190"/>
      <c r="K609" s="190"/>
      <c r="L609" s="190"/>
      <c r="M609" s="190"/>
      <c r="N609" s="268">
        <v>7750</v>
      </c>
      <c r="O609" s="268">
        <v>0</v>
      </c>
      <c r="P609" s="190" t="s">
        <v>657</v>
      </c>
      <c r="Q609" s="377"/>
    </row>
    <row r="610" spans="1:17" ht="76.5">
      <c r="A610" s="265" t="s">
        <v>554</v>
      </c>
      <c r="B610" s="190"/>
      <c r="C610" s="266" t="s">
        <v>728</v>
      </c>
      <c r="D610" s="267">
        <v>43850</v>
      </c>
      <c r="E610" s="237" t="s">
        <v>2080</v>
      </c>
      <c r="F610" s="237" t="s">
        <v>6</v>
      </c>
      <c r="G610" s="237">
        <v>1230691</v>
      </c>
      <c r="H610" s="190"/>
      <c r="I610" s="248" t="s">
        <v>2978</v>
      </c>
      <c r="J610" s="190"/>
      <c r="K610" s="190"/>
      <c r="L610" s="190"/>
      <c r="M610" s="190"/>
      <c r="N610" s="268">
        <v>0</v>
      </c>
      <c r="O610" s="268">
        <v>50000</v>
      </c>
      <c r="P610" s="190" t="s">
        <v>657</v>
      </c>
      <c r="Q610" s="377"/>
    </row>
    <row r="611" spans="1:17" ht="63.75">
      <c r="A611" s="265" t="s">
        <v>556</v>
      </c>
      <c r="B611" s="190"/>
      <c r="C611" s="266" t="s">
        <v>716</v>
      </c>
      <c r="D611" s="267">
        <v>43850</v>
      </c>
      <c r="E611" s="237" t="s">
        <v>2081</v>
      </c>
      <c r="F611" s="237" t="s">
        <v>6</v>
      </c>
      <c r="G611" s="237">
        <v>1230698</v>
      </c>
      <c r="H611" s="190"/>
      <c r="I611" s="248" t="s">
        <v>2979</v>
      </c>
      <c r="J611" s="190"/>
      <c r="K611" s="190"/>
      <c r="L611" s="190"/>
      <c r="M611" s="190"/>
      <c r="N611" s="268">
        <v>0</v>
      </c>
      <c r="O611" s="268">
        <v>3933.3</v>
      </c>
      <c r="P611" s="190" t="s">
        <v>657</v>
      </c>
      <c r="Q611" s="377"/>
    </row>
    <row r="612" spans="1:17" ht="51">
      <c r="A612" s="265" t="s">
        <v>553</v>
      </c>
      <c r="B612" s="190"/>
      <c r="C612" s="266" t="s">
        <v>605</v>
      </c>
      <c r="D612" s="267">
        <v>43851</v>
      </c>
      <c r="E612" s="237" t="s">
        <v>2082</v>
      </c>
      <c r="F612" s="237" t="s">
        <v>3</v>
      </c>
      <c r="G612" s="237">
        <v>1818305</v>
      </c>
      <c r="H612" s="190"/>
      <c r="I612" s="248" t="s">
        <v>2980</v>
      </c>
      <c r="J612" s="190"/>
      <c r="K612" s="190"/>
      <c r="L612" s="190"/>
      <c r="M612" s="190"/>
      <c r="N612" s="268">
        <v>0</v>
      </c>
      <c r="O612" s="268">
        <v>17.21</v>
      </c>
      <c r="P612" s="190" t="s">
        <v>657</v>
      </c>
      <c r="Q612" s="377"/>
    </row>
    <row r="613" spans="1:17" ht="51">
      <c r="A613" s="265" t="s">
        <v>553</v>
      </c>
      <c r="B613" s="190"/>
      <c r="C613" s="266" t="s">
        <v>605</v>
      </c>
      <c r="D613" s="267">
        <v>43851</v>
      </c>
      <c r="E613" s="237" t="s">
        <v>2083</v>
      </c>
      <c r="F613" s="237" t="s">
        <v>3</v>
      </c>
      <c r="G613" s="237">
        <v>1818304</v>
      </c>
      <c r="H613" s="190"/>
      <c r="I613" s="248" t="s">
        <v>2980</v>
      </c>
      <c r="J613" s="190"/>
      <c r="K613" s="190"/>
      <c r="L613" s="190"/>
      <c r="M613" s="190"/>
      <c r="N613" s="268">
        <v>0</v>
      </c>
      <c r="O613" s="268">
        <v>351.32</v>
      </c>
      <c r="P613" s="190" t="s">
        <v>657</v>
      </c>
      <c r="Q613" s="377"/>
    </row>
    <row r="614" spans="1:17" ht="51">
      <c r="A614" s="265">
        <v>35</v>
      </c>
      <c r="B614" s="190"/>
      <c r="C614" s="266" t="s">
        <v>46</v>
      </c>
      <c r="D614" s="267">
        <v>43851</v>
      </c>
      <c r="E614" s="237" t="s">
        <v>2084</v>
      </c>
      <c r="F614" s="237" t="s">
        <v>3</v>
      </c>
      <c r="G614" s="237">
        <v>1818302</v>
      </c>
      <c r="H614" s="190"/>
      <c r="I614" s="248" t="s">
        <v>710</v>
      </c>
      <c r="J614" s="190"/>
      <c r="K614" s="190"/>
      <c r="L614" s="190"/>
      <c r="M614" s="190"/>
      <c r="N614" s="268">
        <v>0</v>
      </c>
      <c r="O614" s="268">
        <v>1200</v>
      </c>
      <c r="P614" s="190" t="s">
        <v>657</v>
      </c>
      <c r="Q614" s="377"/>
    </row>
    <row r="615" spans="1:17" ht="51">
      <c r="A615" s="265">
        <v>46</v>
      </c>
      <c r="B615" s="190"/>
      <c r="C615" s="266" t="s">
        <v>48</v>
      </c>
      <c r="D615" s="267">
        <v>43851</v>
      </c>
      <c r="E615" s="237" t="s">
        <v>2085</v>
      </c>
      <c r="F615" s="237" t="s">
        <v>3</v>
      </c>
      <c r="G615" s="237">
        <v>1818272</v>
      </c>
      <c r="H615" s="190"/>
      <c r="I615" s="248" t="s">
        <v>6878</v>
      </c>
      <c r="J615" s="190"/>
      <c r="K615" s="190"/>
      <c r="L615" s="190"/>
      <c r="M615" s="190"/>
      <c r="N615" s="268">
        <v>0</v>
      </c>
      <c r="O615" s="268">
        <v>4363</v>
      </c>
      <c r="P615" s="190" t="s">
        <v>657</v>
      </c>
      <c r="Q615" s="377"/>
    </row>
    <row r="616" spans="1:17" ht="51">
      <c r="A616" s="265" t="s">
        <v>562</v>
      </c>
      <c r="B616" s="190"/>
      <c r="C616" s="266" t="s">
        <v>604</v>
      </c>
      <c r="D616" s="267">
        <v>43851</v>
      </c>
      <c r="E616" s="237" t="s">
        <v>2086</v>
      </c>
      <c r="F616" s="237" t="s">
        <v>3</v>
      </c>
      <c r="G616" s="237">
        <v>1818269</v>
      </c>
      <c r="H616" s="190"/>
      <c r="I616" s="248" t="s">
        <v>6879</v>
      </c>
      <c r="J616" s="190"/>
      <c r="K616" s="190"/>
      <c r="L616" s="190"/>
      <c r="M616" s="190"/>
      <c r="N616" s="268">
        <v>0</v>
      </c>
      <c r="O616" s="268">
        <v>695</v>
      </c>
      <c r="P616" s="190" t="s">
        <v>657</v>
      </c>
      <c r="Q616" s="377"/>
    </row>
    <row r="617" spans="1:17" ht="51">
      <c r="A617" s="265">
        <v>592</v>
      </c>
      <c r="B617" s="190"/>
      <c r="C617" s="266" t="s">
        <v>634</v>
      </c>
      <c r="D617" s="267">
        <v>43851</v>
      </c>
      <c r="E617" s="237" t="s">
        <v>2087</v>
      </c>
      <c r="F617" s="237" t="s">
        <v>3</v>
      </c>
      <c r="G617" s="237">
        <v>1818261</v>
      </c>
      <c r="H617" s="190"/>
      <c r="I617" s="248" t="s">
        <v>2981</v>
      </c>
      <c r="J617" s="190"/>
      <c r="K617" s="190"/>
      <c r="L617" s="190"/>
      <c r="M617" s="190"/>
      <c r="N617" s="268">
        <v>0</v>
      </c>
      <c r="O617" s="268">
        <v>2865</v>
      </c>
      <c r="P617" s="190" t="s">
        <v>657</v>
      </c>
      <c r="Q617" s="377"/>
    </row>
    <row r="618" spans="1:17" ht="51">
      <c r="A618" s="265" t="s">
        <v>553</v>
      </c>
      <c r="B618" s="190"/>
      <c r="C618" s="266" t="s">
        <v>605</v>
      </c>
      <c r="D618" s="267">
        <v>43851</v>
      </c>
      <c r="E618" s="237" t="s">
        <v>2088</v>
      </c>
      <c r="F618" s="237" t="s">
        <v>3</v>
      </c>
      <c r="G618" s="237">
        <v>1818254</v>
      </c>
      <c r="H618" s="190"/>
      <c r="I618" s="248" t="s">
        <v>2982</v>
      </c>
      <c r="J618" s="190"/>
      <c r="K618" s="190"/>
      <c r="L618" s="190"/>
      <c r="M618" s="190"/>
      <c r="N618" s="268">
        <v>0</v>
      </c>
      <c r="O618" s="268">
        <v>19</v>
      </c>
      <c r="P618" s="190" t="s">
        <v>657</v>
      </c>
      <c r="Q618" s="377"/>
    </row>
    <row r="619" spans="1:17" ht="51">
      <c r="A619" s="265" t="s">
        <v>562</v>
      </c>
      <c r="B619" s="190"/>
      <c r="C619" s="266" t="s">
        <v>604</v>
      </c>
      <c r="D619" s="267">
        <v>43851</v>
      </c>
      <c r="E619" s="237" t="s">
        <v>2089</v>
      </c>
      <c r="F619" s="237" t="s">
        <v>3</v>
      </c>
      <c r="G619" s="237">
        <v>1818246</v>
      </c>
      <c r="H619" s="190"/>
      <c r="I619" s="248" t="s">
        <v>2983</v>
      </c>
      <c r="J619" s="190"/>
      <c r="K619" s="190"/>
      <c r="L619" s="190"/>
      <c r="M619" s="190"/>
      <c r="N619" s="268">
        <v>0</v>
      </c>
      <c r="O619" s="268">
        <v>92.15</v>
      </c>
      <c r="P619" s="190" t="s">
        <v>657</v>
      </c>
      <c r="Q619" s="377"/>
    </row>
    <row r="620" spans="1:17" ht="38.25">
      <c r="A620" s="265" t="s">
        <v>562</v>
      </c>
      <c r="B620" s="190"/>
      <c r="C620" s="266" t="s">
        <v>604</v>
      </c>
      <c r="D620" s="267">
        <v>43851</v>
      </c>
      <c r="E620" s="237" t="s">
        <v>2090</v>
      </c>
      <c r="F620" s="237" t="s">
        <v>3</v>
      </c>
      <c r="G620" s="237">
        <v>1818310</v>
      </c>
      <c r="H620" s="190"/>
      <c r="I620" s="248" t="s">
        <v>2984</v>
      </c>
      <c r="J620" s="190"/>
      <c r="K620" s="190"/>
      <c r="L620" s="190"/>
      <c r="M620" s="190"/>
      <c r="N620" s="268">
        <v>0</v>
      </c>
      <c r="O620" s="268">
        <v>695</v>
      </c>
      <c r="P620" s="190" t="s">
        <v>657</v>
      </c>
      <c r="Q620" s="377"/>
    </row>
    <row r="621" spans="1:17" ht="63.75">
      <c r="A621" s="265">
        <v>592</v>
      </c>
      <c r="B621" s="190"/>
      <c r="C621" s="266" t="s">
        <v>634</v>
      </c>
      <c r="D621" s="267">
        <v>43851</v>
      </c>
      <c r="E621" s="237" t="s">
        <v>2091</v>
      </c>
      <c r="F621" s="237" t="s">
        <v>3</v>
      </c>
      <c r="G621" s="237">
        <v>1818344</v>
      </c>
      <c r="H621" s="190"/>
      <c r="I621" s="248" t="s">
        <v>2985</v>
      </c>
      <c r="J621" s="190"/>
      <c r="K621" s="190"/>
      <c r="L621" s="190"/>
      <c r="M621" s="190"/>
      <c r="N621" s="268">
        <v>0</v>
      </c>
      <c r="O621" s="268">
        <v>496.1</v>
      </c>
      <c r="P621" s="190" t="s">
        <v>657</v>
      </c>
      <c r="Q621" s="377"/>
    </row>
    <row r="622" spans="1:17" ht="51">
      <c r="A622" s="265">
        <v>16</v>
      </c>
      <c r="B622" s="190"/>
      <c r="C622" s="266" t="s">
        <v>43</v>
      </c>
      <c r="D622" s="267">
        <v>43851</v>
      </c>
      <c r="E622" s="237" t="s">
        <v>2092</v>
      </c>
      <c r="F622" s="237" t="s">
        <v>3</v>
      </c>
      <c r="G622" s="237">
        <v>1818364</v>
      </c>
      <c r="H622" s="190"/>
      <c r="I622" s="248" t="s">
        <v>2986</v>
      </c>
      <c r="J622" s="190"/>
      <c r="K622" s="190"/>
      <c r="L622" s="190"/>
      <c r="M622" s="190"/>
      <c r="N622" s="268">
        <v>0</v>
      </c>
      <c r="O622" s="268">
        <v>4506</v>
      </c>
      <c r="P622" s="190" t="s">
        <v>657</v>
      </c>
      <c r="Q622" s="377"/>
    </row>
    <row r="623" spans="1:17" ht="51">
      <c r="A623" s="265">
        <v>592</v>
      </c>
      <c r="B623" s="190"/>
      <c r="C623" s="266" t="s">
        <v>634</v>
      </c>
      <c r="D623" s="267">
        <v>43851</v>
      </c>
      <c r="E623" s="237" t="s">
        <v>2093</v>
      </c>
      <c r="F623" s="237" t="s">
        <v>3</v>
      </c>
      <c r="G623" s="237">
        <v>1818368</v>
      </c>
      <c r="H623" s="190"/>
      <c r="I623" s="248" t="s">
        <v>2987</v>
      </c>
      <c r="J623" s="190"/>
      <c r="K623" s="190"/>
      <c r="L623" s="190"/>
      <c r="M623" s="190"/>
      <c r="N623" s="268">
        <v>0</v>
      </c>
      <c r="O623" s="268">
        <v>14505</v>
      </c>
      <c r="P623" s="190" t="s">
        <v>657</v>
      </c>
      <c r="Q623" s="377"/>
    </row>
    <row r="624" spans="1:17" ht="38.25">
      <c r="A624" s="265" t="s">
        <v>562</v>
      </c>
      <c r="B624" s="190"/>
      <c r="C624" s="266" t="s">
        <v>604</v>
      </c>
      <c r="D624" s="267">
        <v>43851</v>
      </c>
      <c r="E624" s="237" t="s">
        <v>2094</v>
      </c>
      <c r="F624" s="237" t="s">
        <v>3</v>
      </c>
      <c r="G624" s="237">
        <v>1818397</v>
      </c>
      <c r="H624" s="190"/>
      <c r="I624" s="248" t="s">
        <v>2988</v>
      </c>
      <c r="J624" s="190"/>
      <c r="K624" s="190"/>
      <c r="L624" s="190"/>
      <c r="M624" s="190"/>
      <c r="N624" s="268">
        <v>0</v>
      </c>
      <c r="O624" s="268">
        <v>739.64</v>
      </c>
      <c r="P624" s="190" t="s">
        <v>657</v>
      </c>
      <c r="Q624" s="377"/>
    </row>
    <row r="625" spans="1:17" ht="51">
      <c r="A625" s="265" t="s">
        <v>562</v>
      </c>
      <c r="B625" s="190"/>
      <c r="C625" s="266" t="s">
        <v>604</v>
      </c>
      <c r="D625" s="267">
        <v>43851</v>
      </c>
      <c r="E625" s="237" t="s">
        <v>2095</v>
      </c>
      <c r="F625" s="237" t="s">
        <v>3</v>
      </c>
      <c r="G625" s="237">
        <v>1818241</v>
      </c>
      <c r="H625" s="190"/>
      <c r="I625" s="248" t="s">
        <v>2989</v>
      </c>
      <c r="J625" s="190"/>
      <c r="K625" s="190"/>
      <c r="L625" s="190"/>
      <c r="M625" s="190"/>
      <c r="N625" s="268">
        <v>0</v>
      </c>
      <c r="O625" s="268">
        <v>10353.27</v>
      </c>
      <c r="P625" s="190" t="s">
        <v>657</v>
      </c>
      <c r="Q625" s="377"/>
    </row>
    <row r="626" spans="1:17" ht="51">
      <c r="A626" s="265" t="s">
        <v>562</v>
      </c>
      <c r="B626" s="190"/>
      <c r="C626" s="266" t="s">
        <v>604</v>
      </c>
      <c r="D626" s="267">
        <v>43851</v>
      </c>
      <c r="E626" s="237" t="s">
        <v>2096</v>
      </c>
      <c r="F626" s="237" t="s">
        <v>3</v>
      </c>
      <c r="G626" s="237">
        <v>1818244</v>
      </c>
      <c r="H626" s="190"/>
      <c r="I626" s="248" t="s">
        <v>2990</v>
      </c>
      <c r="J626" s="190"/>
      <c r="K626" s="190"/>
      <c r="L626" s="190"/>
      <c r="M626" s="190"/>
      <c r="N626" s="268">
        <v>0</v>
      </c>
      <c r="O626" s="268">
        <v>19381.240000000002</v>
      </c>
      <c r="P626" s="190" t="s">
        <v>657</v>
      </c>
      <c r="Q626" s="377"/>
    </row>
    <row r="627" spans="1:17" ht="38.25">
      <c r="A627" s="265">
        <v>526</v>
      </c>
      <c r="B627" s="190"/>
      <c r="C627" s="266" t="s">
        <v>1365</v>
      </c>
      <c r="D627" s="267">
        <v>43851</v>
      </c>
      <c r="E627" s="237" t="s">
        <v>2097</v>
      </c>
      <c r="F627" s="237" t="s">
        <v>3</v>
      </c>
      <c r="G627" s="237">
        <v>1818243</v>
      </c>
      <c r="H627" s="190"/>
      <c r="I627" s="248" t="s">
        <v>2991</v>
      </c>
      <c r="J627" s="190"/>
      <c r="K627" s="190"/>
      <c r="L627" s="190"/>
      <c r="M627" s="190"/>
      <c r="N627" s="268">
        <v>0</v>
      </c>
      <c r="O627" s="268">
        <v>2684.06</v>
      </c>
      <c r="P627" s="190" t="s">
        <v>657</v>
      </c>
      <c r="Q627" s="377"/>
    </row>
    <row r="628" spans="1:17" ht="38.25">
      <c r="A628" s="265" t="s">
        <v>562</v>
      </c>
      <c r="B628" s="190"/>
      <c r="C628" s="266" t="s">
        <v>604</v>
      </c>
      <c r="D628" s="267">
        <v>43851</v>
      </c>
      <c r="E628" s="237" t="s">
        <v>2098</v>
      </c>
      <c r="F628" s="237" t="s">
        <v>3</v>
      </c>
      <c r="G628" s="237">
        <v>1818211</v>
      </c>
      <c r="H628" s="190"/>
      <c r="I628" s="248" t="s">
        <v>2992</v>
      </c>
      <c r="J628" s="190"/>
      <c r="K628" s="190"/>
      <c r="L628" s="190"/>
      <c r="M628" s="190"/>
      <c r="N628" s="268">
        <v>0</v>
      </c>
      <c r="O628" s="268">
        <v>8639.09</v>
      </c>
      <c r="P628" s="190" t="s">
        <v>657</v>
      </c>
      <c r="Q628" s="377"/>
    </row>
    <row r="629" spans="1:17" ht="51">
      <c r="A629" s="265" t="s">
        <v>553</v>
      </c>
      <c r="B629" s="190"/>
      <c r="C629" s="266" t="s">
        <v>605</v>
      </c>
      <c r="D629" s="267">
        <v>43851</v>
      </c>
      <c r="E629" s="237" t="s">
        <v>2099</v>
      </c>
      <c r="F629" s="237" t="s">
        <v>3</v>
      </c>
      <c r="G629" s="237">
        <v>1818194</v>
      </c>
      <c r="H629" s="190"/>
      <c r="I629" s="248" t="s">
        <v>2993</v>
      </c>
      <c r="J629" s="190"/>
      <c r="K629" s="190"/>
      <c r="L629" s="190"/>
      <c r="M629" s="190"/>
      <c r="N629" s="268">
        <v>0</v>
      </c>
      <c r="O629" s="268">
        <v>11.1</v>
      </c>
      <c r="P629" s="190" t="s">
        <v>657</v>
      </c>
      <c r="Q629" s="377"/>
    </row>
    <row r="630" spans="1:17" ht="38.25">
      <c r="A630" s="265" t="s">
        <v>562</v>
      </c>
      <c r="B630" s="190"/>
      <c r="C630" s="266" t="s">
        <v>604</v>
      </c>
      <c r="D630" s="267">
        <v>43851</v>
      </c>
      <c r="E630" s="237" t="s">
        <v>2100</v>
      </c>
      <c r="F630" s="237" t="s">
        <v>3</v>
      </c>
      <c r="G630" s="237">
        <v>1818187</v>
      </c>
      <c r="H630" s="190"/>
      <c r="I630" s="248" t="s">
        <v>2994</v>
      </c>
      <c r="J630" s="190"/>
      <c r="K630" s="190"/>
      <c r="L630" s="190"/>
      <c r="M630" s="190"/>
      <c r="N630" s="268">
        <v>0</v>
      </c>
      <c r="O630" s="268">
        <v>0.1</v>
      </c>
      <c r="P630" s="190" t="s">
        <v>657</v>
      </c>
      <c r="Q630" s="377"/>
    </row>
    <row r="631" spans="1:17" ht="51">
      <c r="A631" s="265" t="s">
        <v>562</v>
      </c>
      <c r="B631" s="190"/>
      <c r="C631" s="266" t="s">
        <v>604</v>
      </c>
      <c r="D631" s="267">
        <v>43851</v>
      </c>
      <c r="E631" s="237" t="s">
        <v>2101</v>
      </c>
      <c r="F631" s="237" t="s">
        <v>3</v>
      </c>
      <c r="G631" s="237">
        <v>1818182</v>
      </c>
      <c r="H631" s="190"/>
      <c r="I631" s="248" t="s">
        <v>2995</v>
      </c>
      <c r="J631" s="190"/>
      <c r="K631" s="190"/>
      <c r="L631" s="190"/>
      <c r="M631" s="190"/>
      <c r="N631" s="268">
        <v>0</v>
      </c>
      <c r="O631" s="268">
        <v>1171</v>
      </c>
      <c r="P631" s="190" t="s">
        <v>657</v>
      </c>
      <c r="Q631" s="377"/>
    </row>
    <row r="632" spans="1:17" ht="51">
      <c r="A632" s="265" t="s">
        <v>553</v>
      </c>
      <c r="B632" s="190"/>
      <c r="C632" s="266" t="s">
        <v>605</v>
      </c>
      <c r="D632" s="267">
        <v>43851</v>
      </c>
      <c r="E632" s="237" t="s">
        <v>2102</v>
      </c>
      <c r="F632" s="237" t="s">
        <v>3</v>
      </c>
      <c r="G632" s="237">
        <v>1818174</v>
      </c>
      <c r="H632" s="190"/>
      <c r="I632" s="248" t="s">
        <v>2996</v>
      </c>
      <c r="J632" s="190"/>
      <c r="K632" s="190"/>
      <c r="L632" s="190"/>
      <c r="M632" s="190"/>
      <c r="N632" s="268">
        <v>0</v>
      </c>
      <c r="O632" s="268">
        <v>819.1</v>
      </c>
      <c r="P632" s="190" t="s">
        <v>657</v>
      </c>
      <c r="Q632" s="377"/>
    </row>
    <row r="633" spans="1:17" ht="76.5">
      <c r="A633" s="265">
        <v>25</v>
      </c>
      <c r="B633" s="190"/>
      <c r="C633" s="266" t="s">
        <v>45</v>
      </c>
      <c r="D633" s="267">
        <v>43851</v>
      </c>
      <c r="E633" s="237" t="s">
        <v>2103</v>
      </c>
      <c r="F633" s="237" t="s">
        <v>6</v>
      </c>
      <c r="G633" s="237">
        <v>1231198</v>
      </c>
      <c r="H633" s="190"/>
      <c r="I633" s="248" t="s">
        <v>2997</v>
      </c>
      <c r="J633" s="190"/>
      <c r="K633" s="190"/>
      <c r="L633" s="190"/>
      <c r="M633" s="190"/>
      <c r="N633" s="268">
        <v>0</v>
      </c>
      <c r="O633" s="268">
        <v>1914.45</v>
      </c>
      <c r="P633" s="190" t="s">
        <v>657</v>
      </c>
      <c r="Q633" s="377"/>
    </row>
    <row r="634" spans="1:17" ht="76.5">
      <c r="A634" s="265" t="s">
        <v>556</v>
      </c>
      <c r="B634" s="190"/>
      <c r="C634" s="266" t="s">
        <v>716</v>
      </c>
      <c r="D634" s="267">
        <v>43851</v>
      </c>
      <c r="E634" s="237" t="s">
        <v>2104</v>
      </c>
      <c r="F634" s="237" t="s">
        <v>6</v>
      </c>
      <c r="G634" s="237">
        <v>1231207</v>
      </c>
      <c r="H634" s="190"/>
      <c r="I634" s="248" t="s">
        <v>2998</v>
      </c>
      <c r="J634" s="190"/>
      <c r="K634" s="190"/>
      <c r="L634" s="190"/>
      <c r="M634" s="190"/>
      <c r="N634" s="268">
        <v>0</v>
      </c>
      <c r="O634" s="268">
        <v>500</v>
      </c>
      <c r="P634" s="190" t="s">
        <v>657</v>
      </c>
      <c r="Q634" s="377"/>
    </row>
    <row r="635" spans="1:17" ht="76.5">
      <c r="A635" s="265" t="s">
        <v>556</v>
      </c>
      <c r="B635" s="190"/>
      <c r="C635" s="266" t="s">
        <v>716</v>
      </c>
      <c r="D635" s="267">
        <v>43851</v>
      </c>
      <c r="E635" s="237" t="s">
        <v>2105</v>
      </c>
      <c r="F635" s="237" t="s">
        <v>6</v>
      </c>
      <c r="G635" s="237">
        <v>1231208</v>
      </c>
      <c r="H635" s="190"/>
      <c r="I635" s="248" t="s">
        <v>2999</v>
      </c>
      <c r="J635" s="190"/>
      <c r="K635" s="190"/>
      <c r="L635" s="190"/>
      <c r="M635" s="190"/>
      <c r="N635" s="268">
        <v>0</v>
      </c>
      <c r="O635" s="268">
        <v>11065</v>
      </c>
      <c r="P635" s="190" t="s">
        <v>657</v>
      </c>
      <c r="Q635" s="377"/>
    </row>
    <row r="636" spans="1:17" ht="76.5">
      <c r="A636" s="265" t="s">
        <v>556</v>
      </c>
      <c r="B636" s="190"/>
      <c r="C636" s="266" t="s">
        <v>716</v>
      </c>
      <c r="D636" s="267">
        <v>43851</v>
      </c>
      <c r="E636" s="237" t="s">
        <v>2106</v>
      </c>
      <c r="F636" s="237" t="s">
        <v>6</v>
      </c>
      <c r="G636" s="237">
        <v>1231210</v>
      </c>
      <c r="H636" s="190"/>
      <c r="I636" s="248" t="s">
        <v>3000</v>
      </c>
      <c r="J636" s="190"/>
      <c r="K636" s="190"/>
      <c r="L636" s="190"/>
      <c r="M636" s="190"/>
      <c r="N636" s="268">
        <v>0</v>
      </c>
      <c r="O636" s="268">
        <v>442.45</v>
      </c>
      <c r="P636" s="190" t="s">
        <v>657</v>
      </c>
      <c r="Q636" s="377"/>
    </row>
    <row r="637" spans="1:17" ht="76.5">
      <c r="A637" s="265" t="s">
        <v>562</v>
      </c>
      <c r="B637" s="190"/>
      <c r="C637" s="266" t="s">
        <v>604</v>
      </c>
      <c r="D637" s="267">
        <v>43851</v>
      </c>
      <c r="E637" s="237" t="s">
        <v>2107</v>
      </c>
      <c r="F637" s="237" t="s">
        <v>6</v>
      </c>
      <c r="G637" s="237">
        <v>1231211</v>
      </c>
      <c r="H637" s="190"/>
      <c r="I637" s="248" t="s">
        <v>3001</v>
      </c>
      <c r="J637" s="190"/>
      <c r="K637" s="190"/>
      <c r="L637" s="190"/>
      <c r="M637" s="190"/>
      <c r="N637" s="268">
        <v>0</v>
      </c>
      <c r="O637" s="268">
        <v>544091.86</v>
      </c>
      <c r="P637" s="190" t="s">
        <v>657</v>
      </c>
      <c r="Q637" s="377"/>
    </row>
    <row r="638" spans="1:17" ht="51">
      <c r="A638" s="265">
        <v>513</v>
      </c>
      <c r="B638" s="190"/>
      <c r="C638" s="266" t="s">
        <v>169</v>
      </c>
      <c r="D638" s="267">
        <v>43851</v>
      </c>
      <c r="E638" s="237" t="s">
        <v>2108</v>
      </c>
      <c r="F638" s="237" t="s">
        <v>15</v>
      </c>
      <c r="G638" s="237">
        <v>1253030</v>
      </c>
      <c r="H638" s="190"/>
      <c r="I638" s="248" t="s">
        <v>2627</v>
      </c>
      <c r="J638" s="190"/>
      <c r="K638" s="190"/>
      <c r="L638" s="190"/>
      <c r="M638" s="190"/>
      <c r="N638" s="268">
        <v>50</v>
      </c>
      <c r="O638" s="268">
        <v>0</v>
      </c>
      <c r="P638" s="190" t="s">
        <v>657</v>
      </c>
      <c r="Q638" s="377"/>
    </row>
    <row r="639" spans="1:17" ht="51">
      <c r="A639" s="265">
        <v>513</v>
      </c>
      <c r="B639" s="190"/>
      <c r="C639" s="266" t="s">
        <v>169</v>
      </c>
      <c r="D639" s="267">
        <v>43851</v>
      </c>
      <c r="E639" s="237" t="s">
        <v>2109</v>
      </c>
      <c r="F639" s="237" t="s">
        <v>15</v>
      </c>
      <c r="G639" s="237">
        <v>1253039</v>
      </c>
      <c r="H639" s="190"/>
      <c r="I639" s="248" t="s">
        <v>3002</v>
      </c>
      <c r="J639" s="190"/>
      <c r="K639" s="190"/>
      <c r="L639" s="190"/>
      <c r="M639" s="190"/>
      <c r="N639" s="268">
        <v>50</v>
      </c>
      <c r="O639" s="268">
        <v>0</v>
      </c>
      <c r="P639" s="190" t="s">
        <v>657</v>
      </c>
      <c r="Q639" s="377"/>
    </row>
    <row r="640" spans="1:17" ht="51">
      <c r="A640" s="265">
        <v>513</v>
      </c>
      <c r="B640" s="190"/>
      <c r="C640" s="266" t="s">
        <v>169</v>
      </c>
      <c r="D640" s="267">
        <v>43851</v>
      </c>
      <c r="E640" s="237" t="s">
        <v>2110</v>
      </c>
      <c r="F640" s="237" t="s">
        <v>15</v>
      </c>
      <c r="G640" s="237">
        <v>1253093</v>
      </c>
      <c r="H640" s="190"/>
      <c r="I640" s="248" t="s">
        <v>3003</v>
      </c>
      <c r="J640" s="190"/>
      <c r="K640" s="190"/>
      <c r="L640" s="190"/>
      <c r="M640" s="190"/>
      <c r="N640" s="268">
        <v>50</v>
      </c>
      <c r="O640" s="268">
        <v>0</v>
      </c>
      <c r="P640" s="190" t="s">
        <v>657</v>
      </c>
      <c r="Q640" s="377"/>
    </row>
    <row r="641" spans="1:17" ht="51">
      <c r="A641" s="265">
        <v>513</v>
      </c>
      <c r="B641" s="190"/>
      <c r="C641" s="266" t="s">
        <v>169</v>
      </c>
      <c r="D641" s="267">
        <v>43851</v>
      </c>
      <c r="E641" s="237" t="s">
        <v>2111</v>
      </c>
      <c r="F641" s="237" t="s">
        <v>11</v>
      </c>
      <c r="G641" s="237">
        <v>976952</v>
      </c>
      <c r="H641" s="190"/>
      <c r="I641" s="248" t="s">
        <v>3004</v>
      </c>
      <c r="J641" s="190"/>
      <c r="K641" s="190"/>
      <c r="L641" s="190"/>
      <c r="M641" s="190"/>
      <c r="N641" s="268">
        <v>50</v>
      </c>
      <c r="O641" s="268">
        <v>0</v>
      </c>
      <c r="P641" s="190" t="s">
        <v>657</v>
      </c>
      <c r="Q641" s="377"/>
    </row>
    <row r="642" spans="1:17" ht="89.25">
      <c r="A642" s="265" t="s">
        <v>554</v>
      </c>
      <c r="B642" s="190"/>
      <c r="C642" s="266" t="s">
        <v>728</v>
      </c>
      <c r="D642" s="267">
        <v>43851</v>
      </c>
      <c r="E642" s="237" t="s">
        <v>2112</v>
      </c>
      <c r="F642" s="237" t="s">
        <v>13</v>
      </c>
      <c r="G642" s="237">
        <v>976956</v>
      </c>
      <c r="H642" s="190"/>
      <c r="I642" s="248" t="s">
        <v>3005</v>
      </c>
      <c r="J642" s="190"/>
      <c r="K642" s="190"/>
      <c r="L642" s="190"/>
      <c r="M642" s="190"/>
      <c r="N642" s="268">
        <v>9374</v>
      </c>
      <c r="O642" s="268">
        <v>0</v>
      </c>
      <c r="P642" s="190" t="s">
        <v>657</v>
      </c>
      <c r="Q642" s="377"/>
    </row>
    <row r="643" spans="1:17" ht="76.5">
      <c r="A643" s="265" t="s">
        <v>554</v>
      </c>
      <c r="B643" s="190"/>
      <c r="C643" s="266" t="s">
        <v>728</v>
      </c>
      <c r="D643" s="267">
        <v>43851</v>
      </c>
      <c r="E643" s="237" t="s">
        <v>2113</v>
      </c>
      <c r="F643" s="237" t="s">
        <v>11</v>
      </c>
      <c r="G643" s="237">
        <v>976956</v>
      </c>
      <c r="H643" s="190"/>
      <c r="I643" s="248" t="s">
        <v>3006</v>
      </c>
      <c r="J643" s="190"/>
      <c r="K643" s="190"/>
      <c r="L643" s="190"/>
      <c r="M643" s="190"/>
      <c r="N643" s="268">
        <v>50</v>
      </c>
      <c r="O643" s="268">
        <v>0</v>
      </c>
      <c r="P643" s="190" t="s">
        <v>657</v>
      </c>
      <c r="Q643" s="377"/>
    </row>
    <row r="644" spans="1:17" ht="51">
      <c r="A644" s="265">
        <v>119</v>
      </c>
      <c r="B644" s="190"/>
      <c r="C644" s="266" t="s">
        <v>62</v>
      </c>
      <c r="D644" s="267">
        <v>43851</v>
      </c>
      <c r="E644" s="237" t="s">
        <v>2114</v>
      </c>
      <c r="F644" s="237" t="s">
        <v>11</v>
      </c>
      <c r="G644" s="237">
        <v>976976</v>
      </c>
      <c r="H644" s="190"/>
      <c r="I644" s="248" t="s">
        <v>3007</v>
      </c>
      <c r="J644" s="190"/>
      <c r="K644" s="190"/>
      <c r="L644" s="190"/>
      <c r="M644" s="190"/>
      <c r="N644" s="268">
        <v>50</v>
      </c>
      <c r="O644" s="268">
        <v>0</v>
      </c>
      <c r="P644" s="190" t="s">
        <v>657</v>
      </c>
      <c r="Q644" s="377"/>
    </row>
    <row r="645" spans="1:17" ht="38.25">
      <c r="A645" s="265" t="s">
        <v>562</v>
      </c>
      <c r="B645" s="190"/>
      <c r="C645" s="266" t="s">
        <v>604</v>
      </c>
      <c r="D645" s="267">
        <v>43853</v>
      </c>
      <c r="E645" s="237" t="s">
        <v>2115</v>
      </c>
      <c r="F645" s="237" t="s">
        <v>3</v>
      </c>
      <c r="G645" s="237">
        <v>1818629</v>
      </c>
      <c r="H645" s="190"/>
      <c r="I645" s="248" t="s">
        <v>3008</v>
      </c>
      <c r="J645" s="190"/>
      <c r="K645" s="190"/>
      <c r="L645" s="190"/>
      <c r="M645" s="190"/>
      <c r="N645" s="268">
        <v>0</v>
      </c>
      <c r="O645" s="268">
        <v>2587.98</v>
      </c>
      <c r="P645" s="190" t="s">
        <v>657</v>
      </c>
      <c r="Q645" s="377"/>
    </row>
    <row r="646" spans="1:17" ht="38.25">
      <c r="A646" s="265" t="s">
        <v>562</v>
      </c>
      <c r="B646" s="190"/>
      <c r="C646" s="266" t="s">
        <v>604</v>
      </c>
      <c r="D646" s="267">
        <v>43853</v>
      </c>
      <c r="E646" s="237" t="s">
        <v>2116</v>
      </c>
      <c r="F646" s="237" t="s">
        <v>3</v>
      </c>
      <c r="G646" s="237">
        <v>1818650</v>
      </c>
      <c r="H646" s="190"/>
      <c r="I646" s="248" t="s">
        <v>3009</v>
      </c>
      <c r="J646" s="190"/>
      <c r="K646" s="190"/>
      <c r="L646" s="190"/>
      <c r="M646" s="190"/>
      <c r="N646" s="268">
        <v>0</v>
      </c>
      <c r="O646" s="268">
        <v>48.230000000000004</v>
      </c>
      <c r="P646" s="190" t="s">
        <v>657</v>
      </c>
      <c r="Q646" s="377"/>
    </row>
    <row r="647" spans="1:17" ht="51">
      <c r="A647" s="265">
        <v>580</v>
      </c>
      <c r="B647" s="190"/>
      <c r="C647" s="266" t="s">
        <v>178</v>
      </c>
      <c r="D647" s="267">
        <v>43853</v>
      </c>
      <c r="E647" s="237" t="s">
        <v>2117</v>
      </c>
      <c r="F647" s="237" t="s">
        <v>3</v>
      </c>
      <c r="G647" s="237">
        <v>1818657</v>
      </c>
      <c r="H647" s="190"/>
      <c r="I647" s="248" t="s">
        <v>3010</v>
      </c>
      <c r="J647" s="190"/>
      <c r="K647" s="190"/>
      <c r="L647" s="190"/>
      <c r="M647" s="190"/>
      <c r="N647" s="268">
        <v>0</v>
      </c>
      <c r="O647" s="268">
        <v>257</v>
      </c>
      <c r="P647" s="190" t="s">
        <v>657</v>
      </c>
      <c r="Q647" s="377"/>
    </row>
    <row r="648" spans="1:17" ht="51">
      <c r="A648" s="265">
        <v>190</v>
      </c>
      <c r="B648" s="190"/>
      <c r="C648" s="266" t="s">
        <v>91</v>
      </c>
      <c r="D648" s="267">
        <v>43853</v>
      </c>
      <c r="E648" s="237" t="s">
        <v>2118</v>
      </c>
      <c r="F648" s="237" t="s">
        <v>3</v>
      </c>
      <c r="G648" s="237">
        <v>1818693</v>
      </c>
      <c r="H648" s="190"/>
      <c r="I648" s="248" t="s">
        <v>3011</v>
      </c>
      <c r="J648" s="190"/>
      <c r="K648" s="190"/>
      <c r="L648" s="190"/>
      <c r="M648" s="190"/>
      <c r="N648" s="268">
        <v>0</v>
      </c>
      <c r="O648" s="268">
        <v>52</v>
      </c>
      <c r="P648" s="190" t="s">
        <v>657</v>
      </c>
      <c r="Q648" s="377"/>
    </row>
    <row r="649" spans="1:17" ht="51">
      <c r="A649" s="265">
        <v>513</v>
      </c>
      <c r="B649" s="190"/>
      <c r="C649" s="266" t="s">
        <v>169</v>
      </c>
      <c r="D649" s="267">
        <v>43853</v>
      </c>
      <c r="E649" s="237" t="s">
        <v>2119</v>
      </c>
      <c r="F649" s="237" t="s">
        <v>3</v>
      </c>
      <c r="G649" s="237">
        <v>1818704</v>
      </c>
      <c r="H649" s="190"/>
      <c r="I649" s="248" t="s">
        <v>3012</v>
      </c>
      <c r="J649" s="190"/>
      <c r="K649" s="190"/>
      <c r="L649" s="190"/>
      <c r="M649" s="190"/>
      <c r="N649" s="268">
        <v>0</v>
      </c>
      <c r="O649" s="268">
        <v>18592.23</v>
      </c>
      <c r="P649" s="190" t="s">
        <v>657</v>
      </c>
      <c r="Q649" s="377"/>
    </row>
    <row r="650" spans="1:17" ht="51">
      <c r="A650" s="265">
        <v>513</v>
      </c>
      <c r="B650" s="190"/>
      <c r="C650" s="266" t="s">
        <v>169</v>
      </c>
      <c r="D650" s="267">
        <v>43853</v>
      </c>
      <c r="E650" s="237" t="s">
        <v>2120</v>
      </c>
      <c r="F650" s="237" t="s">
        <v>3</v>
      </c>
      <c r="G650" s="237">
        <v>1818705</v>
      </c>
      <c r="H650" s="190"/>
      <c r="I650" s="248" t="s">
        <v>3013</v>
      </c>
      <c r="J650" s="190"/>
      <c r="K650" s="190"/>
      <c r="L650" s="190"/>
      <c r="M650" s="190"/>
      <c r="N650" s="268">
        <v>0</v>
      </c>
      <c r="O650" s="268">
        <v>16277.57</v>
      </c>
      <c r="P650" s="190" t="s">
        <v>657</v>
      </c>
      <c r="Q650" s="377"/>
    </row>
    <row r="651" spans="1:17" ht="38.25">
      <c r="A651" s="265" t="s">
        <v>562</v>
      </c>
      <c r="B651" s="190"/>
      <c r="C651" s="266" t="s">
        <v>604</v>
      </c>
      <c r="D651" s="267">
        <v>43853</v>
      </c>
      <c r="E651" s="237" t="s">
        <v>2121</v>
      </c>
      <c r="F651" s="237" t="s">
        <v>3</v>
      </c>
      <c r="G651" s="237">
        <v>1818724</v>
      </c>
      <c r="H651" s="190"/>
      <c r="I651" s="248" t="s">
        <v>1404</v>
      </c>
      <c r="J651" s="190"/>
      <c r="K651" s="190"/>
      <c r="L651" s="190"/>
      <c r="M651" s="190"/>
      <c r="N651" s="268">
        <v>0</v>
      </c>
      <c r="O651" s="268">
        <v>1901.0900000000001</v>
      </c>
      <c r="P651" s="190" t="s">
        <v>657</v>
      </c>
      <c r="Q651" s="377"/>
    </row>
    <row r="652" spans="1:17" ht="63.75">
      <c r="A652" s="265">
        <v>66</v>
      </c>
      <c r="B652" s="190"/>
      <c r="C652" s="266" t="s">
        <v>52</v>
      </c>
      <c r="D652" s="267">
        <v>43853</v>
      </c>
      <c r="E652" s="237" t="s">
        <v>2122</v>
      </c>
      <c r="F652" s="237" t="s">
        <v>3</v>
      </c>
      <c r="G652" s="237">
        <v>1818731</v>
      </c>
      <c r="H652" s="190"/>
      <c r="I652" s="248" t="s">
        <v>3014</v>
      </c>
      <c r="J652" s="190"/>
      <c r="K652" s="190"/>
      <c r="L652" s="190"/>
      <c r="M652" s="190"/>
      <c r="N652" s="268">
        <v>0</v>
      </c>
      <c r="O652" s="268">
        <v>4111</v>
      </c>
      <c r="P652" s="190" t="s">
        <v>657</v>
      </c>
      <c r="Q652" s="377"/>
    </row>
    <row r="653" spans="1:17" ht="51">
      <c r="A653" s="265" t="s">
        <v>562</v>
      </c>
      <c r="B653" s="190"/>
      <c r="C653" s="266" t="s">
        <v>604</v>
      </c>
      <c r="D653" s="267">
        <v>43853</v>
      </c>
      <c r="E653" s="237" t="s">
        <v>2123</v>
      </c>
      <c r="F653" s="237" t="s">
        <v>3</v>
      </c>
      <c r="G653" s="237">
        <v>1818757</v>
      </c>
      <c r="H653" s="190"/>
      <c r="I653" s="248" t="s">
        <v>3015</v>
      </c>
      <c r="J653" s="190"/>
      <c r="K653" s="190"/>
      <c r="L653" s="190"/>
      <c r="M653" s="190"/>
      <c r="N653" s="268">
        <v>0</v>
      </c>
      <c r="O653" s="268">
        <v>1224.3800000000001</v>
      </c>
      <c r="P653" s="190" t="s">
        <v>657</v>
      </c>
      <c r="Q653" s="377"/>
    </row>
    <row r="654" spans="1:17" ht="51">
      <c r="A654" s="265">
        <v>311</v>
      </c>
      <c r="B654" s="190"/>
      <c r="C654" s="266" t="s">
        <v>141</v>
      </c>
      <c r="D654" s="267">
        <v>43853</v>
      </c>
      <c r="E654" s="237" t="s">
        <v>2124</v>
      </c>
      <c r="F654" s="237" t="s">
        <v>3</v>
      </c>
      <c r="G654" s="237">
        <v>1818815</v>
      </c>
      <c r="H654" s="190"/>
      <c r="I654" s="248" t="s">
        <v>3016</v>
      </c>
      <c r="J654" s="190"/>
      <c r="K654" s="190"/>
      <c r="L654" s="190"/>
      <c r="M654" s="190"/>
      <c r="N654" s="268">
        <v>0</v>
      </c>
      <c r="O654" s="268">
        <v>364.28000000000003</v>
      </c>
      <c r="P654" s="190" t="s">
        <v>657</v>
      </c>
      <c r="Q654" s="377"/>
    </row>
    <row r="655" spans="1:17" ht="63.75">
      <c r="A655" s="265">
        <v>15</v>
      </c>
      <c r="B655" s="190"/>
      <c r="C655" s="266" t="s">
        <v>42</v>
      </c>
      <c r="D655" s="267">
        <v>43853</v>
      </c>
      <c r="E655" s="237" t="s">
        <v>2125</v>
      </c>
      <c r="F655" s="237" t="s">
        <v>3</v>
      </c>
      <c r="G655" s="237">
        <v>1818599</v>
      </c>
      <c r="H655" s="190"/>
      <c r="I655" s="248" t="s">
        <v>3017</v>
      </c>
      <c r="J655" s="190"/>
      <c r="K655" s="190"/>
      <c r="L655" s="190"/>
      <c r="M655" s="190"/>
      <c r="N655" s="268">
        <v>0</v>
      </c>
      <c r="O655" s="268">
        <v>100502.5</v>
      </c>
      <c r="P655" s="190" t="s">
        <v>657</v>
      </c>
      <c r="Q655" s="377"/>
    </row>
    <row r="656" spans="1:17" ht="63.75">
      <c r="A656" s="265">
        <v>15</v>
      </c>
      <c r="B656" s="190"/>
      <c r="C656" s="266" t="s">
        <v>42</v>
      </c>
      <c r="D656" s="267">
        <v>43853</v>
      </c>
      <c r="E656" s="237" t="s">
        <v>2126</v>
      </c>
      <c r="F656" s="237" t="s">
        <v>3</v>
      </c>
      <c r="G656" s="237">
        <v>1818601</v>
      </c>
      <c r="H656" s="190"/>
      <c r="I656" s="248" t="s">
        <v>3018</v>
      </c>
      <c r="J656" s="190"/>
      <c r="K656" s="190"/>
      <c r="L656" s="190"/>
      <c r="M656" s="190"/>
      <c r="N656" s="268">
        <v>0</v>
      </c>
      <c r="O656" s="268">
        <v>5690.2</v>
      </c>
      <c r="P656" s="190" t="s">
        <v>657</v>
      </c>
      <c r="Q656" s="377"/>
    </row>
    <row r="657" spans="1:17" ht="51">
      <c r="A657" s="265" t="s">
        <v>560</v>
      </c>
      <c r="B657" s="190"/>
      <c r="C657" s="266" t="s">
        <v>603</v>
      </c>
      <c r="D657" s="267">
        <v>43853</v>
      </c>
      <c r="E657" s="237" t="s">
        <v>2127</v>
      </c>
      <c r="F657" s="237" t="s">
        <v>3</v>
      </c>
      <c r="G657" s="237">
        <v>1818632</v>
      </c>
      <c r="H657" s="190"/>
      <c r="I657" s="248" t="s">
        <v>3019</v>
      </c>
      <c r="J657" s="190"/>
      <c r="K657" s="190"/>
      <c r="L657" s="190"/>
      <c r="M657" s="190"/>
      <c r="N657" s="268">
        <v>0</v>
      </c>
      <c r="O657" s="268">
        <v>239.57</v>
      </c>
      <c r="P657" s="190" t="s">
        <v>657</v>
      </c>
      <c r="Q657" s="377"/>
    </row>
    <row r="658" spans="1:17" ht="51">
      <c r="A658" s="265" t="s">
        <v>560</v>
      </c>
      <c r="B658" s="190"/>
      <c r="C658" s="266" t="s">
        <v>603</v>
      </c>
      <c r="D658" s="267">
        <v>43853</v>
      </c>
      <c r="E658" s="237" t="s">
        <v>2128</v>
      </c>
      <c r="F658" s="237" t="s">
        <v>3</v>
      </c>
      <c r="G658" s="237">
        <v>1818636</v>
      </c>
      <c r="H658" s="190"/>
      <c r="I658" s="248" t="s">
        <v>3020</v>
      </c>
      <c r="J658" s="190"/>
      <c r="K658" s="190"/>
      <c r="L658" s="190"/>
      <c r="M658" s="190"/>
      <c r="N658" s="268">
        <v>0</v>
      </c>
      <c r="O658" s="268">
        <v>2585.1</v>
      </c>
      <c r="P658" s="190" t="s">
        <v>657</v>
      </c>
      <c r="Q658" s="377"/>
    </row>
    <row r="659" spans="1:17" ht="51">
      <c r="A659" s="265" t="s">
        <v>560</v>
      </c>
      <c r="B659" s="190"/>
      <c r="C659" s="266" t="s">
        <v>603</v>
      </c>
      <c r="D659" s="267">
        <v>43853</v>
      </c>
      <c r="E659" s="237" t="s">
        <v>2129</v>
      </c>
      <c r="F659" s="237" t="s">
        <v>3</v>
      </c>
      <c r="G659" s="237">
        <v>1818637</v>
      </c>
      <c r="H659" s="190"/>
      <c r="I659" s="248" t="s">
        <v>3021</v>
      </c>
      <c r="J659" s="190"/>
      <c r="K659" s="190"/>
      <c r="L659" s="190"/>
      <c r="M659" s="190"/>
      <c r="N659" s="268">
        <v>0</v>
      </c>
      <c r="O659" s="268">
        <v>649.99</v>
      </c>
      <c r="P659" s="190" t="s">
        <v>657</v>
      </c>
      <c r="Q659" s="377"/>
    </row>
    <row r="660" spans="1:17" ht="51">
      <c r="A660" s="265" t="s">
        <v>553</v>
      </c>
      <c r="B660" s="190"/>
      <c r="C660" s="266" t="s">
        <v>605</v>
      </c>
      <c r="D660" s="267">
        <v>43853</v>
      </c>
      <c r="E660" s="237" t="s">
        <v>2130</v>
      </c>
      <c r="F660" s="237" t="s">
        <v>3</v>
      </c>
      <c r="G660" s="237">
        <v>1818649</v>
      </c>
      <c r="H660" s="190"/>
      <c r="I660" s="248" t="s">
        <v>3022</v>
      </c>
      <c r="J660" s="190"/>
      <c r="K660" s="190"/>
      <c r="L660" s="190"/>
      <c r="M660" s="190"/>
      <c r="N660" s="268">
        <v>0</v>
      </c>
      <c r="O660" s="268">
        <v>2999</v>
      </c>
      <c r="P660" s="190" t="s">
        <v>657</v>
      </c>
      <c r="Q660" s="377"/>
    </row>
    <row r="661" spans="1:17" ht="38.25">
      <c r="A661" s="265">
        <v>66</v>
      </c>
      <c r="B661" s="190"/>
      <c r="C661" s="266" t="s">
        <v>52</v>
      </c>
      <c r="D661" s="267">
        <v>43853</v>
      </c>
      <c r="E661" s="237" t="s">
        <v>2131</v>
      </c>
      <c r="F661" s="237" t="s">
        <v>3</v>
      </c>
      <c r="G661" s="237">
        <v>1818553</v>
      </c>
      <c r="H661" s="190"/>
      <c r="I661" s="248" t="s">
        <v>3023</v>
      </c>
      <c r="J661" s="190"/>
      <c r="K661" s="190"/>
      <c r="L661" s="190"/>
      <c r="M661" s="190"/>
      <c r="N661" s="268">
        <v>0</v>
      </c>
      <c r="O661" s="268">
        <v>4870</v>
      </c>
      <c r="P661" s="190" t="s">
        <v>657</v>
      </c>
      <c r="Q661" s="377"/>
    </row>
    <row r="662" spans="1:17" ht="51">
      <c r="A662" s="265" t="s">
        <v>553</v>
      </c>
      <c r="B662" s="190"/>
      <c r="C662" s="266" t="s">
        <v>605</v>
      </c>
      <c r="D662" s="267">
        <v>43853</v>
      </c>
      <c r="E662" s="237" t="s">
        <v>2132</v>
      </c>
      <c r="F662" s="237" t="s">
        <v>3</v>
      </c>
      <c r="G662" s="237">
        <v>1818554</v>
      </c>
      <c r="H662" s="190"/>
      <c r="I662" s="248" t="s">
        <v>3024</v>
      </c>
      <c r="J662" s="190"/>
      <c r="K662" s="190"/>
      <c r="L662" s="190"/>
      <c r="M662" s="190"/>
      <c r="N662" s="268">
        <v>0</v>
      </c>
      <c r="O662" s="268">
        <v>1524.8</v>
      </c>
      <c r="P662" s="190" t="s">
        <v>657</v>
      </c>
      <c r="Q662" s="377"/>
    </row>
    <row r="663" spans="1:17" ht="51">
      <c r="A663" s="265">
        <v>46</v>
      </c>
      <c r="B663" s="190"/>
      <c r="C663" s="266" t="s">
        <v>48</v>
      </c>
      <c r="D663" s="267">
        <v>43853</v>
      </c>
      <c r="E663" s="237" t="s">
        <v>2133</v>
      </c>
      <c r="F663" s="237" t="s">
        <v>3</v>
      </c>
      <c r="G663" s="237">
        <v>1818586</v>
      </c>
      <c r="H663" s="190"/>
      <c r="I663" s="248" t="s">
        <v>3025</v>
      </c>
      <c r="J663" s="190"/>
      <c r="K663" s="190"/>
      <c r="L663" s="190"/>
      <c r="M663" s="190"/>
      <c r="N663" s="268">
        <v>0</v>
      </c>
      <c r="O663" s="268">
        <v>7897.5</v>
      </c>
      <c r="P663" s="190" t="s">
        <v>657</v>
      </c>
      <c r="Q663" s="377"/>
    </row>
    <row r="664" spans="1:17" ht="51">
      <c r="A664" s="265" t="s">
        <v>562</v>
      </c>
      <c r="B664" s="190"/>
      <c r="C664" s="266" t="s">
        <v>604</v>
      </c>
      <c r="D664" s="267">
        <v>43853</v>
      </c>
      <c r="E664" s="237" t="s">
        <v>2134</v>
      </c>
      <c r="F664" s="237" t="s">
        <v>3</v>
      </c>
      <c r="G664" s="237">
        <v>1818588</v>
      </c>
      <c r="H664" s="190"/>
      <c r="I664" s="248" t="s">
        <v>3026</v>
      </c>
      <c r="J664" s="190"/>
      <c r="K664" s="190"/>
      <c r="L664" s="190"/>
      <c r="M664" s="190"/>
      <c r="N664" s="268">
        <v>0</v>
      </c>
      <c r="O664" s="268">
        <v>695</v>
      </c>
      <c r="P664" s="190" t="s">
        <v>657</v>
      </c>
      <c r="Q664" s="377"/>
    </row>
    <row r="665" spans="1:17" ht="51">
      <c r="A665" s="265" t="s">
        <v>553</v>
      </c>
      <c r="B665" s="190"/>
      <c r="C665" s="266" t="s">
        <v>605</v>
      </c>
      <c r="D665" s="267">
        <v>43853</v>
      </c>
      <c r="E665" s="237" t="s">
        <v>2135</v>
      </c>
      <c r="F665" s="237" t="s">
        <v>3</v>
      </c>
      <c r="G665" s="237">
        <v>1818590</v>
      </c>
      <c r="H665" s="190"/>
      <c r="I665" s="248" t="s">
        <v>3027</v>
      </c>
      <c r="J665" s="190"/>
      <c r="K665" s="190"/>
      <c r="L665" s="190"/>
      <c r="M665" s="190"/>
      <c r="N665" s="268">
        <v>0</v>
      </c>
      <c r="O665" s="268">
        <v>2314.1</v>
      </c>
      <c r="P665" s="190" t="s">
        <v>657</v>
      </c>
      <c r="Q665" s="377"/>
    </row>
    <row r="666" spans="1:17" ht="51">
      <c r="A666" s="265" t="s">
        <v>553</v>
      </c>
      <c r="B666" s="190"/>
      <c r="C666" s="266" t="s">
        <v>605</v>
      </c>
      <c r="D666" s="267">
        <v>43853</v>
      </c>
      <c r="E666" s="237" t="s">
        <v>2136</v>
      </c>
      <c r="F666" s="237" t="s">
        <v>3</v>
      </c>
      <c r="G666" s="237">
        <v>1818592</v>
      </c>
      <c r="H666" s="190"/>
      <c r="I666" s="248" t="s">
        <v>3028</v>
      </c>
      <c r="J666" s="190"/>
      <c r="K666" s="190"/>
      <c r="L666" s="190"/>
      <c r="M666" s="190"/>
      <c r="N666" s="268">
        <v>0</v>
      </c>
      <c r="O666" s="268">
        <v>628.1</v>
      </c>
      <c r="P666" s="190" t="s">
        <v>657</v>
      </c>
      <c r="Q666" s="377"/>
    </row>
    <row r="667" spans="1:17" ht="51">
      <c r="A667" s="265" t="s">
        <v>562</v>
      </c>
      <c r="B667" s="190"/>
      <c r="C667" s="266" t="s">
        <v>604</v>
      </c>
      <c r="D667" s="267">
        <v>43853</v>
      </c>
      <c r="E667" s="237" t="s">
        <v>2137</v>
      </c>
      <c r="F667" s="237" t="s">
        <v>3</v>
      </c>
      <c r="G667" s="237">
        <v>1818605</v>
      </c>
      <c r="H667" s="190"/>
      <c r="I667" s="248" t="s">
        <v>3029</v>
      </c>
      <c r="J667" s="190"/>
      <c r="K667" s="190"/>
      <c r="L667" s="190"/>
      <c r="M667" s="190"/>
      <c r="N667" s="268">
        <v>0</v>
      </c>
      <c r="O667" s="268">
        <v>695</v>
      </c>
      <c r="P667" s="190" t="s">
        <v>657</v>
      </c>
      <c r="Q667" s="377"/>
    </row>
    <row r="668" spans="1:17" ht="51">
      <c r="A668" s="265" t="s">
        <v>562</v>
      </c>
      <c r="B668" s="190"/>
      <c r="C668" s="266" t="s">
        <v>604</v>
      </c>
      <c r="D668" s="267">
        <v>43853</v>
      </c>
      <c r="E668" s="237" t="s">
        <v>2138</v>
      </c>
      <c r="F668" s="237" t="s">
        <v>3</v>
      </c>
      <c r="G668" s="237">
        <v>1818606</v>
      </c>
      <c r="H668" s="190"/>
      <c r="I668" s="248" t="s">
        <v>3030</v>
      </c>
      <c r="J668" s="190"/>
      <c r="K668" s="190"/>
      <c r="L668" s="190"/>
      <c r="M668" s="190"/>
      <c r="N668" s="268">
        <v>0</v>
      </c>
      <c r="O668" s="268">
        <v>695</v>
      </c>
      <c r="P668" s="190" t="s">
        <v>657</v>
      </c>
      <c r="Q668" s="377"/>
    </row>
    <row r="669" spans="1:17" ht="38.25">
      <c r="A669" s="265" t="s">
        <v>554</v>
      </c>
      <c r="B669" s="190"/>
      <c r="C669" s="266" t="s">
        <v>728</v>
      </c>
      <c r="D669" s="267">
        <v>43853</v>
      </c>
      <c r="E669" s="237" t="s">
        <v>2139</v>
      </c>
      <c r="F669" s="237" t="s">
        <v>658</v>
      </c>
      <c r="G669" s="237">
        <v>1190481</v>
      </c>
      <c r="H669" s="190"/>
      <c r="I669" s="248" t="s">
        <v>3031</v>
      </c>
      <c r="J669" s="190"/>
      <c r="K669" s="190"/>
      <c r="L669" s="190"/>
      <c r="M669" s="190"/>
      <c r="N669" s="268">
        <v>0</v>
      </c>
      <c r="O669" s="268">
        <v>2934.48</v>
      </c>
      <c r="P669" s="190" t="s">
        <v>657</v>
      </c>
      <c r="Q669" s="377"/>
    </row>
    <row r="670" spans="1:17" ht="38.25">
      <c r="A670" s="265" t="s">
        <v>554</v>
      </c>
      <c r="B670" s="190"/>
      <c r="C670" s="266" t="s">
        <v>728</v>
      </c>
      <c r="D670" s="267">
        <v>43853</v>
      </c>
      <c r="E670" s="237" t="s">
        <v>2139</v>
      </c>
      <c r="F670" s="237" t="s">
        <v>658</v>
      </c>
      <c r="G670" s="237">
        <v>1190479</v>
      </c>
      <c r="H670" s="190"/>
      <c r="I670" s="248" t="s">
        <v>3032</v>
      </c>
      <c r="J670" s="190"/>
      <c r="K670" s="190"/>
      <c r="L670" s="190"/>
      <c r="M670" s="190"/>
      <c r="N670" s="268">
        <v>0</v>
      </c>
      <c r="O670" s="268">
        <v>730.98</v>
      </c>
      <c r="P670" s="190" t="s">
        <v>657</v>
      </c>
      <c r="Q670" s="377"/>
    </row>
    <row r="671" spans="1:17" ht="51">
      <c r="A671" s="265" t="s">
        <v>553</v>
      </c>
      <c r="B671" s="190"/>
      <c r="C671" s="266" t="s">
        <v>605</v>
      </c>
      <c r="D671" s="267">
        <v>43853</v>
      </c>
      <c r="E671" s="237" t="s">
        <v>2139</v>
      </c>
      <c r="F671" s="237" t="s">
        <v>658</v>
      </c>
      <c r="G671" s="237">
        <v>1190483</v>
      </c>
      <c r="H671" s="190"/>
      <c r="I671" s="248" t="s">
        <v>3033</v>
      </c>
      <c r="J671" s="190"/>
      <c r="K671" s="190"/>
      <c r="L671" s="190"/>
      <c r="M671" s="190"/>
      <c r="N671" s="268">
        <v>0</v>
      </c>
      <c r="O671" s="268">
        <v>13318.82</v>
      </c>
      <c r="P671" s="190" t="s">
        <v>657</v>
      </c>
      <c r="Q671" s="377"/>
    </row>
    <row r="672" spans="1:17" ht="63.75">
      <c r="A672" s="265">
        <v>35</v>
      </c>
      <c r="B672" s="190"/>
      <c r="C672" s="266" t="s">
        <v>46</v>
      </c>
      <c r="D672" s="267">
        <v>43853</v>
      </c>
      <c r="E672" s="237" t="s">
        <v>2140</v>
      </c>
      <c r="F672" s="237" t="s">
        <v>6</v>
      </c>
      <c r="G672" s="237">
        <v>1232508</v>
      </c>
      <c r="H672" s="190"/>
      <c r="I672" s="248" t="s">
        <v>3034</v>
      </c>
      <c r="J672" s="190"/>
      <c r="K672" s="190"/>
      <c r="L672" s="190"/>
      <c r="M672" s="190"/>
      <c r="N672" s="268">
        <v>0</v>
      </c>
      <c r="O672" s="268">
        <v>203165.45</v>
      </c>
      <c r="P672" s="190" t="s">
        <v>657</v>
      </c>
      <c r="Q672" s="377"/>
    </row>
    <row r="673" spans="1:17" ht="76.5">
      <c r="A673" s="265" t="s">
        <v>554</v>
      </c>
      <c r="B673" s="190"/>
      <c r="C673" s="266" t="s">
        <v>728</v>
      </c>
      <c r="D673" s="267">
        <v>43853</v>
      </c>
      <c r="E673" s="237" t="s">
        <v>2141</v>
      </c>
      <c r="F673" s="237" t="s">
        <v>6</v>
      </c>
      <c r="G673" s="237">
        <v>1232523</v>
      </c>
      <c r="H673" s="190"/>
      <c r="I673" s="248" t="s">
        <v>3035</v>
      </c>
      <c r="J673" s="190"/>
      <c r="K673" s="190"/>
      <c r="L673" s="190"/>
      <c r="M673" s="190"/>
      <c r="N673" s="268">
        <v>0</v>
      </c>
      <c r="O673" s="268">
        <v>100000</v>
      </c>
      <c r="P673" s="190" t="s">
        <v>657</v>
      </c>
      <c r="Q673" s="377"/>
    </row>
    <row r="674" spans="1:17" ht="51">
      <c r="A674" s="265" t="s">
        <v>556</v>
      </c>
      <c r="B674" s="190"/>
      <c r="C674" s="266" t="s">
        <v>716</v>
      </c>
      <c r="D674" s="267">
        <v>43853</v>
      </c>
      <c r="E674" s="237" t="s">
        <v>2142</v>
      </c>
      <c r="F674" s="237" t="s">
        <v>6</v>
      </c>
      <c r="G674" s="237">
        <v>977060</v>
      </c>
      <c r="H674" s="190"/>
      <c r="I674" s="248" t="s">
        <v>3036</v>
      </c>
      <c r="J674" s="190"/>
      <c r="K674" s="190"/>
      <c r="L674" s="190"/>
      <c r="M674" s="190"/>
      <c r="N674" s="268">
        <v>0</v>
      </c>
      <c r="O674" s="268">
        <v>345741.44</v>
      </c>
      <c r="P674" s="190" t="s">
        <v>657</v>
      </c>
      <c r="Q674" s="377"/>
    </row>
    <row r="675" spans="1:17" ht="63.75">
      <c r="A675" s="265">
        <v>513</v>
      </c>
      <c r="B675" s="190"/>
      <c r="C675" s="266" t="s">
        <v>169</v>
      </c>
      <c r="D675" s="267">
        <v>43853</v>
      </c>
      <c r="E675" s="237" t="s">
        <v>2143</v>
      </c>
      <c r="F675" s="237" t="s">
        <v>15</v>
      </c>
      <c r="G675" s="237">
        <v>1253733</v>
      </c>
      <c r="H675" s="190"/>
      <c r="I675" s="248" t="s">
        <v>3037</v>
      </c>
      <c r="J675" s="190"/>
      <c r="K675" s="190"/>
      <c r="L675" s="190"/>
      <c r="M675" s="190"/>
      <c r="N675" s="268">
        <v>50</v>
      </c>
      <c r="O675" s="268">
        <v>0</v>
      </c>
      <c r="P675" s="190" t="s">
        <v>657</v>
      </c>
      <c r="Q675" s="377"/>
    </row>
    <row r="676" spans="1:17" ht="51">
      <c r="A676" s="265">
        <v>513</v>
      </c>
      <c r="B676" s="190"/>
      <c r="C676" s="266" t="s">
        <v>169</v>
      </c>
      <c r="D676" s="267">
        <v>43853</v>
      </c>
      <c r="E676" s="237" t="s">
        <v>2144</v>
      </c>
      <c r="F676" s="237" t="s">
        <v>11</v>
      </c>
      <c r="G676" s="237">
        <v>977076</v>
      </c>
      <c r="H676" s="190"/>
      <c r="I676" s="248" t="s">
        <v>3038</v>
      </c>
      <c r="J676" s="190"/>
      <c r="K676" s="190"/>
      <c r="L676" s="190"/>
      <c r="M676" s="190"/>
      <c r="N676" s="268">
        <v>50</v>
      </c>
      <c r="O676" s="268">
        <v>0</v>
      </c>
      <c r="P676" s="190" t="s">
        <v>657</v>
      </c>
      <c r="Q676" s="377"/>
    </row>
    <row r="677" spans="1:17" ht="63.75">
      <c r="A677" s="265">
        <v>513</v>
      </c>
      <c r="B677" s="190"/>
      <c r="C677" s="266" t="s">
        <v>169</v>
      </c>
      <c r="D677" s="267">
        <v>43853</v>
      </c>
      <c r="E677" s="237" t="s">
        <v>2145</v>
      </c>
      <c r="F677" s="237" t="s">
        <v>15</v>
      </c>
      <c r="G677" s="237">
        <v>1253746</v>
      </c>
      <c r="H677" s="190"/>
      <c r="I677" s="248" t="s">
        <v>3039</v>
      </c>
      <c r="J677" s="190"/>
      <c r="K677" s="190"/>
      <c r="L677" s="190"/>
      <c r="M677" s="190"/>
      <c r="N677" s="268">
        <v>50</v>
      </c>
      <c r="O677" s="268">
        <v>0</v>
      </c>
      <c r="P677" s="190" t="s">
        <v>657</v>
      </c>
      <c r="Q677" s="377"/>
    </row>
    <row r="678" spans="1:17" ht="63.75">
      <c r="A678" s="265">
        <v>513</v>
      </c>
      <c r="B678" s="190"/>
      <c r="C678" s="266" t="s">
        <v>169</v>
      </c>
      <c r="D678" s="267">
        <v>43853</v>
      </c>
      <c r="E678" s="237" t="s">
        <v>2146</v>
      </c>
      <c r="F678" s="237" t="s">
        <v>15</v>
      </c>
      <c r="G678" s="237">
        <v>1253753</v>
      </c>
      <c r="H678" s="190"/>
      <c r="I678" s="248" t="s">
        <v>3040</v>
      </c>
      <c r="J678" s="190"/>
      <c r="K678" s="190"/>
      <c r="L678" s="190"/>
      <c r="M678" s="190"/>
      <c r="N678" s="268">
        <v>50</v>
      </c>
      <c r="O678" s="268">
        <v>0</v>
      </c>
      <c r="P678" s="190" t="s">
        <v>657</v>
      </c>
      <c r="Q678" s="377"/>
    </row>
    <row r="679" spans="1:17" ht="51">
      <c r="A679" s="265">
        <v>513</v>
      </c>
      <c r="B679" s="190"/>
      <c r="C679" s="266" t="s">
        <v>169</v>
      </c>
      <c r="D679" s="267">
        <v>43853</v>
      </c>
      <c r="E679" s="237" t="s">
        <v>2147</v>
      </c>
      <c r="F679" s="237" t="s">
        <v>15</v>
      </c>
      <c r="G679" s="237">
        <v>1254210</v>
      </c>
      <c r="H679" s="190"/>
      <c r="I679" s="248" t="s">
        <v>3041</v>
      </c>
      <c r="J679" s="190"/>
      <c r="K679" s="190"/>
      <c r="L679" s="190"/>
      <c r="M679" s="190"/>
      <c r="N679" s="268">
        <v>50</v>
      </c>
      <c r="O679" s="268">
        <v>0</v>
      </c>
      <c r="P679" s="190" t="s">
        <v>657</v>
      </c>
      <c r="Q679" s="377"/>
    </row>
    <row r="680" spans="1:17" ht="63.75">
      <c r="A680" s="265">
        <v>287</v>
      </c>
      <c r="B680" s="190"/>
      <c r="C680" s="266" t="s">
        <v>125</v>
      </c>
      <c r="D680" s="267">
        <v>43853</v>
      </c>
      <c r="E680" s="237" t="s">
        <v>2148</v>
      </c>
      <c r="F680" s="237" t="s">
        <v>11</v>
      </c>
      <c r="G680" s="237">
        <v>1254229</v>
      </c>
      <c r="H680" s="190"/>
      <c r="I680" s="248" t="s">
        <v>3042</v>
      </c>
      <c r="J680" s="190"/>
      <c r="K680" s="190"/>
      <c r="L680" s="190"/>
      <c r="M680" s="190"/>
      <c r="N680" s="268">
        <v>50</v>
      </c>
      <c r="O680" s="268">
        <v>0</v>
      </c>
      <c r="P680" s="190" t="s">
        <v>657</v>
      </c>
      <c r="Q680" s="377"/>
    </row>
    <row r="681" spans="1:17" ht="51">
      <c r="A681" s="265">
        <v>513</v>
      </c>
      <c r="B681" s="190"/>
      <c r="C681" s="266" t="s">
        <v>169</v>
      </c>
      <c r="D681" s="267">
        <v>43853</v>
      </c>
      <c r="E681" s="237" t="s">
        <v>2149</v>
      </c>
      <c r="F681" s="237" t="s">
        <v>15</v>
      </c>
      <c r="G681" s="237">
        <v>1253741</v>
      </c>
      <c r="H681" s="190"/>
      <c r="I681" s="248" t="s">
        <v>1472</v>
      </c>
      <c r="J681" s="190"/>
      <c r="K681" s="190"/>
      <c r="L681" s="190"/>
      <c r="M681" s="190"/>
      <c r="N681" s="268">
        <v>50</v>
      </c>
      <c r="O681" s="268">
        <v>0</v>
      </c>
      <c r="P681" s="190" t="s">
        <v>657</v>
      </c>
      <c r="Q681" s="377"/>
    </row>
    <row r="682" spans="1:17" ht="51">
      <c r="A682" s="265">
        <v>119</v>
      </c>
      <c r="B682" s="190"/>
      <c r="C682" s="266" t="s">
        <v>62</v>
      </c>
      <c r="D682" s="267">
        <v>43853</v>
      </c>
      <c r="E682" s="237" t="s">
        <v>2150</v>
      </c>
      <c r="F682" s="237" t="s">
        <v>11</v>
      </c>
      <c r="G682" s="237">
        <v>977068</v>
      </c>
      <c r="H682" s="190"/>
      <c r="I682" s="248" t="s">
        <v>3043</v>
      </c>
      <c r="J682" s="190"/>
      <c r="K682" s="190"/>
      <c r="L682" s="190"/>
      <c r="M682" s="190"/>
      <c r="N682" s="268">
        <v>50</v>
      </c>
      <c r="O682" s="268">
        <v>0</v>
      </c>
      <c r="P682" s="190" t="s">
        <v>657</v>
      </c>
      <c r="Q682" s="377"/>
    </row>
    <row r="683" spans="1:17" ht="38.25">
      <c r="A683" s="265" t="s">
        <v>562</v>
      </c>
      <c r="B683" s="190"/>
      <c r="C683" s="266" t="s">
        <v>604</v>
      </c>
      <c r="D683" s="267">
        <v>43854</v>
      </c>
      <c r="E683" s="237" t="s">
        <v>2151</v>
      </c>
      <c r="F683" s="237" t="s">
        <v>3</v>
      </c>
      <c r="G683" s="237">
        <v>1818977</v>
      </c>
      <c r="H683" s="190"/>
      <c r="I683" s="248" t="s">
        <v>1400</v>
      </c>
      <c r="J683" s="190"/>
      <c r="K683" s="190"/>
      <c r="L683" s="190"/>
      <c r="M683" s="190"/>
      <c r="N683" s="268">
        <v>0</v>
      </c>
      <c r="O683" s="268">
        <v>3480</v>
      </c>
      <c r="P683" s="190" t="s">
        <v>657</v>
      </c>
      <c r="Q683" s="377"/>
    </row>
    <row r="684" spans="1:17" ht="51">
      <c r="A684" s="265" t="s">
        <v>562</v>
      </c>
      <c r="B684" s="190"/>
      <c r="C684" s="266" t="s">
        <v>604</v>
      </c>
      <c r="D684" s="267">
        <v>43854</v>
      </c>
      <c r="E684" s="237" t="s">
        <v>2152</v>
      </c>
      <c r="F684" s="237" t="s">
        <v>3</v>
      </c>
      <c r="G684" s="237">
        <v>1819013</v>
      </c>
      <c r="H684" s="190"/>
      <c r="I684" s="248" t="s">
        <v>3044</v>
      </c>
      <c r="J684" s="190"/>
      <c r="K684" s="190"/>
      <c r="L684" s="190"/>
      <c r="M684" s="190"/>
      <c r="N684" s="268">
        <v>0</v>
      </c>
      <c r="O684" s="268">
        <v>1939.19</v>
      </c>
      <c r="P684" s="190" t="s">
        <v>657</v>
      </c>
      <c r="Q684" s="377"/>
    </row>
    <row r="685" spans="1:17" ht="51">
      <c r="A685" s="265">
        <v>76</v>
      </c>
      <c r="B685" s="190"/>
      <c r="C685" s="266" t="s">
        <v>54</v>
      </c>
      <c r="D685" s="267">
        <v>43854</v>
      </c>
      <c r="E685" s="237" t="s">
        <v>2153</v>
      </c>
      <c r="F685" s="237" t="s">
        <v>3</v>
      </c>
      <c r="G685" s="237">
        <v>1819027</v>
      </c>
      <c r="H685" s="190"/>
      <c r="I685" s="248" t="s">
        <v>3045</v>
      </c>
      <c r="J685" s="190"/>
      <c r="K685" s="190"/>
      <c r="L685" s="190"/>
      <c r="M685" s="190"/>
      <c r="N685" s="268">
        <v>0</v>
      </c>
      <c r="O685" s="268">
        <v>198</v>
      </c>
      <c r="P685" s="190" t="s">
        <v>657</v>
      </c>
      <c r="Q685" s="377"/>
    </row>
    <row r="686" spans="1:17" ht="51">
      <c r="A686" s="265">
        <v>66</v>
      </c>
      <c r="B686" s="190"/>
      <c r="C686" s="266" t="s">
        <v>52</v>
      </c>
      <c r="D686" s="267">
        <v>43854</v>
      </c>
      <c r="E686" s="237" t="s">
        <v>2154</v>
      </c>
      <c r="F686" s="237" t="s">
        <v>3</v>
      </c>
      <c r="G686" s="237">
        <v>1819032</v>
      </c>
      <c r="H686" s="190"/>
      <c r="I686" s="248" t="s">
        <v>3046</v>
      </c>
      <c r="J686" s="190"/>
      <c r="K686" s="190"/>
      <c r="L686" s="190"/>
      <c r="M686" s="190"/>
      <c r="N686" s="268">
        <v>0</v>
      </c>
      <c r="O686" s="268">
        <v>1047</v>
      </c>
      <c r="P686" s="190" t="s">
        <v>657</v>
      </c>
      <c r="Q686" s="377"/>
    </row>
    <row r="687" spans="1:17" ht="51">
      <c r="A687" s="265" t="s">
        <v>553</v>
      </c>
      <c r="B687" s="190"/>
      <c r="C687" s="266" t="s">
        <v>605</v>
      </c>
      <c r="D687" s="267">
        <v>43854</v>
      </c>
      <c r="E687" s="237" t="s">
        <v>2155</v>
      </c>
      <c r="F687" s="237" t="s">
        <v>3</v>
      </c>
      <c r="G687" s="237">
        <v>1819048</v>
      </c>
      <c r="H687" s="190"/>
      <c r="I687" s="248" t="s">
        <v>3047</v>
      </c>
      <c r="J687" s="190"/>
      <c r="K687" s="190"/>
      <c r="L687" s="190"/>
      <c r="M687" s="190"/>
      <c r="N687" s="268">
        <v>0</v>
      </c>
      <c r="O687" s="268">
        <v>153.4</v>
      </c>
      <c r="P687" s="190" t="s">
        <v>657</v>
      </c>
      <c r="Q687" s="377"/>
    </row>
    <row r="688" spans="1:17" ht="63.75">
      <c r="A688" s="265" t="s">
        <v>562</v>
      </c>
      <c r="B688" s="190"/>
      <c r="C688" s="266" t="s">
        <v>604</v>
      </c>
      <c r="D688" s="267">
        <v>43854</v>
      </c>
      <c r="E688" s="237" t="s">
        <v>2156</v>
      </c>
      <c r="F688" s="237" t="s">
        <v>3</v>
      </c>
      <c r="G688" s="237">
        <v>1819049</v>
      </c>
      <c r="H688" s="190"/>
      <c r="I688" s="248" t="s">
        <v>3048</v>
      </c>
      <c r="J688" s="190"/>
      <c r="K688" s="190"/>
      <c r="L688" s="190"/>
      <c r="M688" s="190"/>
      <c r="N688" s="268">
        <v>0</v>
      </c>
      <c r="O688" s="268">
        <v>0.03</v>
      </c>
      <c r="P688" s="190" t="s">
        <v>657</v>
      </c>
      <c r="Q688" s="377"/>
    </row>
    <row r="689" spans="1:17" ht="51">
      <c r="A689" s="265">
        <v>16</v>
      </c>
      <c r="B689" s="190"/>
      <c r="C689" s="266" t="s">
        <v>43</v>
      </c>
      <c r="D689" s="267">
        <v>43854</v>
      </c>
      <c r="E689" s="237" t="s">
        <v>2157</v>
      </c>
      <c r="F689" s="237" t="s">
        <v>3</v>
      </c>
      <c r="G689" s="237">
        <v>1819063</v>
      </c>
      <c r="H689" s="190"/>
      <c r="I689" s="248" t="s">
        <v>3049</v>
      </c>
      <c r="J689" s="190"/>
      <c r="K689" s="190"/>
      <c r="L689" s="190"/>
      <c r="M689" s="190"/>
      <c r="N689" s="268">
        <v>0</v>
      </c>
      <c r="O689" s="268">
        <v>754</v>
      </c>
      <c r="P689" s="190" t="s">
        <v>657</v>
      </c>
      <c r="Q689" s="377"/>
    </row>
    <row r="690" spans="1:17" ht="51">
      <c r="A690" s="265" t="s">
        <v>562</v>
      </c>
      <c r="B690" s="190"/>
      <c r="C690" s="266" t="s">
        <v>604</v>
      </c>
      <c r="D690" s="267">
        <v>43854</v>
      </c>
      <c r="E690" s="237" t="s">
        <v>2158</v>
      </c>
      <c r="F690" s="237" t="s">
        <v>3</v>
      </c>
      <c r="G690" s="237">
        <v>1819092</v>
      </c>
      <c r="H690" s="190"/>
      <c r="I690" s="248" t="s">
        <v>3050</v>
      </c>
      <c r="J690" s="190"/>
      <c r="K690" s="190"/>
      <c r="L690" s="190"/>
      <c r="M690" s="190"/>
      <c r="N690" s="268">
        <v>0</v>
      </c>
      <c r="O690" s="268">
        <v>220.58</v>
      </c>
      <c r="P690" s="190" t="s">
        <v>657</v>
      </c>
      <c r="Q690" s="377"/>
    </row>
    <row r="691" spans="1:17" ht="63.75">
      <c r="A691" s="265" t="s">
        <v>553</v>
      </c>
      <c r="B691" s="190"/>
      <c r="C691" s="266" t="s">
        <v>605</v>
      </c>
      <c r="D691" s="267">
        <v>43854</v>
      </c>
      <c r="E691" s="237" t="s">
        <v>2159</v>
      </c>
      <c r="F691" s="237" t="s">
        <v>3</v>
      </c>
      <c r="G691" s="237">
        <v>1819108</v>
      </c>
      <c r="H691" s="190"/>
      <c r="I691" s="248" t="s">
        <v>3051</v>
      </c>
      <c r="J691" s="190"/>
      <c r="K691" s="190"/>
      <c r="L691" s="190"/>
      <c r="M691" s="190"/>
      <c r="N691" s="268">
        <v>0</v>
      </c>
      <c r="O691" s="268">
        <v>9837.25</v>
      </c>
      <c r="P691" s="190" t="s">
        <v>657</v>
      </c>
      <c r="Q691" s="377"/>
    </row>
    <row r="692" spans="1:17" ht="51">
      <c r="A692" s="265">
        <v>224</v>
      </c>
      <c r="B692" s="190"/>
      <c r="C692" s="266" t="s">
        <v>104</v>
      </c>
      <c r="D692" s="267">
        <v>43854</v>
      </c>
      <c r="E692" s="237" t="s">
        <v>2160</v>
      </c>
      <c r="F692" s="237" t="s">
        <v>3</v>
      </c>
      <c r="G692" s="237">
        <v>1818975</v>
      </c>
      <c r="H692" s="190"/>
      <c r="I692" s="248" t="s">
        <v>3052</v>
      </c>
      <c r="J692" s="190"/>
      <c r="K692" s="190"/>
      <c r="L692" s="190"/>
      <c r="M692" s="190"/>
      <c r="N692" s="268">
        <v>0</v>
      </c>
      <c r="O692" s="268">
        <v>182640.5</v>
      </c>
      <c r="P692" s="190" t="s">
        <v>657</v>
      </c>
      <c r="Q692" s="377"/>
    </row>
    <row r="693" spans="1:17" ht="51">
      <c r="A693" s="265">
        <v>35</v>
      </c>
      <c r="B693" s="190"/>
      <c r="C693" s="266" t="s">
        <v>46</v>
      </c>
      <c r="D693" s="267">
        <v>43854</v>
      </c>
      <c r="E693" s="237" t="s">
        <v>2161</v>
      </c>
      <c r="F693" s="237" t="s">
        <v>3</v>
      </c>
      <c r="G693" s="237">
        <v>1818988</v>
      </c>
      <c r="H693" s="190"/>
      <c r="I693" s="248" t="s">
        <v>3053</v>
      </c>
      <c r="J693" s="190"/>
      <c r="K693" s="190"/>
      <c r="L693" s="190"/>
      <c r="M693" s="190"/>
      <c r="N693" s="268">
        <v>0</v>
      </c>
      <c r="O693" s="268">
        <v>8742.0300000000007</v>
      </c>
      <c r="P693" s="190" t="s">
        <v>657</v>
      </c>
      <c r="Q693" s="377"/>
    </row>
    <row r="694" spans="1:17" ht="63.75">
      <c r="A694" s="265">
        <v>46</v>
      </c>
      <c r="B694" s="190"/>
      <c r="C694" s="266" t="s">
        <v>48</v>
      </c>
      <c r="D694" s="267">
        <v>43854</v>
      </c>
      <c r="E694" s="237" t="s">
        <v>2162</v>
      </c>
      <c r="F694" s="237" t="s">
        <v>3</v>
      </c>
      <c r="G694" s="237">
        <v>1818998</v>
      </c>
      <c r="H694" s="190"/>
      <c r="I694" s="248" t="s">
        <v>3054</v>
      </c>
      <c r="J694" s="190"/>
      <c r="K694" s="190"/>
      <c r="L694" s="190"/>
      <c r="M694" s="190"/>
      <c r="N694" s="268">
        <v>0</v>
      </c>
      <c r="O694" s="268">
        <v>1150.49</v>
      </c>
      <c r="P694" s="190" t="s">
        <v>657</v>
      </c>
      <c r="Q694" s="377"/>
    </row>
    <row r="695" spans="1:17" ht="63.75">
      <c r="A695" s="265">
        <v>46</v>
      </c>
      <c r="B695" s="190"/>
      <c r="C695" s="266" t="s">
        <v>48</v>
      </c>
      <c r="D695" s="267">
        <v>43854</v>
      </c>
      <c r="E695" s="237" t="s">
        <v>2163</v>
      </c>
      <c r="F695" s="237" t="s">
        <v>3</v>
      </c>
      <c r="G695" s="237">
        <v>1818999</v>
      </c>
      <c r="H695" s="190"/>
      <c r="I695" s="248" t="s">
        <v>3055</v>
      </c>
      <c r="J695" s="190"/>
      <c r="K695" s="190"/>
      <c r="L695" s="190"/>
      <c r="M695" s="190"/>
      <c r="N695" s="268">
        <v>0</v>
      </c>
      <c r="O695" s="268">
        <v>657146.06000000006</v>
      </c>
      <c r="P695" s="190" t="s">
        <v>657</v>
      </c>
      <c r="Q695" s="377"/>
    </row>
    <row r="696" spans="1:17" ht="63.75">
      <c r="A696" s="265">
        <v>46</v>
      </c>
      <c r="B696" s="190"/>
      <c r="C696" s="266" t="s">
        <v>48</v>
      </c>
      <c r="D696" s="267">
        <v>43854</v>
      </c>
      <c r="E696" s="237" t="s">
        <v>2164</v>
      </c>
      <c r="F696" s="237" t="s">
        <v>3</v>
      </c>
      <c r="G696" s="237">
        <v>1819000</v>
      </c>
      <c r="H696" s="190"/>
      <c r="I696" s="248" t="s">
        <v>3056</v>
      </c>
      <c r="J696" s="190"/>
      <c r="K696" s="190"/>
      <c r="L696" s="190"/>
      <c r="M696" s="190"/>
      <c r="N696" s="268">
        <v>0</v>
      </c>
      <c r="O696" s="268">
        <v>1978.14</v>
      </c>
      <c r="P696" s="190" t="s">
        <v>657</v>
      </c>
      <c r="Q696" s="377"/>
    </row>
    <row r="697" spans="1:17" ht="51">
      <c r="A697" s="265" t="s">
        <v>553</v>
      </c>
      <c r="B697" s="190"/>
      <c r="C697" s="266" t="s">
        <v>605</v>
      </c>
      <c r="D697" s="267">
        <v>43854</v>
      </c>
      <c r="E697" s="237" t="s">
        <v>2165</v>
      </c>
      <c r="F697" s="237" t="s">
        <v>3</v>
      </c>
      <c r="G697" s="237">
        <v>1819005</v>
      </c>
      <c r="H697" s="190"/>
      <c r="I697" s="248" t="s">
        <v>3057</v>
      </c>
      <c r="J697" s="190"/>
      <c r="K697" s="190"/>
      <c r="L697" s="190"/>
      <c r="M697" s="190"/>
      <c r="N697" s="268">
        <v>0</v>
      </c>
      <c r="O697" s="268">
        <v>167.84</v>
      </c>
      <c r="P697" s="190" t="s">
        <v>657</v>
      </c>
      <c r="Q697" s="377"/>
    </row>
    <row r="698" spans="1:17" ht="51">
      <c r="A698" s="265" t="s">
        <v>553</v>
      </c>
      <c r="B698" s="190"/>
      <c r="C698" s="266" t="s">
        <v>605</v>
      </c>
      <c r="D698" s="267">
        <v>43854</v>
      </c>
      <c r="E698" s="237" t="s">
        <v>2166</v>
      </c>
      <c r="F698" s="237" t="s">
        <v>3</v>
      </c>
      <c r="G698" s="237">
        <v>1819007</v>
      </c>
      <c r="H698" s="190"/>
      <c r="I698" s="248" t="s">
        <v>3058</v>
      </c>
      <c r="J698" s="190"/>
      <c r="K698" s="190"/>
      <c r="L698" s="190"/>
      <c r="M698" s="190"/>
      <c r="N698" s="268">
        <v>0</v>
      </c>
      <c r="O698" s="268">
        <v>4216.8900000000003</v>
      </c>
      <c r="P698" s="190" t="s">
        <v>657</v>
      </c>
      <c r="Q698" s="377"/>
    </row>
    <row r="699" spans="1:17" ht="51">
      <c r="A699" s="265" t="s">
        <v>553</v>
      </c>
      <c r="B699" s="190"/>
      <c r="C699" s="266" t="s">
        <v>605</v>
      </c>
      <c r="D699" s="267">
        <v>43854</v>
      </c>
      <c r="E699" s="237" t="s">
        <v>2167</v>
      </c>
      <c r="F699" s="237" t="s">
        <v>3</v>
      </c>
      <c r="G699" s="237">
        <v>1819008</v>
      </c>
      <c r="H699" s="190"/>
      <c r="I699" s="248" t="s">
        <v>3059</v>
      </c>
      <c r="J699" s="190"/>
      <c r="K699" s="190"/>
      <c r="L699" s="190"/>
      <c r="M699" s="190"/>
      <c r="N699" s="268">
        <v>0</v>
      </c>
      <c r="O699" s="268">
        <v>1393.1200000000001</v>
      </c>
      <c r="P699" s="190" t="s">
        <v>657</v>
      </c>
      <c r="Q699" s="377"/>
    </row>
    <row r="700" spans="1:17" ht="63.75">
      <c r="A700" s="265" t="s">
        <v>554</v>
      </c>
      <c r="B700" s="190"/>
      <c r="C700" s="266" t="s">
        <v>728</v>
      </c>
      <c r="D700" s="267">
        <v>43854</v>
      </c>
      <c r="E700" s="237" t="s">
        <v>2168</v>
      </c>
      <c r="F700" s="237" t="s">
        <v>11</v>
      </c>
      <c r="G700" s="237">
        <v>977121</v>
      </c>
      <c r="H700" s="190"/>
      <c r="I700" s="248" t="s">
        <v>3060</v>
      </c>
      <c r="J700" s="190"/>
      <c r="K700" s="190"/>
      <c r="L700" s="190"/>
      <c r="M700" s="190"/>
      <c r="N700" s="268">
        <v>50</v>
      </c>
      <c r="O700" s="268">
        <v>0</v>
      </c>
      <c r="P700" s="190" t="s">
        <v>657</v>
      </c>
      <c r="Q700" s="377"/>
    </row>
    <row r="701" spans="1:17" ht="76.5">
      <c r="A701" s="265" t="s">
        <v>554</v>
      </c>
      <c r="B701" s="190"/>
      <c r="C701" s="266" t="s">
        <v>728</v>
      </c>
      <c r="D701" s="267">
        <v>43854</v>
      </c>
      <c r="E701" s="237" t="s">
        <v>2169</v>
      </c>
      <c r="F701" s="237" t="s">
        <v>13</v>
      </c>
      <c r="G701" s="237">
        <v>977119</v>
      </c>
      <c r="H701" s="190"/>
      <c r="I701" s="248" t="s">
        <v>3061</v>
      </c>
      <c r="J701" s="190"/>
      <c r="K701" s="190"/>
      <c r="L701" s="190"/>
      <c r="M701" s="190"/>
      <c r="N701" s="268">
        <v>7005690</v>
      </c>
      <c r="O701" s="268">
        <v>0</v>
      </c>
      <c r="P701" s="190" t="s">
        <v>657</v>
      </c>
      <c r="Q701" s="377"/>
    </row>
    <row r="702" spans="1:17" ht="76.5">
      <c r="A702" s="265">
        <v>513</v>
      </c>
      <c r="B702" s="190"/>
      <c r="C702" s="266" t="s">
        <v>169</v>
      </c>
      <c r="D702" s="267">
        <v>43854</v>
      </c>
      <c r="E702" s="237" t="s">
        <v>2170</v>
      </c>
      <c r="F702" s="237" t="s">
        <v>15</v>
      </c>
      <c r="G702" s="237">
        <v>1254612</v>
      </c>
      <c r="H702" s="190"/>
      <c r="I702" s="248" t="s">
        <v>3062</v>
      </c>
      <c r="J702" s="190"/>
      <c r="K702" s="190"/>
      <c r="L702" s="190"/>
      <c r="M702" s="190"/>
      <c r="N702" s="268">
        <v>50</v>
      </c>
      <c r="O702" s="268">
        <v>0</v>
      </c>
      <c r="P702" s="190" t="s">
        <v>657</v>
      </c>
      <c r="Q702" s="377"/>
    </row>
    <row r="703" spans="1:17" ht="76.5">
      <c r="A703" s="265">
        <v>513</v>
      </c>
      <c r="B703" s="190"/>
      <c r="C703" s="266" t="s">
        <v>169</v>
      </c>
      <c r="D703" s="267">
        <v>43854</v>
      </c>
      <c r="E703" s="237" t="s">
        <v>2171</v>
      </c>
      <c r="F703" s="237" t="s">
        <v>15</v>
      </c>
      <c r="G703" s="237">
        <v>1254615</v>
      </c>
      <c r="H703" s="190"/>
      <c r="I703" s="248" t="s">
        <v>3063</v>
      </c>
      <c r="J703" s="190"/>
      <c r="K703" s="190"/>
      <c r="L703" s="190"/>
      <c r="M703" s="190"/>
      <c r="N703" s="268">
        <v>50</v>
      </c>
      <c r="O703" s="268">
        <v>0</v>
      </c>
      <c r="P703" s="190" t="s">
        <v>657</v>
      </c>
      <c r="Q703" s="377"/>
    </row>
    <row r="704" spans="1:17" ht="51">
      <c r="A704" s="265">
        <v>119</v>
      </c>
      <c r="B704" s="190"/>
      <c r="C704" s="266" t="s">
        <v>62</v>
      </c>
      <c r="D704" s="267">
        <v>43854</v>
      </c>
      <c r="E704" s="237" t="s">
        <v>2172</v>
      </c>
      <c r="F704" s="237" t="s">
        <v>11</v>
      </c>
      <c r="G704" s="237">
        <v>977157</v>
      </c>
      <c r="H704" s="190"/>
      <c r="I704" s="248" t="s">
        <v>3064</v>
      </c>
      <c r="J704" s="190"/>
      <c r="K704" s="190"/>
      <c r="L704" s="190"/>
      <c r="M704" s="190"/>
      <c r="N704" s="268">
        <v>50</v>
      </c>
      <c r="O704" s="268">
        <v>0</v>
      </c>
      <c r="P704" s="190" t="s">
        <v>657</v>
      </c>
      <c r="Q704" s="377"/>
    </row>
    <row r="705" spans="1:17" ht="76.5">
      <c r="A705" s="265">
        <v>513</v>
      </c>
      <c r="B705" s="190"/>
      <c r="C705" s="266" t="s">
        <v>169</v>
      </c>
      <c r="D705" s="267">
        <v>43854</v>
      </c>
      <c r="E705" s="237" t="s">
        <v>2173</v>
      </c>
      <c r="F705" s="237" t="s">
        <v>15</v>
      </c>
      <c r="G705" s="237">
        <v>1255038</v>
      </c>
      <c r="H705" s="190"/>
      <c r="I705" s="248" t="s">
        <v>3065</v>
      </c>
      <c r="J705" s="190"/>
      <c r="K705" s="190"/>
      <c r="L705" s="190"/>
      <c r="M705" s="190"/>
      <c r="N705" s="268">
        <v>50</v>
      </c>
      <c r="O705" s="268">
        <v>0</v>
      </c>
      <c r="P705" s="190" t="s">
        <v>657</v>
      </c>
      <c r="Q705" s="377"/>
    </row>
    <row r="706" spans="1:17" ht="63.75">
      <c r="A706" s="265">
        <v>513</v>
      </c>
      <c r="B706" s="190"/>
      <c r="C706" s="266" t="s">
        <v>169</v>
      </c>
      <c r="D706" s="267">
        <v>43854</v>
      </c>
      <c r="E706" s="237" t="s">
        <v>2174</v>
      </c>
      <c r="F706" s="237" t="s">
        <v>15</v>
      </c>
      <c r="G706" s="237">
        <v>1255040</v>
      </c>
      <c r="H706" s="190"/>
      <c r="I706" s="248" t="s">
        <v>3066</v>
      </c>
      <c r="J706" s="190"/>
      <c r="K706" s="190"/>
      <c r="L706" s="190"/>
      <c r="M706" s="190"/>
      <c r="N706" s="268">
        <v>50</v>
      </c>
      <c r="O706" s="268">
        <v>0</v>
      </c>
      <c r="P706" s="190" t="s">
        <v>657</v>
      </c>
      <c r="Q706" s="377"/>
    </row>
    <row r="707" spans="1:17" ht="51">
      <c r="A707" s="265">
        <v>513</v>
      </c>
      <c r="B707" s="190"/>
      <c r="C707" s="266" t="s">
        <v>169</v>
      </c>
      <c r="D707" s="267">
        <v>43854</v>
      </c>
      <c r="E707" s="237" t="s">
        <v>2175</v>
      </c>
      <c r="F707" s="237" t="s">
        <v>15</v>
      </c>
      <c r="G707" s="237">
        <v>1255042</v>
      </c>
      <c r="H707" s="190"/>
      <c r="I707" s="248" t="s">
        <v>708</v>
      </c>
      <c r="J707" s="190"/>
      <c r="K707" s="190"/>
      <c r="L707" s="190"/>
      <c r="M707" s="190"/>
      <c r="N707" s="268">
        <v>50</v>
      </c>
      <c r="O707" s="268">
        <v>0</v>
      </c>
      <c r="P707" s="190" t="s">
        <v>657</v>
      </c>
      <c r="Q707" s="377"/>
    </row>
    <row r="708" spans="1:17" ht="63.75">
      <c r="A708" s="265">
        <v>513</v>
      </c>
      <c r="B708" s="190"/>
      <c r="C708" s="266" t="s">
        <v>169</v>
      </c>
      <c r="D708" s="267">
        <v>43854</v>
      </c>
      <c r="E708" s="237" t="s">
        <v>2176</v>
      </c>
      <c r="F708" s="237" t="s">
        <v>15</v>
      </c>
      <c r="G708" s="237">
        <v>1255413</v>
      </c>
      <c r="H708" s="190"/>
      <c r="I708" s="248" t="s">
        <v>3067</v>
      </c>
      <c r="J708" s="190"/>
      <c r="K708" s="190"/>
      <c r="L708" s="190"/>
      <c r="M708" s="190"/>
      <c r="N708" s="268">
        <v>50</v>
      </c>
      <c r="O708" s="268">
        <v>0</v>
      </c>
      <c r="P708" s="190" t="s">
        <v>657</v>
      </c>
      <c r="Q708" s="377"/>
    </row>
    <row r="709" spans="1:17" ht="76.5">
      <c r="A709" s="265" t="s">
        <v>554</v>
      </c>
      <c r="B709" s="190"/>
      <c r="C709" s="266" t="s">
        <v>728</v>
      </c>
      <c r="D709" s="267">
        <v>43854</v>
      </c>
      <c r="E709" s="237" t="s">
        <v>2177</v>
      </c>
      <c r="F709" s="237" t="s">
        <v>21</v>
      </c>
      <c r="G709" s="237">
        <v>977146</v>
      </c>
      <c r="H709" s="190"/>
      <c r="I709" s="248" t="s">
        <v>3068</v>
      </c>
      <c r="J709" s="190"/>
      <c r="K709" s="190"/>
      <c r="L709" s="190"/>
      <c r="M709" s="190"/>
      <c r="N709" s="268">
        <v>26268000</v>
      </c>
      <c r="O709" s="268">
        <v>0</v>
      </c>
      <c r="P709" s="190" t="s">
        <v>657</v>
      </c>
      <c r="Q709" s="377"/>
    </row>
    <row r="710" spans="1:17" ht="89.25">
      <c r="A710" s="265" t="s">
        <v>554</v>
      </c>
      <c r="B710" s="190"/>
      <c r="C710" s="266" t="s">
        <v>728</v>
      </c>
      <c r="D710" s="267">
        <v>43854</v>
      </c>
      <c r="E710" s="237" t="s">
        <v>2178</v>
      </c>
      <c r="F710" s="237" t="s">
        <v>13</v>
      </c>
      <c r="G710" s="237">
        <v>977181</v>
      </c>
      <c r="H710" s="190"/>
      <c r="I710" s="248" t="s">
        <v>3069</v>
      </c>
      <c r="J710" s="190"/>
      <c r="K710" s="190"/>
      <c r="L710" s="190"/>
      <c r="M710" s="190"/>
      <c r="N710" s="268">
        <v>5990</v>
      </c>
      <c r="O710" s="268">
        <v>0</v>
      </c>
      <c r="P710" s="190" t="s">
        <v>657</v>
      </c>
      <c r="Q710" s="377"/>
    </row>
    <row r="711" spans="1:17" ht="76.5">
      <c r="A711" s="265" t="s">
        <v>554</v>
      </c>
      <c r="B711" s="190"/>
      <c r="C711" s="266" t="s">
        <v>728</v>
      </c>
      <c r="D711" s="267">
        <v>43854</v>
      </c>
      <c r="E711" s="237" t="s">
        <v>2179</v>
      </c>
      <c r="F711" s="237" t="s">
        <v>11</v>
      </c>
      <c r="G711" s="237">
        <v>977181</v>
      </c>
      <c r="H711" s="190"/>
      <c r="I711" s="248" t="s">
        <v>3070</v>
      </c>
      <c r="J711" s="190"/>
      <c r="K711" s="190"/>
      <c r="L711" s="190"/>
      <c r="M711" s="190"/>
      <c r="N711" s="268">
        <v>50</v>
      </c>
      <c r="O711" s="268">
        <v>0</v>
      </c>
      <c r="P711" s="190" t="s">
        <v>657</v>
      </c>
      <c r="Q711" s="377"/>
    </row>
    <row r="712" spans="1:17" ht="51">
      <c r="A712" s="265">
        <v>119</v>
      </c>
      <c r="B712" s="190"/>
      <c r="C712" s="266" t="s">
        <v>62</v>
      </c>
      <c r="D712" s="267">
        <v>43854</v>
      </c>
      <c r="E712" s="237" t="s">
        <v>2180</v>
      </c>
      <c r="F712" s="237" t="s">
        <v>11</v>
      </c>
      <c r="G712" s="237">
        <v>977219</v>
      </c>
      <c r="H712" s="190"/>
      <c r="I712" s="248" t="s">
        <v>3071</v>
      </c>
      <c r="J712" s="190"/>
      <c r="K712" s="190"/>
      <c r="L712" s="190"/>
      <c r="M712" s="190"/>
      <c r="N712" s="268">
        <v>50</v>
      </c>
      <c r="O712" s="268">
        <v>0</v>
      </c>
      <c r="P712" s="190" t="s">
        <v>657</v>
      </c>
      <c r="Q712" s="377"/>
    </row>
    <row r="713" spans="1:17" ht="38.25">
      <c r="A713" s="265" t="s">
        <v>562</v>
      </c>
      <c r="B713" s="190"/>
      <c r="C713" s="266" t="s">
        <v>604</v>
      </c>
      <c r="D713" s="267">
        <v>43857</v>
      </c>
      <c r="E713" s="237" t="s">
        <v>2181</v>
      </c>
      <c r="F713" s="237" t="s">
        <v>3</v>
      </c>
      <c r="G713" s="237">
        <v>1819345</v>
      </c>
      <c r="H713" s="190"/>
      <c r="I713" s="248" t="s">
        <v>3072</v>
      </c>
      <c r="J713" s="190"/>
      <c r="K713" s="190"/>
      <c r="L713" s="190"/>
      <c r="M713" s="190"/>
      <c r="N713" s="268">
        <v>0</v>
      </c>
      <c r="O713" s="268">
        <v>400</v>
      </c>
      <c r="P713" s="190" t="s">
        <v>657</v>
      </c>
      <c r="Q713" s="377"/>
    </row>
    <row r="714" spans="1:17" ht="63.75">
      <c r="A714" s="265" t="s">
        <v>562</v>
      </c>
      <c r="B714" s="190"/>
      <c r="C714" s="266" t="s">
        <v>604</v>
      </c>
      <c r="D714" s="267">
        <v>43857</v>
      </c>
      <c r="E714" s="237" t="s">
        <v>2182</v>
      </c>
      <c r="F714" s="237" t="s">
        <v>3</v>
      </c>
      <c r="G714" s="237">
        <v>1819403</v>
      </c>
      <c r="H714" s="190"/>
      <c r="I714" s="248" t="s">
        <v>3073</v>
      </c>
      <c r="J714" s="190"/>
      <c r="K714" s="190"/>
      <c r="L714" s="190"/>
      <c r="M714" s="190"/>
      <c r="N714" s="268">
        <v>0</v>
      </c>
      <c r="O714" s="268">
        <v>2</v>
      </c>
      <c r="P714" s="190" t="s">
        <v>657</v>
      </c>
      <c r="Q714" s="377"/>
    </row>
    <row r="715" spans="1:17" ht="51">
      <c r="A715" s="265" t="s">
        <v>562</v>
      </c>
      <c r="B715" s="190"/>
      <c r="C715" s="266" t="s">
        <v>604</v>
      </c>
      <c r="D715" s="267">
        <v>43857</v>
      </c>
      <c r="E715" s="237" t="s">
        <v>2183</v>
      </c>
      <c r="F715" s="237" t="s">
        <v>3</v>
      </c>
      <c r="G715" s="237">
        <v>1819404</v>
      </c>
      <c r="H715" s="190"/>
      <c r="I715" s="248" t="s">
        <v>3074</v>
      </c>
      <c r="J715" s="190"/>
      <c r="K715" s="190"/>
      <c r="L715" s="190"/>
      <c r="M715" s="190"/>
      <c r="N715" s="268">
        <v>0</v>
      </c>
      <c r="O715" s="268">
        <v>7716.45</v>
      </c>
      <c r="P715" s="190" t="s">
        <v>657</v>
      </c>
      <c r="Q715" s="377"/>
    </row>
    <row r="716" spans="1:17" ht="38.25">
      <c r="A716" s="265" t="s">
        <v>562</v>
      </c>
      <c r="B716" s="190"/>
      <c r="C716" s="266" t="s">
        <v>604</v>
      </c>
      <c r="D716" s="267">
        <v>43857</v>
      </c>
      <c r="E716" s="237" t="s">
        <v>2184</v>
      </c>
      <c r="F716" s="237" t="s">
        <v>3</v>
      </c>
      <c r="G716" s="237">
        <v>1819459</v>
      </c>
      <c r="H716" s="190"/>
      <c r="I716" s="248" t="s">
        <v>1398</v>
      </c>
      <c r="J716" s="190"/>
      <c r="K716" s="190"/>
      <c r="L716" s="190"/>
      <c r="M716" s="190"/>
      <c r="N716" s="268">
        <v>0</v>
      </c>
      <c r="O716" s="268">
        <v>2635</v>
      </c>
      <c r="P716" s="190" t="s">
        <v>657</v>
      </c>
      <c r="Q716" s="377"/>
    </row>
    <row r="717" spans="1:17" ht="51">
      <c r="A717" s="265">
        <v>513</v>
      </c>
      <c r="B717" s="190"/>
      <c r="C717" s="266" t="s">
        <v>169</v>
      </c>
      <c r="D717" s="267">
        <v>43857</v>
      </c>
      <c r="E717" s="237" t="s">
        <v>2185</v>
      </c>
      <c r="F717" s="237" t="s">
        <v>3</v>
      </c>
      <c r="G717" s="237">
        <v>1819461</v>
      </c>
      <c r="H717" s="190"/>
      <c r="I717" s="248" t="s">
        <v>3075</v>
      </c>
      <c r="J717" s="190"/>
      <c r="K717" s="190"/>
      <c r="L717" s="190"/>
      <c r="M717" s="190"/>
      <c r="N717" s="268">
        <v>0</v>
      </c>
      <c r="O717" s="268">
        <v>7529.33</v>
      </c>
      <c r="P717" s="190" t="s">
        <v>657</v>
      </c>
      <c r="Q717" s="377"/>
    </row>
    <row r="718" spans="1:17" ht="38.25">
      <c r="A718" s="265">
        <v>86</v>
      </c>
      <c r="B718" s="190"/>
      <c r="C718" s="266" t="s">
        <v>56</v>
      </c>
      <c r="D718" s="267">
        <v>43857</v>
      </c>
      <c r="E718" s="237" t="s">
        <v>2186</v>
      </c>
      <c r="F718" s="237" t="s">
        <v>3</v>
      </c>
      <c r="G718" s="237">
        <v>1819319</v>
      </c>
      <c r="H718" s="190"/>
      <c r="I718" s="248" t="s">
        <v>3076</v>
      </c>
      <c r="J718" s="190"/>
      <c r="K718" s="190"/>
      <c r="L718" s="190"/>
      <c r="M718" s="190"/>
      <c r="N718" s="268">
        <v>0</v>
      </c>
      <c r="O718" s="268">
        <v>1542</v>
      </c>
      <c r="P718" s="190" t="s">
        <v>657</v>
      </c>
      <c r="Q718" s="377"/>
    </row>
    <row r="719" spans="1:17" ht="38.25">
      <c r="A719" s="265">
        <v>86</v>
      </c>
      <c r="B719" s="190"/>
      <c r="C719" s="266" t="s">
        <v>56</v>
      </c>
      <c r="D719" s="267">
        <v>43857</v>
      </c>
      <c r="E719" s="237" t="s">
        <v>2187</v>
      </c>
      <c r="F719" s="237" t="s">
        <v>3</v>
      </c>
      <c r="G719" s="237">
        <v>1819323</v>
      </c>
      <c r="H719" s="190"/>
      <c r="I719" s="248" t="s">
        <v>3077</v>
      </c>
      <c r="J719" s="190"/>
      <c r="K719" s="190"/>
      <c r="L719" s="190"/>
      <c r="M719" s="190"/>
      <c r="N719" s="268">
        <v>0</v>
      </c>
      <c r="O719" s="268">
        <v>592</v>
      </c>
      <c r="P719" s="190" t="s">
        <v>657</v>
      </c>
      <c r="Q719" s="377"/>
    </row>
    <row r="720" spans="1:17" ht="63.75">
      <c r="A720" s="265" t="s">
        <v>553</v>
      </c>
      <c r="B720" s="190"/>
      <c r="C720" s="266" t="s">
        <v>605</v>
      </c>
      <c r="D720" s="267">
        <v>43857</v>
      </c>
      <c r="E720" s="237" t="s">
        <v>2188</v>
      </c>
      <c r="F720" s="237" t="s">
        <v>3</v>
      </c>
      <c r="G720" s="237">
        <v>1819378</v>
      </c>
      <c r="H720" s="190"/>
      <c r="I720" s="248" t="s">
        <v>3078</v>
      </c>
      <c r="J720" s="190"/>
      <c r="K720" s="190"/>
      <c r="L720" s="190"/>
      <c r="M720" s="190"/>
      <c r="N720" s="268">
        <v>0</v>
      </c>
      <c r="O720" s="268">
        <v>2358.5100000000002</v>
      </c>
      <c r="P720" s="190" t="s">
        <v>657</v>
      </c>
      <c r="Q720" s="377"/>
    </row>
    <row r="721" spans="1:17" ht="51">
      <c r="A721" s="265" t="s">
        <v>553</v>
      </c>
      <c r="B721" s="190"/>
      <c r="C721" s="266" t="s">
        <v>605</v>
      </c>
      <c r="D721" s="267">
        <v>43857</v>
      </c>
      <c r="E721" s="237" t="s">
        <v>2189</v>
      </c>
      <c r="F721" s="237" t="s">
        <v>3</v>
      </c>
      <c r="G721" s="237">
        <v>1819388</v>
      </c>
      <c r="H721" s="190"/>
      <c r="I721" s="248" t="s">
        <v>3079</v>
      </c>
      <c r="J721" s="190"/>
      <c r="K721" s="190"/>
      <c r="L721" s="190"/>
      <c r="M721" s="190"/>
      <c r="N721" s="268">
        <v>0</v>
      </c>
      <c r="O721" s="268">
        <v>9739.4500000000007</v>
      </c>
      <c r="P721" s="190" t="s">
        <v>657</v>
      </c>
      <c r="Q721" s="377"/>
    </row>
    <row r="722" spans="1:17" ht="76.5">
      <c r="A722" s="265" t="s">
        <v>554</v>
      </c>
      <c r="B722" s="190"/>
      <c r="C722" s="266" t="s">
        <v>728</v>
      </c>
      <c r="D722" s="267">
        <v>43857</v>
      </c>
      <c r="E722" s="237" t="s">
        <v>2190</v>
      </c>
      <c r="F722" s="237" t="s">
        <v>11</v>
      </c>
      <c r="G722" s="237">
        <v>977349</v>
      </c>
      <c r="H722" s="190"/>
      <c r="I722" s="248" t="s">
        <v>3080</v>
      </c>
      <c r="J722" s="190"/>
      <c r="K722" s="190"/>
      <c r="L722" s="190"/>
      <c r="M722" s="190"/>
      <c r="N722" s="268">
        <v>50</v>
      </c>
      <c r="O722" s="268">
        <v>0</v>
      </c>
      <c r="P722" s="190" t="s">
        <v>657</v>
      </c>
      <c r="Q722" s="377"/>
    </row>
    <row r="723" spans="1:17" ht="89.25">
      <c r="A723" s="265" t="s">
        <v>554</v>
      </c>
      <c r="B723" s="190"/>
      <c r="C723" s="266" t="s">
        <v>728</v>
      </c>
      <c r="D723" s="267">
        <v>43857</v>
      </c>
      <c r="E723" s="237" t="s">
        <v>2191</v>
      </c>
      <c r="F723" s="237" t="s">
        <v>13</v>
      </c>
      <c r="G723" s="237">
        <v>977349</v>
      </c>
      <c r="H723" s="190"/>
      <c r="I723" s="248" t="s">
        <v>3081</v>
      </c>
      <c r="J723" s="190"/>
      <c r="K723" s="190"/>
      <c r="L723" s="190"/>
      <c r="M723" s="190"/>
      <c r="N723" s="268">
        <v>3570</v>
      </c>
      <c r="O723" s="268">
        <v>0</v>
      </c>
      <c r="P723" s="190" t="s">
        <v>657</v>
      </c>
      <c r="Q723" s="377"/>
    </row>
    <row r="724" spans="1:17" ht="51">
      <c r="A724" s="265" t="s">
        <v>553</v>
      </c>
      <c r="B724" s="190"/>
      <c r="C724" s="266" t="s">
        <v>605</v>
      </c>
      <c r="D724" s="267">
        <v>43858</v>
      </c>
      <c r="E724" s="237" t="s">
        <v>2192</v>
      </c>
      <c r="F724" s="237" t="s">
        <v>3</v>
      </c>
      <c r="G724" s="237">
        <v>1819717</v>
      </c>
      <c r="H724" s="190"/>
      <c r="I724" s="248" t="s">
        <v>3082</v>
      </c>
      <c r="J724" s="190"/>
      <c r="K724" s="190"/>
      <c r="L724" s="190"/>
      <c r="M724" s="190"/>
      <c r="N724" s="268">
        <v>0</v>
      </c>
      <c r="O724" s="268">
        <v>292.90000000000003</v>
      </c>
      <c r="P724" s="190" t="s">
        <v>657</v>
      </c>
      <c r="Q724" s="377"/>
    </row>
    <row r="725" spans="1:17" ht="51">
      <c r="A725" s="265">
        <v>66</v>
      </c>
      <c r="B725" s="190"/>
      <c r="C725" s="266" t="s">
        <v>52</v>
      </c>
      <c r="D725" s="267">
        <v>43858</v>
      </c>
      <c r="E725" s="237" t="s">
        <v>2193</v>
      </c>
      <c r="F725" s="237" t="s">
        <v>3</v>
      </c>
      <c r="G725" s="237">
        <v>1819837</v>
      </c>
      <c r="H725" s="190"/>
      <c r="I725" s="248" t="s">
        <v>3083</v>
      </c>
      <c r="J725" s="190"/>
      <c r="K725" s="190"/>
      <c r="L725" s="190"/>
      <c r="M725" s="190"/>
      <c r="N725" s="268">
        <v>0</v>
      </c>
      <c r="O725" s="268">
        <v>501</v>
      </c>
      <c r="P725" s="190" t="s">
        <v>657</v>
      </c>
      <c r="Q725" s="377"/>
    </row>
    <row r="726" spans="1:17" ht="38.25">
      <c r="A726" s="265">
        <v>35</v>
      </c>
      <c r="B726" s="190"/>
      <c r="C726" s="266" t="s">
        <v>46</v>
      </c>
      <c r="D726" s="267">
        <v>43858</v>
      </c>
      <c r="E726" s="237" t="s">
        <v>2194</v>
      </c>
      <c r="F726" s="237" t="s">
        <v>3</v>
      </c>
      <c r="G726" s="237">
        <v>1819861</v>
      </c>
      <c r="H726" s="190"/>
      <c r="I726" s="248" t="s">
        <v>1366</v>
      </c>
      <c r="J726" s="190"/>
      <c r="K726" s="190"/>
      <c r="L726" s="190"/>
      <c r="M726" s="190"/>
      <c r="N726" s="268">
        <v>0</v>
      </c>
      <c r="O726" s="268">
        <v>355</v>
      </c>
      <c r="P726" s="190" t="s">
        <v>657</v>
      </c>
      <c r="Q726" s="377"/>
    </row>
    <row r="727" spans="1:17" ht="51">
      <c r="A727" s="265">
        <v>291</v>
      </c>
      <c r="B727" s="190"/>
      <c r="C727" s="266" t="s">
        <v>128</v>
      </c>
      <c r="D727" s="267">
        <v>43858</v>
      </c>
      <c r="E727" s="237" t="s">
        <v>2195</v>
      </c>
      <c r="F727" s="237" t="s">
        <v>3</v>
      </c>
      <c r="G727" s="237">
        <v>1819720</v>
      </c>
      <c r="H727" s="190"/>
      <c r="I727" s="248" t="s">
        <v>3084</v>
      </c>
      <c r="J727" s="190"/>
      <c r="K727" s="190"/>
      <c r="L727" s="190"/>
      <c r="M727" s="190"/>
      <c r="N727" s="268">
        <v>0</v>
      </c>
      <c r="O727" s="268">
        <v>1614.8</v>
      </c>
      <c r="P727" s="190" t="s">
        <v>657</v>
      </c>
      <c r="Q727" s="377"/>
    </row>
    <row r="728" spans="1:17" ht="51">
      <c r="A728" s="265">
        <v>66</v>
      </c>
      <c r="B728" s="190"/>
      <c r="C728" s="266" t="s">
        <v>52</v>
      </c>
      <c r="D728" s="267">
        <v>43858</v>
      </c>
      <c r="E728" s="237" t="s">
        <v>2196</v>
      </c>
      <c r="F728" s="237" t="s">
        <v>3</v>
      </c>
      <c r="G728" s="237">
        <v>1819724</v>
      </c>
      <c r="H728" s="190"/>
      <c r="I728" s="248" t="s">
        <v>3085</v>
      </c>
      <c r="J728" s="190"/>
      <c r="K728" s="190"/>
      <c r="L728" s="190"/>
      <c r="M728" s="190"/>
      <c r="N728" s="268">
        <v>0</v>
      </c>
      <c r="O728" s="268">
        <v>2875.6</v>
      </c>
      <c r="P728" s="190" t="s">
        <v>657</v>
      </c>
      <c r="Q728" s="377"/>
    </row>
    <row r="729" spans="1:17" ht="51">
      <c r="A729" s="265" t="s">
        <v>562</v>
      </c>
      <c r="B729" s="190"/>
      <c r="C729" s="266" t="s">
        <v>604</v>
      </c>
      <c r="D729" s="267">
        <v>43858</v>
      </c>
      <c r="E729" s="237" t="s">
        <v>2197</v>
      </c>
      <c r="F729" s="237" t="s">
        <v>3</v>
      </c>
      <c r="G729" s="237">
        <v>1819727</v>
      </c>
      <c r="H729" s="190"/>
      <c r="I729" s="248" t="s">
        <v>3086</v>
      </c>
      <c r="J729" s="190"/>
      <c r="K729" s="190"/>
      <c r="L729" s="190"/>
      <c r="M729" s="190"/>
      <c r="N729" s="268">
        <v>0</v>
      </c>
      <c r="O729" s="268">
        <v>22585.5</v>
      </c>
      <c r="P729" s="190" t="s">
        <v>657</v>
      </c>
      <c r="Q729" s="377"/>
    </row>
    <row r="730" spans="1:17" ht="51">
      <c r="A730" s="265" t="s">
        <v>556</v>
      </c>
      <c r="B730" s="190"/>
      <c r="C730" s="266" t="s">
        <v>716</v>
      </c>
      <c r="D730" s="267">
        <v>43858</v>
      </c>
      <c r="E730" s="237" t="s">
        <v>2198</v>
      </c>
      <c r="F730" s="237" t="s">
        <v>6</v>
      </c>
      <c r="G730" s="237">
        <v>977405</v>
      </c>
      <c r="H730" s="190"/>
      <c r="I730" s="248" t="s">
        <v>3087</v>
      </c>
      <c r="J730" s="190"/>
      <c r="K730" s="190"/>
      <c r="L730" s="190"/>
      <c r="M730" s="190"/>
      <c r="N730" s="268">
        <v>0</v>
      </c>
      <c r="O730" s="268">
        <v>14600</v>
      </c>
      <c r="P730" s="190" t="s">
        <v>657</v>
      </c>
      <c r="Q730" s="377"/>
    </row>
    <row r="731" spans="1:17" ht="76.5">
      <c r="A731" s="265">
        <v>513</v>
      </c>
      <c r="B731" s="190"/>
      <c r="C731" s="266" t="s">
        <v>169</v>
      </c>
      <c r="D731" s="267">
        <v>43858</v>
      </c>
      <c r="E731" s="237" t="s">
        <v>2199</v>
      </c>
      <c r="F731" s="237" t="s">
        <v>15</v>
      </c>
      <c r="G731" s="237">
        <v>1257226</v>
      </c>
      <c r="H731" s="190"/>
      <c r="I731" s="248" t="s">
        <v>3088</v>
      </c>
      <c r="J731" s="190"/>
      <c r="K731" s="190"/>
      <c r="L731" s="190"/>
      <c r="M731" s="190"/>
      <c r="N731" s="268">
        <v>50</v>
      </c>
      <c r="O731" s="268">
        <v>0</v>
      </c>
      <c r="P731" s="190" t="s">
        <v>657</v>
      </c>
      <c r="Q731" s="377"/>
    </row>
    <row r="732" spans="1:17" ht="76.5">
      <c r="A732" s="265">
        <v>513</v>
      </c>
      <c r="B732" s="190"/>
      <c r="C732" s="266" t="s">
        <v>169</v>
      </c>
      <c r="D732" s="267">
        <v>43858</v>
      </c>
      <c r="E732" s="237" t="s">
        <v>2200</v>
      </c>
      <c r="F732" s="237" t="s">
        <v>15</v>
      </c>
      <c r="G732" s="237">
        <v>1257232</v>
      </c>
      <c r="H732" s="190"/>
      <c r="I732" s="248" t="s">
        <v>3089</v>
      </c>
      <c r="J732" s="190"/>
      <c r="K732" s="190"/>
      <c r="L732" s="190"/>
      <c r="M732" s="190"/>
      <c r="N732" s="268">
        <v>50</v>
      </c>
      <c r="O732" s="268">
        <v>0</v>
      </c>
      <c r="P732" s="190" t="s">
        <v>657</v>
      </c>
      <c r="Q732" s="377"/>
    </row>
    <row r="733" spans="1:17" ht="63.75">
      <c r="A733" s="265">
        <v>513</v>
      </c>
      <c r="B733" s="190"/>
      <c r="C733" s="266" t="s">
        <v>169</v>
      </c>
      <c r="D733" s="267">
        <v>43858</v>
      </c>
      <c r="E733" s="237" t="s">
        <v>2201</v>
      </c>
      <c r="F733" s="237" t="s">
        <v>15</v>
      </c>
      <c r="G733" s="237">
        <v>1257080</v>
      </c>
      <c r="H733" s="190"/>
      <c r="I733" s="248" t="s">
        <v>3090</v>
      </c>
      <c r="J733" s="190"/>
      <c r="K733" s="190"/>
      <c r="L733" s="190"/>
      <c r="M733" s="190"/>
      <c r="N733" s="268">
        <v>50</v>
      </c>
      <c r="O733" s="268">
        <v>0</v>
      </c>
      <c r="P733" s="190" t="s">
        <v>657</v>
      </c>
      <c r="Q733" s="377"/>
    </row>
    <row r="734" spans="1:17" ht="51">
      <c r="A734" s="265">
        <v>340</v>
      </c>
      <c r="B734" s="190"/>
      <c r="C734" s="266" t="s">
        <v>145</v>
      </c>
      <c r="D734" s="267">
        <v>43858</v>
      </c>
      <c r="E734" s="237" t="s">
        <v>2202</v>
      </c>
      <c r="F734" s="237" t="s">
        <v>6</v>
      </c>
      <c r="G734" s="237">
        <v>1257900</v>
      </c>
      <c r="H734" s="190"/>
      <c r="I734" s="248" t="s">
        <v>3091</v>
      </c>
      <c r="J734" s="190"/>
      <c r="K734" s="190"/>
      <c r="L734" s="190"/>
      <c r="M734" s="190"/>
      <c r="N734" s="268">
        <v>0</v>
      </c>
      <c r="O734" s="268">
        <v>104116.69</v>
      </c>
      <c r="P734" s="190" t="s">
        <v>657</v>
      </c>
      <c r="Q734" s="377"/>
    </row>
    <row r="735" spans="1:17" ht="76.5">
      <c r="A735" s="265" t="s">
        <v>556</v>
      </c>
      <c r="B735" s="190"/>
      <c r="C735" s="266" t="s">
        <v>716</v>
      </c>
      <c r="D735" s="267">
        <v>43858</v>
      </c>
      <c r="E735" s="237" t="s">
        <v>2203</v>
      </c>
      <c r="F735" s="237" t="s">
        <v>6</v>
      </c>
      <c r="G735" s="237">
        <v>1234411</v>
      </c>
      <c r="H735" s="190"/>
      <c r="I735" s="248" t="s">
        <v>3092</v>
      </c>
      <c r="J735" s="190"/>
      <c r="K735" s="190"/>
      <c r="L735" s="190"/>
      <c r="M735" s="190"/>
      <c r="N735" s="268">
        <v>0</v>
      </c>
      <c r="O735" s="268">
        <v>2139.84</v>
      </c>
      <c r="P735" s="190" t="s">
        <v>657</v>
      </c>
      <c r="Q735" s="377"/>
    </row>
    <row r="736" spans="1:17" ht="63.75">
      <c r="A736" s="265">
        <v>41</v>
      </c>
      <c r="B736" s="190"/>
      <c r="C736" s="266" t="s">
        <v>47</v>
      </c>
      <c r="D736" s="267">
        <v>43858</v>
      </c>
      <c r="E736" s="237" t="s">
        <v>2204</v>
      </c>
      <c r="F736" s="237" t="s">
        <v>6</v>
      </c>
      <c r="G736" s="237">
        <v>977416</v>
      </c>
      <c r="H736" s="190"/>
      <c r="I736" s="248" t="s">
        <v>3093</v>
      </c>
      <c r="J736" s="190"/>
      <c r="K736" s="190"/>
      <c r="L736" s="190"/>
      <c r="M736" s="190"/>
      <c r="N736" s="268">
        <v>0</v>
      </c>
      <c r="O736" s="268">
        <v>200000</v>
      </c>
      <c r="P736" s="190" t="s">
        <v>657</v>
      </c>
      <c r="Q736" s="377"/>
    </row>
    <row r="737" spans="1:17" ht="63.75">
      <c r="A737" s="265">
        <v>513</v>
      </c>
      <c r="B737" s="190"/>
      <c r="C737" s="266" t="s">
        <v>169</v>
      </c>
      <c r="D737" s="267">
        <v>43858</v>
      </c>
      <c r="E737" s="237" t="s">
        <v>2205</v>
      </c>
      <c r="F737" s="237" t="s">
        <v>15</v>
      </c>
      <c r="G737" s="237">
        <v>1257610</v>
      </c>
      <c r="H737" s="190"/>
      <c r="I737" s="248" t="s">
        <v>3094</v>
      </c>
      <c r="J737" s="190"/>
      <c r="K737" s="190"/>
      <c r="L737" s="190"/>
      <c r="M737" s="190"/>
      <c r="N737" s="268">
        <v>50</v>
      </c>
      <c r="O737" s="268">
        <v>0</v>
      </c>
      <c r="P737" s="190" t="s">
        <v>657</v>
      </c>
      <c r="Q737" s="377"/>
    </row>
    <row r="738" spans="1:17" ht="51">
      <c r="A738" s="265">
        <v>340</v>
      </c>
      <c r="B738" s="190"/>
      <c r="C738" s="266" t="s">
        <v>145</v>
      </c>
      <c r="D738" s="267">
        <v>43858</v>
      </c>
      <c r="E738" s="237" t="s">
        <v>2206</v>
      </c>
      <c r="F738" s="237" t="s">
        <v>15</v>
      </c>
      <c r="G738" s="237">
        <v>1257901</v>
      </c>
      <c r="H738" s="190"/>
      <c r="I738" s="248" t="s">
        <v>3095</v>
      </c>
      <c r="J738" s="190"/>
      <c r="K738" s="190"/>
      <c r="L738" s="190"/>
      <c r="M738" s="190"/>
      <c r="N738" s="268">
        <v>50</v>
      </c>
      <c r="O738" s="268">
        <v>0</v>
      </c>
      <c r="P738" s="190" t="s">
        <v>657</v>
      </c>
      <c r="Q738" s="377"/>
    </row>
    <row r="739" spans="1:17" ht="51">
      <c r="A739" s="265">
        <v>513</v>
      </c>
      <c r="B739" s="190"/>
      <c r="C739" s="266" t="s">
        <v>169</v>
      </c>
      <c r="D739" s="267">
        <v>43858</v>
      </c>
      <c r="E739" s="237" t="s">
        <v>2207</v>
      </c>
      <c r="F739" s="237" t="s">
        <v>15</v>
      </c>
      <c r="G739" s="237">
        <v>1257905</v>
      </c>
      <c r="H739" s="190"/>
      <c r="I739" s="248" t="s">
        <v>2627</v>
      </c>
      <c r="J739" s="190"/>
      <c r="K739" s="190"/>
      <c r="L739" s="190"/>
      <c r="M739" s="190"/>
      <c r="N739" s="268">
        <v>50</v>
      </c>
      <c r="O739" s="268">
        <v>0</v>
      </c>
      <c r="P739" s="190" t="s">
        <v>657</v>
      </c>
      <c r="Q739" s="377"/>
    </row>
    <row r="740" spans="1:17" ht="51">
      <c r="A740" s="265">
        <v>513</v>
      </c>
      <c r="B740" s="190"/>
      <c r="C740" s="266" t="s">
        <v>169</v>
      </c>
      <c r="D740" s="267">
        <v>43858</v>
      </c>
      <c r="E740" s="237" t="s">
        <v>2208</v>
      </c>
      <c r="F740" s="237" t="s">
        <v>11</v>
      </c>
      <c r="G740" s="237">
        <v>977432</v>
      </c>
      <c r="H740" s="190"/>
      <c r="I740" s="248" t="s">
        <v>3096</v>
      </c>
      <c r="J740" s="190"/>
      <c r="K740" s="190"/>
      <c r="L740" s="190"/>
      <c r="M740" s="190"/>
      <c r="N740" s="268">
        <v>50</v>
      </c>
      <c r="O740" s="268">
        <v>0</v>
      </c>
      <c r="P740" s="190" t="s">
        <v>657</v>
      </c>
      <c r="Q740" s="377"/>
    </row>
    <row r="741" spans="1:17" ht="89.25">
      <c r="A741" s="265" t="s">
        <v>554</v>
      </c>
      <c r="B741" s="190"/>
      <c r="C741" s="266" t="s">
        <v>728</v>
      </c>
      <c r="D741" s="267">
        <v>43858</v>
      </c>
      <c r="E741" s="237" t="s">
        <v>2209</v>
      </c>
      <c r="F741" s="237" t="s">
        <v>13</v>
      </c>
      <c r="G741" s="237">
        <v>977437</v>
      </c>
      <c r="H741" s="190"/>
      <c r="I741" s="248" t="s">
        <v>3097</v>
      </c>
      <c r="J741" s="190"/>
      <c r="K741" s="190"/>
      <c r="L741" s="190"/>
      <c r="M741" s="190"/>
      <c r="N741" s="268">
        <v>3200</v>
      </c>
      <c r="O741" s="268">
        <v>0</v>
      </c>
      <c r="P741" s="190" t="s">
        <v>657</v>
      </c>
      <c r="Q741" s="377"/>
    </row>
    <row r="742" spans="1:17" ht="76.5">
      <c r="A742" s="265" t="s">
        <v>554</v>
      </c>
      <c r="B742" s="190"/>
      <c r="C742" s="266" t="s">
        <v>728</v>
      </c>
      <c r="D742" s="267">
        <v>43858</v>
      </c>
      <c r="E742" s="237" t="s">
        <v>2210</v>
      </c>
      <c r="F742" s="237" t="s">
        <v>11</v>
      </c>
      <c r="G742" s="237">
        <v>977437</v>
      </c>
      <c r="H742" s="190"/>
      <c r="I742" s="248" t="s">
        <v>3098</v>
      </c>
      <c r="J742" s="190"/>
      <c r="K742" s="190"/>
      <c r="L742" s="190"/>
      <c r="M742" s="190"/>
      <c r="N742" s="268">
        <v>50</v>
      </c>
      <c r="O742" s="268">
        <v>0</v>
      </c>
      <c r="P742" s="190" t="s">
        <v>657</v>
      </c>
      <c r="Q742" s="377"/>
    </row>
    <row r="743" spans="1:17" ht="63.75">
      <c r="A743" s="265">
        <v>190</v>
      </c>
      <c r="B743" s="190"/>
      <c r="C743" s="266" t="s">
        <v>91</v>
      </c>
      <c r="D743" s="267">
        <v>43859</v>
      </c>
      <c r="E743" s="237" t="s">
        <v>2211</v>
      </c>
      <c r="F743" s="237" t="s">
        <v>3</v>
      </c>
      <c r="G743" s="237">
        <v>1820137</v>
      </c>
      <c r="H743" s="190"/>
      <c r="I743" s="248" t="s">
        <v>3099</v>
      </c>
      <c r="J743" s="190"/>
      <c r="K743" s="190"/>
      <c r="L743" s="190"/>
      <c r="M743" s="190"/>
      <c r="N743" s="268">
        <v>0</v>
      </c>
      <c r="O743" s="268">
        <v>274</v>
      </c>
      <c r="P743" s="190" t="s">
        <v>657</v>
      </c>
      <c r="Q743" s="377"/>
    </row>
    <row r="744" spans="1:17" ht="51">
      <c r="A744" s="265">
        <v>190</v>
      </c>
      <c r="B744" s="190"/>
      <c r="C744" s="266" t="s">
        <v>91</v>
      </c>
      <c r="D744" s="267">
        <v>43859</v>
      </c>
      <c r="E744" s="237" t="s">
        <v>2212</v>
      </c>
      <c r="F744" s="237" t="s">
        <v>3</v>
      </c>
      <c r="G744" s="237">
        <v>1820138</v>
      </c>
      <c r="H744" s="190"/>
      <c r="I744" s="248" t="s">
        <v>3100</v>
      </c>
      <c r="J744" s="190"/>
      <c r="K744" s="190"/>
      <c r="L744" s="190"/>
      <c r="M744" s="190"/>
      <c r="N744" s="268">
        <v>0</v>
      </c>
      <c r="O744" s="268">
        <v>377</v>
      </c>
      <c r="P744" s="190" t="s">
        <v>657</v>
      </c>
      <c r="Q744" s="377"/>
    </row>
    <row r="745" spans="1:17" ht="63.75">
      <c r="A745" s="265">
        <v>190</v>
      </c>
      <c r="B745" s="190"/>
      <c r="C745" s="266" t="s">
        <v>91</v>
      </c>
      <c r="D745" s="267">
        <v>43859</v>
      </c>
      <c r="E745" s="237" t="s">
        <v>2213</v>
      </c>
      <c r="F745" s="237" t="s">
        <v>3</v>
      </c>
      <c r="G745" s="237">
        <v>1820141</v>
      </c>
      <c r="H745" s="190"/>
      <c r="I745" s="248" t="s">
        <v>3101</v>
      </c>
      <c r="J745" s="190"/>
      <c r="K745" s="190"/>
      <c r="L745" s="190"/>
      <c r="M745" s="190"/>
      <c r="N745" s="268">
        <v>0</v>
      </c>
      <c r="O745" s="268">
        <v>155</v>
      </c>
      <c r="P745" s="190" t="s">
        <v>657</v>
      </c>
      <c r="Q745" s="377"/>
    </row>
    <row r="746" spans="1:17" ht="63.75">
      <c r="A746" s="265">
        <v>190</v>
      </c>
      <c r="B746" s="190"/>
      <c r="C746" s="266" t="s">
        <v>91</v>
      </c>
      <c r="D746" s="267">
        <v>43859</v>
      </c>
      <c r="E746" s="237" t="s">
        <v>2214</v>
      </c>
      <c r="F746" s="237" t="s">
        <v>3</v>
      </c>
      <c r="G746" s="237">
        <v>1820142</v>
      </c>
      <c r="H746" s="190"/>
      <c r="I746" s="248" t="s">
        <v>3102</v>
      </c>
      <c r="J746" s="190"/>
      <c r="K746" s="190"/>
      <c r="L746" s="190"/>
      <c r="M746" s="190"/>
      <c r="N746" s="268">
        <v>0</v>
      </c>
      <c r="O746" s="268">
        <v>651</v>
      </c>
      <c r="P746" s="190" t="s">
        <v>657</v>
      </c>
      <c r="Q746" s="377"/>
    </row>
    <row r="747" spans="1:17" ht="63.75">
      <c r="A747" s="265">
        <v>190</v>
      </c>
      <c r="B747" s="190"/>
      <c r="C747" s="266" t="s">
        <v>91</v>
      </c>
      <c r="D747" s="267">
        <v>43859</v>
      </c>
      <c r="E747" s="237" t="s">
        <v>2215</v>
      </c>
      <c r="F747" s="237" t="s">
        <v>3</v>
      </c>
      <c r="G747" s="237">
        <v>1820143</v>
      </c>
      <c r="H747" s="190"/>
      <c r="I747" s="248" t="s">
        <v>3103</v>
      </c>
      <c r="J747" s="190"/>
      <c r="K747" s="190"/>
      <c r="L747" s="190"/>
      <c r="M747" s="190"/>
      <c r="N747" s="268">
        <v>0</v>
      </c>
      <c r="O747" s="268">
        <v>155</v>
      </c>
      <c r="P747" s="190" t="s">
        <v>657</v>
      </c>
      <c r="Q747" s="377"/>
    </row>
    <row r="748" spans="1:17" ht="63.75">
      <c r="A748" s="265">
        <v>190</v>
      </c>
      <c r="B748" s="190"/>
      <c r="C748" s="266" t="s">
        <v>91</v>
      </c>
      <c r="D748" s="267">
        <v>43859</v>
      </c>
      <c r="E748" s="237" t="s">
        <v>2216</v>
      </c>
      <c r="F748" s="237" t="s">
        <v>3</v>
      </c>
      <c r="G748" s="237">
        <v>1820144</v>
      </c>
      <c r="H748" s="190"/>
      <c r="I748" s="248" t="s">
        <v>3104</v>
      </c>
      <c r="J748" s="190"/>
      <c r="K748" s="190"/>
      <c r="L748" s="190"/>
      <c r="M748" s="190"/>
      <c r="N748" s="268">
        <v>0</v>
      </c>
      <c r="O748" s="268">
        <v>377</v>
      </c>
      <c r="P748" s="190" t="s">
        <v>657</v>
      </c>
      <c r="Q748" s="377"/>
    </row>
    <row r="749" spans="1:17" ht="63.75">
      <c r="A749" s="265">
        <v>190</v>
      </c>
      <c r="B749" s="190"/>
      <c r="C749" s="266" t="s">
        <v>91</v>
      </c>
      <c r="D749" s="267">
        <v>43859</v>
      </c>
      <c r="E749" s="237" t="s">
        <v>2217</v>
      </c>
      <c r="F749" s="237" t="s">
        <v>3</v>
      </c>
      <c r="G749" s="237">
        <v>1820145</v>
      </c>
      <c r="H749" s="190"/>
      <c r="I749" s="248" t="s">
        <v>3105</v>
      </c>
      <c r="J749" s="190"/>
      <c r="K749" s="190"/>
      <c r="L749" s="190"/>
      <c r="M749" s="190"/>
      <c r="N749" s="268">
        <v>0</v>
      </c>
      <c r="O749" s="268">
        <v>155</v>
      </c>
      <c r="P749" s="190" t="s">
        <v>657</v>
      </c>
      <c r="Q749" s="377"/>
    </row>
    <row r="750" spans="1:17" ht="63.75">
      <c r="A750" s="265">
        <v>190</v>
      </c>
      <c r="B750" s="190"/>
      <c r="C750" s="266" t="s">
        <v>91</v>
      </c>
      <c r="D750" s="267">
        <v>43859</v>
      </c>
      <c r="E750" s="237" t="s">
        <v>2218</v>
      </c>
      <c r="F750" s="237" t="s">
        <v>3</v>
      </c>
      <c r="G750" s="237">
        <v>1820146</v>
      </c>
      <c r="H750" s="190"/>
      <c r="I750" s="248" t="s">
        <v>3106</v>
      </c>
      <c r="J750" s="190"/>
      <c r="K750" s="190"/>
      <c r="L750" s="190"/>
      <c r="M750" s="190"/>
      <c r="N750" s="268">
        <v>0</v>
      </c>
      <c r="O750" s="268">
        <v>155</v>
      </c>
      <c r="P750" s="190" t="s">
        <v>657</v>
      </c>
      <c r="Q750" s="377"/>
    </row>
    <row r="751" spans="1:17" ht="51">
      <c r="A751" s="265">
        <v>190</v>
      </c>
      <c r="B751" s="190"/>
      <c r="C751" s="266" t="s">
        <v>91</v>
      </c>
      <c r="D751" s="267">
        <v>43859</v>
      </c>
      <c r="E751" s="237" t="s">
        <v>2219</v>
      </c>
      <c r="F751" s="237" t="s">
        <v>3</v>
      </c>
      <c r="G751" s="237">
        <v>1820147</v>
      </c>
      <c r="H751" s="190"/>
      <c r="I751" s="248" t="s">
        <v>3107</v>
      </c>
      <c r="J751" s="190"/>
      <c r="K751" s="190"/>
      <c r="L751" s="190"/>
      <c r="M751" s="190"/>
      <c r="N751" s="268">
        <v>0</v>
      </c>
      <c r="O751" s="268">
        <v>155</v>
      </c>
      <c r="P751" s="190" t="s">
        <v>657</v>
      </c>
      <c r="Q751" s="377"/>
    </row>
    <row r="752" spans="1:17" ht="63.75">
      <c r="A752" s="265">
        <v>190</v>
      </c>
      <c r="B752" s="190"/>
      <c r="C752" s="266" t="s">
        <v>91</v>
      </c>
      <c r="D752" s="267">
        <v>43859</v>
      </c>
      <c r="E752" s="237" t="s">
        <v>2220</v>
      </c>
      <c r="F752" s="237" t="s">
        <v>3</v>
      </c>
      <c r="G752" s="237">
        <v>1820149</v>
      </c>
      <c r="H752" s="190"/>
      <c r="I752" s="248" t="s">
        <v>3108</v>
      </c>
      <c r="J752" s="190"/>
      <c r="K752" s="190"/>
      <c r="L752" s="190"/>
      <c r="M752" s="190"/>
      <c r="N752" s="268">
        <v>0</v>
      </c>
      <c r="O752" s="268">
        <v>371</v>
      </c>
      <c r="P752" s="190" t="s">
        <v>657</v>
      </c>
      <c r="Q752" s="377"/>
    </row>
    <row r="753" spans="1:17" ht="51">
      <c r="A753" s="265">
        <v>190</v>
      </c>
      <c r="B753" s="190"/>
      <c r="C753" s="266" t="s">
        <v>91</v>
      </c>
      <c r="D753" s="267">
        <v>43859</v>
      </c>
      <c r="E753" s="237" t="s">
        <v>2221</v>
      </c>
      <c r="F753" s="237" t="s">
        <v>3</v>
      </c>
      <c r="G753" s="237">
        <v>1820150</v>
      </c>
      <c r="H753" s="190"/>
      <c r="I753" s="248" t="s">
        <v>3109</v>
      </c>
      <c r="J753" s="190"/>
      <c r="K753" s="190"/>
      <c r="L753" s="190"/>
      <c r="M753" s="190"/>
      <c r="N753" s="268">
        <v>0</v>
      </c>
      <c r="O753" s="268">
        <v>155</v>
      </c>
      <c r="P753" s="190" t="s">
        <v>657</v>
      </c>
      <c r="Q753" s="377"/>
    </row>
    <row r="754" spans="1:17" ht="51">
      <c r="A754" s="265">
        <v>190</v>
      </c>
      <c r="B754" s="190"/>
      <c r="C754" s="266" t="s">
        <v>91</v>
      </c>
      <c r="D754" s="267">
        <v>43859</v>
      </c>
      <c r="E754" s="237" t="s">
        <v>2222</v>
      </c>
      <c r="F754" s="237" t="s">
        <v>3</v>
      </c>
      <c r="G754" s="237">
        <v>1820152</v>
      </c>
      <c r="H754" s="190"/>
      <c r="I754" s="248" t="s">
        <v>3110</v>
      </c>
      <c r="J754" s="190"/>
      <c r="K754" s="190"/>
      <c r="L754" s="190"/>
      <c r="M754" s="190"/>
      <c r="N754" s="268">
        <v>0</v>
      </c>
      <c r="O754" s="268">
        <v>155</v>
      </c>
      <c r="P754" s="190" t="s">
        <v>657</v>
      </c>
      <c r="Q754" s="377"/>
    </row>
    <row r="755" spans="1:17" ht="63.75">
      <c r="A755" s="265">
        <v>86</v>
      </c>
      <c r="B755" s="190"/>
      <c r="C755" s="266" t="s">
        <v>56</v>
      </c>
      <c r="D755" s="267">
        <v>43859</v>
      </c>
      <c r="E755" s="237" t="s">
        <v>2223</v>
      </c>
      <c r="F755" s="237" t="s">
        <v>3</v>
      </c>
      <c r="G755" s="237">
        <v>1820188</v>
      </c>
      <c r="H755" s="190"/>
      <c r="I755" s="248" t="s">
        <v>3111</v>
      </c>
      <c r="J755" s="190"/>
      <c r="K755" s="190"/>
      <c r="L755" s="190"/>
      <c r="M755" s="190"/>
      <c r="N755" s="268">
        <v>0</v>
      </c>
      <c r="O755" s="268">
        <v>5.84</v>
      </c>
      <c r="P755" s="190" t="s">
        <v>657</v>
      </c>
      <c r="Q755" s="377"/>
    </row>
    <row r="756" spans="1:17" ht="63.75">
      <c r="A756" s="265">
        <v>344</v>
      </c>
      <c r="B756" s="190"/>
      <c r="C756" s="266" t="s">
        <v>148</v>
      </c>
      <c r="D756" s="267">
        <v>43859</v>
      </c>
      <c r="E756" s="237" t="s">
        <v>2224</v>
      </c>
      <c r="F756" s="237" t="s">
        <v>3</v>
      </c>
      <c r="G756" s="237">
        <v>1820195</v>
      </c>
      <c r="H756" s="190"/>
      <c r="I756" s="248" t="s">
        <v>3112</v>
      </c>
      <c r="J756" s="190"/>
      <c r="K756" s="190"/>
      <c r="L756" s="190"/>
      <c r="M756" s="190"/>
      <c r="N756" s="268">
        <v>0</v>
      </c>
      <c r="O756" s="268">
        <v>35</v>
      </c>
      <c r="P756" s="190" t="s">
        <v>657</v>
      </c>
      <c r="Q756" s="377"/>
    </row>
    <row r="757" spans="1:17" ht="63.75">
      <c r="A757" s="265">
        <v>344</v>
      </c>
      <c r="B757" s="190"/>
      <c r="C757" s="266" t="s">
        <v>148</v>
      </c>
      <c r="D757" s="267">
        <v>43859</v>
      </c>
      <c r="E757" s="237" t="s">
        <v>2225</v>
      </c>
      <c r="F757" s="237" t="s">
        <v>3</v>
      </c>
      <c r="G757" s="237">
        <v>1820196</v>
      </c>
      <c r="H757" s="190"/>
      <c r="I757" s="248" t="s">
        <v>3113</v>
      </c>
      <c r="J757" s="190"/>
      <c r="K757" s="190"/>
      <c r="L757" s="190"/>
      <c r="M757" s="190"/>
      <c r="N757" s="268">
        <v>0</v>
      </c>
      <c r="O757" s="268">
        <v>0.62</v>
      </c>
      <c r="P757" s="190" t="s">
        <v>657</v>
      </c>
      <c r="Q757" s="377"/>
    </row>
    <row r="758" spans="1:17" ht="63.75">
      <c r="A758" s="265">
        <v>76</v>
      </c>
      <c r="B758" s="190"/>
      <c r="C758" s="266" t="s">
        <v>54</v>
      </c>
      <c r="D758" s="267">
        <v>43859</v>
      </c>
      <c r="E758" s="237" t="s">
        <v>2226</v>
      </c>
      <c r="F758" s="237" t="s">
        <v>3</v>
      </c>
      <c r="G758" s="237">
        <v>1820045</v>
      </c>
      <c r="H758" s="190"/>
      <c r="I758" s="248" t="s">
        <v>3114</v>
      </c>
      <c r="J758" s="190"/>
      <c r="K758" s="190"/>
      <c r="L758" s="190"/>
      <c r="M758" s="190"/>
      <c r="N758" s="268">
        <v>0</v>
      </c>
      <c r="O758" s="268">
        <v>160369.20000000001</v>
      </c>
      <c r="P758" s="190" t="s">
        <v>657</v>
      </c>
      <c r="Q758" s="377"/>
    </row>
    <row r="759" spans="1:17" ht="51">
      <c r="A759" s="265" t="s">
        <v>562</v>
      </c>
      <c r="B759" s="190"/>
      <c r="C759" s="266" t="s">
        <v>604</v>
      </c>
      <c r="D759" s="267">
        <v>43859</v>
      </c>
      <c r="E759" s="237" t="s">
        <v>2227</v>
      </c>
      <c r="F759" s="237" t="s">
        <v>3</v>
      </c>
      <c r="G759" s="237">
        <v>1820078</v>
      </c>
      <c r="H759" s="190"/>
      <c r="I759" s="248" t="s">
        <v>3115</v>
      </c>
      <c r="J759" s="190"/>
      <c r="K759" s="190"/>
      <c r="L759" s="190"/>
      <c r="M759" s="190"/>
      <c r="N759" s="268">
        <v>0</v>
      </c>
      <c r="O759" s="268">
        <v>19572</v>
      </c>
      <c r="P759" s="190" t="s">
        <v>657</v>
      </c>
      <c r="Q759" s="377"/>
    </row>
    <row r="760" spans="1:17" ht="51">
      <c r="A760" s="265" t="s">
        <v>562</v>
      </c>
      <c r="B760" s="190"/>
      <c r="C760" s="266" t="s">
        <v>604</v>
      </c>
      <c r="D760" s="267">
        <v>43859</v>
      </c>
      <c r="E760" s="237" t="s">
        <v>2228</v>
      </c>
      <c r="F760" s="237" t="s">
        <v>3</v>
      </c>
      <c r="G760" s="237">
        <v>1820038</v>
      </c>
      <c r="H760" s="190"/>
      <c r="I760" s="248" t="s">
        <v>3116</v>
      </c>
      <c r="J760" s="190"/>
      <c r="K760" s="190"/>
      <c r="L760" s="190"/>
      <c r="M760" s="190"/>
      <c r="N760" s="268">
        <v>0</v>
      </c>
      <c r="O760" s="268">
        <v>534</v>
      </c>
      <c r="P760" s="190" t="s">
        <v>657</v>
      </c>
      <c r="Q760" s="377"/>
    </row>
    <row r="761" spans="1:17" ht="51">
      <c r="A761" s="265" t="s">
        <v>562</v>
      </c>
      <c r="B761" s="190"/>
      <c r="C761" s="266" t="s">
        <v>604</v>
      </c>
      <c r="D761" s="267">
        <v>43859</v>
      </c>
      <c r="E761" s="237" t="s">
        <v>2229</v>
      </c>
      <c r="F761" s="237" t="s">
        <v>3</v>
      </c>
      <c r="G761" s="237">
        <v>1820110</v>
      </c>
      <c r="H761" s="190"/>
      <c r="I761" s="248" t="s">
        <v>3117</v>
      </c>
      <c r="J761" s="190"/>
      <c r="K761" s="190"/>
      <c r="L761" s="190"/>
      <c r="M761" s="190"/>
      <c r="N761" s="268">
        <v>0</v>
      </c>
      <c r="O761" s="268">
        <v>8.2799999999999994</v>
      </c>
      <c r="P761" s="190" t="s">
        <v>657</v>
      </c>
      <c r="Q761" s="377"/>
    </row>
    <row r="762" spans="1:17" ht="51">
      <c r="A762" s="265" t="s">
        <v>562</v>
      </c>
      <c r="B762" s="190"/>
      <c r="C762" s="266" t="s">
        <v>604</v>
      </c>
      <c r="D762" s="267">
        <v>43859</v>
      </c>
      <c r="E762" s="237" t="s">
        <v>2230</v>
      </c>
      <c r="F762" s="237" t="s">
        <v>3</v>
      </c>
      <c r="G762" s="237">
        <v>1820128</v>
      </c>
      <c r="H762" s="190"/>
      <c r="I762" s="248" t="s">
        <v>3118</v>
      </c>
      <c r="J762" s="190"/>
      <c r="K762" s="190"/>
      <c r="L762" s="190"/>
      <c r="M762" s="190"/>
      <c r="N762" s="268">
        <v>0</v>
      </c>
      <c r="O762" s="268">
        <v>1409</v>
      </c>
      <c r="P762" s="190" t="s">
        <v>657</v>
      </c>
      <c r="Q762" s="377"/>
    </row>
    <row r="763" spans="1:17" ht="63.75">
      <c r="A763" s="265" t="s">
        <v>562</v>
      </c>
      <c r="B763" s="190"/>
      <c r="C763" s="266" t="s">
        <v>604</v>
      </c>
      <c r="D763" s="267">
        <v>43859</v>
      </c>
      <c r="E763" s="237" t="s">
        <v>2231</v>
      </c>
      <c r="F763" s="237" t="s">
        <v>3</v>
      </c>
      <c r="G763" s="237">
        <v>1820129</v>
      </c>
      <c r="H763" s="190"/>
      <c r="I763" s="248" t="s">
        <v>3119</v>
      </c>
      <c r="J763" s="190"/>
      <c r="K763" s="190"/>
      <c r="L763" s="190"/>
      <c r="M763" s="190"/>
      <c r="N763" s="268">
        <v>0</v>
      </c>
      <c r="O763" s="268">
        <v>311</v>
      </c>
      <c r="P763" s="190" t="s">
        <v>657</v>
      </c>
      <c r="Q763" s="377"/>
    </row>
    <row r="764" spans="1:17" ht="51">
      <c r="A764" s="265" t="s">
        <v>553</v>
      </c>
      <c r="B764" s="190"/>
      <c r="C764" s="266" t="s">
        <v>605</v>
      </c>
      <c r="D764" s="267">
        <v>43859</v>
      </c>
      <c r="E764" s="237" t="s">
        <v>2232</v>
      </c>
      <c r="F764" s="237" t="s">
        <v>3</v>
      </c>
      <c r="G764" s="237">
        <v>1820131</v>
      </c>
      <c r="H764" s="190"/>
      <c r="I764" s="248" t="s">
        <v>3120</v>
      </c>
      <c r="J764" s="190"/>
      <c r="K764" s="190"/>
      <c r="L764" s="190"/>
      <c r="M764" s="190"/>
      <c r="N764" s="268">
        <v>0</v>
      </c>
      <c r="O764" s="268">
        <v>1782</v>
      </c>
      <c r="P764" s="190" t="s">
        <v>657</v>
      </c>
      <c r="Q764" s="377"/>
    </row>
    <row r="765" spans="1:17" ht="51">
      <c r="A765" s="265">
        <v>291</v>
      </c>
      <c r="B765" s="190"/>
      <c r="C765" s="266" t="s">
        <v>128</v>
      </c>
      <c r="D765" s="267">
        <v>43859</v>
      </c>
      <c r="E765" s="237" t="s">
        <v>2233</v>
      </c>
      <c r="F765" s="237" t="s">
        <v>6</v>
      </c>
      <c r="G765" s="237">
        <v>1234446</v>
      </c>
      <c r="H765" s="190"/>
      <c r="I765" s="248" t="s">
        <v>3121</v>
      </c>
      <c r="J765" s="190"/>
      <c r="K765" s="190"/>
      <c r="L765" s="190"/>
      <c r="M765" s="190"/>
      <c r="N765" s="268">
        <v>0</v>
      </c>
      <c r="O765" s="268">
        <v>74019.960000000006</v>
      </c>
      <c r="P765" s="190" t="s">
        <v>657</v>
      </c>
      <c r="Q765" s="377"/>
    </row>
    <row r="766" spans="1:17" ht="51">
      <c r="A766" s="265">
        <v>340</v>
      </c>
      <c r="B766" s="190"/>
      <c r="C766" s="266" t="s">
        <v>145</v>
      </c>
      <c r="D766" s="267">
        <v>43859</v>
      </c>
      <c r="E766" s="237" t="s">
        <v>2234</v>
      </c>
      <c r="F766" s="237" t="s">
        <v>6</v>
      </c>
      <c r="G766" s="237">
        <v>1234754</v>
      </c>
      <c r="H766" s="190"/>
      <c r="I766" s="248" t="s">
        <v>3122</v>
      </c>
      <c r="J766" s="190"/>
      <c r="K766" s="190"/>
      <c r="L766" s="190"/>
      <c r="M766" s="190"/>
      <c r="N766" s="268">
        <v>0</v>
      </c>
      <c r="O766" s="268">
        <v>6.84</v>
      </c>
      <c r="P766" s="190" t="s">
        <v>657</v>
      </c>
      <c r="Q766" s="377"/>
    </row>
    <row r="767" spans="1:17" ht="51">
      <c r="A767" s="265">
        <v>513</v>
      </c>
      <c r="B767" s="190"/>
      <c r="C767" s="266" t="s">
        <v>169</v>
      </c>
      <c r="D767" s="267">
        <v>43859</v>
      </c>
      <c r="E767" s="237" t="s">
        <v>2235</v>
      </c>
      <c r="F767" s="237" t="s">
        <v>15</v>
      </c>
      <c r="G767" s="237">
        <v>1259176</v>
      </c>
      <c r="H767" s="190"/>
      <c r="I767" s="248" t="s">
        <v>3123</v>
      </c>
      <c r="J767" s="190"/>
      <c r="K767" s="190"/>
      <c r="L767" s="190"/>
      <c r="M767" s="190"/>
      <c r="N767" s="268">
        <v>50</v>
      </c>
      <c r="O767" s="268">
        <v>0</v>
      </c>
      <c r="P767" s="190" t="s">
        <v>657</v>
      </c>
      <c r="Q767" s="377"/>
    </row>
    <row r="768" spans="1:17" ht="89.25">
      <c r="A768" s="265" t="s">
        <v>554</v>
      </c>
      <c r="B768" s="190"/>
      <c r="C768" s="266" t="s">
        <v>728</v>
      </c>
      <c r="D768" s="267">
        <v>43859</v>
      </c>
      <c r="E768" s="237" t="s">
        <v>2236</v>
      </c>
      <c r="F768" s="237" t="s">
        <v>13</v>
      </c>
      <c r="G768" s="237">
        <v>977489</v>
      </c>
      <c r="H768" s="190"/>
      <c r="I768" s="248" t="s">
        <v>3124</v>
      </c>
      <c r="J768" s="190"/>
      <c r="K768" s="190"/>
      <c r="L768" s="190"/>
      <c r="M768" s="190"/>
      <c r="N768" s="268">
        <v>5100</v>
      </c>
      <c r="O768" s="268">
        <v>0</v>
      </c>
      <c r="P768" s="190" t="s">
        <v>657</v>
      </c>
      <c r="Q768" s="377"/>
    </row>
    <row r="769" spans="1:17" ht="76.5">
      <c r="A769" s="265" t="s">
        <v>554</v>
      </c>
      <c r="B769" s="190"/>
      <c r="C769" s="266" t="s">
        <v>728</v>
      </c>
      <c r="D769" s="267">
        <v>43859</v>
      </c>
      <c r="E769" s="237" t="s">
        <v>2237</v>
      </c>
      <c r="F769" s="237" t="s">
        <v>11</v>
      </c>
      <c r="G769" s="237">
        <v>977489</v>
      </c>
      <c r="H769" s="190"/>
      <c r="I769" s="248" t="s">
        <v>3125</v>
      </c>
      <c r="J769" s="190"/>
      <c r="K769" s="190"/>
      <c r="L769" s="190"/>
      <c r="M769" s="190"/>
      <c r="N769" s="268">
        <v>50</v>
      </c>
      <c r="O769" s="268">
        <v>0</v>
      </c>
      <c r="P769" s="190" t="s">
        <v>657</v>
      </c>
      <c r="Q769" s="377"/>
    </row>
    <row r="770" spans="1:17" ht="51">
      <c r="A770" s="265" t="s">
        <v>553</v>
      </c>
      <c r="B770" s="190"/>
      <c r="C770" s="266" t="s">
        <v>605</v>
      </c>
      <c r="D770" s="267">
        <v>43859</v>
      </c>
      <c r="E770" s="237" t="s">
        <v>2238</v>
      </c>
      <c r="F770" s="237" t="s">
        <v>11</v>
      </c>
      <c r="G770" s="237">
        <v>977511</v>
      </c>
      <c r="H770" s="190"/>
      <c r="I770" s="248" t="s">
        <v>1475</v>
      </c>
      <c r="J770" s="190"/>
      <c r="K770" s="190"/>
      <c r="L770" s="190"/>
      <c r="M770" s="190"/>
      <c r="N770" s="268">
        <v>50</v>
      </c>
      <c r="O770" s="268">
        <v>0</v>
      </c>
      <c r="P770" s="190" t="s">
        <v>657</v>
      </c>
      <c r="Q770" s="377"/>
    </row>
    <row r="771" spans="1:17" ht="38.25">
      <c r="A771" s="265" t="s">
        <v>691</v>
      </c>
      <c r="B771" s="190"/>
      <c r="C771" s="266" t="s">
        <v>1337</v>
      </c>
      <c r="D771" s="267">
        <v>43859</v>
      </c>
      <c r="E771" s="237" t="s">
        <v>2239</v>
      </c>
      <c r="F771" s="237" t="s">
        <v>13</v>
      </c>
      <c r="G771" s="237">
        <v>403853</v>
      </c>
      <c r="H771" s="190"/>
      <c r="I771" s="248" t="s">
        <v>693</v>
      </c>
      <c r="J771" s="190"/>
      <c r="K771" s="190"/>
      <c r="L771" s="190"/>
      <c r="M771" s="190"/>
      <c r="N771" s="268">
        <v>6290662.8799999999</v>
      </c>
      <c r="O771" s="268">
        <v>0</v>
      </c>
      <c r="P771" s="190" t="s">
        <v>657</v>
      </c>
      <c r="Q771" s="377"/>
    </row>
    <row r="772" spans="1:17" ht="38.25">
      <c r="A772" s="265" t="s">
        <v>691</v>
      </c>
      <c r="B772" s="190"/>
      <c r="C772" s="266" t="s">
        <v>1337</v>
      </c>
      <c r="D772" s="267">
        <v>43859</v>
      </c>
      <c r="E772" s="237" t="s">
        <v>2240</v>
      </c>
      <c r="F772" s="237" t="s">
        <v>13</v>
      </c>
      <c r="G772" s="237">
        <v>403855</v>
      </c>
      <c r="H772" s="190"/>
      <c r="I772" s="248" t="s">
        <v>693</v>
      </c>
      <c r="J772" s="190"/>
      <c r="K772" s="190"/>
      <c r="L772" s="190"/>
      <c r="M772" s="190"/>
      <c r="N772" s="268">
        <v>1494586.42</v>
      </c>
      <c r="O772" s="268">
        <v>0</v>
      </c>
      <c r="P772" s="190" t="s">
        <v>657</v>
      </c>
      <c r="Q772" s="377"/>
    </row>
    <row r="773" spans="1:17" ht="38.25">
      <c r="A773" s="265" t="s">
        <v>691</v>
      </c>
      <c r="B773" s="190"/>
      <c r="C773" s="266" t="s">
        <v>1337</v>
      </c>
      <c r="D773" s="267">
        <v>43859</v>
      </c>
      <c r="E773" s="237" t="s">
        <v>2241</v>
      </c>
      <c r="F773" s="237" t="s">
        <v>13</v>
      </c>
      <c r="G773" s="237">
        <v>403857</v>
      </c>
      <c r="H773" s="190"/>
      <c r="I773" s="248" t="s">
        <v>693</v>
      </c>
      <c r="J773" s="190"/>
      <c r="K773" s="190"/>
      <c r="L773" s="190"/>
      <c r="M773" s="190"/>
      <c r="N773" s="268">
        <v>6314894.7999999998</v>
      </c>
      <c r="O773" s="268">
        <v>0</v>
      </c>
      <c r="P773" s="190" t="s">
        <v>657</v>
      </c>
      <c r="Q773" s="377"/>
    </row>
    <row r="774" spans="1:17" ht="38.25">
      <c r="A774" s="265" t="s">
        <v>691</v>
      </c>
      <c r="B774" s="190"/>
      <c r="C774" s="266" t="s">
        <v>1337</v>
      </c>
      <c r="D774" s="267">
        <v>43859</v>
      </c>
      <c r="E774" s="237" t="s">
        <v>2242</v>
      </c>
      <c r="F774" s="237" t="s">
        <v>13</v>
      </c>
      <c r="G774" s="237">
        <v>403859</v>
      </c>
      <c r="H774" s="190"/>
      <c r="I774" s="248" t="s">
        <v>693</v>
      </c>
      <c r="J774" s="190"/>
      <c r="K774" s="190"/>
      <c r="L774" s="190"/>
      <c r="M774" s="190"/>
      <c r="N774" s="268">
        <v>332309.86</v>
      </c>
      <c r="O774" s="268">
        <v>0</v>
      </c>
      <c r="P774" s="190" t="s">
        <v>657</v>
      </c>
      <c r="Q774" s="377"/>
    </row>
    <row r="775" spans="1:17" ht="38.25">
      <c r="A775" s="265" t="s">
        <v>691</v>
      </c>
      <c r="B775" s="190"/>
      <c r="C775" s="266" t="s">
        <v>1337</v>
      </c>
      <c r="D775" s="267">
        <v>43859</v>
      </c>
      <c r="E775" s="237" t="s">
        <v>2243</v>
      </c>
      <c r="F775" s="237" t="s">
        <v>13</v>
      </c>
      <c r="G775" s="237">
        <v>403861</v>
      </c>
      <c r="H775" s="190"/>
      <c r="I775" s="248" t="s">
        <v>693</v>
      </c>
      <c r="J775" s="190"/>
      <c r="K775" s="190"/>
      <c r="L775" s="190"/>
      <c r="M775" s="190"/>
      <c r="N775" s="268">
        <v>912728.08</v>
      </c>
      <c r="O775" s="268">
        <v>0</v>
      </c>
      <c r="P775" s="190" t="s">
        <v>657</v>
      </c>
      <c r="Q775" s="377"/>
    </row>
    <row r="776" spans="1:17" ht="38.25">
      <c r="A776" s="265" t="s">
        <v>691</v>
      </c>
      <c r="B776" s="190"/>
      <c r="C776" s="266" t="s">
        <v>1337</v>
      </c>
      <c r="D776" s="267">
        <v>43859</v>
      </c>
      <c r="E776" s="237" t="s">
        <v>2244</v>
      </c>
      <c r="F776" s="237" t="s">
        <v>13</v>
      </c>
      <c r="G776" s="237">
        <v>403863</v>
      </c>
      <c r="H776" s="190"/>
      <c r="I776" s="248" t="s">
        <v>693</v>
      </c>
      <c r="J776" s="190"/>
      <c r="K776" s="190"/>
      <c r="L776" s="190"/>
      <c r="M776" s="190"/>
      <c r="N776" s="268">
        <v>4105057.2</v>
      </c>
      <c r="O776" s="268">
        <v>0</v>
      </c>
      <c r="P776" s="190" t="s">
        <v>657</v>
      </c>
      <c r="Q776" s="377"/>
    </row>
    <row r="777" spans="1:17" ht="38.25">
      <c r="A777" s="265" t="s">
        <v>691</v>
      </c>
      <c r="B777" s="190"/>
      <c r="C777" s="266" t="s">
        <v>1337</v>
      </c>
      <c r="D777" s="267">
        <v>43859</v>
      </c>
      <c r="E777" s="237" t="s">
        <v>2245</v>
      </c>
      <c r="F777" s="237" t="s">
        <v>13</v>
      </c>
      <c r="G777" s="237">
        <v>403865</v>
      </c>
      <c r="H777" s="190"/>
      <c r="I777" s="248" t="s">
        <v>693</v>
      </c>
      <c r="J777" s="190"/>
      <c r="K777" s="190"/>
      <c r="L777" s="190"/>
      <c r="M777" s="190"/>
      <c r="N777" s="268">
        <v>12193703.58</v>
      </c>
      <c r="O777" s="268">
        <v>0</v>
      </c>
      <c r="P777" s="190" t="s">
        <v>657</v>
      </c>
      <c r="Q777" s="377"/>
    </row>
    <row r="778" spans="1:17" ht="38.25">
      <c r="A778" s="265" t="s">
        <v>691</v>
      </c>
      <c r="B778" s="190"/>
      <c r="C778" s="266" t="s">
        <v>1337</v>
      </c>
      <c r="D778" s="267">
        <v>43859</v>
      </c>
      <c r="E778" s="237" t="s">
        <v>2246</v>
      </c>
      <c r="F778" s="237" t="s">
        <v>13</v>
      </c>
      <c r="G778" s="237">
        <v>403867</v>
      </c>
      <c r="H778" s="190"/>
      <c r="I778" s="248" t="s">
        <v>693</v>
      </c>
      <c r="J778" s="190"/>
      <c r="K778" s="190"/>
      <c r="L778" s="190"/>
      <c r="M778" s="190"/>
      <c r="N778" s="268">
        <v>3191072.72</v>
      </c>
      <c r="O778" s="268">
        <v>0</v>
      </c>
      <c r="P778" s="190" t="s">
        <v>657</v>
      </c>
      <c r="Q778" s="377"/>
    </row>
    <row r="779" spans="1:17" ht="38.25">
      <c r="A779" s="265" t="s">
        <v>691</v>
      </c>
      <c r="B779" s="190"/>
      <c r="C779" s="266" t="s">
        <v>1337</v>
      </c>
      <c r="D779" s="267">
        <v>43859</v>
      </c>
      <c r="E779" s="237" t="s">
        <v>2247</v>
      </c>
      <c r="F779" s="237" t="s">
        <v>13</v>
      </c>
      <c r="G779" s="237">
        <v>403869</v>
      </c>
      <c r="H779" s="190"/>
      <c r="I779" s="248" t="s">
        <v>693</v>
      </c>
      <c r="J779" s="190"/>
      <c r="K779" s="190"/>
      <c r="L779" s="190"/>
      <c r="M779" s="190"/>
      <c r="N779" s="268">
        <v>167924.43</v>
      </c>
      <c r="O779" s="268">
        <v>0</v>
      </c>
      <c r="P779" s="190" t="s">
        <v>657</v>
      </c>
      <c r="Q779" s="377"/>
    </row>
    <row r="780" spans="1:17" ht="38.25">
      <c r="A780" s="265" t="s">
        <v>691</v>
      </c>
      <c r="B780" s="190"/>
      <c r="C780" s="266" t="s">
        <v>1337</v>
      </c>
      <c r="D780" s="267">
        <v>43859</v>
      </c>
      <c r="E780" s="237" t="s">
        <v>2248</v>
      </c>
      <c r="F780" s="237" t="s">
        <v>13</v>
      </c>
      <c r="G780" s="237">
        <v>403871</v>
      </c>
      <c r="H780" s="190"/>
      <c r="I780" s="248" t="s">
        <v>693</v>
      </c>
      <c r="J780" s="190"/>
      <c r="K780" s="190"/>
      <c r="L780" s="190"/>
      <c r="M780" s="190"/>
      <c r="N780" s="268">
        <v>2243406.87</v>
      </c>
      <c r="O780" s="268">
        <v>0</v>
      </c>
      <c r="P780" s="190" t="s">
        <v>657</v>
      </c>
      <c r="Q780" s="377"/>
    </row>
    <row r="781" spans="1:17" ht="38.25">
      <c r="A781" s="265" t="s">
        <v>691</v>
      </c>
      <c r="B781" s="190"/>
      <c r="C781" s="266" t="s">
        <v>1337</v>
      </c>
      <c r="D781" s="267">
        <v>43859</v>
      </c>
      <c r="E781" s="237" t="s">
        <v>2249</v>
      </c>
      <c r="F781" s="237" t="s">
        <v>13</v>
      </c>
      <c r="G781" s="237">
        <v>403873</v>
      </c>
      <c r="H781" s="190"/>
      <c r="I781" s="248" t="s">
        <v>693</v>
      </c>
      <c r="J781" s="190"/>
      <c r="K781" s="190"/>
      <c r="L781" s="190"/>
      <c r="M781" s="190"/>
      <c r="N781" s="268">
        <v>2560896.7200000002</v>
      </c>
      <c r="O781" s="268">
        <v>0</v>
      </c>
      <c r="P781" s="190" t="s">
        <v>657</v>
      </c>
      <c r="Q781" s="377"/>
    </row>
    <row r="782" spans="1:17" ht="38.25">
      <c r="A782" s="265" t="s">
        <v>691</v>
      </c>
      <c r="B782" s="190"/>
      <c r="C782" s="266" t="s">
        <v>1337</v>
      </c>
      <c r="D782" s="267">
        <v>43859</v>
      </c>
      <c r="E782" s="237" t="s">
        <v>2250</v>
      </c>
      <c r="F782" s="237" t="s">
        <v>13</v>
      </c>
      <c r="G782" s="237">
        <v>403875</v>
      </c>
      <c r="H782" s="190"/>
      <c r="I782" s="248" t="s">
        <v>693</v>
      </c>
      <c r="J782" s="190"/>
      <c r="K782" s="190"/>
      <c r="L782" s="190"/>
      <c r="M782" s="190"/>
      <c r="N782" s="268">
        <v>2061350.9</v>
      </c>
      <c r="O782" s="268">
        <v>0</v>
      </c>
      <c r="P782" s="190" t="s">
        <v>657</v>
      </c>
      <c r="Q782" s="377"/>
    </row>
    <row r="783" spans="1:17" ht="38.25">
      <c r="A783" s="265" t="s">
        <v>691</v>
      </c>
      <c r="B783" s="190"/>
      <c r="C783" s="266" t="s">
        <v>1337</v>
      </c>
      <c r="D783" s="267">
        <v>43859</v>
      </c>
      <c r="E783" s="237" t="s">
        <v>2251</v>
      </c>
      <c r="F783" s="237" t="s">
        <v>13</v>
      </c>
      <c r="G783" s="237">
        <v>403877</v>
      </c>
      <c r="H783" s="190"/>
      <c r="I783" s="248" t="s">
        <v>693</v>
      </c>
      <c r="J783" s="190"/>
      <c r="K783" s="190"/>
      <c r="L783" s="190"/>
      <c r="M783" s="190"/>
      <c r="N783" s="268">
        <v>5661742.4000000004</v>
      </c>
      <c r="O783" s="268">
        <v>0</v>
      </c>
      <c r="P783" s="190" t="s">
        <v>657</v>
      </c>
      <c r="Q783" s="377"/>
    </row>
    <row r="784" spans="1:17" ht="38.25">
      <c r="A784" s="265" t="s">
        <v>691</v>
      </c>
      <c r="B784" s="190"/>
      <c r="C784" s="266" t="s">
        <v>1337</v>
      </c>
      <c r="D784" s="267">
        <v>43859</v>
      </c>
      <c r="E784" s="237" t="s">
        <v>2252</v>
      </c>
      <c r="F784" s="237" t="s">
        <v>13</v>
      </c>
      <c r="G784" s="237">
        <v>403879</v>
      </c>
      <c r="H784" s="190"/>
      <c r="I784" s="248" t="s">
        <v>693</v>
      </c>
      <c r="J784" s="190"/>
      <c r="K784" s="190"/>
      <c r="L784" s="190"/>
      <c r="M784" s="190"/>
      <c r="N784" s="268">
        <v>7033803.6600000001</v>
      </c>
      <c r="O784" s="268">
        <v>0</v>
      </c>
      <c r="P784" s="190" t="s">
        <v>657</v>
      </c>
      <c r="Q784" s="377"/>
    </row>
    <row r="785" spans="1:17" ht="38.25">
      <c r="A785" s="265" t="s">
        <v>691</v>
      </c>
      <c r="B785" s="190"/>
      <c r="C785" s="266" t="s">
        <v>1337</v>
      </c>
      <c r="D785" s="267">
        <v>43859</v>
      </c>
      <c r="E785" s="237" t="s">
        <v>2253</v>
      </c>
      <c r="F785" s="237" t="s">
        <v>13</v>
      </c>
      <c r="G785" s="237">
        <v>403881</v>
      </c>
      <c r="H785" s="190"/>
      <c r="I785" s="248" t="s">
        <v>693</v>
      </c>
      <c r="J785" s="190"/>
      <c r="K785" s="190"/>
      <c r="L785" s="190"/>
      <c r="M785" s="190"/>
      <c r="N785" s="268">
        <v>4796076.46</v>
      </c>
      <c r="O785" s="268">
        <v>0</v>
      </c>
      <c r="P785" s="190" t="s">
        <v>657</v>
      </c>
      <c r="Q785" s="377"/>
    </row>
    <row r="786" spans="1:17" ht="38.25">
      <c r="A786" s="265" t="s">
        <v>691</v>
      </c>
      <c r="B786" s="190"/>
      <c r="C786" s="266" t="s">
        <v>1337</v>
      </c>
      <c r="D786" s="267">
        <v>43859</v>
      </c>
      <c r="E786" s="237" t="s">
        <v>2254</v>
      </c>
      <c r="F786" s="237" t="s">
        <v>13</v>
      </c>
      <c r="G786" s="237">
        <v>403883</v>
      </c>
      <c r="H786" s="190"/>
      <c r="I786" s="248" t="s">
        <v>693</v>
      </c>
      <c r="J786" s="190"/>
      <c r="K786" s="190"/>
      <c r="L786" s="190"/>
      <c r="M786" s="190"/>
      <c r="N786" s="268">
        <v>5958353.0199999996</v>
      </c>
      <c r="O786" s="268">
        <v>0</v>
      </c>
      <c r="P786" s="190" t="s">
        <v>657</v>
      </c>
      <c r="Q786" s="377"/>
    </row>
    <row r="787" spans="1:17" ht="38.25">
      <c r="A787" s="265" t="s">
        <v>691</v>
      </c>
      <c r="B787" s="190"/>
      <c r="C787" s="266" t="s">
        <v>1337</v>
      </c>
      <c r="D787" s="267">
        <v>43859</v>
      </c>
      <c r="E787" s="237" t="s">
        <v>2255</v>
      </c>
      <c r="F787" s="237" t="s">
        <v>13</v>
      </c>
      <c r="G787" s="237">
        <v>403885</v>
      </c>
      <c r="H787" s="190"/>
      <c r="I787" s="248" t="s">
        <v>693</v>
      </c>
      <c r="J787" s="190"/>
      <c r="K787" s="190"/>
      <c r="L787" s="190"/>
      <c r="M787" s="190"/>
      <c r="N787" s="268">
        <v>16365316.5</v>
      </c>
      <c r="O787" s="268">
        <v>0</v>
      </c>
      <c r="P787" s="190" t="s">
        <v>657</v>
      </c>
      <c r="Q787" s="377"/>
    </row>
    <row r="788" spans="1:17" ht="38.25">
      <c r="A788" s="265" t="s">
        <v>691</v>
      </c>
      <c r="B788" s="190"/>
      <c r="C788" s="266" t="s">
        <v>1337</v>
      </c>
      <c r="D788" s="267">
        <v>43859</v>
      </c>
      <c r="E788" s="237" t="s">
        <v>2256</v>
      </c>
      <c r="F788" s="237" t="s">
        <v>13</v>
      </c>
      <c r="G788" s="237">
        <v>403887</v>
      </c>
      <c r="H788" s="190"/>
      <c r="I788" s="248" t="s">
        <v>693</v>
      </c>
      <c r="J788" s="190"/>
      <c r="K788" s="190"/>
      <c r="L788" s="190"/>
      <c r="M788" s="190"/>
      <c r="N788" s="268">
        <v>5084341</v>
      </c>
      <c r="O788" s="268">
        <v>0</v>
      </c>
      <c r="P788" s="190" t="s">
        <v>657</v>
      </c>
      <c r="Q788" s="377"/>
    </row>
    <row r="789" spans="1:17" ht="38.25">
      <c r="A789" s="265" t="s">
        <v>691</v>
      </c>
      <c r="B789" s="190"/>
      <c r="C789" s="266" t="s">
        <v>1337</v>
      </c>
      <c r="D789" s="267">
        <v>43859</v>
      </c>
      <c r="E789" s="237" t="s">
        <v>2257</v>
      </c>
      <c r="F789" s="237" t="s">
        <v>13</v>
      </c>
      <c r="G789" s="237">
        <v>403889</v>
      </c>
      <c r="H789" s="190"/>
      <c r="I789" s="248" t="s">
        <v>693</v>
      </c>
      <c r="J789" s="190"/>
      <c r="K789" s="190"/>
      <c r="L789" s="190"/>
      <c r="M789" s="190"/>
      <c r="N789" s="268">
        <v>13172987.369999999</v>
      </c>
      <c r="O789" s="268">
        <v>0</v>
      </c>
      <c r="P789" s="190" t="s">
        <v>657</v>
      </c>
      <c r="Q789" s="377"/>
    </row>
    <row r="790" spans="1:17" ht="38.25">
      <c r="A790" s="265" t="s">
        <v>691</v>
      </c>
      <c r="B790" s="190"/>
      <c r="C790" s="266" t="s">
        <v>1337</v>
      </c>
      <c r="D790" s="267">
        <v>43859</v>
      </c>
      <c r="E790" s="237" t="s">
        <v>2258</v>
      </c>
      <c r="F790" s="237" t="s">
        <v>13</v>
      </c>
      <c r="G790" s="237">
        <v>403891</v>
      </c>
      <c r="H790" s="190"/>
      <c r="I790" s="248" t="s">
        <v>693</v>
      </c>
      <c r="J790" s="190"/>
      <c r="K790" s="190"/>
      <c r="L790" s="190"/>
      <c r="M790" s="190"/>
      <c r="N790" s="268">
        <v>2423576.19</v>
      </c>
      <c r="O790" s="268">
        <v>0</v>
      </c>
      <c r="P790" s="190" t="s">
        <v>657</v>
      </c>
      <c r="Q790" s="377"/>
    </row>
    <row r="791" spans="1:17" ht="38.25">
      <c r="A791" s="265" t="s">
        <v>691</v>
      </c>
      <c r="B791" s="190"/>
      <c r="C791" s="266" t="s">
        <v>1337</v>
      </c>
      <c r="D791" s="267">
        <v>43859</v>
      </c>
      <c r="E791" s="237" t="s">
        <v>2259</v>
      </c>
      <c r="F791" s="237" t="s">
        <v>13</v>
      </c>
      <c r="G791" s="237">
        <v>403893</v>
      </c>
      <c r="H791" s="190"/>
      <c r="I791" s="248" t="s">
        <v>693</v>
      </c>
      <c r="J791" s="190"/>
      <c r="K791" s="190"/>
      <c r="L791" s="190"/>
      <c r="M791" s="190"/>
      <c r="N791" s="268">
        <v>935420.89</v>
      </c>
      <c r="O791" s="268">
        <v>0</v>
      </c>
      <c r="P791" s="190" t="s">
        <v>657</v>
      </c>
      <c r="Q791" s="377"/>
    </row>
    <row r="792" spans="1:17" ht="38.25">
      <c r="A792" s="265" t="s">
        <v>691</v>
      </c>
      <c r="B792" s="190"/>
      <c r="C792" s="266" t="s">
        <v>1337</v>
      </c>
      <c r="D792" s="267">
        <v>43859</v>
      </c>
      <c r="E792" s="237" t="s">
        <v>2260</v>
      </c>
      <c r="F792" s="237" t="s">
        <v>13</v>
      </c>
      <c r="G792" s="237">
        <v>403895</v>
      </c>
      <c r="H792" s="190"/>
      <c r="I792" s="248" t="s">
        <v>693</v>
      </c>
      <c r="J792" s="190"/>
      <c r="K792" s="190"/>
      <c r="L792" s="190"/>
      <c r="M792" s="190"/>
      <c r="N792" s="268">
        <v>20633580.649999999</v>
      </c>
      <c r="O792" s="268">
        <v>0</v>
      </c>
      <c r="P792" s="190" t="s">
        <v>657</v>
      </c>
      <c r="Q792" s="377"/>
    </row>
    <row r="793" spans="1:17" ht="38.25">
      <c r="A793" s="265" t="s">
        <v>691</v>
      </c>
      <c r="B793" s="190"/>
      <c r="C793" s="266" t="s">
        <v>1337</v>
      </c>
      <c r="D793" s="267">
        <v>43859</v>
      </c>
      <c r="E793" s="237" t="s">
        <v>2261</v>
      </c>
      <c r="F793" s="237" t="s">
        <v>13</v>
      </c>
      <c r="G793" s="237">
        <v>403897</v>
      </c>
      <c r="H793" s="190"/>
      <c r="I793" s="248" t="s">
        <v>693</v>
      </c>
      <c r="J793" s="190"/>
      <c r="K793" s="190"/>
      <c r="L793" s="190"/>
      <c r="M793" s="190"/>
      <c r="N793" s="268">
        <v>20230959.77</v>
      </c>
      <c r="O793" s="268">
        <v>0</v>
      </c>
      <c r="P793" s="190" t="s">
        <v>657</v>
      </c>
      <c r="Q793" s="377"/>
    </row>
    <row r="794" spans="1:17" ht="38.25">
      <c r="A794" s="265" t="s">
        <v>691</v>
      </c>
      <c r="B794" s="190"/>
      <c r="C794" s="266" t="s">
        <v>1337</v>
      </c>
      <c r="D794" s="267">
        <v>43859</v>
      </c>
      <c r="E794" s="237" t="s">
        <v>2262</v>
      </c>
      <c r="F794" s="237" t="s">
        <v>13</v>
      </c>
      <c r="G794" s="237">
        <v>403899</v>
      </c>
      <c r="H794" s="190"/>
      <c r="I794" s="248" t="s">
        <v>693</v>
      </c>
      <c r="J794" s="190"/>
      <c r="K794" s="190"/>
      <c r="L794" s="190"/>
      <c r="M794" s="190"/>
      <c r="N794" s="268">
        <v>9991914.8900000006</v>
      </c>
      <c r="O794" s="268">
        <v>0</v>
      </c>
      <c r="P794" s="190" t="s">
        <v>657</v>
      </c>
      <c r="Q794" s="377"/>
    </row>
    <row r="795" spans="1:17" ht="38.25">
      <c r="A795" s="265" t="s">
        <v>691</v>
      </c>
      <c r="B795" s="190"/>
      <c r="C795" s="266" t="s">
        <v>1337</v>
      </c>
      <c r="D795" s="267">
        <v>43859</v>
      </c>
      <c r="E795" s="237" t="s">
        <v>2263</v>
      </c>
      <c r="F795" s="237" t="s">
        <v>13</v>
      </c>
      <c r="G795" s="237">
        <v>403901</v>
      </c>
      <c r="H795" s="190"/>
      <c r="I795" s="248" t="s">
        <v>693</v>
      </c>
      <c r="J795" s="190"/>
      <c r="K795" s="190"/>
      <c r="L795" s="190"/>
      <c r="M795" s="190"/>
      <c r="N795" s="268">
        <v>120607094.56</v>
      </c>
      <c r="O795" s="268">
        <v>0</v>
      </c>
      <c r="P795" s="190" t="s">
        <v>657</v>
      </c>
      <c r="Q795" s="377"/>
    </row>
    <row r="796" spans="1:17" ht="38.25">
      <c r="A796" s="265" t="s">
        <v>691</v>
      </c>
      <c r="B796" s="190"/>
      <c r="C796" s="266" t="s">
        <v>1337</v>
      </c>
      <c r="D796" s="267">
        <v>43859</v>
      </c>
      <c r="E796" s="237" t="s">
        <v>2264</v>
      </c>
      <c r="F796" s="237" t="s">
        <v>13</v>
      </c>
      <c r="G796" s="237">
        <v>403903</v>
      </c>
      <c r="H796" s="190"/>
      <c r="I796" s="248" t="s">
        <v>693</v>
      </c>
      <c r="J796" s="190"/>
      <c r="K796" s="190"/>
      <c r="L796" s="190"/>
      <c r="M796" s="190"/>
      <c r="N796" s="268">
        <v>51836860.229999997</v>
      </c>
      <c r="O796" s="268">
        <v>0</v>
      </c>
      <c r="P796" s="190" t="s">
        <v>657</v>
      </c>
      <c r="Q796" s="377"/>
    </row>
    <row r="797" spans="1:17" ht="38.25">
      <c r="A797" s="265" t="s">
        <v>691</v>
      </c>
      <c r="B797" s="190"/>
      <c r="C797" s="266" t="s">
        <v>1337</v>
      </c>
      <c r="D797" s="267">
        <v>43859</v>
      </c>
      <c r="E797" s="237" t="s">
        <v>2265</v>
      </c>
      <c r="F797" s="237" t="s">
        <v>13</v>
      </c>
      <c r="G797" s="237">
        <v>403905</v>
      </c>
      <c r="H797" s="190"/>
      <c r="I797" s="248" t="s">
        <v>693</v>
      </c>
      <c r="J797" s="190"/>
      <c r="K797" s="190"/>
      <c r="L797" s="190"/>
      <c r="M797" s="190"/>
      <c r="N797" s="268">
        <v>12720.7</v>
      </c>
      <c r="O797" s="268">
        <v>0</v>
      </c>
      <c r="P797" s="190" t="s">
        <v>657</v>
      </c>
      <c r="Q797" s="377"/>
    </row>
    <row r="798" spans="1:17" ht="38.25">
      <c r="A798" s="265" t="s">
        <v>691</v>
      </c>
      <c r="B798" s="190"/>
      <c r="C798" s="266" t="s">
        <v>1337</v>
      </c>
      <c r="D798" s="267">
        <v>43859</v>
      </c>
      <c r="E798" s="237" t="s">
        <v>2266</v>
      </c>
      <c r="F798" s="237" t="s">
        <v>13</v>
      </c>
      <c r="G798" s="237">
        <v>403907</v>
      </c>
      <c r="H798" s="190"/>
      <c r="I798" s="248" t="s">
        <v>693</v>
      </c>
      <c r="J798" s="190"/>
      <c r="K798" s="190"/>
      <c r="L798" s="190"/>
      <c r="M798" s="190"/>
      <c r="N798" s="268">
        <v>18094.28</v>
      </c>
      <c r="O798" s="268">
        <v>0</v>
      </c>
      <c r="P798" s="190" t="s">
        <v>657</v>
      </c>
      <c r="Q798" s="377"/>
    </row>
    <row r="799" spans="1:17" ht="38.25">
      <c r="A799" s="265" t="s">
        <v>691</v>
      </c>
      <c r="B799" s="190"/>
      <c r="C799" s="266" t="s">
        <v>1337</v>
      </c>
      <c r="D799" s="267">
        <v>43859</v>
      </c>
      <c r="E799" s="237" t="s">
        <v>2267</v>
      </c>
      <c r="F799" s="237" t="s">
        <v>13</v>
      </c>
      <c r="G799" s="237">
        <v>403909</v>
      </c>
      <c r="H799" s="190"/>
      <c r="I799" s="248" t="s">
        <v>693</v>
      </c>
      <c r="J799" s="190"/>
      <c r="K799" s="190"/>
      <c r="L799" s="190"/>
      <c r="M799" s="190"/>
      <c r="N799" s="268">
        <v>952.17</v>
      </c>
      <c r="O799" s="268">
        <v>0</v>
      </c>
      <c r="P799" s="190" t="s">
        <v>657</v>
      </c>
      <c r="Q799" s="377"/>
    </row>
    <row r="800" spans="1:17" ht="38.25">
      <c r="A800" s="265" t="s">
        <v>691</v>
      </c>
      <c r="B800" s="190"/>
      <c r="C800" s="266" t="s">
        <v>1337</v>
      </c>
      <c r="D800" s="267">
        <v>43859</v>
      </c>
      <c r="E800" s="237" t="s">
        <v>2268</v>
      </c>
      <c r="F800" s="237" t="s">
        <v>13</v>
      </c>
      <c r="G800" s="237">
        <v>403911</v>
      </c>
      <c r="H800" s="190"/>
      <c r="I800" s="248" t="s">
        <v>693</v>
      </c>
      <c r="J800" s="190"/>
      <c r="K800" s="190"/>
      <c r="L800" s="190"/>
      <c r="M800" s="190"/>
      <c r="N800" s="268">
        <v>18024.86</v>
      </c>
      <c r="O800" s="268">
        <v>0</v>
      </c>
      <c r="P800" s="190" t="s">
        <v>657</v>
      </c>
      <c r="Q800" s="377"/>
    </row>
    <row r="801" spans="1:17" ht="38.25">
      <c r="A801" s="265" t="s">
        <v>691</v>
      </c>
      <c r="B801" s="190"/>
      <c r="C801" s="266" t="s">
        <v>1337</v>
      </c>
      <c r="D801" s="267">
        <v>43859</v>
      </c>
      <c r="E801" s="237" t="s">
        <v>2269</v>
      </c>
      <c r="F801" s="237" t="s">
        <v>13</v>
      </c>
      <c r="G801" s="237">
        <v>403913</v>
      </c>
      <c r="H801" s="190"/>
      <c r="I801" s="248" t="s">
        <v>693</v>
      </c>
      <c r="J801" s="190"/>
      <c r="K801" s="190"/>
      <c r="L801" s="190"/>
      <c r="M801" s="190"/>
      <c r="N801" s="268">
        <v>18024.86</v>
      </c>
      <c r="O801" s="268">
        <v>0</v>
      </c>
      <c r="P801" s="190" t="s">
        <v>657</v>
      </c>
      <c r="Q801" s="377"/>
    </row>
    <row r="802" spans="1:17" ht="38.25">
      <c r="A802" s="265" t="s">
        <v>691</v>
      </c>
      <c r="B802" s="190"/>
      <c r="C802" s="266" t="s">
        <v>1337</v>
      </c>
      <c r="D802" s="267">
        <v>43859</v>
      </c>
      <c r="E802" s="237" t="s">
        <v>2270</v>
      </c>
      <c r="F802" s="237" t="s">
        <v>13</v>
      </c>
      <c r="G802" s="237">
        <v>403915</v>
      </c>
      <c r="H802" s="190"/>
      <c r="I802" s="248" t="s">
        <v>693</v>
      </c>
      <c r="J802" s="190"/>
      <c r="K802" s="190"/>
      <c r="L802" s="190"/>
      <c r="M802" s="190"/>
      <c r="N802" s="268">
        <v>18024.86</v>
      </c>
      <c r="O802" s="268">
        <v>0</v>
      </c>
      <c r="P802" s="190" t="s">
        <v>657</v>
      </c>
      <c r="Q802" s="377"/>
    </row>
    <row r="803" spans="1:17" ht="38.25">
      <c r="A803" s="265" t="s">
        <v>691</v>
      </c>
      <c r="B803" s="190"/>
      <c r="C803" s="266" t="s">
        <v>1337</v>
      </c>
      <c r="D803" s="267">
        <v>43859</v>
      </c>
      <c r="E803" s="237" t="s">
        <v>2271</v>
      </c>
      <c r="F803" s="237" t="s">
        <v>13</v>
      </c>
      <c r="G803" s="237">
        <v>403917</v>
      </c>
      <c r="H803" s="190"/>
      <c r="I803" s="248" t="s">
        <v>693</v>
      </c>
      <c r="J803" s="190"/>
      <c r="K803" s="190"/>
      <c r="L803" s="190"/>
      <c r="M803" s="190"/>
      <c r="N803" s="268">
        <v>18024.86</v>
      </c>
      <c r="O803" s="268">
        <v>0</v>
      </c>
      <c r="P803" s="190" t="s">
        <v>657</v>
      </c>
      <c r="Q803" s="377"/>
    </row>
    <row r="804" spans="1:17" ht="38.25">
      <c r="A804" s="265" t="s">
        <v>691</v>
      </c>
      <c r="B804" s="190"/>
      <c r="C804" s="266" t="s">
        <v>1337</v>
      </c>
      <c r="D804" s="267">
        <v>43859</v>
      </c>
      <c r="E804" s="237" t="s">
        <v>2272</v>
      </c>
      <c r="F804" s="237" t="s">
        <v>13</v>
      </c>
      <c r="G804" s="237">
        <v>403919</v>
      </c>
      <c r="H804" s="190"/>
      <c r="I804" s="248" t="s">
        <v>693</v>
      </c>
      <c r="J804" s="190"/>
      <c r="K804" s="190"/>
      <c r="L804" s="190"/>
      <c r="M804" s="190"/>
      <c r="N804" s="268">
        <v>345579.09</v>
      </c>
      <c r="O804" s="268">
        <v>0</v>
      </c>
      <c r="P804" s="190" t="s">
        <v>657</v>
      </c>
      <c r="Q804" s="377"/>
    </row>
    <row r="805" spans="1:17" ht="38.25">
      <c r="A805" s="265" t="s">
        <v>691</v>
      </c>
      <c r="B805" s="190"/>
      <c r="C805" s="266" t="s">
        <v>1337</v>
      </c>
      <c r="D805" s="267">
        <v>43859</v>
      </c>
      <c r="E805" s="237" t="s">
        <v>2273</v>
      </c>
      <c r="F805" s="237" t="s">
        <v>13</v>
      </c>
      <c r="G805" s="237">
        <v>403921</v>
      </c>
      <c r="H805" s="190"/>
      <c r="I805" s="248" t="s">
        <v>693</v>
      </c>
      <c r="J805" s="190"/>
      <c r="K805" s="190"/>
      <c r="L805" s="190"/>
      <c r="M805" s="190"/>
      <c r="N805" s="268">
        <v>6394.96</v>
      </c>
      <c r="O805" s="268">
        <v>0</v>
      </c>
      <c r="P805" s="190" t="s">
        <v>657</v>
      </c>
      <c r="Q805" s="377"/>
    </row>
    <row r="806" spans="1:17" ht="38.25">
      <c r="A806" s="265" t="s">
        <v>691</v>
      </c>
      <c r="B806" s="190"/>
      <c r="C806" s="266" t="s">
        <v>1337</v>
      </c>
      <c r="D806" s="267">
        <v>43859</v>
      </c>
      <c r="E806" s="237" t="s">
        <v>2274</v>
      </c>
      <c r="F806" s="237" t="s">
        <v>13</v>
      </c>
      <c r="G806" s="237">
        <v>403923</v>
      </c>
      <c r="H806" s="190"/>
      <c r="I806" s="248" t="s">
        <v>693</v>
      </c>
      <c r="J806" s="190"/>
      <c r="K806" s="190"/>
      <c r="L806" s="190"/>
      <c r="M806" s="190"/>
      <c r="N806" s="268">
        <v>336.55</v>
      </c>
      <c r="O806" s="268">
        <v>0</v>
      </c>
      <c r="P806" s="190" t="s">
        <v>657</v>
      </c>
      <c r="Q806" s="377"/>
    </row>
    <row r="807" spans="1:17" ht="38.25">
      <c r="A807" s="265" t="s">
        <v>691</v>
      </c>
      <c r="B807" s="190"/>
      <c r="C807" s="266" t="s">
        <v>1337</v>
      </c>
      <c r="D807" s="267">
        <v>43859</v>
      </c>
      <c r="E807" s="237" t="s">
        <v>2275</v>
      </c>
      <c r="F807" s="237" t="s">
        <v>13</v>
      </c>
      <c r="G807" s="237">
        <v>403925</v>
      </c>
      <c r="H807" s="190"/>
      <c r="I807" s="248" t="s">
        <v>693</v>
      </c>
      <c r="J807" s="190"/>
      <c r="K807" s="190"/>
      <c r="L807" s="190"/>
      <c r="M807" s="190"/>
      <c r="N807" s="268">
        <v>1513.52</v>
      </c>
      <c r="O807" s="268">
        <v>0</v>
      </c>
      <c r="P807" s="190" t="s">
        <v>657</v>
      </c>
      <c r="Q807" s="377"/>
    </row>
    <row r="808" spans="1:17" ht="38.25">
      <c r="A808" s="265" t="s">
        <v>691</v>
      </c>
      <c r="B808" s="190"/>
      <c r="C808" s="266" t="s">
        <v>1337</v>
      </c>
      <c r="D808" s="267">
        <v>43859</v>
      </c>
      <c r="E808" s="237" t="s">
        <v>2276</v>
      </c>
      <c r="F808" s="237" t="s">
        <v>13</v>
      </c>
      <c r="G808" s="237">
        <v>403927</v>
      </c>
      <c r="H808" s="190"/>
      <c r="I808" s="248" t="s">
        <v>693</v>
      </c>
      <c r="J808" s="190"/>
      <c r="K808" s="190"/>
      <c r="L808" s="190"/>
      <c r="M808" s="190"/>
      <c r="N808" s="268">
        <v>6370.4</v>
      </c>
      <c r="O808" s="268">
        <v>0</v>
      </c>
      <c r="P808" s="190" t="s">
        <v>657</v>
      </c>
      <c r="Q808" s="377"/>
    </row>
    <row r="809" spans="1:17" ht="38.25">
      <c r="A809" s="265" t="s">
        <v>691</v>
      </c>
      <c r="B809" s="190"/>
      <c r="C809" s="266" t="s">
        <v>1337</v>
      </c>
      <c r="D809" s="267">
        <v>43859</v>
      </c>
      <c r="E809" s="237" t="s">
        <v>2277</v>
      </c>
      <c r="F809" s="237" t="s">
        <v>13</v>
      </c>
      <c r="G809" s="237">
        <v>403929</v>
      </c>
      <c r="H809" s="190"/>
      <c r="I809" s="248" t="s">
        <v>693</v>
      </c>
      <c r="J809" s="190"/>
      <c r="K809" s="190"/>
      <c r="L809" s="190"/>
      <c r="M809" s="190"/>
      <c r="N809" s="268">
        <v>6370.4</v>
      </c>
      <c r="O809" s="268">
        <v>0</v>
      </c>
      <c r="P809" s="190" t="s">
        <v>657</v>
      </c>
      <c r="Q809" s="377"/>
    </row>
    <row r="810" spans="1:17" ht="38.25">
      <c r="A810" s="265" t="s">
        <v>691</v>
      </c>
      <c r="B810" s="190"/>
      <c r="C810" s="266" t="s">
        <v>1337</v>
      </c>
      <c r="D810" s="267">
        <v>43859</v>
      </c>
      <c r="E810" s="237" t="s">
        <v>2278</v>
      </c>
      <c r="F810" s="237" t="s">
        <v>13</v>
      </c>
      <c r="G810" s="237">
        <v>403931</v>
      </c>
      <c r="H810" s="190"/>
      <c r="I810" s="248" t="s">
        <v>693</v>
      </c>
      <c r="J810" s="190"/>
      <c r="K810" s="190"/>
      <c r="L810" s="190"/>
      <c r="M810" s="190"/>
      <c r="N810" s="268">
        <v>6370.4</v>
      </c>
      <c r="O810" s="268">
        <v>0</v>
      </c>
      <c r="P810" s="190" t="s">
        <v>657</v>
      </c>
      <c r="Q810" s="377"/>
    </row>
    <row r="811" spans="1:17" ht="38.25">
      <c r="A811" s="265" t="s">
        <v>691</v>
      </c>
      <c r="B811" s="190"/>
      <c r="C811" s="266" t="s">
        <v>1337</v>
      </c>
      <c r="D811" s="267">
        <v>43859</v>
      </c>
      <c r="E811" s="237" t="s">
        <v>2279</v>
      </c>
      <c r="F811" s="237" t="s">
        <v>13</v>
      </c>
      <c r="G811" s="237">
        <v>403933</v>
      </c>
      <c r="H811" s="190"/>
      <c r="I811" s="248" t="s">
        <v>693</v>
      </c>
      <c r="J811" s="190"/>
      <c r="K811" s="190"/>
      <c r="L811" s="190"/>
      <c r="M811" s="190"/>
      <c r="N811" s="268">
        <v>6370.4</v>
      </c>
      <c r="O811" s="268">
        <v>0</v>
      </c>
      <c r="P811" s="190" t="s">
        <v>657</v>
      </c>
      <c r="Q811" s="377"/>
    </row>
    <row r="812" spans="1:17" ht="38.25">
      <c r="A812" s="265" t="s">
        <v>691</v>
      </c>
      <c r="B812" s="190"/>
      <c r="C812" s="266" t="s">
        <v>1337</v>
      </c>
      <c r="D812" s="267">
        <v>43859</v>
      </c>
      <c r="E812" s="237" t="s">
        <v>2280</v>
      </c>
      <c r="F812" s="237" t="s">
        <v>13</v>
      </c>
      <c r="G812" s="237">
        <v>403935</v>
      </c>
      <c r="H812" s="190"/>
      <c r="I812" s="248" t="s">
        <v>693</v>
      </c>
      <c r="J812" s="190"/>
      <c r="K812" s="190"/>
      <c r="L812" s="190"/>
      <c r="M812" s="190"/>
      <c r="N812" s="268">
        <v>49698.02</v>
      </c>
      <c r="O812" s="268">
        <v>0</v>
      </c>
      <c r="P812" s="190" t="s">
        <v>657</v>
      </c>
      <c r="Q812" s="377"/>
    </row>
    <row r="813" spans="1:17" ht="38.25">
      <c r="A813" s="265" t="s">
        <v>691</v>
      </c>
      <c r="B813" s="190"/>
      <c r="C813" s="266" t="s">
        <v>1337</v>
      </c>
      <c r="D813" s="267">
        <v>43859</v>
      </c>
      <c r="E813" s="237" t="s">
        <v>2281</v>
      </c>
      <c r="F813" s="237" t="s">
        <v>13</v>
      </c>
      <c r="G813" s="237">
        <v>403937</v>
      </c>
      <c r="H813" s="190"/>
      <c r="I813" s="248" t="s">
        <v>693</v>
      </c>
      <c r="J813" s="190"/>
      <c r="K813" s="190"/>
      <c r="L813" s="190"/>
      <c r="M813" s="190"/>
      <c r="N813" s="268">
        <v>2615.2399999999998</v>
      </c>
      <c r="O813" s="268">
        <v>0</v>
      </c>
      <c r="P813" s="190" t="s">
        <v>657</v>
      </c>
      <c r="Q813" s="377"/>
    </row>
    <row r="814" spans="1:17" ht="38.25">
      <c r="A814" s="265" t="s">
        <v>691</v>
      </c>
      <c r="B814" s="190"/>
      <c r="C814" s="266" t="s">
        <v>1337</v>
      </c>
      <c r="D814" s="267">
        <v>43859</v>
      </c>
      <c r="E814" s="237" t="s">
        <v>2282</v>
      </c>
      <c r="F814" s="237" t="s">
        <v>13</v>
      </c>
      <c r="G814" s="237">
        <v>403939</v>
      </c>
      <c r="H814" s="190"/>
      <c r="I814" s="248" t="s">
        <v>693</v>
      </c>
      <c r="J814" s="190"/>
      <c r="K814" s="190"/>
      <c r="L814" s="190"/>
      <c r="M814" s="190"/>
      <c r="N814" s="268">
        <v>11762.36</v>
      </c>
      <c r="O814" s="268">
        <v>0</v>
      </c>
      <c r="P814" s="190" t="s">
        <v>657</v>
      </c>
      <c r="Q814" s="377"/>
    </row>
    <row r="815" spans="1:17" ht="38.25">
      <c r="A815" s="265" t="s">
        <v>691</v>
      </c>
      <c r="B815" s="190"/>
      <c r="C815" s="266" t="s">
        <v>1337</v>
      </c>
      <c r="D815" s="267">
        <v>43859</v>
      </c>
      <c r="E815" s="237" t="s">
        <v>2283</v>
      </c>
      <c r="F815" s="237" t="s">
        <v>13</v>
      </c>
      <c r="G815" s="237">
        <v>403941</v>
      </c>
      <c r="H815" s="190"/>
      <c r="I815" s="248" t="s">
        <v>693</v>
      </c>
      <c r="J815" s="190"/>
      <c r="K815" s="190"/>
      <c r="L815" s="190"/>
      <c r="M815" s="190"/>
      <c r="N815" s="268">
        <v>49507.32</v>
      </c>
      <c r="O815" s="268">
        <v>0</v>
      </c>
      <c r="P815" s="190" t="s">
        <v>657</v>
      </c>
      <c r="Q815" s="377"/>
    </row>
    <row r="816" spans="1:17" ht="38.25">
      <c r="A816" s="265" t="s">
        <v>691</v>
      </c>
      <c r="B816" s="190"/>
      <c r="C816" s="266" t="s">
        <v>1337</v>
      </c>
      <c r="D816" s="267">
        <v>43859</v>
      </c>
      <c r="E816" s="237" t="s">
        <v>2284</v>
      </c>
      <c r="F816" s="237" t="s">
        <v>13</v>
      </c>
      <c r="G816" s="237">
        <v>403943</v>
      </c>
      <c r="H816" s="190"/>
      <c r="I816" s="248" t="s">
        <v>693</v>
      </c>
      <c r="J816" s="190"/>
      <c r="K816" s="190"/>
      <c r="L816" s="190"/>
      <c r="M816" s="190"/>
      <c r="N816" s="268">
        <v>49507.32</v>
      </c>
      <c r="O816" s="268">
        <v>0</v>
      </c>
      <c r="P816" s="190" t="s">
        <v>657</v>
      </c>
      <c r="Q816" s="377"/>
    </row>
    <row r="817" spans="1:17" ht="38.25">
      <c r="A817" s="265" t="s">
        <v>691</v>
      </c>
      <c r="B817" s="190"/>
      <c r="C817" s="266" t="s">
        <v>1337</v>
      </c>
      <c r="D817" s="267">
        <v>43859</v>
      </c>
      <c r="E817" s="237" t="s">
        <v>2285</v>
      </c>
      <c r="F817" s="237" t="s">
        <v>13</v>
      </c>
      <c r="G817" s="237">
        <v>403945</v>
      </c>
      <c r="H817" s="190"/>
      <c r="I817" s="248" t="s">
        <v>693</v>
      </c>
      <c r="J817" s="190"/>
      <c r="K817" s="190"/>
      <c r="L817" s="190"/>
      <c r="M817" s="190"/>
      <c r="N817" s="268">
        <v>49507.32</v>
      </c>
      <c r="O817" s="268">
        <v>0</v>
      </c>
      <c r="P817" s="190" t="s">
        <v>657</v>
      </c>
      <c r="Q817" s="377"/>
    </row>
    <row r="818" spans="1:17" ht="38.25">
      <c r="A818" s="265" t="s">
        <v>691</v>
      </c>
      <c r="B818" s="190"/>
      <c r="C818" s="266" t="s">
        <v>1337</v>
      </c>
      <c r="D818" s="267">
        <v>43859</v>
      </c>
      <c r="E818" s="237" t="s">
        <v>2286</v>
      </c>
      <c r="F818" s="237" t="s">
        <v>13</v>
      </c>
      <c r="G818" s="237">
        <v>403947</v>
      </c>
      <c r="H818" s="190"/>
      <c r="I818" s="248" t="s">
        <v>693</v>
      </c>
      <c r="J818" s="190"/>
      <c r="K818" s="190"/>
      <c r="L818" s="190"/>
      <c r="M818" s="190"/>
      <c r="N818" s="268">
        <v>49507.32</v>
      </c>
      <c r="O818" s="268">
        <v>0</v>
      </c>
      <c r="P818" s="190" t="s">
        <v>657</v>
      </c>
      <c r="Q818" s="377"/>
    </row>
    <row r="819" spans="1:17" ht="38.25">
      <c r="A819" s="265" t="s">
        <v>691</v>
      </c>
      <c r="B819" s="190"/>
      <c r="C819" s="266" t="s">
        <v>1337</v>
      </c>
      <c r="D819" s="267">
        <v>43859</v>
      </c>
      <c r="E819" s="237" t="s">
        <v>2287</v>
      </c>
      <c r="F819" s="237" t="s">
        <v>13</v>
      </c>
      <c r="G819" s="237">
        <v>403949</v>
      </c>
      <c r="H819" s="190"/>
      <c r="I819" s="248" t="s">
        <v>693</v>
      </c>
      <c r="J819" s="190"/>
      <c r="K819" s="190"/>
      <c r="L819" s="190"/>
      <c r="M819" s="190"/>
      <c r="N819" s="268">
        <v>4856.88</v>
      </c>
      <c r="O819" s="268">
        <v>0</v>
      </c>
      <c r="P819" s="190" t="s">
        <v>657</v>
      </c>
      <c r="Q819" s="377"/>
    </row>
    <row r="820" spans="1:17" ht="38.25">
      <c r="A820" s="265" t="s">
        <v>691</v>
      </c>
      <c r="B820" s="190"/>
      <c r="C820" s="266" t="s">
        <v>1337</v>
      </c>
      <c r="D820" s="267">
        <v>43859</v>
      </c>
      <c r="E820" s="237" t="s">
        <v>2288</v>
      </c>
      <c r="F820" s="237" t="s">
        <v>13</v>
      </c>
      <c r="G820" s="237">
        <v>403951</v>
      </c>
      <c r="H820" s="190"/>
      <c r="I820" s="248" t="s">
        <v>693</v>
      </c>
      <c r="J820" s="190"/>
      <c r="K820" s="190"/>
      <c r="L820" s="190"/>
      <c r="M820" s="190"/>
      <c r="N820" s="268">
        <v>6033.85</v>
      </c>
      <c r="O820" s="268">
        <v>0</v>
      </c>
      <c r="P820" s="190" t="s">
        <v>657</v>
      </c>
      <c r="Q820" s="377"/>
    </row>
    <row r="821" spans="1:17" ht="38.25">
      <c r="A821" s="265" t="s">
        <v>691</v>
      </c>
      <c r="B821" s="190"/>
      <c r="C821" s="266" t="s">
        <v>1337</v>
      </c>
      <c r="D821" s="267">
        <v>43859</v>
      </c>
      <c r="E821" s="237" t="s">
        <v>2289</v>
      </c>
      <c r="F821" s="237" t="s">
        <v>13</v>
      </c>
      <c r="G821" s="237">
        <v>403953</v>
      </c>
      <c r="H821" s="190"/>
      <c r="I821" s="248" t="s">
        <v>693</v>
      </c>
      <c r="J821" s="190"/>
      <c r="K821" s="190"/>
      <c r="L821" s="190"/>
      <c r="M821" s="190"/>
      <c r="N821" s="268">
        <v>1874.56</v>
      </c>
      <c r="O821" s="268">
        <v>0</v>
      </c>
      <c r="P821" s="190" t="s">
        <v>657</v>
      </c>
      <c r="Q821" s="377"/>
    </row>
    <row r="822" spans="1:17" ht="38.25">
      <c r="A822" s="265" t="s">
        <v>691</v>
      </c>
      <c r="B822" s="190"/>
      <c r="C822" s="266" t="s">
        <v>1337</v>
      </c>
      <c r="D822" s="267">
        <v>43859</v>
      </c>
      <c r="E822" s="237" t="s">
        <v>2290</v>
      </c>
      <c r="F822" s="237" t="s">
        <v>13</v>
      </c>
      <c r="G822" s="237">
        <v>403955</v>
      </c>
      <c r="H822" s="190"/>
      <c r="I822" s="248" t="s">
        <v>693</v>
      </c>
      <c r="J822" s="190"/>
      <c r="K822" s="190"/>
      <c r="L822" s="190"/>
      <c r="M822" s="190"/>
      <c r="N822" s="268">
        <v>5304.08</v>
      </c>
      <c r="O822" s="268">
        <v>0</v>
      </c>
      <c r="P822" s="190" t="s">
        <v>657</v>
      </c>
      <c r="Q822" s="377"/>
    </row>
    <row r="823" spans="1:17" ht="38.25">
      <c r="A823" s="265" t="s">
        <v>691</v>
      </c>
      <c r="B823" s="190"/>
      <c r="C823" s="266" t="s">
        <v>1337</v>
      </c>
      <c r="D823" s="267">
        <v>43859</v>
      </c>
      <c r="E823" s="237" t="s">
        <v>2291</v>
      </c>
      <c r="F823" s="237" t="s">
        <v>13</v>
      </c>
      <c r="G823" s="237">
        <v>403957</v>
      </c>
      <c r="H823" s="190"/>
      <c r="I823" s="248" t="s">
        <v>693</v>
      </c>
      <c r="J823" s="190"/>
      <c r="K823" s="190"/>
      <c r="L823" s="190"/>
      <c r="M823" s="190"/>
      <c r="N823" s="268">
        <v>13742.36</v>
      </c>
      <c r="O823" s="268">
        <v>0</v>
      </c>
      <c r="P823" s="190" t="s">
        <v>657</v>
      </c>
      <c r="Q823" s="377"/>
    </row>
    <row r="824" spans="1:17" ht="38.25">
      <c r="A824" s="265" t="s">
        <v>691</v>
      </c>
      <c r="B824" s="190"/>
      <c r="C824" s="266" t="s">
        <v>1337</v>
      </c>
      <c r="D824" s="267">
        <v>43859</v>
      </c>
      <c r="E824" s="237" t="s">
        <v>2292</v>
      </c>
      <c r="F824" s="237" t="s">
        <v>13</v>
      </c>
      <c r="G824" s="237">
        <v>403959</v>
      </c>
      <c r="H824" s="190"/>
      <c r="I824" s="248" t="s">
        <v>693</v>
      </c>
      <c r="J824" s="190"/>
      <c r="K824" s="190"/>
      <c r="L824" s="190"/>
      <c r="M824" s="190"/>
      <c r="N824" s="268">
        <v>14568.31</v>
      </c>
      <c r="O824" s="268">
        <v>0</v>
      </c>
      <c r="P824" s="190" t="s">
        <v>657</v>
      </c>
      <c r="Q824" s="377"/>
    </row>
    <row r="825" spans="1:17" ht="38.25">
      <c r="A825" s="265" t="s">
        <v>691</v>
      </c>
      <c r="B825" s="190"/>
      <c r="C825" s="266" t="s">
        <v>1337</v>
      </c>
      <c r="D825" s="267">
        <v>43859</v>
      </c>
      <c r="E825" s="237" t="s">
        <v>2293</v>
      </c>
      <c r="F825" s="237" t="s">
        <v>13</v>
      </c>
      <c r="G825" s="237">
        <v>403961</v>
      </c>
      <c r="H825" s="190"/>
      <c r="I825" s="248" t="s">
        <v>693</v>
      </c>
      <c r="J825" s="190"/>
      <c r="K825" s="190"/>
      <c r="L825" s="190"/>
      <c r="M825" s="190"/>
      <c r="N825" s="268">
        <v>2703723.29</v>
      </c>
      <c r="O825" s="268">
        <v>0</v>
      </c>
      <c r="P825" s="190" t="s">
        <v>657</v>
      </c>
      <c r="Q825" s="377"/>
    </row>
    <row r="826" spans="1:17" ht="38.25">
      <c r="A826" s="265" t="s">
        <v>691</v>
      </c>
      <c r="B826" s="190"/>
      <c r="C826" s="266" t="s">
        <v>1337</v>
      </c>
      <c r="D826" s="267">
        <v>43859</v>
      </c>
      <c r="E826" s="237" t="s">
        <v>2294</v>
      </c>
      <c r="F826" s="237" t="s">
        <v>13</v>
      </c>
      <c r="G826" s="237">
        <v>403963</v>
      </c>
      <c r="H826" s="190"/>
      <c r="I826" s="248" t="s">
        <v>693</v>
      </c>
      <c r="J826" s="190"/>
      <c r="K826" s="190"/>
      <c r="L826" s="190"/>
      <c r="M826" s="190"/>
      <c r="N826" s="268">
        <v>2703723.29</v>
      </c>
      <c r="O826" s="268">
        <v>0</v>
      </c>
      <c r="P826" s="190" t="s">
        <v>657</v>
      </c>
      <c r="Q826" s="377"/>
    </row>
    <row r="827" spans="1:17" ht="38.25">
      <c r="A827" s="265" t="s">
        <v>691</v>
      </c>
      <c r="B827" s="190"/>
      <c r="C827" s="266" t="s">
        <v>1337</v>
      </c>
      <c r="D827" s="267">
        <v>43859</v>
      </c>
      <c r="E827" s="237" t="s">
        <v>2295</v>
      </c>
      <c r="F827" s="237" t="s">
        <v>13</v>
      </c>
      <c r="G827" s="237">
        <v>403965</v>
      </c>
      <c r="H827" s="190"/>
      <c r="I827" s="248" t="s">
        <v>693</v>
      </c>
      <c r="J827" s="190"/>
      <c r="K827" s="190"/>
      <c r="L827" s="190"/>
      <c r="M827" s="190"/>
      <c r="N827" s="268">
        <v>2703723.29</v>
      </c>
      <c r="O827" s="268">
        <v>0</v>
      </c>
      <c r="P827" s="190" t="s">
        <v>657</v>
      </c>
      <c r="Q827" s="377"/>
    </row>
    <row r="828" spans="1:17" ht="38.25">
      <c r="A828" s="265" t="s">
        <v>691</v>
      </c>
      <c r="B828" s="190"/>
      <c r="C828" s="266" t="s">
        <v>1337</v>
      </c>
      <c r="D828" s="267">
        <v>43859</v>
      </c>
      <c r="E828" s="237" t="s">
        <v>2296</v>
      </c>
      <c r="F828" s="237" t="s">
        <v>13</v>
      </c>
      <c r="G828" s="237">
        <v>403967</v>
      </c>
      <c r="H828" s="190"/>
      <c r="I828" s="248" t="s">
        <v>693</v>
      </c>
      <c r="J828" s="190"/>
      <c r="K828" s="190"/>
      <c r="L828" s="190"/>
      <c r="M828" s="190"/>
      <c r="N828" s="268">
        <v>2703723.29</v>
      </c>
      <c r="O828" s="268">
        <v>0</v>
      </c>
      <c r="P828" s="190" t="s">
        <v>657</v>
      </c>
      <c r="Q828" s="377"/>
    </row>
    <row r="829" spans="1:17" ht="38.25">
      <c r="A829" s="265" t="s">
        <v>691</v>
      </c>
      <c r="B829" s="190"/>
      <c r="C829" s="266" t="s">
        <v>1337</v>
      </c>
      <c r="D829" s="267">
        <v>43859</v>
      </c>
      <c r="E829" s="237" t="s">
        <v>2297</v>
      </c>
      <c r="F829" s="237" t="s">
        <v>13</v>
      </c>
      <c r="G829" s="237">
        <v>403969</v>
      </c>
      <c r="H829" s="190"/>
      <c r="I829" s="248" t="s">
        <v>693</v>
      </c>
      <c r="J829" s="190"/>
      <c r="K829" s="190"/>
      <c r="L829" s="190"/>
      <c r="M829" s="190"/>
      <c r="N829" s="268">
        <v>2703723.29</v>
      </c>
      <c r="O829" s="268">
        <v>0</v>
      </c>
      <c r="P829" s="190" t="s">
        <v>657</v>
      </c>
      <c r="Q829" s="377"/>
    </row>
    <row r="830" spans="1:17" ht="38.25">
      <c r="A830" s="265" t="s">
        <v>691</v>
      </c>
      <c r="B830" s="190"/>
      <c r="C830" s="266" t="s">
        <v>1337</v>
      </c>
      <c r="D830" s="267">
        <v>43859</v>
      </c>
      <c r="E830" s="237" t="s">
        <v>2298</v>
      </c>
      <c r="F830" s="237" t="s">
        <v>13</v>
      </c>
      <c r="G830" s="237">
        <v>403971</v>
      </c>
      <c r="H830" s="190"/>
      <c r="I830" s="248" t="s">
        <v>693</v>
      </c>
      <c r="J830" s="190"/>
      <c r="K830" s="190"/>
      <c r="L830" s="190"/>
      <c r="M830" s="190"/>
      <c r="N830" s="268">
        <v>7426093.6500000004</v>
      </c>
      <c r="O830" s="268">
        <v>0</v>
      </c>
      <c r="P830" s="190" t="s">
        <v>657</v>
      </c>
      <c r="Q830" s="377"/>
    </row>
    <row r="831" spans="1:17" ht="38.25">
      <c r="A831" s="265" t="s">
        <v>691</v>
      </c>
      <c r="B831" s="190"/>
      <c r="C831" s="266" t="s">
        <v>1337</v>
      </c>
      <c r="D831" s="267">
        <v>43859</v>
      </c>
      <c r="E831" s="237" t="s">
        <v>2299</v>
      </c>
      <c r="F831" s="237" t="s">
        <v>13</v>
      </c>
      <c r="G831" s="237">
        <v>403973</v>
      </c>
      <c r="H831" s="190"/>
      <c r="I831" s="248" t="s">
        <v>693</v>
      </c>
      <c r="J831" s="190"/>
      <c r="K831" s="190"/>
      <c r="L831" s="190"/>
      <c r="M831" s="190"/>
      <c r="N831" s="268">
        <v>7426093.6500000004</v>
      </c>
      <c r="O831" s="268">
        <v>0</v>
      </c>
      <c r="P831" s="190" t="s">
        <v>657</v>
      </c>
      <c r="Q831" s="377"/>
    </row>
    <row r="832" spans="1:17" ht="38.25">
      <c r="A832" s="265" t="s">
        <v>691</v>
      </c>
      <c r="B832" s="190"/>
      <c r="C832" s="266" t="s">
        <v>1337</v>
      </c>
      <c r="D832" s="267">
        <v>43859</v>
      </c>
      <c r="E832" s="237" t="s">
        <v>2300</v>
      </c>
      <c r="F832" s="237" t="s">
        <v>13</v>
      </c>
      <c r="G832" s="237">
        <v>403975</v>
      </c>
      <c r="H832" s="190"/>
      <c r="I832" s="248" t="s">
        <v>693</v>
      </c>
      <c r="J832" s="190"/>
      <c r="K832" s="190"/>
      <c r="L832" s="190"/>
      <c r="M832" s="190"/>
      <c r="N832" s="268">
        <v>7426093.6500000004</v>
      </c>
      <c r="O832" s="268">
        <v>0</v>
      </c>
      <c r="P832" s="190" t="s">
        <v>657</v>
      </c>
      <c r="Q832" s="377"/>
    </row>
    <row r="833" spans="1:17" ht="38.25">
      <c r="A833" s="265" t="s">
        <v>691</v>
      </c>
      <c r="B833" s="190"/>
      <c r="C833" s="266" t="s">
        <v>1337</v>
      </c>
      <c r="D833" s="267">
        <v>43859</v>
      </c>
      <c r="E833" s="237" t="s">
        <v>2301</v>
      </c>
      <c r="F833" s="237" t="s">
        <v>13</v>
      </c>
      <c r="G833" s="237">
        <v>403977</v>
      </c>
      <c r="H833" s="190"/>
      <c r="I833" s="248" t="s">
        <v>693</v>
      </c>
      <c r="J833" s="190"/>
      <c r="K833" s="190"/>
      <c r="L833" s="190"/>
      <c r="M833" s="190"/>
      <c r="N833" s="268">
        <v>7426093.6500000004</v>
      </c>
      <c r="O833" s="268">
        <v>0</v>
      </c>
      <c r="P833" s="190" t="s">
        <v>657</v>
      </c>
      <c r="Q833" s="377"/>
    </row>
    <row r="834" spans="1:17" ht="38.25">
      <c r="A834" s="265" t="s">
        <v>691</v>
      </c>
      <c r="B834" s="190"/>
      <c r="C834" s="266" t="s">
        <v>1337</v>
      </c>
      <c r="D834" s="267">
        <v>43859</v>
      </c>
      <c r="E834" s="237" t="s">
        <v>2302</v>
      </c>
      <c r="F834" s="237" t="s">
        <v>13</v>
      </c>
      <c r="G834" s="237">
        <v>403979</v>
      </c>
      <c r="H834" s="190"/>
      <c r="I834" s="248" t="s">
        <v>693</v>
      </c>
      <c r="J834" s="190"/>
      <c r="K834" s="190"/>
      <c r="L834" s="190"/>
      <c r="M834" s="190"/>
      <c r="N834" s="268">
        <v>7426093.6500000004</v>
      </c>
      <c r="O834" s="268">
        <v>0</v>
      </c>
      <c r="P834" s="190" t="s">
        <v>657</v>
      </c>
      <c r="Q834" s="377"/>
    </row>
    <row r="835" spans="1:17" ht="38.25">
      <c r="A835" s="265" t="s">
        <v>691</v>
      </c>
      <c r="B835" s="190"/>
      <c r="C835" s="266" t="s">
        <v>1337</v>
      </c>
      <c r="D835" s="267">
        <v>43859</v>
      </c>
      <c r="E835" s="237" t="s">
        <v>2303</v>
      </c>
      <c r="F835" s="237" t="s">
        <v>13</v>
      </c>
      <c r="G835" s="237">
        <v>403981</v>
      </c>
      <c r="H835" s="190"/>
      <c r="I835" s="248" t="s">
        <v>693</v>
      </c>
      <c r="J835" s="190"/>
      <c r="K835" s="190"/>
      <c r="L835" s="190"/>
      <c r="M835" s="190"/>
      <c r="N835" s="268">
        <v>6290662.8799999999</v>
      </c>
      <c r="O835" s="268">
        <v>0</v>
      </c>
      <c r="P835" s="190" t="s">
        <v>657</v>
      </c>
      <c r="Q835" s="377"/>
    </row>
    <row r="836" spans="1:17" ht="38.25">
      <c r="A836" s="265" t="s">
        <v>691</v>
      </c>
      <c r="B836" s="190"/>
      <c r="C836" s="266" t="s">
        <v>1337</v>
      </c>
      <c r="D836" s="267">
        <v>43859</v>
      </c>
      <c r="E836" s="237" t="s">
        <v>2304</v>
      </c>
      <c r="F836" s="237" t="s">
        <v>13</v>
      </c>
      <c r="G836" s="237">
        <v>403983</v>
      </c>
      <c r="H836" s="190"/>
      <c r="I836" s="248" t="s">
        <v>693</v>
      </c>
      <c r="J836" s="190"/>
      <c r="K836" s="190"/>
      <c r="L836" s="190"/>
      <c r="M836" s="190"/>
      <c r="N836" s="268">
        <v>6290662.8799999999</v>
      </c>
      <c r="O836" s="268">
        <v>0</v>
      </c>
      <c r="P836" s="190" t="s">
        <v>657</v>
      </c>
      <c r="Q836" s="377"/>
    </row>
    <row r="837" spans="1:17" ht="38.25">
      <c r="A837" s="265" t="s">
        <v>691</v>
      </c>
      <c r="B837" s="190"/>
      <c r="C837" s="266" t="s">
        <v>1337</v>
      </c>
      <c r="D837" s="267">
        <v>43859</v>
      </c>
      <c r="E837" s="237" t="s">
        <v>2305</v>
      </c>
      <c r="F837" s="237" t="s">
        <v>13</v>
      </c>
      <c r="G837" s="237">
        <v>403985</v>
      </c>
      <c r="H837" s="190"/>
      <c r="I837" s="248" t="s">
        <v>693</v>
      </c>
      <c r="J837" s="190"/>
      <c r="K837" s="190"/>
      <c r="L837" s="190"/>
      <c r="M837" s="190"/>
      <c r="N837" s="268">
        <v>6290662.8799999999</v>
      </c>
      <c r="O837" s="268">
        <v>0</v>
      </c>
      <c r="P837" s="190" t="s">
        <v>657</v>
      </c>
      <c r="Q837" s="377"/>
    </row>
    <row r="838" spans="1:17" ht="38.25">
      <c r="A838" s="265" t="s">
        <v>691</v>
      </c>
      <c r="B838" s="190"/>
      <c r="C838" s="266" t="s">
        <v>1337</v>
      </c>
      <c r="D838" s="267">
        <v>43859</v>
      </c>
      <c r="E838" s="237" t="s">
        <v>2306</v>
      </c>
      <c r="F838" s="237" t="s">
        <v>13</v>
      </c>
      <c r="G838" s="237">
        <v>403987</v>
      </c>
      <c r="H838" s="190"/>
      <c r="I838" s="248" t="s">
        <v>693</v>
      </c>
      <c r="J838" s="190"/>
      <c r="K838" s="190"/>
      <c r="L838" s="190"/>
      <c r="M838" s="190"/>
      <c r="N838" s="268">
        <v>6290662.8799999999</v>
      </c>
      <c r="O838" s="268">
        <v>0</v>
      </c>
      <c r="P838" s="190" t="s">
        <v>657</v>
      </c>
      <c r="Q838" s="377"/>
    </row>
    <row r="839" spans="1:17" ht="38.25">
      <c r="A839" s="265" t="s">
        <v>691</v>
      </c>
      <c r="B839" s="190"/>
      <c r="C839" s="266" t="s">
        <v>1337</v>
      </c>
      <c r="D839" s="267">
        <v>43859</v>
      </c>
      <c r="E839" s="237" t="s">
        <v>2307</v>
      </c>
      <c r="F839" s="237" t="s">
        <v>13</v>
      </c>
      <c r="G839" s="237">
        <v>403989</v>
      </c>
      <c r="H839" s="190"/>
      <c r="I839" s="248" t="s">
        <v>693</v>
      </c>
      <c r="J839" s="190"/>
      <c r="K839" s="190"/>
      <c r="L839" s="190"/>
      <c r="M839" s="190"/>
      <c r="N839" s="268">
        <v>17278044.579999998</v>
      </c>
      <c r="O839" s="268">
        <v>0</v>
      </c>
      <c r="P839" s="190" t="s">
        <v>657</v>
      </c>
      <c r="Q839" s="377"/>
    </row>
    <row r="840" spans="1:17" ht="38.25">
      <c r="A840" s="265" t="s">
        <v>691</v>
      </c>
      <c r="B840" s="190"/>
      <c r="C840" s="266" t="s">
        <v>1337</v>
      </c>
      <c r="D840" s="267">
        <v>43859</v>
      </c>
      <c r="E840" s="237" t="s">
        <v>2308</v>
      </c>
      <c r="F840" s="237" t="s">
        <v>13</v>
      </c>
      <c r="G840" s="237">
        <v>403991</v>
      </c>
      <c r="H840" s="190"/>
      <c r="I840" s="248" t="s">
        <v>693</v>
      </c>
      <c r="J840" s="190"/>
      <c r="K840" s="190"/>
      <c r="L840" s="190"/>
      <c r="M840" s="190"/>
      <c r="N840" s="268">
        <v>17278044.579999998</v>
      </c>
      <c r="O840" s="268">
        <v>0</v>
      </c>
      <c r="P840" s="190" t="s">
        <v>657</v>
      </c>
      <c r="Q840" s="377"/>
    </row>
    <row r="841" spans="1:17" ht="38.25">
      <c r="A841" s="265" t="s">
        <v>691</v>
      </c>
      <c r="B841" s="190"/>
      <c r="C841" s="266" t="s">
        <v>1337</v>
      </c>
      <c r="D841" s="267">
        <v>43859</v>
      </c>
      <c r="E841" s="237" t="s">
        <v>2309</v>
      </c>
      <c r="F841" s="237" t="s">
        <v>13</v>
      </c>
      <c r="G841" s="237">
        <v>403993</v>
      </c>
      <c r="H841" s="190"/>
      <c r="I841" s="248" t="s">
        <v>693</v>
      </c>
      <c r="J841" s="190"/>
      <c r="K841" s="190"/>
      <c r="L841" s="190"/>
      <c r="M841" s="190"/>
      <c r="N841" s="268">
        <v>17278044.579999998</v>
      </c>
      <c r="O841" s="268">
        <v>0</v>
      </c>
      <c r="P841" s="190" t="s">
        <v>657</v>
      </c>
      <c r="Q841" s="377"/>
    </row>
    <row r="842" spans="1:17" ht="38.25">
      <c r="A842" s="265" t="s">
        <v>691</v>
      </c>
      <c r="B842" s="190"/>
      <c r="C842" s="266" t="s">
        <v>1337</v>
      </c>
      <c r="D842" s="267">
        <v>43859</v>
      </c>
      <c r="E842" s="237" t="s">
        <v>2310</v>
      </c>
      <c r="F842" s="237" t="s">
        <v>13</v>
      </c>
      <c r="G842" s="237">
        <v>403995</v>
      </c>
      <c r="H842" s="190"/>
      <c r="I842" s="248" t="s">
        <v>693</v>
      </c>
      <c r="J842" s="190"/>
      <c r="K842" s="190"/>
      <c r="L842" s="190"/>
      <c r="M842" s="190"/>
      <c r="N842" s="268">
        <v>17278044.579999998</v>
      </c>
      <c r="O842" s="268">
        <v>0</v>
      </c>
      <c r="P842" s="190" t="s">
        <v>657</v>
      </c>
      <c r="Q842" s="377"/>
    </row>
    <row r="843" spans="1:17" ht="38.25">
      <c r="A843" s="265" t="s">
        <v>691</v>
      </c>
      <c r="B843" s="190"/>
      <c r="C843" s="266" t="s">
        <v>1337</v>
      </c>
      <c r="D843" s="267">
        <v>43859</v>
      </c>
      <c r="E843" s="237" t="s">
        <v>2311</v>
      </c>
      <c r="F843" s="237" t="s">
        <v>13</v>
      </c>
      <c r="G843" s="237">
        <v>403997</v>
      </c>
      <c r="H843" s="190"/>
      <c r="I843" s="248" t="s">
        <v>693</v>
      </c>
      <c r="J843" s="190"/>
      <c r="K843" s="190"/>
      <c r="L843" s="190"/>
      <c r="M843" s="190"/>
      <c r="N843" s="268">
        <v>17278044.579999998</v>
      </c>
      <c r="O843" s="268">
        <v>0</v>
      </c>
      <c r="P843" s="190" t="s">
        <v>657</v>
      </c>
      <c r="Q843" s="377"/>
    </row>
    <row r="844" spans="1:17" ht="38.25">
      <c r="A844" s="265" t="s">
        <v>691</v>
      </c>
      <c r="B844" s="190"/>
      <c r="C844" s="266" t="s">
        <v>1337</v>
      </c>
      <c r="D844" s="267">
        <v>43859</v>
      </c>
      <c r="E844" s="237" t="s">
        <v>2312</v>
      </c>
      <c r="F844" s="237" t="s">
        <v>13</v>
      </c>
      <c r="G844" s="237">
        <v>403999</v>
      </c>
      <c r="H844" s="190"/>
      <c r="I844" s="248" t="s">
        <v>693</v>
      </c>
      <c r="J844" s="190"/>
      <c r="K844" s="190"/>
      <c r="L844" s="190"/>
      <c r="M844" s="190"/>
      <c r="N844" s="268">
        <v>3178827.75</v>
      </c>
      <c r="O844" s="268">
        <v>0</v>
      </c>
      <c r="P844" s="190" t="s">
        <v>657</v>
      </c>
      <c r="Q844" s="377"/>
    </row>
    <row r="845" spans="1:17" ht="38.25">
      <c r="A845" s="265" t="s">
        <v>691</v>
      </c>
      <c r="B845" s="190"/>
      <c r="C845" s="266" t="s">
        <v>1337</v>
      </c>
      <c r="D845" s="267">
        <v>43859</v>
      </c>
      <c r="E845" s="237" t="s">
        <v>2313</v>
      </c>
      <c r="F845" s="237" t="s">
        <v>13</v>
      </c>
      <c r="G845" s="237">
        <v>404001</v>
      </c>
      <c r="H845" s="190"/>
      <c r="I845" s="248" t="s">
        <v>693</v>
      </c>
      <c r="J845" s="190"/>
      <c r="K845" s="190"/>
      <c r="L845" s="190"/>
      <c r="M845" s="190"/>
      <c r="N845" s="268">
        <v>3178827.75</v>
      </c>
      <c r="O845" s="268">
        <v>0</v>
      </c>
      <c r="P845" s="190" t="s">
        <v>657</v>
      </c>
      <c r="Q845" s="377"/>
    </row>
    <row r="846" spans="1:17" ht="38.25">
      <c r="A846" s="265" t="s">
        <v>691</v>
      </c>
      <c r="B846" s="190"/>
      <c r="C846" s="266" t="s">
        <v>1337</v>
      </c>
      <c r="D846" s="267">
        <v>43859</v>
      </c>
      <c r="E846" s="237" t="s">
        <v>2314</v>
      </c>
      <c r="F846" s="237" t="s">
        <v>13</v>
      </c>
      <c r="G846" s="237">
        <v>404003</v>
      </c>
      <c r="H846" s="190"/>
      <c r="I846" s="248" t="s">
        <v>693</v>
      </c>
      <c r="J846" s="190"/>
      <c r="K846" s="190"/>
      <c r="L846" s="190"/>
      <c r="M846" s="190"/>
      <c r="N846" s="268">
        <v>3178827.75</v>
      </c>
      <c r="O846" s="268">
        <v>0</v>
      </c>
      <c r="P846" s="190" t="s">
        <v>657</v>
      </c>
      <c r="Q846" s="377"/>
    </row>
    <row r="847" spans="1:17" ht="38.25">
      <c r="A847" s="265" t="s">
        <v>691</v>
      </c>
      <c r="B847" s="190"/>
      <c r="C847" s="266" t="s">
        <v>1337</v>
      </c>
      <c r="D847" s="267">
        <v>43859</v>
      </c>
      <c r="E847" s="237" t="s">
        <v>2315</v>
      </c>
      <c r="F847" s="237" t="s">
        <v>13</v>
      </c>
      <c r="G847" s="237">
        <v>404005</v>
      </c>
      <c r="H847" s="190"/>
      <c r="I847" s="248" t="s">
        <v>693</v>
      </c>
      <c r="J847" s="190"/>
      <c r="K847" s="190"/>
      <c r="L847" s="190"/>
      <c r="M847" s="190"/>
      <c r="N847" s="268">
        <v>3178827.75</v>
      </c>
      <c r="O847" s="268">
        <v>0</v>
      </c>
      <c r="P847" s="190" t="s">
        <v>657</v>
      </c>
      <c r="Q847" s="377"/>
    </row>
    <row r="848" spans="1:17" ht="38.25">
      <c r="A848" s="265" t="s">
        <v>691</v>
      </c>
      <c r="B848" s="190"/>
      <c r="C848" s="266" t="s">
        <v>1337</v>
      </c>
      <c r="D848" s="267">
        <v>43859</v>
      </c>
      <c r="E848" s="237" t="s">
        <v>2316</v>
      </c>
      <c r="F848" s="237" t="s">
        <v>13</v>
      </c>
      <c r="G848" s="237">
        <v>404007</v>
      </c>
      <c r="H848" s="190"/>
      <c r="I848" s="248" t="s">
        <v>693</v>
      </c>
      <c r="J848" s="190"/>
      <c r="K848" s="190"/>
      <c r="L848" s="190"/>
      <c r="M848" s="190"/>
      <c r="N848" s="268">
        <v>3178827.75</v>
      </c>
      <c r="O848" s="268">
        <v>0</v>
      </c>
      <c r="P848" s="190" t="s">
        <v>657</v>
      </c>
      <c r="Q848" s="377"/>
    </row>
    <row r="849" spans="1:17" ht="38.25">
      <c r="A849" s="265" t="s">
        <v>691</v>
      </c>
      <c r="B849" s="190"/>
      <c r="C849" s="266" t="s">
        <v>1337</v>
      </c>
      <c r="D849" s="267">
        <v>43859</v>
      </c>
      <c r="E849" s="237" t="s">
        <v>2317</v>
      </c>
      <c r="F849" s="237" t="s">
        <v>13</v>
      </c>
      <c r="G849" s="237">
        <v>404009</v>
      </c>
      <c r="H849" s="190"/>
      <c r="I849" s="248" t="s">
        <v>693</v>
      </c>
      <c r="J849" s="190"/>
      <c r="K849" s="190"/>
      <c r="L849" s="190"/>
      <c r="M849" s="190"/>
      <c r="N849" s="268">
        <v>1908109.48</v>
      </c>
      <c r="O849" s="268">
        <v>0</v>
      </c>
      <c r="P849" s="190" t="s">
        <v>657</v>
      </c>
      <c r="Q849" s="377"/>
    </row>
    <row r="850" spans="1:17" ht="38.25">
      <c r="A850" s="265" t="s">
        <v>691</v>
      </c>
      <c r="B850" s="190"/>
      <c r="C850" s="266" t="s">
        <v>1337</v>
      </c>
      <c r="D850" s="267">
        <v>43859</v>
      </c>
      <c r="E850" s="237" t="s">
        <v>2318</v>
      </c>
      <c r="F850" s="237" t="s">
        <v>13</v>
      </c>
      <c r="G850" s="237">
        <v>404011</v>
      </c>
      <c r="H850" s="190"/>
      <c r="I850" s="248" t="s">
        <v>693</v>
      </c>
      <c r="J850" s="190"/>
      <c r="K850" s="190"/>
      <c r="L850" s="190"/>
      <c r="M850" s="190"/>
      <c r="N850" s="268">
        <v>142826.57</v>
      </c>
      <c r="O850" s="268">
        <v>0</v>
      </c>
      <c r="P850" s="190" t="s">
        <v>657</v>
      </c>
      <c r="Q850" s="377"/>
    </row>
    <row r="851" spans="1:17" ht="38.25">
      <c r="A851" s="265" t="s">
        <v>691</v>
      </c>
      <c r="B851" s="190"/>
      <c r="C851" s="266" t="s">
        <v>1337</v>
      </c>
      <c r="D851" s="267">
        <v>43859</v>
      </c>
      <c r="E851" s="237" t="s">
        <v>2319</v>
      </c>
      <c r="F851" s="237" t="s">
        <v>13</v>
      </c>
      <c r="G851" s="237">
        <v>404013</v>
      </c>
      <c r="H851" s="190"/>
      <c r="I851" s="248" t="s">
        <v>693</v>
      </c>
      <c r="J851" s="190"/>
      <c r="K851" s="190"/>
      <c r="L851" s="190"/>
      <c r="M851" s="190"/>
      <c r="N851" s="268">
        <v>2714138.15</v>
      </c>
      <c r="O851" s="268">
        <v>0</v>
      </c>
      <c r="P851" s="190" t="s">
        <v>657</v>
      </c>
      <c r="Q851" s="377"/>
    </row>
    <row r="852" spans="1:17" ht="38.25">
      <c r="A852" s="265" t="s">
        <v>691</v>
      </c>
      <c r="B852" s="190"/>
      <c r="C852" s="266" t="s">
        <v>1337</v>
      </c>
      <c r="D852" s="267">
        <v>43859</v>
      </c>
      <c r="E852" s="237" t="s">
        <v>2320</v>
      </c>
      <c r="F852" s="237" t="s">
        <v>13</v>
      </c>
      <c r="G852" s="237">
        <v>404015</v>
      </c>
      <c r="H852" s="190"/>
      <c r="I852" s="248" t="s">
        <v>693</v>
      </c>
      <c r="J852" s="190"/>
      <c r="K852" s="190"/>
      <c r="L852" s="190"/>
      <c r="M852" s="190"/>
      <c r="N852" s="268">
        <v>642372.39</v>
      </c>
      <c r="O852" s="268">
        <v>0</v>
      </c>
      <c r="P852" s="190" t="s">
        <v>657</v>
      </c>
      <c r="Q852" s="377"/>
    </row>
    <row r="853" spans="1:17" ht="38.25">
      <c r="A853" s="265" t="s">
        <v>691</v>
      </c>
      <c r="B853" s="190"/>
      <c r="C853" s="266" t="s">
        <v>1337</v>
      </c>
      <c r="D853" s="267">
        <v>43859</v>
      </c>
      <c r="E853" s="237" t="s">
        <v>2321</v>
      </c>
      <c r="F853" s="237" t="s">
        <v>13</v>
      </c>
      <c r="G853" s="237">
        <v>404017</v>
      </c>
      <c r="H853" s="190"/>
      <c r="I853" s="248" t="s">
        <v>693</v>
      </c>
      <c r="J853" s="190"/>
      <c r="K853" s="190"/>
      <c r="L853" s="190"/>
      <c r="M853" s="190"/>
      <c r="N853" s="268">
        <v>5240846.82</v>
      </c>
      <c r="O853" s="268">
        <v>0</v>
      </c>
      <c r="P853" s="190" t="s">
        <v>657</v>
      </c>
      <c r="Q853" s="377"/>
    </row>
    <row r="854" spans="1:17" ht="38.25">
      <c r="A854" s="265" t="s">
        <v>691</v>
      </c>
      <c r="B854" s="190"/>
      <c r="C854" s="266" t="s">
        <v>1337</v>
      </c>
      <c r="D854" s="267">
        <v>43859</v>
      </c>
      <c r="E854" s="237" t="s">
        <v>2322</v>
      </c>
      <c r="F854" s="237" t="s">
        <v>13</v>
      </c>
      <c r="G854" s="237">
        <v>404019</v>
      </c>
      <c r="H854" s="190"/>
      <c r="I854" s="248" t="s">
        <v>693</v>
      </c>
      <c r="J854" s="190"/>
      <c r="K854" s="190"/>
      <c r="L854" s="190"/>
      <c r="M854" s="190"/>
      <c r="N854" s="268">
        <v>1764351.25</v>
      </c>
      <c r="O854" s="268">
        <v>0</v>
      </c>
      <c r="P854" s="190" t="s">
        <v>657</v>
      </c>
      <c r="Q854" s="377"/>
    </row>
    <row r="855" spans="1:17" ht="38.25">
      <c r="A855" s="265" t="s">
        <v>691</v>
      </c>
      <c r="B855" s="190"/>
      <c r="C855" s="266" t="s">
        <v>1337</v>
      </c>
      <c r="D855" s="267">
        <v>43859</v>
      </c>
      <c r="E855" s="237" t="s">
        <v>2323</v>
      </c>
      <c r="F855" s="237" t="s">
        <v>13</v>
      </c>
      <c r="G855" s="237">
        <v>404021</v>
      </c>
      <c r="H855" s="190"/>
      <c r="I855" s="248" t="s">
        <v>693</v>
      </c>
      <c r="J855" s="190"/>
      <c r="K855" s="190"/>
      <c r="L855" s="190"/>
      <c r="M855" s="190"/>
      <c r="N855" s="268">
        <v>7454699.2999999998</v>
      </c>
      <c r="O855" s="268">
        <v>0</v>
      </c>
      <c r="P855" s="190" t="s">
        <v>657</v>
      </c>
      <c r="Q855" s="377"/>
    </row>
    <row r="856" spans="1:17" ht="38.25">
      <c r="A856" s="265" t="s">
        <v>691</v>
      </c>
      <c r="B856" s="190"/>
      <c r="C856" s="266" t="s">
        <v>1337</v>
      </c>
      <c r="D856" s="267">
        <v>43859</v>
      </c>
      <c r="E856" s="237" t="s">
        <v>2324</v>
      </c>
      <c r="F856" s="237" t="s">
        <v>13</v>
      </c>
      <c r="G856" s="237">
        <v>404023</v>
      </c>
      <c r="H856" s="190"/>
      <c r="I856" s="248" t="s">
        <v>693</v>
      </c>
      <c r="J856" s="190"/>
      <c r="K856" s="190"/>
      <c r="L856" s="190"/>
      <c r="M856" s="190"/>
      <c r="N856" s="268">
        <v>392289.99</v>
      </c>
      <c r="O856" s="268">
        <v>0</v>
      </c>
      <c r="P856" s="190" t="s">
        <v>657</v>
      </c>
      <c r="Q856" s="377"/>
    </row>
    <row r="857" spans="1:17" ht="38.25">
      <c r="A857" s="265" t="s">
        <v>691</v>
      </c>
      <c r="B857" s="190"/>
      <c r="C857" s="266" t="s">
        <v>1337</v>
      </c>
      <c r="D857" s="267">
        <v>43859</v>
      </c>
      <c r="E857" s="237" t="s">
        <v>2325</v>
      </c>
      <c r="F857" s="237" t="s">
        <v>13</v>
      </c>
      <c r="G857" s="237">
        <v>404025</v>
      </c>
      <c r="H857" s="190"/>
      <c r="I857" s="248" t="s">
        <v>693</v>
      </c>
      <c r="J857" s="190"/>
      <c r="K857" s="190"/>
      <c r="L857" s="190"/>
      <c r="M857" s="190"/>
      <c r="N857" s="268">
        <v>4439534.68</v>
      </c>
      <c r="O857" s="268">
        <v>0</v>
      </c>
      <c r="P857" s="190" t="s">
        <v>657</v>
      </c>
      <c r="Q857" s="377"/>
    </row>
    <row r="858" spans="1:17" ht="38.25">
      <c r="A858" s="265" t="s">
        <v>691</v>
      </c>
      <c r="B858" s="190"/>
      <c r="C858" s="266" t="s">
        <v>1337</v>
      </c>
      <c r="D858" s="267">
        <v>43859</v>
      </c>
      <c r="E858" s="237" t="s">
        <v>2326</v>
      </c>
      <c r="F858" s="237" t="s">
        <v>13</v>
      </c>
      <c r="G858" s="237">
        <v>404027</v>
      </c>
      <c r="H858" s="190"/>
      <c r="I858" s="248" t="s">
        <v>693</v>
      </c>
      <c r="J858" s="190"/>
      <c r="K858" s="190"/>
      <c r="L858" s="190"/>
      <c r="M858" s="190"/>
      <c r="N858" s="268">
        <v>17344600.300000001</v>
      </c>
      <c r="O858" s="268">
        <v>0</v>
      </c>
      <c r="P858" s="190" t="s">
        <v>657</v>
      </c>
      <c r="Q858" s="377"/>
    </row>
    <row r="859" spans="1:17" ht="38.25">
      <c r="A859" s="265" t="s">
        <v>691</v>
      </c>
      <c r="B859" s="190"/>
      <c r="C859" s="266" t="s">
        <v>1337</v>
      </c>
      <c r="D859" s="267">
        <v>43859</v>
      </c>
      <c r="E859" s="237" t="s">
        <v>2327</v>
      </c>
      <c r="F859" s="237" t="s">
        <v>13</v>
      </c>
      <c r="G859" s="237">
        <v>404029</v>
      </c>
      <c r="H859" s="190"/>
      <c r="I859" s="248" t="s">
        <v>693</v>
      </c>
      <c r="J859" s="190"/>
      <c r="K859" s="190"/>
      <c r="L859" s="190"/>
      <c r="M859" s="190"/>
      <c r="N859" s="268">
        <v>755251.56</v>
      </c>
      <c r="O859" s="268">
        <v>0</v>
      </c>
      <c r="P859" s="190" t="s">
        <v>657</v>
      </c>
      <c r="Q859" s="377"/>
    </row>
    <row r="860" spans="1:17" ht="38.25">
      <c r="A860" s="265" t="s">
        <v>691</v>
      </c>
      <c r="B860" s="190"/>
      <c r="C860" s="266" t="s">
        <v>1337</v>
      </c>
      <c r="D860" s="267">
        <v>43859</v>
      </c>
      <c r="E860" s="237" t="s">
        <v>2328</v>
      </c>
      <c r="F860" s="237" t="s">
        <v>13</v>
      </c>
      <c r="G860" s="237">
        <v>404031</v>
      </c>
      <c r="H860" s="190"/>
      <c r="I860" s="248" t="s">
        <v>693</v>
      </c>
      <c r="J860" s="190"/>
      <c r="K860" s="190"/>
      <c r="L860" s="190"/>
      <c r="M860" s="190"/>
      <c r="N860" s="268">
        <v>795613.81</v>
      </c>
      <c r="O860" s="268">
        <v>0</v>
      </c>
      <c r="P860" s="190" t="s">
        <v>657</v>
      </c>
      <c r="Q860" s="377"/>
    </row>
    <row r="861" spans="1:17" ht="38.25">
      <c r="A861" s="265" t="s">
        <v>691</v>
      </c>
      <c r="B861" s="190"/>
      <c r="C861" s="266" t="s">
        <v>1337</v>
      </c>
      <c r="D861" s="267">
        <v>43859</v>
      </c>
      <c r="E861" s="237" t="s">
        <v>2329</v>
      </c>
      <c r="F861" s="237" t="s">
        <v>13</v>
      </c>
      <c r="G861" s="237">
        <v>404033</v>
      </c>
      <c r="H861" s="190"/>
      <c r="I861" s="248" t="s">
        <v>693</v>
      </c>
      <c r="J861" s="190"/>
      <c r="K861" s="190"/>
      <c r="L861" s="190"/>
      <c r="M861" s="190"/>
      <c r="N861" s="268">
        <v>2185246.83</v>
      </c>
      <c r="O861" s="268">
        <v>0</v>
      </c>
      <c r="P861" s="190" t="s">
        <v>657</v>
      </c>
      <c r="Q861" s="377"/>
    </row>
    <row r="862" spans="1:17" ht="38.25">
      <c r="A862" s="265" t="s">
        <v>691</v>
      </c>
      <c r="B862" s="190"/>
      <c r="C862" s="266" t="s">
        <v>1337</v>
      </c>
      <c r="D862" s="267">
        <v>43859</v>
      </c>
      <c r="E862" s="237" t="s">
        <v>2330</v>
      </c>
      <c r="F862" s="237" t="s">
        <v>13</v>
      </c>
      <c r="G862" s="237">
        <v>404035</v>
      </c>
      <c r="H862" s="190"/>
      <c r="I862" s="248" t="s">
        <v>693</v>
      </c>
      <c r="J862" s="190"/>
      <c r="K862" s="190"/>
      <c r="L862" s="190"/>
      <c r="M862" s="190"/>
      <c r="N862" s="268">
        <v>1851128.19</v>
      </c>
      <c r="O862" s="268">
        <v>0</v>
      </c>
      <c r="P862" s="190" t="s">
        <v>657</v>
      </c>
      <c r="Q862" s="377"/>
    </row>
    <row r="863" spans="1:17" ht="38.25">
      <c r="A863" s="265" t="s">
        <v>691</v>
      </c>
      <c r="B863" s="190"/>
      <c r="C863" s="266" t="s">
        <v>1337</v>
      </c>
      <c r="D863" s="267">
        <v>43859</v>
      </c>
      <c r="E863" s="237" t="s">
        <v>2331</v>
      </c>
      <c r="F863" s="237" t="s">
        <v>13</v>
      </c>
      <c r="G863" s="237">
        <v>404037</v>
      </c>
      <c r="H863" s="190"/>
      <c r="I863" s="248" t="s">
        <v>693</v>
      </c>
      <c r="J863" s="190"/>
      <c r="K863" s="190"/>
      <c r="L863" s="190"/>
      <c r="M863" s="190"/>
      <c r="N863" s="268">
        <v>3010903.39</v>
      </c>
      <c r="O863" s="268">
        <v>0</v>
      </c>
      <c r="P863" s="190" t="s">
        <v>657</v>
      </c>
      <c r="Q863" s="377"/>
    </row>
    <row r="864" spans="1:17" ht="38.25">
      <c r="A864" s="265" t="s">
        <v>691</v>
      </c>
      <c r="B864" s="190"/>
      <c r="C864" s="266" t="s">
        <v>1337</v>
      </c>
      <c r="D864" s="267">
        <v>43859</v>
      </c>
      <c r="E864" s="237" t="s">
        <v>2332</v>
      </c>
      <c r="F864" s="237" t="s">
        <v>13</v>
      </c>
      <c r="G864" s="237">
        <v>404039</v>
      </c>
      <c r="H864" s="190"/>
      <c r="I864" s="248" t="s">
        <v>693</v>
      </c>
      <c r="J864" s="190"/>
      <c r="K864" s="190"/>
      <c r="L864" s="190"/>
      <c r="M864" s="190"/>
      <c r="N864" s="268">
        <v>25943032.48</v>
      </c>
      <c r="O864" s="268">
        <v>0</v>
      </c>
      <c r="P864" s="190" t="s">
        <v>657</v>
      </c>
      <c r="Q864" s="377"/>
    </row>
    <row r="865" spans="1:17" ht="38.25">
      <c r="A865" s="265" t="s">
        <v>691</v>
      </c>
      <c r="B865" s="190"/>
      <c r="C865" s="266" t="s">
        <v>1337</v>
      </c>
      <c r="D865" s="267">
        <v>43859</v>
      </c>
      <c r="E865" s="237" t="s">
        <v>2333</v>
      </c>
      <c r="F865" s="237" t="s">
        <v>13</v>
      </c>
      <c r="G865" s="237">
        <v>404041</v>
      </c>
      <c r="H865" s="190"/>
      <c r="I865" s="248" t="s">
        <v>693</v>
      </c>
      <c r="J865" s="190"/>
      <c r="K865" s="190"/>
      <c r="L865" s="190"/>
      <c r="M865" s="190"/>
      <c r="N865" s="268">
        <v>8868301.1500000004</v>
      </c>
      <c r="O865" s="268">
        <v>0</v>
      </c>
      <c r="P865" s="190" t="s">
        <v>657</v>
      </c>
      <c r="Q865" s="377"/>
    </row>
    <row r="866" spans="1:17" ht="38.25">
      <c r="A866" s="265" t="s">
        <v>691</v>
      </c>
      <c r="B866" s="190"/>
      <c r="C866" s="266" t="s">
        <v>1337</v>
      </c>
      <c r="D866" s="267">
        <v>43859</v>
      </c>
      <c r="E866" s="237" t="s">
        <v>2334</v>
      </c>
      <c r="F866" s="237" t="s">
        <v>13</v>
      </c>
      <c r="G866" s="237">
        <v>404043</v>
      </c>
      <c r="H866" s="190"/>
      <c r="I866" s="248" t="s">
        <v>693</v>
      </c>
      <c r="J866" s="190"/>
      <c r="K866" s="190"/>
      <c r="L866" s="190"/>
      <c r="M866" s="190"/>
      <c r="N866" s="268">
        <v>4282.49</v>
      </c>
      <c r="O866" s="268">
        <v>0</v>
      </c>
      <c r="P866" s="190" t="s">
        <v>657</v>
      </c>
      <c r="Q866" s="377"/>
    </row>
    <row r="867" spans="1:17" ht="38.25">
      <c r="A867" s="265" t="s">
        <v>691</v>
      </c>
      <c r="B867" s="190"/>
      <c r="C867" s="266" t="s">
        <v>1337</v>
      </c>
      <c r="D867" s="267">
        <v>43859</v>
      </c>
      <c r="E867" s="237" t="s">
        <v>2335</v>
      </c>
      <c r="F867" s="237" t="s">
        <v>13</v>
      </c>
      <c r="G867" s="237">
        <v>404045</v>
      </c>
      <c r="H867" s="190"/>
      <c r="I867" s="248" t="s">
        <v>693</v>
      </c>
      <c r="J867" s="190"/>
      <c r="K867" s="190"/>
      <c r="L867" s="190"/>
      <c r="M867" s="190"/>
      <c r="N867" s="268">
        <v>18024.86</v>
      </c>
      <c r="O867" s="268">
        <v>0</v>
      </c>
      <c r="P867" s="190" t="s">
        <v>657</v>
      </c>
      <c r="Q867" s="377"/>
    </row>
    <row r="868" spans="1:17" ht="38.25">
      <c r="A868" s="265" t="s">
        <v>691</v>
      </c>
      <c r="B868" s="190"/>
      <c r="C868" s="266" t="s">
        <v>1337</v>
      </c>
      <c r="D868" s="267">
        <v>43859</v>
      </c>
      <c r="E868" s="237" t="s">
        <v>2336</v>
      </c>
      <c r="F868" s="237" t="s">
        <v>13</v>
      </c>
      <c r="G868" s="237">
        <v>404047</v>
      </c>
      <c r="H868" s="190"/>
      <c r="I868" s="248" t="s">
        <v>693</v>
      </c>
      <c r="J868" s="190"/>
      <c r="K868" s="190"/>
      <c r="L868" s="190"/>
      <c r="M868" s="190"/>
      <c r="N868" s="268">
        <v>4495.84</v>
      </c>
      <c r="O868" s="268">
        <v>0</v>
      </c>
      <c r="P868" s="190" t="s">
        <v>657</v>
      </c>
      <c r="Q868" s="377"/>
    </row>
    <row r="869" spans="1:17" ht="38.25">
      <c r="A869" s="265" t="s">
        <v>691</v>
      </c>
      <c r="B869" s="190"/>
      <c r="C869" s="266" t="s">
        <v>1337</v>
      </c>
      <c r="D869" s="267">
        <v>43859</v>
      </c>
      <c r="E869" s="237" t="s">
        <v>2337</v>
      </c>
      <c r="F869" s="237" t="s">
        <v>13</v>
      </c>
      <c r="G869" s="237">
        <v>404049</v>
      </c>
      <c r="H869" s="190"/>
      <c r="I869" s="248" t="s">
        <v>693</v>
      </c>
      <c r="J869" s="190"/>
      <c r="K869" s="190"/>
      <c r="L869" s="190"/>
      <c r="M869" s="190"/>
      <c r="N869" s="268">
        <v>6370.4</v>
      </c>
      <c r="O869" s="268">
        <v>0</v>
      </c>
      <c r="P869" s="190" t="s">
        <v>657</v>
      </c>
      <c r="Q869" s="377"/>
    </row>
    <row r="870" spans="1:17" ht="38.25">
      <c r="A870" s="265" t="s">
        <v>691</v>
      </c>
      <c r="B870" s="190"/>
      <c r="C870" s="266" t="s">
        <v>1337</v>
      </c>
      <c r="D870" s="267">
        <v>43859</v>
      </c>
      <c r="E870" s="237" t="s">
        <v>2338</v>
      </c>
      <c r="F870" s="237" t="s">
        <v>13</v>
      </c>
      <c r="G870" s="237">
        <v>404051</v>
      </c>
      <c r="H870" s="190"/>
      <c r="I870" s="248" t="s">
        <v>693</v>
      </c>
      <c r="J870" s="190"/>
      <c r="K870" s="190"/>
      <c r="L870" s="190"/>
      <c r="M870" s="190"/>
      <c r="N870" s="268">
        <v>34939.01</v>
      </c>
      <c r="O870" s="268">
        <v>0</v>
      </c>
      <c r="P870" s="190" t="s">
        <v>657</v>
      </c>
      <c r="Q870" s="377"/>
    </row>
    <row r="871" spans="1:17" ht="38.25">
      <c r="A871" s="265" t="s">
        <v>691</v>
      </c>
      <c r="B871" s="190"/>
      <c r="C871" s="266" t="s">
        <v>1337</v>
      </c>
      <c r="D871" s="267">
        <v>43859</v>
      </c>
      <c r="E871" s="237" t="s">
        <v>2339</v>
      </c>
      <c r="F871" s="237" t="s">
        <v>13</v>
      </c>
      <c r="G871" s="237">
        <v>404053</v>
      </c>
      <c r="H871" s="190"/>
      <c r="I871" s="248" t="s">
        <v>693</v>
      </c>
      <c r="J871" s="190"/>
      <c r="K871" s="190"/>
      <c r="L871" s="190"/>
      <c r="M871" s="190"/>
      <c r="N871" s="268">
        <v>49507.32</v>
      </c>
      <c r="O871" s="268">
        <v>0</v>
      </c>
      <c r="P871" s="190" t="s">
        <v>657</v>
      </c>
      <c r="Q871" s="377"/>
    </row>
    <row r="872" spans="1:17" ht="38.25">
      <c r="A872" s="265" t="s">
        <v>691</v>
      </c>
      <c r="B872" s="190"/>
      <c r="C872" s="266" t="s">
        <v>1337</v>
      </c>
      <c r="D872" s="267">
        <v>43859</v>
      </c>
      <c r="E872" s="237" t="s">
        <v>2340</v>
      </c>
      <c r="F872" s="237" t="s">
        <v>13</v>
      </c>
      <c r="G872" s="237">
        <v>404055</v>
      </c>
      <c r="H872" s="190"/>
      <c r="I872" s="248" t="s">
        <v>693</v>
      </c>
      <c r="J872" s="190"/>
      <c r="K872" s="190"/>
      <c r="L872" s="190"/>
      <c r="M872" s="190"/>
      <c r="N872" s="268">
        <v>59122.02</v>
      </c>
      <c r="O872" s="268">
        <v>0</v>
      </c>
      <c r="P872" s="190" t="s">
        <v>657</v>
      </c>
      <c r="Q872" s="377"/>
    </row>
    <row r="873" spans="1:17" ht="38.25">
      <c r="A873" s="265" t="s">
        <v>691</v>
      </c>
      <c r="B873" s="190"/>
      <c r="C873" s="266" t="s">
        <v>1337</v>
      </c>
      <c r="D873" s="267">
        <v>43859</v>
      </c>
      <c r="E873" s="237" t="s">
        <v>2341</v>
      </c>
      <c r="F873" s="237" t="s">
        <v>13</v>
      </c>
      <c r="G873" s="237">
        <v>404057</v>
      </c>
      <c r="H873" s="190"/>
      <c r="I873" s="248" t="s">
        <v>693</v>
      </c>
      <c r="J873" s="190"/>
      <c r="K873" s="190"/>
      <c r="L873" s="190"/>
      <c r="M873" s="190"/>
      <c r="N873" s="268">
        <v>17072.62</v>
      </c>
      <c r="O873" s="268">
        <v>0</v>
      </c>
      <c r="P873" s="190" t="s">
        <v>657</v>
      </c>
      <c r="Q873" s="377"/>
    </row>
    <row r="874" spans="1:17" ht="38.25">
      <c r="A874" s="265" t="s">
        <v>691</v>
      </c>
      <c r="B874" s="190"/>
      <c r="C874" s="266" t="s">
        <v>1337</v>
      </c>
      <c r="D874" s="267">
        <v>43859</v>
      </c>
      <c r="E874" s="237" t="s">
        <v>2342</v>
      </c>
      <c r="F874" s="237" t="s">
        <v>13</v>
      </c>
      <c r="G874" s="237">
        <v>404059</v>
      </c>
      <c r="H874" s="190"/>
      <c r="I874" s="248" t="s">
        <v>693</v>
      </c>
      <c r="J874" s="190"/>
      <c r="K874" s="190"/>
      <c r="L874" s="190"/>
      <c r="M874" s="190"/>
      <c r="N874" s="268">
        <v>37744.949999999997</v>
      </c>
      <c r="O874" s="268">
        <v>0</v>
      </c>
      <c r="P874" s="190" t="s">
        <v>657</v>
      </c>
      <c r="Q874" s="377"/>
    </row>
    <row r="875" spans="1:17" ht="38.25">
      <c r="A875" s="265" t="s">
        <v>691</v>
      </c>
      <c r="B875" s="190"/>
      <c r="C875" s="266" t="s">
        <v>1337</v>
      </c>
      <c r="D875" s="267">
        <v>43859</v>
      </c>
      <c r="E875" s="237" t="s">
        <v>2343</v>
      </c>
      <c r="F875" s="237" t="s">
        <v>13</v>
      </c>
      <c r="G875" s="237">
        <v>404061</v>
      </c>
      <c r="H875" s="190"/>
      <c r="I875" s="248" t="s">
        <v>693</v>
      </c>
      <c r="J875" s="190"/>
      <c r="K875" s="190"/>
      <c r="L875" s="190"/>
      <c r="M875" s="190"/>
      <c r="N875" s="268">
        <v>46892.01</v>
      </c>
      <c r="O875" s="268">
        <v>0</v>
      </c>
      <c r="P875" s="190" t="s">
        <v>657</v>
      </c>
      <c r="Q875" s="377"/>
    </row>
    <row r="876" spans="1:17" ht="63.75">
      <c r="A876" s="265" t="s">
        <v>556</v>
      </c>
      <c r="B876" s="190"/>
      <c r="C876" s="266" t="s">
        <v>716</v>
      </c>
      <c r="D876" s="267">
        <v>43859</v>
      </c>
      <c r="E876" s="237" t="s">
        <v>2344</v>
      </c>
      <c r="F876" s="237" t="s">
        <v>6</v>
      </c>
      <c r="G876" s="237">
        <v>1235265</v>
      </c>
      <c r="H876" s="190"/>
      <c r="I876" s="248" t="s">
        <v>3126</v>
      </c>
      <c r="J876" s="190"/>
      <c r="K876" s="190"/>
      <c r="L876" s="190"/>
      <c r="M876" s="190"/>
      <c r="N876" s="268">
        <v>0</v>
      </c>
      <c r="O876" s="268">
        <v>56576</v>
      </c>
      <c r="P876" s="190" t="s">
        <v>657</v>
      </c>
      <c r="Q876" s="377"/>
    </row>
    <row r="877" spans="1:17" ht="76.5">
      <c r="A877" s="265" t="s">
        <v>556</v>
      </c>
      <c r="B877" s="190"/>
      <c r="C877" s="266" t="s">
        <v>716</v>
      </c>
      <c r="D877" s="267">
        <v>43859</v>
      </c>
      <c r="E877" s="237" t="s">
        <v>2345</v>
      </c>
      <c r="F877" s="237" t="s">
        <v>6</v>
      </c>
      <c r="G877" s="237">
        <v>1235266</v>
      </c>
      <c r="H877" s="190"/>
      <c r="I877" s="248" t="s">
        <v>3127</v>
      </c>
      <c r="J877" s="190"/>
      <c r="K877" s="190"/>
      <c r="L877" s="190"/>
      <c r="M877" s="190"/>
      <c r="N877" s="268">
        <v>0</v>
      </c>
      <c r="O877" s="268">
        <v>727216.02</v>
      </c>
      <c r="P877" s="190" t="s">
        <v>657</v>
      </c>
      <c r="Q877" s="377"/>
    </row>
    <row r="878" spans="1:17" ht="76.5">
      <c r="A878" s="265">
        <v>25</v>
      </c>
      <c r="B878" s="190"/>
      <c r="C878" s="266" t="s">
        <v>45</v>
      </c>
      <c r="D878" s="267">
        <v>43859</v>
      </c>
      <c r="E878" s="237" t="s">
        <v>2346</v>
      </c>
      <c r="F878" s="237" t="s">
        <v>6</v>
      </c>
      <c r="G878" s="237">
        <v>1235269</v>
      </c>
      <c r="H878" s="190"/>
      <c r="I878" s="248" t="s">
        <v>3128</v>
      </c>
      <c r="J878" s="190"/>
      <c r="K878" s="190"/>
      <c r="L878" s="190"/>
      <c r="M878" s="190"/>
      <c r="N878" s="268">
        <v>0</v>
      </c>
      <c r="O878" s="268">
        <v>0.2</v>
      </c>
      <c r="P878" s="190" t="s">
        <v>657</v>
      </c>
      <c r="Q878" s="377"/>
    </row>
    <row r="879" spans="1:17" ht="51">
      <c r="A879" s="265">
        <v>513</v>
      </c>
      <c r="B879" s="190"/>
      <c r="C879" s="266" t="s">
        <v>169</v>
      </c>
      <c r="D879" s="267">
        <v>43859</v>
      </c>
      <c r="E879" s="237" t="s">
        <v>2347</v>
      </c>
      <c r="F879" s="237" t="s">
        <v>11</v>
      </c>
      <c r="G879" s="237">
        <v>977523</v>
      </c>
      <c r="H879" s="190"/>
      <c r="I879" s="248" t="s">
        <v>3129</v>
      </c>
      <c r="J879" s="190"/>
      <c r="K879" s="190"/>
      <c r="L879" s="190"/>
      <c r="M879" s="190"/>
      <c r="N879" s="268">
        <v>50</v>
      </c>
      <c r="O879" s="268">
        <v>0</v>
      </c>
      <c r="P879" s="190" t="s">
        <v>657</v>
      </c>
      <c r="Q879" s="377"/>
    </row>
    <row r="880" spans="1:17" ht="76.5">
      <c r="A880" s="265">
        <v>660</v>
      </c>
      <c r="B880" s="190"/>
      <c r="C880" s="266" t="s">
        <v>185</v>
      </c>
      <c r="D880" s="267">
        <v>43859</v>
      </c>
      <c r="E880" s="237" t="s">
        <v>2348</v>
      </c>
      <c r="F880" s="237" t="s">
        <v>658</v>
      </c>
      <c r="G880" s="237">
        <v>1201927</v>
      </c>
      <c r="H880" s="190"/>
      <c r="I880" s="248" t="s">
        <v>3130</v>
      </c>
      <c r="J880" s="190"/>
      <c r="K880" s="190"/>
      <c r="L880" s="190"/>
      <c r="M880" s="190"/>
      <c r="N880" s="268">
        <v>12167.31</v>
      </c>
      <c r="O880" s="268">
        <v>0</v>
      </c>
      <c r="P880" s="190" t="s">
        <v>657</v>
      </c>
      <c r="Q880" s="377"/>
    </row>
    <row r="881" spans="1:17" ht="51">
      <c r="A881" s="265">
        <v>119</v>
      </c>
      <c r="B881" s="190"/>
      <c r="C881" s="266" t="s">
        <v>62</v>
      </c>
      <c r="D881" s="267">
        <v>43859</v>
      </c>
      <c r="E881" s="237" t="s">
        <v>2349</v>
      </c>
      <c r="F881" s="237" t="s">
        <v>11</v>
      </c>
      <c r="G881" s="237">
        <v>977522</v>
      </c>
      <c r="H881" s="190"/>
      <c r="I881" s="248" t="s">
        <v>3131</v>
      </c>
      <c r="J881" s="190"/>
      <c r="K881" s="190"/>
      <c r="L881" s="190"/>
      <c r="M881" s="190"/>
      <c r="N881" s="268">
        <v>50</v>
      </c>
      <c r="O881" s="268">
        <v>0</v>
      </c>
      <c r="P881" s="190" t="s">
        <v>657</v>
      </c>
      <c r="Q881" s="377"/>
    </row>
    <row r="882" spans="1:17" ht="51">
      <c r="A882" s="265" t="s">
        <v>562</v>
      </c>
      <c r="B882" s="190"/>
      <c r="C882" s="266" t="s">
        <v>604</v>
      </c>
      <c r="D882" s="267">
        <v>43860</v>
      </c>
      <c r="E882" s="237" t="s">
        <v>2350</v>
      </c>
      <c r="F882" s="237" t="s">
        <v>3</v>
      </c>
      <c r="G882" s="237">
        <v>1820476</v>
      </c>
      <c r="H882" s="190"/>
      <c r="I882" s="248" t="s">
        <v>3132</v>
      </c>
      <c r="J882" s="190"/>
      <c r="K882" s="190"/>
      <c r="L882" s="190"/>
      <c r="M882" s="190"/>
      <c r="N882" s="268">
        <v>0</v>
      </c>
      <c r="O882" s="268">
        <v>110.7</v>
      </c>
      <c r="P882" s="190" t="s">
        <v>657</v>
      </c>
      <c r="Q882" s="377"/>
    </row>
    <row r="883" spans="1:17" ht="38.25">
      <c r="A883" s="265" t="s">
        <v>562</v>
      </c>
      <c r="B883" s="190"/>
      <c r="C883" s="266" t="s">
        <v>604</v>
      </c>
      <c r="D883" s="267">
        <v>43860</v>
      </c>
      <c r="E883" s="237" t="s">
        <v>2351</v>
      </c>
      <c r="F883" s="237" t="s">
        <v>3</v>
      </c>
      <c r="G883" s="237">
        <v>1820475</v>
      </c>
      <c r="H883" s="190"/>
      <c r="I883" s="248" t="s">
        <v>3133</v>
      </c>
      <c r="J883" s="190"/>
      <c r="K883" s="190"/>
      <c r="L883" s="190"/>
      <c r="M883" s="190"/>
      <c r="N883" s="268">
        <v>0</v>
      </c>
      <c r="O883" s="268">
        <v>250.6</v>
      </c>
      <c r="P883" s="190" t="s">
        <v>657</v>
      </c>
      <c r="Q883" s="377"/>
    </row>
    <row r="884" spans="1:17" ht="51">
      <c r="A884" s="265" t="s">
        <v>562</v>
      </c>
      <c r="B884" s="190"/>
      <c r="C884" s="266" t="s">
        <v>604</v>
      </c>
      <c r="D884" s="267">
        <v>43860</v>
      </c>
      <c r="E884" s="237" t="s">
        <v>2352</v>
      </c>
      <c r="F884" s="237" t="s">
        <v>3</v>
      </c>
      <c r="G884" s="237">
        <v>1820468</v>
      </c>
      <c r="H884" s="190"/>
      <c r="I884" s="248" t="s">
        <v>3134</v>
      </c>
      <c r="J884" s="190"/>
      <c r="K884" s="190"/>
      <c r="L884" s="190"/>
      <c r="M884" s="190"/>
      <c r="N884" s="268">
        <v>0</v>
      </c>
      <c r="O884" s="268">
        <v>854.63</v>
      </c>
      <c r="P884" s="190" t="s">
        <v>657</v>
      </c>
      <c r="Q884" s="377"/>
    </row>
    <row r="885" spans="1:17" ht="51">
      <c r="A885" s="265">
        <v>133</v>
      </c>
      <c r="B885" s="190"/>
      <c r="C885" s="266" t="s">
        <v>68</v>
      </c>
      <c r="D885" s="267">
        <v>43860</v>
      </c>
      <c r="E885" s="237" t="s">
        <v>2353</v>
      </c>
      <c r="F885" s="237" t="s">
        <v>3</v>
      </c>
      <c r="G885" s="237">
        <v>1820466</v>
      </c>
      <c r="H885" s="190"/>
      <c r="I885" s="248" t="s">
        <v>3135</v>
      </c>
      <c r="J885" s="190"/>
      <c r="K885" s="190"/>
      <c r="L885" s="190"/>
      <c r="M885" s="190"/>
      <c r="N885" s="268">
        <v>0</v>
      </c>
      <c r="O885" s="268">
        <v>725</v>
      </c>
      <c r="P885" s="190" t="s">
        <v>657</v>
      </c>
      <c r="Q885" s="377"/>
    </row>
    <row r="886" spans="1:17" ht="51">
      <c r="A886" s="265" t="s">
        <v>562</v>
      </c>
      <c r="B886" s="190"/>
      <c r="C886" s="266" t="s">
        <v>604</v>
      </c>
      <c r="D886" s="267">
        <v>43860</v>
      </c>
      <c r="E886" s="237" t="s">
        <v>2354</v>
      </c>
      <c r="F886" s="237" t="s">
        <v>3</v>
      </c>
      <c r="G886" s="237">
        <v>1820431</v>
      </c>
      <c r="H886" s="190"/>
      <c r="I886" s="248" t="s">
        <v>707</v>
      </c>
      <c r="J886" s="190"/>
      <c r="K886" s="190"/>
      <c r="L886" s="190"/>
      <c r="M886" s="190"/>
      <c r="N886" s="268">
        <v>0</v>
      </c>
      <c r="O886" s="268">
        <v>1000</v>
      </c>
      <c r="P886" s="190" t="s">
        <v>657</v>
      </c>
      <c r="Q886" s="377"/>
    </row>
    <row r="887" spans="1:17" ht="51">
      <c r="A887" s="265">
        <v>66</v>
      </c>
      <c r="B887" s="190"/>
      <c r="C887" s="266" t="s">
        <v>52</v>
      </c>
      <c r="D887" s="267">
        <v>43860</v>
      </c>
      <c r="E887" s="237" t="s">
        <v>2355</v>
      </c>
      <c r="F887" s="237" t="s">
        <v>3</v>
      </c>
      <c r="G887" s="237">
        <v>1820414</v>
      </c>
      <c r="H887" s="190"/>
      <c r="I887" s="248" t="s">
        <v>3136</v>
      </c>
      <c r="J887" s="190"/>
      <c r="K887" s="190"/>
      <c r="L887" s="190"/>
      <c r="M887" s="190"/>
      <c r="N887" s="268">
        <v>0</v>
      </c>
      <c r="O887" s="268">
        <v>30</v>
      </c>
      <c r="P887" s="190" t="s">
        <v>657</v>
      </c>
      <c r="Q887" s="377"/>
    </row>
    <row r="888" spans="1:17" ht="63.75">
      <c r="A888" s="265">
        <v>48</v>
      </c>
      <c r="B888" s="190"/>
      <c r="C888" s="266" t="s">
        <v>50</v>
      </c>
      <c r="D888" s="267">
        <v>43860</v>
      </c>
      <c r="E888" s="237" t="s">
        <v>2356</v>
      </c>
      <c r="F888" s="237" t="s">
        <v>3</v>
      </c>
      <c r="G888" s="237">
        <v>1820508</v>
      </c>
      <c r="H888" s="190"/>
      <c r="I888" s="248" t="s">
        <v>3137</v>
      </c>
      <c r="J888" s="190"/>
      <c r="K888" s="190"/>
      <c r="L888" s="190"/>
      <c r="M888" s="190"/>
      <c r="N888" s="268">
        <v>0</v>
      </c>
      <c r="O888" s="268">
        <v>2610</v>
      </c>
      <c r="P888" s="190" t="s">
        <v>657</v>
      </c>
      <c r="Q888" s="377"/>
    </row>
    <row r="889" spans="1:17" ht="38.25">
      <c r="A889" s="265" t="s">
        <v>562</v>
      </c>
      <c r="B889" s="190"/>
      <c r="C889" s="266" t="s">
        <v>604</v>
      </c>
      <c r="D889" s="267">
        <v>43860</v>
      </c>
      <c r="E889" s="237" t="s">
        <v>2357</v>
      </c>
      <c r="F889" s="237" t="s">
        <v>3</v>
      </c>
      <c r="G889" s="237">
        <v>1820532</v>
      </c>
      <c r="H889" s="190"/>
      <c r="I889" s="248" t="s">
        <v>3138</v>
      </c>
      <c r="J889" s="190"/>
      <c r="K889" s="190"/>
      <c r="L889" s="190"/>
      <c r="M889" s="190"/>
      <c r="N889" s="268">
        <v>0</v>
      </c>
      <c r="O889" s="268">
        <v>3437.4500000000003</v>
      </c>
      <c r="P889" s="190" t="s">
        <v>657</v>
      </c>
      <c r="Q889" s="377"/>
    </row>
    <row r="890" spans="1:17" ht="63.75">
      <c r="A890" s="265">
        <v>595</v>
      </c>
      <c r="B890" s="190"/>
      <c r="C890" s="266" t="s">
        <v>629</v>
      </c>
      <c r="D890" s="267">
        <v>43860</v>
      </c>
      <c r="E890" s="237" t="s">
        <v>2358</v>
      </c>
      <c r="F890" s="237" t="s">
        <v>3</v>
      </c>
      <c r="G890" s="237">
        <v>1820555</v>
      </c>
      <c r="H890" s="190"/>
      <c r="I890" s="248" t="s">
        <v>3139</v>
      </c>
      <c r="J890" s="190"/>
      <c r="K890" s="190"/>
      <c r="L890" s="190"/>
      <c r="M890" s="190"/>
      <c r="N890" s="268">
        <v>0</v>
      </c>
      <c r="O890" s="268">
        <v>64</v>
      </c>
      <c r="P890" s="190" t="s">
        <v>657</v>
      </c>
      <c r="Q890" s="377"/>
    </row>
    <row r="891" spans="1:17" ht="63.75">
      <c r="A891" s="265">
        <v>48</v>
      </c>
      <c r="B891" s="190"/>
      <c r="C891" s="266" t="s">
        <v>50</v>
      </c>
      <c r="D891" s="267">
        <v>43860</v>
      </c>
      <c r="E891" s="237" t="s">
        <v>2359</v>
      </c>
      <c r="F891" s="237" t="s">
        <v>3</v>
      </c>
      <c r="G891" s="237">
        <v>1820569</v>
      </c>
      <c r="H891" s="190"/>
      <c r="I891" s="248" t="s">
        <v>3140</v>
      </c>
      <c r="J891" s="190"/>
      <c r="K891" s="190"/>
      <c r="L891" s="190"/>
      <c r="M891" s="190"/>
      <c r="N891" s="268">
        <v>0</v>
      </c>
      <c r="O891" s="268">
        <v>46980</v>
      </c>
      <c r="P891" s="190" t="s">
        <v>657</v>
      </c>
      <c r="Q891" s="377"/>
    </row>
    <row r="892" spans="1:17" ht="51">
      <c r="A892" s="265">
        <v>66</v>
      </c>
      <c r="B892" s="190"/>
      <c r="C892" s="266" t="s">
        <v>52</v>
      </c>
      <c r="D892" s="267">
        <v>43860</v>
      </c>
      <c r="E892" s="237" t="s">
        <v>2360</v>
      </c>
      <c r="F892" s="237" t="s">
        <v>3</v>
      </c>
      <c r="G892" s="237">
        <v>1820603</v>
      </c>
      <c r="H892" s="190"/>
      <c r="I892" s="248" t="s">
        <v>3141</v>
      </c>
      <c r="J892" s="190"/>
      <c r="K892" s="190"/>
      <c r="L892" s="190"/>
      <c r="M892" s="190"/>
      <c r="N892" s="268">
        <v>0</v>
      </c>
      <c r="O892" s="268">
        <v>11101.2</v>
      </c>
      <c r="P892" s="190" t="s">
        <v>657</v>
      </c>
      <c r="Q892" s="377"/>
    </row>
    <row r="893" spans="1:17" ht="38.25">
      <c r="A893" s="265">
        <v>526</v>
      </c>
      <c r="B893" s="190"/>
      <c r="C893" s="266" t="s">
        <v>1365</v>
      </c>
      <c r="D893" s="267">
        <v>43860</v>
      </c>
      <c r="E893" s="237" t="s">
        <v>2361</v>
      </c>
      <c r="F893" s="237" t="s">
        <v>3</v>
      </c>
      <c r="G893" s="237">
        <v>1820609</v>
      </c>
      <c r="H893" s="190"/>
      <c r="I893" s="248" t="s">
        <v>3142</v>
      </c>
      <c r="J893" s="190"/>
      <c r="K893" s="190"/>
      <c r="L893" s="190"/>
      <c r="M893" s="190"/>
      <c r="N893" s="268">
        <v>0</v>
      </c>
      <c r="O893" s="268">
        <v>1812.07</v>
      </c>
      <c r="P893" s="190" t="s">
        <v>657</v>
      </c>
      <c r="Q893" s="377"/>
    </row>
    <row r="894" spans="1:17" ht="51">
      <c r="A894" s="265" t="s">
        <v>553</v>
      </c>
      <c r="B894" s="190"/>
      <c r="C894" s="266" t="s">
        <v>605</v>
      </c>
      <c r="D894" s="267">
        <v>43860</v>
      </c>
      <c r="E894" s="237" t="s">
        <v>2362</v>
      </c>
      <c r="F894" s="237" t="s">
        <v>3</v>
      </c>
      <c r="G894" s="237">
        <v>1820624</v>
      </c>
      <c r="H894" s="190"/>
      <c r="I894" s="248" t="s">
        <v>3143</v>
      </c>
      <c r="J894" s="190"/>
      <c r="K894" s="190"/>
      <c r="L894" s="190"/>
      <c r="M894" s="190"/>
      <c r="N894" s="268">
        <v>0</v>
      </c>
      <c r="O894" s="268">
        <v>555.47</v>
      </c>
      <c r="P894" s="190" t="s">
        <v>657</v>
      </c>
      <c r="Q894" s="377"/>
    </row>
    <row r="895" spans="1:17" ht="63.75">
      <c r="A895" s="265" t="s">
        <v>553</v>
      </c>
      <c r="B895" s="190"/>
      <c r="C895" s="266" t="s">
        <v>605</v>
      </c>
      <c r="D895" s="267">
        <v>43860</v>
      </c>
      <c r="E895" s="237" t="s">
        <v>2363</v>
      </c>
      <c r="F895" s="237" t="s">
        <v>3</v>
      </c>
      <c r="G895" s="237">
        <v>1820377</v>
      </c>
      <c r="H895" s="190"/>
      <c r="I895" s="248" t="s">
        <v>3144</v>
      </c>
      <c r="J895" s="190"/>
      <c r="K895" s="190"/>
      <c r="L895" s="190"/>
      <c r="M895" s="190"/>
      <c r="N895" s="268">
        <v>0</v>
      </c>
      <c r="O895" s="268">
        <v>378</v>
      </c>
      <c r="P895" s="190" t="s">
        <v>657</v>
      </c>
      <c r="Q895" s="377"/>
    </row>
    <row r="896" spans="1:17" ht="63.75">
      <c r="A896" s="265">
        <v>382</v>
      </c>
      <c r="B896" s="190"/>
      <c r="C896" s="266" t="s">
        <v>1295</v>
      </c>
      <c r="D896" s="267">
        <v>43860</v>
      </c>
      <c r="E896" s="237" t="s">
        <v>2364</v>
      </c>
      <c r="F896" s="237" t="s">
        <v>3</v>
      </c>
      <c r="G896" s="237">
        <v>1820401</v>
      </c>
      <c r="H896" s="190"/>
      <c r="I896" s="248" t="s">
        <v>3145</v>
      </c>
      <c r="J896" s="190"/>
      <c r="K896" s="190"/>
      <c r="L896" s="190"/>
      <c r="M896" s="190"/>
      <c r="N896" s="268">
        <v>0</v>
      </c>
      <c r="O896" s="268">
        <v>594.73</v>
      </c>
      <c r="P896" s="190" t="s">
        <v>657</v>
      </c>
      <c r="Q896" s="377"/>
    </row>
    <row r="897" spans="1:17" ht="63.75">
      <c r="A897" s="265">
        <v>15</v>
      </c>
      <c r="B897" s="190"/>
      <c r="C897" s="266" t="s">
        <v>42</v>
      </c>
      <c r="D897" s="267">
        <v>43860</v>
      </c>
      <c r="E897" s="237" t="s">
        <v>2365</v>
      </c>
      <c r="F897" s="237" t="s">
        <v>3</v>
      </c>
      <c r="G897" s="237">
        <v>1820404</v>
      </c>
      <c r="H897" s="190"/>
      <c r="I897" s="248" t="s">
        <v>3146</v>
      </c>
      <c r="J897" s="190"/>
      <c r="K897" s="190"/>
      <c r="L897" s="190"/>
      <c r="M897" s="190"/>
      <c r="N897" s="268">
        <v>0</v>
      </c>
      <c r="O897" s="268">
        <v>93940</v>
      </c>
      <c r="P897" s="190" t="s">
        <v>657</v>
      </c>
      <c r="Q897" s="377"/>
    </row>
    <row r="898" spans="1:17" ht="51">
      <c r="A898" s="265" t="s">
        <v>562</v>
      </c>
      <c r="B898" s="190"/>
      <c r="C898" s="266" t="s">
        <v>604</v>
      </c>
      <c r="D898" s="267">
        <v>43860</v>
      </c>
      <c r="E898" s="237" t="s">
        <v>2366</v>
      </c>
      <c r="F898" s="237" t="s">
        <v>3</v>
      </c>
      <c r="G898" s="237">
        <v>1820413</v>
      </c>
      <c r="H898" s="190"/>
      <c r="I898" s="248" t="s">
        <v>697</v>
      </c>
      <c r="J898" s="190"/>
      <c r="K898" s="190"/>
      <c r="L898" s="190"/>
      <c r="M898" s="190"/>
      <c r="N898" s="268">
        <v>0</v>
      </c>
      <c r="O898" s="268">
        <v>2399.4299999999998</v>
      </c>
      <c r="P898" s="190" t="s">
        <v>657</v>
      </c>
      <c r="Q898" s="377"/>
    </row>
    <row r="899" spans="1:17" ht="51">
      <c r="A899" s="265" t="s">
        <v>562</v>
      </c>
      <c r="B899" s="190"/>
      <c r="C899" s="266" t="s">
        <v>604</v>
      </c>
      <c r="D899" s="267">
        <v>43860</v>
      </c>
      <c r="E899" s="237" t="s">
        <v>2367</v>
      </c>
      <c r="F899" s="237" t="s">
        <v>3</v>
      </c>
      <c r="G899" s="237">
        <v>1820411</v>
      </c>
      <c r="H899" s="190"/>
      <c r="I899" s="248" t="s">
        <v>1352</v>
      </c>
      <c r="J899" s="190"/>
      <c r="K899" s="190"/>
      <c r="L899" s="190"/>
      <c r="M899" s="190"/>
      <c r="N899" s="268">
        <v>0</v>
      </c>
      <c r="O899" s="268">
        <v>1409.04</v>
      </c>
      <c r="P899" s="190" t="s">
        <v>657</v>
      </c>
      <c r="Q899" s="377"/>
    </row>
    <row r="900" spans="1:17" ht="51">
      <c r="A900" s="265">
        <v>48</v>
      </c>
      <c r="B900" s="190"/>
      <c r="C900" s="266" t="s">
        <v>50</v>
      </c>
      <c r="D900" s="267">
        <v>43860</v>
      </c>
      <c r="E900" s="237" t="s">
        <v>2368</v>
      </c>
      <c r="F900" s="237" t="s">
        <v>3</v>
      </c>
      <c r="G900" s="237">
        <v>1820410</v>
      </c>
      <c r="H900" s="190"/>
      <c r="I900" s="248" t="s">
        <v>3147</v>
      </c>
      <c r="J900" s="190"/>
      <c r="K900" s="190"/>
      <c r="L900" s="190"/>
      <c r="M900" s="190"/>
      <c r="N900" s="268">
        <v>0</v>
      </c>
      <c r="O900" s="268">
        <v>94.89</v>
      </c>
      <c r="P900" s="190" t="s">
        <v>657</v>
      </c>
      <c r="Q900" s="377"/>
    </row>
    <row r="901" spans="1:17" ht="38.25">
      <c r="A901" s="265">
        <v>66</v>
      </c>
      <c r="B901" s="190"/>
      <c r="C901" s="266" t="s">
        <v>52</v>
      </c>
      <c r="D901" s="267">
        <v>43860</v>
      </c>
      <c r="E901" s="237" t="s">
        <v>2369</v>
      </c>
      <c r="F901" s="237" t="s">
        <v>3</v>
      </c>
      <c r="G901" s="237">
        <v>1820396</v>
      </c>
      <c r="H901" s="190"/>
      <c r="I901" s="248" t="s">
        <v>3148</v>
      </c>
      <c r="J901" s="190"/>
      <c r="K901" s="190"/>
      <c r="L901" s="190"/>
      <c r="M901" s="190"/>
      <c r="N901" s="268">
        <v>0</v>
      </c>
      <c r="O901" s="268">
        <v>30</v>
      </c>
      <c r="P901" s="190" t="s">
        <v>657</v>
      </c>
      <c r="Q901" s="377"/>
    </row>
    <row r="902" spans="1:17" ht="63.75">
      <c r="A902" s="265" t="s">
        <v>562</v>
      </c>
      <c r="B902" s="190"/>
      <c r="C902" s="266" t="s">
        <v>604</v>
      </c>
      <c r="D902" s="267">
        <v>43860</v>
      </c>
      <c r="E902" s="237" t="s">
        <v>2370</v>
      </c>
      <c r="F902" s="237" t="s">
        <v>3</v>
      </c>
      <c r="G902" s="237">
        <v>1820395</v>
      </c>
      <c r="H902" s="190"/>
      <c r="I902" s="248" t="s">
        <v>3149</v>
      </c>
      <c r="J902" s="190"/>
      <c r="K902" s="190"/>
      <c r="L902" s="190"/>
      <c r="M902" s="190"/>
      <c r="N902" s="268">
        <v>0</v>
      </c>
      <c r="O902" s="268">
        <v>138.4</v>
      </c>
      <c r="P902" s="190" t="s">
        <v>657</v>
      </c>
      <c r="Q902" s="377"/>
    </row>
    <row r="903" spans="1:17" ht="51">
      <c r="A903" s="265" t="s">
        <v>562</v>
      </c>
      <c r="B903" s="190"/>
      <c r="C903" s="266" t="s">
        <v>604</v>
      </c>
      <c r="D903" s="267">
        <v>43860</v>
      </c>
      <c r="E903" s="237" t="s">
        <v>2371</v>
      </c>
      <c r="F903" s="237" t="s">
        <v>3</v>
      </c>
      <c r="G903" s="237">
        <v>1820389</v>
      </c>
      <c r="H903" s="190"/>
      <c r="I903" s="248" t="s">
        <v>3150</v>
      </c>
      <c r="J903" s="190"/>
      <c r="K903" s="190"/>
      <c r="L903" s="190"/>
      <c r="M903" s="190"/>
      <c r="N903" s="268">
        <v>0</v>
      </c>
      <c r="O903" s="268">
        <v>93518.5</v>
      </c>
      <c r="P903" s="190" t="s">
        <v>657</v>
      </c>
      <c r="Q903" s="377"/>
    </row>
    <row r="904" spans="1:17" ht="51">
      <c r="A904" s="265" t="s">
        <v>553</v>
      </c>
      <c r="B904" s="190"/>
      <c r="C904" s="266" t="s">
        <v>605</v>
      </c>
      <c r="D904" s="267">
        <v>43860</v>
      </c>
      <c r="E904" s="237" t="s">
        <v>2372</v>
      </c>
      <c r="F904" s="237" t="s">
        <v>3</v>
      </c>
      <c r="G904" s="237">
        <v>1820379</v>
      </c>
      <c r="H904" s="190"/>
      <c r="I904" s="248" t="s">
        <v>3151</v>
      </c>
      <c r="J904" s="190"/>
      <c r="K904" s="190"/>
      <c r="L904" s="190"/>
      <c r="M904" s="190"/>
      <c r="N904" s="268">
        <v>0</v>
      </c>
      <c r="O904" s="268">
        <v>664</v>
      </c>
      <c r="P904" s="190" t="s">
        <v>657</v>
      </c>
      <c r="Q904" s="377"/>
    </row>
    <row r="905" spans="1:17" ht="51">
      <c r="A905" s="265" t="s">
        <v>553</v>
      </c>
      <c r="B905" s="190"/>
      <c r="C905" s="266" t="s">
        <v>605</v>
      </c>
      <c r="D905" s="267">
        <v>43860</v>
      </c>
      <c r="E905" s="237" t="s">
        <v>2373</v>
      </c>
      <c r="F905" s="237" t="s">
        <v>3</v>
      </c>
      <c r="G905" s="237">
        <v>1820378</v>
      </c>
      <c r="H905" s="190"/>
      <c r="I905" s="248" t="s">
        <v>3152</v>
      </c>
      <c r="J905" s="190"/>
      <c r="K905" s="190"/>
      <c r="L905" s="190"/>
      <c r="M905" s="190"/>
      <c r="N905" s="268">
        <v>0</v>
      </c>
      <c r="O905" s="268">
        <v>276.5</v>
      </c>
      <c r="P905" s="190" t="s">
        <v>657</v>
      </c>
      <c r="Q905" s="377"/>
    </row>
    <row r="906" spans="1:17" ht="63.75">
      <c r="A906" s="265">
        <v>513</v>
      </c>
      <c r="B906" s="190"/>
      <c r="C906" s="266" t="s">
        <v>169</v>
      </c>
      <c r="D906" s="267">
        <v>43860</v>
      </c>
      <c r="E906" s="237" t="s">
        <v>2374</v>
      </c>
      <c r="F906" s="237" t="s">
        <v>15</v>
      </c>
      <c r="G906" s="237">
        <v>1259747</v>
      </c>
      <c r="H906" s="190"/>
      <c r="I906" s="248" t="s">
        <v>3153</v>
      </c>
      <c r="J906" s="190"/>
      <c r="K906" s="190"/>
      <c r="L906" s="190"/>
      <c r="M906" s="190"/>
      <c r="N906" s="268">
        <v>50</v>
      </c>
      <c r="O906" s="268">
        <v>0</v>
      </c>
      <c r="P906" s="190" t="s">
        <v>657</v>
      </c>
      <c r="Q906" s="377"/>
    </row>
    <row r="907" spans="1:17" ht="63.75">
      <c r="A907" s="265">
        <v>513</v>
      </c>
      <c r="B907" s="190"/>
      <c r="C907" s="266" t="s">
        <v>169</v>
      </c>
      <c r="D907" s="267">
        <v>43860</v>
      </c>
      <c r="E907" s="237" t="s">
        <v>2375</v>
      </c>
      <c r="F907" s="237" t="s">
        <v>15</v>
      </c>
      <c r="G907" s="237">
        <v>1259918</v>
      </c>
      <c r="H907" s="190"/>
      <c r="I907" s="248" t="s">
        <v>3154</v>
      </c>
      <c r="J907" s="190"/>
      <c r="K907" s="190"/>
      <c r="L907" s="190"/>
      <c r="M907" s="190"/>
      <c r="N907" s="268">
        <v>50</v>
      </c>
      <c r="O907" s="268">
        <v>0</v>
      </c>
      <c r="P907" s="190" t="s">
        <v>657</v>
      </c>
      <c r="Q907" s="377"/>
    </row>
    <row r="908" spans="1:17" ht="63.75">
      <c r="A908" s="265">
        <v>513</v>
      </c>
      <c r="B908" s="190"/>
      <c r="C908" s="266" t="s">
        <v>169</v>
      </c>
      <c r="D908" s="267">
        <v>43860</v>
      </c>
      <c r="E908" s="237" t="s">
        <v>2376</v>
      </c>
      <c r="F908" s="237" t="s">
        <v>15</v>
      </c>
      <c r="G908" s="237">
        <v>1259772</v>
      </c>
      <c r="H908" s="190"/>
      <c r="I908" s="248" t="s">
        <v>3155</v>
      </c>
      <c r="J908" s="190"/>
      <c r="K908" s="190"/>
      <c r="L908" s="190"/>
      <c r="M908" s="190"/>
      <c r="N908" s="268">
        <v>50</v>
      </c>
      <c r="O908" s="268">
        <v>0</v>
      </c>
      <c r="P908" s="190" t="s">
        <v>657</v>
      </c>
      <c r="Q908" s="377"/>
    </row>
    <row r="909" spans="1:17" ht="76.5">
      <c r="A909" s="265">
        <v>513</v>
      </c>
      <c r="B909" s="190"/>
      <c r="C909" s="266" t="s">
        <v>169</v>
      </c>
      <c r="D909" s="267">
        <v>43860</v>
      </c>
      <c r="E909" s="237" t="s">
        <v>2377</v>
      </c>
      <c r="F909" s="237" t="s">
        <v>15</v>
      </c>
      <c r="G909" s="237">
        <v>1259767</v>
      </c>
      <c r="H909" s="190"/>
      <c r="I909" s="248" t="s">
        <v>3156</v>
      </c>
      <c r="J909" s="190"/>
      <c r="K909" s="190"/>
      <c r="L909" s="190"/>
      <c r="M909" s="190"/>
      <c r="N909" s="268">
        <v>50</v>
      </c>
      <c r="O909" s="268">
        <v>0</v>
      </c>
      <c r="P909" s="190" t="s">
        <v>657</v>
      </c>
      <c r="Q909" s="377"/>
    </row>
    <row r="910" spans="1:17" ht="63.75">
      <c r="A910" s="265">
        <v>513</v>
      </c>
      <c r="B910" s="190"/>
      <c r="C910" s="266" t="s">
        <v>169</v>
      </c>
      <c r="D910" s="267">
        <v>43860</v>
      </c>
      <c r="E910" s="237" t="s">
        <v>2378</v>
      </c>
      <c r="F910" s="237" t="s">
        <v>15</v>
      </c>
      <c r="G910" s="237">
        <v>1259752</v>
      </c>
      <c r="H910" s="190"/>
      <c r="I910" s="248" t="s">
        <v>3157</v>
      </c>
      <c r="J910" s="190"/>
      <c r="K910" s="190"/>
      <c r="L910" s="190"/>
      <c r="M910" s="190"/>
      <c r="N910" s="268">
        <v>50</v>
      </c>
      <c r="O910" s="268">
        <v>0</v>
      </c>
      <c r="P910" s="190" t="s">
        <v>657</v>
      </c>
      <c r="Q910" s="377"/>
    </row>
    <row r="911" spans="1:17" ht="76.5">
      <c r="A911" s="265">
        <v>513</v>
      </c>
      <c r="B911" s="190"/>
      <c r="C911" s="266" t="s">
        <v>169</v>
      </c>
      <c r="D911" s="267">
        <v>43860</v>
      </c>
      <c r="E911" s="237" t="s">
        <v>2379</v>
      </c>
      <c r="F911" s="237" t="s">
        <v>15</v>
      </c>
      <c r="G911" s="237">
        <v>1259928</v>
      </c>
      <c r="H911" s="190"/>
      <c r="I911" s="248" t="s">
        <v>3158</v>
      </c>
      <c r="J911" s="190"/>
      <c r="K911" s="190"/>
      <c r="L911" s="190"/>
      <c r="M911" s="190"/>
      <c r="N911" s="268">
        <v>50</v>
      </c>
      <c r="O911" s="268">
        <v>0</v>
      </c>
      <c r="P911" s="190" t="s">
        <v>657</v>
      </c>
      <c r="Q911" s="377"/>
    </row>
    <row r="912" spans="1:17" ht="63.75">
      <c r="A912" s="265" t="s">
        <v>553</v>
      </c>
      <c r="B912" s="190"/>
      <c r="C912" s="266" t="s">
        <v>605</v>
      </c>
      <c r="D912" s="267">
        <v>43860</v>
      </c>
      <c r="E912" s="237" t="s">
        <v>2380</v>
      </c>
      <c r="F912" s="237" t="s">
        <v>6</v>
      </c>
      <c r="G912" s="237">
        <v>1235703</v>
      </c>
      <c r="H912" s="190"/>
      <c r="I912" s="248" t="s">
        <v>3159</v>
      </c>
      <c r="J912" s="190"/>
      <c r="K912" s="190"/>
      <c r="L912" s="190"/>
      <c r="M912" s="190"/>
      <c r="N912" s="268">
        <v>0</v>
      </c>
      <c r="O912" s="268">
        <v>3381</v>
      </c>
      <c r="P912" s="190" t="s">
        <v>657</v>
      </c>
      <c r="Q912" s="377"/>
    </row>
    <row r="913" spans="1:17" ht="76.5">
      <c r="A913" s="265" t="s">
        <v>553</v>
      </c>
      <c r="B913" s="190"/>
      <c r="C913" s="266" t="s">
        <v>605</v>
      </c>
      <c r="D913" s="267">
        <v>43860</v>
      </c>
      <c r="E913" s="237" t="s">
        <v>2381</v>
      </c>
      <c r="F913" s="237" t="s">
        <v>6</v>
      </c>
      <c r="G913" s="237">
        <v>977609</v>
      </c>
      <c r="H913" s="190"/>
      <c r="I913" s="248" t="s">
        <v>3160</v>
      </c>
      <c r="J913" s="190"/>
      <c r="K913" s="190"/>
      <c r="L913" s="190"/>
      <c r="M913" s="190"/>
      <c r="N913" s="268">
        <v>0</v>
      </c>
      <c r="O913" s="268">
        <v>218225.46</v>
      </c>
      <c r="P913" s="190" t="s">
        <v>657</v>
      </c>
      <c r="Q913" s="377"/>
    </row>
    <row r="914" spans="1:17" ht="51">
      <c r="A914" s="265">
        <v>513</v>
      </c>
      <c r="B914" s="190"/>
      <c r="C914" s="266" t="s">
        <v>169</v>
      </c>
      <c r="D914" s="267">
        <v>43860</v>
      </c>
      <c r="E914" s="237" t="s">
        <v>2382</v>
      </c>
      <c r="F914" s="237" t="s">
        <v>15</v>
      </c>
      <c r="G914" s="237">
        <v>1260278</v>
      </c>
      <c r="H914" s="190"/>
      <c r="I914" s="248" t="s">
        <v>3161</v>
      </c>
      <c r="J914" s="190"/>
      <c r="K914" s="190"/>
      <c r="L914" s="190"/>
      <c r="M914" s="190"/>
      <c r="N914" s="268">
        <v>50</v>
      </c>
      <c r="O914" s="268">
        <v>0</v>
      </c>
      <c r="P914" s="190" t="s">
        <v>657</v>
      </c>
      <c r="Q914" s="377"/>
    </row>
    <row r="915" spans="1:17" ht="89.25">
      <c r="A915" s="265" t="s">
        <v>554</v>
      </c>
      <c r="B915" s="190"/>
      <c r="C915" s="266" t="s">
        <v>728</v>
      </c>
      <c r="D915" s="267">
        <v>43860</v>
      </c>
      <c r="E915" s="237" t="s">
        <v>2383</v>
      </c>
      <c r="F915" s="237" t="s">
        <v>6</v>
      </c>
      <c r="G915" s="237">
        <v>977622</v>
      </c>
      <c r="H915" s="190"/>
      <c r="I915" s="248" t="s">
        <v>3162</v>
      </c>
      <c r="J915" s="190"/>
      <c r="K915" s="190"/>
      <c r="L915" s="190"/>
      <c r="M915" s="190"/>
      <c r="N915" s="268">
        <v>0</v>
      </c>
      <c r="O915" s="268">
        <v>1198654070</v>
      </c>
      <c r="P915" s="190" t="s">
        <v>657</v>
      </c>
      <c r="Q915" s="377"/>
    </row>
    <row r="916" spans="1:17" ht="51">
      <c r="A916" s="265" t="s">
        <v>554</v>
      </c>
      <c r="B916" s="190"/>
      <c r="C916" s="266" t="s">
        <v>728</v>
      </c>
      <c r="D916" s="267">
        <v>43860</v>
      </c>
      <c r="E916" s="237" t="s">
        <v>2384</v>
      </c>
      <c r="F916" s="237" t="s">
        <v>11</v>
      </c>
      <c r="G916" s="237">
        <v>977631</v>
      </c>
      <c r="H916" s="190"/>
      <c r="I916" s="248" t="s">
        <v>3163</v>
      </c>
      <c r="J916" s="190"/>
      <c r="K916" s="190"/>
      <c r="L916" s="190"/>
      <c r="M916" s="190"/>
      <c r="N916" s="268">
        <v>50</v>
      </c>
      <c r="O916" s="268">
        <v>0</v>
      </c>
      <c r="P916" s="190" t="s">
        <v>657</v>
      </c>
      <c r="Q916" s="377"/>
    </row>
    <row r="917" spans="1:17" ht="63.75">
      <c r="A917" s="265">
        <v>670</v>
      </c>
      <c r="B917" s="190"/>
      <c r="C917" s="266" t="s">
        <v>187</v>
      </c>
      <c r="D917" s="267">
        <v>43861</v>
      </c>
      <c r="E917" s="237" t="s">
        <v>2385</v>
      </c>
      <c r="F917" s="237" t="s">
        <v>3</v>
      </c>
      <c r="G917" s="237">
        <v>1820927</v>
      </c>
      <c r="H917" s="190"/>
      <c r="I917" s="248" t="s">
        <v>3164</v>
      </c>
      <c r="J917" s="190"/>
      <c r="K917" s="190"/>
      <c r="L917" s="190"/>
      <c r="M917" s="190"/>
      <c r="N917" s="268">
        <v>0</v>
      </c>
      <c r="O917" s="268">
        <v>4226.1099999999997</v>
      </c>
      <c r="P917" s="190" t="s">
        <v>657</v>
      </c>
      <c r="Q917" s="377"/>
    </row>
    <row r="918" spans="1:17" ht="63.75">
      <c r="A918" s="265" t="s">
        <v>553</v>
      </c>
      <c r="B918" s="190"/>
      <c r="C918" s="266" t="s">
        <v>605</v>
      </c>
      <c r="D918" s="267">
        <v>43861</v>
      </c>
      <c r="E918" s="237" t="s">
        <v>2386</v>
      </c>
      <c r="F918" s="237" t="s">
        <v>3</v>
      </c>
      <c r="G918" s="237">
        <v>1820924</v>
      </c>
      <c r="H918" s="190"/>
      <c r="I918" s="248" t="s">
        <v>3165</v>
      </c>
      <c r="J918" s="190"/>
      <c r="K918" s="190"/>
      <c r="L918" s="190"/>
      <c r="M918" s="190"/>
      <c r="N918" s="268">
        <v>0</v>
      </c>
      <c r="O918" s="268">
        <v>4526.09</v>
      </c>
      <c r="P918" s="190" t="s">
        <v>657</v>
      </c>
      <c r="Q918" s="377"/>
    </row>
    <row r="919" spans="1:17" ht="63.75">
      <c r="A919" s="265">
        <v>86</v>
      </c>
      <c r="B919" s="190"/>
      <c r="C919" s="266" t="s">
        <v>56</v>
      </c>
      <c r="D919" s="267">
        <v>43861</v>
      </c>
      <c r="E919" s="237" t="s">
        <v>2387</v>
      </c>
      <c r="F919" s="237" t="s">
        <v>3</v>
      </c>
      <c r="G919" s="237">
        <v>1820923</v>
      </c>
      <c r="H919" s="190"/>
      <c r="I919" s="248" t="s">
        <v>3166</v>
      </c>
      <c r="J919" s="190"/>
      <c r="K919" s="190"/>
      <c r="L919" s="190"/>
      <c r="M919" s="190"/>
      <c r="N919" s="268">
        <v>0</v>
      </c>
      <c r="O919" s="268">
        <v>1405</v>
      </c>
      <c r="P919" s="190" t="s">
        <v>657</v>
      </c>
      <c r="Q919" s="377"/>
    </row>
    <row r="920" spans="1:17" ht="63.75">
      <c r="A920" s="265">
        <v>25</v>
      </c>
      <c r="B920" s="190"/>
      <c r="C920" s="266" t="s">
        <v>45</v>
      </c>
      <c r="D920" s="267">
        <v>43861</v>
      </c>
      <c r="E920" s="237" t="s">
        <v>2388</v>
      </c>
      <c r="F920" s="237" t="s">
        <v>3</v>
      </c>
      <c r="G920" s="237">
        <v>1820917</v>
      </c>
      <c r="H920" s="190"/>
      <c r="I920" s="248" t="s">
        <v>3167</v>
      </c>
      <c r="J920" s="190"/>
      <c r="K920" s="190"/>
      <c r="L920" s="190"/>
      <c r="M920" s="190"/>
      <c r="N920" s="268">
        <v>0</v>
      </c>
      <c r="O920" s="268">
        <v>2813</v>
      </c>
      <c r="P920" s="190" t="s">
        <v>657</v>
      </c>
      <c r="Q920" s="377"/>
    </row>
    <row r="921" spans="1:17" ht="51">
      <c r="A921" s="265">
        <v>592</v>
      </c>
      <c r="B921" s="190"/>
      <c r="C921" s="266" t="s">
        <v>634</v>
      </c>
      <c r="D921" s="267">
        <v>43861</v>
      </c>
      <c r="E921" s="237" t="s">
        <v>2389</v>
      </c>
      <c r="F921" s="237" t="s">
        <v>3</v>
      </c>
      <c r="G921" s="237">
        <v>1820888</v>
      </c>
      <c r="H921" s="190"/>
      <c r="I921" s="248" t="s">
        <v>3168</v>
      </c>
      <c r="J921" s="190"/>
      <c r="K921" s="190"/>
      <c r="L921" s="190"/>
      <c r="M921" s="190"/>
      <c r="N921" s="268">
        <v>0</v>
      </c>
      <c r="O921" s="268">
        <v>78</v>
      </c>
      <c r="P921" s="190" t="s">
        <v>657</v>
      </c>
      <c r="Q921" s="377"/>
    </row>
    <row r="922" spans="1:17" ht="51">
      <c r="A922" s="265">
        <v>592</v>
      </c>
      <c r="B922" s="190"/>
      <c r="C922" s="266" t="s">
        <v>634</v>
      </c>
      <c r="D922" s="267">
        <v>43861</v>
      </c>
      <c r="E922" s="237" t="s">
        <v>2390</v>
      </c>
      <c r="F922" s="237" t="s">
        <v>3</v>
      </c>
      <c r="G922" s="237">
        <v>1820885</v>
      </c>
      <c r="H922" s="190"/>
      <c r="I922" s="248" t="s">
        <v>3169</v>
      </c>
      <c r="J922" s="190"/>
      <c r="K922" s="190"/>
      <c r="L922" s="190"/>
      <c r="M922" s="190"/>
      <c r="N922" s="268">
        <v>0</v>
      </c>
      <c r="O922" s="268">
        <v>55216.200000000004</v>
      </c>
      <c r="P922" s="190" t="s">
        <v>657</v>
      </c>
      <c r="Q922" s="377"/>
    </row>
    <row r="923" spans="1:17" ht="51">
      <c r="A923" s="265">
        <v>592</v>
      </c>
      <c r="B923" s="190"/>
      <c r="C923" s="266" t="s">
        <v>634</v>
      </c>
      <c r="D923" s="267">
        <v>43861</v>
      </c>
      <c r="E923" s="237" t="s">
        <v>2391</v>
      </c>
      <c r="F923" s="237" t="s">
        <v>3</v>
      </c>
      <c r="G923" s="237">
        <v>1820883</v>
      </c>
      <c r="H923" s="190"/>
      <c r="I923" s="248" t="s">
        <v>3170</v>
      </c>
      <c r="J923" s="190"/>
      <c r="K923" s="190"/>
      <c r="L923" s="190"/>
      <c r="M923" s="190"/>
      <c r="N923" s="268">
        <v>0</v>
      </c>
      <c r="O923" s="268">
        <v>3138</v>
      </c>
      <c r="P923" s="190" t="s">
        <v>657</v>
      </c>
      <c r="Q923" s="377"/>
    </row>
    <row r="924" spans="1:17" ht="51">
      <c r="A924" s="265">
        <v>592</v>
      </c>
      <c r="B924" s="190"/>
      <c r="C924" s="266" t="s">
        <v>634</v>
      </c>
      <c r="D924" s="267">
        <v>43861</v>
      </c>
      <c r="E924" s="237" t="s">
        <v>2392</v>
      </c>
      <c r="F924" s="237" t="s">
        <v>3</v>
      </c>
      <c r="G924" s="237">
        <v>1820881</v>
      </c>
      <c r="H924" s="190"/>
      <c r="I924" s="248" t="s">
        <v>3171</v>
      </c>
      <c r="J924" s="190"/>
      <c r="K924" s="190"/>
      <c r="L924" s="190"/>
      <c r="M924" s="190"/>
      <c r="N924" s="268">
        <v>0</v>
      </c>
      <c r="O924" s="268">
        <v>105</v>
      </c>
      <c r="P924" s="190" t="s">
        <v>657</v>
      </c>
      <c r="Q924" s="377"/>
    </row>
    <row r="925" spans="1:17" ht="51">
      <c r="A925" s="265">
        <v>592</v>
      </c>
      <c r="B925" s="190"/>
      <c r="C925" s="266" t="s">
        <v>634</v>
      </c>
      <c r="D925" s="267">
        <v>43861</v>
      </c>
      <c r="E925" s="237" t="s">
        <v>2393</v>
      </c>
      <c r="F925" s="237" t="s">
        <v>3</v>
      </c>
      <c r="G925" s="237">
        <v>1820879</v>
      </c>
      <c r="H925" s="190"/>
      <c r="I925" s="248" t="s">
        <v>3172</v>
      </c>
      <c r="J925" s="190"/>
      <c r="K925" s="190"/>
      <c r="L925" s="190"/>
      <c r="M925" s="190"/>
      <c r="N925" s="268">
        <v>0</v>
      </c>
      <c r="O925" s="268">
        <v>400</v>
      </c>
      <c r="P925" s="190" t="s">
        <v>657</v>
      </c>
      <c r="Q925" s="377"/>
    </row>
    <row r="926" spans="1:17" ht="63.75">
      <c r="A926" s="265">
        <v>221</v>
      </c>
      <c r="B926" s="190"/>
      <c r="C926" s="266" t="s">
        <v>101</v>
      </c>
      <c r="D926" s="267">
        <v>43861</v>
      </c>
      <c r="E926" s="237" t="s">
        <v>2394</v>
      </c>
      <c r="F926" s="237" t="s">
        <v>3</v>
      </c>
      <c r="G926" s="237">
        <v>1820858</v>
      </c>
      <c r="H926" s="190"/>
      <c r="I926" s="248" t="s">
        <v>3173</v>
      </c>
      <c r="J926" s="190"/>
      <c r="K926" s="190"/>
      <c r="L926" s="190"/>
      <c r="M926" s="190"/>
      <c r="N926" s="268">
        <v>0</v>
      </c>
      <c r="O926" s="268">
        <v>28.6</v>
      </c>
      <c r="P926" s="190" t="s">
        <v>657</v>
      </c>
      <c r="Q926" s="377"/>
    </row>
    <row r="927" spans="1:17" ht="63.75">
      <c r="A927" s="265">
        <v>592</v>
      </c>
      <c r="B927" s="190"/>
      <c r="C927" s="266" t="s">
        <v>634</v>
      </c>
      <c r="D927" s="267">
        <v>43861</v>
      </c>
      <c r="E927" s="237" t="s">
        <v>2395</v>
      </c>
      <c r="F927" s="237" t="s">
        <v>3</v>
      </c>
      <c r="G927" s="237">
        <v>1821100</v>
      </c>
      <c r="H927" s="190"/>
      <c r="I927" s="248" t="s">
        <v>3174</v>
      </c>
      <c r="J927" s="190"/>
      <c r="K927" s="190"/>
      <c r="L927" s="190"/>
      <c r="M927" s="190"/>
      <c r="N927" s="268">
        <v>0</v>
      </c>
      <c r="O927" s="268">
        <v>4404</v>
      </c>
      <c r="P927" s="190" t="s">
        <v>657</v>
      </c>
      <c r="Q927" s="377"/>
    </row>
    <row r="928" spans="1:17" ht="63.75">
      <c r="A928" s="265">
        <v>592</v>
      </c>
      <c r="B928" s="190"/>
      <c r="C928" s="266" t="s">
        <v>634</v>
      </c>
      <c r="D928" s="267">
        <v>43861</v>
      </c>
      <c r="E928" s="237" t="s">
        <v>2396</v>
      </c>
      <c r="F928" s="237" t="s">
        <v>3</v>
      </c>
      <c r="G928" s="237">
        <v>1821095</v>
      </c>
      <c r="H928" s="190"/>
      <c r="I928" s="248" t="s">
        <v>3175</v>
      </c>
      <c r="J928" s="190"/>
      <c r="K928" s="190"/>
      <c r="L928" s="190"/>
      <c r="M928" s="190"/>
      <c r="N928" s="268">
        <v>0</v>
      </c>
      <c r="O928" s="268">
        <v>221262.25</v>
      </c>
      <c r="P928" s="190" t="s">
        <v>657</v>
      </c>
      <c r="Q928" s="377"/>
    </row>
    <row r="929" spans="1:17" ht="51">
      <c r="A929" s="265">
        <v>592</v>
      </c>
      <c r="B929" s="190"/>
      <c r="C929" s="266" t="s">
        <v>634</v>
      </c>
      <c r="D929" s="267">
        <v>43861</v>
      </c>
      <c r="E929" s="237" t="s">
        <v>2397</v>
      </c>
      <c r="F929" s="237" t="s">
        <v>3</v>
      </c>
      <c r="G929" s="237">
        <v>1821078</v>
      </c>
      <c r="H929" s="190"/>
      <c r="I929" s="248" t="s">
        <v>3176</v>
      </c>
      <c r="J929" s="190"/>
      <c r="K929" s="190"/>
      <c r="L929" s="190"/>
      <c r="M929" s="190"/>
      <c r="N929" s="268">
        <v>0</v>
      </c>
      <c r="O929" s="268">
        <v>1449</v>
      </c>
      <c r="P929" s="190" t="s">
        <v>657</v>
      </c>
      <c r="Q929" s="377"/>
    </row>
    <row r="930" spans="1:17" ht="38.25">
      <c r="A930" s="265">
        <v>592</v>
      </c>
      <c r="B930" s="190"/>
      <c r="C930" s="266" t="s">
        <v>634</v>
      </c>
      <c r="D930" s="267">
        <v>43861</v>
      </c>
      <c r="E930" s="237" t="s">
        <v>2398</v>
      </c>
      <c r="F930" s="237" t="s">
        <v>3</v>
      </c>
      <c r="G930" s="237">
        <v>1821077</v>
      </c>
      <c r="H930" s="190"/>
      <c r="I930" s="248" t="s">
        <v>3177</v>
      </c>
      <c r="J930" s="190"/>
      <c r="K930" s="190"/>
      <c r="L930" s="190"/>
      <c r="M930" s="190"/>
      <c r="N930" s="268">
        <v>0</v>
      </c>
      <c r="O930" s="268">
        <v>142</v>
      </c>
      <c r="P930" s="190" t="s">
        <v>657</v>
      </c>
      <c r="Q930" s="377"/>
    </row>
    <row r="931" spans="1:17" ht="38.25">
      <c r="A931" s="265" t="s">
        <v>562</v>
      </c>
      <c r="B931" s="190"/>
      <c r="C931" s="266" t="s">
        <v>604</v>
      </c>
      <c r="D931" s="267">
        <v>43861</v>
      </c>
      <c r="E931" s="237" t="s">
        <v>2399</v>
      </c>
      <c r="F931" s="237" t="s">
        <v>3</v>
      </c>
      <c r="G931" s="237">
        <v>1821053</v>
      </c>
      <c r="H931" s="190"/>
      <c r="I931" s="248" t="s">
        <v>3178</v>
      </c>
      <c r="J931" s="190"/>
      <c r="K931" s="190"/>
      <c r="L931" s="190"/>
      <c r="M931" s="190"/>
      <c r="N931" s="268">
        <v>0</v>
      </c>
      <c r="O931" s="268">
        <v>50</v>
      </c>
      <c r="P931" s="190" t="s">
        <v>657</v>
      </c>
      <c r="Q931" s="377"/>
    </row>
    <row r="932" spans="1:17" ht="51">
      <c r="A932" s="265">
        <v>132</v>
      </c>
      <c r="B932" s="190"/>
      <c r="C932" s="266" t="s">
        <v>67</v>
      </c>
      <c r="D932" s="267">
        <v>43861</v>
      </c>
      <c r="E932" s="237" t="s">
        <v>2400</v>
      </c>
      <c r="F932" s="237" t="s">
        <v>3</v>
      </c>
      <c r="G932" s="237">
        <v>1821048</v>
      </c>
      <c r="H932" s="190"/>
      <c r="I932" s="248" t="s">
        <v>3179</v>
      </c>
      <c r="J932" s="190"/>
      <c r="K932" s="190"/>
      <c r="L932" s="190"/>
      <c r="M932" s="190"/>
      <c r="N932" s="268">
        <v>0</v>
      </c>
      <c r="O932" s="268">
        <v>35</v>
      </c>
      <c r="P932" s="190" t="s">
        <v>657</v>
      </c>
      <c r="Q932" s="377"/>
    </row>
    <row r="933" spans="1:17" ht="38.25">
      <c r="A933" s="265" t="s">
        <v>562</v>
      </c>
      <c r="B933" s="190"/>
      <c r="C933" s="266" t="s">
        <v>604</v>
      </c>
      <c r="D933" s="267">
        <v>43861</v>
      </c>
      <c r="E933" s="237" t="s">
        <v>2401</v>
      </c>
      <c r="F933" s="237" t="s">
        <v>3</v>
      </c>
      <c r="G933" s="237">
        <v>1821017</v>
      </c>
      <c r="H933" s="190"/>
      <c r="I933" s="248" t="s">
        <v>3180</v>
      </c>
      <c r="J933" s="190"/>
      <c r="K933" s="190"/>
      <c r="L933" s="190"/>
      <c r="M933" s="190"/>
      <c r="N933" s="268">
        <v>0</v>
      </c>
      <c r="O933" s="268">
        <v>1000</v>
      </c>
      <c r="P933" s="190" t="s">
        <v>657</v>
      </c>
      <c r="Q933" s="377"/>
    </row>
    <row r="934" spans="1:17" ht="51">
      <c r="A934" s="265">
        <v>513</v>
      </c>
      <c r="B934" s="190"/>
      <c r="C934" s="266" t="s">
        <v>169</v>
      </c>
      <c r="D934" s="267">
        <v>43861</v>
      </c>
      <c r="E934" s="237" t="s">
        <v>2402</v>
      </c>
      <c r="F934" s="237" t="s">
        <v>3</v>
      </c>
      <c r="G934" s="237">
        <v>1821015</v>
      </c>
      <c r="H934" s="190"/>
      <c r="I934" s="248" t="s">
        <v>3012</v>
      </c>
      <c r="J934" s="190"/>
      <c r="K934" s="190"/>
      <c r="L934" s="190"/>
      <c r="M934" s="190"/>
      <c r="N934" s="268">
        <v>0</v>
      </c>
      <c r="O934" s="268">
        <v>2</v>
      </c>
      <c r="P934" s="190" t="s">
        <v>657</v>
      </c>
      <c r="Q934" s="377"/>
    </row>
    <row r="935" spans="1:17" ht="51">
      <c r="A935" s="265" t="s">
        <v>562</v>
      </c>
      <c r="B935" s="190"/>
      <c r="C935" s="266" t="s">
        <v>604</v>
      </c>
      <c r="D935" s="267">
        <v>43861</v>
      </c>
      <c r="E935" s="237" t="s">
        <v>2403</v>
      </c>
      <c r="F935" s="237" t="s">
        <v>3</v>
      </c>
      <c r="G935" s="237">
        <v>1820994</v>
      </c>
      <c r="H935" s="190"/>
      <c r="I935" s="248" t="s">
        <v>3181</v>
      </c>
      <c r="J935" s="190"/>
      <c r="K935" s="190"/>
      <c r="L935" s="190"/>
      <c r="M935" s="190"/>
      <c r="N935" s="268">
        <v>0</v>
      </c>
      <c r="O935" s="268">
        <v>11.700000000000001</v>
      </c>
      <c r="P935" s="190" t="s">
        <v>657</v>
      </c>
      <c r="Q935" s="377"/>
    </row>
    <row r="936" spans="1:17" ht="51">
      <c r="A936" s="265">
        <v>86</v>
      </c>
      <c r="B936" s="190"/>
      <c r="C936" s="266" t="s">
        <v>56</v>
      </c>
      <c r="D936" s="267">
        <v>43861</v>
      </c>
      <c r="E936" s="237" t="s">
        <v>2404</v>
      </c>
      <c r="F936" s="237" t="s">
        <v>3</v>
      </c>
      <c r="G936" s="237">
        <v>1820978</v>
      </c>
      <c r="H936" s="190"/>
      <c r="I936" s="248" t="s">
        <v>3182</v>
      </c>
      <c r="J936" s="190"/>
      <c r="K936" s="190"/>
      <c r="L936" s="190"/>
      <c r="M936" s="190"/>
      <c r="N936" s="268">
        <v>0</v>
      </c>
      <c r="O936" s="268">
        <v>18</v>
      </c>
      <c r="P936" s="190" t="s">
        <v>657</v>
      </c>
      <c r="Q936" s="377"/>
    </row>
    <row r="937" spans="1:17" ht="63.75">
      <c r="A937" s="265" t="s">
        <v>562</v>
      </c>
      <c r="B937" s="190"/>
      <c r="C937" s="266" t="s">
        <v>604</v>
      </c>
      <c r="D937" s="267">
        <v>43861</v>
      </c>
      <c r="E937" s="237" t="s">
        <v>2405</v>
      </c>
      <c r="F937" s="237" t="s">
        <v>3</v>
      </c>
      <c r="G937" s="237">
        <v>1820965</v>
      </c>
      <c r="H937" s="190"/>
      <c r="I937" s="248" t="s">
        <v>3183</v>
      </c>
      <c r="J937" s="190"/>
      <c r="K937" s="190"/>
      <c r="L937" s="190"/>
      <c r="M937" s="190"/>
      <c r="N937" s="268">
        <v>0</v>
      </c>
      <c r="O937" s="268">
        <v>1078.8</v>
      </c>
      <c r="P937" s="190" t="s">
        <v>657</v>
      </c>
      <c r="Q937" s="377"/>
    </row>
    <row r="938" spans="1:17" ht="63.75">
      <c r="A938" s="265">
        <v>66</v>
      </c>
      <c r="B938" s="190"/>
      <c r="C938" s="266" t="s">
        <v>52</v>
      </c>
      <c r="D938" s="267">
        <v>43861</v>
      </c>
      <c r="E938" s="237" t="s">
        <v>2406</v>
      </c>
      <c r="F938" s="237" t="s">
        <v>3</v>
      </c>
      <c r="G938" s="237">
        <v>1820963</v>
      </c>
      <c r="H938" s="190"/>
      <c r="I938" s="248" t="s">
        <v>3184</v>
      </c>
      <c r="J938" s="190"/>
      <c r="K938" s="190"/>
      <c r="L938" s="190"/>
      <c r="M938" s="190"/>
      <c r="N938" s="268">
        <v>0</v>
      </c>
      <c r="O938" s="268">
        <v>354.76</v>
      </c>
      <c r="P938" s="190" t="s">
        <v>657</v>
      </c>
      <c r="Q938" s="377"/>
    </row>
    <row r="939" spans="1:17" ht="63.75">
      <c r="A939" s="265">
        <v>287</v>
      </c>
      <c r="B939" s="190"/>
      <c r="C939" s="266" t="s">
        <v>125</v>
      </c>
      <c r="D939" s="267">
        <v>43861</v>
      </c>
      <c r="E939" s="237" t="s">
        <v>2407</v>
      </c>
      <c r="F939" s="237" t="s">
        <v>3</v>
      </c>
      <c r="G939" s="237">
        <v>1820860</v>
      </c>
      <c r="H939" s="190"/>
      <c r="I939" s="248" t="s">
        <v>3185</v>
      </c>
      <c r="J939" s="190"/>
      <c r="K939" s="190"/>
      <c r="L939" s="190"/>
      <c r="M939" s="190"/>
      <c r="N939" s="268">
        <v>0</v>
      </c>
      <c r="O939" s="268">
        <v>2703.06</v>
      </c>
      <c r="P939" s="190" t="s">
        <v>657</v>
      </c>
      <c r="Q939" s="377"/>
    </row>
    <row r="940" spans="1:17" ht="63.75">
      <c r="A940" s="265">
        <v>383</v>
      </c>
      <c r="B940" s="190"/>
      <c r="C940" s="266" t="s">
        <v>1296</v>
      </c>
      <c r="D940" s="267">
        <v>43861</v>
      </c>
      <c r="E940" s="237" t="s">
        <v>2408</v>
      </c>
      <c r="F940" s="237" t="s">
        <v>3</v>
      </c>
      <c r="G940" s="237">
        <v>1820857</v>
      </c>
      <c r="H940" s="190"/>
      <c r="I940" s="248" t="s">
        <v>3186</v>
      </c>
      <c r="J940" s="190"/>
      <c r="K940" s="190"/>
      <c r="L940" s="190"/>
      <c r="M940" s="190"/>
      <c r="N940" s="268">
        <v>0</v>
      </c>
      <c r="O940" s="268">
        <v>883.30000000000007</v>
      </c>
      <c r="P940" s="190" t="s">
        <v>657</v>
      </c>
      <c r="Q940" s="377"/>
    </row>
    <row r="941" spans="1:17" ht="63.75">
      <c r="A941" s="265">
        <v>221</v>
      </c>
      <c r="B941" s="190"/>
      <c r="C941" s="266" t="s">
        <v>101</v>
      </c>
      <c r="D941" s="267">
        <v>43861</v>
      </c>
      <c r="E941" s="237" t="s">
        <v>2409</v>
      </c>
      <c r="F941" s="237" t="s">
        <v>3</v>
      </c>
      <c r="G941" s="237">
        <v>1820856</v>
      </c>
      <c r="H941" s="190"/>
      <c r="I941" s="248" t="s">
        <v>3187</v>
      </c>
      <c r="J941" s="190"/>
      <c r="K941" s="190"/>
      <c r="L941" s="190"/>
      <c r="M941" s="190"/>
      <c r="N941" s="268">
        <v>0</v>
      </c>
      <c r="O941" s="268">
        <v>5.33</v>
      </c>
      <c r="P941" s="190" t="s">
        <v>657</v>
      </c>
      <c r="Q941" s="377"/>
    </row>
    <row r="942" spans="1:17" ht="63.75">
      <c r="A942" s="265">
        <v>86</v>
      </c>
      <c r="B942" s="190"/>
      <c r="C942" s="266" t="s">
        <v>56</v>
      </c>
      <c r="D942" s="267">
        <v>43861</v>
      </c>
      <c r="E942" s="237" t="s">
        <v>2410</v>
      </c>
      <c r="F942" s="237" t="s">
        <v>3</v>
      </c>
      <c r="G942" s="237">
        <v>1820854</v>
      </c>
      <c r="H942" s="190"/>
      <c r="I942" s="248" t="s">
        <v>3188</v>
      </c>
      <c r="J942" s="190"/>
      <c r="K942" s="190"/>
      <c r="L942" s="190"/>
      <c r="M942" s="190"/>
      <c r="N942" s="268">
        <v>0</v>
      </c>
      <c r="O942" s="268">
        <v>400.90000000000003</v>
      </c>
      <c r="P942" s="190" t="s">
        <v>657</v>
      </c>
      <c r="Q942" s="377"/>
    </row>
    <row r="943" spans="1:17" ht="63.75">
      <c r="A943" s="265">
        <v>221</v>
      </c>
      <c r="B943" s="190"/>
      <c r="C943" s="266" t="s">
        <v>101</v>
      </c>
      <c r="D943" s="267">
        <v>43861</v>
      </c>
      <c r="E943" s="237" t="s">
        <v>2411</v>
      </c>
      <c r="F943" s="237" t="s">
        <v>3</v>
      </c>
      <c r="G943" s="237">
        <v>1820853</v>
      </c>
      <c r="H943" s="190"/>
      <c r="I943" s="248" t="s">
        <v>3189</v>
      </c>
      <c r="J943" s="190"/>
      <c r="K943" s="190"/>
      <c r="L943" s="190"/>
      <c r="M943" s="190"/>
      <c r="N943" s="268">
        <v>0</v>
      </c>
      <c r="O943" s="268">
        <v>6.24</v>
      </c>
      <c r="P943" s="190" t="s">
        <v>657</v>
      </c>
      <c r="Q943" s="377"/>
    </row>
    <row r="944" spans="1:17" ht="63.75">
      <c r="A944" s="265">
        <v>287</v>
      </c>
      <c r="B944" s="190"/>
      <c r="C944" s="266" t="s">
        <v>125</v>
      </c>
      <c r="D944" s="267">
        <v>43861</v>
      </c>
      <c r="E944" s="237" t="s">
        <v>2412</v>
      </c>
      <c r="F944" s="237" t="s">
        <v>3</v>
      </c>
      <c r="G944" s="237">
        <v>1820785</v>
      </c>
      <c r="H944" s="190"/>
      <c r="I944" s="248" t="s">
        <v>3190</v>
      </c>
      <c r="J944" s="190"/>
      <c r="K944" s="190"/>
      <c r="L944" s="190"/>
      <c r="M944" s="190"/>
      <c r="N944" s="268">
        <v>0</v>
      </c>
      <c r="O944" s="268">
        <v>2508</v>
      </c>
      <c r="P944" s="190" t="s">
        <v>657</v>
      </c>
      <c r="Q944" s="377"/>
    </row>
    <row r="945" spans="1:17" ht="38.25">
      <c r="A945" s="265" t="s">
        <v>562</v>
      </c>
      <c r="B945" s="190"/>
      <c r="C945" s="266" t="s">
        <v>604</v>
      </c>
      <c r="D945" s="267">
        <v>43861</v>
      </c>
      <c r="E945" s="237" t="s">
        <v>2413</v>
      </c>
      <c r="F945" s="237" t="s">
        <v>3</v>
      </c>
      <c r="G945" s="237">
        <v>1820779</v>
      </c>
      <c r="H945" s="190"/>
      <c r="I945" s="248" t="s">
        <v>3191</v>
      </c>
      <c r="J945" s="190"/>
      <c r="K945" s="190"/>
      <c r="L945" s="190"/>
      <c r="M945" s="190"/>
      <c r="N945" s="268">
        <v>0</v>
      </c>
      <c r="O945" s="268">
        <v>500</v>
      </c>
      <c r="P945" s="190" t="s">
        <v>657</v>
      </c>
      <c r="Q945" s="377"/>
    </row>
    <row r="946" spans="1:17" ht="51">
      <c r="A946" s="265" t="s">
        <v>553</v>
      </c>
      <c r="B946" s="190"/>
      <c r="C946" s="266" t="s">
        <v>605</v>
      </c>
      <c r="D946" s="267">
        <v>43861</v>
      </c>
      <c r="E946" s="237" t="s">
        <v>2414</v>
      </c>
      <c r="F946" s="237" t="s">
        <v>3</v>
      </c>
      <c r="G946" s="237">
        <v>1820765</v>
      </c>
      <c r="H946" s="190"/>
      <c r="I946" s="248" t="s">
        <v>3192</v>
      </c>
      <c r="J946" s="190"/>
      <c r="K946" s="190"/>
      <c r="L946" s="190"/>
      <c r="M946" s="190"/>
      <c r="N946" s="268">
        <v>0</v>
      </c>
      <c r="O946" s="268">
        <v>1480.1000000000001</v>
      </c>
      <c r="P946" s="190" t="s">
        <v>657</v>
      </c>
      <c r="Q946" s="377"/>
    </row>
    <row r="947" spans="1:17" ht="76.5">
      <c r="A947" s="265" t="s">
        <v>556</v>
      </c>
      <c r="B947" s="190"/>
      <c r="C947" s="266" t="s">
        <v>716</v>
      </c>
      <c r="D947" s="267">
        <v>43861</v>
      </c>
      <c r="E947" s="237" t="s">
        <v>2415</v>
      </c>
      <c r="F947" s="237" t="s">
        <v>6</v>
      </c>
      <c r="G947" s="237">
        <v>1236145</v>
      </c>
      <c r="H947" s="190"/>
      <c r="I947" s="248" t="s">
        <v>3193</v>
      </c>
      <c r="J947" s="190"/>
      <c r="K947" s="190"/>
      <c r="L947" s="190"/>
      <c r="M947" s="190"/>
      <c r="N947" s="268">
        <v>0</v>
      </c>
      <c r="O947" s="268">
        <v>905610</v>
      </c>
      <c r="P947" s="190" t="s">
        <v>657</v>
      </c>
      <c r="Q947" s="377"/>
    </row>
    <row r="948" spans="1:17" ht="63.75">
      <c r="A948" s="265">
        <v>513</v>
      </c>
      <c r="B948" s="190"/>
      <c r="C948" s="266" t="s">
        <v>169</v>
      </c>
      <c r="D948" s="267">
        <v>43861</v>
      </c>
      <c r="E948" s="237" t="s">
        <v>2416</v>
      </c>
      <c r="F948" s="237" t="s">
        <v>15</v>
      </c>
      <c r="G948" s="237">
        <v>1261095</v>
      </c>
      <c r="H948" s="190"/>
      <c r="I948" s="248" t="s">
        <v>3194</v>
      </c>
      <c r="J948" s="190"/>
      <c r="K948" s="190"/>
      <c r="L948" s="190"/>
      <c r="M948" s="190"/>
      <c r="N948" s="268">
        <v>50</v>
      </c>
      <c r="O948" s="268">
        <v>0</v>
      </c>
      <c r="P948" s="190" t="s">
        <v>657</v>
      </c>
      <c r="Q948" s="377"/>
    </row>
    <row r="949" spans="1:17" ht="51">
      <c r="A949" s="265">
        <v>513</v>
      </c>
      <c r="B949" s="190"/>
      <c r="C949" s="266" t="s">
        <v>169</v>
      </c>
      <c r="D949" s="267">
        <v>43861</v>
      </c>
      <c r="E949" s="237" t="s">
        <v>2417</v>
      </c>
      <c r="F949" s="237" t="s">
        <v>15</v>
      </c>
      <c r="G949" s="237">
        <v>1261097</v>
      </c>
      <c r="H949" s="190"/>
      <c r="I949" s="248" t="s">
        <v>708</v>
      </c>
      <c r="J949" s="190"/>
      <c r="K949" s="190"/>
      <c r="L949" s="190"/>
      <c r="M949" s="190"/>
      <c r="N949" s="268">
        <v>50</v>
      </c>
      <c r="O949" s="268">
        <v>0</v>
      </c>
      <c r="P949" s="190" t="s">
        <v>657</v>
      </c>
      <c r="Q949" s="377"/>
    </row>
    <row r="950" spans="1:17" ht="76.5">
      <c r="A950" s="265">
        <v>224</v>
      </c>
      <c r="B950" s="190"/>
      <c r="C950" s="266" t="s">
        <v>104</v>
      </c>
      <c r="D950" s="267">
        <v>43861</v>
      </c>
      <c r="E950" s="237" t="s">
        <v>2418</v>
      </c>
      <c r="F950" s="237" t="s">
        <v>11</v>
      </c>
      <c r="G950" s="237">
        <v>977756</v>
      </c>
      <c r="H950" s="190"/>
      <c r="I950" s="248" t="s">
        <v>3195</v>
      </c>
      <c r="J950" s="190"/>
      <c r="K950" s="190"/>
      <c r="L950" s="190"/>
      <c r="M950" s="190"/>
      <c r="N950" s="268">
        <v>513.79999999999995</v>
      </c>
      <c r="O950" s="268">
        <v>0</v>
      </c>
      <c r="P950" s="190" t="s">
        <v>657</v>
      </c>
      <c r="Q950" s="377"/>
    </row>
    <row r="951" spans="1:17" ht="51">
      <c r="A951" s="265" t="s">
        <v>562</v>
      </c>
      <c r="B951" s="190"/>
      <c r="C951" s="266" t="s">
        <v>604</v>
      </c>
      <c r="D951" s="267">
        <v>43864</v>
      </c>
      <c r="E951" s="237" t="s">
        <v>3307</v>
      </c>
      <c r="F951" s="237" t="s">
        <v>3</v>
      </c>
      <c r="G951" s="237">
        <v>1821268</v>
      </c>
      <c r="H951" s="190"/>
      <c r="I951" s="248" t="s">
        <v>4140</v>
      </c>
      <c r="J951" s="190"/>
      <c r="K951" s="190"/>
      <c r="L951" s="190"/>
      <c r="M951" s="190"/>
      <c r="N951" s="268">
        <v>0</v>
      </c>
      <c r="O951" s="268">
        <v>23663.96</v>
      </c>
      <c r="P951" s="190" t="s">
        <v>657</v>
      </c>
      <c r="Q951" s="377"/>
    </row>
    <row r="952" spans="1:17" ht="38.25">
      <c r="A952" s="265">
        <v>35</v>
      </c>
      <c r="B952" s="190"/>
      <c r="C952" s="266" t="s">
        <v>46</v>
      </c>
      <c r="D952" s="267">
        <v>43864</v>
      </c>
      <c r="E952" s="237" t="s">
        <v>3308</v>
      </c>
      <c r="F952" s="237" t="s">
        <v>3</v>
      </c>
      <c r="G952" s="237">
        <v>1821276</v>
      </c>
      <c r="H952" s="190"/>
      <c r="I952" s="248" t="s">
        <v>1470</v>
      </c>
      <c r="J952" s="190"/>
      <c r="K952" s="190"/>
      <c r="L952" s="190"/>
      <c r="M952" s="190"/>
      <c r="N952" s="268">
        <v>0</v>
      </c>
      <c r="O952" s="268">
        <v>1278</v>
      </c>
      <c r="P952" s="190" t="s">
        <v>657</v>
      </c>
      <c r="Q952" s="377"/>
    </row>
    <row r="953" spans="1:17" ht="38.25">
      <c r="A953" s="265" t="s">
        <v>562</v>
      </c>
      <c r="B953" s="190"/>
      <c r="C953" s="266" t="s">
        <v>604</v>
      </c>
      <c r="D953" s="267">
        <v>43864</v>
      </c>
      <c r="E953" s="237" t="s">
        <v>3309</v>
      </c>
      <c r="F953" s="237" t="s">
        <v>3</v>
      </c>
      <c r="G953" s="237">
        <v>1821278</v>
      </c>
      <c r="H953" s="190"/>
      <c r="I953" s="248" t="s">
        <v>4141</v>
      </c>
      <c r="J953" s="190"/>
      <c r="K953" s="190"/>
      <c r="L953" s="190"/>
      <c r="M953" s="190"/>
      <c r="N953" s="268">
        <v>0</v>
      </c>
      <c r="O953" s="268">
        <v>3000</v>
      </c>
      <c r="P953" s="190" t="s">
        <v>657</v>
      </c>
      <c r="Q953" s="377"/>
    </row>
    <row r="954" spans="1:17" ht="51">
      <c r="A954" s="265">
        <v>10</v>
      </c>
      <c r="B954" s="190"/>
      <c r="C954" s="266" t="s">
        <v>41</v>
      </c>
      <c r="D954" s="267">
        <v>43864</v>
      </c>
      <c r="E954" s="237" t="s">
        <v>3310</v>
      </c>
      <c r="F954" s="237" t="s">
        <v>3</v>
      </c>
      <c r="G954" s="237">
        <v>1821356</v>
      </c>
      <c r="H954" s="190"/>
      <c r="I954" s="248" t="s">
        <v>4142</v>
      </c>
      <c r="J954" s="190"/>
      <c r="K954" s="190"/>
      <c r="L954" s="190"/>
      <c r="M954" s="190"/>
      <c r="N954" s="268">
        <v>0</v>
      </c>
      <c r="O954" s="268">
        <v>888.93</v>
      </c>
      <c r="P954" s="190" t="s">
        <v>657</v>
      </c>
      <c r="Q954" s="377"/>
    </row>
    <row r="955" spans="1:17" ht="38.25">
      <c r="A955" s="265">
        <v>35</v>
      </c>
      <c r="B955" s="190"/>
      <c r="C955" s="266" t="s">
        <v>46</v>
      </c>
      <c r="D955" s="267">
        <v>43864</v>
      </c>
      <c r="E955" s="237" t="s">
        <v>3311</v>
      </c>
      <c r="F955" s="237" t="s">
        <v>3</v>
      </c>
      <c r="G955" s="237">
        <v>1821359</v>
      </c>
      <c r="H955" s="190"/>
      <c r="I955" s="248" t="s">
        <v>4143</v>
      </c>
      <c r="J955" s="190"/>
      <c r="K955" s="190"/>
      <c r="L955" s="190"/>
      <c r="M955" s="190"/>
      <c r="N955" s="268">
        <v>0</v>
      </c>
      <c r="O955" s="268">
        <v>3850.08</v>
      </c>
      <c r="P955" s="190" t="s">
        <v>657</v>
      </c>
      <c r="Q955" s="377"/>
    </row>
    <row r="956" spans="1:17" ht="51">
      <c r="A956" s="265">
        <v>266</v>
      </c>
      <c r="B956" s="190"/>
      <c r="C956" s="266" t="s">
        <v>1375</v>
      </c>
      <c r="D956" s="267">
        <v>43864</v>
      </c>
      <c r="E956" s="237" t="s">
        <v>3312</v>
      </c>
      <c r="F956" s="237" t="s">
        <v>3</v>
      </c>
      <c r="G956" s="237">
        <v>1821365</v>
      </c>
      <c r="H956" s="190"/>
      <c r="I956" s="248" t="s">
        <v>4144</v>
      </c>
      <c r="J956" s="190"/>
      <c r="K956" s="190"/>
      <c r="L956" s="190"/>
      <c r="M956" s="190"/>
      <c r="N956" s="268">
        <v>0</v>
      </c>
      <c r="O956" s="268">
        <v>5204.3500000000004</v>
      </c>
      <c r="P956" s="190" t="s">
        <v>657</v>
      </c>
      <c r="Q956" s="377"/>
    </row>
    <row r="957" spans="1:17" ht="38.25">
      <c r="A957" s="265">
        <v>35</v>
      </c>
      <c r="B957" s="190"/>
      <c r="C957" s="266" t="s">
        <v>46</v>
      </c>
      <c r="D957" s="267">
        <v>43864</v>
      </c>
      <c r="E957" s="237" t="s">
        <v>3313</v>
      </c>
      <c r="F957" s="237" t="s">
        <v>3</v>
      </c>
      <c r="G957" s="237">
        <v>1821387</v>
      </c>
      <c r="H957" s="190"/>
      <c r="I957" s="248" t="s">
        <v>4145</v>
      </c>
      <c r="J957" s="190"/>
      <c r="K957" s="190"/>
      <c r="L957" s="190"/>
      <c r="M957" s="190"/>
      <c r="N957" s="268">
        <v>0</v>
      </c>
      <c r="O957" s="268">
        <v>9377.2000000000007</v>
      </c>
      <c r="P957" s="190" t="s">
        <v>657</v>
      </c>
      <c r="Q957" s="377"/>
    </row>
    <row r="958" spans="1:17" ht="51">
      <c r="A958" s="265" t="s">
        <v>553</v>
      </c>
      <c r="B958" s="190"/>
      <c r="C958" s="266" t="s">
        <v>605</v>
      </c>
      <c r="D958" s="267">
        <v>43864</v>
      </c>
      <c r="E958" s="237" t="s">
        <v>3314</v>
      </c>
      <c r="F958" s="237" t="s">
        <v>3</v>
      </c>
      <c r="G958" s="237">
        <v>1821355</v>
      </c>
      <c r="H958" s="190"/>
      <c r="I958" s="248" t="s">
        <v>4146</v>
      </c>
      <c r="J958" s="190"/>
      <c r="K958" s="190"/>
      <c r="L958" s="190"/>
      <c r="M958" s="190"/>
      <c r="N958" s="268">
        <v>0</v>
      </c>
      <c r="O958" s="268">
        <v>40776.69</v>
      </c>
      <c r="P958" s="190" t="s">
        <v>657</v>
      </c>
      <c r="Q958" s="377"/>
    </row>
    <row r="959" spans="1:17" ht="51">
      <c r="A959" s="265" t="s">
        <v>553</v>
      </c>
      <c r="B959" s="190"/>
      <c r="C959" s="266" t="s">
        <v>605</v>
      </c>
      <c r="D959" s="267">
        <v>43864</v>
      </c>
      <c r="E959" s="237" t="s">
        <v>3315</v>
      </c>
      <c r="F959" s="237" t="s">
        <v>3</v>
      </c>
      <c r="G959" s="237">
        <v>1821357</v>
      </c>
      <c r="H959" s="190"/>
      <c r="I959" s="248" t="s">
        <v>4147</v>
      </c>
      <c r="J959" s="190"/>
      <c r="K959" s="190"/>
      <c r="L959" s="190"/>
      <c r="M959" s="190"/>
      <c r="N959" s="268">
        <v>0</v>
      </c>
      <c r="O959" s="268">
        <v>19502.740000000002</v>
      </c>
      <c r="P959" s="190" t="s">
        <v>657</v>
      </c>
      <c r="Q959" s="377"/>
    </row>
    <row r="960" spans="1:17" ht="51">
      <c r="A960" s="265" t="s">
        <v>553</v>
      </c>
      <c r="B960" s="190"/>
      <c r="C960" s="266" t="s">
        <v>605</v>
      </c>
      <c r="D960" s="267">
        <v>43864</v>
      </c>
      <c r="E960" s="237" t="s">
        <v>3316</v>
      </c>
      <c r="F960" s="237" t="s">
        <v>3</v>
      </c>
      <c r="G960" s="237">
        <v>1821360</v>
      </c>
      <c r="H960" s="190"/>
      <c r="I960" s="248" t="s">
        <v>4148</v>
      </c>
      <c r="J960" s="190"/>
      <c r="K960" s="190"/>
      <c r="L960" s="190"/>
      <c r="M960" s="190"/>
      <c r="N960" s="268">
        <v>0</v>
      </c>
      <c r="O960" s="268">
        <v>1238.5999999999999</v>
      </c>
      <c r="P960" s="190" t="s">
        <v>657</v>
      </c>
      <c r="Q960" s="377"/>
    </row>
    <row r="961" spans="1:17" ht="51">
      <c r="A961" s="265">
        <v>87</v>
      </c>
      <c r="B961" s="190"/>
      <c r="C961" s="266" t="s">
        <v>57</v>
      </c>
      <c r="D961" s="267">
        <v>43864</v>
      </c>
      <c r="E961" s="237" t="s">
        <v>3317</v>
      </c>
      <c r="F961" s="237" t="s">
        <v>3</v>
      </c>
      <c r="G961" s="237">
        <v>1821362</v>
      </c>
      <c r="H961" s="190"/>
      <c r="I961" s="248" t="s">
        <v>4149</v>
      </c>
      <c r="J961" s="190"/>
      <c r="K961" s="190"/>
      <c r="L961" s="190"/>
      <c r="M961" s="190"/>
      <c r="N961" s="268">
        <v>0</v>
      </c>
      <c r="O961" s="268">
        <v>15230.75</v>
      </c>
      <c r="P961" s="190" t="s">
        <v>657</v>
      </c>
      <c r="Q961" s="377"/>
    </row>
    <row r="962" spans="1:17" ht="63.75">
      <c r="A962" s="265">
        <v>597</v>
      </c>
      <c r="B962" s="190"/>
      <c r="C962" s="266" t="s">
        <v>705</v>
      </c>
      <c r="D962" s="267">
        <v>43864</v>
      </c>
      <c r="E962" s="237" t="s">
        <v>3318</v>
      </c>
      <c r="F962" s="237" t="s">
        <v>3</v>
      </c>
      <c r="G962" s="237">
        <v>1821363</v>
      </c>
      <c r="H962" s="190"/>
      <c r="I962" s="248" t="s">
        <v>4150</v>
      </c>
      <c r="J962" s="190"/>
      <c r="K962" s="190"/>
      <c r="L962" s="190"/>
      <c r="M962" s="190"/>
      <c r="N962" s="268">
        <v>0</v>
      </c>
      <c r="O962" s="268">
        <v>19264.849999999999</v>
      </c>
      <c r="P962" s="190" t="s">
        <v>657</v>
      </c>
      <c r="Q962" s="377"/>
    </row>
    <row r="963" spans="1:17" ht="51">
      <c r="A963" s="265">
        <v>862</v>
      </c>
      <c r="B963" s="190"/>
      <c r="C963" s="266" t="s">
        <v>196</v>
      </c>
      <c r="D963" s="267">
        <v>43864</v>
      </c>
      <c r="E963" s="237" t="s">
        <v>3319</v>
      </c>
      <c r="F963" s="237" t="s">
        <v>3</v>
      </c>
      <c r="G963" s="237">
        <v>1821368</v>
      </c>
      <c r="H963" s="190"/>
      <c r="I963" s="248" t="s">
        <v>4151</v>
      </c>
      <c r="J963" s="190"/>
      <c r="K963" s="190"/>
      <c r="L963" s="190"/>
      <c r="M963" s="190"/>
      <c r="N963" s="268">
        <v>0</v>
      </c>
      <c r="O963" s="268">
        <v>975.99</v>
      </c>
      <c r="P963" s="190" t="s">
        <v>657</v>
      </c>
      <c r="Q963" s="377"/>
    </row>
    <row r="964" spans="1:17" ht="51">
      <c r="A964" s="265">
        <v>902</v>
      </c>
      <c r="B964" s="190"/>
      <c r="C964" s="266" t="s">
        <v>200</v>
      </c>
      <c r="D964" s="267">
        <v>43864</v>
      </c>
      <c r="E964" s="237" t="s">
        <v>3320</v>
      </c>
      <c r="F964" s="237" t="s">
        <v>3</v>
      </c>
      <c r="G964" s="237">
        <v>1821369</v>
      </c>
      <c r="H964" s="190"/>
      <c r="I964" s="248" t="s">
        <v>4152</v>
      </c>
      <c r="J964" s="190"/>
      <c r="K964" s="190"/>
      <c r="L964" s="190"/>
      <c r="M964" s="190"/>
      <c r="N964" s="268">
        <v>0</v>
      </c>
      <c r="O964" s="268">
        <v>3612.03</v>
      </c>
      <c r="P964" s="190" t="s">
        <v>657</v>
      </c>
      <c r="Q964" s="377"/>
    </row>
    <row r="965" spans="1:17" ht="51">
      <c r="A965" s="265">
        <v>41</v>
      </c>
      <c r="B965" s="190"/>
      <c r="C965" s="266" t="s">
        <v>47</v>
      </c>
      <c r="D965" s="267">
        <v>43864</v>
      </c>
      <c r="E965" s="237" t="s">
        <v>3321</v>
      </c>
      <c r="F965" s="237" t="s">
        <v>3</v>
      </c>
      <c r="G965" s="237">
        <v>1821413</v>
      </c>
      <c r="H965" s="190"/>
      <c r="I965" s="248" t="s">
        <v>4153</v>
      </c>
      <c r="J965" s="190"/>
      <c r="K965" s="190"/>
      <c r="L965" s="190"/>
      <c r="M965" s="190"/>
      <c r="N965" s="268">
        <v>0</v>
      </c>
      <c r="O965" s="268">
        <v>773.15</v>
      </c>
      <c r="P965" s="190" t="s">
        <v>657</v>
      </c>
      <c r="Q965" s="377"/>
    </row>
    <row r="966" spans="1:17" ht="51">
      <c r="A966" s="265">
        <v>15</v>
      </c>
      <c r="B966" s="190"/>
      <c r="C966" s="266" t="s">
        <v>42</v>
      </c>
      <c r="D966" s="267">
        <v>43864</v>
      </c>
      <c r="E966" s="237" t="s">
        <v>3322</v>
      </c>
      <c r="F966" s="237" t="s">
        <v>3</v>
      </c>
      <c r="G966" s="237">
        <v>1821432</v>
      </c>
      <c r="H966" s="190"/>
      <c r="I966" s="248" t="s">
        <v>4154</v>
      </c>
      <c r="J966" s="190"/>
      <c r="K966" s="190"/>
      <c r="L966" s="190"/>
      <c r="M966" s="190"/>
      <c r="N966" s="268">
        <v>0</v>
      </c>
      <c r="O966" s="268">
        <v>628.78</v>
      </c>
      <c r="P966" s="190" t="s">
        <v>657</v>
      </c>
      <c r="Q966" s="377"/>
    </row>
    <row r="967" spans="1:17" ht="51">
      <c r="A967" s="265" t="s">
        <v>553</v>
      </c>
      <c r="B967" s="190"/>
      <c r="C967" s="266" t="s">
        <v>605</v>
      </c>
      <c r="D967" s="267">
        <v>43864</v>
      </c>
      <c r="E967" s="237" t="s">
        <v>3323</v>
      </c>
      <c r="F967" s="237" t="s">
        <v>3</v>
      </c>
      <c r="G967" s="237">
        <v>1821455</v>
      </c>
      <c r="H967" s="190"/>
      <c r="I967" s="248" t="s">
        <v>4155</v>
      </c>
      <c r="J967" s="190"/>
      <c r="K967" s="190"/>
      <c r="L967" s="190"/>
      <c r="M967" s="190"/>
      <c r="N967" s="268">
        <v>0</v>
      </c>
      <c r="O967" s="268">
        <v>854.62</v>
      </c>
      <c r="P967" s="190" t="s">
        <v>657</v>
      </c>
      <c r="Q967" s="377"/>
    </row>
    <row r="968" spans="1:17" ht="63.75">
      <c r="A968" s="265" t="s">
        <v>554</v>
      </c>
      <c r="B968" s="190"/>
      <c r="C968" s="266" t="s">
        <v>728</v>
      </c>
      <c r="D968" s="267">
        <v>43864</v>
      </c>
      <c r="E968" s="237" t="s">
        <v>3814</v>
      </c>
      <c r="F968" s="237" t="s">
        <v>11</v>
      </c>
      <c r="G968" s="237">
        <v>13158</v>
      </c>
      <c r="H968" s="190"/>
      <c r="I968" s="248" t="s">
        <v>4595</v>
      </c>
      <c r="J968" s="190"/>
      <c r="K968" s="190"/>
      <c r="L968" s="190"/>
      <c r="M968" s="190"/>
      <c r="N968" s="268">
        <v>8014.39</v>
      </c>
      <c r="O968" s="268">
        <v>0</v>
      </c>
      <c r="P968" s="190" t="s">
        <v>657</v>
      </c>
      <c r="Q968" s="377"/>
    </row>
    <row r="969" spans="1:17" ht="63.75">
      <c r="A969" s="265" t="s">
        <v>554</v>
      </c>
      <c r="B969" s="190"/>
      <c r="C969" s="266" t="s">
        <v>728</v>
      </c>
      <c r="D969" s="267">
        <v>43864</v>
      </c>
      <c r="E969" s="237" t="s">
        <v>3816</v>
      </c>
      <c r="F969" s="237" t="s">
        <v>6</v>
      </c>
      <c r="G969" s="237">
        <v>1263509</v>
      </c>
      <c r="H969" s="190"/>
      <c r="I969" s="248" t="s">
        <v>4597</v>
      </c>
      <c r="J969" s="190"/>
      <c r="K969" s="190"/>
      <c r="L969" s="190"/>
      <c r="M969" s="190"/>
      <c r="N969" s="268">
        <v>0</v>
      </c>
      <c r="O969" s="268">
        <v>635036.13</v>
      </c>
      <c r="P969" s="190" t="s">
        <v>657</v>
      </c>
      <c r="Q969" s="377"/>
    </row>
    <row r="970" spans="1:17" ht="51">
      <c r="A970" s="265">
        <v>117</v>
      </c>
      <c r="B970" s="190"/>
      <c r="C970" s="266" t="s">
        <v>61</v>
      </c>
      <c r="D970" s="267">
        <v>43864</v>
      </c>
      <c r="E970" s="237" t="s">
        <v>3817</v>
      </c>
      <c r="F970" s="237" t="s">
        <v>11</v>
      </c>
      <c r="G970" s="237">
        <v>977801</v>
      </c>
      <c r="H970" s="190"/>
      <c r="I970" s="248" t="s">
        <v>4598</v>
      </c>
      <c r="J970" s="190"/>
      <c r="K970" s="190"/>
      <c r="L970" s="190"/>
      <c r="M970" s="190"/>
      <c r="N970" s="268">
        <v>50</v>
      </c>
      <c r="O970" s="268">
        <v>0</v>
      </c>
      <c r="P970" s="190" t="s">
        <v>657</v>
      </c>
      <c r="Q970" s="377"/>
    </row>
    <row r="971" spans="1:17" ht="51">
      <c r="A971" s="265">
        <v>117</v>
      </c>
      <c r="B971" s="190"/>
      <c r="C971" s="266" t="s">
        <v>61</v>
      </c>
      <c r="D971" s="267">
        <v>43864</v>
      </c>
      <c r="E971" s="237" t="s">
        <v>3818</v>
      </c>
      <c r="F971" s="237" t="s">
        <v>11</v>
      </c>
      <c r="G971" s="237">
        <v>977805</v>
      </c>
      <c r="H971" s="190"/>
      <c r="I971" s="248" t="s">
        <v>4599</v>
      </c>
      <c r="J971" s="190"/>
      <c r="K971" s="190"/>
      <c r="L971" s="190"/>
      <c r="M971" s="190"/>
      <c r="N971" s="268">
        <v>50</v>
      </c>
      <c r="O971" s="268">
        <v>0</v>
      </c>
      <c r="P971" s="190" t="s">
        <v>657</v>
      </c>
      <c r="Q971" s="377"/>
    </row>
    <row r="972" spans="1:17" ht="51">
      <c r="A972" s="265">
        <v>513</v>
      </c>
      <c r="B972" s="190"/>
      <c r="C972" s="266" t="s">
        <v>169</v>
      </c>
      <c r="D972" s="267">
        <v>43864</v>
      </c>
      <c r="E972" s="237" t="s">
        <v>3821</v>
      </c>
      <c r="F972" s="237" t="s">
        <v>15</v>
      </c>
      <c r="G972" s="237">
        <v>1263364</v>
      </c>
      <c r="H972" s="190"/>
      <c r="I972" s="248" t="s">
        <v>2887</v>
      </c>
      <c r="J972" s="190"/>
      <c r="K972" s="190"/>
      <c r="L972" s="190"/>
      <c r="M972" s="190"/>
      <c r="N972" s="268">
        <v>50</v>
      </c>
      <c r="O972" s="268">
        <v>0</v>
      </c>
      <c r="P972" s="190" t="s">
        <v>657</v>
      </c>
      <c r="Q972" s="377"/>
    </row>
    <row r="973" spans="1:17" ht="51">
      <c r="A973" s="265">
        <v>513</v>
      </c>
      <c r="B973" s="190"/>
      <c r="C973" s="266" t="s">
        <v>169</v>
      </c>
      <c r="D973" s="267">
        <v>43864</v>
      </c>
      <c r="E973" s="237" t="s">
        <v>3822</v>
      </c>
      <c r="F973" s="237" t="s">
        <v>15</v>
      </c>
      <c r="G973" s="237">
        <v>1263514</v>
      </c>
      <c r="H973" s="190"/>
      <c r="I973" s="248" t="s">
        <v>4602</v>
      </c>
      <c r="J973" s="190"/>
      <c r="K973" s="190"/>
      <c r="L973" s="190"/>
      <c r="M973" s="190"/>
      <c r="N973" s="268">
        <v>50</v>
      </c>
      <c r="O973" s="268">
        <v>0</v>
      </c>
      <c r="P973" s="190" t="s">
        <v>657</v>
      </c>
      <c r="Q973" s="377"/>
    </row>
    <row r="974" spans="1:17" ht="38.25">
      <c r="A974" s="265" t="s">
        <v>562</v>
      </c>
      <c r="B974" s="190"/>
      <c r="C974" s="266" t="s">
        <v>604</v>
      </c>
      <c r="D974" s="267">
        <v>43865</v>
      </c>
      <c r="E974" s="237" t="s">
        <v>3324</v>
      </c>
      <c r="F974" s="237" t="s">
        <v>3</v>
      </c>
      <c r="G974" s="237">
        <v>1821632</v>
      </c>
      <c r="H974" s="190"/>
      <c r="I974" s="248" t="s">
        <v>4156</v>
      </c>
      <c r="J974" s="190"/>
      <c r="K974" s="190"/>
      <c r="L974" s="190"/>
      <c r="M974" s="190"/>
      <c r="N974" s="268">
        <v>0</v>
      </c>
      <c r="O974" s="268">
        <v>300</v>
      </c>
      <c r="P974" s="190" t="s">
        <v>657</v>
      </c>
      <c r="Q974" s="377"/>
    </row>
    <row r="975" spans="1:17" ht="38.25">
      <c r="A975" s="265" t="s">
        <v>562</v>
      </c>
      <c r="B975" s="190"/>
      <c r="C975" s="266" t="s">
        <v>604</v>
      </c>
      <c r="D975" s="267">
        <v>43865</v>
      </c>
      <c r="E975" s="237" t="s">
        <v>3325</v>
      </c>
      <c r="F975" s="237" t="s">
        <v>3</v>
      </c>
      <c r="G975" s="237">
        <v>1821657</v>
      </c>
      <c r="H975" s="190"/>
      <c r="I975" s="248" t="s">
        <v>4157</v>
      </c>
      <c r="J975" s="190"/>
      <c r="K975" s="190"/>
      <c r="L975" s="190"/>
      <c r="M975" s="190"/>
      <c r="N975" s="268">
        <v>0</v>
      </c>
      <c r="O975" s="268">
        <v>400</v>
      </c>
      <c r="P975" s="190" t="s">
        <v>657</v>
      </c>
      <c r="Q975" s="377"/>
    </row>
    <row r="976" spans="1:17" ht="51">
      <c r="A976" s="265" t="s">
        <v>562</v>
      </c>
      <c r="B976" s="190"/>
      <c r="C976" s="266" t="s">
        <v>604</v>
      </c>
      <c r="D976" s="267">
        <v>43865</v>
      </c>
      <c r="E976" s="237" t="s">
        <v>3326</v>
      </c>
      <c r="F976" s="237" t="s">
        <v>3</v>
      </c>
      <c r="G976" s="237">
        <v>1821648</v>
      </c>
      <c r="H976" s="190"/>
      <c r="I976" s="248" t="s">
        <v>4158</v>
      </c>
      <c r="J976" s="190"/>
      <c r="K976" s="190"/>
      <c r="L976" s="190"/>
      <c r="M976" s="190"/>
      <c r="N976" s="268">
        <v>0</v>
      </c>
      <c r="O976" s="268">
        <v>2881.54</v>
      </c>
      <c r="P976" s="190" t="s">
        <v>657</v>
      </c>
      <c r="Q976" s="377"/>
    </row>
    <row r="977" spans="1:17" ht="63.75">
      <c r="A977" s="265">
        <v>66</v>
      </c>
      <c r="B977" s="190"/>
      <c r="C977" s="266" t="s">
        <v>52</v>
      </c>
      <c r="D977" s="267">
        <v>43865</v>
      </c>
      <c r="E977" s="237" t="s">
        <v>3327</v>
      </c>
      <c r="F977" s="237" t="s">
        <v>3</v>
      </c>
      <c r="G977" s="237">
        <v>1821736</v>
      </c>
      <c r="H977" s="190"/>
      <c r="I977" s="248" t="s">
        <v>4159</v>
      </c>
      <c r="J977" s="190"/>
      <c r="K977" s="190"/>
      <c r="L977" s="190"/>
      <c r="M977" s="190"/>
      <c r="N977" s="268">
        <v>0</v>
      </c>
      <c r="O977" s="268">
        <v>14.1</v>
      </c>
      <c r="P977" s="190" t="s">
        <v>657</v>
      </c>
      <c r="Q977" s="377"/>
    </row>
    <row r="978" spans="1:17" ht="51">
      <c r="A978" s="265">
        <v>41</v>
      </c>
      <c r="B978" s="190"/>
      <c r="C978" s="266" t="s">
        <v>47</v>
      </c>
      <c r="D978" s="267">
        <v>43865</v>
      </c>
      <c r="E978" s="237" t="s">
        <v>3328</v>
      </c>
      <c r="F978" s="237" t="s">
        <v>3</v>
      </c>
      <c r="G978" s="237">
        <v>1821748</v>
      </c>
      <c r="H978" s="190"/>
      <c r="I978" s="248" t="s">
        <v>4160</v>
      </c>
      <c r="J978" s="190"/>
      <c r="K978" s="190"/>
      <c r="L978" s="190"/>
      <c r="M978" s="190"/>
      <c r="N978" s="268">
        <v>0</v>
      </c>
      <c r="O978" s="268">
        <v>65</v>
      </c>
      <c r="P978" s="190" t="s">
        <v>657</v>
      </c>
      <c r="Q978" s="377"/>
    </row>
    <row r="979" spans="1:17" ht="51">
      <c r="A979" s="265" t="s">
        <v>553</v>
      </c>
      <c r="B979" s="190"/>
      <c r="C979" s="266" t="s">
        <v>605</v>
      </c>
      <c r="D979" s="267">
        <v>43865</v>
      </c>
      <c r="E979" s="237" t="s">
        <v>3329</v>
      </c>
      <c r="F979" s="237" t="s">
        <v>3</v>
      </c>
      <c r="G979" s="237">
        <v>1821762</v>
      </c>
      <c r="H979" s="190"/>
      <c r="I979" s="248" t="s">
        <v>4161</v>
      </c>
      <c r="J979" s="190"/>
      <c r="K979" s="190"/>
      <c r="L979" s="190"/>
      <c r="M979" s="190"/>
      <c r="N979" s="268">
        <v>0</v>
      </c>
      <c r="O979" s="268">
        <v>1274.8499999999999</v>
      </c>
      <c r="P979" s="190" t="s">
        <v>657</v>
      </c>
      <c r="Q979" s="377"/>
    </row>
    <row r="980" spans="1:17" ht="51">
      <c r="A980" s="265">
        <v>15</v>
      </c>
      <c r="B980" s="190"/>
      <c r="C980" s="266" t="s">
        <v>42</v>
      </c>
      <c r="D980" s="267">
        <v>43865</v>
      </c>
      <c r="E980" s="237" t="s">
        <v>3330</v>
      </c>
      <c r="F980" s="237" t="s">
        <v>3</v>
      </c>
      <c r="G980" s="237">
        <v>1821760</v>
      </c>
      <c r="H980" s="190"/>
      <c r="I980" s="248" t="s">
        <v>4162</v>
      </c>
      <c r="J980" s="190"/>
      <c r="K980" s="190"/>
      <c r="L980" s="190"/>
      <c r="M980" s="190"/>
      <c r="N980" s="268">
        <v>0</v>
      </c>
      <c r="O980" s="268">
        <v>2097.7600000000002</v>
      </c>
      <c r="P980" s="190" t="s">
        <v>657</v>
      </c>
      <c r="Q980" s="377"/>
    </row>
    <row r="981" spans="1:17" ht="51">
      <c r="A981" s="265">
        <v>383</v>
      </c>
      <c r="B981" s="190"/>
      <c r="C981" s="266" t="s">
        <v>1296</v>
      </c>
      <c r="D981" s="267">
        <v>43865</v>
      </c>
      <c r="E981" s="237" t="s">
        <v>3331</v>
      </c>
      <c r="F981" s="237" t="s">
        <v>3</v>
      </c>
      <c r="G981" s="237">
        <v>1821781</v>
      </c>
      <c r="H981" s="190"/>
      <c r="I981" s="248" t="s">
        <v>4163</v>
      </c>
      <c r="J981" s="190"/>
      <c r="K981" s="190"/>
      <c r="L981" s="190"/>
      <c r="M981" s="190"/>
      <c r="N981" s="268">
        <v>0</v>
      </c>
      <c r="O981" s="268">
        <v>2.13</v>
      </c>
      <c r="P981" s="190" t="s">
        <v>657</v>
      </c>
      <c r="Q981" s="377"/>
    </row>
    <row r="982" spans="1:17" ht="51">
      <c r="A982" s="265">
        <v>224</v>
      </c>
      <c r="B982" s="190"/>
      <c r="C982" s="266" t="s">
        <v>104</v>
      </c>
      <c r="D982" s="267">
        <v>43865</v>
      </c>
      <c r="E982" s="237" t="s">
        <v>3332</v>
      </c>
      <c r="F982" s="237" t="s">
        <v>3</v>
      </c>
      <c r="G982" s="237">
        <v>1821782</v>
      </c>
      <c r="H982" s="190"/>
      <c r="I982" s="248" t="s">
        <v>4164</v>
      </c>
      <c r="J982" s="190"/>
      <c r="K982" s="190"/>
      <c r="L982" s="190"/>
      <c r="M982" s="190"/>
      <c r="N982" s="268">
        <v>0</v>
      </c>
      <c r="O982" s="268">
        <v>3000</v>
      </c>
      <c r="P982" s="190" t="s">
        <v>657</v>
      </c>
      <c r="Q982" s="377"/>
    </row>
    <row r="983" spans="1:17" ht="51">
      <c r="A983" s="265">
        <v>203</v>
      </c>
      <c r="B983" s="190"/>
      <c r="C983" s="266" t="s">
        <v>95</v>
      </c>
      <c r="D983" s="267">
        <v>43865</v>
      </c>
      <c r="E983" s="237" t="s">
        <v>3333</v>
      </c>
      <c r="F983" s="237" t="s">
        <v>3</v>
      </c>
      <c r="G983" s="237">
        <v>1821784</v>
      </c>
      <c r="H983" s="190"/>
      <c r="I983" s="248" t="s">
        <v>4165</v>
      </c>
      <c r="J983" s="190"/>
      <c r="K983" s="190"/>
      <c r="L983" s="190"/>
      <c r="M983" s="190"/>
      <c r="N983" s="268">
        <v>0</v>
      </c>
      <c r="O983" s="268">
        <v>3179.13</v>
      </c>
      <c r="P983" s="190" t="s">
        <v>657</v>
      </c>
      <c r="Q983" s="377"/>
    </row>
    <row r="984" spans="1:17" ht="51">
      <c r="A984" s="265" t="s">
        <v>553</v>
      </c>
      <c r="B984" s="190"/>
      <c r="C984" s="266" t="s">
        <v>605</v>
      </c>
      <c r="D984" s="267">
        <v>43865</v>
      </c>
      <c r="E984" s="237" t="s">
        <v>3334</v>
      </c>
      <c r="F984" s="237" t="s">
        <v>3</v>
      </c>
      <c r="G984" s="237">
        <v>1821804</v>
      </c>
      <c r="H984" s="190"/>
      <c r="I984" s="248" t="s">
        <v>4166</v>
      </c>
      <c r="J984" s="190"/>
      <c r="K984" s="190"/>
      <c r="L984" s="190"/>
      <c r="M984" s="190"/>
      <c r="N984" s="268">
        <v>0</v>
      </c>
      <c r="O984" s="268">
        <v>765.78</v>
      </c>
      <c r="P984" s="190" t="s">
        <v>657</v>
      </c>
      <c r="Q984" s="377"/>
    </row>
    <row r="985" spans="1:17" ht="63.75">
      <c r="A985" s="265" t="s">
        <v>562</v>
      </c>
      <c r="B985" s="190"/>
      <c r="C985" s="266" t="s">
        <v>604</v>
      </c>
      <c r="D985" s="267">
        <v>43865</v>
      </c>
      <c r="E985" s="237" t="s">
        <v>3335</v>
      </c>
      <c r="F985" s="237" t="s">
        <v>3</v>
      </c>
      <c r="G985" s="237">
        <v>1821806</v>
      </c>
      <c r="H985" s="190"/>
      <c r="I985" s="248" t="s">
        <v>4167</v>
      </c>
      <c r="J985" s="190"/>
      <c r="K985" s="190"/>
      <c r="L985" s="190"/>
      <c r="M985" s="190"/>
      <c r="N985" s="268">
        <v>0</v>
      </c>
      <c r="O985" s="268">
        <v>525.66999999999996</v>
      </c>
      <c r="P985" s="190" t="s">
        <v>657</v>
      </c>
      <c r="Q985" s="377"/>
    </row>
    <row r="986" spans="1:17" ht="51">
      <c r="A986" s="265" t="s">
        <v>562</v>
      </c>
      <c r="B986" s="190"/>
      <c r="C986" s="266" t="s">
        <v>604</v>
      </c>
      <c r="D986" s="267">
        <v>43865</v>
      </c>
      <c r="E986" s="237" t="s">
        <v>3336</v>
      </c>
      <c r="F986" s="237" t="s">
        <v>3</v>
      </c>
      <c r="G986" s="237">
        <v>1821808</v>
      </c>
      <c r="H986" s="190"/>
      <c r="I986" s="248" t="s">
        <v>4168</v>
      </c>
      <c r="J986" s="190"/>
      <c r="K986" s="190"/>
      <c r="L986" s="190"/>
      <c r="M986" s="190"/>
      <c r="N986" s="268">
        <v>0</v>
      </c>
      <c r="O986" s="268">
        <v>14551.43</v>
      </c>
      <c r="P986" s="190" t="s">
        <v>657</v>
      </c>
      <c r="Q986" s="377"/>
    </row>
    <row r="987" spans="1:17" ht="38.25">
      <c r="A987" s="265">
        <v>15</v>
      </c>
      <c r="B987" s="190"/>
      <c r="C987" s="266" t="s">
        <v>42</v>
      </c>
      <c r="D987" s="267">
        <v>43865</v>
      </c>
      <c r="E987" s="237" t="s">
        <v>3337</v>
      </c>
      <c r="F987" s="237" t="s">
        <v>3</v>
      </c>
      <c r="G987" s="237">
        <v>1821634</v>
      </c>
      <c r="H987" s="190"/>
      <c r="I987" s="248" t="s">
        <v>4169</v>
      </c>
      <c r="J987" s="190"/>
      <c r="K987" s="190"/>
      <c r="L987" s="190"/>
      <c r="M987" s="190"/>
      <c r="N987" s="268">
        <v>0</v>
      </c>
      <c r="O987" s="268">
        <v>220990.39</v>
      </c>
      <c r="P987" s="190" t="s">
        <v>657</v>
      </c>
      <c r="Q987" s="377"/>
    </row>
    <row r="988" spans="1:17" ht="51">
      <c r="A988" s="265">
        <v>513</v>
      </c>
      <c r="B988" s="190"/>
      <c r="C988" s="266" t="s">
        <v>169</v>
      </c>
      <c r="D988" s="267">
        <v>43865</v>
      </c>
      <c r="E988" s="237" t="s">
        <v>3338</v>
      </c>
      <c r="F988" s="237" t="s">
        <v>3</v>
      </c>
      <c r="G988" s="237">
        <v>1821665</v>
      </c>
      <c r="H988" s="190"/>
      <c r="I988" s="248" t="s">
        <v>4170</v>
      </c>
      <c r="J988" s="190"/>
      <c r="K988" s="190"/>
      <c r="L988" s="190"/>
      <c r="M988" s="190"/>
      <c r="N988" s="268">
        <v>0</v>
      </c>
      <c r="O988" s="268">
        <v>10783.81</v>
      </c>
      <c r="P988" s="190" t="s">
        <v>657</v>
      </c>
      <c r="Q988" s="377"/>
    </row>
    <row r="989" spans="1:17" ht="51">
      <c r="A989" s="265">
        <v>513</v>
      </c>
      <c r="B989" s="190"/>
      <c r="C989" s="266" t="s">
        <v>169</v>
      </c>
      <c r="D989" s="267">
        <v>43865</v>
      </c>
      <c r="E989" s="237" t="s">
        <v>3339</v>
      </c>
      <c r="F989" s="237" t="s">
        <v>3</v>
      </c>
      <c r="G989" s="237">
        <v>1821668</v>
      </c>
      <c r="H989" s="190"/>
      <c r="I989" s="248" t="s">
        <v>4171</v>
      </c>
      <c r="J989" s="190"/>
      <c r="K989" s="190"/>
      <c r="L989" s="190"/>
      <c r="M989" s="190"/>
      <c r="N989" s="268">
        <v>0</v>
      </c>
      <c r="O989" s="268">
        <v>24560.5</v>
      </c>
      <c r="P989" s="190" t="s">
        <v>657</v>
      </c>
      <c r="Q989" s="377"/>
    </row>
    <row r="990" spans="1:17" ht="51">
      <c r="A990" s="265">
        <v>513</v>
      </c>
      <c r="B990" s="190"/>
      <c r="C990" s="266" t="s">
        <v>169</v>
      </c>
      <c r="D990" s="267">
        <v>43865</v>
      </c>
      <c r="E990" s="237" t="s">
        <v>3340</v>
      </c>
      <c r="F990" s="237" t="s">
        <v>3</v>
      </c>
      <c r="G990" s="237">
        <v>1821669</v>
      </c>
      <c r="H990" s="190"/>
      <c r="I990" s="248" t="s">
        <v>4172</v>
      </c>
      <c r="J990" s="190"/>
      <c r="K990" s="190"/>
      <c r="L990" s="190"/>
      <c r="M990" s="190"/>
      <c r="N990" s="268">
        <v>0</v>
      </c>
      <c r="O990" s="268">
        <v>1008.51</v>
      </c>
      <c r="P990" s="190" t="s">
        <v>657</v>
      </c>
      <c r="Q990" s="377"/>
    </row>
    <row r="991" spans="1:17" ht="51">
      <c r="A991" s="265">
        <v>513</v>
      </c>
      <c r="B991" s="190"/>
      <c r="C991" s="266" t="s">
        <v>169</v>
      </c>
      <c r="D991" s="267">
        <v>43865</v>
      </c>
      <c r="E991" s="237" t="s">
        <v>3341</v>
      </c>
      <c r="F991" s="237" t="s">
        <v>3</v>
      </c>
      <c r="G991" s="237">
        <v>1821671</v>
      </c>
      <c r="H991" s="190"/>
      <c r="I991" s="248" t="s">
        <v>4173</v>
      </c>
      <c r="J991" s="190"/>
      <c r="K991" s="190"/>
      <c r="L991" s="190"/>
      <c r="M991" s="190"/>
      <c r="N991" s="268">
        <v>0</v>
      </c>
      <c r="O991" s="268">
        <v>3796.9</v>
      </c>
      <c r="P991" s="190" t="s">
        <v>657</v>
      </c>
      <c r="Q991" s="377"/>
    </row>
    <row r="992" spans="1:17" ht="51">
      <c r="A992" s="265">
        <v>513</v>
      </c>
      <c r="B992" s="190"/>
      <c r="C992" s="266" t="s">
        <v>169</v>
      </c>
      <c r="D992" s="267">
        <v>43865</v>
      </c>
      <c r="E992" s="237" t="s">
        <v>3342</v>
      </c>
      <c r="F992" s="237" t="s">
        <v>3</v>
      </c>
      <c r="G992" s="237">
        <v>1821672</v>
      </c>
      <c r="H992" s="190"/>
      <c r="I992" s="248" t="s">
        <v>4174</v>
      </c>
      <c r="J992" s="190"/>
      <c r="K992" s="190"/>
      <c r="L992" s="190"/>
      <c r="M992" s="190"/>
      <c r="N992" s="268">
        <v>0</v>
      </c>
      <c r="O992" s="268">
        <v>378</v>
      </c>
      <c r="P992" s="190" t="s">
        <v>657</v>
      </c>
      <c r="Q992" s="377"/>
    </row>
    <row r="993" spans="1:17" ht="63.75">
      <c r="A993" s="265">
        <v>592</v>
      </c>
      <c r="B993" s="190"/>
      <c r="C993" s="266" t="s">
        <v>634</v>
      </c>
      <c r="D993" s="267">
        <v>43865</v>
      </c>
      <c r="E993" s="237" t="s">
        <v>3343</v>
      </c>
      <c r="F993" s="237" t="s">
        <v>3</v>
      </c>
      <c r="G993" s="237">
        <v>1821732</v>
      </c>
      <c r="H993" s="190"/>
      <c r="I993" s="248" t="s">
        <v>4175</v>
      </c>
      <c r="J993" s="190"/>
      <c r="K993" s="190"/>
      <c r="L993" s="190"/>
      <c r="M993" s="190"/>
      <c r="N993" s="268">
        <v>0</v>
      </c>
      <c r="O993" s="268">
        <v>81448.14</v>
      </c>
      <c r="P993" s="190" t="s">
        <v>657</v>
      </c>
      <c r="Q993" s="377"/>
    </row>
    <row r="994" spans="1:17" ht="38.25">
      <c r="A994" s="265">
        <v>514</v>
      </c>
      <c r="B994" s="190"/>
      <c r="C994" s="266" t="s">
        <v>170</v>
      </c>
      <c r="D994" s="267">
        <v>43865</v>
      </c>
      <c r="E994" s="237" t="s">
        <v>3823</v>
      </c>
      <c r="F994" s="237" t="s">
        <v>658</v>
      </c>
      <c r="G994" s="237">
        <v>1224733</v>
      </c>
      <c r="H994" s="190"/>
      <c r="I994" s="248" t="s">
        <v>4603</v>
      </c>
      <c r="J994" s="190"/>
      <c r="K994" s="190"/>
      <c r="L994" s="190"/>
      <c r="M994" s="190"/>
      <c r="N994" s="268">
        <v>0</v>
      </c>
      <c r="O994" s="268">
        <v>150000000</v>
      </c>
      <c r="P994" s="190" t="s">
        <v>657</v>
      </c>
      <c r="Q994" s="377"/>
    </row>
    <row r="995" spans="1:17" ht="63.75">
      <c r="A995" s="265">
        <v>513</v>
      </c>
      <c r="B995" s="190"/>
      <c r="C995" s="266" t="s">
        <v>169</v>
      </c>
      <c r="D995" s="267">
        <v>43865</v>
      </c>
      <c r="E995" s="237" t="s">
        <v>3824</v>
      </c>
      <c r="F995" s="237" t="s">
        <v>15</v>
      </c>
      <c r="G995" s="237">
        <v>1263837</v>
      </c>
      <c r="H995" s="190"/>
      <c r="I995" s="248" t="s">
        <v>4604</v>
      </c>
      <c r="J995" s="190"/>
      <c r="K995" s="190"/>
      <c r="L995" s="190"/>
      <c r="M995" s="190"/>
      <c r="N995" s="268">
        <v>50</v>
      </c>
      <c r="O995" s="268">
        <v>0</v>
      </c>
      <c r="P995" s="190" t="s">
        <v>657</v>
      </c>
      <c r="Q995" s="377"/>
    </row>
    <row r="996" spans="1:17" ht="76.5">
      <c r="A996" s="265">
        <v>86</v>
      </c>
      <c r="B996" s="190"/>
      <c r="C996" s="266" t="s">
        <v>56</v>
      </c>
      <c r="D996" s="267">
        <v>43865</v>
      </c>
      <c r="E996" s="237" t="s">
        <v>3825</v>
      </c>
      <c r="F996" s="237" t="s">
        <v>6</v>
      </c>
      <c r="G996" s="237">
        <v>1237444</v>
      </c>
      <c r="H996" s="190"/>
      <c r="I996" s="248" t="s">
        <v>4605</v>
      </c>
      <c r="J996" s="190"/>
      <c r="K996" s="190"/>
      <c r="L996" s="190"/>
      <c r="M996" s="190"/>
      <c r="N996" s="268">
        <v>0</v>
      </c>
      <c r="O996" s="268">
        <v>30</v>
      </c>
      <c r="P996" s="190" t="s">
        <v>657</v>
      </c>
      <c r="Q996" s="377"/>
    </row>
    <row r="997" spans="1:17" ht="51">
      <c r="A997" s="265">
        <v>117</v>
      </c>
      <c r="B997" s="190"/>
      <c r="C997" s="266" t="s">
        <v>61</v>
      </c>
      <c r="D997" s="267">
        <v>43865</v>
      </c>
      <c r="E997" s="237" t="s">
        <v>3827</v>
      </c>
      <c r="F997" s="237" t="s">
        <v>11</v>
      </c>
      <c r="G997" s="237">
        <v>977863</v>
      </c>
      <c r="H997" s="190"/>
      <c r="I997" s="248" t="s">
        <v>4607</v>
      </c>
      <c r="J997" s="190"/>
      <c r="K997" s="190"/>
      <c r="L997" s="190"/>
      <c r="M997" s="190"/>
      <c r="N997" s="268">
        <v>50</v>
      </c>
      <c r="O997" s="268">
        <v>0</v>
      </c>
      <c r="P997" s="190" t="s">
        <v>657</v>
      </c>
      <c r="Q997" s="377"/>
    </row>
    <row r="998" spans="1:17" ht="51">
      <c r="A998" s="265">
        <v>117</v>
      </c>
      <c r="B998" s="190"/>
      <c r="C998" s="266" t="s">
        <v>61</v>
      </c>
      <c r="D998" s="267">
        <v>43865</v>
      </c>
      <c r="E998" s="237" t="s">
        <v>3828</v>
      </c>
      <c r="F998" s="237" t="s">
        <v>11</v>
      </c>
      <c r="G998" s="237">
        <v>977864</v>
      </c>
      <c r="H998" s="190"/>
      <c r="I998" s="248" t="s">
        <v>4608</v>
      </c>
      <c r="J998" s="190"/>
      <c r="K998" s="190"/>
      <c r="L998" s="190"/>
      <c r="M998" s="190"/>
      <c r="N998" s="268">
        <v>50</v>
      </c>
      <c r="O998" s="268">
        <v>0</v>
      </c>
      <c r="P998" s="190" t="s">
        <v>657</v>
      </c>
      <c r="Q998" s="377"/>
    </row>
    <row r="999" spans="1:17" ht="63.75">
      <c r="A999" s="265">
        <v>117</v>
      </c>
      <c r="B999" s="190"/>
      <c r="C999" s="266" t="s">
        <v>61</v>
      </c>
      <c r="D999" s="267">
        <v>43865</v>
      </c>
      <c r="E999" s="237" t="s">
        <v>3829</v>
      </c>
      <c r="F999" s="237" t="s">
        <v>11</v>
      </c>
      <c r="G999" s="237">
        <v>977876</v>
      </c>
      <c r="H999" s="190"/>
      <c r="I999" s="248" t="s">
        <v>4609</v>
      </c>
      <c r="J999" s="190"/>
      <c r="K999" s="190"/>
      <c r="L999" s="190"/>
      <c r="M999" s="190"/>
      <c r="N999" s="268">
        <v>50</v>
      </c>
      <c r="O999" s="268">
        <v>0</v>
      </c>
      <c r="P999" s="190" t="s">
        <v>657</v>
      </c>
      <c r="Q999" s="377"/>
    </row>
    <row r="1000" spans="1:17" ht="51">
      <c r="A1000" s="265">
        <v>117</v>
      </c>
      <c r="B1000" s="190"/>
      <c r="C1000" s="266" t="s">
        <v>61</v>
      </c>
      <c r="D1000" s="267">
        <v>43865</v>
      </c>
      <c r="E1000" s="237" t="s">
        <v>3830</v>
      </c>
      <c r="F1000" s="237" t="s">
        <v>11</v>
      </c>
      <c r="G1000" s="237">
        <v>977899</v>
      </c>
      <c r="H1000" s="190"/>
      <c r="I1000" s="248" t="s">
        <v>4610</v>
      </c>
      <c r="J1000" s="190"/>
      <c r="K1000" s="190"/>
      <c r="L1000" s="190"/>
      <c r="M1000" s="190"/>
      <c r="N1000" s="268">
        <v>50</v>
      </c>
      <c r="O1000" s="268">
        <v>0</v>
      </c>
      <c r="P1000" s="190" t="s">
        <v>657</v>
      </c>
      <c r="Q1000" s="377"/>
    </row>
    <row r="1001" spans="1:17" ht="51">
      <c r="A1001" s="265">
        <v>119</v>
      </c>
      <c r="B1001" s="190"/>
      <c r="C1001" s="266" t="s">
        <v>62</v>
      </c>
      <c r="D1001" s="267">
        <v>43865</v>
      </c>
      <c r="E1001" s="237" t="s">
        <v>3831</v>
      </c>
      <c r="F1001" s="237" t="s">
        <v>11</v>
      </c>
      <c r="G1001" s="237">
        <v>977902</v>
      </c>
      <c r="H1001" s="190"/>
      <c r="I1001" s="248" t="s">
        <v>4611</v>
      </c>
      <c r="J1001" s="190"/>
      <c r="K1001" s="190"/>
      <c r="L1001" s="190"/>
      <c r="M1001" s="190"/>
      <c r="N1001" s="268">
        <v>50</v>
      </c>
      <c r="O1001" s="268">
        <v>0</v>
      </c>
      <c r="P1001" s="190" t="s">
        <v>657</v>
      </c>
      <c r="Q1001" s="377"/>
    </row>
    <row r="1002" spans="1:17" ht="51">
      <c r="A1002" s="265">
        <v>513</v>
      </c>
      <c r="B1002" s="190"/>
      <c r="C1002" s="266" t="s">
        <v>169</v>
      </c>
      <c r="D1002" s="267">
        <v>43865</v>
      </c>
      <c r="E1002" s="237" t="s">
        <v>3832</v>
      </c>
      <c r="F1002" s="237" t="s">
        <v>15</v>
      </c>
      <c r="G1002" s="237">
        <v>1264806</v>
      </c>
      <c r="H1002" s="190"/>
      <c r="I1002" s="248" t="s">
        <v>4612</v>
      </c>
      <c r="J1002" s="190"/>
      <c r="K1002" s="190"/>
      <c r="L1002" s="190"/>
      <c r="M1002" s="190"/>
      <c r="N1002" s="268">
        <v>50</v>
      </c>
      <c r="O1002" s="268">
        <v>0</v>
      </c>
      <c r="P1002" s="190" t="s">
        <v>657</v>
      </c>
      <c r="Q1002" s="377"/>
    </row>
    <row r="1003" spans="1:17" ht="51">
      <c r="A1003" s="265">
        <v>117</v>
      </c>
      <c r="B1003" s="190"/>
      <c r="C1003" s="266" t="s">
        <v>61</v>
      </c>
      <c r="D1003" s="267">
        <v>43865</v>
      </c>
      <c r="E1003" s="237" t="s">
        <v>3833</v>
      </c>
      <c r="F1003" s="237" t="s">
        <v>11</v>
      </c>
      <c r="G1003" s="237">
        <v>977896</v>
      </c>
      <c r="H1003" s="190"/>
      <c r="I1003" s="248" t="s">
        <v>4613</v>
      </c>
      <c r="J1003" s="190"/>
      <c r="K1003" s="190"/>
      <c r="L1003" s="190"/>
      <c r="M1003" s="190"/>
      <c r="N1003" s="268">
        <v>50</v>
      </c>
      <c r="O1003" s="268">
        <v>0</v>
      </c>
      <c r="P1003" s="190" t="s">
        <v>657</v>
      </c>
      <c r="Q1003" s="377"/>
    </row>
    <row r="1004" spans="1:17" ht="51">
      <c r="A1004" s="265">
        <v>46</v>
      </c>
      <c r="B1004" s="190"/>
      <c r="C1004" s="266" t="s">
        <v>48</v>
      </c>
      <c r="D1004" s="267">
        <v>43866</v>
      </c>
      <c r="E1004" s="237" t="s">
        <v>3344</v>
      </c>
      <c r="F1004" s="237" t="s">
        <v>3</v>
      </c>
      <c r="G1004" s="237">
        <v>1821979</v>
      </c>
      <c r="H1004" s="190"/>
      <c r="I1004" s="248" t="s">
        <v>4176</v>
      </c>
      <c r="J1004" s="190"/>
      <c r="K1004" s="190"/>
      <c r="L1004" s="190"/>
      <c r="M1004" s="190"/>
      <c r="N1004" s="268">
        <v>0</v>
      </c>
      <c r="O1004" s="268">
        <v>18226</v>
      </c>
      <c r="P1004" s="190" t="s">
        <v>657</v>
      </c>
      <c r="Q1004" s="377"/>
    </row>
    <row r="1005" spans="1:17" ht="51">
      <c r="A1005" s="265">
        <v>35</v>
      </c>
      <c r="B1005" s="190"/>
      <c r="C1005" s="266" t="s">
        <v>46</v>
      </c>
      <c r="D1005" s="267">
        <v>43866</v>
      </c>
      <c r="E1005" s="237" t="s">
        <v>3345</v>
      </c>
      <c r="F1005" s="237" t="s">
        <v>3</v>
      </c>
      <c r="G1005" s="237">
        <v>1821989</v>
      </c>
      <c r="H1005" s="190"/>
      <c r="I1005" s="248" t="s">
        <v>4177</v>
      </c>
      <c r="J1005" s="190"/>
      <c r="K1005" s="190"/>
      <c r="L1005" s="190"/>
      <c r="M1005" s="190"/>
      <c r="N1005" s="268">
        <v>0</v>
      </c>
      <c r="O1005" s="268">
        <v>1277</v>
      </c>
      <c r="P1005" s="190" t="s">
        <v>657</v>
      </c>
      <c r="Q1005" s="377"/>
    </row>
    <row r="1006" spans="1:17" ht="51">
      <c r="A1006" s="265">
        <v>312</v>
      </c>
      <c r="B1006" s="190"/>
      <c r="C1006" s="266" t="s">
        <v>142</v>
      </c>
      <c r="D1006" s="267">
        <v>43866</v>
      </c>
      <c r="E1006" s="237" t="s">
        <v>3346</v>
      </c>
      <c r="F1006" s="237" t="s">
        <v>3</v>
      </c>
      <c r="G1006" s="237">
        <v>1821997</v>
      </c>
      <c r="H1006" s="190"/>
      <c r="I1006" s="248" t="s">
        <v>4178</v>
      </c>
      <c r="J1006" s="190"/>
      <c r="K1006" s="190"/>
      <c r="L1006" s="190"/>
      <c r="M1006" s="190"/>
      <c r="N1006" s="268">
        <v>0</v>
      </c>
      <c r="O1006" s="268">
        <v>5342</v>
      </c>
      <c r="P1006" s="190" t="s">
        <v>657</v>
      </c>
      <c r="Q1006" s="377"/>
    </row>
    <row r="1007" spans="1:17" ht="51">
      <c r="A1007" s="265">
        <v>312</v>
      </c>
      <c r="B1007" s="190"/>
      <c r="C1007" s="266" t="s">
        <v>142</v>
      </c>
      <c r="D1007" s="267">
        <v>43866</v>
      </c>
      <c r="E1007" s="237" t="s">
        <v>3347</v>
      </c>
      <c r="F1007" s="237" t="s">
        <v>3</v>
      </c>
      <c r="G1007" s="237">
        <v>1821999</v>
      </c>
      <c r="H1007" s="190"/>
      <c r="I1007" s="248" t="s">
        <v>4179</v>
      </c>
      <c r="J1007" s="190"/>
      <c r="K1007" s="190"/>
      <c r="L1007" s="190"/>
      <c r="M1007" s="190"/>
      <c r="N1007" s="268">
        <v>0</v>
      </c>
      <c r="O1007" s="268">
        <v>1336.41</v>
      </c>
      <c r="P1007" s="190" t="s">
        <v>657</v>
      </c>
      <c r="Q1007" s="377"/>
    </row>
    <row r="1008" spans="1:17" ht="51">
      <c r="A1008" s="265" t="s">
        <v>553</v>
      </c>
      <c r="B1008" s="190"/>
      <c r="C1008" s="266" t="s">
        <v>605</v>
      </c>
      <c r="D1008" s="267">
        <v>43866</v>
      </c>
      <c r="E1008" s="237" t="s">
        <v>3348</v>
      </c>
      <c r="F1008" s="237" t="s">
        <v>3</v>
      </c>
      <c r="G1008" s="237">
        <v>1822001</v>
      </c>
      <c r="H1008" s="190"/>
      <c r="I1008" s="248" t="s">
        <v>4180</v>
      </c>
      <c r="J1008" s="190"/>
      <c r="K1008" s="190"/>
      <c r="L1008" s="190"/>
      <c r="M1008" s="190"/>
      <c r="N1008" s="268">
        <v>0</v>
      </c>
      <c r="O1008" s="268">
        <v>741</v>
      </c>
      <c r="P1008" s="190" t="s">
        <v>657</v>
      </c>
      <c r="Q1008" s="377"/>
    </row>
    <row r="1009" spans="1:17" ht="51">
      <c r="A1009" s="265">
        <v>192</v>
      </c>
      <c r="B1009" s="190"/>
      <c r="C1009" s="266" t="s">
        <v>92</v>
      </c>
      <c r="D1009" s="267">
        <v>43866</v>
      </c>
      <c r="E1009" s="237" t="s">
        <v>3349</v>
      </c>
      <c r="F1009" s="237" t="s">
        <v>3</v>
      </c>
      <c r="G1009" s="237">
        <v>1822009</v>
      </c>
      <c r="H1009" s="190"/>
      <c r="I1009" s="248" t="s">
        <v>4181</v>
      </c>
      <c r="J1009" s="190"/>
      <c r="K1009" s="190"/>
      <c r="L1009" s="190"/>
      <c r="M1009" s="190"/>
      <c r="N1009" s="268">
        <v>0</v>
      </c>
      <c r="O1009" s="268">
        <v>28</v>
      </c>
      <c r="P1009" s="190" t="s">
        <v>657</v>
      </c>
      <c r="Q1009" s="377"/>
    </row>
    <row r="1010" spans="1:17" ht="51">
      <c r="A1010" s="265">
        <v>192</v>
      </c>
      <c r="B1010" s="190"/>
      <c r="C1010" s="266" t="s">
        <v>92</v>
      </c>
      <c r="D1010" s="267">
        <v>43866</v>
      </c>
      <c r="E1010" s="237" t="s">
        <v>3350</v>
      </c>
      <c r="F1010" s="237" t="s">
        <v>3</v>
      </c>
      <c r="G1010" s="237">
        <v>1822010</v>
      </c>
      <c r="H1010" s="190"/>
      <c r="I1010" s="248" t="s">
        <v>4182</v>
      </c>
      <c r="J1010" s="190"/>
      <c r="K1010" s="190"/>
      <c r="L1010" s="190"/>
      <c r="M1010" s="190"/>
      <c r="N1010" s="268">
        <v>0</v>
      </c>
      <c r="O1010" s="268">
        <v>381</v>
      </c>
      <c r="P1010" s="190" t="s">
        <v>657</v>
      </c>
      <c r="Q1010" s="377"/>
    </row>
    <row r="1011" spans="1:17" ht="51">
      <c r="A1011" s="265">
        <v>192</v>
      </c>
      <c r="B1011" s="190"/>
      <c r="C1011" s="266" t="s">
        <v>92</v>
      </c>
      <c r="D1011" s="267">
        <v>43866</v>
      </c>
      <c r="E1011" s="237" t="s">
        <v>3351</v>
      </c>
      <c r="F1011" s="237" t="s">
        <v>3</v>
      </c>
      <c r="G1011" s="237">
        <v>1822011</v>
      </c>
      <c r="H1011" s="190"/>
      <c r="I1011" s="248" t="s">
        <v>4183</v>
      </c>
      <c r="J1011" s="190"/>
      <c r="K1011" s="190"/>
      <c r="L1011" s="190"/>
      <c r="M1011" s="190"/>
      <c r="N1011" s="268">
        <v>0</v>
      </c>
      <c r="O1011" s="268">
        <v>16</v>
      </c>
      <c r="P1011" s="190" t="s">
        <v>657</v>
      </c>
      <c r="Q1011" s="377"/>
    </row>
    <row r="1012" spans="1:17" ht="51">
      <c r="A1012" s="265">
        <v>192</v>
      </c>
      <c r="B1012" s="190"/>
      <c r="C1012" s="266" t="s">
        <v>92</v>
      </c>
      <c r="D1012" s="267">
        <v>43866</v>
      </c>
      <c r="E1012" s="237" t="s">
        <v>3352</v>
      </c>
      <c r="F1012" s="237" t="s">
        <v>3</v>
      </c>
      <c r="G1012" s="237">
        <v>1822012</v>
      </c>
      <c r="H1012" s="190"/>
      <c r="I1012" s="248" t="s">
        <v>4184</v>
      </c>
      <c r="J1012" s="190"/>
      <c r="K1012" s="190"/>
      <c r="L1012" s="190"/>
      <c r="M1012" s="190"/>
      <c r="N1012" s="268">
        <v>0</v>
      </c>
      <c r="O1012" s="268">
        <v>335</v>
      </c>
      <c r="P1012" s="190" t="s">
        <v>657</v>
      </c>
      <c r="Q1012" s="377"/>
    </row>
    <row r="1013" spans="1:17" ht="51">
      <c r="A1013" s="265">
        <v>192</v>
      </c>
      <c r="B1013" s="190"/>
      <c r="C1013" s="266" t="s">
        <v>92</v>
      </c>
      <c r="D1013" s="267">
        <v>43866</v>
      </c>
      <c r="E1013" s="237" t="s">
        <v>3353</v>
      </c>
      <c r="F1013" s="237" t="s">
        <v>3</v>
      </c>
      <c r="G1013" s="237">
        <v>1822013</v>
      </c>
      <c r="H1013" s="190"/>
      <c r="I1013" s="248" t="s">
        <v>4185</v>
      </c>
      <c r="J1013" s="190"/>
      <c r="K1013" s="190"/>
      <c r="L1013" s="190"/>
      <c r="M1013" s="190"/>
      <c r="N1013" s="268">
        <v>0</v>
      </c>
      <c r="O1013" s="268">
        <v>73</v>
      </c>
      <c r="P1013" s="190" t="s">
        <v>657</v>
      </c>
      <c r="Q1013" s="377"/>
    </row>
    <row r="1014" spans="1:17" ht="51">
      <c r="A1014" s="265">
        <v>35</v>
      </c>
      <c r="B1014" s="190"/>
      <c r="C1014" s="266" t="s">
        <v>46</v>
      </c>
      <c r="D1014" s="267">
        <v>43866</v>
      </c>
      <c r="E1014" s="237" t="s">
        <v>3354</v>
      </c>
      <c r="F1014" s="237" t="s">
        <v>3</v>
      </c>
      <c r="G1014" s="237">
        <v>1822014</v>
      </c>
      <c r="H1014" s="190"/>
      <c r="I1014" s="248" t="s">
        <v>4186</v>
      </c>
      <c r="J1014" s="190"/>
      <c r="K1014" s="190"/>
      <c r="L1014" s="190"/>
      <c r="M1014" s="190"/>
      <c r="N1014" s="268">
        <v>0</v>
      </c>
      <c r="O1014" s="268">
        <v>400</v>
      </c>
      <c r="P1014" s="190" t="s">
        <v>657</v>
      </c>
      <c r="Q1014" s="377"/>
    </row>
    <row r="1015" spans="1:17" ht="51">
      <c r="A1015" s="265" t="s">
        <v>553</v>
      </c>
      <c r="B1015" s="190"/>
      <c r="C1015" s="266" t="s">
        <v>605</v>
      </c>
      <c r="D1015" s="267">
        <v>43866</v>
      </c>
      <c r="E1015" s="237" t="s">
        <v>3355</v>
      </c>
      <c r="F1015" s="237" t="s">
        <v>3</v>
      </c>
      <c r="G1015" s="237">
        <v>1822016</v>
      </c>
      <c r="H1015" s="190"/>
      <c r="I1015" s="248" t="s">
        <v>4187</v>
      </c>
      <c r="J1015" s="190"/>
      <c r="K1015" s="190"/>
      <c r="L1015" s="190"/>
      <c r="M1015" s="190"/>
      <c r="N1015" s="268">
        <v>0</v>
      </c>
      <c r="O1015" s="268">
        <v>4608</v>
      </c>
      <c r="P1015" s="190" t="s">
        <v>657</v>
      </c>
      <c r="Q1015" s="377"/>
    </row>
    <row r="1016" spans="1:17" ht="38.25">
      <c r="A1016" s="265" t="s">
        <v>562</v>
      </c>
      <c r="B1016" s="190"/>
      <c r="C1016" s="266" t="s">
        <v>604</v>
      </c>
      <c r="D1016" s="267">
        <v>43866</v>
      </c>
      <c r="E1016" s="237" t="s">
        <v>3356</v>
      </c>
      <c r="F1016" s="237" t="s">
        <v>3</v>
      </c>
      <c r="G1016" s="237">
        <v>1822040</v>
      </c>
      <c r="H1016" s="190"/>
      <c r="I1016" s="248" t="s">
        <v>1353</v>
      </c>
      <c r="J1016" s="190"/>
      <c r="K1016" s="190"/>
      <c r="L1016" s="190"/>
      <c r="M1016" s="190"/>
      <c r="N1016" s="268">
        <v>0</v>
      </c>
      <c r="O1016" s="268">
        <v>800</v>
      </c>
      <c r="P1016" s="190" t="s">
        <v>657</v>
      </c>
      <c r="Q1016" s="377"/>
    </row>
    <row r="1017" spans="1:17" ht="51">
      <c r="A1017" s="265">
        <v>35</v>
      </c>
      <c r="B1017" s="190"/>
      <c r="C1017" s="266" t="s">
        <v>46</v>
      </c>
      <c r="D1017" s="267">
        <v>43866</v>
      </c>
      <c r="E1017" s="237" t="s">
        <v>3357</v>
      </c>
      <c r="F1017" s="237" t="s">
        <v>3</v>
      </c>
      <c r="G1017" s="237">
        <v>1822095</v>
      </c>
      <c r="H1017" s="190"/>
      <c r="I1017" s="248" t="s">
        <v>4188</v>
      </c>
      <c r="J1017" s="190"/>
      <c r="K1017" s="190"/>
      <c r="L1017" s="190"/>
      <c r="M1017" s="190"/>
      <c r="N1017" s="268">
        <v>0</v>
      </c>
      <c r="O1017" s="268">
        <v>290</v>
      </c>
      <c r="P1017" s="190" t="s">
        <v>657</v>
      </c>
      <c r="Q1017" s="377"/>
    </row>
    <row r="1018" spans="1:17" ht="51">
      <c r="A1018" s="265" t="s">
        <v>562</v>
      </c>
      <c r="B1018" s="190"/>
      <c r="C1018" s="266" t="s">
        <v>604</v>
      </c>
      <c r="D1018" s="267">
        <v>43866</v>
      </c>
      <c r="E1018" s="237" t="s">
        <v>3358</v>
      </c>
      <c r="F1018" s="237" t="s">
        <v>3</v>
      </c>
      <c r="G1018" s="237">
        <v>1822122</v>
      </c>
      <c r="H1018" s="190"/>
      <c r="I1018" s="248" t="s">
        <v>1349</v>
      </c>
      <c r="J1018" s="190"/>
      <c r="K1018" s="190"/>
      <c r="L1018" s="190"/>
      <c r="M1018" s="190"/>
      <c r="N1018" s="268">
        <v>0</v>
      </c>
      <c r="O1018" s="268">
        <v>4310</v>
      </c>
      <c r="P1018" s="190" t="s">
        <v>657</v>
      </c>
      <c r="Q1018" s="377"/>
    </row>
    <row r="1019" spans="1:17" ht="38.25">
      <c r="A1019" s="265" t="s">
        <v>562</v>
      </c>
      <c r="B1019" s="190"/>
      <c r="C1019" s="266" t="s">
        <v>604</v>
      </c>
      <c r="D1019" s="267">
        <v>43866</v>
      </c>
      <c r="E1019" s="237" t="s">
        <v>3359</v>
      </c>
      <c r="F1019" s="237" t="s">
        <v>3</v>
      </c>
      <c r="G1019" s="237">
        <v>1822123</v>
      </c>
      <c r="H1019" s="190"/>
      <c r="I1019" s="248" t="s">
        <v>727</v>
      </c>
      <c r="J1019" s="190"/>
      <c r="K1019" s="190"/>
      <c r="L1019" s="190"/>
      <c r="M1019" s="190"/>
      <c r="N1019" s="268">
        <v>0</v>
      </c>
      <c r="O1019" s="268">
        <v>1360</v>
      </c>
      <c r="P1019" s="190" t="s">
        <v>657</v>
      </c>
      <c r="Q1019" s="377"/>
    </row>
    <row r="1020" spans="1:17" ht="63.75">
      <c r="A1020" s="265" t="s">
        <v>553</v>
      </c>
      <c r="B1020" s="190"/>
      <c r="C1020" s="266" t="s">
        <v>605</v>
      </c>
      <c r="D1020" s="267">
        <v>43866</v>
      </c>
      <c r="E1020" s="237" t="s">
        <v>3360</v>
      </c>
      <c r="F1020" s="237" t="s">
        <v>3</v>
      </c>
      <c r="G1020" s="237">
        <v>1821990</v>
      </c>
      <c r="H1020" s="190"/>
      <c r="I1020" s="248" t="s">
        <v>4189</v>
      </c>
      <c r="J1020" s="190"/>
      <c r="K1020" s="190"/>
      <c r="L1020" s="190"/>
      <c r="M1020" s="190"/>
      <c r="N1020" s="268">
        <v>0</v>
      </c>
      <c r="O1020" s="268">
        <v>8417.75</v>
      </c>
      <c r="P1020" s="190" t="s">
        <v>657</v>
      </c>
      <c r="Q1020" s="377"/>
    </row>
    <row r="1021" spans="1:17" ht="63.75">
      <c r="A1021" s="265">
        <v>301</v>
      </c>
      <c r="B1021" s="190"/>
      <c r="C1021" s="266" t="s">
        <v>137</v>
      </c>
      <c r="D1021" s="267">
        <v>43866</v>
      </c>
      <c r="E1021" s="237" t="s">
        <v>3361</v>
      </c>
      <c r="F1021" s="237" t="s">
        <v>3</v>
      </c>
      <c r="G1021" s="237">
        <v>1822015</v>
      </c>
      <c r="H1021" s="190"/>
      <c r="I1021" s="248" t="s">
        <v>4190</v>
      </c>
      <c r="J1021" s="190"/>
      <c r="K1021" s="190"/>
      <c r="L1021" s="190"/>
      <c r="M1021" s="190"/>
      <c r="N1021" s="268">
        <v>0</v>
      </c>
      <c r="O1021" s="268">
        <v>1800000</v>
      </c>
      <c r="P1021" s="190" t="s">
        <v>657</v>
      </c>
      <c r="Q1021" s="377"/>
    </row>
    <row r="1022" spans="1:17" ht="51">
      <c r="A1022" s="265">
        <v>513</v>
      </c>
      <c r="B1022" s="190"/>
      <c r="C1022" s="266" t="s">
        <v>169</v>
      </c>
      <c r="D1022" s="267">
        <v>43866</v>
      </c>
      <c r="E1022" s="237" t="s">
        <v>3362</v>
      </c>
      <c r="F1022" s="237" t="s">
        <v>3</v>
      </c>
      <c r="G1022" s="237">
        <v>1822031</v>
      </c>
      <c r="H1022" s="190"/>
      <c r="I1022" s="248" t="s">
        <v>4191</v>
      </c>
      <c r="J1022" s="190"/>
      <c r="K1022" s="190"/>
      <c r="L1022" s="190"/>
      <c r="M1022" s="190"/>
      <c r="N1022" s="268">
        <v>0</v>
      </c>
      <c r="O1022" s="268">
        <v>10251.65</v>
      </c>
      <c r="P1022" s="190" t="s">
        <v>657</v>
      </c>
      <c r="Q1022" s="377"/>
    </row>
    <row r="1023" spans="1:17" ht="51">
      <c r="A1023" s="265">
        <v>513</v>
      </c>
      <c r="B1023" s="190"/>
      <c r="C1023" s="266" t="s">
        <v>169</v>
      </c>
      <c r="D1023" s="267">
        <v>43866</v>
      </c>
      <c r="E1023" s="237" t="s">
        <v>3363</v>
      </c>
      <c r="F1023" s="237" t="s">
        <v>3</v>
      </c>
      <c r="G1023" s="237">
        <v>1822033</v>
      </c>
      <c r="H1023" s="190"/>
      <c r="I1023" s="248" t="s">
        <v>4192</v>
      </c>
      <c r="J1023" s="190"/>
      <c r="K1023" s="190"/>
      <c r="L1023" s="190"/>
      <c r="M1023" s="190"/>
      <c r="N1023" s="268">
        <v>0</v>
      </c>
      <c r="O1023" s="268">
        <v>986.39</v>
      </c>
      <c r="P1023" s="190" t="s">
        <v>657</v>
      </c>
      <c r="Q1023" s="377"/>
    </row>
    <row r="1024" spans="1:17" ht="63.75">
      <c r="A1024" s="265">
        <v>595</v>
      </c>
      <c r="B1024" s="190"/>
      <c r="C1024" s="266" t="s">
        <v>629</v>
      </c>
      <c r="D1024" s="267">
        <v>43866</v>
      </c>
      <c r="E1024" s="237" t="s">
        <v>3364</v>
      </c>
      <c r="F1024" s="237" t="s">
        <v>3</v>
      </c>
      <c r="G1024" s="237">
        <v>1822062</v>
      </c>
      <c r="H1024" s="190"/>
      <c r="I1024" s="248" t="s">
        <v>4193</v>
      </c>
      <c r="J1024" s="190"/>
      <c r="K1024" s="190"/>
      <c r="L1024" s="190"/>
      <c r="M1024" s="190"/>
      <c r="N1024" s="268">
        <v>0</v>
      </c>
      <c r="O1024" s="268">
        <v>8458.75</v>
      </c>
      <c r="P1024" s="190" t="s">
        <v>657</v>
      </c>
      <c r="Q1024" s="377"/>
    </row>
    <row r="1025" spans="1:17" ht="51">
      <c r="A1025" s="265" t="s">
        <v>553</v>
      </c>
      <c r="B1025" s="190"/>
      <c r="C1025" s="266" t="s">
        <v>605</v>
      </c>
      <c r="D1025" s="267">
        <v>43866</v>
      </c>
      <c r="E1025" s="237" t="s">
        <v>3365</v>
      </c>
      <c r="F1025" s="237" t="s">
        <v>3</v>
      </c>
      <c r="G1025" s="237">
        <v>1822066</v>
      </c>
      <c r="H1025" s="190"/>
      <c r="I1025" s="248" t="s">
        <v>4194</v>
      </c>
      <c r="J1025" s="190"/>
      <c r="K1025" s="190"/>
      <c r="L1025" s="190"/>
      <c r="M1025" s="190"/>
      <c r="N1025" s="268">
        <v>0</v>
      </c>
      <c r="O1025" s="268">
        <v>14591.19</v>
      </c>
      <c r="P1025" s="190" t="s">
        <v>657</v>
      </c>
      <c r="Q1025" s="377"/>
    </row>
    <row r="1026" spans="1:17" ht="51">
      <c r="A1026" s="265">
        <v>595</v>
      </c>
      <c r="B1026" s="190"/>
      <c r="C1026" s="266" t="s">
        <v>629</v>
      </c>
      <c r="D1026" s="267">
        <v>43866</v>
      </c>
      <c r="E1026" s="237" t="s">
        <v>3366</v>
      </c>
      <c r="F1026" s="237" t="s">
        <v>3</v>
      </c>
      <c r="G1026" s="237">
        <v>1822086</v>
      </c>
      <c r="H1026" s="190"/>
      <c r="I1026" s="248" t="s">
        <v>4195</v>
      </c>
      <c r="J1026" s="190"/>
      <c r="K1026" s="190"/>
      <c r="L1026" s="190"/>
      <c r="M1026" s="190"/>
      <c r="N1026" s="268">
        <v>0</v>
      </c>
      <c r="O1026" s="268">
        <v>500</v>
      </c>
      <c r="P1026" s="190" t="s">
        <v>657</v>
      </c>
      <c r="Q1026" s="377"/>
    </row>
    <row r="1027" spans="1:17" ht="63.75">
      <c r="A1027" s="265">
        <v>595</v>
      </c>
      <c r="B1027" s="190"/>
      <c r="C1027" s="266" t="s">
        <v>629</v>
      </c>
      <c r="D1027" s="267">
        <v>43866</v>
      </c>
      <c r="E1027" s="237" t="s">
        <v>3367</v>
      </c>
      <c r="F1027" s="237" t="s">
        <v>3</v>
      </c>
      <c r="G1027" s="237">
        <v>1822087</v>
      </c>
      <c r="H1027" s="190"/>
      <c r="I1027" s="248" t="s">
        <v>4196</v>
      </c>
      <c r="J1027" s="190"/>
      <c r="K1027" s="190"/>
      <c r="L1027" s="190"/>
      <c r="M1027" s="190"/>
      <c r="N1027" s="268">
        <v>0</v>
      </c>
      <c r="O1027" s="268">
        <v>6977.87</v>
      </c>
      <c r="P1027" s="190" t="s">
        <v>657</v>
      </c>
      <c r="Q1027" s="377"/>
    </row>
    <row r="1028" spans="1:17" ht="63.75">
      <c r="A1028" s="265" t="s">
        <v>562</v>
      </c>
      <c r="B1028" s="190"/>
      <c r="C1028" s="266" t="s">
        <v>604</v>
      </c>
      <c r="D1028" s="267">
        <v>43866</v>
      </c>
      <c r="E1028" s="237" t="s">
        <v>3368</v>
      </c>
      <c r="F1028" s="237" t="s">
        <v>3</v>
      </c>
      <c r="G1028" s="237">
        <v>1822098</v>
      </c>
      <c r="H1028" s="190"/>
      <c r="I1028" s="248" t="s">
        <v>4197</v>
      </c>
      <c r="J1028" s="190"/>
      <c r="K1028" s="190"/>
      <c r="L1028" s="190"/>
      <c r="M1028" s="190"/>
      <c r="N1028" s="268">
        <v>0</v>
      </c>
      <c r="O1028" s="268">
        <v>24187.03</v>
      </c>
      <c r="P1028" s="190" t="s">
        <v>657</v>
      </c>
      <c r="Q1028" s="377"/>
    </row>
    <row r="1029" spans="1:17" ht="38.25">
      <c r="A1029" s="265" t="s">
        <v>562</v>
      </c>
      <c r="B1029" s="190"/>
      <c r="C1029" s="266" t="s">
        <v>604</v>
      </c>
      <c r="D1029" s="267">
        <v>43866</v>
      </c>
      <c r="E1029" s="237" t="s">
        <v>3369</v>
      </c>
      <c r="F1029" s="237" t="s">
        <v>3</v>
      </c>
      <c r="G1029" s="237">
        <v>1822146</v>
      </c>
      <c r="H1029" s="190"/>
      <c r="I1029" s="248" t="s">
        <v>709</v>
      </c>
      <c r="J1029" s="190"/>
      <c r="K1029" s="190"/>
      <c r="L1029" s="190"/>
      <c r="M1029" s="190"/>
      <c r="N1029" s="268">
        <v>0</v>
      </c>
      <c r="O1029" s="268">
        <v>6200</v>
      </c>
      <c r="P1029" s="190" t="s">
        <v>657</v>
      </c>
      <c r="Q1029" s="377"/>
    </row>
    <row r="1030" spans="1:17" ht="51">
      <c r="A1030" s="265">
        <v>35</v>
      </c>
      <c r="B1030" s="190"/>
      <c r="C1030" s="266" t="s">
        <v>46</v>
      </c>
      <c r="D1030" s="267">
        <v>43866</v>
      </c>
      <c r="E1030" s="237" t="s">
        <v>3370</v>
      </c>
      <c r="F1030" s="237" t="s">
        <v>3</v>
      </c>
      <c r="G1030" s="237">
        <v>1822179</v>
      </c>
      <c r="H1030" s="190"/>
      <c r="I1030" s="248" t="s">
        <v>4198</v>
      </c>
      <c r="J1030" s="190"/>
      <c r="K1030" s="190"/>
      <c r="L1030" s="190"/>
      <c r="M1030" s="190"/>
      <c r="N1030" s="268">
        <v>0</v>
      </c>
      <c r="O1030" s="268">
        <v>3513.93</v>
      </c>
      <c r="P1030" s="190" t="s">
        <v>657</v>
      </c>
      <c r="Q1030" s="377"/>
    </row>
    <row r="1031" spans="1:17" ht="51">
      <c r="A1031" s="265">
        <v>35</v>
      </c>
      <c r="B1031" s="190"/>
      <c r="C1031" s="266" t="s">
        <v>46</v>
      </c>
      <c r="D1031" s="267">
        <v>43866</v>
      </c>
      <c r="E1031" s="237" t="s">
        <v>3371</v>
      </c>
      <c r="F1031" s="237" t="s">
        <v>3</v>
      </c>
      <c r="G1031" s="237">
        <v>1822193</v>
      </c>
      <c r="H1031" s="190"/>
      <c r="I1031" s="248" t="s">
        <v>4199</v>
      </c>
      <c r="J1031" s="190"/>
      <c r="K1031" s="190"/>
      <c r="L1031" s="190"/>
      <c r="M1031" s="190"/>
      <c r="N1031" s="268">
        <v>0</v>
      </c>
      <c r="O1031" s="268">
        <v>925</v>
      </c>
      <c r="P1031" s="190" t="s">
        <v>657</v>
      </c>
      <c r="Q1031" s="377"/>
    </row>
    <row r="1032" spans="1:17" ht="51">
      <c r="A1032" s="265">
        <v>66</v>
      </c>
      <c r="B1032" s="190"/>
      <c r="C1032" s="266" t="s">
        <v>52</v>
      </c>
      <c r="D1032" s="267">
        <v>43866</v>
      </c>
      <c r="E1032" s="237" t="s">
        <v>3372</v>
      </c>
      <c r="F1032" s="237" t="s">
        <v>3</v>
      </c>
      <c r="G1032" s="237">
        <v>1822209</v>
      </c>
      <c r="H1032" s="190"/>
      <c r="I1032" s="248" t="s">
        <v>4200</v>
      </c>
      <c r="J1032" s="190"/>
      <c r="K1032" s="190"/>
      <c r="L1032" s="190"/>
      <c r="M1032" s="190"/>
      <c r="N1032" s="268">
        <v>0</v>
      </c>
      <c r="O1032" s="268">
        <v>2398.6799999999998</v>
      </c>
      <c r="P1032" s="190" t="s">
        <v>657</v>
      </c>
      <c r="Q1032" s="377"/>
    </row>
    <row r="1033" spans="1:17" ht="51">
      <c r="A1033" s="265">
        <v>513</v>
      </c>
      <c r="B1033" s="190"/>
      <c r="C1033" s="266" t="s">
        <v>169</v>
      </c>
      <c r="D1033" s="267">
        <v>43866</v>
      </c>
      <c r="E1033" s="237" t="s">
        <v>3834</v>
      </c>
      <c r="F1033" s="237" t="s">
        <v>15</v>
      </c>
      <c r="G1033" s="237">
        <v>1265169</v>
      </c>
      <c r="H1033" s="190"/>
      <c r="I1033" s="248" t="s">
        <v>1472</v>
      </c>
      <c r="J1033" s="190"/>
      <c r="K1033" s="190"/>
      <c r="L1033" s="190"/>
      <c r="M1033" s="190"/>
      <c r="N1033" s="268">
        <v>50</v>
      </c>
      <c r="O1033" s="268">
        <v>0</v>
      </c>
      <c r="P1033" s="190" t="s">
        <v>657</v>
      </c>
      <c r="Q1033" s="377"/>
    </row>
    <row r="1034" spans="1:17" ht="51">
      <c r="A1034" s="265">
        <v>117</v>
      </c>
      <c r="B1034" s="190"/>
      <c r="C1034" s="266" t="s">
        <v>61</v>
      </c>
      <c r="D1034" s="267">
        <v>43866</v>
      </c>
      <c r="E1034" s="237" t="s">
        <v>3835</v>
      </c>
      <c r="F1034" s="237" t="s">
        <v>11</v>
      </c>
      <c r="G1034" s="237">
        <v>977932</v>
      </c>
      <c r="H1034" s="190"/>
      <c r="I1034" s="248" t="s">
        <v>4614</v>
      </c>
      <c r="J1034" s="190"/>
      <c r="K1034" s="190"/>
      <c r="L1034" s="190"/>
      <c r="M1034" s="190"/>
      <c r="N1034" s="268">
        <v>50</v>
      </c>
      <c r="O1034" s="268">
        <v>0</v>
      </c>
      <c r="P1034" s="190" t="s">
        <v>657</v>
      </c>
      <c r="Q1034" s="377"/>
    </row>
    <row r="1035" spans="1:17" ht="76.5">
      <c r="A1035" s="265">
        <v>513</v>
      </c>
      <c r="B1035" s="190"/>
      <c r="C1035" s="266" t="s">
        <v>169</v>
      </c>
      <c r="D1035" s="267">
        <v>43866</v>
      </c>
      <c r="E1035" s="237" t="s">
        <v>3836</v>
      </c>
      <c r="F1035" s="237" t="s">
        <v>15</v>
      </c>
      <c r="G1035" s="237">
        <v>1265485</v>
      </c>
      <c r="H1035" s="190"/>
      <c r="I1035" s="248" t="s">
        <v>4615</v>
      </c>
      <c r="J1035" s="190"/>
      <c r="K1035" s="190"/>
      <c r="L1035" s="190"/>
      <c r="M1035" s="190"/>
      <c r="N1035" s="268">
        <v>50</v>
      </c>
      <c r="O1035" s="268">
        <v>0</v>
      </c>
      <c r="P1035" s="190" t="s">
        <v>657</v>
      </c>
      <c r="Q1035" s="377"/>
    </row>
    <row r="1036" spans="1:17" ht="51">
      <c r="A1036" s="265">
        <v>117</v>
      </c>
      <c r="B1036" s="190"/>
      <c r="C1036" s="266" t="s">
        <v>61</v>
      </c>
      <c r="D1036" s="267">
        <v>43866</v>
      </c>
      <c r="E1036" s="237" t="s">
        <v>3837</v>
      </c>
      <c r="F1036" s="237" t="s">
        <v>11</v>
      </c>
      <c r="G1036" s="237">
        <v>977973</v>
      </c>
      <c r="H1036" s="190"/>
      <c r="I1036" s="248" t="s">
        <v>4616</v>
      </c>
      <c r="J1036" s="190"/>
      <c r="K1036" s="190"/>
      <c r="L1036" s="190"/>
      <c r="M1036" s="190"/>
      <c r="N1036" s="268">
        <v>50</v>
      </c>
      <c r="O1036" s="268">
        <v>0</v>
      </c>
      <c r="P1036" s="190" t="s">
        <v>657</v>
      </c>
      <c r="Q1036" s="377"/>
    </row>
    <row r="1037" spans="1:17" ht="51">
      <c r="A1037" s="265">
        <v>117</v>
      </c>
      <c r="B1037" s="190"/>
      <c r="C1037" s="266" t="s">
        <v>61</v>
      </c>
      <c r="D1037" s="267">
        <v>43866</v>
      </c>
      <c r="E1037" s="237" t="s">
        <v>3838</v>
      </c>
      <c r="F1037" s="237" t="s">
        <v>11</v>
      </c>
      <c r="G1037" s="237">
        <v>978029</v>
      </c>
      <c r="H1037" s="190"/>
      <c r="I1037" s="248" t="s">
        <v>4617</v>
      </c>
      <c r="J1037" s="190"/>
      <c r="K1037" s="190"/>
      <c r="L1037" s="190"/>
      <c r="M1037" s="190"/>
      <c r="N1037" s="268">
        <v>50</v>
      </c>
      <c r="O1037" s="268">
        <v>0</v>
      </c>
      <c r="P1037" s="190" t="s">
        <v>657</v>
      </c>
      <c r="Q1037" s="377"/>
    </row>
    <row r="1038" spans="1:17" ht="63.75">
      <c r="A1038" s="265">
        <v>513</v>
      </c>
      <c r="B1038" s="190"/>
      <c r="C1038" s="266" t="s">
        <v>169</v>
      </c>
      <c r="D1038" s="267">
        <v>43866</v>
      </c>
      <c r="E1038" s="237" t="s">
        <v>3839</v>
      </c>
      <c r="F1038" s="237" t="s">
        <v>15</v>
      </c>
      <c r="G1038" s="237">
        <v>1266207</v>
      </c>
      <c r="H1038" s="190"/>
      <c r="I1038" s="248" t="s">
        <v>4618</v>
      </c>
      <c r="J1038" s="190"/>
      <c r="K1038" s="190"/>
      <c r="L1038" s="190"/>
      <c r="M1038" s="190"/>
      <c r="N1038" s="268">
        <v>50</v>
      </c>
      <c r="O1038" s="268">
        <v>0</v>
      </c>
      <c r="P1038" s="190" t="s">
        <v>657</v>
      </c>
      <c r="Q1038" s="377"/>
    </row>
    <row r="1039" spans="1:17" ht="51">
      <c r="A1039" s="265">
        <v>86</v>
      </c>
      <c r="B1039" s="190"/>
      <c r="C1039" s="266" t="s">
        <v>56</v>
      </c>
      <c r="D1039" s="267">
        <v>43867</v>
      </c>
      <c r="E1039" s="237" t="s">
        <v>3373</v>
      </c>
      <c r="F1039" s="237" t="s">
        <v>3</v>
      </c>
      <c r="G1039" s="237">
        <v>1822357</v>
      </c>
      <c r="H1039" s="190"/>
      <c r="I1039" s="248" t="s">
        <v>4201</v>
      </c>
      <c r="J1039" s="190"/>
      <c r="K1039" s="190"/>
      <c r="L1039" s="190"/>
      <c r="M1039" s="190"/>
      <c r="N1039" s="268">
        <v>0</v>
      </c>
      <c r="O1039" s="268">
        <v>4650</v>
      </c>
      <c r="P1039" s="190" t="s">
        <v>657</v>
      </c>
      <c r="Q1039" s="377"/>
    </row>
    <row r="1040" spans="1:17" ht="63.75">
      <c r="A1040" s="265">
        <v>670</v>
      </c>
      <c r="B1040" s="190"/>
      <c r="C1040" s="266" t="s">
        <v>187</v>
      </c>
      <c r="D1040" s="267">
        <v>43867</v>
      </c>
      <c r="E1040" s="237" t="s">
        <v>3374</v>
      </c>
      <c r="F1040" s="237" t="s">
        <v>3</v>
      </c>
      <c r="G1040" s="237">
        <v>1822400</v>
      </c>
      <c r="H1040" s="190"/>
      <c r="I1040" s="248" t="s">
        <v>4202</v>
      </c>
      <c r="J1040" s="190"/>
      <c r="K1040" s="190"/>
      <c r="L1040" s="190"/>
      <c r="M1040" s="190"/>
      <c r="N1040" s="268">
        <v>0</v>
      </c>
      <c r="O1040" s="268">
        <v>65801</v>
      </c>
      <c r="P1040" s="190" t="s">
        <v>657</v>
      </c>
      <c r="Q1040" s="377"/>
    </row>
    <row r="1041" spans="1:17" ht="51">
      <c r="A1041" s="265">
        <v>670</v>
      </c>
      <c r="B1041" s="190"/>
      <c r="C1041" s="266" t="s">
        <v>187</v>
      </c>
      <c r="D1041" s="267">
        <v>43867</v>
      </c>
      <c r="E1041" s="237" t="s">
        <v>3375</v>
      </c>
      <c r="F1041" s="237" t="s">
        <v>3</v>
      </c>
      <c r="G1041" s="237">
        <v>1822404</v>
      </c>
      <c r="H1041" s="190"/>
      <c r="I1041" s="248" t="s">
        <v>4203</v>
      </c>
      <c r="J1041" s="190"/>
      <c r="K1041" s="190"/>
      <c r="L1041" s="190"/>
      <c r="M1041" s="190"/>
      <c r="N1041" s="268">
        <v>0</v>
      </c>
      <c r="O1041" s="268">
        <v>1701</v>
      </c>
      <c r="P1041" s="190" t="s">
        <v>657</v>
      </c>
      <c r="Q1041" s="377"/>
    </row>
    <row r="1042" spans="1:17" ht="63.75">
      <c r="A1042" s="265">
        <v>592</v>
      </c>
      <c r="B1042" s="190"/>
      <c r="C1042" s="266" t="s">
        <v>634</v>
      </c>
      <c r="D1042" s="267">
        <v>43867</v>
      </c>
      <c r="E1042" s="237" t="s">
        <v>3376</v>
      </c>
      <c r="F1042" s="237" t="s">
        <v>3</v>
      </c>
      <c r="G1042" s="237">
        <v>1822419</v>
      </c>
      <c r="H1042" s="190"/>
      <c r="I1042" s="248" t="s">
        <v>4204</v>
      </c>
      <c r="J1042" s="190"/>
      <c r="K1042" s="190"/>
      <c r="L1042" s="190"/>
      <c r="M1042" s="190"/>
      <c r="N1042" s="268">
        <v>0</v>
      </c>
      <c r="O1042" s="268">
        <v>4539</v>
      </c>
      <c r="P1042" s="190" t="s">
        <v>657</v>
      </c>
      <c r="Q1042" s="377"/>
    </row>
    <row r="1043" spans="1:17" ht="51">
      <c r="A1043" s="265" t="s">
        <v>560</v>
      </c>
      <c r="B1043" s="190"/>
      <c r="C1043" s="266" t="s">
        <v>603</v>
      </c>
      <c r="D1043" s="267">
        <v>43867</v>
      </c>
      <c r="E1043" s="237" t="s">
        <v>3377</v>
      </c>
      <c r="F1043" s="237" t="s">
        <v>3</v>
      </c>
      <c r="G1043" s="237">
        <v>1822428</v>
      </c>
      <c r="H1043" s="190"/>
      <c r="I1043" s="248" t="s">
        <v>4205</v>
      </c>
      <c r="J1043" s="190"/>
      <c r="K1043" s="190"/>
      <c r="L1043" s="190"/>
      <c r="M1043" s="190"/>
      <c r="N1043" s="268">
        <v>0</v>
      </c>
      <c r="O1043" s="268">
        <v>335.33</v>
      </c>
      <c r="P1043" s="190" t="s">
        <v>657</v>
      </c>
      <c r="Q1043" s="377"/>
    </row>
    <row r="1044" spans="1:17" ht="51">
      <c r="A1044" s="265">
        <v>578</v>
      </c>
      <c r="B1044" s="190"/>
      <c r="C1044" s="266" t="s">
        <v>177</v>
      </c>
      <c r="D1044" s="267">
        <v>43867</v>
      </c>
      <c r="E1044" s="237" t="s">
        <v>3378</v>
      </c>
      <c r="F1044" s="237" t="s">
        <v>3</v>
      </c>
      <c r="G1044" s="237">
        <v>1822432</v>
      </c>
      <c r="H1044" s="190"/>
      <c r="I1044" s="248" t="s">
        <v>4206</v>
      </c>
      <c r="J1044" s="190"/>
      <c r="K1044" s="190"/>
      <c r="L1044" s="190"/>
      <c r="M1044" s="190"/>
      <c r="N1044" s="268">
        <v>0</v>
      </c>
      <c r="O1044" s="268">
        <v>4002</v>
      </c>
      <c r="P1044" s="190" t="s">
        <v>657</v>
      </c>
      <c r="Q1044" s="377"/>
    </row>
    <row r="1045" spans="1:17" ht="51">
      <c r="A1045" s="265" t="s">
        <v>553</v>
      </c>
      <c r="B1045" s="190"/>
      <c r="C1045" s="266" t="s">
        <v>605</v>
      </c>
      <c r="D1045" s="267">
        <v>43867</v>
      </c>
      <c r="E1045" s="237" t="s">
        <v>3379</v>
      </c>
      <c r="F1045" s="237" t="s">
        <v>3</v>
      </c>
      <c r="G1045" s="237">
        <v>1822347</v>
      </c>
      <c r="H1045" s="190"/>
      <c r="I1045" s="248" t="s">
        <v>4207</v>
      </c>
      <c r="J1045" s="190"/>
      <c r="K1045" s="190"/>
      <c r="L1045" s="190"/>
      <c r="M1045" s="190"/>
      <c r="N1045" s="268">
        <v>0</v>
      </c>
      <c r="O1045" s="268">
        <v>1174.6600000000001</v>
      </c>
      <c r="P1045" s="190" t="s">
        <v>657</v>
      </c>
      <c r="Q1045" s="377"/>
    </row>
    <row r="1046" spans="1:17" ht="51">
      <c r="A1046" s="265">
        <v>595</v>
      </c>
      <c r="B1046" s="190"/>
      <c r="C1046" s="266" t="s">
        <v>629</v>
      </c>
      <c r="D1046" s="267">
        <v>43867</v>
      </c>
      <c r="E1046" s="237" t="s">
        <v>3380</v>
      </c>
      <c r="F1046" s="237" t="s">
        <v>3</v>
      </c>
      <c r="G1046" s="237">
        <v>1822354</v>
      </c>
      <c r="H1046" s="190"/>
      <c r="I1046" s="248" t="s">
        <v>4208</v>
      </c>
      <c r="J1046" s="190"/>
      <c r="K1046" s="190"/>
      <c r="L1046" s="190"/>
      <c r="M1046" s="190"/>
      <c r="N1046" s="268">
        <v>0</v>
      </c>
      <c r="O1046" s="268">
        <v>1785.08</v>
      </c>
      <c r="P1046" s="190" t="s">
        <v>657</v>
      </c>
      <c r="Q1046" s="377"/>
    </row>
    <row r="1047" spans="1:17" ht="51">
      <c r="A1047" s="265">
        <v>595</v>
      </c>
      <c r="B1047" s="190"/>
      <c r="C1047" s="266" t="s">
        <v>629</v>
      </c>
      <c r="D1047" s="267">
        <v>43867</v>
      </c>
      <c r="E1047" s="237" t="s">
        <v>3381</v>
      </c>
      <c r="F1047" s="237" t="s">
        <v>3</v>
      </c>
      <c r="G1047" s="237">
        <v>1822355</v>
      </c>
      <c r="H1047" s="190"/>
      <c r="I1047" s="248" t="s">
        <v>4209</v>
      </c>
      <c r="J1047" s="190"/>
      <c r="K1047" s="190"/>
      <c r="L1047" s="190"/>
      <c r="M1047" s="190"/>
      <c r="N1047" s="268">
        <v>0</v>
      </c>
      <c r="O1047" s="268">
        <v>1705.61</v>
      </c>
      <c r="P1047" s="190" t="s">
        <v>657</v>
      </c>
      <c r="Q1047" s="377"/>
    </row>
    <row r="1048" spans="1:17" ht="51">
      <c r="A1048" s="265">
        <v>670</v>
      </c>
      <c r="B1048" s="190"/>
      <c r="C1048" s="266" t="s">
        <v>187</v>
      </c>
      <c r="D1048" s="267">
        <v>43867</v>
      </c>
      <c r="E1048" s="237" t="s">
        <v>3382</v>
      </c>
      <c r="F1048" s="237" t="s">
        <v>3</v>
      </c>
      <c r="G1048" s="237">
        <v>1822405</v>
      </c>
      <c r="H1048" s="190"/>
      <c r="I1048" s="248" t="s">
        <v>4211</v>
      </c>
      <c r="J1048" s="190"/>
      <c r="K1048" s="190"/>
      <c r="L1048" s="190"/>
      <c r="M1048" s="190"/>
      <c r="N1048" s="268">
        <v>0</v>
      </c>
      <c r="O1048" s="268">
        <v>629</v>
      </c>
      <c r="P1048" s="190" t="s">
        <v>657</v>
      </c>
      <c r="Q1048" s="377"/>
    </row>
    <row r="1049" spans="1:17" ht="63.75">
      <c r="A1049" s="265">
        <v>340</v>
      </c>
      <c r="B1049" s="190"/>
      <c r="C1049" s="266" t="s">
        <v>145</v>
      </c>
      <c r="D1049" s="267">
        <v>43867</v>
      </c>
      <c r="E1049" s="237" t="s">
        <v>3383</v>
      </c>
      <c r="F1049" s="237" t="s">
        <v>3</v>
      </c>
      <c r="G1049" s="237">
        <v>1822407</v>
      </c>
      <c r="H1049" s="190"/>
      <c r="I1049" s="248" t="s">
        <v>4212</v>
      </c>
      <c r="J1049" s="190"/>
      <c r="K1049" s="190"/>
      <c r="L1049" s="190"/>
      <c r="M1049" s="190"/>
      <c r="N1049" s="268">
        <v>0</v>
      </c>
      <c r="O1049" s="268">
        <v>598.80999999999995</v>
      </c>
      <c r="P1049" s="190" t="s">
        <v>657</v>
      </c>
      <c r="Q1049" s="377"/>
    </row>
    <row r="1050" spans="1:17" ht="63.75">
      <c r="A1050" s="265">
        <v>47</v>
      </c>
      <c r="B1050" s="190"/>
      <c r="C1050" s="266" t="s">
        <v>49</v>
      </c>
      <c r="D1050" s="267">
        <v>43867</v>
      </c>
      <c r="E1050" s="237" t="s">
        <v>3384</v>
      </c>
      <c r="F1050" s="237" t="s">
        <v>3</v>
      </c>
      <c r="G1050" s="237">
        <v>1822422</v>
      </c>
      <c r="H1050" s="190"/>
      <c r="I1050" s="248" t="s">
        <v>4213</v>
      </c>
      <c r="J1050" s="190"/>
      <c r="K1050" s="190"/>
      <c r="L1050" s="190"/>
      <c r="M1050" s="190"/>
      <c r="N1050" s="268">
        <v>0</v>
      </c>
      <c r="O1050" s="268">
        <v>3</v>
      </c>
      <c r="P1050" s="190" t="s">
        <v>657</v>
      </c>
      <c r="Q1050" s="377"/>
    </row>
    <row r="1051" spans="1:17" ht="51">
      <c r="A1051" s="265">
        <v>66</v>
      </c>
      <c r="B1051" s="190"/>
      <c r="C1051" s="266" t="s">
        <v>52</v>
      </c>
      <c r="D1051" s="267">
        <v>43867</v>
      </c>
      <c r="E1051" s="237" t="s">
        <v>3385</v>
      </c>
      <c r="F1051" s="237" t="s">
        <v>3</v>
      </c>
      <c r="G1051" s="237">
        <v>1822427</v>
      </c>
      <c r="H1051" s="190"/>
      <c r="I1051" s="248" t="s">
        <v>4214</v>
      </c>
      <c r="J1051" s="190"/>
      <c r="K1051" s="190"/>
      <c r="L1051" s="190"/>
      <c r="M1051" s="190"/>
      <c r="N1051" s="268">
        <v>0</v>
      </c>
      <c r="O1051" s="268">
        <v>30</v>
      </c>
      <c r="P1051" s="190" t="s">
        <v>657</v>
      </c>
      <c r="Q1051" s="377"/>
    </row>
    <row r="1052" spans="1:17" ht="51">
      <c r="A1052" s="265" t="s">
        <v>553</v>
      </c>
      <c r="B1052" s="190"/>
      <c r="C1052" s="266" t="s">
        <v>605</v>
      </c>
      <c r="D1052" s="267">
        <v>43867</v>
      </c>
      <c r="E1052" s="237" t="s">
        <v>3386</v>
      </c>
      <c r="F1052" s="237" t="s">
        <v>3</v>
      </c>
      <c r="G1052" s="237">
        <v>1822434</v>
      </c>
      <c r="H1052" s="190"/>
      <c r="I1052" s="248" t="s">
        <v>4215</v>
      </c>
      <c r="J1052" s="190"/>
      <c r="K1052" s="190"/>
      <c r="L1052" s="190"/>
      <c r="M1052" s="190"/>
      <c r="N1052" s="268">
        <v>0</v>
      </c>
      <c r="O1052" s="268">
        <v>247</v>
      </c>
      <c r="P1052" s="190" t="s">
        <v>657</v>
      </c>
      <c r="Q1052" s="377"/>
    </row>
    <row r="1053" spans="1:17" ht="38.25">
      <c r="A1053" s="265">
        <v>86</v>
      </c>
      <c r="B1053" s="190"/>
      <c r="C1053" s="266" t="s">
        <v>56</v>
      </c>
      <c r="D1053" s="267">
        <v>43867</v>
      </c>
      <c r="E1053" s="237" t="s">
        <v>3387</v>
      </c>
      <c r="F1053" s="237" t="s">
        <v>3</v>
      </c>
      <c r="G1053" s="237">
        <v>1822446</v>
      </c>
      <c r="H1053" s="190"/>
      <c r="I1053" s="248" t="s">
        <v>4216</v>
      </c>
      <c r="J1053" s="190"/>
      <c r="K1053" s="190"/>
      <c r="L1053" s="190"/>
      <c r="M1053" s="190"/>
      <c r="N1053" s="268">
        <v>0</v>
      </c>
      <c r="O1053" s="268">
        <v>50</v>
      </c>
      <c r="P1053" s="190" t="s">
        <v>657</v>
      </c>
      <c r="Q1053" s="377"/>
    </row>
    <row r="1054" spans="1:17" ht="38.25">
      <c r="A1054" s="265">
        <v>86</v>
      </c>
      <c r="B1054" s="190"/>
      <c r="C1054" s="266" t="s">
        <v>56</v>
      </c>
      <c r="D1054" s="267">
        <v>43867</v>
      </c>
      <c r="E1054" s="237" t="s">
        <v>3388</v>
      </c>
      <c r="F1054" s="237" t="s">
        <v>3</v>
      </c>
      <c r="G1054" s="237">
        <v>1822448</v>
      </c>
      <c r="H1054" s="190"/>
      <c r="I1054" s="248" t="s">
        <v>4217</v>
      </c>
      <c r="J1054" s="190"/>
      <c r="K1054" s="190"/>
      <c r="L1054" s="190"/>
      <c r="M1054" s="190"/>
      <c r="N1054" s="268">
        <v>0</v>
      </c>
      <c r="O1054" s="268">
        <v>50</v>
      </c>
      <c r="P1054" s="190" t="s">
        <v>657</v>
      </c>
      <c r="Q1054" s="377"/>
    </row>
    <row r="1055" spans="1:17" ht="51">
      <c r="A1055" s="265">
        <v>35</v>
      </c>
      <c r="B1055" s="190"/>
      <c r="C1055" s="266" t="s">
        <v>46</v>
      </c>
      <c r="D1055" s="267">
        <v>43867</v>
      </c>
      <c r="E1055" s="237" t="s">
        <v>3389</v>
      </c>
      <c r="F1055" s="237" t="s">
        <v>3</v>
      </c>
      <c r="G1055" s="237">
        <v>1822452</v>
      </c>
      <c r="H1055" s="190"/>
      <c r="I1055" s="248" t="s">
        <v>4218</v>
      </c>
      <c r="J1055" s="190"/>
      <c r="K1055" s="190"/>
      <c r="L1055" s="190"/>
      <c r="M1055" s="190"/>
      <c r="N1055" s="268">
        <v>0</v>
      </c>
      <c r="O1055" s="268">
        <v>1200</v>
      </c>
      <c r="P1055" s="190" t="s">
        <v>657</v>
      </c>
      <c r="Q1055" s="377"/>
    </row>
    <row r="1056" spans="1:17" ht="63.75">
      <c r="A1056" s="265">
        <v>10</v>
      </c>
      <c r="B1056" s="190"/>
      <c r="C1056" s="266" t="s">
        <v>41</v>
      </c>
      <c r="D1056" s="267">
        <v>43867</v>
      </c>
      <c r="E1056" s="237" t="s">
        <v>3390</v>
      </c>
      <c r="F1056" s="237" t="s">
        <v>3</v>
      </c>
      <c r="G1056" s="237">
        <v>1822454</v>
      </c>
      <c r="H1056" s="190"/>
      <c r="I1056" s="248" t="s">
        <v>4219</v>
      </c>
      <c r="J1056" s="190"/>
      <c r="K1056" s="190"/>
      <c r="L1056" s="190"/>
      <c r="M1056" s="190"/>
      <c r="N1056" s="268">
        <v>0</v>
      </c>
      <c r="O1056" s="268">
        <v>522</v>
      </c>
      <c r="P1056" s="190" t="s">
        <v>657</v>
      </c>
      <c r="Q1056" s="377"/>
    </row>
    <row r="1057" spans="1:17" ht="38.25">
      <c r="A1057" s="265">
        <v>46</v>
      </c>
      <c r="B1057" s="190"/>
      <c r="C1057" s="266" t="s">
        <v>48</v>
      </c>
      <c r="D1057" s="267">
        <v>43867</v>
      </c>
      <c r="E1057" s="237" t="s">
        <v>3391</v>
      </c>
      <c r="F1057" s="237" t="s">
        <v>3</v>
      </c>
      <c r="G1057" s="237">
        <v>1822457</v>
      </c>
      <c r="H1057" s="190"/>
      <c r="I1057" s="248" t="s">
        <v>4220</v>
      </c>
      <c r="J1057" s="190"/>
      <c r="K1057" s="190"/>
      <c r="L1057" s="190"/>
      <c r="M1057" s="190"/>
      <c r="N1057" s="268">
        <v>0</v>
      </c>
      <c r="O1057" s="268">
        <v>357.21</v>
      </c>
      <c r="P1057" s="190" t="s">
        <v>657</v>
      </c>
      <c r="Q1057" s="377"/>
    </row>
    <row r="1058" spans="1:17" ht="51">
      <c r="A1058" s="265" t="s">
        <v>562</v>
      </c>
      <c r="B1058" s="190"/>
      <c r="C1058" s="266" t="s">
        <v>604</v>
      </c>
      <c r="D1058" s="267">
        <v>43867</v>
      </c>
      <c r="E1058" s="237" t="s">
        <v>3392</v>
      </c>
      <c r="F1058" s="237" t="s">
        <v>3</v>
      </c>
      <c r="G1058" s="237">
        <v>1822480</v>
      </c>
      <c r="H1058" s="190"/>
      <c r="I1058" s="248" t="s">
        <v>4221</v>
      </c>
      <c r="J1058" s="190"/>
      <c r="K1058" s="190"/>
      <c r="L1058" s="190"/>
      <c r="M1058" s="190"/>
      <c r="N1058" s="268">
        <v>0</v>
      </c>
      <c r="O1058" s="268">
        <v>1726</v>
      </c>
      <c r="P1058" s="190" t="s">
        <v>657</v>
      </c>
      <c r="Q1058" s="377"/>
    </row>
    <row r="1059" spans="1:17" ht="51">
      <c r="A1059" s="265">
        <v>47</v>
      </c>
      <c r="B1059" s="190"/>
      <c r="C1059" s="266" t="s">
        <v>49</v>
      </c>
      <c r="D1059" s="267">
        <v>43867</v>
      </c>
      <c r="E1059" s="237" t="s">
        <v>3393</v>
      </c>
      <c r="F1059" s="237" t="s">
        <v>3</v>
      </c>
      <c r="G1059" s="237">
        <v>1822537</v>
      </c>
      <c r="H1059" s="190"/>
      <c r="I1059" s="248" t="s">
        <v>4222</v>
      </c>
      <c r="J1059" s="190"/>
      <c r="K1059" s="190"/>
      <c r="L1059" s="190"/>
      <c r="M1059" s="190"/>
      <c r="N1059" s="268">
        <v>0</v>
      </c>
      <c r="O1059" s="268">
        <v>1212.69</v>
      </c>
      <c r="P1059" s="190" t="s">
        <v>657</v>
      </c>
      <c r="Q1059" s="377"/>
    </row>
    <row r="1060" spans="1:17" ht="63.75">
      <c r="A1060" s="265">
        <v>48</v>
      </c>
      <c r="B1060" s="190"/>
      <c r="C1060" s="266" t="s">
        <v>50</v>
      </c>
      <c r="D1060" s="267">
        <v>43867</v>
      </c>
      <c r="E1060" s="237" t="s">
        <v>3394</v>
      </c>
      <c r="F1060" s="237" t="s">
        <v>3</v>
      </c>
      <c r="G1060" s="237">
        <v>1822560</v>
      </c>
      <c r="H1060" s="190"/>
      <c r="I1060" s="248" t="s">
        <v>4223</v>
      </c>
      <c r="J1060" s="190"/>
      <c r="K1060" s="190"/>
      <c r="L1060" s="190"/>
      <c r="M1060" s="190"/>
      <c r="N1060" s="268">
        <v>0</v>
      </c>
      <c r="O1060" s="268">
        <v>5000</v>
      </c>
      <c r="P1060" s="190" t="s">
        <v>657</v>
      </c>
      <c r="Q1060" s="377"/>
    </row>
    <row r="1061" spans="1:17" ht="76.5">
      <c r="A1061" s="265" t="s">
        <v>553</v>
      </c>
      <c r="B1061" s="190"/>
      <c r="C1061" s="266" t="s">
        <v>605</v>
      </c>
      <c r="D1061" s="267">
        <v>43867</v>
      </c>
      <c r="E1061" s="237" t="s">
        <v>3840</v>
      </c>
      <c r="F1061" s="237" t="s">
        <v>658</v>
      </c>
      <c r="G1061" s="237">
        <v>1230361</v>
      </c>
      <c r="H1061" s="190"/>
      <c r="I1061" s="248" t="s">
        <v>4619</v>
      </c>
      <c r="J1061" s="190"/>
      <c r="K1061" s="190"/>
      <c r="L1061" s="190"/>
      <c r="M1061" s="190"/>
      <c r="N1061" s="268">
        <v>0</v>
      </c>
      <c r="O1061" s="268">
        <v>228</v>
      </c>
      <c r="P1061" s="190" t="s">
        <v>657</v>
      </c>
      <c r="Q1061" s="377"/>
    </row>
    <row r="1062" spans="1:17" ht="51">
      <c r="A1062" s="265">
        <v>513</v>
      </c>
      <c r="B1062" s="190"/>
      <c r="C1062" s="266" t="s">
        <v>169</v>
      </c>
      <c r="D1062" s="267">
        <v>43867</v>
      </c>
      <c r="E1062" s="237" t="s">
        <v>3842</v>
      </c>
      <c r="F1062" s="237" t="s">
        <v>15</v>
      </c>
      <c r="G1062" s="237">
        <v>1266343</v>
      </c>
      <c r="H1062" s="190"/>
      <c r="I1062" s="248" t="s">
        <v>4621</v>
      </c>
      <c r="J1062" s="190"/>
      <c r="K1062" s="190"/>
      <c r="L1062" s="190"/>
      <c r="M1062" s="190"/>
      <c r="N1062" s="268">
        <v>50</v>
      </c>
      <c r="O1062" s="268">
        <v>0</v>
      </c>
      <c r="P1062" s="190" t="s">
        <v>657</v>
      </c>
      <c r="Q1062" s="377"/>
    </row>
    <row r="1063" spans="1:17" ht="102">
      <c r="A1063" s="265">
        <v>310</v>
      </c>
      <c r="B1063" s="190"/>
      <c r="C1063" s="266" t="s">
        <v>140</v>
      </c>
      <c r="D1063" s="267">
        <v>43867</v>
      </c>
      <c r="E1063" s="237" t="s">
        <v>3843</v>
      </c>
      <c r="F1063" s="237" t="s">
        <v>618</v>
      </c>
      <c r="G1063" s="237">
        <v>10240</v>
      </c>
      <c r="H1063" s="190"/>
      <c r="I1063" s="248" t="s">
        <v>4622</v>
      </c>
      <c r="J1063" s="190"/>
      <c r="K1063" s="190"/>
      <c r="L1063" s="190"/>
      <c r="M1063" s="190"/>
      <c r="N1063" s="268">
        <v>6710.66</v>
      </c>
      <c r="O1063" s="268">
        <v>0</v>
      </c>
      <c r="P1063" s="190" t="s">
        <v>657</v>
      </c>
      <c r="Q1063" s="377"/>
    </row>
    <row r="1064" spans="1:17" ht="63.75">
      <c r="A1064" s="265">
        <v>513</v>
      </c>
      <c r="B1064" s="190"/>
      <c r="C1064" s="266" t="s">
        <v>169</v>
      </c>
      <c r="D1064" s="267">
        <v>43867</v>
      </c>
      <c r="E1064" s="237" t="s">
        <v>3844</v>
      </c>
      <c r="F1064" s="237" t="s">
        <v>15</v>
      </c>
      <c r="G1064" s="237">
        <v>1267460</v>
      </c>
      <c r="H1064" s="190"/>
      <c r="I1064" s="248" t="s">
        <v>4623</v>
      </c>
      <c r="J1064" s="190"/>
      <c r="K1064" s="190"/>
      <c r="L1064" s="190"/>
      <c r="M1064" s="190"/>
      <c r="N1064" s="268">
        <v>50</v>
      </c>
      <c r="O1064" s="268">
        <v>0</v>
      </c>
      <c r="P1064" s="190" t="s">
        <v>657</v>
      </c>
      <c r="Q1064" s="377"/>
    </row>
    <row r="1065" spans="1:17" ht="38.25">
      <c r="A1065" s="265">
        <v>348</v>
      </c>
      <c r="B1065" s="190"/>
      <c r="C1065" s="266" t="s">
        <v>152</v>
      </c>
      <c r="D1065" s="267">
        <v>43868</v>
      </c>
      <c r="E1065" s="237" t="s">
        <v>3395</v>
      </c>
      <c r="F1065" s="237" t="s">
        <v>3</v>
      </c>
      <c r="G1065" s="237">
        <v>1822726</v>
      </c>
      <c r="H1065" s="190"/>
      <c r="I1065" s="248" t="s">
        <v>4224</v>
      </c>
      <c r="J1065" s="190"/>
      <c r="K1065" s="190"/>
      <c r="L1065" s="190"/>
      <c r="M1065" s="190"/>
      <c r="N1065" s="268">
        <v>0</v>
      </c>
      <c r="O1065" s="268">
        <v>315.35000000000002</v>
      </c>
      <c r="P1065" s="190" t="s">
        <v>657</v>
      </c>
      <c r="Q1065" s="377"/>
    </row>
    <row r="1066" spans="1:17" ht="51">
      <c r="A1066" s="265">
        <v>224</v>
      </c>
      <c r="B1066" s="190"/>
      <c r="C1066" s="266" t="s">
        <v>104</v>
      </c>
      <c r="D1066" s="267">
        <v>43868</v>
      </c>
      <c r="E1066" s="237" t="s">
        <v>3396</v>
      </c>
      <c r="F1066" s="237" t="s">
        <v>3</v>
      </c>
      <c r="G1066" s="237">
        <v>1822728</v>
      </c>
      <c r="H1066" s="190"/>
      <c r="I1066" s="248" t="s">
        <v>4225</v>
      </c>
      <c r="J1066" s="190"/>
      <c r="K1066" s="190"/>
      <c r="L1066" s="190"/>
      <c r="M1066" s="190"/>
      <c r="N1066" s="268">
        <v>0</v>
      </c>
      <c r="O1066" s="268">
        <v>353.73</v>
      </c>
      <c r="P1066" s="190" t="s">
        <v>657</v>
      </c>
      <c r="Q1066" s="377"/>
    </row>
    <row r="1067" spans="1:17" ht="51">
      <c r="A1067" s="265">
        <v>48</v>
      </c>
      <c r="B1067" s="190"/>
      <c r="C1067" s="266" t="s">
        <v>50</v>
      </c>
      <c r="D1067" s="267">
        <v>43868</v>
      </c>
      <c r="E1067" s="237" t="s">
        <v>3397</v>
      </c>
      <c r="F1067" s="237" t="s">
        <v>3</v>
      </c>
      <c r="G1067" s="237">
        <v>1822737</v>
      </c>
      <c r="H1067" s="190"/>
      <c r="I1067" s="248" t="s">
        <v>4226</v>
      </c>
      <c r="J1067" s="190"/>
      <c r="K1067" s="190"/>
      <c r="L1067" s="190"/>
      <c r="M1067" s="190"/>
      <c r="N1067" s="268">
        <v>0</v>
      </c>
      <c r="O1067" s="268">
        <v>315.76</v>
      </c>
      <c r="P1067" s="190" t="s">
        <v>657</v>
      </c>
      <c r="Q1067" s="377"/>
    </row>
    <row r="1068" spans="1:17" ht="63.75">
      <c r="A1068" s="265">
        <v>340</v>
      </c>
      <c r="B1068" s="190"/>
      <c r="C1068" s="266" t="s">
        <v>145</v>
      </c>
      <c r="D1068" s="267">
        <v>43868</v>
      </c>
      <c r="E1068" s="237" t="s">
        <v>3398</v>
      </c>
      <c r="F1068" s="237" t="s">
        <v>3</v>
      </c>
      <c r="G1068" s="237">
        <v>1822797</v>
      </c>
      <c r="H1068" s="190"/>
      <c r="I1068" s="248" t="s">
        <v>4227</v>
      </c>
      <c r="J1068" s="190"/>
      <c r="K1068" s="190"/>
      <c r="L1068" s="190"/>
      <c r="M1068" s="190"/>
      <c r="N1068" s="268">
        <v>0</v>
      </c>
      <c r="O1068" s="268">
        <v>598.80999999999995</v>
      </c>
      <c r="P1068" s="190" t="s">
        <v>657</v>
      </c>
      <c r="Q1068" s="377"/>
    </row>
    <row r="1069" spans="1:17" ht="38.25">
      <c r="A1069" s="265" t="s">
        <v>562</v>
      </c>
      <c r="B1069" s="190"/>
      <c r="C1069" s="266" t="s">
        <v>604</v>
      </c>
      <c r="D1069" s="267">
        <v>43868</v>
      </c>
      <c r="E1069" s="237" t="s">
        <v>3399</v>
      </c>
      <c r="F1069" s="237" t="s">
        <v>3</v>
      </c>
      <c r="G1069" s="237">
        <v>1822816</v>
      </c>
      <c r="H1069" s="190"/>
      <c r="I1069" s="248" t="s">
        <v>4228</v>
      </c>
      <c r="J1069" s="190"/>
      <c r="K1069" s="190"/>
      <c r="L1069" s="190"/>
      <c r="M1069" s="190"/>
      <c r="N1069" s="268">
        <v>0</v>
      </c>
      <c r="O1069" s="268">
        <v>150</v>
      </c>
      <c r="P1069" s="190" t="s">
        <v>657</v>
      </c>
      <c r="Q1069" s="377"/>
    </row>
    <row r="1070" spans="1:17" ht="38.25">
      <c r="A1070" s="265">
        <v>46</v>
      </c>
      <c r="B1070" s="190"/>
      <c r="C1070" s="266" t="s">
        <v>48</v>
      </c>
      <c r="D1070" s="267">
        <v>43868</v>
      </c>
      <c r="E1070" s="237" t="s">
        <v>3400</v>
      </c>
      <c r="F1070" s="237" t="s">
        <v>3</v>
      </c>
      <c r="G1070" s="237">
        <v>1822839</v>
      </c>
      <c r="H1070" s="190"/>
      <c r="I1070" s="248" t="s">
        <v>4229</v>
      </c>
      <c r="J1070" s="190"/>
      <c r="K1070" s="190"/>
      <c r="L1070" s="190"/>
      <c r="M1070" s="190"/>
      <c r="N1070" s="268">
        <v>0</v>
      </c>
      <c r="O1070" s="268">
        <v>1920.96</v>
      </c>
      <c r="P1070" s="190" t="s">
        <v>657</v>
      </c>
      <c r="Q1070" s="377"/>
    </row>
    <row r="1071" spans="1:17" ht="51">
      <c r="A1071" s="265" t="s">
        <v>553</v>
      </c>
      <c r="B1071" s="190"/>
      <c r="C1071" s="266" t="s">
        <v>605</v>
      </c>
      <c r="D1071" s="267">
        <v>43868</v>
      </c>
      <c r="E1071" s="237" t="s">
        <v>3401</v>
      </c>
      <c r="F1071" s="237" t="s">
        <v>3</v>
      </c>
      <c r="G1071" s="237">
        <v>1822787</v>
      </c>
      <c r="H1071" s="190"/>
      <c r="I1071" s="248" t="s">
        <v>4230</v>
      </c>
      <c r="J1071" s="190"/>
      <c r="K1071" s="190"/>
      <c r="L1071" s="190"/>
      <c r="M1071" s="190"/>
      <c r="N1071" s="268">
        <v>0</v>
      </c>
      <c r="O1071" s="268">
        <v>616.16999999999996</v>
      </c>
      <c r="P1071" s="190" t="s">
        <v>657</v>
      </c>
      <c r="Q1071" s="377"/>
    </row>
    <row r="1072" spans="1:17" ht="63.75">
      <c r="A1072" s="265">
        <v>592</v>
      </c>
      <c r="B1072" s="190"/>
      <c r="C1072" s="266" t="s">
        <v>634</v>
      </c>
      <c r="D1072" s="267">
        <v>43868</v>
      </c>
      <c r="E1072" s="237" t="s">
        <v>3402</v>
      </c>
      <c r="F1072" s="237" t="s">
        <v>3</v>
      </c>
      <c r="G1072" s="237">
        <v>1822847</v>
      </c>
      <c r="H1072" s="190"/>
      <c r="I1072" s="248" t="s">
        <v>4231</v>
      </c>
      <c r="J1072" s="190"/>
      <c r="K1072" s="190"/>
      <c r="L1072" s="190"/>
      <c r="M1072" s="190"/>
      <c r="N1072" s="268">
        <v>0</v>
      </c>
      <c r="O1072" s="268">
        <v>6194.87</v>
      </c>
      <c r="P1072" s="190" t="s">
        <v>657</v>
      </c>
      <c r="Q1072" s="377"/>
    </row>
    <row r="1073" spans="1:17" ht="63.75">
      <c r="A1073" s="265">
        <v>66</v>
      </c>
      <c r="B1073" s="190"/>
      <c r="C1073" s="266" t="s">
        <v>52</v>
      </c>
      <c r="D1073" s="267">
        <v>43868</v>
      </c>
      <c r="E1073" s="237" t="s">
        <v>3403</v>
      </c>
      <c r="F1073" s="237" t="s">
        <v>3</v>
      </c>
      <c r="G1073" s="237">
        <v>1822871</v>
      </c>
      <c r="H1073" s="190"/>
      <c r="I1073" s="248" t="s">
        <v>4232</v>
      </c>
      <c r="J1073" s="190"/>
      <c r="K1073" s="190"/>
      <c r="L1073" s="190"/>
      <c r="M1073" s="190"/>
      <c r="N1073" s="268">
        <v>0</v>
      </c>
      <c r="O1073" s="268">
        <v>23292</v>
      </c>
      <c r="P1073" s="190" t="s">
        <v>657</v>
      </c>
      <c r="Q1073" s="377"/>
    </row>
    <row r="1074" spans="1:17" ht="38.25">
      <c r="A1074" s="265">
        <v>291</v>
      </c>
      <c r="B1074" s="190"/>
      <c r="C1074" s="266" t="s">
        <v>128</v>
      </c>
      <c r="D1074" s="267">
        <v>43868</v>
      </c>
      <c r="E1074" s="237" t="s">
        <v>3404</v>
      </c>
      <c r="F1074" s="237" t="s">
        <v>3</v>
      </c>
      <c r="G1074" s="237">
        <v>1822888</v>
      </c>
      <c r="H1074" s="190"/>
      <c r="I1074" s="248" t="s">
        <v>4233</v>
      </c>
      <c r="J1074" s="190"/>
      <c r="K1074" s="190"/>
      <c r="L1074" s="190"/>
      <c r="M1074" s="190"/>
      <c r="N1074" s="268">
        <v>0</v>
      </c>
      <c r="O1074" s="268">
        <v>2000</v>
      </c>
      <c r="P1074" s="190" t="s">
        <v>657</v>
      </c>
      <c r="Q1074" s="377"/>
    </row>
    <row r="1075" spans="1:17" ht="63.75">
      <c r="A1075" s="265">
        <v>599</v>
      </c>
      <c r="B1075" s="190"/>
      <c r="C1075" s="266" t="s">
        <v>1300</v>
      </c>
      <c r="D1075" s="267">
        <v>43868</v>
      </c>
      <c r="E1075" s="237" t="s">
        <v>3405</v>
      </c>
      <c r="F1075" s="237" t="s">
        <v>3</v>
      </c>
      <c r="G1075" s="237">
        <v>1822906</v>
      </c>
      <c r="H1075" s="190"/>
      <c r="I1075" s="248" t="s">
        <v>4234</v>
      </c>
      <c r="J1075" s="190"/>
      <c r="K1075" s="190"/>
      <c r="L1075" s="190"/>
      <c r="M1075" s="190"/>
      <c r="N1075" s="268">
        <v>0</v>
      </c>
      <c r="O1075" s="268">
        <v>100</v>
      </c>
      <c r="P1075" s="190" t="s">
        <v>657</v>
      </c>
      <c r="Q1075" s="377"/>
    </row>
    <row r="1076" spans="1:17" ht="63.75">
      <c r="A1076" s="265">
        <v>599</v>
      </c>
      <c r="B1076" s="190"/>
      <c r="C1076" s="266" t="s">
        <v>1300</v>
      </c>
      <c r="D1076" s="267">
        <v>43868</v>
      </c>
      <c r="E1076" s="237" t="s">
        <v>3406</v>
      </c>
      <c r="F1076" s="237" t="s">
        <v>3</v>
      </c>
      <c r="G1076" s="237">
        <v>1822908</v>
      </c>
      <c r="H1076" s="190"/>
      <c r="I1076" s="248" t="s">
        <v>4235</v>
      </c>
      <c r="J1076" s="190"/>
      <c r="K1076" s="190"/>
      <c r="L1076" s="190"/>
      <c r="M1076" s="190"/>
      <c r="N1076" s="268">
        <v>0</v>
      </c>
      <c r="O1076" s="268">
        <v>220</v>
      </c>
      <c r="P1076" s="190" t="s">
        <v>657</v>
      </c>
      <c r="Q1076" s="377"/>
    </row>
    <row r="1077" spans="1:17" ht="51">
      <c r="A1077" s="265" t="s">
        <v>553</v>
      </c>
      <c r="B1077" s="190"/>
      <c r="C1077" s="266" t="s">
        <v>605</v>
      </c>
      <c r="D1077" s="267">
        <v>43868</v>
      </c>
      <c r="E1077" s="237" t="s">
        <v>3407</v>
      </c>
      <c r="F1077" s="237" t="s">
        <v>3</v>
      </c>
      <c r="G1077" s="237">
        <v>1822954</v>
      </c>
      <c r="H1077" s="190"/>
      <c r="I1077" s="248" t="s">
        <v>4236</v>
      </c>
      <c r="J1077" s="190"/>
      <c r="K1077" s="190"/>
      <c r="L1077" s="190"/>
      <c r="M1077" s="190"/>
      <c r="N1077" s="268">
        <v>0</v>
      </c>
      <c r="O1077" s="268">
        <v>2621.85</v>
      </c>
      <c r="P1077" s="190" t="s">
        <v>657</v>
      </c>
      <c r="Q1077" s="377"/>
    </row>
    <row r="1078" spans="1:17" ht="63.75">
      <c r="A1078" s="265">
        <v>25</v>
      </c>
      <c r="B1078" s="190"/>
      <c r="C1078" s="266" t="s">
        <v>45</v>
      </c>
      <c r="D1078" s="267">
        <v>43868</v>
      </c>
      <c r="E1078" s="237" t="s">
        <v>3408</v>
      </c>
      <c r="F1078" s="237" t="s">
        <v>3</v>
      </c>
      <c r="G1078" s="237">
        <v>1822967</v>
      </c>
      <c r="H1078" s="190"/>
      <c r="I1078" s="248" t="s">
        <v>4237</v>
      </c>
      <c r="J1078" s="190"/>
      <c r="K1078" s="190"/>
      <c r="L1078" s="190"/>
      <c r="M1078" s="190"/>
      <c r="N1078" s="268">
        <v>0</v>
      </c>
      <c r="O1078" s="268">
        <v>50</v>
      </c>
      <c r="P1078" s="190" t="s">
        <v>657</v>
      </c>
      <c r="Q1078" s="377"/>
    </row>
    <row r="1079" spans="1:17" ht="51">
      <c r="A1079" s="265" t="s">
        <v>553</v>
      </c>
      <c r="B1079" s="190"/>
      <c r="C1079" s="266" t="s">
        <v>605</v>
      </c>
      <c r="D1079" s="267">
        <v>43868</v>
      </c>
      <c r="E1079" s="237" t="s">
        <v>3409</v>
      </c>
      <c r="F1079" s="237" t="s">
        <v>3</v>
      </c>
      <c r="G1079" s="237">
        <v>1822993</v>
      </c>
      <c r="H1079" s="190"/>
      <c r="I1079" s="248" t="s">
        <v>4238</v>
      </c>
      <c r="J1079" s="190"/>
      <c r="K1079" s="190"/>
      <c r="L1079" s="190"/>
      <c r="M1079" s="190"/>
      <c r="N1079" s="268">
        <v>0</v>
      </c>
      <c r="O1079" s="268">
        <v>1145.8</v>
      </c>
      <c r="P1079" s="190" t="s">
        <v>657</v>
      </c>
      <c r="Q1079" s="377"/>
    </row>
    <row r="1080" spans="1:17" ht="76.5">
      <c r="A1080" s="265">
        <v>41</v>
      </c>
      <c r="B1080" s="190"/>
      <c r="C1080" s="266" t="s">
        <v>47</v>
      </c>
      <c r="D1080" s="267">
        <v>43868</v>
      </c>
      <c r="E1080" s="237" t="s">
        <v>3845</v>
      </c>
      <c r="F1080" s="237" t="s">
        <v>617</v>
      </c>
      <c r="G1080" s="237">
        <v>1232241</v>
      </c>
      <c r="H1080" s="190"/>
      <c r="I1080" s="248" t="s">
        <v>4624</v>
      </c>
      <c r="J1080" s="190"/>
      <c r="K1080" s="190"/>
      <c r="L1080" s="190"/>
      <c r="M1080" s="190"/>
      <c r="N1080" s="268">
        <v>0</v>
      </c>
      <c r="O1080" s="268">
        <v>252126</v>
      </c>
      <c r="P1080" s="190" t="s">
        <v>657</v>
      </c>
      <c r="Q1080" s="377"/>
    </row>
    <row r="1081" spans="1:17" ht="102">
      <c r="A1081" s="265">
        <v>41</v>
      </c>
      <c r="B1081" s="190"/>
      <c r="C1081" s="266" t="s">
        <v>47</v>
      </c>
      <c r="D1081" s="267">
        <v>43868</v>
      </c>
      <c r="E1081" s="237" t="s">
        <v>3846</v>
      </c>
      <c r="F1081" s="237" t="s">
        <v>618</v>
      </c>
      <c r="G1081" s="237">
        <v>10253</v>
      </c>
      <c r="H1081" s="190"/>
      <c r="I1081" s="248" t="s">
        <v>4625</v>
      </c>
      <c r="J1081" s="190"/>
      <c r="K1081" s="190"/>
      <c r="L1081" s="190"/>
      <c r="M1081" s="190"/>
      <c r="N1081" s="268">
        <v>678.96</v>
      </c>
      <c r="O1081" s="268">
        <v>0</v>
      </c>
      <c r="P1081" s="190" t="s">
        <v>657</v>
      </c>
      <c r="Q1081" s="377"/>
    </row>
    <row r="1082" spans="1:17" ht="63.75">
      <c r="A1082" s="265">
        <v>513</v>
      </c>
      <c r="B1082" s="190"/>
      <c r="C1082" s="266" t="s">
        <v>169</v>
      </c>
      <c r="D1082" s="267">
        <v>43868</v>
      </c>
      <c r="E1082" s="237" t="s">
        <v>3847</v>
      </c>
      <c r="F1082" s="237" t="s">
        <v>15</v>
      </c>
      <c r="G1082" s="237">
        <v>1267803</v>
      </c>
      <c r="H1082" s="190"/>
      <c r="I1082" s="248" t="s">
        <v>4626</v>
      </c>
      <c r="J1082" s="190"/>
      <c r="K1082" s="190"/>
      <c r="L1082" s="190"/>
      <c r="M1082" s="190"/>
      <c r="N1082" s="268">
        <v>50</v>
      </c>
      <c r="O1082" s="268">
        <v>0</v>
      </c>
      <c r="P1082" s="190" t="s">
        <v>657</v>
      </c>
      <c r="Q1082" s="377"/>
    </row>
    <row r="1083" spans="1:17" ht="51">
      <c r="A1083" s="265">
        <v>513</v>
      </c>
      <c r="B1083" s="190"/>
      <c r="C1083" s="266" t="s">
        <v>169</v>
      </c>
      <c r="D1083" s="267">
        <v>43868</v>
      </c>
      <c r="E1083" s="237" t="s">
        <v>3848</v>
      </c>
      <c r="F1083" s="237" t="s">
        <v>15</v>
      </c>
      <c r="G1083" s="237">
        <v>1267807</v>
      </c>
      <c r="H1083" s="190"/>
      <c r="I1083" s="248" t="s">
        <v>708</v>
      </c>
      <c r="J1083" s="190"/>
      <c r="K1083" s="190"/>
      <c r="L1083" s="190"/>
      <c r="M1083" s="190"/>
      <c r="N1083" s="268">
        <v>50</v>
      </c>
      <c r="O1083" s="268">
        <v>0</v>
      </c>
      <c r="P1083" s="190" t="s">
        <v>657</v>
      </c>
      <c r="Q1083" s="377"/>
    </row>
    <row r="1084" spans="1:17" ht="63.75">
      <c r="A1084" s="265">
        <v>513</v>
      </c>
      <c r="B1084" s="190"/>
      <c r="C1084" s="266" t="s">
        <v>169</v>
      </c>
      <c r="D1084" s="267">
        <v>43868</v>
      </c>
      <c r="E1084" s="237" t="s">
        <v>3849</v>
      </c>
      <c r="F1084" s="237" t="s">
        <v>15</v>
      </c>
      <c r="G1084" s="237">
        <v>1267809</v>
      </c>
      <c r="H1084" s="190"/>
      <c r="I1084" s="248" t="s">
        <v>4627</v>
      </c>
      <c r="J1084" s="190"/>
      <c r="K1084" s="190"/>
      <c r="L1084" s="190"/>
      <c r="M1084" s="190"/>
      <c r="N1084" s="268">
        <v>50</v>
      </c>
      <c r="O1084" s="268">
        <v>0</v>
      </c>
      <c r="P1084" s="190" t="s">
        <v>657</v>
      </c>
      <c r="Q1084" s="377"/>
    </row>
    <row r="1085" spans="1:17" ht="51">
      <c r="A1085" s="265">
        <v>513</v>
      </c>
      <c r="B1085" s="190"/>
      <c r="C1085" s="266" t="s">
        <v>169</v>
      </c>
      <c r="D1085" s="267">
        <v>43868</v>
      </c>
      <c r="E1085" s="237" t="s">
        <v>3850</v>
      </c>
      <c r="F1085" s="237" t="s">
        <v>6</v>
      </c>
      <c r="G1085" s="237">
        <v>1239349</v>
      </c>
      <c r="H1085" s="190"/>
      <c r="I1085" s="248" t="s">
        <v>4628</v>
      </c>
      <c r="J1085" s="190"/>
      <c r="K1085" s="190"/>
      <c r="L1085" s="190"/>
      <c r="M1085" s="190"/>
      <c r="N1085" s="268">
        <v>0</v>
      </c>
      <c r="O1085" s="268">
        <v>279557</v>
      </c>
      <c r="P1085" s="190" t="s">
        <v>657</v>
      </c>
      <c r="Q1085" s="377"/>
    </row>
    <row r="1086" spans="1:17" ht="51">
      <c r="A1086" s="265">
        <v>513</v>
      </c>
      <c r="B1086" s="190"/>
      <c r="C1086" s="266" t="s">
        <v>169</v>
      </c>
      <c r="D1086" s="267">
        <v>43868</v>
      </c>
      <c r="E1086" s="237" t="s">
        <v>3851</v>
      </c>
      <c r="F1086" s="237" t="s">
        <v>6</v>
      </c>
      <c r="G1086" s="237">
        <v>1239425</v>
      </c>
      <c r="H1086" s="190"/>
      <c r="I1086" s="248" t="s">
        <v>4629</v>
      </c>
      <c r="J1086" s="190"/>
      <c r="K1086" s="190"/>
      <c r="L1086" s="190"/>
      <c r="M1086" s="190"/>
      <c r="N1086" s="268">
        <v>0</v>
      </c>
      <c r="O1086" s="268">
        <v>14257407</v>
      </c>
      <c r="P1086" s="190" t="s">
        <v>657</v>
      </c>
      <c r="Q1086" s="377"/>
    </row>
    <row r="1087" spans="1:17" ht="51">
      <c r="A1087" s="265">
        <v>513</v>
      </c>
      <c r="B1087" s="190"/>
      <c r="C1087" s="266" t="s">
        <v>169</v>
      </c>
      <c r="D1087" s="267">
        <v>43868</v>
      </c>
      <c r="E1087" s="237" t="s">
        <v>3852</v>
      </c>
      <c r="F1087" s="237" t="s">
        <v>6</v>
      </c>
      <c r="G1087" s="237">
        <v>1239485</v>
      </c>
      <c r="H1087" s="190"/>
      <c r="I1087" s="248" t="s">
        <v>4630</v>
      </c>
      <c r="J1087" s="190"/>
      <c r="K1087" s="190"/>
      <c r="L1087" s="190"/>
      <c r="M1087" s="190"/>
      <c r="N1087" s="268">
        <v>0</v>
      </c>
      <c r="O1087" s="268">
        <v>36088.559999999998</v>
      </c>
      <c r="P1087" s="190" t="s">
        <v>657</v>
      </c>
      <c r="Q1087" s="377"/>
    </row>
    <row r="1088" spans="1:17" ht="63.75">
      <c r="A1088" s="265">
        <v>513</v>
      </c>
      <c r="B1088" s="190"/>
      <c r="C1088" s="266" t="s">
        <v>169</v>
      </c>
      <c r="D1088" s="267">
        <v>43868</v>
      </c>
      <c r="E1088" s="237" t="s">
        <v>3853</v>
      </c>
      <c r="F1088" s="237" t="s">
        <v>15</v>
      </c>
      <c r="G1088" s="237">
        <v>1268642</v>
      </c>
      <c r="H1088" s="190"/>
      <c r="I1088" s="248" t="s">
        <v>1467</v>
      </c>
      <c r="J1088" s="190"/>
      <c r="K1088" s="190"/>
      <c r="L1088" s="190"/>
      <c r="M1088" s="190"/>
      <c r="N1088" s="268">
        <v>50</v>
      </c>
      <c r="O1088" s="268">
        <v>0</v>
      </c>
      <c r="P1088" s="190" t="s">
        <v>657</v>
      </c>
      <c r="Q1088" s="377"/>
    </row>
    <row r="1089" spans="1:17" ht="51">
      <c r="A1089" s="265">
        <v>513</v>
      </c>
      <c r="B1089" s="190"/>
      <c r="C1089" s="266" t="s">
        <v>169</v>
      </c>
      <c r="D1089" s="267">
        <v>43868</v>
      </c>
      <c r="E1089" s="237" t="s">
        <v>3854</v>
      </c>
      <c r="F1089" s="237" t="s">
        <v>15</v>
      </c>
      <c r="G1089" s="237">
        <v>1268644</v>
      </c>
      <c r="H1089" s="190"/>
      <c r="I1089" s="248" t="s">
        <v>4631</v>
      </c>
      <c r="J1089" s="190"/>
      <c r="K1089" s="190"/>
      <c r="L1089" s="190"/>
      <c r="M1089" s="190"/>
      <c r="N1089" s="268">
        <v>50</v>
      </c>
      <c r="O1089" s="268">
        <v>0</v>
      </c>
      <c r="P1089" s="190" t="s">
        <v>657</v>
      </c>
      <c r="Q1089" s="377"/>
    </row>
    <row r="1090" spans="1:17" ht="51">
      <c r="A1090" s="265">
        <v>513</v>
      </c>
      <c r="B1090" s="190"/>
      <c r="C1090" s="266" t="s">
        <v>169</v>
      </c>
      <c r="D1090" s="267">
        <v>43868</v>
      </c>
      <c r="E1090" s="237" t="s">
        <v>3855</v>
      </c>
      <c r="F1090" s="237" t="s">
        <v>15</v>
      </c>
      <c r="G1090" s="237">
        <v>1268648</v>
      </c>
      <c r="H1090" s="190"/>
      <c r="I1090" s="248" t="s">
        <v>4632</v>
      </c>
      <c r="J1090" s="190"/>
      <c r="K1090" s="190"/>
      <c r="L1090" s="190"/>
      <c r="M1090" s="190"/>
      <c r="N1090" s="268">
        <v>50</v>
      </c>
      <c r="O1090" s="268">
        <v>0</v>
      </c>
      <c r="P1090" s="190" t="s">
        <v>657</v>
      </c>
      <c r="Q1090" s="377"/>
    </row>
    <row r="1091" spans="1:17" ht="51">
      <c r="A1091" s="265">
        <v>513</v>
      </c>
      <c r="B1091" s="190"/>
      <c r="C1091" s="266" t="s">
        <v>169</v>
      </c>
      <c r="D1091" s="267">
        <v>43868</v>
      </c>
      <c r="E1091" s="237" t="s">
        <v>3856</v>
      </c>
      <c r="F1091" s="237" t="s">
        <v>15</v>
      </c>
      <c r="G1091" s="237">
        <v>1268653</v>
      </c>
      <c r="H1091" s="190"/>
      <c r="I1091" s="248" t="s">
        <v>4633</v>
      </c>
      <c r="J1091" s="190"/>
      <c r="K1091" s="190"/>
      <c r="L1091" s="190"/>
      <c r="M1091" s="190"/>
      <c r="N1091" s="268">
        <v>50</v>
      </c>
      <c r="O1091" s="268">
        <v>0</v>
      </c>
      <c r="P1091" s="190" t="s">
        <v>657</v>
      </c>
      <c r="Q1091" s="377"/>
    </row>
    <row r="1092" spans="1:17" ht="51">
      <c r="A1092" s="265">
        <v>117</v>
      </c>
      <c r="B1092" s="190"/>
      <c r="C1092" s="266" t="s">
        <v>61</v>
      </c>
      <c r="D1092" s="267">
        <v>43868</v>
      </c>
      <c r="E1092" s="237" t="s">
        <v>3857</v>
      </c>
      <c r="F1092" s="237" t="s">
        <v>11</v>
      </c>
      <c r="G1092" s="237">
        <v>978365</v>
      </c>
      <c r="H1092" s="190"/>
      <c r="I1092" s="248" t="s">
        <v>4634</v>
      </c>
      <c r="J1092" s="190"/>
      <c r="K1092" s="190"/>
      <c r="L1092" s="190"/>
      <c r="M1092" s="190"/>
      <c r="N1092" s="268">
        <v>50</v>
      </c>
      <c r="O1092" s="268">
        <v>0</v>
      </c>
      <c r="P1092" s="190" t="s">
        <v>657</v>
      </c>
      <c r="Q1092" s="377"/>
    </row>
    <row r="1093" spans="1:17" ht="51">
      <c r="A1093" s="265">
        <v>117</v>
      </c>
      <c r="B1093" s="190"/>
      <c r="C1093" s="266" t="s">
        <v>61</v>
      </c>
      <c r="D1093" s="267">
        <v>43868</v>
      </c>
      <c r="E1093" s="237" t="s">
        <v>3858</v>
      </c>
      <c r="F1093" s="237" t="s">
        <v>11</v>
      </c>
      <c r="G1093" s="237">
        <v>978375</v>
      </c>
      <c r="H1093" s="190"/>
      <c r="I1093" s="248" t="s">
        <v>4635</v>
      </c>
      <c r="J1093" s="190"/>
      <c r="K1093" s="190"/>
      <c r="L1093" s="190"/>
      <c r="M1093" s="190"/>
      <c r="N1093" s="268">
        <v>50</v>
      </c>
      <c r="O1093" s="268">
        <v>0</v>
      </c>
      <c r="P1093" s="190" t="s">
        <v>657</v>
      </c>
      <c r="Q1093" s="377"/>
    </row>
    <row r="1094" spans="1:17" ht="51">
      <c r="A1094" s="265">
        <v>35</v>
      </c>
      <c r="B1094" s="190"/>
      <c r="C1094" s="266" t="s">
        <v>46</v>
      </c>
      <c r="D1094" s="267">
        <v>43871</v>
      </c>
      <c r="E1094" s="237" t="s">
        <v>3410</v>
      </c>
      <c r="F1094" s="237" t="s">
        <v>3</v>
      </c>
      <c r="G1094" s="237">
        <v>1823114</v>
      </c>
      <c r="H1094" s="190"/>
      <c r="I1094" s="248" t="s">
        <v>1351</v>
      </c>
      <c r="J1094" s="190"/>
      <c r="K1094" s="190"/>
      <c r="L1094" s="190"/>
      <c r="M1094" s="190"/>
      <c r="N1094" s="268">
        <v>0</v>
      </c>
      <c r="O1094" s="268">
        <v>1500</v>
      </c>
      <c r="P1094" s="190" t="s">
        <v>657</v>
      </c>
      <c r="Q1094" s="377"/>
    </row>
    <row r="1095" spans="1:17" ht="51">
      <c r="A1095" s="265" t="s">
        <v>553</v>
      </c>
      <c r="B1095" s="190"/>
      <c r="C1095" s="266" t="s">
        <v>605</v>
      </c>
      <c r="D1095" s="267">
        <v>43871</v>
      </c>
      <c r="E1095" s="237" t="s">
        <v>3411</v>
      </c>
      <c r="F1095" s="237" t="s">
        <v>3</v>
      </c>
      <c r="G1095" s="237">
        <v>1823131</v>
      </c>
      <c r="H1095" s="190"/>
      <c r="I1095" s="248" t="s">
        <v>4239</v>
      </c>
      <c r="J1095" s="190"/>
      <c r="K1095" s="190"/>
      <c r="L1095" s="190"/>
      <c r="M1095" s="190"/>
      <c r="N1095" s="268">
        <v>0</v>
      </c>
      <c r="O1095" s="268">
        <v>100</v>
      </c>
      <c r="P1095" s="190" t="s">
        <v>657</v>
      </c>
      <c r="Q1095" s="377"/>
    </row>
    <row r="1096" spans="1:17" ht="51">
      <c r="A1096" s="265">
        <v>81</v>
      </c>
      <c r="B1096" s="190"/>
      <c r="C1096" s="266" t="s">
        <v>55</v>
      </c>
      <c r="D1096" s="267">
        <v>43871</v>
      </c>
      <c r="E1096" s="237" t="s">
        <v>3412</v>
      </c>
      <c r="F1096" s="237" t="s">
        <v>3</v>
      </c>
      <c r="G1096" s="237">
        <v>1823133</v>
      </c>
      <c r="H1096" s="190"/>
      <c r="I1096" s="248" t="s">
        <v>4240</v>
      </c>
      <c r="J1096" s="190"/>
      <c r="K1096" s="190"/>
      <c r="L1096" s="190"/>
      <c r="M1096" s="190"/>
      <c r="N1096" s="268">
        <v>0</v>
      </c>
      <c r="O1096" s="268">
        <v>800</v>
      </c>
      <c r="P1096" s="190" t="s">
        <v>657</v>
      </c>
      <c r="Q1096" s="377"/>
    </row>
    <row r="1097" spans="1:17" ht="51">
      <c r="A1097" s="265" t="s">
        <v>553</v>
      </c>
      <c r="B1097" s="190"/>
      <c r="C1097" s="266" t="s">
        <v>605</v>
      </c>
      <c r="D1097" s="267">
        <v>43871</v>
      </c>
      <c r="E1097" s="237" t="s">
        <v>3413</v>
      </c>
      <c r="F1097" s="237" t="s">
        <v>3</v>
      </c>
      <c r="G1097" s="237">
        <v>1823139</v>
      </c>
      <c r="H1097" s="190"/>
      <c r="I1097" s="248" t="s">
        <v>4241</v>
      </c>
      <c r="J1097" s="190"/>
      <c r="K1097" s="190"/>
      <c r="L1097" s="190"/>
      <c r="M1097" s="190"/>
      <c r="N1097" s="268">
        <v>0</v>
      </c>
      <c r="O1097" s="268">
        <v>2101.91</v>
      </c>
      <c r="P1097" s="190" t="s">
        <v>657</v>
      </c>
      <c r="Q1097" s="377"/>
    </row>
    <row r="1098" spans="1:17" ht="63.75">
      <c r="A1098" s="265">
        <v>592</v>
      </c>
      <c r="B1098" s="190"/>
      <c r="C1098" s="266" t="s">
        <v>634</v>
      </c>
      <c r="D1098" s="267">
        <v>43871</v>
      </c>
      <c r="E1098" s="237" t="s">
        <v>3414</v>
      </c>
      <c r="F1098" s="237" t="s">
        <v>3</v>
      </c>
      <c r="G1098" s="237">
        <v>1823200</v>
      </c>
      <c r="H1098" s="190"/>
      <c r="I1098" s="248" t="s">
        <v>4242</v>
      </c>
      <c r="J1098" s="190"/>
      <c r="K1098" s="190"/>
      <c r="L1098" s="190"/>
      <c r="M1098" s="190"/>
      <c r="N1098" s="268">
        <v>0</v>
      </c>
      <c r="O1098" s="268">
        <v>700</v>
      </c>
      <c r="P1098" s="190" t="s">
        <v>657</v>
      </c>
      <c r="Q1098" s="377"/>
    </row>
    <row r="1099" spans="1:17" ht="51">
      <c r="A1099" s="265" t="s">
        <v>553</v>
      </c>
      <c r="B1099" s="190"/>
      <c r="C1099" s="266" t="s">
        <v>605</v>
      </c>
      <c r="D1099" s="267">
        <v>43871</v>
      </c>
      <c r="E1099" s="237" t="s">
        <v>3415</v>
      </c>
      <c r="F1099" s="237" t="s">
        <v>3</v>
      </c>
      <c r="G1099" s="237">
        <v>1823208</v>
      </c>
      <c r="H1099" s="190"/>
      <c r="I1099" s="248" t="s">
        <v>4243</v>
      </c>
      <c r="J1099" s="190"/>
      <c r="K1099" s="190"/>
      <c r="L1099" s="190"/>
      <c r="M1099" s="190"/>
      <c r="N1099" s="268">
        <v>0</v>
      </c>
      <c r="O1099" s="268">
        <v>1668.29</v>
      </c>
      <c r="P1099" s="190" t="s">
        <v>657</v>
      </c>
      <c r="Q1099" s="377"/>
    </row>
    <row r="1100" spans="1:17" ht="63.75">
      <c r="A1100" s="265" t="s">
        <v>553</v>
      </c>
      <c r="B1100" s="190"/>
      <c r="C1100" s="266" t="s">
        <v>605</v>
      </c>
      <c r="D1100" s="267">
        <v>43871</v>
      </c>
      <c r="E1100" s="237" t="s">
        <v>3416</v>
      </c>
      <c r="F1100" s="237" t="s">
        <v>3</v>
      </c>
      <c r="G1100" s="237">
        <v>1823236</v>
      </c>
      <c r="H1100" s="190"/>
      <c r="I1100" s="248" t="s">
        <v>4244</v>
      </c>
      <c r="J1100" s="190"/>
      <c r="K1100" s="190"/>
      <c r="L1100" s="190"/>
      <c r="M1100" s="190"/>
      <c r="N1100" s="268">
        <v>0</v>
      </c>
      <c r="O1100" s="268">
        <v>31</v>
      </c>
      <c r="P1100" s="190" t="s">
        <v>657</v>
      </c>
      <c r="Q1100" s="377"/>
    </row>
    <row r="1101" spans="1:17" ht="51">
      <c r="A1101" s="265">
        <v>35</v>
      </c>
      <c r="B1101" s="190"/>
      <c r="C1101" s="266" t="s">
        <v>46</v>
      </c>
      <c r="D1101" s="267">
        <v>43871</v>
      </c>
      <c r="E1101" s="237" t="s">
        <v>3417</v>
      </c>
      <c r="F1101" s="237" t="s">
        <v>3</v>
      </c>
      <c r="G1101" s="237">
        <v>1823237</v>
      </c>
      <c r="H1101" s="190"/>
      <c r="I1101" s="248" t="s">
        <v>4245</v>
      </c>
      <c r="J1101" s="190"/>
      <c r="K1101" s="190"/>
      <c r="L1101" s="190"/>
      <c r="M1101" s="190"/>
      <c r="N1101" s="268">
        <v>0</v>
      </c>
      <c r="O1101" s="268">
        <v>1500</v>
      </c>
      <c r="P1101" s="190" t="s">
        <v>657</v>
      </c>
      <c r="Q1101" s="377"/>
    </row>
    <row r="1102" spans="1:17" ht="51">
      <c r="A1102" s="265">
        <v>522</v>
      </c>
      <c r="B1102" s="190"/>
      <c r="C1102" s="266" t="s">
        <v>172</v>
      </c>
      <c r="D1102" s="267">
        <v>43871</v>
      </c>
      <c r="E1102" s="237" t="s">
        <v>3418</v>
      </c>
      <c r="F1102" s="237" t="s">
        <v>3</v>
      </c>
      <c r="G1102" s="237">
        <v>1823268</v>
      </c>
      <c r="H1102" s="190"/>
      <c r="I1102" s="248" t="s">
        <v>4246</v>
      </c>
      <c r="J1102" s="190"/>
      <c r="K1102" s="190"/>
      <c r="L1102" s="190"/>
      <c r="M1102" s="190"/>
      <c r="N1102" s="268">
        <v>0</v>
      </c>
      <c r="O1102" s="268">
        <v>350</v>
      </c>
      <c r="P1102" s="190" t="s">
        <v>657</v>
      </c>
      <c r="Q1102" s="377"/>
    </row>
    <row r="1103" spans="1:17" ht="38.25">
      <c r="A1103" s="265">
        <v>35</v>
      </c>
      <c r="B1103" s="190"/>
      <c r="C1103" s="266" t="s">
        <v>46</v>
      </c>
      <c r="D1103" s="267">
        <v>43871</v>
      </c>
      <c r="E1103" s="237" t="s">
        <v>3419</v>
      </c>
      <c r="F1103" s="237" t="s">
        <v>3</v>
      </c>
      <c r="G1103" s="237">
        <v>1823271</v>
      </c>
      <c r="H1103" s="190"/>
      <c r="I1103" s="248" t="s">
        <v>4247</v>
      </c>
      <c r="J1103" s="190"/>
      <c r="K1103" s="190"/>
      <c r="L1103" s="190"/>
      <c r="M1103" s="190"/>
      <c r="N1103" s="268">
        <v>0</v>
      </c>
      <c r="O1103" s="268">
        <v>1203.3900000000001</v>
      </c>
      <c r="P1103" s="190" t="s">
        <v>657</v>
      </c>
      <c r="Q1103" s="377"/>
    </row>
    <row r="1104" spans="1:17" ht="51">
      <c r="A1104" s="265" t="s">
        <v>562</v>
      </c>
      <c r="B1104" s="190"/>
      <c r="C1104" s="266" t="s">
        <v>604</v>
      </c>
      <c r="D1104" s="267">
        <v>43871</v>
      </c>
      <c r="E1104" s="237" t="s">
        <v>3420</v>
      </c>
      <c r="F1104" s="237" t="s">
        <v>3</v>
      </c>
      <c r="G1104" s="237">
        <v>1823331</v>
      </c>
      <c r="H1104" s="190"/>
      <c r="I1104" s="248" t="s">
        <v>4248</v>
      </c>
      <c r="J1104" s="190"/>
      <c r="K1104" s="190"/>
      <c r="L1104" s="190"/>
      <c r="M1104" s="190"/>
      <c r="N1104" s="268">
        <v>0</v>
      </c>
      <c r="O1104" s="268">
        <v>2195</v>
      </c>
      <c r="P1104" s="190" t="s">
        <v>657</v>
      </c>
      <c r="Q1104" s="377"/>
    </row>
    <row r="1105" spans="1:17" ht="51">
      <c r="A1105" s="265">
        <v>66</v>
      </c>
      <c r="B1105" s="190"/>
      <c r="C1105" s="266" t="s">
        <v>52</v>
      </c>
      <c r="D1105" s="267">
        <v>43871</v>
      </c>
      <c r="E1105" s="237" t="s">
        <v>3421</v>
      </c>
      <c r="F1105" s="237" t="s">
        <v>3</v>
      </c>
      <c r="G1105" s="237">
        <v>1823170</v>
      </c>
      <c r="H1105" s="190"/>
      <c r="I1105" s="248" t="s">
        <v>4249</v>
      </c>
      <c r="J1105" s="190"/>
      <c r="K1105" s="190"/>
      <c r="L1105" s="190"/>
      <c r="M1105" s="190"/>
      <c r="N1105" s="268">
        <v>0</v>
      </c>
      <c r="O1105" s="268">
        <v>8015.59</v>
      </c>
      <c r="P1105" s="190" t="s">
        <v>657</v>
      </c>
      <c r="Q1105" s="377"/>
    </row>
    <row r="1106" spans="1:17" ht="51">
      <c r="A1106" s="265" t="s">
        <v>562</v>
      </c>
      <c r="B1106" s="190"/>
      <c r="C1106" s="266" t="s">
        <v>604</v>
      </c>
      <c r="D1106" s="267">
        <v>43871</v>
      </c>
      <c r="E1106" s="237" t="s">
        <v>3422</v>
      </c>
      <c r="F1106" s="237" t="s">
        <v>3</v>
      </c>
      <c r="G1106" s="237">
        <v>1823188</v>
      </c>
      <c r="H1106" s="190"/>
      <c r="I1106" s="248" t="s">
        <v>4250</v>
      </c>
      <c r="J1106" s="190"/>
      <c r="K1106" s="190"/>
      <c r="L1106" s="190"/>
      <c r="M1106" s="190"/>
      <c r="N1106" s="268">
        <v>0</v>
      </c>
      <c r="O1106" s="268">
        <v>582.65</v>
      </c>
      <c r="P1106" s="190" t="s">
        <v>657</v>
      </c>
      <c r="Q1106" s="377"/>
    </row>
    <row r="1107" spans="1:17" ht="63.75">
      <c r="A1107" s="265">
        <v>119</v>
      </c>
      <c r="B1107" s="190"/>
      <c r="C1107" s="266" t="s">
        <v>62</v>
      </c>
      <c r="D1107" s="267">
        <v>43871</v>
      </c>
      <c r="E1107" s="237" t="s">
        <v>3423</v>
      </c>
      <c r="F1107" s="237" t="s">
        <v>3</v>
      </c>
      <c r="G1107" s="237">
        <v>1823189</v>
      </c>
      <c r="H1107" s="190"/>
      <c r="I1107" s="248" t="s">
        <v>4251</v>
      </c>
      <c r="J1107" s="190"/>
      <c r="K1107" s="190"/>
      <c r="L1107" s="190"/>
      <c r="M1107" s="190"/>
      <c r="N1107" s="268">
        <v>0</v>
      </c>
      <c r="O1107" s="268">
        <v>34125</v>
      </c>
      <c r="P1107" s="190" t="s">
        <v>657</v>
      </c>
      <c r="Q1107" s="377"/>
    </row>
    <row r="1108" spans="1:17" ht="63.75">
      <c r="A1108" s="265" t="s">
        <v>554</v>
      </c>
      <c r="B1108" s="190"/>
      <c r="C1108" s="266" t="s">
        <v>728</v>
      </c>
      <c r="D1108" s="267">
        <v>43871</v>
      </c>
      <c r="E1108" s="237" t="s">
        <v>3859</v>
      </c>
      <c r="F1108" s="237" t="s">
        <v>6</v>
      </c>
      <c r="G1108" s="237">
        <v>1269474</v>
      </c>
      <c r="H1108" s="190"/>
      <c r="I1108" s="248" t="s">
        <v>4636</v>
      </c>
      <c r="J1108" s="190"/>
      <c r="K1108" s="190"/>
      <c r="L1108" s="190"/>
      <c r="M1108" s="190"/>
      <c r="N1108" s="268">
        <v>0</v>
      </c>
      <c r="O1108" s="268">
        <v>4181879.87</v>
      </c>
      <c r="P1108" s="190" t="s">
        <v>657</v>
      </c>
      <c r="Q1108" s="377"/>
    </row>
    <row r="1109" spans="1:17" ht="76.5">
      <c r="A1109" s="265">
        <v>513</v>
      </c>
      <c r="B1109" s="190"/>
      <c r="C1109" s="266" t="s">
        <v>169</v>
      </c>
      <c r="D1109" s="267">
        <v>43871</v>
      </c>
      <c r="E1109" s="237" t="s">
        <v>3860</v>
      </c>
      <c r="F1109" s="237" t="s">
        <v>15</v>
      </c>
      <c r="G1109" s="237">
        <v>1269473</v>
      </c>
      <c r="H1109" s="190"/>
      <c r="I1109" s="248" t="s">
        <v>4637</v>
      </c>
      <c r="J1109" s="190"/>
      <c r="K1109" s="190"/>
      <c r="L1109" s="190"/>
      <c r="M1109" s="190"/>
      <c r="N1109" s="268">
        <v>50</v>
      </c>
      <c r="O1109" s="268">
        <v>0</v>
      </c>
      <c r="P1109" s="190" t="s">
        <v>657</v>
      </c>
      <c r="Q1109" s="377"/>
    </row>
    <row r="1110" spans="1:17" ht="63.75">
      <c r="A1110" s="265">
        <v>513</v>
      </c>
      <c r="B1110" s="190"/>
      <c r="C1110" s="266" t="s">
        <v>169</v>
      </c>
      <c r="D1110" s="267">
        <v>43871</v>
      </c>
      <c r="E1110" s="237" t="s">
        <v>3861</v>
      </c>
      <c r="F1110" s="237" t="s">
        <v>15</v>
      </c>
      <c r="G1110" s="237">
        <v>1269471</v>
      </c>
      <c r="H1110" s="190"/>
      <c r="I1110" s="248" t="s">
        <v>4638</v>
      </c>
      <c r="J1110" s="190"/>
      <c r="K1110" s="190"/>
      <c r="L1110" s="190"/>
      <c r="M1110" s="190"/>
      <c r="N1110" s="268">
        <v>50</v>
      </c>
      <c r="O1110" s="268">
        <v>0</v>
      </c>
      <c r="P1110" s="190" t="s">
        <v>657</v>
      </c>
      <c r="Q1110" s="377"/>
    </row>
    <row r="1111" spans="1:17" ht="63.75">
      <c r="A1111" s="265" t="s">
        <v>556</v>
      </c>
      <c r="B1111" s="190"/>
      <c r="C1111" s="266" t="s">
        <v>716</v>
      </c>
      <c r="D1111" s="267">
        <v>43871</v>
      </c>
      <c r="E1111" s="237" t="s">
        <v>3862</v>
      </c>
      <c r="F1111" s="237" t="s">
        <v>6</v>
      </c>
      <c r="G1111" s="237">
        <v>1239840</v>
      </c>
      <c r="H1111" s="190"/>
      <c r="I1111" s="248" t="s">
        <v>4639</v>
      </c>
      <c r="J1111" s="190"/>
      <c r="K1111" s="190"/>
      <c r="L1111" s="190"/>
      <c r="M1111" s="190"/>
      <c r="N1111" s="268">
        <v>0</v>
      </c>
      <c r="O1111" s="268">
        <v>1148.5999999999999</v>
      </c>
      <c r="P1111" s="190" t="s">
        <v>657</v>
      </c>
      <c r="Q1111" s="377"/>
    </row>
    <row r="1112" spans="1:17" ht="63.75">
      <c r="A1112" s="265" t="s">
        <v>554</v>
      </c>
      <c r="B1112" s="190"/>
      <c r="C1112" s="266" t="s">
        <v>728</v>
      </c>
      <c r="D1112" s="267">
        <v>43871</v>
      </c>
      <c r="E1112" s="237" t="s">
        <v>3863</v>
      </c>
      <c r="F1112" s="237" t="s">
        <v>6</v>
      </c>
      <c r="G1112" s="237">
        <v>1269831</v>
      </c>
      <c r="H1112" s="190"/>
      <c r="I1112" s="248" t="s">
        <v>4640</v>
      </c>
      <c r="J1112" s="190"/>
      <c r="K1112" s="190"/>
      <c r="L1112" s="190"/>
      <c r="M1112" s="190"/>
      <c r="N1112" s="268">
        <v>0</v>
      </c>
      <c r="O1112" s="268">
        <v>152800.32999999999</v>
      </c>
      <c r="P1112" s="190" t="s">
        <v>657</v>
      </c>
      <c r="Q1112" s="377"/>
    </row>
    <row r="1113" spans="1:17" ht="63.75">
      <c r="A1113" s="265">
        <v>117</v>
      </c>
      <c r="B1113" s="190"/>
      <c r="C1113" s="266" t="s">
        <v>61</v>
      </c>
      <c r="D1113" s="267">
        <v>43871</v>
      </c>
      <c r="E1113" s="237" t="s">
        <v>3864</v>
      </c>
      <c r="F1113" s="237" t="s">
        <v>11</v>
      </c>
      <c r="G1113" s="237">
        <v>978451</v>
      </c>
      <c r="H1113" s="190"/>
      <c r="I1113" s="248" t="s">
        <v>4641</v>
      </c>
      <c r="J1113" s="190"/>
      <c r="K1113" s="190"/>
      <c r="L1113" s="190"/>
      <c r="M1113" s="190"/>
      <c r="N1113" s="268">
        <v>50</v>
      </c>
      <c r="O1113" s="268">
        <v>0</v>
      </c>
      <c r="P1113" s="190" t="s">
        <v>657</v>
      </c>
      <c r="Q1113" s="377"/>
    </row>
    <row r="1114" spans="1:17" ht="51">
      <c r="A1114" s="265">
        <v>513</v>
      </c>
      <c r="B1114" s="190"/>
      <c r="C1114" s="266" t="s">
        <v>169</v>
      </c>
      <c r="D1114" s="267">
        <v>43871</v>
      </c>
      <c r="E1114" s="237" t="s">
        <v>3865</v>
      </c>
      <c r="F1114" s="237" t="s">
        <v>15</v>
      </c>
      <c r="G1114" s="237">
        <v>1269958</v>
      </c>
      <c r="H1114" s="190"/>
      <c r="I1114" s="248" t="s">
        <v>4642</v>
      </c>
      <c r="J1114" s="190"/>
      <c r="K1114" s="190"/>
      <c r="L1114" s="190"/>
      <c r="M1114" s="190"/>
      <c r="N1114" s="268">
        <v>50</v>
      </c>
      <c r="O1114" s="268">
        <v>0</v>
      </c>
      <c r="P1114" s="190" t="s">
        <v>657</v>
      </c>
      <c r="Q1114" s="377"/>
    </row>
    <row r="1115" spans="1:17" ht="51">
      <c r="A1115" s="265">
        <v>117</v>
      </c>
      <c r="B1115" s="190"/>
      <c r="C1115" s="266" t="s">
        <v>61</v>
      </c>
      <c r="D1115" s="267">
        <v>43871</v>
      </c>
      <c r="E1115" s="237" t="s">
        <v>3866</v>
      </c>
      <c r="F1115" s="237" t="s">
        <v>11</v>
      </c>
      <c r="G1115" s="237">
        <v>978446</v>
      </c>
      <c r="H1115" s="190"/>
      <c r="I1115" s="248" t="s">
        <v>4643</v>
      </c>
      <c r="J1115" s="190"/>
      <c r="K1115" s="190"/>
      <c r="L1115" s="190"/>
      <c r="M1115" s="190"/>
      <c r="N1115" s="268">
        <v>50</v>
      </c>
      <c r="O1115" s="268">
        <v>0</v>
      </c>
      <c r="P1115" s="190" t="s">
        <v>657</v>
      </c>
      <c r="Q1115" s="377"/>
    </row>
    <row r="1116" spans="1:17" ht="51">
      <c r="A1116" s="265">
        <v>117</v>
      </c>
      <c r="B1116" s="190"/>
      <c r="C1116" s="266" t="s">
        <v>61</v>
      </c>
      <c r="D1116" s="267">
        <v>43871</v>
      </c>
      <c r="E1116" s="237" t="s">
        <v>3867</v>
      </c>
      <c r="F1116" s="237" t="s">
        <v>11</v>
      </c>
      <c r="G1116" s="237">
        <v>978448</v>
      </c>
      <c r="H1116" s="190"/>
      <c r="I1116" s="248" t="s">
        <v>4644</v>
      </c>
      <c r="J1116" s="190"/>
      <c r="K1116" s="190"/>
      <c r="L1116" s="190"/>
      <c r="M1116" s="190"/>
      <c r="N1116" s="268">
        <v>50</v>
      </c>
      <c r="O1116" s="268">
        <v>0</v>
      </c>
      <c r="P1116" s="190" t="s">
        <v>657</v>
      </c>
      <c r="Q1116" s="377"/>
    </row>
    <row r="1117" spans="1:17" ht="51">
      <c r="A1117" s="265">
        <v>117</v>
      </c>
      <c r="B1117" s="190"/>
      <c r="C1117" s="266" t="s">
        <v>61</v>
      </c>
      <c r="D1117" s="267">
        <v>43871</v>
      </c>
      <c r="E1117" s="237" t="s">
        <v>3868</v>
      </c>
      <c r="F1117" s="237" t="s">
        <v>11</v>
      </c>
      <c r="G1117" s="237">
        <v>978449</v>
      </c>
      <c r="H1117" s="190"/>
      <c r="I1117" s="248" t="s">
        <v>4645</v>
      </c>
      <c r="J1117" s="190"/>
      <c r="K1117" s="190"/>
      <c r="L1117" s="190"/>
      <c r="M1117" s="190"/>
      <c r="N1117" s="268">
        <v>50</v>
      </c>
      <c r="O1117" s="268">
        <v>0</v>
      </c>
      <c r="P1117" s="190" t="s">
        <v>657</v>
      </c>
      <c r="Q1117" s="377"/>
    </row>
    <row r="1118" spans="1:17" ht="51">
      <c r="A1118" s="265">
        <v>119</v>
      </c>
      <c r="B1118" s="190"/>
      <c r="C1118" s="266" t="s">
        <v>62</v>
      </c>
      <c r="D1118" s="267">
        <v>43871</v>
      </c>
      <c r="E1118" s="237" t="s">
        <v>3869</v>
      </c>
      <c r="F1118" s="237" t="s">
        <v>11</v>
      </c>
      <c r="G1118" s="237">
        <v>978450</v>
      </c>
      <c r="H1118" s="190"/>
      <c r="I1118" s="248" t="s">
        <v>4646</v>
      </c>
      <c r="J1118" s="190"/>
      <c r="K1118" s="190"/>
      <c r="L1118" s="190"/>
      <c r="M1118" s="190"/>
      <c r="N1118" s="268">
        <v>50</v>
      </c>
      <c r="O1118" s="268">
        <v>0</v>
      </c>
      <c r="P1118" s="190" t="s">
        <v>657</v>
      </c>
      <c r="Q1118" s="377"/>
    </row>
    <row r="1119" spans="1:17" ht="51">
      <c r="A1119" s="265" t="s">
        <v>556</v>
      </c>
      <c r="B1119" s="190"/>
      <c r="C1119" s="266" t="s">
        <v>716</v>
      </c>
      <c r="D1119" s="267">
        <v>43871</v>
      </c>
      <c r="E1119" s="237" t="s">
        <v>3870</v>
      </c>
      <c r="F1119" s="237" t="s">
        <v>617</v>
      </c>
      <c r="G1119" s="237">
        <v>1238187</v>
      </c>
      <c r="H1119" s="190"/>
      <c r="I1119" s="248" t="s">
        <v>4647</v>
      </c>
      <c r="J1119" s="190"/>
      <c r="K1119" s="190"/>
      <c r="L1119" s="190"/>
      <c r="M1119" s="190"/>
      <c r="N1119" s="268">
        <v>0</v>
      </c>
      <c r="O1119" s="268">
        <v>129573.14</v>
      </c>
      <c r="P1119" s="190" t="s">
        <v>657</v>
      </c>
      <c r="Q1119" s="377"/>
    </row>
    <row r="1120" spans="1:17" ht="76.5">
      <c r="A1120" s="265" t="s">
        <v>553</v>
      </c>
      <c r="B1120" s="190"/>
      <c r="C1120" s="266" t="s">
        <v>605</v>
      </c>
      <c r="D1120" s="267">
        <v>43871</v>
      </c>
      <c r="E1120" s="237" t="s">
        <v>3871</v>
      </c>
      <c r="F1120" s="237" t="s">
        <v>6</v>
      </c>
      <c r="G1120" s="237">
        <v>978478</v>
      </c>
      <c r="H1120" s="190"/>
      <c r="I1120" s="248" t="s">
        <v>4648</v>
      </c>
      <c r="J1120" s="190"/>
      <c r="K1120" s="190"/>
      <c r="L1120" s="190"/>
      <c r="M1120" s="190"/>
      <c r="N1120" s="268">
        <v>0</v>
      </c>
      <c r="O1120" s="268">
        <v>703.29</v>
      </c>
      <c r="P1120" s="190" t="s">
        <v>657</v>
      </c>
      <c r="Q1120" s="377"/>
    </row>
    <row r="1121" spans="1:17" ht="51">
      <c r="A1121" s="265">
        <v>513</v>
      </c>
      <c r="B1121" s="190"/>
      <c r="C1121" s="266" t="s">
        <v>169</v>
      </c>
      <c r="D1121" s="267">
        <v>43871</v>
      </c>
      <c r="E1121" s="237" t="s">
        <v>3872</v>
      </c>
      <c r="F1121" s="237" t="s">
        <v>15</v>
      </c>
      <c r="G1121" s="237">
        <v>1270099</v>
      </c>
      <c r="H1121" s="190"/>
      <c r="I1121" s="248" t="s">
        <v>4649</v>
      </c>
      <c r="J1121" s="190"/>
      <c r="K1121" s="190"/>
      <c r="L1121" s="190"/>
      <c r="M1121" s="190"/>
      <c r="N1121" s="268">
        <v>50</v>
      </c>
      <c r="O1121" s="268">
        <v>0</v>
      </c>
      <c r="P1121" s="190" t="s">
        <v>657</v>
      </c>
      <c r="Q1121" s="377"/>
    </row>
    <row r="1122" spans="1:17" ht="51">
      <c r="A1122" s="265">
        <v>513</v>
      </c>
      <c r="B1122" s="190"/>
      <c r="C1122" s="266" t="s">
        <v>169</v>
      </c>
      <c r="D1122" s="267">
        <v>43871</v>
      </c>
      <c r="E1122" s="237" t="s">
        <v>3873</v>
      </c>
      <c r="F1122" s="237" t="s">
        <v>15</v>
      </c>
      <c r="G1122" s="237">
        <v>1270101</v>
      </c>
      <c r="H1122" s="190"/>
      <c r="I1122" s="248" t="s">
        <v>4650</v>
      </c>
      <c r="J1122" s="190"/>
      <c r="K1122" s="190"/>
      <c r="L1122" s="190"/>
      <c r="M1122" s="190"/>
      <c r="N1122" s="268">
        <v>50</v>
      </c>
      <c r="O1122" s="268">
        <v>0</v>
      </c>
      <c r="P1122" s="190" t="s">
        <v>657</v>
      </c>
      <c r="Q1122" s="377"/>
    </row>
    <row r="1123" spans="1:17" ht="51">
      <c r="A1123" s="265">
        <v>513</v>
      </c>
      <c r="B1123" s="190"/>
      <c r="C1123" s="266" t="s">
        <v>169</v>
      </c>
      <c r="D1123" s="267">
        <v>43871</v>
      </c>
      <c r="E1123" s="237" t="s">
        <v>3874</v>
      </c>
      <c r="F1123" s="237" t="s">
        <v>15</v>
      </c>
      <c r="G1123" s="237">
        <v>1270103</v>
      </c>
      <c r="H1123" s="190"/>
      <c r="I1123" s="248" t="s">
        <v>4651</v>
      </c>
      <c r="J1123" s="190"/>
      <c r="K1123" s="190"/>
      <c r="L1123" s="190"/>
      <c r="M1123" s="190"/>
      <c r="N1123" s="268">
        <v>50</v>
      </c>
      <c r="O1123" s="268">
        <v>0</v>
      </c>
      <c r="P1123" s="190" t="s">
        <v>657</v>
      </c>
      <c r="Q1123" s="377"/>
    </row>
    <row r="1124" spans="1:17" ht="51">
      <c r="A1124" s="265">
        <v>513</v>
      </c>
      <c r="B1124" s="190"/>
      <c r="C1124" s="266" t="s">
        <v>169</v>
      </c>
      <c r="D1124" s="267">
        <v>43871</v>
      </c>
      <c r="E1124" s="237" t="s">
        <v>3875</v>
      </c>
      <c r="F1124" s="237" t="s">
        <v>15</v>
      </c>
      <c r="G1124" s="237">
        <v>1270105</v>
      </c>
      <c r="H1124" s="190"/>
      <c r="I1124" s="248" t="s">
        <v>4652</v>
      </c>
      <c r="J1124" s="190"/>
      <c r="K1124" s="190"/>
      <c r="L1124" s="190"/>
      <c r="M1124" s="190"/>
      <c r="N1124" s="268">
        <v>50</v>
      </c>
      <c r="O1124" s="268">
        <v>0</v>
      </c>
      <c r="P1124" s="190" t="s">
        <v>657</v>
      </c>
      <c r="Q1124" s="377"/>
    </row>
    <row r="1125" spans="1:17" ht="51">
      <c r="A1125" s="265">
        <v>513</v>
      </c>
      <c r="B1125" s="190"/>
      <c r="C1125" s="266" t="s">
        <v>169</v>
      </c>
      <c r="D1125" s="267">
        <v>43871</v>
      </c>
      <c r="E1125" s="237" t="s">
        <v>3876</v>
      </c>
      <c r="F1125" s="237" t="s">
        <v>15</v>
      </c>
      <c r="G1125" s="237">
        <v>1270107</v>
      </c>
      <c r="H1125" s="190"/>
      <c r="I1125" s="248" t="s">
        <v>4653</v>
      </c>
      <c r="J1125" s="190"/>
      <c r="K1125" s="190"/>
      <c r="L1125" s="190"/>
      <c r="M1125" s="190"/>
      <c r="N1125" s="268">
        <v>50</v>
      </c>
      <c r="O1125" s="268">
        <v>0</v>
      </c>
      <c r="P1125" s="190" t="s">
        <v>657</v>
      </c>
      <c r="Q1125" s="377"/>
    </row>
    <row r="1126" spans="1:17" ht="51">
      <c r="A1126" s="265">
        <v>513</v>
      </c>
      <c r="B1126" s="190"/>
      <c r="C1126" s="266" t="s">
        <v>169</v>
      </c>
      <c r="D1126" s="267">
        <v>43871</v>
      </c>
      <c r="E1126" s="237" t="s">
        <v>3877</v>
      </c>
      <c r="F1126" s="237" t="s">
        <v>15</v>
      </c>
      <c r="G1126" s="237">
        <v>1270245</v>
      </c>
      <c r="H1126" s="190"/>
      <c r="I1126" s="248" t="s">
        <v>4654</v>
      </c>
      <c r="J1126" s="190"/>
      <c r="K1126" s="190"/>
      <c r="L1126" s="190"/>
      <c r="M1126" s="190"/>
      <c r="N1126" s="268">
        <v>50</v>
      </c>
      <c r="O1126" s="268">
        <v>0</v>
      </c>
      <c r="P1126" s="190" t="s">
        <v>657</v>
      </c>
      <c r="Q1126" s="377"/>
    </row>
    <row r="1127" spans="1:17" ht="76.5">
      <c r="A1127" s="265" t="s">
        <v>554</v>
      </c>
      <c r="B1127" s="190"/>
      <c r="C1127" s="266" t="s">
        <v>728</v>
      </c>
      <c r="D1127" s="267">
        <v>43871</v>
      </c>
      <c r="E1127" s="237" t="s">
        <v>3878</v>
      </c>
      <c r="F1127" s="237" t="s">
        <v>13</v>
      </c>
      <c r="G1127" s="237">
        <v>978479</v>
      </c>
      <c r="H1127" s="190"/>
      <c r="I1127" s="248" t="s">
        <v>4655</v>
      </c>
      <c r="J1127" s="190"/>
      <c r="K1127" s="190"/>
      <c r="L1127" s="190"/>
      <c r="M1127" s="190"/>
      <c r="N1127" s="268">
        <v>13720000</v>
      </c>
      <c r="O1127" s="268">
        <v>0</v>
      </c>
      <c r="P1127" s="190" t="s">
        <v>657</v>
      </c>
      <c r="Q1127" s="377"/>
    </row>
    <row r="1128" spans="1:17" ht="63.75">
      <c r="A1128" s="265" t="s">
        <v>554</v>
      </c>
      <c r="B1128" s="190"/>
      <c r="C1128" s="266" t="s">
        <v>728</v>
      </c>
      <c r="D1128" s="267">
        <v>43871</v>
      </c>
      <c r="E1128" s="237" t="s">
        <v>3879</v>
      </c>
      <c r="F1128" s="237" t="s">
        <v>11</v>
      </c>
      <c r="G1128" s="237">
        <v>978479</v>
      </c>
      <c r="H1128" s="190"/>
      <c r="I1128" s="248" t="s">
        <v>4656</v>
      </c>
      <c r="J1128" s="190"/>
      <c r="K1128" s="190"/>
      <c r="L1128" s="190"/>
      <c r="M1128" s="190"/>
      <c r="N1128" s="268">
        <v>50</v>
      </c>
      <c r="O1128" s="268">
        <v>0</v>
      </c>
      <c r="P1128" s="190" t="s">
        <v>657</v>
      </c>
      <c r="Q1128" s="377"/>
    </row>
    <row r="1129" spans="1:17" ht="51">
      <c r="A1129" s="265">
        <v>119</v>
      </c>
      <c r="B1129" s="190"/>
      <c r="C1129" s="266" t="s">
        <v>62</v>
      </c>
      <c r="D1129" s="267">
        <v>43871</v>
      </c>
      <c r="E1129" s="237" t="s">
        <v>3880</v>
      </c>
      <c r="F1129" s="237" t="s">
        <v>11</v>
      </c>
      <c r="G1129" s="237">
        <v>978480</v>
      </c>
      <c r="H1129" s="190"/>
      <c r="I1129" s="248" t="s">
        <v>4657</v>
      </c>
      <c r="J1129" s="190"/>
      <c r="K1129" s="190"/>
      <c r="L1129" s="190"/>
      <c r="M1129" s="190"/>
      <c r="N1129" s="268">
        <v>50</v>
      </c>
      <c r="O1129" s="268">
        <v>0</v>
      </c>
      <c r="P1129" s="190" t="s">
        <v>657</v>
      </c>
      <c r="Q1129" s="377"/>
    </row>
    <row r="1130" spans="1:17" ht="51">
      <c r="A1130" s="265">
        <v>117</v>
      </c>
      <c r="B1130" s="190"/>
      <c r="C1130" s="266" t="s">
        <v>61</v>
      </c>
      <c r="D1130" s="267">
        <v>43871</v>
      </c>
      <c r="E1130" s="237" t="s">
        <v>3881</v>
      </c>
      <c r="F1130" s="237" t="s">
        <v>11</v>
      </c>
      <c r="G1130" s="237">
        <v>978481</v>
      </c>
      <c r="H1130" s="190"/>
      <c r="I1130" s="248" t="s">
        <v>4658</v>
      </c>
      <c r="J1130" s="190"/>
      <c r="K1130" s="190"/>
      <c r="L1130" s="190"/>
      <c r="M1130" s="190"/>
      <c r="N1130" s="268">
        <v>50</v>
      </c>
      <c r="O1130" s="268">
        <v>0</v>
      </c>
      <c r="P1130" s="190" t="s">
        <v>657</v>
      </c>
      <c r="Q1130" s="377"/>
    </row>
    <row r="1131" spans="1:17" ht="51">
      <c r="A1131" s="265">
        <v>25</v>
      </c>
      <c r="B1131" s="190"/>
      <c r="C1131" s="266" t="s">
        <v>45</v>
      </c>
      <c r="D1131" s="267">
        <v>43872</v>
      </c>
      <c r="E1131" s="237" t="s">
        <v>3424</v>
      </c>
      <c r="F1131" s="237" t="s">
        <v>3</v>
      </c>
      <c r="G1131" s="237">
        <v>1823456</v>
      </c>
      <c r="H1131" s="190"/>
      <c r="I1131" s="248" t="s">
        <v>4252</v>
      </c>
      <c r="J1131" s="190"/>
      <c r="K1131" s="190"/>
      <c r="L1131" s="190"/>
      <c r="M1131" s="190"/>
      <c r="N1131" s="268">
        <v>0</v>
      </c>
      <c r="O1131" s="268">
        <v>439.18</v>
      </c>
      <c r="P1131" s="190" t="s">
        <v>657</v>
      </c>
      <c r="Q1131" s="377"/>
    </row>
    <row r="1132" spans="1:17" ht="38.25">
      <c r="A1132" s="265">
        <v>580</v>
      </c>
      <c r="B1132" s="190"/>
      <c r="C1132" s="266" t="s">
        <v>178</v>
      </c>
      <c r="D1132" s="267">
        <v>43872</v>
      </c>
      <c r="E1132" s="237" t="s">
        <v>3425</v>
      </c>
      <c r="F1132" s="237" t="s">
        <v>3</v>
      </c>
      <c r="G1132" s="237">
        <v>1823467</v>
      </c>
      <c r="H1132" s="190"/>
      <c r="I1132" s="248" t="s">
        <v>4253</v>
      </c>
      <c r="J1132" s="190"/>
      <c r="K1132" s="190"/>
      <c r="L1132" s="190"/>
      <c r="M1132" s="190"/>
      <c r="N1132" s="268">
        <v>0</v>
      </c>
      <c r="O1132" s="268">
        <v>2151.4</v>
      </c>
      <c r="P1132" s="190" t="s">
        <v>657</v>
      </c>
      <c r="Q1132" s="377"/>
    </row>
    <row r="1133" spans="1:17" ht="51">
      <c r="A1133" s="265">
        <v>293</v>
      </c>
      <c r="B1133" s="190"/>
      <c r="C1133" s="266" t="s">
        <v>130</v>
      </c>
      <c r="D1133" s="267">
        <v>43872</v>
      </c>
      <c r="E1133" s="237" t="s">
        <v>3426</v>
      </c>
      <c r="F1133" s="237" t="s">
        <v>3</v>
      </c>
      <c r="G1133" s="237">
        <v>1823480</v>
      </c>
      <c r="H1133" s="190"/>
      <c r="I1133" s="248" t="s">
        <v>4254</v>
      </c>
      <c r="J1133" s="190"/>
      <c r="K1133" s="190"/>
      <c r="L1133" s="190"/>
      <c r="M1133" s="190"/>
      <c r="N1133" s="268">
        <v>0</v>
      </c>
      <c r="O1133" s="268">
        <v>4957.24</v>
      </c>
      <c r="P1133" s="190" t="s">
        <v>657</v>
      </c>
      <c r="Q1133" s="377"/>
    </row>
    <row r="1134" spans="1:17" ht="51">
      <c r="A1134" s="265">
        <v>132</v>
      </c>
      <c r="B1134" s="190"/>
      <c r="C1134" s="266" t="s">
        <v>67</v>
      </c>
      <c r="D1134" s="267">
        <v>43872</v>
      </c>
      <c r="E1134" s="237" t="s">
        <v>3427</v>
      </c>
      <c r="F1134" s="237" t="s">
        <v>3</v>
      </c>
      <c r="G1134" s="237">
        <v>1823503</v>
      </c>
      <c r="H1134" s="190"/>
      <c r="I1134" s="248" t="s">
        <v>4255</v>
      </c>
      <c r="J1134" s="190"/>
      <c r="K1134" s="190"/>
      <c r="L1134" s="190"/>
      <c r="M1134" s="190"/>
      <c r="N1134" s="268">
        <v>0</v>
      </c>
      <c r="O1134" s="268">
        <v>1028.3</v>
      </c>
      <c r="P1134" s="190" t="s">
        <v>657</v>
      </c>
      <c r="Q1134" s="377"/>
    </row>
    <row r="1135" spans="1:17" ht="51">
      <c r="A1135" s="265" t="s">
        <v>553</v>
      </c>
      <c r="B1135" s="190"/>
      <c r="C1135" s="266" t="s">
        <v>605</v>
      </c>
      <c r="D1135" s="267">
        <v>43872</v>
      </c>
      <c r="E1135" s="237" t="s">
        <v>3428</v>
      </c>
      <c r="F1135" s="237" t="s">
        <v>3</v>
      </c>
      <c r="G1135" s="237">
        <v>1823507</v>
      </c>
      <c r="H1135" s="190"/>
      <c r="I1135" s="248" t="s">
        <v>4256</v>
      </c>
      <c r="J1135" s="190"/>
      <c r="K1135" s="190"/>
      <c r="L1135" s="190"/>
      <c r="M1135" s="190"/>
      <c r="N1135" s="268">
        <v>0</v>
      </c>
      <c r="O1135" s="268">
        <v>914.23</v>
      </c>
      <c r="P1135" s="190" t="s">
        <v>657</v>
      </c>
      <c r="Q1135" s="377"/>
    </row>
    <row r="1136" spans="1:17" ht="38.25">
      <c r="A1136" s="265">
        <v>76</v>
      </c>
      <c r="B1136" s="190"/>
      <c r="C1136" s="266" t="s">
        <v>54</v>
      </c>
      <c r="D1136" s="267">
        <v>43872</v>
      </c>
      <c r="E1136" s="237" t="s">
        <v>3429</v>
      </c>
      <c r="F1136" s="237" t="s">
        <v>3</v>
      </c>
      <c r="G1136" s="237">
        <v>1823513</v>
      </c>
      <c r="H1136" s="190"/>
      <c r="I1136" s="248" t="s">
        <v>4257</v>
      </c>
      <c r="J1136" s="190"/>
      <c r="K1136" s="190"/>
      <c r="L1136" s="190"/>
      <c r="M1136" s="190"/>
      <c r="N1136" s="268">
        <v>0</v>
      </c>
      <c r="O1136" s="268">
        <v>596.22</v>
      </c>
      <c r="P1136" s="190" t="s">
        <v>657</v>
      </c>
      <c r="Q1136" s="377"/>
    </row>
    <row r="1137" spans="1:17" ht="51">
      <c r="A1137" s="265" t="s">
        <v>553</v>
      </c>
      <c r="B1137" s="190"/>
      <c r="C1137" s="266" t="s">
        <v>605</v>
      </c>
      <c r="D1137" s="267">
        <v>43872</v>
      </c>
      <c r="E1137" s="237" t="s">
        <v>3430</v>
      </c>
      <c r="F1137" s="237" t="s">
        <v>3</v>
      </c>
      <c r="G1137" s="237">
        <v>1823553</v>
      </c>
      <c r="H1137" s="190"/>
      <c r="I1137" s="248" t="s">
        <v>4258</v>
      </c>
      <c r="J1137" s="190"/>
      <c r="K1137" s="190"/>
      <c r="L1137" s="190"/>
      <c r="M1137" s="190"/>
      <c r="N1137" s="268">
        <v>0</v>
      </c>
      <c r="O1137" s="268">
        <v>521.41999999999996</v>
      </c>
      <c r="P1137" s="190" t="s">
        <v>657</v>
      </c>
      <c r="Q1137" s="377"/>
    </row>
    <row r="1138" spans="1:17" ht="51">
      <c r="A1138" s="265">
        <v>266</v>
      </c>
      <c r="B1138" s="190"/>
      <c r="C1138" s="266" t="s">
        <v>1375</v>
      </c>
      <c r="D1138" s="267">
        <v>43872</v>
      </c>
      <c r="E1138" s="237" t="s">
        <v>3431</v>
      </c>
      <c r="F1138" s="237" t="s">
        <v>3</v>
      </c>
      <c r="G1138" s="237">
        <v>1823563</v>
      </c>
      <c r="H1138" s="190"/>
      <c r="I1138" s="248" t="s">
        <v>4259</v>
      </c>
      <c r="J1138" s="190"/>
      <c r="K1138" s="190"/>
      <c r="L1138" s="190"/>
      <c r="M1138" s="190"/>
      <c r="N1138" s="268">
        <v>0</v>
      </c>
      <c r="O1138" s="268">
        <v>1310</v>
      </c>
      <c r="P1138" s="190" t="s">
        <v>657</v>
      </c>
      <c r="Q1138" s="377"/>
    </row>
    <row r="1139" spans="1:17" ht="51">
      <c r="A1139" s="265">
        <v>15</v>
      </c>
      <c r="B1139" s="190"/>
      <c r="C1139" s="266" t="s">
        <v>42</v>
      </c>
      <c r="D1139" s="267">
        <v>43872</v>
      </c>
      <c r="E1139" s="237" t="s">
        <v>3432</v>
      </c>
      <c r="F1139" s="237" t="s">
        <v>3</v>
      </c>
      <c r="G1139" s="237">
        <v>1823612</v>
      </c>
      <c r="H1139" s="190"/>
      <c r="I1139" s="248" t="s">
        <v>4260</v>
      </c>
      <c r="J1139" s="190"/>
      <c r="K1139" s="190"/>
      <c r="L1139" s="190"/>
      <c r="M1139" s="190"/>
      <c r="N1139" s="268">
        <v>0</v>
      </c>
      <c r="O1139" s="268">
        <v>1125.4000000000001</v>
      </c>
      <c r="P1139" s="190" t="s">
        <v>657</v>
      </c>
      <c r="Q1139" s="377"/>
    </row>
    <row r="1140" spans="1:17" ht="51">
      <c r="A1140" s="265">
        <v>15</v>
      </c>
      <c r="B1140" s="190"/>
      <c r="C1140" s="266" t="s">
        <v>42</v>
      </c>
      <c r="D1140" s="267">
        <v>43872</v>
      </c>
      <c r="E1140" s="237" t="s">
        <v>3433</v>
      </c>
      <c r="F1140" s="237" t="s">
        <v>3</v>
      </c>
      <c r="G1140" s="237">
        <v>1823613</v>
      </c>
      <c r="H1140" s="190"/>
      <c r="I1140" s="248" t="s">
        <v>4261</v>
      </c>
      <c r="J1140" s="190"/>
      <c r="K1140" s="190"/>
      <c r="L1140" s="190"/>
      <c r="M1140" s="190"/>
      <c r="N1140" s="268">
        <v>0</v>
      </c>
      <c r="O1140" s="268">
        <v>935</v>
      </c>
      <c r="P1140" s="190" t="s">
        <v>657</v>
      </c>
      <c r="Q1140" s="377"/>
    </row>
    <row r="1141" spans="1:17" ht="51">
      <c r="A1141" s="265">
        <v>15</v>
      </c>
      <c r="B1141" s="190"/>
      <c r="C1141" s="266" t="s">
        <v>42</v>
      </c>
      <c r="D1141" s="267">
        <v>43872</v>
      </c>
      <c r="E1141" s="237" t="s">
        <v>3434</v>
      </c>
      <c r="F1141" s="237" t="s">
        <v>3</v>
      </c>
      <c r="G1141" s="237">
        <v>1823616</v>
      </c>
      <c r="H1141" s="190"/>
      <c r="I1141" s="248" t="s">
        <v>4262</v>
      </c>
      <c r="J1141" s="190"/>
      <c r="K1141" s="190"/>
      <c r="L1141" s="190"/>
      <c r="M1141" s="190"/>
      <c r="N1141" s="268">
        <v>0</v>
      </c>
      <c r="O1141" s="268">
        <v>1120</v>
      </c>
      <c r="P1141" s="190" t="s">
        <v>657</v>
      </c>
      <c r="Q1141" s="377"/>
    </row>
    <row r="1142" spans="1:17" ht="51">
      <c r="A1142" s="265">
        <v>15</v>
      </c>
      <c r="B1142" s="190"/>
      <c r="C1142" s="266" t="s">
        <v>42</v>
      </c>
      <c r="D1142" s="267">
        <v>43872</v>
      </c>
      <c r="E1142" s="237" t="s">
        <v>3435</v>
      </c>
      <c r="F1142" s="237" t="s">
        <v>3</v>
      </c>
      <c r="G1142" s="237">
        <v>1823617</v>
      </c>
      <c r="H1142" s="190"/>
      <c r="I1142" s="248" t="s">
        <v>4263</v>
      </c>
      <c r="J1142" s="190"/>
      <c r="K1142" s="190"/>
      <c r="L1142" s="190"/>
      <c r="M1142" s="190"/>
      <c r="N1142" s="268">
        <v>0</v>
      </c>
      <c r="O1142" s="268">
        <v>900.4</v>
      </c>
      <c r="P1142" s="190" t="s">
        <v>657</v>
      </c>
      <c r="Q1142" s="377"/>
    </row>
    <row r="1143" spans="1:17" ht="38.25">
      <c r="A1143" s="265">
        <v>15</v>
      </c>
      <c r="B1143" s="190"/>
      <c r="C1143" s="266" t="s">
        <v>42</v>
      </c>
      <c r="D1143" s="267">
        <v>43872</v>
      </c>
      <c r="E1143" s="237" t="s">
        <v>3436</v>
      </c>
      <c r="F1143" s="237" t="s">
        <v>3</v>
      </c>
      <c r="G1143" s="237">
        <v>1823618</v>
      </c>
      <c r="H1143" s="190"/>
      <c r="I1143" s="248" t="s">
        <v>4264</v>
      </c>
      <c r="J1143" s="190"/>
      <c r="K1143" s="190"/>
      <c r="L1143" s="190"/>
      <c r="M1143" s="190"/>
      <c r="N1143" s="268">
        <v>0</v>
      </c>
      <c r="O1143" s="268">
        <v>806.27</v>
      </c>
      <c r="P1143" s="190" t="s">
        <v>657</v>
      </c>
      <c r="Q1143" s="377"/>
    </row>
    <row r="1144" spans="1:17" ht="51">
      <c r="A1144" s="265">
        <v>15</v>
      </c>
      <c r="B1144" s="190"/>
      <c r="C1144" s="266" t="s">
        <v>42</v>
      </c>
      <c r="D1144" s="267">
        <v>43872</v>
      </c>
      <c r="E1144" s="237" t="s">
        <v>3437</v>
      </c>
      <c r="F1144" s="237" t="s">
        <v>3</v>
      </c>
      <c r="G1144" s="237">
        <v>1823619</v>
      </c>
      <c r="H1144" s="190"/>
      <c r="I1144" s="248" t="s">
        <v>4265</v>
      </c>
      <c r="J1144" s="190"/>
      <c r="K1144" s="190"/>
      <c r="L1144" s="190"/>
      <c r="M1144" s="190"/>
      <c r="N1144" s="268">
        <v>0</v>
      </c>
      <c r="O1144" s="268">
        <v>1400</v>
      </c>
      <c r="P1144" s="190" t="s">
        <v>657</v>
      </c>
      <c r="Q1144" s="377"/>
    </row>
    <row r="1145" spans="1:17" ht="51">
      <c r="A1145" s="265" t="s">
        <v>562</v>
      </c>
      <c r="B1145" s="190"/>
      <c r="C1145" s="266" t="s">
        <v>604</v>
      </c>
      <c r="D1145" s="267">
        <v>43872</v>
      </c>
      <c r="E1145" s="237" t="s">
        <v>3438</v>
      </c>
      <c r="F1145" s="237" t="s">
        <v>3</v>
      </c>
      <c r="G1145" s="237">
        <v>1823620</v>
      </c>
      <c r="H1145" s="190"/>
      <c r="I1145" s="248" t="s">
        <v>4266</v>
      </c>
      <c r="J1145" s="190"/>
      <c r="K1145" s="190"/>
      <c r="L1145" s="190"/>
      <c r="M1145" s="190"/>
      <c r="N1145" s="268">
        <v>0</v>
      </c>
      <c r="O1145" s="268">
        <v>812.75</v>
      </c>
      <c r="P1145" s="190" t="s">
        <v>657</v>
      </c>
      <c r="Q1145" s="377"/>
    </row>
    <row r="1146" spans="1:17" ht="51">
      <c r="A1146" s="265">
        <v>15</v>
      </c>
      <c r="B1146" s="190"/>
      <c r="C1146" s="266" t="s">
        <v>42</v>
      </c>
      <c r="D1146" s="267">
        <v>43872</v>
      </c>
      <c r="E1146" s="237" t="s">
        <v>3439</v>
      </c>
      <c r="F1146" s="237" t="s">
        <v>3</v>
      </c>
      <c r="G1146" s="237">
        <v>1823622</v>
      </c>
      <c r="H1146" s="190"/>
      <c r="I1146" s="248" t="s">
        <v>4267</v>
      </c>
      <c r="J1146" s="190"/>
      <c r="K1146" s="190"/>
      <c r="L1146" s="190"/>
      <c r="M1146" s="190"/>
      <c r="N1146" s="268">
        <v>0</v>
      </c>
      <c r="O1146" s="268">
        <v>600.20000000000005</v>
      </c>
      <c r="P1146" s="190" t="s">
        <v>657</v>
      </c>
      <c r="Q1146" s="377"/>
    </row>
    <row r="1147" spans="1:17" ht="51">
      <c r="A1147" s="265">
        <v>15</v>
      </c>
      <c r="B1147" s="190"/>
      <c r="C1147" s="266" t="s">
        <v>42</v>
      </c>
      <c r="D1147" s="267">
        <v>43872</v>
      </c>
      <c r="E1147" s="237" t="s">
        <v>3440</v>
      </c>
      <c r="F1147" s="237" t="s">
        <v>3</v>
      </c>
      <c r="G1147" s="237">
        <v>1823624</v>
      </c>
      <c r="H1147" s="190"/>
      <c r="I1147" s="248" t="s">
        <v>4268</v>
      </c>
      <c r="J1147" s="190"/>
      <c r="K1147" s="190"/>
      <c r="L1147" s="190"/>
      <c r="M1147" s="190"/>
      <c r="N1147" s="268">
        <v>0</v>
      </c>
      <c r="O1147" s="268">
        <v>600.20000000000005</v>
      </c>
      <c r="P1147" s="190" t="s">
        <v>657</v>
      </c>
      <c r="Q1147" s="377"/>
    </row>
    <row r="1148" spans="1:17" ht="51">
      <c r="A1148" s="265">
        <v>15</v>
      </c>
      <c r="B1148" s="190"/>
      <c r="C1148" s="266" t="s">
        <v>42</v>
      </c>
      <c r="D1148" s="267">
        <v>43872</v>
      </c>
      <c r="E1148" s="237" t="s">
        <v>3441</v>
      </c>
      <c r="F1148" s="237" t="s">
        <v>3</v>
      </c>
      <c r="G1148" s="237">
        <v>1823626</v>
      </c>
      <c r="H1148" s="190"/>
      <c r="I1148" s="248" t="s">
        <v>4269</v>
      </c>
      <c r="J1148" s="190"/>
      <c r="K1148" s="190"/>
      <c r="L1148" s="190"/>
      <c r="M1148" s="190"/>
      <c r="N1148" s="268">
        <v>0</v>
      </c>
      <c r="O1148" s="268">
        <v>850</v>
      </c>
      <c r="P1148" s="190" t="s">
        <v>657</v>
      </c>
      <c r="Q1148" s="377"/>
    </row>
    <row r="1149" spans="1:17" ht="38.25">
      <c r="A1149" s="265" t="s">
        <v>562</v>
      </c>
      <c r="B1149" s="190"/>
      <c r="C1149" s="266" t="s">
        <v>604</v>
      </c>
      <c r="D1149" s="267">
        <v>43872</v>
      </c>
      <c r="E1149" s="237" t="s">
        <v>3442</v>
      </c>
      <c r="F1149" s="237" t="s">
        <v>3</v>
      </c>
      <c r="G1149" s="237">
        <v>1823627</v>
      </c>
      <c r="H1149" s="190"/>
      <c r="I1149" s="248" t="s">
        <v>4270</v>
      </c>
      <c r="J1149" s="190"/>
      <c r="K1149" s="190"/>
      <c r="L1149" s="190"/>
      <c r="M1149" s="190"/>
      <c r="N1149" s="268">
        <v>0</v>
      </c>
      <c r="O1149" s="268">
        <v>400</v>
      </c>
      <c r="P1149" s="190" t="s">
        <v>657</v>
      </c>
      <c r="Q1149" s="377"/>
    </row>
    <row r="1150" spans="1:17" ht="51">
      <c r="A1150" s="265">
        <v>15</v>
      </c>
      <c r="B1150" s="190"/>
      <c r="C1150" s="266" t="s">
        <v>42</v>
      </c>
      <c r="D1150" s="267">
        <v>43872</v>
      </c>
      <c r="E1150" s="237" t="s">
        <v>3443</v>
      </c>
      <c r="F1150" s="237" t="s">
        <v>3</v>
      </c>
      <c r="G1150" s="237">
        <v>1823628</v>
      </c>
      <c r="H1150" s="190"/>
      <c r="I1150" s="248" t="s">
        <v>4271</v>
      </c>
      <c r="J1150" s="190"/>
      <c r="K1150" s="190"/>
      <c r="L1150" s="190"/>
      <c r="M1150" s="190"/>
      <c r="N1150" s="268">
        <v>0</v>
      </c>
      <c r="O1150" s="268">
        <v>1000</v>
      </c>
      <c r="P1150" s="190" t="s">
        <v>657</v>
      </c>
      <c r="Q1150" s="377"/>
    </row>
    <row r="1151" spans="1:17" ht="51">
      <c r="A1151" s="265">
        <v>15</v>
      </c>
      <c r="B1151" s="190"/>
      <c r="C1151" s="266" t="s">
        <v>42</v>
      </c>
      <c r="D1151" s="267">
        <v>43872</v>
      </c>
      <c r="E1151" s="237" t="s">
        <v>3444</v>
      </c>
      <c r="F1151" s="237" t="s">
        <v>3</v>
      </c>
      <c r="G1151" s="237">
        <v>1823629</v>
      </c>
      <c r="H1151" s="190"/>
      <c r="I1151" s="248" t="s">
        <v>4272</v>
      </c>
      <c r="J1151" s="190"/>
      <c r="K1151" s="190"/>
      <c r="L1151" s="190"/>
      <c r="M1151" s="190"/>
      <c r="N1151" s="268">
        <v>0</v>
      </c>
      <c r="O1151" s="268">
        <v>816.97</v>
      </c>
      <c r="P1151" s="190" t="s">
        <v>657</v>
      </c>
      <c r="Q1151" s="377"/>
    </row>
    <row r="1152" spans="1:17" ht="38.25">
      <c r="A1152" s="265" t="s">
        <v>562</v>
      </c>
      <c r="B1152" s="190"/>
      <c r="C1152" s="266" t="s">
        <v>604</v>
      </c>
      <c r="D1152" s="267">
        <v>43872</v>
      </c>
      <c r="E1152" s="237" t="s">
        <v>3445</v>
      </c>
      <c r="F1152" s="237" t="s">
        <v>3</v>
      </c>
      <c r="G1152" s="237">
        <v>1823630</v>
      </c>
      <c r="H1152" s="190"/>
      <c r="I1152" s="248" t="s">
        <v>4273</v>
      </c>
      <c r="J1152" s="190"/>
      <c r="K1152" s="190"/>
      <c r="L1152" s="190"/>
      <c r="M1152" s="190"/>
      <c r="N1152" s="268">
        <v>0</v>
      </c>
      <c r="O1152" s="268">
        <v>1000</v>
      </c>
      <c r="P1152" s="190" t="s">
        <v>657</v>
      </c>
      <c r="Q1152" s="377"/>
    </row>
    <row r="1153" spans="1:17" ht="51">
      <c r="A1153" s="265">
        <v>15</v>
      </c>
      <c r="B1153" s="190"/>
      <c r="C1153" s="266" t="s">
        <v>42</v>
      </c>
      <c r="D1153" s="267">
        <v>43872</v>
      </c>
      <c r="E1153" s="237" t="s">
        <v>3446</v>
      </c>
      <c r="F1153" s="237" t="s">
        <v>3</v>
      </c>
      <c r="G1153" s="237">
        <v>1823631</v>
      </c>
      <c r="H1153" s="190"/>
      <c r="I1153" s="248" t="s">
        <v>4274</v>
      </c>
      <c r="J1153" s="190"/>
      <c r="K1153" s="190"/>
      <c r="L1153" s="190"/>
      <c r="M1153" s="190"/>
      <c r="N1153" s="268">
        <v>0</v>
      </c>
      <c r="O1153" s="268">
        <v>500</v>
      </c>
      <c r="P1153" s="190" t="s">
        <v>657</v>
      </c>
      <c r="Q1153" s="377"/>
    </row>
    <row r="1154" spans="1:17" ht="51">
      <c r="A1154" s="265">
        <v>15</v>
      </c>
      <c r="B1154" s="190"/>
      <c r="C1154" s="266" t="s">
        <v>42</v>
      </c>
      <c r="D1154" s="267">
        <v>43872</v>
      </c>
      <c r="E1154" s="237" t="s">
        <v>3447</v>
      </c>
      <c r="F1154" s="237" t="s">
        <v>3</v>
      </c>
      <c r="G1154" s="237">
        <v>1823633</v>
      </c>
      <c r="H1154" s="190"/>
      <c r="I1154" s="248" t="s">
        <v>4275</v>
      </c>
      <c r="J1154" s="190"/>
      <c r="K1154" s="190"/>
      <c r="L1154" s="190"/>
      <c r="M1154" s="190"/>
      <c r="N1154" s="268">
        <v>0</v>
      </c>
      <c r="O1154" s="268">
        <v>700.3</v>
      </c>
      <c r="P1154" s="190" t="s">
        <v>657</v>
      </c>
      <c r="Q1154" s="377"/>
    </row>
    <row r="1155" spans="1:17" ht="51">
      <c r="A1155" s="265">
        <v>15</v>
      </c>
      <c r="B1155" s="190"/>
      <c r="C1155" s="266" t="s">
        <v>42</v>
      </c>
      <c r="D1155" s="267">
        <v>43872</v>
      </c>
      <c r="E1155" s="237" t="s">
        <v>3448</v>
      </c>
      <c r="F1155" s="237" t="s">
        <v>3</v>
      </c>
      <c r="G1155" s="237">
        <v>1823635</v>
      </c>
      <c r="H1155" s="190"/>
      <c r="I1155" s="248" t="s">
        <v>4276</v>
      </c>
      <c r="J1155" s="190"/>
      <c r="K1155" s="190"/>
      <c r="L1155" s="190"/>
      <c r="M1155" s="190"/>
      <c r="N1155" s="268">
        <v>0</v>
      </c>
      <c r="O1155" s="268">
        <v>775</v>
      </c>
      <c r="P1155" s="190" t="s">
        <v>657</v>
      </c>
      <c r="Q1155" s="377"/>
    </row>
    <row r="1156" spans="1:17" ht="51">
      <c r="A1156" s="265">
        <v>15</v>
      </c>
      <c r="B1156" s="190"/>
      <c r="C1156" s="266" t="s">
        <v>42</v>
      </c>
      <c r="D1156" s="267">
        <v>43872</v>
      </c>
      <c r="E1156" s="237" t="s">
        <v>3449</v>
      </c>
      <c r="F1156" s="237" t="s">
        <v>3</v>
      </c>
      <c r="G1156" s="237">
        <v>1823637</v>
      </c>
      <c r="H1156" s="190"/>
      <c r="I1156" s="248" t="s">
        <v>4260</v>
      </c>
      <c r="J1156" s="190"/>
      <c r="K1156" s="190"/>
      <c r="L1156" s="190"/>
      <c r="M1156" s="190"/>
      <c r="N1156" s="268">
        <v>0</v>
      </c>
      <c r="O1156" s="268">
        <v>1125.4000000000001</v>
      </c>
      <c r="P1156" s="190" t="s">
        <v>657</v>
      </c>
      <c r="Q1156" s="377"/>
    </row>
    <row r="1157" spans="1:17" ht="51">
      <c r="A1157" s="265">
        <v>15</v>
      </c>
      <c r="B1157" s="190"/>
      <c r="C1157" s="266" t="s">
        <v>42</v>
      </c>
      <c r="D1157" s="267">
        <v>43872</v>
      </c>
      <c r="E1157" s="237" t="s">
        <v>3450</v>
      </c>
      <c r="F1157" s="237" t="s">
        <v>3</v>
      </c>
      <c r="G1157" s="237">
        <v>1823638</v>
      </c>
      <c r="H1157" s="190"/>
      <c r="I1157" s="248" t="s">
        <v>4261</v>
      </c>
      <c r="J1157" s="190"/>
      <c r="K1157" s="190"/>
      <c r="L1157" s="190"/>
      <c r="M1157" s="190"/>
      <c r="N1157" s="268">
        <v>0</v>
      </c>
      <c r="O1157" s="268">
        <v>935</v>
      </c>
      <c r="P1157" s="190" t="s">
        <v>657</v>
      </c>
      <c r="Q1157" s="377"/>
    </row>
    <row r="1158" spans="1:17" ht="51">
      <c r="A1158" s="265">
        <v>15</v>
      </c>
      <c r="B1158" s="190"/>
      <c r="C1158" s="266" t="s">
        <v>42</v>
      </c>
      <c r="D1158" s="267">
        <v>43872</v>
      </c>
      <c r="E1158" s="237" t="s">
        <v>3451</v>
      </c>
      <c r="F1158" s="237" t="s">
        <v>3</v>
      </c>
      <c r="G1158" s="237">
        <v>1823639</v>
      </c>
      <c r="H1158" s="190"/>
      <c r="I1158" s="248" t="s">
        <v>4262</v>
      </c>
      <c r="J1158" s="190"/>
      <c r="K1158" s="190"/>
      <c r="L1158" s="190"/>
      <c r="M1158" s="190"/>
      <c r="N1158" s="268">
        <v>0</v>
      </c>
      <c r="O1158" s="268">
        <v>1120</v>
      </c>
      <c r="P1158" s="190" t="s">
        <v>657</v>
      </c>
      <c r="Q1158" s="377"/>
    </row>
    <row r="1159" spans="1:17" ht="38.25">
      <c r="A1159" s="265">
        <v>35</v>
      </c>
      <c r="B1159" s="190"/>
      <c r="C1159" s="266" t="s">
        <v>46</v>
      </c>
      <c r="D1159" s="267">
        <v>43872</v>
      </c>
      <c r="E1159" s="237" t="s">
        <v>3452</v>
      </c>
      <c r="F1159" s="237" t="s">
        <v>3</v>
      </c>
      <c r="G1159" s="237">
        <v>1823640</v>
      </c>
      <c r="H1159" s="190"/>
      <c r="I1159" s="248" t="s">
        <v>4277</v>
      </c>
      <c r="J1159" s="190"/>
      <c r="K1159" s="190"/>
      <c r="L1159" s="190"/>
      <c r="M1159" s="190"/>
      <c r="N1159" s="268">
        <v>0</v>
      </c>
      <c r="O1159" s="268">
        <v>1000</v>
      </c>
      <c r="P1159" s="190" t="s">
        <v>657</v>
      </c>
      <c r="Q1159" s="377"/>
    </row>
    <row r="1160" spans="1:17" ht="51">
      <c r="A1160" s="265" t="s">
        <v>553</v>
      </c>
      <c r="B1160" s="190"/>
      <c r="C1160" s="266" t="s">
        <v>605</v>
      </c>
      <c r="D1160" s="267">
        <v>43872</v>
      </c>
      <c r="E1160" s="237" t="s">
        <v>3453</v>
      </c>
      <c r="F1160" s="237" t="s">
        <v>3</v>
      </c>
      <c r="G1160" s="237">
        <v>1823654</v>
      </c>
      <c r="H1160" s="190"/>
      <c r="I1160" s="248" t="s">
        <v>4278</v>
      </c>
      <c r="J1160" s="190"/>
      <c r="K1160" s="190"/>
      <c r="L1160" s="190"/>
      <c r="M1160" s="190"/>
      <c r="N1160" s="268">
        <v>0</v>
      </c>
      <c r="O1160" s="268">
        <v>4152.3</v>
      </c>
      <c r="P1160" s="190" t="s">
        <v>657</v>
      </c>
      <c r="Q1160" s="377"/>
    </row>
    <row r="1161" spans="1:17" ht="38.25">
      <c r="A1161" s="265">
        <v>86</v>
      </c>
      <c r="B1161" s="190"/>
      <c r="C1161" s="266" t="s">
        <v>56</v>
      </c>
      <c r="D1161" s="267">
        <v>43872</v>
      </c>
      <c r="E1161" s="237" t="s">
        <v>3454</v>
      </c>
      <c r="F1161" s="237" t="s">
        <v>3</v>
      </c>
      <c r="G1161" s="237">
        <v>1823692</v>
      </c>
      <c r="H1161" s="190"/>
      <c r="I1161" s="248" t="s">
        <v>4279</v>
      </c>
      <c r="J1161" s="190"/>
      <c r="K1161" s="190"/>
      <c r="L1161" s="190"/>
      <c r="M1161" s="190"/>
      <c r="N1161" s="268">
        <v>0</v>
      </c>
      <c r="O1161" s="268">
        <v>1703.03</v>
      </c>
      <c r="P1161" s="190" t="s">
        <v>657</v>
      </c>
      <c r="Q1161" s="377"/>
    </row>
    <row r="1162" spans="1:17" ht="51">
      <c r="A1162" s="265">
        <v>592</v>
      </c>
      <c r="B1162" s="190"/>
      <c r="C1162" s="266" t="s">
        <v>634</v>
      </c>
      <c r="D1162" s="267">
        <v>43872</v>
      </c>
      <c r="E1162" s="237" t="s">
        <v>3455</v>
      </c>
      <c r="F1162" s="237" t="s">
        <v>3</v>
      </c>
      <c r="G1162" s="237">
        <v>1823693</v>
      </c>
      <c r="H1162" s="190"/>
      <c r="I1162" s="248" t="s">
        <v>4280</v>
      </c>
      <c r="J1162" s="190"/>
      <c r="K1162" s="190"/>
      <c r="L1162" s="190"/>
      <c r="M1162" s="190"/>
      <c r="N1162" s="268">
        <v>0</v>
      </c>
      <c r="O1162" s="268">
        <v>82</v>
      </c>
      <c r="P1162" s="190" t="s">
        <v>657</v>
      </c>
      <c r="Q1162" s="377"/>
    </row>
    <row r="1163" spans="1:17" ht="63.75">
      <c r="A1163" s="265">
        <v>81</v>
      </c>
      <c r="B1163" s="190"/>
      <c r="C1163" s="266" t="s">
        <v>55</v>
      </c>
      <c r="D1163" s="267">
        <v>43872</v>
      </c>
      <c r="E1163" s="237" t="s">
        <v>3456</v>
      </c>
      <c r="F1163" s="237" t="s">
        <v>3</v>
      </c>
      <c r="G1163" s="237">
        <v>1823694</v>
      </c>
      <c r="H1163" s="190"/>
      <c r="I1163" s="248" t="s">
        <v>4281</v>
      </c>
      <c r="J1163" s="190"/>
      <c r="K1163" s="190"/>
      <c r="L1163" s="190"/>
      <c r="M1163" s="190"/>
      <c r="N1163" s="268">
        <v>0</v>
      </c>
      <c r="O1163" s="268">
        <v>712.91</v>
      </c>
      <c r="P1163" s="190" t="s">
        <v>657</v>
      </c>
      <c r="Q1163" s="377"/>
    </row>
    <row r="1164" spans="1:17" ht="63.75">
      <c r="A1164" s="265">
        <v>592</v>
      </c>
      <c r="B1164" s="190"/>
      <c r="C1164" s="266" t="s">
        <v>634</v>
      </c>
      <c r="D1164" s="267">
        <v>43872</v>
      </c>
      <c r="E1164" s="237" t="s">
        <v>3457</v>
      </c>
      <c r="F1164" s="237" t="s">
        <v>3</v>
      </c>
      <c r="G1164" s="237">
        <v>1823696</v>
      </c>
      <c r="H1164" s="190"/>
      <c r="I1164" s="248" t="s">
        <v>4282</v>
      </c>
      <c r="J1164" s="190"/>
      <c r="K1164" s="190"/>
      <c r="L1164" s="190"/>
      <c r="M1164" s="190"/>
      <c r="N1164" s="268">
        <v>0</v>
      </c>
      <c r="O1164" s="268">
        <v>2554</v>
      </c>
      <c r="P1164" s="190" t="s">
        <v>657</v>
      </c>
      <c r="Q1164" s="377"/>
    </row>
    <row r="1165" spans="1:17" ht="63.75">
      <c r="A1165" s="265">
        <v>586</v>
      </c>
      <c r="B1165" s="190"/>
      <c r="C1165" s="266" t="s">
        <v>181</v>
      </c>
      <c r="D1165" s="267">
        <v>43872</v>
      </c>
      <c r="E1165" s="237" t="s">
        <v>3458</v>
      </c>
      <c r="F1165" s="237" t="s">
        <v>3</v>
      </c>
      <c r="G1165" s="237">
        <v>1823567</v>
      </c>
      <c r="H1165" s="190"/>
      <c r="I1165" s="248" t="s">
        <v>4283</v>
      </c>
      <c r="J1165" s="190"/>
      <c r="K1165" s="190"/>
      <c r="L1165" s="190"/>
      <c r="M1165" s="190"/>
      <c r="N1165" s="268">
        <v>0</v>
      </c>
      <c r="O1165" s="268">
        <v>216</v>
      </c>
      <c r="P1165" s="190" t="s">
        <v>657</v>
      </c>
      <c r="Q1165" s="377"/>
    </row>
    <row r="1166" spans="1:17" ht="51">
      <c r="A1166" s="265">
        <v>347</v>
      </c>
      <c r="B1166" s="190"/>
      <c r="C1166" s="266" t="s">
        <v>151</v>
      </c>
      <c r="D1166" s="267">
        <v>43872</v>
      </c>
      <c r="E1166" s="237" t="s">
        <v>3459</v>
      </c>
      <c r="F1166" s="237" t="s">
        <v>3</v>
      </c>
      <c r="G1166" s="237">
        <v>1823568</v>
      </c>
      <c r="H1166" s="190"/>
      <c r="I1166" s="248" t="s">
        <v>4284</v>
      </c>
      <c r="J1166" s="190"/>
      <c r="K1166" s="190"/>
      <c r="L1166" s="190"/>
      <c r="M1166" s="190"/>
      <c r="N1166" s="268">
        <v>0</v>
      </c>
      <c r="O1166" s="268">
        <v>560.9</v>
      </c>
      <c r="P1166" s="190" t="s">
        <v>657</v>
      </c>
      <c r="Q1166" s="377"/>
    </row>
    <row r="1167" spans="1:17" ht="51">
      <c r="A1167" s="265">
        <v>599</v>
      </c>
      <c r="B1167" s="190"/>
      <c r="C1167" s="266" t="s">
        <v>1300</v>
      </c>
      <c r="D1167" s="267">
        <v>43872</v>
      </c>
      <c r="E1167" s="237" t="s">
        <v>3460</v>
      </c>
      <c r="F1167" s="237" t="s">
        <v>3</v>
      </c>
      <c r="G1167" s="237">
        <v>1823569</v>
      </c>
      <c r="H1167" s="190"/>
      <c r="I1167" s="248" t="s">
        <v>4285</v>
      </c>
      <c r="J1167" s="190"/>
      <c r="K1167" s="190"/>
      <c r="L1167" s="190"/>
      <c r="M1167" s="190"/>
      <c r="N1167" s="268">
        <v>0</v>
      </c>
      <c r="O1167" s="268">
        <v>4</v>
      </c>
      <c r="P1167" s="190" t="s">
        <v>657</v>
      </c>
      <c r="Q1167" s="377"/>
    </row>
    <row r="1168" spans="1:17" ht="38.25">
      <c r="A1168" s="265" t="s">
        <v>562</v>
      </c>
      <c r="B1168" s="190"/>
      <c r="C1168" s="266" t="s">
        <v>604</v>
      </c>
      <c r="D1168" s="267">
        <v>43872</v>
      </c>
      <c r="E1168" s="237" t="s">
        <v>3461</v>
      </c>
      <c r="F1168" s="237" t="s">
        <v>3</v>
      </c>
      <c r="G1168" s="237">
        <v>1823581</v>
      </c>
      <c r="H1168" s="190"/>
      <c r="I1168" s="248" t="s">
        <v>4286</v>
      </c>
      <c r="J1168" s="190"/>
      <c r="K1168" s="190"/>
      <c r="L1168" s="190"/>
      <c r="M1168" s="190"/>
      <c r="N1168" s="268">
        <v>0</v>
      </c>
      <c r="O1168" s="268">
        <v>1669</v>
      </c>
      <c r="P1168" s="190" t="s">
        <v>657</v>
      </c>
      <c r="Q1168" s="377"/>
    </row>
    <row r="1169" spans="1:17" ht="51">
      <c r="A1169" s="265">
        <v>15</v>
      </c>
      <c r="B1169" s="190"/>
      <c r="C1169" s="266" t="s">
        <v>42</v>
      </c>
      <c r="D1169" s="267">
        <v>43872</v>
      </c>
      <c r="E1169" s="237" t="s">
        <v>3462</v>
      </c>
      <c r="F1169" s="237" t="s">
        <v>3</v>
      </c>
      <c r="G1169" s="237">
        <v>1823583</v>
      </c>
      <c r="H1169" s="190"/>
      <c r="I1169" s="248" t="s">
        <v>4263</v>
      </c>
      <c r="J1169" s="190"/>
      <c r="K1169" s="190"/>
      <c r="L1169" s="190"/>
      <c r="M1169" s="190"/>
      <c r="N1169" s="268">
        <v>0</v>
      </c>
      <c r="O1169" s="268">
        <v>900.4</v>
      </c>
      <c r="P1169" s="190" t="s">
        <v>657</v>
      </c>
      <c r="Q1169" s="377"/>
    </row>
    <row r="1170" spans="1:17" ht="51">
      <c r="A1170" s="265">
        <v>201</v>
      </c>
      <c r="B1170" s="190"/>
      <c r="C1170" s="266" t="s">
        <v>94</v>
      </c>
      <c r="D1170" s="267">
        <v>43872</v>
      </c>
      <c r="E1170" s="237" t="s">
        <v>3463</v>
      </c>
      <c r="F1170" s="237" t="s">
        <v>3</v>
      </c>
      <c r="G1170" s="237">
        <v>1823585</v>
      </c>
      <c r="H1170" s="190"/>
      <c r="I1170" s="248" t="s">
        <v>4287</v>
      </c>
      <c r="J1170" s="190"/>
      <c r="K1170" s="190"/>
      <c r="L1170" s="190"/>
      <c r="M1170" s="190"/>
      <c r="N1170" s="268">
        <v>0</v>
      </c>
      <c r="O1170" s="268">
        <v>5446.12</v>
      </c>
      <c r="P1170" s="190" t="s">
        <v>657</v>
      </c>
      <c r="Q1170" s="377"/>
    </row>
    <row r="1171" spans="1:17" ht="38.25">
      <c r="A1171" s="265">
        <v>15</v>
      </c>
      <c r="B1171" s="190"/>
      <c r="C1171" s="266" t="s">
        <v>42</v>
      </c>
      <c r="D1171" s="267">
        <v>43872</v>
      </c>
      <c r="E1171" s="237" t="s">
        <v>3464</v>
      </c>
      <c r="F1171" s="237" t="s">
        <v>3</v>
      </c>
      <c r="G1171" s="237">
        <v>1823586</v>
      </c>
      <c r="H1171" s="190"/>
      <c r="I1171" s="248" t="s">
        <v>4264</v>
      </c>
      <c r="J1171" s="190"/>
      <c r="K1171" s="190"/>
      <c r="L1171" s="190"/>
      <c r="M1171" s="190"/>
      <c r="N1171" s="268">
        <v>0</v>
      </c>
      <c r="O1171" s="268">
        <v>806.28</v>
      </c>
      <c r="P1171" s="190" t="s">
        <v>657</v>
      </c>
      <c r="Q1171" s="377"/>
    </row>
    <row r="1172" spans="1:17" ht="51">
      <c r="A1172" s="265">
        <v>15</v>
      </c>
      <c r="B1172" s="190"/>
      <c r="C1172" s="266" t="s">
        <v>42</v>
      </c>
      <c r="D1172" s="267">
        <v>43872</v>
      </c>
      <c r="E1172" s="237" t="s">
        <v>3465</v>
      </c>
      <c r="F1172" s="237" t="s">
        <v>3</v>
      </c>
      <c r="G1172" s="237">
        <v>1823588</v>
      </c>
      <c r="H1172" s="190"/>
      <c r="I1172" s="248" t="s">
        <v>4288</v>
      </c>
      <c r="J1172" s="190"/>
      <c r="K1172" s="190"/>
      <c r="L1172" s="190"/>
      <c r="M1172" s="190"/>
      <c r="N1172" s="268">
        <v>0</v>
      </c>
      <c r="O1172" s="268">
        <v>583.54999999999995</v>
      </c>
      <c r="P1172" s="190" t="s">
        <v>657</v>
      </c>
      <c r="Q1172" s="377"/>
    </row>
    <row r="1173" spans="1:17" ht="51">
      <c r="A1173" s="265">
        <v>15</v>
      </c>
      <c r="B1173" s="190"/>
      <c r="C1173" s="266" t="s">
        <v>42</v>
      </c>
      <c r="D1173" s="267">
        <v>43872</v>
      </c>
      <c r="E1173" s="237" t="s">
        <v>3466</v>
      </c>
      <c r="F1173" s="237" t="s">
        <v>3</v>
      </c>
      <c r="G1173" s="237">
        <v>1823589</v>
      </c>
      <c r="H1173" s="190"/>
      <c r="I1173" s="248" t="s">
        <v>4265</v>
      </c>
      <c r="J1173" s="190"/>
      <c r="K1173" s="190"/>
      <c r="L1173" s="190"/>
      <c r="M1173" s="190"/>
      <c r="N1173" s="268">
        <v>0</v>
      </c>
      <c r="O1173" s="268">
        <v>1400</v>
      </c>
      <c r="P1173" s="190" t="s">
        <v>657</v>
      </c>
      <c r="Q1173" s="377"/>
    </row>
    <row r="1174" spans="1:17" ht="51">
      <c r="A1174" s="265" t="s">
        <v>562</v>
      </c>
      <c r="B1174" s="190"/>
      <c r="C1174" s="266" t="s">
        <v>604</v>
      </c>
      <c r="D1174" s="267">
        <v>43872</v>
      </c>
      <c r="E1174" s="237" t="s">
        <v>3467</v>
      </c>
      <c r="F1174" s="237" t="s">
        <v>3</v>
      </c>
      <c r="G1174" s="237">
        <v>1823591</v>
      </c>
      <c r="H1174" s="190"/>
      <c r="I1174" s="248" t="s">
        <v>4266</v>
      </c>
      <c r="J1174" s="190"/>
      <c r="K1174" s="190"/>
      <c r="L1174" s="190"/>
      <c r="M1174" s="190"/>
      <c r="N1174" s="268">
        <v>0</v>
      </c>
      <c r="O1174" s="268">
        <v>812.75</v>
      </c>
      <c r="P1174" s="190" t="s">
        <v>657</v>
      </c>
      <c r="Q1174" s="377"/>
    </row>
    <row r="1175" spans="1:17" ht="51">
      <c r="A1175" s="265">
        <v>66</v>
      </c>
      <c r="B1175" s="190"/>
      <c r="C1175" s="266" t="s">
        <v>52</v>
      </c>
      <c r="D1175" s="267">
        <v>43872</v>
      </c>
      <c r="E1175" s="237" t="s">
        <v>3468</v>
      </c>
      <c r="F1175" s="237" t="s">
        <v>3</v>
      </c>
      <c r="G1175" s="237">
        <v>1823592</v>
      </c>
      <c r="H1175" s="190"/>
      <c r="I1175" s="248" t="s">
        <v>4289</v>
      </c>
      <c r="J1175" s="190"/>
      <c r="K1175" s="190"/>
      <c r="L1175" s="190"/>
      <c r="M1175" s="190"/>
      <c r="N1175" s="268">
        <v>0</v>
      </c>
      <c r="O1175" s="268">
        <v>30</v>
      </c>
      <c r="P1175" s="190" t="s">
        <v>657</v>
      </c>
      <c r="Q1175" s="377"/>
    </row>
    <row r="1176" spans="1:17" ht="51">
      <c r="A1176" s="265">
        <v>15</v>
      </c>
      <c r="B1176" s="190"/>
      <c r="C1176" s="266" t="s">
        <v>42</v>
      </c>
      <c r="D1176" s="267">
        <v>43872</v>
      </c>
      <c r="E1176" s="237" t="s">
        <v>3469</v>
      </c>
      <c r="F1176" s="237" t="s">
        <v>3</v>
      </c>
      <c r="G1176" s="237">
        <v>1823593</v>
      </c>
      <c r="H1176" s="190"/>
      <c r="I1176" s="248" t="s">
        <v>4267</v>
      </c>
      <c r="J1176" s="190"/>
      <c r="K1176" s="190"/>
      <c r="L1176" s="190"/>
      <c r="M1176" s="190"/>
      <c r="N1176" s="268">
        <v>0</v>
      </c>
      <c r="O1176" s="268">
        <v>600.20000000000005</v>
      </c>
      <c r="P1176" s="190" t="s">
        <v>657</v>
      </c>
      <c r="Q1176" s="377"/>
    </row>
    <row r="1177" spans="1:17" ht="51">
      <c r="A1177" s="265">
        <v>15</v>
      </c>
      <c r="B1177" s="190"/>
      <c r="C1177" s="266" t="s">
        <v>42</v>
      </c>
      <c r="D1177" s="267">
        <v>43872</v>
      </c>
      <c r="E1177" s="237" t="s">
        <v>3470</v>
      </c>
      <c r="F1177" s="237" t="s">
        <v>3</v>
      </c>
      <c r="G1177" s="237">
        <v>1823594</v>
      </c>
      <c r="H1177" s="190"/>
      <c r="I1177" s="248" t="s">
        <v>4268</v>
      </c>
      <c r="J1177" s="190"/>
      <c r="K1177" s="190"/>
      <c r="L1177" s="190"/>
      <c r="M1177" s="190"/>
      <c r="N1177" s="268">
        <v>0</v>
      </c>
      <c r="O1177" s="268">
        <v>600.20000000000005</v>
      </c>
      <c r="P1177" s="190" t="s">
        <v>657</v>
      </c>
      <c r="Q1177" s="377"/>
    </row>
    <row r="1178" spans="1:17" ht="51">
      <c r="A1178" s="265">
        <v>66</v>
      </c>
      <c r="B1178" s="190"/>
      <c r="C1178" s="266" t="s">
        <v>52</v>
      </c>
      <c r="D1178" s="267">
        <v>43872</v>
      </c>
      <c r="E1178" s="237" t="s">
        <v>3471</v>
      </c>
      <c r="F1178" s="237" t="s">
        <v>3</v>
      </c>
      <c r="G1178" s="237">
        <v>1823595</v>
      </c>
      <c r="H1178" s="190"/>
      <c r="I1178" s="248" t="s">
        <v>4289</v>
      </c>
      <c r="J1178" s="190"/>
      <c r="K1178" s="190"/>
      <c r="L1178" s="190"/>
      <c r="M1178" s="190"/>
      <c r="N1178" s="268">
        <v>0</v>
      </c>
      <c r="O1178" s="268">
        <v>30</v>
      </c>
      <c r="P1178" s="190" t="s">
        <v>657</v>
      </c>
      <c r="Q1178" s="377"/>
    </row>
    <row r="1179" spans="1:17" ht="51">
      <c r="A1179" s="265">
        <v>591</v>
      </c>
      <c r="B1179" s="190"/>
      <c r="C1179" s="266" t="s">
        <v>702</v>
      </c>
      <c r="D1179" s="267">
        <v>43872</v>
      </c>
      <c r="E1179" s="237" t="s">
        <v>3472</v>
      </c>
      <c r="F1179" s="237" t="s">
        <v>3</v>
      </c>
      <c r="G1179" s="237">
        <v>1823596</v>
      </c>
      <c r="H1179" s="190"/>
      <c r="I1179" s="248" t="s">
        <v>1369</v>
      </c>
      <c r="J1179" s="190"/>
      <c r="K1179" s="190"/>
      <c r="L1179" s="190"/>
      <c r="M1179" s="190"/>
      <c r="N1179" s="268">
        <v>0</v>
      </c>
      <c r="O1179" s="268">
        <v>19.82</v>
      </c>
      <c r="P1179" s="190" t="s">
        <v>657</v>
      </c>
      <c r="Q1179" s="377"/>
    </row>
    <row r="1180" spans="1:17" ht="51">
      <c r="A1180" s="265">
        <v>15</v>
      </c>
      <c r="B1180" s="190"/>
      <c r="C1180" s="266" t="s">
        <v>42</v>
      </c>
      <c r="D1180" s="267">
        <v>43872</v>
      </c>
      <c r="E1180" s="237" t="s">
        <v>3473</v>
      </c>
      <c r="F1180" s="237" t="s">
        <v>3</v>
      </c>
      <c r="G1180" s="237">
        <v>1823597</v>
      </c>
      <c r="H1180" s="190"/>
      <c r="I1180" s="248" t="s">
        <v>4269</v>
      </c>
      <c r="J1180" s="190"/>
      <c r="K1180" s="190"/>
      <c r="L1180" s="190"/>
      <c r="M1180" s="190"/>
      <c r="N1180" s="268">
        <v>0</v>
      </c>
      <c r="O1180" s="268">
        <v>850</v>
      </c>
      <c r="P1180" s="190" t="s">
        <v>657</v>
      </c>
      <c r="Q1180" s="377"/>
    </row>
    <row r="1181" spans="1:17" ht="51">
      <c r="A1181" s="265">
        <v>591</v>
      </c>
      <c r="B1181" s="190"/>
      <c r="C1181" s="266" t="s">
        <v>702</v>
      </c>
      <c r="D1181" s="267">
        <v>43872</v>
      </c>
      <c r="E1181" s="237" t="s">
        <v>3474</v>
      </c>
      <c r="F1181" s="237" t="s">
        <v>3</v>
      </c>
      <c r="G1181" s="237">
        <v>1823598</v>
      </c>
      <c r="H1181" s="190"/>
      <c r="I1181" s="248" t="s">
        <v>1370</v>
      </c>
      <c r="J1181" s="190"/>
      <c r="K1181" s="190"/>
      <c r="L1181" s="190"/>
      <c r="M1181" s="190"/>
      <c r="N1181" s="268">
        <v>0</v>
      </c>
      <c r="O1181" s="268">
        <v>19.82</v>
      </c>
      <c r="P1181" s="190" t="s">
        <v>657</v>
      </c>
      <c r="Q1181" s="377"/>
    </row>
    <row r="1182" spans="1:17" ht="38.25">
      <c r="A1182" s="265" t="s">
        <v>562</v>
      </c>
      <c r="B1182" s="190"/>
      <c r="C1182" s="266" t="s">
        <v>604</v>
      </c>
      <c r="D1182" s="267">
        <v>43872</v>
      </c>
      <c r="E1182" s="237" t="s">
        <v>3475</v>
      </c>
      <c r="F1182" s="237" t="s">
        <v>3</v>
      </c>
      <c r="G1182" s="237">
        <v>1823599</v>
      </c>
      <c r="H1182" s="190"/>
      <c r="I1182" s="248" t="s">
        <v>4270</v>
      </c>
      <c r="J1182" s="190"/>
      <c r="K1182" s="190"/>
      <c r="L1182" s="190"/>
      <c r="M1182" s="190"/>
      <c r="N1182" s="268">
        <v>0</v>
      </c>
      <c r="O1182" s="268">
        <v>400</v>
      </c>
      <c r="P1182" s="190" t="s">
        <v>657</v>
      </c>
      <c r="Q1182" s="377"/>
    </row>
    <row r="1183" spans="1:17" ht="51">
      <c r="A1183" s="265">
        <v>15</v>
      </c>
      <c r="B1183" s="190"/>
      <c r="C1183" s="266" t="s">
        <v>42</v>
      </c>
      <c r="D1183" s="267">
        <v>43872</v>
      </c>
      <c r="E1183" s="237" t="s">
        <v>3476</v>
      </c>
      <c r="F1183" s="237" t="s">
        <v>3</v>
      </c>
      <c r="G1183" s="237">
        <v>1823601</v>
      </c>
      <c r="H1183" s="190"/>
      <c r="I1183" s="248" t="s">
        <v>4271</v>
      </c>
      <c r="J1183" s="190"/>
      <c r="K1183" s="190"/>
      <c r="L1183" s="190"/>
      <c r="M1183" s="190"/>
      <c r="N1183" s="268">
        <v>0</v>
      </c>
      <c r="O1183" s="268">
        <v>1000</v>
      </c>
      <c r="P1183" s="190" t="s">
        <v>657</v>
      </c>
      <c r="Q1183" s="377"/>
    </row>
    <row r="1184" spans="1:17" ht="51">
      <c r="A1184" s="265">
        <v>15</v>
      </c>
      <c r="B1184" s="190"/>
      <c r="C1184" s="266" t="s">
        <v>42</v>
      </c>
      <c r="D1184" s="267">
        <v>43872</v>
      </c>
      <c r="E1184" s="237" t="s">
        <v>3477</v>
      </c>
      <c r="F1184" s="237" t="s">
        <v>3</v>
      </c>
      <c r="G1184" s="237">
        <v>1823603</v>
      </c>
      <c r="H1184" s="190"/>
      <c r="I1184" s="248" t="s">
        <v>4272</v>
      </c>
      <c r="J1184" s="190"/>
      <c r="K1184" s="190"/>
      <c r="L1184" s="190"/>
      <c r="M1184" s="190"/>
      <c r="N1184" s="268">
        <v>0</v>
      </c>
      <c r="O1184" s="268">
        <v>816.97</v>
      </c>
      <c r="P1184" s="190" t="s">
        <v>657</v>
      </c>
      <c r="Q1184" s="377"/>
    </row>
    <row r="1185" spans="1:17" ht="51">
      <c r="A1185" s="265">
        <v>15</v>
      </c>
      <c r="B1185" s="190"/>
      <c r="C1185" s="266" t="s">
        <v>42</v>
      </c>
      <c r="D1185" s="267">
        <v>43872</v>
      </c>
      <c r="E1185" s="237" t="s">
        <v>3478</v>
      </c>
      <c r="F1185" s="237" t="s">
        <v>3</v>
      </c>
      <c r="G1185" s="237">
        <v>1823605</v>
      </c>
      <c r="H1185" s="190"/>
      <c r="I1185" s="248" t="s">
        <v>4290</v>
      </c>
      <c r="J1185" s="190"/>
      <c r="K1185" s="190"/>
      <c r="L1185" s="190"/>
      <c r="M1185" s="190"/>
      <c r="N1185" s="268">
        <v>0</v>
      </c>
      <c r="O1185" s="268">
        <v>700</v>
      </c>
      <c r="P1185" s="190" t="s">
        <v>657</v>
      </c>
      <c r="Q1185" s="377"/>
    </row>
    <row r="1186" spans="1:17" ht="38.25">
      <c r="A1186" s="265" t="s">
        <v>562</v>
      </c>
      <c r="B1186" s="190"/>
      <c r="C1186" s="266" t="s">
        <v>604</v>
      </c>
      <c r="D1186" s="267">
        <v>43872</v>
      </c>
      <c r="E1186" s="237" t="s">
        <v>3479</v>
      </c>
      <c r="F1186" s="237" t="s">
        <v>3</v>
      </c>
      <c r="G1186" s="237">
        <v>1823606</v>
      </c>
      <c r="H1186" s="190"/>
      <c r="I1186" s="248" t="s">
        <v>4273</v>
      </c>
      <c r="J1186" s="190"/>
      <c r="K1186" s="190"/>
      <c r="L1186" s="190"/>
      <c r="M1186" s="190"/>
      <c r="N1186" s="268">
        <v>0</v>
      </c>
      <c r="O1186" s="268">
        <v>1000</v>
      </c>
      <c r="P1186" s="190" t="s">
        <v>657</v>
      </c>
      <c r="Q1186" s="377"/>
    </row>
    <row r="1187" spans="1:17" ht="51">
      <c r="A1187" s="265">
        <v>15</v>
      </c>
      <c r="B1187" s="190"/>
      <c r="C1187" s="266" t="s">
        <v>42</v>
      </c>
      <c r="D1187" s="267">
        <v>43872</v>
      </c>
      <c r="E1187" s="237" t="s">
        <v>3480</v>
      </c>
      <c r="F1187" s="237" t="s">
        <v>3</v>
      </c>
      <c r="G1187" s="237">
        <v>1823608</v>
      </c>
      <c r="H1187" s="190"/>
      <c r="I1187" s="248" t="s">
        <v>4274</v>
      </c>
      <c r="J1187" s="190"/>
      <c r="K1187" s="190"/>
      <c r="L1187" s="190"/>
      <c r="M1187" s="190"/>
      <c r="N1187" s="268">
        <v>0</v>
      </c>
      <c r="O1187" s="268">
        <v>500</v>
      </c>
      <c r="P1187" s="190" t="s">
        <v>657</v>
      </c>
      <c r="Q1187" s="377"/>
    </row>
    <row r="1188" spans="1:17" ht="51">
      <c r="A1188" s="265">
        <v>15</v>
      </c>
      <c r="B1188" s="190"/>
      <c r="C1188" s="266" t="s">
        <v>42</v>
      </c>
      <c r="D1188" s="267">
        <v>43872</v>
      </c>
      <c r="E1188" s="237" t="s">
        <v>3481</v>
      </c>
      <c r="F1188" s="237" t="s">
        <v>3</v>
      </c>
      <c r="G1188" s="237">
        <v>1823609</v>
      </c>
      <c r="H1188" s="190"/>
      <c r="I1188" s="248" t="s">
        <v>4291</v>
      </c>
      <c r="J1188" s="190"/>
      <c r="K1188" s="190"/>
      <c r="L1188" s="190"/>
      <c r="M1188" s="190"/>
      <c r="N1188" s="268">
        <v>0</v>
      </c>
      <c r="O1188" s="268">
        <v>1493</v>
      </c>
      <c r="P1188" s="190" t="s">
        <v>657</v>
      </c>
      <c r="Q1188" s="377"/>
    </row>
    <row r="1189" spans="1:17" ht="51">
      <c r="A1189" s="265">
        <v>15</v>
      </c>
      <c r="B1189" s="190"/>
      <c r="C1189" s="266" t="s">
        <v>42</v>
      </c>
      <c r="D1189" s="267">
        <v>43872</v>
      </c>
      <c r="E1189" s="237" t="s">
        <v>3482</v>
      </c>
      <c r="F1189" s="237" t="s">
        <v>3</v>
      </c>
      <c r="G1189" s="237">
        <v>1823610</v>
      </c>
      <c r="H1189" s="190"/>
      <c r="I1189" s="248" t="s">
        <v>4292</v>
      </c>
      <c r="J1189" s="190"/>
      <c r="K1189" s="190"/>
      <c r="L1189" s="190"/>
      <c r="M1189" s="190"/>
      <c r="N1189" s="268">
        <v>0</v>
      </c>
      <c r="O1189" s="268">
        <v>1750.65</v>
      </c>
      <c r="P1189" s="190" t="s">
        <v>657</v>
      </c>
      <c r="Q1189" s="377"/>
    </row>
    <row r="1190" spans="1:17" ht="51">
      <c r="A1190" s="265">
        <v>15</v>
      </c>
      <c r="B1190" s="190"/>
      <c r="C1190" s="266" t="s">
        <v>42</v>
      </c>
      <c r="D1190" s="267">
        <v>43872</v>
      </c>
      <c r="E1190" s="237" t="s">
        <v>3483</v>
      </c>
      <c r="F1190" s="237" t="s">
        <v>3</v>
      </c>
      <c r="G1190" s="237">
        <v>1823611</v>
      </c>
      <c r="H1190" s="190"/>
      <c r="I1190" s="248" t="s">
        <v>4276</v>
      </c>
      <c r="J1190" s="190"/>
      <c r="K1190" s="190"/>
      <c r="L1190" s="190"/>
      <c r="M1190" s="190"/>
      <c r="N1190" s="268">
        <v>0</v>
      </c>
      <c r="O1190" s="268">
        <v>775</v>
      </c>
      <c r="P1190" s="190" t="s">
        <v>657</v>
      </c>
      <c r="Q1190" s="377"/>
    </row>
    <row r="1191" spans="1:17" ht="51">
      <c r="A1191" s="265">
        <v>15</v>
      </c>
      <c r="B1191" s="190"/>
      <c r="C1191" s="266" t="s">
        <v>42</v>
      </c>
      <c r="D1191" s="267">
        <v>43872</v>
      </c>
      <c r="E1191" s="237" t="s">
        <v>3484</v>
      </c>
      <c r="F1191" s="237" t="s">
        <v>3</v>
      </c>
      <c r="G1191" s="237">
        <v>1823494</v>
      </c>
      <c r="H1191" s="190"/>
      <c r="I1191" s="248" t="s">
        <v>4293</v>
      </c>
      <c r="J1191" s="190"/>
      <c r="K1191" s="190"/>
      <c r="L1191" s="190"/>
      <c r="M1191" s="190"/>
      <c r="N1191" s="268">
        <v>0</v>
      </c>
      <c r="O1191" s="268">
        <v>18760</v>
      </c>
      <c r="P1191" s="190" t="s">
        <v>657</v>
      </c>
      <c r="Q1191" s="377"/>
    </row>
    <row r="1192" spans="1:17" ht="63.75">
      <c r="A1192" s="265" t="s">
        <v>553</v>
      </c>
      <c r="B1192" s="190"/>
      <c r="C1192" s="266" t="s">
        <v>605</v>
      </c>
      <c r="D1192" s="267">
        <v>43872</v>
      </c>
      <c r="E1192" s="237" t="s">
        <v>3485</v>
      </c>
      <c r="F1192" s="237" t="s">
        <v>3</v>
      </c>
      <c r="G1192" s="237">
        <v>1823529</v>
      </c>
      <c r="H1192" s="190"/>
      <c r="I1192" s="248" t="s">
        <v>4294</v>
      </c>
      <c r="J1192" s="190"/>
      <c r="K1192" s="190"/>
      <c r="L1192" s="190"/>
      <c r="M1192" s="190"/>
      <c r="N1192" s="268">
        <v>0</v>
      </c>
      <c r="O1192" s="268">
        <v>4157.25</v>
      </c>
      <c r="P1192" s="190" t="s">
        <v>657</v>
      </c>
      <c r="Q1192" s="377"/>
    </row>
    <row r="1193" spans="1:17" ht="63.75">
      <c r="A1193" s="265">
        <v>340</v>
      </c>
      <c r="B1193" s="190"/>
      <c r="C1193" s="266" t="s">
        <v>145</v>
      </c>
      <c r="D1193" s="267">
        <v>43872</v>
      </c>
      <c r="E1193" s="237" t="s">
        <v>3486</v>
      </c>
      <c r="F1193" s="237" t="s">
        <v>3</v>
      </c>
      <c r="G1193" s="237">
        <v>1823530</v>
      </c>
      <c r="H1193" s="190"/>
      <c r="I1193" s="248" t="s">
        <v>4295</v>
      </c>
      <c r="J1193" s="190"/>
      <c r="K1193" s="190"/>
      <c r="L1193" s="190"/>
      <c r="M1193" s="190"/>
      <c r="N1193" s="268">
        <v>0</v>
      </c>
      <c r="O1193" s="268">
        <v>665.54</v>
      </c>
      <c r="P1193" s="190" t="s">
        <v>657</v>
      </c>
      <c r="Q1193" s="377"/>
    </row>
    <row r="1194" spans="1:17" ht="51">
      <c r="A1194" s="265">
        <v>378</v>
      </c>
      <c r="B1194" s="190"/>
      <c r="C1194" s="266" t="s">
        <v>628</v>
      </c>
      <c r="D1194" s="267">
        <v>43872</v>
      </c>
      <c r="E1194" s="237" t="s">
        <v>3487</v>
      </c>
      <c r="F1194" s="237" t="s">
        <v>3</v>
      </c>
      <c r="G1194" s="237">
        <v>1823709</v>
      </c>
      <c r="H1194" s="190"/>
      <c r="I1194" s="248" t="s">
        <v>4296</v>
      </c>
      <c r="J1194" s="190"/>
      <c r="K1194" s="190"/>
      <c r="L1194" s="190"/>
      <c r="M1194" s="190"/>
      <c r="N1194" s="268">
        <v>0</v>
      </c>
      <c r="O1194" s="268">
        <v>800</v>
      </c>
      <c r="P1194" s="190" t="s">
        <v>657</v>
      </c>
      <c r="Q1194" s="377"/>
    </row>
    <row r="1195" spans="1:17" ht="38.25">
      <c r="A1195" s="265">
        <v>6</v>
      </c>
      <c r="B1195" s="190"/>
      <c r="C1195" s="266" t="s">
        <v>40</v>
      </c>
      <c r="D1195" s="267">
        <v>43872</v>
      </c>
      <c r="E1195" s="237" t="s">
        <v>3488</v>
      </c>
      <c r="F1195" s="237" t="s">
        <v>3</v>
      </c>
      <c r="G1195" s="237">
        <v>1823716</v>
      </c>
      <c r="H1195" s="190"/>
      <c r="I1195" s="248" t="s">
        <v>4297</v>
      </c>
      <c r="J1195" s="190"/>
      <c r="K1195" s="190"/>
      <c r="L1195" s="190"/>
      <c r="M1195" s="190"/>
      <c r="N1195" s="268">
        <v>0</v>
      </c>
      <c r="O1195" s="268">
        <v>769.53</v>
      </c>
      <c r="P1195" s="190" t="s">
        <v>657</v>
      </c>
      <c r="Q1195" s="377"/>
    </row>
    <row r="1196" spans="1:17" ht="51">
      <c r="A1196" s="265">
        <v>513</v>
      </c>
      <c r="B1196" s="190"/>
      <c r="C1196" s="266" t="s">
        <v>169</v>
      </c>
      <c r="D1196" s="267">
        <v>43872</v>
      </c>
      <c r="E1196" s="237" t="s">
        <v>3882</v>
      </c>
      <c r="F1196" s="237" t="s">
        <v>15</v>
      </c>
      <c r="G1196" s="237">
        <v>1270757</v>
      </c>
      <c r="H1196" s="190"/>
      <c r="I1196" s="248" t="s">
        <v>2759</v>
      </c>
      <c r="J1196" s="190"/>
      <c r="K1196" s="190"/>
      <c r="L1196" s="190"/>
      <c r="M1196" s="190"/>
      <c r="N1196" s="268">
        <v>50</v>
      </c>
      <c r="O1196" s="268">
        <v>0</v>
      </c>
      <c r="P1196" s="190" t="s">
        <v>657</v>
      </c>
      <c r="Q1196" s="377"/>
    </row>
    <row r="1197" spans="1:17" ht="76.5">
      <c r="A1197" s="265" t="s">
        <v>556</v>
      </c>
      <c r="B1197" s="190"/>
      <c r="C1197" s="266" t="s">
        <v>716</v>
      </c>
      <c r="D1197" s="267">
        <v>43872</v>
      </c>
      <c r="E1197" s="237" t="s">
        <v>3883</v>
      </c>
      <c r="F1197" s="237" t="s">
        <v>6</v>
      </c>
      <c r="G1197" s="237">
        <v>978514</v>
      </c>
      <c r="H1197" s="190"/>
      <c r="I1197" s="248" t="s">
        <v>4659</v>
      </c>
      <c r="J1197" s="190"/>
      <c r="K1197" s="190"/>
      <c r="L1197" s="190"/>
      <c r="M1197" s="190"/>
      <c r="N1197" s="268">
        <v>0</v>
      </c>
      <c r="O1197" s="268">
        <v>7050</v>
      </c>
      <c r="P1197" s="190" t="s">
        <v>657</v>
      </c>
      <c r="Q1197" s="377"/>
    </row>
    <row r="1198" spans="1:17" ht="63.75">
      <c r="A1198" s="265">
        <v>513</v>
      </c>
      <c r="B1198" s="190"/>
      <c r="C1198" s="266" t="s">
        <v>169</v>
      </c>
      <c r="D1198" s="267">
        <v>43872</v>
      </c>
      <c r="E1198" s="237" t="s">
        <v>3884</v>
      </c>
      <c r="F1198" s="237" t="s">
        <v>15</v>
      </c>
      <c r="G1198" s="237">
        <v>1271351</v>
      </c>
      <c r="H1198" s="190"/>
      <c r="I1198" s="248" t="s">
        <v>4660</v>
      </c>
      <c r="J1198" s="190"/>
      <c r="K1198" s="190"/>
      <c r="L1198" s="190"/>
      <c r="M1198" s="190"/>
      <c r="N1198" s="268">
        <v>50</v>
      </c>
      <c r="O1198" s="268">
        <v>0</v>
      </c>
      <c r="P1198" s="190" t="s">
        <v>657</v>
      </c>
      <c r="Q1198" s="377"/>
    </row>
    <row r="1199" spans="1:17" ht="63.75">
      <c r="A1199" s="265">
        <v>513</v>
      </c>
      <c r="B1199" s="190"/>
      <c r="C1199" s="266" t="s">
        <v>169</v>
      </c>
      <c r="D1199" s="267">
        <v>43872</v>
      </c>
      <c r="E1199" s="237" t="s">
        <v>3885</v>
      </c>
      <c r="F1199" s="237" t="s">
        <v>15</v>
      </c>
      <c r="G1199" s="237">
        <v>1271355</v>
      </c>
      <c r="H1199" s="190"/>
      <c r="I1199" s="248" t="s">
        <v>4661</v>
      </c>
      <c r="J1199" s="190"/>
      <c r="K1199" s="190"/>
      <c r="L1199" s="190"/>
      <c r="M1199" s="190"/>
      <c r="N1199" s="268">
        <v>50</v>
      </c>
      <c r="O1199" s="268">
        <v>0</v>
      </c>
      <c r="P1199" s="190" t="s">
        <v>657</v>
      </c>
      <c r="Q1199" s="377"/>
    </row>
    <row r="1200" spans="1:17" ht="51">
      <c r="A1200" s="265">
        <v>670</v>
      </c>
      <c r="B1200" s="190"/>
      <c r="C1200" s="266" t="s">
        <v>187</v>
      </c>
      <c r="D1200" s="267">
        <v>43873</v>
      </c>
      <c r="E1200" s="237" t="s">
        <v>3489</v>
      </c>
      <c r="F1200" s="237" t="s">
        <v>3</v>
      </c>
      <c r="G1200" s="237">
        <v>1824070</v>
      </c>
      <c r="H1200" s="190"/>
      <c r="I1200" s="248" t="s">
        <v>4298</v>
      </c>
      <c r="J1200" s="190"/>
      <c r="K1200" s="190"/>
      <c r="L1200" s="190"/>
      <c r="M1200" s="190"/>
      <c r="N1200" s="268">
        <v>0</v>
      </c>
      <c r="O1200" s="268">
        <v>2733</v>
      </c>
      <c r="P1200" s="190" t="s">
        <v>4822</v>
      </c>
      <c r="Q1200" s="377"/>
    </row>
    <row r="1201" spans="1:17" ht="51">
      <c r="A1201" s="265">
        <v>47</v>
      </c>
      <c r="B1201" s="190"/>
      <c r="C1201" s="266" t="s">
        <v>49</v>
      </c>
      <c r="D1201" s="267">
        <v>43873</v>
      </c>
      <c r="E1201" s="237" t="s">
        <v>3490</v>
      </c>
      <c r="F1201" s="237" t="s">
        <v>3</v>
      </c>
      <c r="G1201" s="237">
        <v>1823848</v>
      </c>
      <c r="H1201" s="190"/>
      <c r="I1201" s="248" t="s">
        <v>4299</v>
      </c>
      <c r="J1201" s="190"/>
      <c r="K1201" s="190"/>
      <c r="L1201" s="190"/>
      <c r="M1201" s="190"/>
      <c r="N1201" s="268">
        <v>0</v>
      </c>
      <c r="O1201" s="268">
        <v>469.72</v>
      </c>
      <c r="P1201" s="190" t="s">
        <v>657</v>
      </c>
      <c r="Q1201" s="377"/>
    </row>
    <row r="1202" spans="1:17" ht="51">
      <c r="A1202" s="265">
        <v>35</v>
      </c>
      <c r="B1202" s="190"/>
      <c r="C1202" s="266" t="s">
        <v>46</v>
      </c>
      <c r="D1202" s="267">
        <v>43873</v>
      </c>
      <c r="E1202" s="237" t="s">
        <v>3491</v>
      </c>
      <c r="F1202" s="237" t="s">
        <v>3</v>
      </c>
      <c r="G1202" s="237">
        <v>1823852</v>
      </c>
      <c r="H1202" s="190"/>
      <c r="I1202" s="248" t="s">
        <v>4300</v>
      </c>
      <c r="J1202" s="190"/>
      <c r="K1202" s="190"/>
      <c r="L1202" s="190"/>
      <c r="M1202" s="190"/>
      <c r="N1202" s="268">
        <v>0</v>
      </c>
      <c r="O1202" s="268">
        <v>663.59</v>
      </c>
      <c r="P1202" s="190" t="s">
        <v>657</v>
      </c>
      <c r="Q1202" s="377"/>
    </row>
    <row r="1203" spans="1:17" ht="51">
      <c r="A1203" s="265">
        <v>201</v>
      </c>
      <c r="B1203" s="190"/>
      <c r="C1203" s="266" t="s">
        <v>94</v>
      </c>
      <c r="D1203" s="267">
        <v>43873</v>
      </c>
      <c r="E1203" s="237" t="s">
        <v>3492</v>
      </c>
      <c r="F1203" s="237" t="s">
        <v>3</v>
      </c>
      <c r="G1203" s="237">
        <v>1823876</v>
      </c>
      <c r="H1203" s="190"/>
      <c r="I1203" s="248" t="s">
        <v>4301</v>
      </c>
      <c r="J1203" s="190"/>
      <c r="K1203" s="190"/>
      <c r="L1203" s="190"/>
      <c r="M1203" s="190"/>
      <c r="N1203" s="268">
        <v>0</v>
      </c>
      <c r="O1203" s="268">
        <v>87</v>
      </c>
      <c r="P1203" s="190" t="s">
        <v>657</v>
      </c>
      <c r="Q1203" s="377"/>
    </row>
    <row r="1204" spans="1:17" ht="51">
      <c r="A1204" s="265">
        <v>41</v>
      </c>
      <c r="B1204" s="190"/>
      <c r="C1204" s="266" t="s">
        <v>47</v>
      </c>
      <c r="D1204" s="267">
        <v>43873</v>
      </c>
      <c r="E1204" s="237" t="s">
        <v>3493</v>
      </c>
      <c r="F1204" s="237" t="s">
        <v>3</v>
      </c>
      <c r="G1204" s="237">
        <v>1823897</v>
      </c>
      <c r="H1204" s="190"/>
      <c r="I1204" s="248" t="s">
        <v>4302</v>
      </c>
      <c r="J1204" s="190"/>
      <c r="K1204" s="190"/>
      <c r="L1204" s="190"/>
      <c r="M1204" s="190"/>
      <c r="N1204" s="268">
        <v>0</v>
      </c>
      <c r="O1204" s="268">
        <v>650.70000000000005</v>
      </c>
      <c r="P1204" s="190" t="s">
        <v>657</v>
      </c>
      <c r="Q1204" s="377"/>
    </row>
    <row r="1205" spans="1:17" ht="51">
      <c r="A1205" s="265" t="s">
        <v>562</v>
      </c>
      <c r="B1205" s="190"/>
      <c r="C1205" s="266" t="s">
        <v>604</v>
      </c>
      <c r="D1205" s="267">
        <v>43873</v>
      </c>
      <c r="E1205" s="237" t="s">
        <v>3494</v>
      </c>
      <c r="F1205" s="237" t="s">
        <v>3</v>
      </c>
      <c r="G1205" s="237">
        <v>1823898</v>
      </c>
      <c r="H1205" s="190"/>
      <c r="I1205" s="248" t="s">
        <v>4303</v>
      </c>
      <c r="J1205" s="190"/>
      <c r="K1205" s="190"/>
      <c r="L1205" s="190"/>
      <c r="M1205" s="190"/>
      <c r="N1205" s="268">
        <v>0</v>
      </c>
      <c r="O1205" s="268">
        <v>3498.61</v>
      </c>
      <c r="P1205" s="190" t="s">
        <v>657</v>
      </c>
      <c r="Q1205" s="377"/>
    </row>
    <row r="1206" spans="1:17" ht="51">
      <c r="A1206" s="265" t="s">
        <v>553</v>
      </c>
      <c r="B1206" s="190"/>
      <c r="C1206" s="266" t="s">
        <v>605</v>
      </c>
      <c r="D1206" s="267">
        <v>43873</v>
      </c>
      <c r="E1206" s="237" t="s">
        <v>3495</v>
      </c>
      <c r="F1206" s="237" t="s">
        <v>3</v>
      </c>
      <c r="G1206" s="237">
        <v>1823934</v>
      </c>
      <c r="H1206" s="190"/>
      <c r="I1206" s="248" t="s">
        <v>4304</v>
      </c>
      <c r="J1206" s="190"/>
      <c r="K1206" s="190"/>
      <c r="L1206" s="190"/>
      <c r="M1206" s="190"/>
      <c r="N1206" s="268">
        <v>0</v>
      </c>
      <c r="O1206" s="268">
        <v>2254.4699999999998</v>
      </c>
      <c r="P1206" s="190" t="s">
        <v>657</v>
      </c>
      <c r="Q1206" s="377"/>
    </row>
    <row r="1207" spans="1:17" ht="51">
      <c r="A1207" s="265" t="s">
        <v>553</v>
      </c>
      <c r="B1207" s="190"/>
      <c r="C1207" s="266" t="s">
        <v>605</v>
      </c>
      <c r="D1207" s="267">
        <v>43873</v>
      </c>
      <c r="E1207" s="237" t="s">
        <v>3496</v>
      </c>
      <c r="F1207" s="237" t="s">
        <v>3</v>
      </c>
      <c r="G1207" s="237">
        <v>1823935</v>
      </c>
      <c r="H1207" s="190"/>
      <c r="I1207" s="248" t="s">
        <v>4304</v>
      </c>
      <c r="J1207" s="190"/>
      <c r="K1207" s="190"/>
      <c r="L1207" s="190"/>
      <c r="M1207" s="190"/>
      <c r="N1207" s="268">
        <v>0</v>
      </c>
      <c r="O1207" s="268">
        <v>116.7</v>
      </c>
      <c r="P1207" s="190" t="s">
        <v>657</v>
      </c>
      <c r="Q1207" s="377"/>
    </row>
    <row r="1208" spans="1:17" ht="38.25">
      <c r="A1208" s="265">
        <v>15</v>
      </c>
      <c r="B1208" s="190"/>
      <c r="C1208" s="266" t="s">
        <v>42</v>
      </c>
      <c r="D1208" s="267">
        <v>43873</v>
      </c>
      <c r="E1208" s="237" t="s">
        <v>3497</v>
      </c>
      <c r="F1208" s="237" t="s">
        <v>3</v>
      </c>
      <c r="G1208" s="237">
        <v>1823940</v>
      </c>
      <c r="H1208" s="190"/>
      <c r="I1208" s="248" t="s">
        <v>4305</v>
      </c>
      <c r="J1208" s="190"/>
      <c r="K1208" s="190"/>
      <c r="L1208" s="190"/>
      <c r="M1208" s="190"/>
      <c r="N1208" s="268">
        <v>0</v>
      </c>
      <c r="O1208" s="268">
        <v>328.57</v>
      </c>
      <c r="P1208" s="190" t="s">
        <v>657</v>
      </c>
      <c r="Q1208" s="377"/>
    </row>
    <row r="1209" spans="1:17" ht="38.25">
      <c r="A1209" s="265">
        <v>86</v>
      </c>
      <c r="B1209" s="190"/>
      <c r="C1209" s="266" t="s">
        <v>56</v>
      </c>
      <c r="D1209" s="267">
        <v>43873</v>
      </c>
      <c r="E1209" s="237" t="s">
        <v>3498</v>
      </c>
      <c r="F1209" s="237" t="s">
        <v>3</v>
      </c>
      <c r="G1209" s="237">
        <v>1823944</v>
      </c>
      <c r="H1209" s="190"/>
      <c r="I1209" s="248" t="s">
        <v>4306</v>
      </c>
      <c r="J1209" s="190"/>
      <c r="K1209" s="190"/>
      <c r="L1209" s="190"/>
      <c r="M1209" s="190"/>
      <c r="N1209" s="268">
        <v>0</v>
      </c>
      <c r="O1209" s="268">
        <v>40.5</v>
      </c>
      <c r="P1209" s="190" t="s">
        <v>657</v>
      </c>
      <c r="Q1209" s="377"/>
    </row>
    <row r="1210" spans="1:17" ht="38.25">
      <c r="A1210" s="265">
        <v>86</v>
      </c>
      <c r="B1210" s="190"/>
      <c r="C1210" s="266" t="s">
        <v>56</v>
      </c>
      <c r="D1210" s="267">
        <v>43873</v>
      </c>
      <c r="E1210" s="237" t="s">
        <v>3499</v>
      </c>
      <c r="F1210" s="237" t="s">
        <v>3</v>
      </c>
      <c r="G1210" s="237">
        <v>1823947</v>
      </c>
      <c r="H1210" s="190"/>
      <c r="I1210" s="248" t="s">
        <v>4307</v>
      </c>
      <c r="J1210" s="190"/>
      <c r="K1210" s="190"/>
      <c r="L1210" s="190"/>
      <c r="M1210" s="190"/>
      <c r="N1210" s="268">
        <v>0</v>
      </c>
      <c r="O1210" s="268">
        <v>22</v>
      </c>
      <c r="P1210" s="190" t="s">
        <v>657</v>
      </c>
      <c r="Q1210" s="377"/>
    </row>
    <row r="1211" spans="1:17" ht="38.25">
      <c r="A1211" s="265">
        <v>580</v>
      </c>
      <c r="B1211" s="190"/>
      <c r="C1211" s="266" t="s">
        <v>178</v>
      </c>
      <c r="D1211" s="267">
        <v>43873</v>
      </c>
      <c r="E1211" s="237" t="s">
        <v>3500</v>
      </c>
      <c r="F1211" s="237" t="s">
        <v>3</v>
      </c>
      <c r="G1211" s="237">
        <v>1823973</v>
      </c>
      <c r="H1211" s="190"/>
      <c r="I1211" s="248" t="s">
        <v>4308</v>
      </c>
      <c r="J1211" s="190"/>
      <c r="K1211" s="190"/>
      <c r="L1211" s="190"/>
      <c r="M1211" s="190"/>
      <c r="N1211" s="268">
        <v>0</v>
      </c>
      <c r="O1211" s="268">
        <v>10</v>
      </c>
      <c r="P1211" s="190" t="s">
        <v>657</v>
      </c>
      <c r="Q1211" s="377"/>
    </row>
    <row r="1212" spans="1:17" ht="51">
      <c r="A1212" s="265">
        <v>35</v>
      </c>
      <c r="B1212" s="190"/>
      <c r="C1212" s="266" t="s">
        <v>46</v>
      </c>
      <c r="D1212" s="267">
        <v>43873</v>
      </c>
      <c r="E1212" s="237" t="s">
        <v>3501</v>
      </c>
      <c r="F1212" s="237" t="s">
        <v>3</v>
      </c>
      <c r="G1212" s="237">
        <v>1823978</v>
      </c>
      <c r="H1212" s="190"/>
      <c r="I1212" s="248" t="s">
        <v>4309</v>
      </c>
      <c r="J1212" s="190"/>
      <c r="K1212" s="190"/>
      <c r="L1212" s="190"/>
      <c r="M1212" s="190"/>
      <c r="N1212" s="268">
        <v>0</v>
      </c>
      <c r="O1212" s="268">
        <v>5</v>
      </c>
      <c r="P1212" s="190" t="s">
        <v>657</v>
      </c>
      <c r="Q1212" s="377"/>
    </row>
    <row r="1213" spans="1:17" ht="51">
      <c r="A1213" s="265">
        <v>35</v>
      </c>
      <c r="B1213" s="190"/>
      <c r="C1213" s="266" t="s">
        <v>46</v>
      </c>
      <c r="D1213" s="267">
        <v>43873</v>
      </c>
      <c r="E1213" s="237" t="s">
        <v>3502</v>
      </c>
      <c r="F1213" s="237" t="s">
        <v>3</v>
      </c>
      <c r="G1213" s="237">
        <v>1823983</v>
      </c>
      <c r="H1213" s="190"/>
      <c r="I1213" s="248" t="s">
        <v>4310</v>
      </c>
      <c r="J1213" s="190"/>
      <c r="K1213" s="190"/>
      <c r="L1213" s="190"/>
      <c r="M1213" s="190"/>
      <c r="N1213" s="268">
        <v>0</v>
      </c>
      <c r="O1213" s="268">
        <v>25</v>
      </c>
      <c r="P1213" s="190" t="s">
        <v>657</v>
      </c>
      <c r="Q1213" s="377"/>
    </row>
    <row r="1214" spans="1:17" ht="51">
      <c r="A1214" s="265">
        <v>35</v>
      </c>
      <c r="B1214" s="190"/>
      <c r="C1214" s="266" t="s">
        <v>46</v>
      </c>
      <c r="D1214" s="267">
        <v>43873</v>
      </c>
      <c r="E1214" s="237" t="s">
        <v>3503</v>
      </c>
      <c r="F1214" s="237" t="s">
        <v>3</v>
      </c>
      <c r="G1214" s="237">
        <v>1823984</v>
      </c>
      <c r="H1214" s="190"/>
      <c r="I1214" s="248" t="s">
        <v>4311</v>
      </c>
      <c r="J1214" s="190"/>
      <c r="K1214" s="190"/>
      <c r="L1214" s="190"/>
      <c r="M1214" s="190"/>
      <c r="N1214" s="268">
        <v>0</v>
      </c>
      <c r="O1214" s="268">
        <v>1.5</v>
      </c>
      <c r="P1214" s="190" t="s">
        <v>657</v>
      </c>
      <c r="Q1214" s="377"/>
    </row>
    <row r="1215" spans="1:17" ht="51">
      <c r="A1215" s="265" t="s">
        <v>553</v>
      </c>
      <c r="B1215" s="190"/>
      <c r="C1215" s="266" t="s">
        <v>605</v>
      </c>
      <c r="D1215" s="267">
        <v>43873</v>
      </c>
      <c r="E1215" s="237" t="s">
        <v>3504</v>
      </c>
      <c r="F1215" s="237" t="s">
        <v>3</v>
      </c>
      <c r="G1215" s="237">
        <v>1823992</v>
      </c>
      <c r="H1215" s="190"/>
      <c r="I1215" s="248" t="s">
        <v>4312</v>
      </c>
      <c r="J1215" s="190"/>
      <c r="K1215" s="190"/>
      <c r="L1215" s="190"/>
      <c r="M1215" s="190"/>
      <c r="N1215" s="268">
        <v>0</v>
      </c>
      <c r="O1215" s="268">
        <v>1119</v>
      </c>
      <c r="P1215" s="190" t="s">
        <v>657</v>
      </c>
      <c r="Q1215" s="377"/>
    </row>
    <row r="1216" spans="1:17" ht="51">
      <c r="A1216" s="265">
        <v>66</v>
      </c>
      <c r="B1216" s="190"/>
      <c r="C1216" s="266" t="s">
        <v>52</v>
      </c>
      <c r="D1216" s="267">
        <v>43873</v>
      </c>
      <c r="E1216" s="237" t="s">
        <v>3505</v>
      </c>
      <c r="F1216" s="237" t="s">
        <v>3</v>
      </c>
      <c r="G1216" s="237">
        <v>1823922</v>
      </c>
      <c r="H1216" s="190"/>
      <c r="I1216" s="248" t="s">
        <v>4313</v>
      </c>
      <c r="J1216" s="190"/>
      <c r="K1216" s="190"/>
      <c r="L1216" s="190"/>
      <c r="M1216" s="190"/>
      <c r="N1216" s="268">
        <v>0</v>
      </c>
      <c r="O1216" s="268">
        <v>317.88</v>
      </c>
      <c r="P1216" s="190" t="s">
        <v>657</v>
      </c>
      <c r="Q1216" s="377"/>
    </row>
    <row r="1217" spans="1:17" ht="51">
      <c r="A1217" s="265">
        <v>141</v>
      </c>
      <c r="B1217" s="190"/>
      <c r="C1217" s="266" t="s">
        <v>73</v>
      </c>
      <c r="D1217" s="267">
        <v>43873</v>
      </c>
      <c r="E1217" s="237" t="s">
        <v>3506</v>
      </c>
      <c r="F1217" s="237" t="s">
        <v>3</v>
      </c>
      <c r="G1217" s="237">
        <v>1823931</v>
      </c>
      <c r="H1217" s="190"/>
      <c r="I1217" s="248" t="s">
        <v>4314</v>
      </c>
      <c r="J1217" s="190"/>
      <c r="K1217" s="190"/>
      <c r="L1217" s="190"/>
      <c r="M1217" s="190"/>
      <c r="N1217" s="268">
        <v>0</v>
      </c>
      <c r="O1217" s="268">
        <v>4146</v>
      </c>
      <c r="P1217" s="190" t="s">
        <v>657</v>
      </c>
      <c r="Q1217" s="377"/>
    </row>
    <row r="1218" spans="1:17" ht="51">
      <c r="A1218" s="265">
        <v>291</v>
      </c>
      <c r="B1218" s="190"/>
      <c r="C1218" s="266" t="s">
        <v>128</v>
      </c>
      <c r="D1218" s="267">
        <v>43873</v>
      </c>
      <c r="E1218" s="237" t="s">
        <v>3507</v>
      </c>
      <c r="F1218" s="237" t="s">
        <v>3</v>
      </c>
      <c r="G1218" s="237">
        <v>1823933</v>
      </c>
      <c r="H1218" s="190"/>
      <c r="I1218" s="248" t="s">
        <v>4315</v>
      </c>
      <c r="J1218" s="190"/>
      <c r="K1218" s="190"/>
      <c r="L1218" s="190"/>
      <c r="M1218" s="190"/>
      <c r="N1218" s="268">
        <v>0</v>
      </c>
      <c r="O1218" s="268">
        <v>14034.1</v>
      </c>
      <c r="P1218" s="190" t="s">
        <v>657</v>
      </c>
      <c r="Q1218" s="377"/>
    </row>
    <row r="1219" spans="1:17" ht="63.75">
      <c r="A1219" s="265">
        <v>35</v>
      </c>
      <c r="B1219" s="190"/>
      <c r="C1219" s="266" t="s">
        <v>46</v>
      </c>
      <c r="D1219" s="267">
        <v>43873</v>
      </c>
      <c r="E1219" s="237" t="s">
        <v>3508</v>
      </c>
      <c r="F1219" s="237" t="s">
        <v>3</v>
      </c>
      <c r="G1219" s="237">
        <v>1823941</v>
      </c>
      <c r="H1219" s="190"/>
      <c r="I1219" s="248" t="s">
        <v>4316</v>
      </c>
      <c r="J1219" s="190"/>
      <c r="K1219" s="190"/>
      <c r="L1219" s="190"/>
      <c r="M1219" s="190"/>
      <c r="N1219" s="268">
        <v>0</v>
      </c>
      <c r="O1219" s="268">
        <v>2781.06</v>
      </c>
      <c r="P1219" s="190" t="s">
        <v>657</v>
      </c>
      <c r="Q1219" s="377"/>
    </row>
    <row r="1220" spans="1:17" ht="51">
      <c r="A1220" s="265">
        <v>387</v>
      </c>
      <c r="B1220" s="190"/>
      <c r="C1220" s="266" t="s">
        <v>1371</v>
      </c>
      <c r="D1220" s="267">
        <v>43873</v>
      </c>
      <c r="E1220" s="237" t="s">
        <v>3509</v>
      </c>
      <c r="F1220" s="237" t="s">
        <v>3</v>
      </c>
      <c r="G1220" s="237">
        <v>1824016</v>
      </c>
      <c r="H1220" s="190"/>
      <c r="I1220" s="248" t="s">
        <v>4317</v>
      </c>
      <c r="J1220" s="190"/>
      <c r="K1220" s="190"/>
      <c r="L1220" s="190"/>
      <c r="M1220" s="190"/>
      <c r="N1220" s="268">
        <v>0</v>
      </c>
      <c r="O1220" s="268">
        <v>144</v>
      </c>
      <c r="P1220" s="190" t="s">
        <v>657</v>
      </c>
      <c r="Q1220" s="377"/>
    </row>
    <row r="1221" spans="1:17" ht="38.25">
      <c r="A1221" s="265">
        <v>670</v>
      </c>
      <c r="B1221" s="190"/>
      <c r="C1221" s="266" t="s">
        <v>187</v>
      </c>
      <c r="D1221" s="267">
        <v>43873</v>
      </c>
      <c r="E1221" s="237" t="s">
        <v>3510</v>
      </c>
      <c r="F1221" s="237" t="s">
        <v>3</v>
      </c>
      <c r="G1221" s="237">
        <v>1824031</v>
      </c>
      <c r="H1221" s="190"/>
      <c r="I1221" s="248" t="s">
        <v>4318</v>
      </c>
      <c r="J1221" s="190"/>
      <c r="K1221" s="190"/>
      <c r="L1221" s="190"/>
      <c r="M1221" s="190"/>
      <c r="N1221" s="268">
        <v>0</v>
      </c>
      <c r="O1221" s="268">
        <v>1529.66</v>
      </c>
      <c r="P1221" s="190" t="s">
        <v>657</v>
      </c>
      <c r="Q1221" s="377"/>
    </row>
    <row r="1222" spans="1:17" ht="63.75">
      <c r="A1222" s="265">
        <v>132</v>
      </c>
      <c r="B1222" s="190"/>
      <c r="C1222" s="266" t="s">
        <v>67</v>
      </c>
      <c r="D1222" s="267">
        <v>43873</v>
      </c>
      <c r="E1222" s="237" t="s">
        <v>3511</v>
      </c>
      <c r="F1222" s="237" t="s">
        <v>3</v>
      </c>
      <c r="G1222" s="237">
        <v>1824064</v>
      </c>
      <c r="H1222" s="190"/>
      <c r="I1222" s="248" t="s">
        <v>4319</v>
      </c>
      <c r="J1222" s="190"/>
      <c r="K1222" s="190"/>
      <c r="L1222" s="190"/>
      <c r="M1222" s="190"/>
      <c r="N1222" s="268">
        <v>0</v>
      </c>
      <c r="O1222" s="268">
        <v>162</v>
      </c>
      <c r="P1222" s="190" t="s">
        <v>657</v>
      </c>
      <c r="Q1222" s="377"/>
    </row>
    <row r="1223" spans="1:17" ht="51">
      <c r="A1223" s="265">
        <v>513</v>
      </c>
      <c r="B1223" s="190"/>
      <c r="C1223" s="266" t="s">
        <v>169</v>
      </c>
      <c r="D1223" s="267">
        <v>43873</v>
      </c>
      <c r="E1223" s="237" t="s">
        <v>3886</v>
      </c>
      <c r="F1223" s="237" t="s">
        <v>15</v>
      </c>
      <c r="G1223" s="237">
        <v>1272153</v>
      </c>
      <c r="H1223" s="190"/>
      <c r="I1223" s="248" t="s">
        <v>4662</v>
      </c>
      <c r="J1223" s="190"/>
      <c r="K1223" s="190"/>
      <c r="L1223" s="190"/>
      <c r="M1223" s="190"/>
      <c r="N1223" s="268">
        <v>50</v>
      </c>
      <c r="O1223" s="268">
        <v>0</v>
      </c>
      <c r="P1223" s="190" t="s">
        <v>657</v>
      </c>
      <c r="Q1223" s="377"/>
    </row>
    <row r="1224" spans="1:17" ht="63.75">
      <c r="A1224" s="265">
        <v>119</v>
      </c>
      <c r="B1224" s="190"/>
      <c r="C1224" s="266" t="s">
        <v>62</v>
      </c>
      <c r="D1224" s="267">
        <v>43873</v>
      </c>
      <c r="E1224" s="237" t="s">
        <v>3887</v>
      </c>
      <c r="F1224" s="237" t="s">
        <v>11</v>
      </c>
      <c r="G1224" s="237">
        <v>978545</v>
      </c>
      <c r="H1224" s="190"/>
      <c r="I1224" s="248" t="s">
        <v>4663</v>
      </c>
      <c r="J1224" s="190"/>
      <c r="K1224" s="190"/>
      <c r="L1224" s="190"/>
      <c r="M1224" s="190"/>
      <c r="N1224" s="268">
        <v>50</v>
      </c>
      <c r="O1224" s="268">
        <v>0</v>
      </c>
      <c r="P1224" s="190" t="s">
        <v>657</v>
      </c>
      <c r="Q1224" s="377"/>
    </row>
    <row r="1225" spans="1:17" ht="51">
      <c r="A1225" s="265">
        <v>119</v>
      </c>
      <c r="B1225" s="190"/>
      <c r="C1225" s="266" t="s">
        <v>62</v>
      </c>
      <c r="D1225" s="267">
        <v>43873</v>
      </c>
      <c r="E1225" s="237" t="s">
        <v>3888</v>
      </c>
      <c r="F1225" s="237" t="s">
        <v>11</v>
      </c>
      <c r="G1225" s="237">
        <v>978554</v>
      </c>
      <c r="H1225" s="190"/>
      <c r="I1225" s="248" t="s">
        <v>4664</v>
      </c>
      <c r="J1225" s="190"/>
      <c r="K1225" s="190"/>
      <c r="L1225" s="190"/>
      <c r="M1225" s="190"/>
      <c r="N1225" s="268">
        <v>50</v>
      </c>
      <c r="O1225" s="268">
        <v>0</v>
      </c>
      <c r="P1225" s="190" t="s">
        <v>657</v>
      </c>
      <c r="Q1225" s="377"/>
    </row>
    <row r="1226" spans="1:17" ht="51">
      <c r="A1226" s="265">
        <v>119</v>
      </c>
      <c r="B1226" s="190"/>
      <c r="C1226" s="266" t="s">
        <v>62</v>
      </c>
      <c r="D1226" s="267">
        <v>43873</v>
      </c>
      <c r="E1226" s="237" t="s">
        <v>3889</v>
      </c>
      <c r="F1226" s="237" t="s">
        <v>11</v>
      </c>
      <c r="G1226" s="237">
        <v>978555</v>
      </c>
      <c r="H1226" s="190"/>
      <c r="I1226" s="248" t="s">
        <v>4665</v>
      </c>
      <c r="J1226" s="190"/>
      <c r="K1226" s="190"/>
      <c r="L1226" s="190"/>
      <c r="M1226" s="190"/>
      <c r="N1226" s="268">
        <v>50</v>
      </c>
      <c r="O1226" s="268">
        <v>0</v>
      </c>
      <c r="P1226" s="190" t="s">
        <v>657</v>
      </c>
      <c r="Q1226" s="377"/>
    </row>
    <row r="1227" spans="1:17" ht="51">
      <c r="A1227" s="265">
        <v>119</v>
      </c>
      <c r="B1227" s="190"/>
      <c r="C1227" s="266" t="s">
        <v>62</v>
      </c>
      <c r="D1227" s="267">
        <v>43873</v>
      </c>
      <c r="E1227" s="237" t="s">
        <v>3890</v>
      </c>
      <c r="F1227" s="237" t="s">
        <v>11</v>
      </c>
      <c r="G1227" s="237">
        <v>978556</v>
      </c>
      <c r="H1227" s="190"/>
      <c r="I1227" s="248" t="s">
        <v>4666</v>
      </c>
      <c r="J1227" s="190"/>
      <c r="K1227" s="190"/>
      <c r="L1227" s="190"/>
      <c r="M1227" s="190"/>
      <c r="N1227" s="268">
        <v>50</v>
      </c>
      <c r="O1227" s="268">
        <v>0</v>
      </c>
      <c r="P1227" s="190" t="s">
        <v>657</v>
      </c>
      <c r="Q1227" s="377"/>
    </row>
    <row r="1228" spans="1:17" ht="76.5">
      <c r="A1228" s="265">
        <v>132</v>
      </c>
      <c r="B1228" s="190"/>
      <c r="C1228" s="266" t="s">
        <v>67</v>
      </c>
      <c r="D1228" s="267">
        <v>43873</v>
      </c>
      <c r="E1228" s="237" t="s">
        <v>3891</v>
      </c>
      <c r="F1228" s="237" t="s">
        <v>616</v>
      </c>
      <c r="G1228" s="237">
        <v>978543</v>
      </c>
      <c r="H1228" s="190"/>
      <c r="I1228" s="248" t="s">
        <v>4667</v>
      </c>
      <c r="J1228" s="190"/>
      <c r="K1228" s="190"/>
      <c r="L1228" s="190"/>
      <c r="M1228" s="190"/>
      <c r="N1228" s="268">
        <v>0</v>
      </c>
      <c r="O1228" s="268">
        <v>348231.5</v>
      </c>
      <c r="P1228" s="190" t="s">
        <v>657</v>
      </c>
      <c r="Q1228" s="377"/>
    </row>
    <row r="1229" spans="1:17" ht="76.5">
      <c r="A1229" s="265">
        <v>132</v>
      </c>
      <c r="B1229" s="190"/>
      <c r="C1229" s="266" t="s">
        <v>67</v>
      </c>
      <c r="D1229" s="267">
        <v>43873</v>
      </c>
      <c r="E1229" s="237" t="s">
        <v>3892</v>
      </c>
      <c r="F1229" s="237" t="s">
        <v>11</v>
      </c>
      <c r="G1229" s="237">
        <v>978544</v>
      </c>
      <c r="H1229" s="190"/>
      <c r="I1229" s="248" t="s">
        <v>4668</v>
      </c>
      <c r="J1229" s="190"/>
      <c r="K1229" s="190"/>
      <c r="L1229" s="190"/>
      <c r="M1229" s="190"/>
      <c r="N1229" s="268">
        <v>50</v>
      </c>
      <c r="O1229" s="268">
        <v>0</v>
      </c>
      <c r="P1229" s="190" t="s">
        <v>657</v>
      </c>
      <c r="Q1229" s="377"/>
    </row>
    <row r="1230" spans="1:17" ht="51">
      <c r="A1230" s="265">
        <v>340</v>
      </c>
      <c r="B1230" s="190"/>
      <c r="C1230" s="266" t="s">
        <v>145</v>
      </c>
      <c r="D1230" s="267">
        <v>43873</v>
      </c>
      <c r="E1230" s="237" t="s">
        <v>3893</v>
      </c>
      <c r="F1230" s="237" t="s">
        <v>6</v>
      </c>
      <c r="G1230" s="237">
        <v>1272511</v>
      </c>
      <c r="H1230" s="190"/>
      <c r="I1230" s="248" t="s">
        <v>4669</v>
      </c>
      <c r="J1230" s="190"/>
      <c r="K1230" s="190"/>
      <c r="L1230" s="190"/>
      <c r="M1230" s="190"/>
      <c r="N1230" s="268">
        <v>0</v>
      </c>
      <c r="O1230" s="268">
        <v>18666.060000000001</v>
      </c>
      <c r="P1230" s="190" t="s">
        <v>657</v>
      </c>
      <c r="Q1230" s="377"/>
    </row>
    <row r="1231" spans="1:17" ht="51">
      <c r="A1231" s="265">
        <v>340</v>
      </c>
      <c r="B1231" s="190"/>
      <c r="C1231" s="266" t="s">
        <v>145</v>
      </c>
      <c r="D1231" s="267">
        <v>43873</v>
      </c>
      <c r="E1231" s="237" t="s">
        <v>3894</v>
      </c>
      <c r="F1231" s="237" t="s">
        <v>15</v>
      </c>
      <c r="G1231" s="237">
        <v>1272512</v>
      </c>
      <c r="H1231" s="190"/>
      <c r="I1231" s="248" t="s">
        <v>4670</v>
      </c>
      <c r="J1231" s="190"/>
      <c r="K1231" s="190"/>
      <c r="L1231" s="190"/>
      <c r="M1231" s="190"/>
      <c r="N1231" s="268">
        <v>50</v>
      </c>
      <c r="O1231" s="268">
        <v>0</v>
      </c>
      <c r="P1231" s="190" t="s">
        <v>657</v>
      </c>
      <c r="Q1231" s="377"/>
    </row>
    <row r="1232" spans="1:17" ht="51">
      <c r="A1232" s="265" t="s">
        <v>553</v>
      </c>
      <c r="B1232" s="190"/>
      <c r="C1232" s="266" t="s">
        <v>605</v>
      </c>
      <c r="D1232" s="267">
        <v>43874</v>
      </c>
      <c r="E1232" s="237" t="s">
        <v>3512</v>
      </c>
      <c r="F1232" s="237" t="s">
        <v>3</v>
      </c>
      <c r="G1232" s="237">
        <v>1824246</v>
      </c>
      <c r="H1232" s="190"/>
      <c r="I1232" s="248" t="s">
        <v>4320</v>
      </c>
      <c r="J1232" s="190"/>
      <c r="K1232" s="190"/>
      <c r="L1232" s="190"/>
      <c r="M1232" s="190"/>
      <c r="N1232" s="268">
        <v>0</v>
      </c>
      <c r="O1232" s="268">
        <v>529.22</v>
      </c>
      <c r="P1232" s="190" t="s">
        <v>657</v>
      </c>
      <c r="Q1232" s="377"/>
    </row>
    <row r="1233" spans="1:17" ht="51">
      <c r="A1233" s="265" t="s">
        <v>553</v>
      </c>
      <c r="B1233" s="190"/>
      <c r="C1233" s="266" t="s">
        <v>605</v>
      </c>
      <c r="D1233" s="267">
        <v>43874</v>
      </c>
      <c r="E1233" s="237" t="s">
        <v>3513</v>
      </c>
      <c r="F1233" s="237" t="s">
        <v>3</v>
      </c>
      <c r="G1233" s="237">
        <v>1824262</v>
      </c>
      <c r="H1233" s="190"/>
      <c r="I1233" s="248" t="s">
        <v>4321</v>
      </c>
      <c r="J1233" s="190"/>
      <c r="K1233" s="190"/>
      <c r="L1233" s="190"/>
      <c r="M1233" s="190"/>
      <c r="N1233" s="268">
        <v>0</v>
      </c>
      <c r="O1233" s="268">
        <v>3071.99</v>
      </c>
      <c r="P1233" s="190" t="s">
        <v>657</v>
      </c>
      <c r="Q1233" s="377"/>
    </row>
    <row r="1234" spans="1:17" ht="51">
      <c r="A1234" s="265">
        <v>81</v>
      </c>
      <c r="B1234" s="190"/>
      <c r="C1234" s="266" t="s">
        <v>55</v>
      </c>
      <c r="D1234" s="267">
        <v>43874</v>
      </c>
      <c r="E1234" s="237" t="s">
        <v>3514</v>
      </c>
      <c r="F1234" s="237" t="s">
        <v>3</v>
      </c>
      <c r="G1234" s="237">
        <v>1824267</v>
      </c>
      <c r="H1234" s="190"/>
      <c r="I1234" s="248" t="s">
        <v>4322</v>
      </c>
      <c r="J1234" s="190"/>
      <c r="K1234" s="190"/>
      <c r="L1234" s="190"/>
      <c r="M1234" s="190"/>
      <c r="N1234" s="268">
        <v>0</v>
      </c>
      <c r="O1234" s="268">
        <v>541.97</v>
      </c>
      <c r="P1234" s="190" t="s">
        <v>657</v>
      </c>
      <c r="Q1234" s="377"/>
    </row>
    <row r="1235" spans="1:17" ht="51">
      <c r="A1235" s="265" t="s">
        <v>553</v>
      </c>
      <c r="B1235" s="190"/>
      <c r="C1235" s="266" t="s">
        <v>605</v>
      </c>
      <c r="D1235" s="267">
        <v>43874</v>
      </c>
      <c r="E1235" s="237" t="s">
        <v>3515</v>
      </c>
      <c r="F1235" s="237" t="s">
        <v>3</v>
      </c>
      <c r="G1235" s="237">
        <v>1824270</v>
      </c>
      <c r="H1235" s="190"/>
      <c r="I1235" s="248" t="s">
        <v>4323</v>
      </c>
      <c r="J1235" s="190"/>
      <c r="K1235" s="190"/>
      <c r="L1235" s="190"/>
      <c r="M1235" s="190"/>
      <c r="N1235" s="268">
        <v>0</v>
      </c>
      <c r="O1235" s="268">
        <v>801.54</v>
      </c>
      <c r="P1235" s="190" t="s">
        <v>657</v>
      </c>
      <c r="Q1235" s="377"/>
    </row>
    <row r="1236" spans="1:17" ht="51">
      <c r="A1236" s="265">
        <v>35</v>
      </c>
      <c r="B1236" s="190"/>
      <c r="C1236" s="266" t="s">
        <v>46</v>
      </c>
      <c r="D1236" s="267">
        <v>43874</v>
      </c>
      <c r="E1236" s="237" t="s">
        <v>3516</v>
      </c>
      <c r="F1236" s="237" t="s">
        <v>3</v>
      </c>
      <c r="G1236" s="237">
        <v>1824282</v>
      </c>
      <c r="H1236" s="190"/>
      <c r="I1236" s="248" t="s">
        <v>4324</v>
      </c>
      <c r="J1236" s="190"/>
      <c r="K1236" s="190"/>
      <c r="L1236" s="190"/>
      <c r="M1236" s="190"/>
      <c r="N1236" s="268">
        <v>0</v>
      </c>
      <c r="O1236" s="268">
        <v>22</v>
      </c>
      <c r="P1236" s="190" t="s">
        <v>657</v>
      </c>
      <c r="Q1236" s="377"/>
    </row>
    <row r="1237" spans="1:17" ht="51">
      <c r="A1237" s="265">
        <v>35</v>
      </c>
      <c r="B1237" s="190"/>
      <c r="C1237" s="266" t="s">
        <v>46</v>
      </c>
      <c r="D1237" s="267">
        <v>43874</v>
      </c>
      <c r="E1237" s="237" t="s">
        <v>3517</v>
      </c>
      <c r="F1237" s="237" t="s">
        <v>3</v>
      </c>
      <c r="G1237" s="237">
        <v>1824283</v>
      </c>
      <c r="H1237" s="190"/>
      <c r="I1237" s="248" t="s">
        <v>4325</v>
      </c>
      <c r="J1237" s="190"/>
      <c r="K1237" s="190"/>
      <c r="L1237" s="190"/>
      <c r="M1237" s="190"/>
      <c r="N1237" s="268">
        <v>0</v>
      </c>
      <c r="O1237" s="268">
        <v>15.74</v>
      </c>
      <c r="P1237" s="190" t="s">
        <v>657</v>
      </c>
      <c r="Q1237" s="377"/>
    </row>
    <row r="1238" spans="1:17" ht="51">
      <c r="A1238" s="265" t="s">
        <v>562</v>
      </c>
      <c r="B1238" s="190"/>
      <c r="C1238" s="266" t="s">
        <v>604</v>
      </c>
      <c r="D1238" s="267">
        <v>43874</v>
      </c>
      <c r="E1238" s="237" t="s">
        <v>3518</v>
      </c>
      <c r="F1238" s="237" t="s">
        <v>3</v>
      </c>
      <c r="G1238" s="237">
        <v>1824284</v>
      </c>
      <c r="H1238" s="190"/>
      <c r="I1238" s="248" t="s">
        <v>4326</v>
      </c>
      <c r="J1238" s="190"/>
      <c r="K1238" s="190"/>
      <c r="L1238" s="190"/>
      <c r="M1238" s="190"/>
      <c r="N1238" s="268">
        <v>0</v>
      </c>
      <c r="O1238" s="268">
        <v>450.3</v>
      </c>
      <c r="P1238" s="190" t="s">
        <v>657</v>
      </c>
      <c r="Q1238" s="377"/>
    </row>
    <row r="1239" spans="1:17" ht="51">
      <c r="A1239" s="265" t="s">
        <v>553</v>
      </c>
      <c r="B1239" s="190"/>
      <c r="C1239" s="266" t="s">
        <v>605</v>
      </c>
      <c r="D1239" s="267">
        <v>43874</v>
      </c>
      <c r="E1239" s="237" t="s">
        <v>3519</v>
      </c>
      <c r="F1239" s="237" t="s">
        <v>3</v>
      </c>
      <c r="G1239" s="237">
        <v>1824285</v>
      </c>
      <c r="H1239" s="190"/>
      <c r="I1239" s="248" t="s">
        <v>4327</v>
      </c>
      <c r="J1239" s="190"/>
      <c r="K1239" s="190"/>
      <c r="L1239" s="190"/>
      <c r="M1239" s="190"/>
      <c r="N1239" s="268">
        <v>0</v>
      </c>
      <c r="O1239" s="268">
        <v>984.67</v>
      </c>
      <c r="P1239" s="190" t="s">
        <v>657</v>
      </c>
      <c r="Q1239" s="377"/>
    </row>
    <row r="1240" spans="1:17" ht="63.75">
      <c r="A1240" s="265">
        <v>314</v>
      </c>
      <c r="B1240" s="190"/>
      <c r="C1240" s="266" t="s">
        <v>1389</v>
      </c>
      <c r="D1240" s="267">
        <v>43874</v>
      </c>
      <c r="E1240" s="237" t="s">
        <v>3520</v>
      </c>
      <c r="F1240" s="237" t="s">
        <v>3</v>
      </c>
      <c r="G1240" s="237">
        <v>1824289</v>
      </c>
      <c r="H1240" s="190"/>
      <c r="I1240" s="248" t="s">
        <v>4328</v>
      </c>
      <c r="J1240" s="190"/>
      <c r="K1240" s="190"/>
      <c r="L1240" s="190"/>
      <c r="M1240" s="190"/>
      <c r="N1240" s="268">
        <v>0</v>
      </c>
      <c r="O1240" s="268">
        <v>26.6</v>
      </c>
      <c r="P1240" s="190" t="s">
        <v>657</v>
      </c>
      <c r="Q1240" s="377"/>
    </row>
    <row r="1241" spans="1:17" ht="51">
      <c r="A1241" s="265">
        <v>66</v>
      </c>
      <c r="B1241" s="190"/>
      <c r="C1241" s="266" t="s">
        <v>52</v>
      </c>
      <c r="D1241" s="267">
        <v>43874</v>
      </c>
      <c r="E1241" s="237" t="s">
        <v>3521</v>
      </c>
      <c r="F1241" s="237" t="s">
        <v>3</v>
      </c>
      <c r="G1241" s="237">
        <v>1824295</v>
      </c>
      <c r="H1241" s="190"/>
      <c r="I1241" s="248" t="s">
        <v>4329</v>
      </c>
      <c r="J1241" s="190"/>
      <c r="K1241" s="190"/>
      <c r="L1241" s="190"/>
      <c r="M1241" s="190"/>
      <c r="N1241" s="268">
        <v>0</v>
      </c>
      <c r="O1241" s="268">
        <v>2636</v>
      </c>
      <c r="P1241" s="190" t="s">
        <v>657</v>
      </c>
      <c r="Q1241" s="377"/>
    </row>
    <row r="1242" spans="1:17" ht="51">
      <c r="A1242" s="265">
        <v>35</v>
      </c>
      <c r="B1242" s="190"/>
      <c r="C1242" s="266" t="s">
        <v>46</v>
      </c>
      <c r="D1242" s="267">
        <v>43874</v>
      </c>
      <c r="E1242" s="237" t="s">
        <v>3522</v>
      </c>
      <c r="F1242" s="237" t="s">
        <v>3</v>
      </c>
      <c r="G1242" s="237">
        <v>1824297</v>
      </c>
      <c r="H1242" s="190"/>
      <c r="I1242" s="248" t="s">
        <v>4330</v>
      </c>
      <c r="J1242" s="190"/>
      <c r="K1242" s="190"/>
      <c r="L1242" s="190"/>
      <c r="M1242" s="190"/>
      <c r="N1242" s="268">
        <v>0</v>
      </c>
      <c r="O1242" s="268">
        <v>9394.08</v>
      </c>
      <c r="P1242" s="190" t="s">
        <v>657</v>
      </c>
      <c r="Q1242" s="377"/>
    </row>
    <row r="1243" spans="1:17" ht="38.25">
      <c r="A1243" s="265">
        <v>580</v>
      </c>
      <c r="B1243" s="190"/>
      <c r="C1243" s="266" t="s">
        <v>178</v>
      </c>
      <c r="D1243" s="267">
        <v>43874</v>
      </c>
      <c r="E1243" s="237" t="s">
        <v>3523</v>
      </c>
      <c r="F1243" s="237" t="s">
        <v>3</v>
      </c>
      <c r="G1243" s="237">
        <v>1824298</v>
      </c>
      <c r="H1243" s="190"/>
      <c r="I1243" s="248" t="s">
        <v>4331</v>
      </c>
      <c r="J1243" s="190"/>
      <c r="K1243" s="190"/>
      <c r="L1243" s="190"/>
      <c r="M1243" s="190"/>
      <c r="N1243" s="268">
        <v>0</v>
      </c>
      <c r="O1243" s="268">
        <v>742</v>
      </c>
      <c r="P1243" s="190" t="s">
        <v>657</v>
      </c>
      <c r="Q1243" s="377"/>
    </row>
    <row r="1244" spans="1:17" ht="38.25">
      <c r="A1244" s="265">
        <v>580</v>
      </c>
      <c r="B1244" s="190"/>
      <c r="C1244" s="266" t="s">
        <v>178</v>
      </c>
      <c r="D1244" s="267">
        <v>43874</v>
      </c>
      <c r="E1244" s="237" t="s">
        <v>3524</v>
      </c>
      <c r="F1244" s="237" t="s">
        <v>3</v>
      </c>
      <c r="G1244" s="237">
        <v>1824299</v>
      </c>
      <c r="H1244" s="190"/>
      <c r="I1244" s="248" t="s">
        <v>4332</v>
      </c>
      <c r="J1244" s="190"/>
      <c r="K1244" s="190"/>
      <c r="L1244" s="190"/>
      <c r="M1244" s="190"/>
      <c r="N1244" s="268">
        <v>0</v>
      </c>
      <c r="O1244" s="268">
        <v>742</v>
      </c>
      <c r="P1244" s="190" t="s">
        <v>657</v>
      </c>
      <c r="Q1244" s="377"/>
    </row>
    <row r="1245" spans="1:17" ht="51">
      <c r="A1245" s="265">
        <v>417</v>
      </c>
      <c r="B1245" s="190"/>
      <c r="C1245" s="266" t="s">
        <v>156</v>
      </c>
      <c r="D1245" s="267">
        <v>43874</v>
      </c>
      <c r="E1245" s="237" t="s">
        <v>3525</v>
      </c>
      <c r="F1245" s="237" t="s">
        <v>3</v>
      </c>
      <c r="G1245" s="237">
        <v>1824269</v>
      </c>
      <c r="H1245" s="190"/>
      <c r="I1245" s="248" t="s">
        <v>4333</v>
      </c>
      <c r="J1245" s="190"/>
      <c r="K1245" s="190"/>
      <c r="L1245" s="190"/>
      <c r="M1245" s="190"/>
      <c r="N1245" s="268">
        <v>0</v>
      </c>
      <c r="O1245" s="268">
        <v>8417.75</v>
      </c>
      <c r="P1245" s="190" t="s">
        <v>657</v>
      </c>
      <c r="Q1245" s="377"/>
    </row>
    <row r="1246" spans="1:17" ht="51">
      <c r="A1246" s="265">
        <v>311</v>
      </c>
      <c r="B1246" s="190"/>
      <c r="C1246" s="266" t="s">
        <v>141</v>
      </c>
      <c r="D1246" s="267">
        <v>43874</v>
      </c>
      <c r="E1246" s="237" t="s">
        <v>3526</v>
      </c>
      <c r="F1246" s="237" t="s">
        <v>3</v>
      </c>
      <c r="G1246" s="237">
        <v>1824314</v>
      </c>
      <c r="H1246" s="190"/>
      <c r="I1246" s="248" t="s">
        <v>4334</v>
      </c>
      <c r="J1246" s="190"/>
      <c r="K1246" s="190"/>
      <c r="L1246" s="190"/>
      <c r="M1246" s="190"/>
      <c r="N1246" s="268">
        <v>0</v>
      </c>
      <c r="O1246" s="268">
        <v>2200.86</v>
      </c>
      <c r="P1246" s="190" t="s">
        <v>657</v>
      </c>
      <c r="Q1246" s="377"/>
    </row>
    <row r="1247" spans="1:17" ht="38.25">
      <c r="A1247" s="265">
        <v>266</v>
      </c>
      <c r="B1247" s="190"/>
      <c r="C1247" s="266" t="s">
        <v>1375</v>
      </c>
      <c r="D1247" s="267">
        <v>43874</v>
      </c>
      <c r="E1247" s="237" t="s">
        <v>3527</v>
      </c>
      <c r="F1247" s="237" t="s">
        <v>3</v>
      </c>
      <c r="G1247" s="237">
        <v>1824315</v>
      </c>
      <c r="H1247" s="190"/>
      <c r="I1247" s="248" t="s">
        <v>4335</v>
      </c>
      <c r="J1247" s="190"/>
      <c r="K1247" s="190"/>
      <c r="L1247" s="190"/>
      <c r="M1247" s="190"/>
      <c r="N1247" s="268">
        <v>0</v>
      </c>
      <c r="O1247" s="268">
        <v>2072.14</v>
      </c>
      <c r="P1247" s="190" t="s">
        <v>657</v>
      </c>
      <c r="Q1247" s="377"/>
    </row>
    <row r="1248" spans="1:17" ht="51">
      <c r="A1248" s="265" t="s">
        <v>553</v>
      </c>
      <c r="B1248" s="190"/>
      <c r="C1248" s="266" t="s">
        <v>605</v>
      </c>
      <c r="D1248" s="267">
        <v>43874</v>
      </c>
      <c r="E1248" s="237" t="s">
        <v>3528</v>
      </c>
      <c r="F1248" s="237" t="s">
        <v>3</v>
      </c>
      <c r="G1248" s="237">
        <v>1824318</v>
      </c>
      <c r="H1248" s="190"/>
      <c r="I1248" s="248" t="s">
        <v>4336</v>
      </c>
      <c r="J1248" s="190"/>
      <c r="K1248" s="190"/>
      <c r="L1248" s="190"/>
      <c r="M1248" s="190"/>
      <c r="N1248" s="268">
        <v>0</v>
      </c>
      <c r="O1248" s="268">
        <v>2601</v>
      </c>
      <c r="P1248" s="190" t="s">
        <v>657</v>
      </c>
      <c r="Q1248" s="377"/>
    </row>
    <row r="1249" spans="1:17" ht="38.25">
      <c r="A1249" s="265" t="s">
        <v>562</v>
      </c>
      <c r="B1249" s="190"/>
      <c r="C1249" s="266" t="s">
        <v>604</v>
      </c>
      <c r="D1249" s="267">
        <v>43874</v>
      </c>
      <c r="E1249" s="237" t="s">
        <v>3529</v>
      </c>
      <c r="F1249" s="237" t="s">
        <v>3</v>
      </c>
      <c r="G1249" s="237">
        <v>1824324</v>
      </c>
      <c r="H1249" s="190"/>
      <c r="I1249" s="248" t="s">
        <v>1350</v>
      </c>
      <c r="J1249" s="190"/>
      <c r="K1249" s="190"/>
      <c r="L1249" s="190"/>
      <c r="M1249" s="190"/>
      <c r="N1249" s="268">
        <v>0</v>
      </c>
      <c r="O1249" s="268">
        <v>500</v>
      </c>
      <c r="P1249" s="190" t="s">
        <v>657</v>
      </c>
      <c r="Q1249" s="377"/>
    </row>
    <row r="1250" spans="1:17" ht="51">
      <c r="A1250" s="265" t="s">
        <v>562</v>
      </c>
      <c r="B1250" s="190"/>
      <c r="C1250" s="266" t="s">
        <v>604</v>
      </c>
      <c r="D1250" s="267">
        <v>43874</v>
      </c>
      <c r="E1250" s="237" t="s">
        <v>3530</v>
      </c>
      <c r="F1250" s="237" t="s">
        <v>3</v>
      </c>
      <c r="G1250" s="237">
        <v>1824325</v>
      </c>
      <c r="H1250" s="190"/>
      <c r="I1250" s="248" t="s">
        <v>4337</v>
      </c>
      <c r="J1250" s="190"/>
      <c r="K1250" s="190"/>
      <c r="L1250" s="190"/>
      <c r="M1250" s="190"/>
      <c r="N1250" s="268">
        <v>0</v>
      </c>
      <c r="O1250" s="268">
        <v>34.01</v>
      </c>
      <c r="P1250" s="190" t="s">
        <v>657</v>
      </c>
      <c r="Q1250" s="377"/>
    </row>
    <row r="1251" spans="1:17" ht="51">
      <c r="A1251" s="265" t="s">
        <v>553</v>
      </c>
      <c r="B1251" s="190"/>
      <c r="C1251" s="266" t="s">
        <v>605</v>
      </c>
      <c r="D1251" s="267">
        <v>43874</v>
      </c>
      <c r="E1251" s="237" t="s">
        <v>3531</v>
      </c>
      <c r="F1251" s="237" t="s">
        <v>3</v>
      </c>
      <c r="G1251" s="237">
        <v>1824336</v>
      </c>
      <c r="H1251" s="190"/>
      <c r="I1251" s="248" t="s">
        <v>4338</v>
      </c>
      <c r="J1251" s="190"/>
      <c r="K1251" s="190"/>
      <c r="L1251" s="190"/>
      <c r="M1251" s="190"/>
      <c r="N1251" s="268">
        <v>0</v>
      </c>
      <c r="O1251" s="268">
        <v>970.5</v>
      </c>
      <c r="P1251" s="190" t="s">
        <v>657</v>
      </c>
      <c r="Q1251" s="377"/>
    </row>
    <row r="1252" spans="1:17" ht="51">
      <c r="A1252" s="265">
        <v>25</v>
      </c>
      <c r="B1252" s="190"/>
      <c r="C1252" s="266" t="s">
        <v>45</v>
      </c>
      <c r="D1252" s="267">
        <v>43874</v>
      </c>
      <c r="E1252" s="237" t="s">
        <v>3532</v>
      </c>
      <c r="F1252" s="237" t="s">
        <v>3</v>
      </c>
      <c r="G1252" s="237">
        <v>1824340</v>
      </c>
      <c r="H1252" s="190"/>
      <c r="I1252" s="248" t="s">
        <v>4339</v>
      </c>
      <c r="J1252" s="190"/>
      <c r="K1252" s="190"/>
      <c r="L1252" s="190"/>
      <c r="M1252" s="190"/>
      <c r="N1252" s="268">
        <v>0</v>
      </c>
      <c r="O1252" s="268">
        <v>107.73</v>
      </c>
      <c r="P1252" s="190" t="s">
        <v>657</v>
      </c>
      <c r="Q1252" s="377"/>
    </row>
    <row r="1253" spans="1:17" ht="38.25">
      <c r="A1253" s="265">
        <v>670</v>
      </c>
      <c r="B1253" s="190"/>
      <c r="C1253" s="266" t="s">
        <v>187</v>
      </c>
      <c r="D1253" s="267">
        <v>43874</v>
      </c>
      <c r="E1253" s="237" t="s">
        <v>3533</v>
      </c>
      <c r="F1253" s="237" t="s">
        <v>3</v>
      </c>
      <c r="G1253" s="237">
        <v>1824345</v>
      </c>
      <c r="H1253" s="190"/>
      <c r="I1253" s="248" t="s">
        <v>4340</v>
      </c>
      <c r="J1253" s="190"/>
      <c r="K1253" s="190"/>
      <c r="L1253" s="190"/>
      <c r="M1253" s="190"/>
      <c r="N1253" s="268">
        <v>0</v>
      </c>
      <c r="O1253" s="268">
        <v>7854.86</v>
      </c>
      <c r="P1253" s="190" t="s">
        <v>657</v>
      </c>
      <c r="Q1253" s="377"/>
    </row>
    <row r="1254" spans="1:17" ht="63.75">
      <c r="A1254" s="265">
        <v>310</v>
      </c>
      <c r="B1254" s="190"/>
      <c r="C1254" s="266" t="s">
        <v>140</v>
      </c>
      <c r="D1254" s="267">
        <v>43874</v>
      </c>
      <c r="E1254" s="237" t="s">
        <v>3534</v>
      </c>
      <c r="F1254" s="237" t="s">
        <v>3</v>
      </c>
      <c r="G1254" s="237">
        <v>1824360</v>
      </c>
      <c r="H1254" s="190"/>
      <c r="I1254" s="248" t="s">
        <v>4341</v>
      </c>
      <c r="J1254" s="190"/>
      <c r="K1254" s="190"/>
      <c r="L1254" s="190"/>
      <c r="M1254" s="190"/>
      <c r="N1254" s="268">
        <v>0</v>
      </c>
      <c r="O1254" s="268">
        <v>689.92</v>
      </c>
      <c r="P1254" s="190" t="s">
        <v>657</v>
      </c>
      <c r="Q1254" s="377"/>
    </row>
    <row r="1255" spans="1:17" ht="51">
      <c r="A1255" s="265">
        <v>15</v>
      </c>
      <c r="B1255" s="190"/>
      <c r="C1255" s="266" t="s">
        <v>42</v>
      </c>
      <c r="D1255" s="267">
        <v>43874</v>
      </c>
      <c r="E1255" s="237" t="s">
        <v>3535</v>
      </c>
      <c r="F1255" s="237" t="s">
        <v>3</v>
      </c>
      <c r="G1255" s="237">
        <v>1824364</v>
      </c>
      <c r="H1255" s="190"/>
      <c r="I1255" s="248" t="s">
        <v>4342</v>
      </c>
      <c r="J1255" s="190"/>
      <c r="K1255" s="190"/>
      <c r="L1255" s="190"/>
      <c r="M1255" s="190"/>
      <c r="N1255" s="268">
        <v>0</v>
      </c>
      <c r="O1255" s="268">
        <v>2804.19</v>
      </c>
      <c r="P1255" s="190" t="s">
        <v>657</v>
      </c>
      <c r="Q1255" s="377"/>
    </row>
    <row r="1256" spans="1:17" ht="51">
      <c r="A1256" s="265" t="s">
        <v>553</v>
      </c>
      <c r="B1256" s="190"/>
      <c r="C1256" s="266" t="s">
        <v>605</v>
      </c>
      <c r="D1256" s="267">
        <v>43874</v>
      </c>
      <c r="E1256" s="237" t="s">
        <v>3536</v>
      </c>
      <c r="F1256" s="237" t="s">
        <v>3</v>
      </c>
      <c r="G1256" s="237">
        <v>1824366</v>
      </c>
      <c r="H1256" s="190"/>
      <c r="I1256" s="248" t="s">
        <v>4343</v>
      </c>
      <c r="J1256" s="190"/>
      <c r="K1256" s="190"/>
      <c r="L1256" s="190"/>
      <c r="M1256" s="190"/>
      <c r="N1256" s="268">
        <v>0</v>
      </c>
      <c r="O1256" s="268">
        <v>1496.41</v>
      </c>
      <c r="P1256" s="190" t="s">
        <v>657</v>
      </c>
      <c r="Q1256" s="377"/>
    </row>
    <row r="1257" spans="1:17" ht="63.75">
      <c r="A1257" s="265" t="s">
        <v>553</v>
      </c>
      <c r="B1257" s="190"/>
      <c r="C1257" s="266" t="s">
        <v>605</v>
      </c>
      <c r="D1257" s="267">
        <v>43874</v>
      </c>
      <c r="E1257" s="237" t="s">
        <v>3895</v>
      </c>
      <c r="F1257" s="237" t="s">
        <v>6</v>
      </c>
      <c r="G1257" s="237">
        <v>1241974</v>
      </c>
      <c r="H1257" s="190"/>
      <c r="I1257" s="248" t="s">
        <v>4671</v>
      </c>
      <c r="J1257" s="190"/>
      <c r="K1257" s="190"/>
      <c r="L1257" s="190"/>
      <c r="M1257" s="190"/>
      <c r="N1257" s="268">
        <v>0</v>
      </c>
      <c r="O1257" s="268">
        <v>14621.14</v>
      </c>
      <c r="P1257" s="190" t="s">
        <v>657</v>
      </c>
      <c r="Q1257" s="377"/>
    </row>
    <row r="1258" spans="1:17" ht="51">
      <c r="A1258" s="265">
        <v>119</v>
      </c>
      <c r="B1258" s="190"/>
      <c r="C1258" s="266" t="s">
        <v>62</v>
      </c>
      <c r="D1258" s="267">
        <v>43874</v>
      </c>
      <c r="E1258" s="237" t="s">
        <v>3896</v>
      </c>
      <c r="F1258" s="237" t="s">
        <v>11</v>
      </c>
      <c r="G1258" s="237">
        <v>978680</v>
      </c>
      <c r="H1258" s="190"/>
      <c r="I1258" s="248" t="s">
        <v>4672</v>
      </c>
      <c r="J1258" s="190"/>
      <c r="K1258" s="190"/>
      <c r="L1258" s="190"/>
      <c r="M1258" s="190"/>
      <c r="N1258" s="268">
        <v>50</v>
      </c>
      <c r="O1258" s="268">
        <v>0</v>
      </c>
      <c r="P1258" s="190" t="s">
        <v>657</v>
      </c>
      <c r="Q1258" s="377"/>
    </row>
    <row r="1259" spans="1:17" ht="76.5">
      <c r="A1259" s="265">
        <v>513</v>
      </c>
      <c r="B1259" s="190"/>
      <c r="C1259" s="266" t="s">
        <v>169</v>
      </c>
      <c r="D1259" s="267">
        <v>43874</v>
      </c>
      <c r="E1259" s="237" t="s">
        <v>3897</v>
      </c>
      <c r="F1259" s="237" t="s">
        <v>15</v>
      </c>
      <c r="G1259" s="237">
        <v>1273692</v>
      </c>
      <c r="H1259" s="190"/>
      <c r="I1259" s="248" t="s">
        <v>4673</v>
      </c>
      <c r="J1259" s="190"/>
      <c r="K1259" s="190"/>
      <c r="L1259" s="190"/>
      <c r="M1259" s="190"/>
      <c r="N1259" s="268">
        <v>50</v>
      </c>
      <c r="O1259" s="268">
        <v>0</v>
      </c>
      <c r="P1259" s="190" t="s">
        <v>657</v>
      </c>
      <c r="Q1259" s="377"/>
    </row>
    <row r="1260" spans="1:17" ht="51">
      <c r="A1260" s="265">
        <v>513</v>
      </c>
      <c r="B1260" s="190"/>
      <c r="C1260" s="266" t="s">
        <v>169</v>
      </c>
      <c r="D1260" s="267">
        <v>43874</v>
      </c>
      <c r="E1260" s="237" t="s">
        <v>3898</v>
      </c>
      <c r="F1260" s="237" t="s">
        <v>15</v>
      </c>
      <c r="G1260" s="237">
        <v>1273695</v>
      </c>
      <c r="H1260" s="190"/>
      <c r="I1260" s="248" t="s">
        <v>1472</v>
      </c>
      <c r="J1260" s="190"/>
      <c r="K1260" s="190"/>
      <c r="L1260" s="190"/>
      <c r="M1260" s="190"/>
      <c r="N1260" s="268">
        <v>50</v>
      </c>
      <c r="O1260" s="268">
        <v>0</v>
      </c>
      <c r="P1260" s="190" t="s">
        <v>657</v>
      </c>
      <c r="Q1260" s="377"/>
    </row>
    <row r="1261" spans="1:17" ht="51">
      <c r="A1261" s="265">
        <v>513</v>
      </c>
      <c r="B1261" s="190"/>
      <c r="C1261" s="266" t="s">
        <v>169</v>
      </c>
      <c r="D1261" s="267">
        <v>43874</v>
      </c>
      <c r="E1261" s="237" t="s">
        <v>3899</v>
      </c>
      <c r="F1261" s="237" t="s">
        <v>15</v>
      </c>
      <c r="G1261" s="237">
        <v>1273702</v>
      </c>
      <c r="H1261" s="190"/>
      <c r="I1261" s="248" t="s">
        <v>1472</v>
      </c>
      <c r="J1261" s="190"/>
      <c r="K1261" s="190"/>
      <c r="L1261" s="190"/>
      <c r="M1261" s="190"/>
      <c r="N1261" s="268">
        <v>50</v>
      </c>
      <c r="O1261" s="268">
        <v>0</v>
      </c>
      <c r="P1261" s="190" t="s">
        <v>657</v>
      </c>
      <c r="Q1261" s="377"/>
    </row>
    <row r="1262" spans="1:17" ht="63.75">
      <c r="A1262" s="265">
        <v>513</v>
      </c>
      <c r="B1262" s="190"/>
      <c r="C1262" s="266" t="s">
        <v>169</v>
      </c>
      <c r="D1262" s="267">
        <v>43874</v>
      </c>
      <c r="E1262" s="237" t="s">
        <v>3900</v>
      </c>
      <c r="F1262" s="237" t="s">
        <v>15</v>
      </c>
      <c r="G1262" s="237">
        <v>1273710</v>
      </c>
      <c r="H1262" s="190"/>
      <c r="I1262" s="248" t="s">
        <v>4674</v>
      </c>
      <c r="J1262" s="190"/>
      <c r="K1262" s="190"/>
      <c r="L1262" s="190"/>
      <c r="M1262" s="190"/>
      <c r="N1262" s="268">
        <v>50</v>
      </c>
      <c r="O1262" s="268">
        <v>0</v>
      </c>
      <c r="P1262" s="190" t="s">
        <v>657</v>
      </c>
      <c r="Q1262" s="377"/>
    </row>
    <row r="1263" spans="1:17" ht="51">
      <c r="A1263" s="265" t="s">
        <v>553</v>
      </c>
      <c r="B1263" s="190"/>
      <c r="C1263" s="266" t="s">
        <v>605</v>
      </c>
      <c r="D1263" s="267">
        <v>43875</v>
      </c>
      <c r="E1263" s="237" t="s">
        <v>3537</v>
      </c>
      <c r="F1263" s="237" t="s">
        <v>3</v>
      </c>
      <c r="G1263" s="237">
        <v>1824530</v>
      </c>
      <c r="H1263" s="190"/>
      <c r="I1263" s="248" t="s">
        <v>1400</v>
      </c>
      <c r="J1263" s="190"/>
      <c r="K1263" s="190"/>
      <c r="L1263" s="190"/>
      <c r="M1263" s="190"/>
      <c r="N1263" s="268">
        <v>0</v>
      </c>
      <c r="O1263" s="268">
        <v>3480</v>
      </c>
      <c r="P1263" s="190" t="s">
        <v>657</v>
      </c>
      <c r="Q1263" s="377"/>
    </row>
    <row r="1264" spans="1:17" ht="51">
      <c r="A1264" s="265">
        <v>862</v>
      </c>
      <c r="B1264" s="190"/>
      <c r="C1264" s="266" t="s">
        <v>196</v>
      </c>
      <c r="D1264" s="267">
        <v>43875</v>
      </c>
      <c r="E1264" s="237" t="s">
        <v>3538</v>
      </c>
      <c r="F1264" s="237" t="s">
        <v>3</v>
      </c>
      <c r="G1264" s="237">
        <v>1824543</v>
      </c>
      <c r="H1264" s="190"/>
      <c r="I1264" s="248" t="s">
        <v>4344</v>
      </c>
      <c r="J1264" s="190"/>
      <c r="K1264" s="190"/>
      <c r="L1264" s="190"/>
      <c r="M1264" s="190"/>
      <c r="N1264" s="268">
        <v>0</v>
      </c>
      <c r="O1264" s="268">
        <v>626.62</v>
      </c>
      <c r="P1264" s="190" t="s">
        <v>657</v>
      </c>
      <c r="Q1264" s="377"/>
    </row>
    <row r="1265" spans="1:17" ht="51">
      <c r="A1265" s="265" t="s">
        <v>553</v>
      </c>
      <c r="B1265" s="190"/>
      <c r="C1265" s="266" t="s">
        <v>605</v>
      </c>
      <c r="D1265" s="267">
        <v>43875</v>
      </c>
      <c r="E1265" s="237" t="s">
        <v>3539</v>
      </c>
      <c r="F1265" s="237" t="s">
        <v>3</v>
      </c>
      <c r="G1265" s="237">
        <v>1824561</v>
      </c>
      <c r="H1265" s="190"/>
      <c r="I1265" s="248" t="s">
        <v>4345</v>
      </c>
      <c r="J1265" s="190"/>
      <c r="K1265" s="190"/>
      <c r="L1265" s="190"/>
      <c r="M1265" s="190"/>
      <c r="N1265" s="268">
        <v>0</v>
      </c>
      <c r="O1265" s="268">
        <v>2366.54</v>
      </c>
      <c r="P1265" s="190" t="s">
        <v>657</v>
      </c>
      <c r="Q1265" s="377"/>
    </row>
    <row r="1266" spans="1:17" ht="51">
      <c r="A1266" s="265">
        <v>347</v>
      </c>
      <c r="B1266" s="190"/>
      <c r="C1266" s="266" t="s">
        <v>151</v>
      </c>
      <c r="D1266" s="267">
        <v>43875</v>
      </c>
      <c r="E1266" s="237" t="s">
        <v>3540</v>
      </c>
      <c r="F1266" s="237" t="s">
        <v>3</v>
      </c>
      <c r="G1266" s="237">
        <v>1824564</v>
      </c>
      <c r="H1266" s="190"/>
      <c r="I1266" s="248" t="s">
        <v>4346</v>
      </c>
      <c r="J1266" s="190"/>
      <c r="K1266" s="190"/>
      <c r="L1266" s="190"/>
      <c r="M1266" s="190"/>
      <c r="N1266" s="268">
        <v>0</v>
      </c>
      <c r="O1266" s="268">
        <v>2493.4</v>
      </c>
      <c r="P1266" s="190" t="s">
        <v>657</v>
      </c>
      <c r="Q1266" s="377"/>
    </row>
    <row r="1267" spans="1:17" ht="51">
      <c r="A1267" s="265" t="s">
        <v>553</v>
      </c>
      <c r="B1267" s="190"/>
      <c r="C1267" s="266" t="s">
        <v>605</v>
      </c>
      <c r="D1267" s="267">
        <v>43875</v>
      </c>
      <c r="E1267" s="237" t="s">
        <v>3541</v>
      </c>
      <c r="F1267" s="237" t="s">
        <v>3</v>
      </c>
      <c r="G1267" s="237">
        <v>1824578</v>
      </c>
      <c r="H1267" s="190"/>
      <c r="I1267" s="248" t="s">
        <v>4347</v>
      </c>
      <c r="J1267" s="190"/>
      <c r="K1267" s="190"/>
      <c r="L1267" s="190"/>
      <c r="M1267" s="190"/>
      <c r="N1267" s="268">
        <v>0</v>
      </c>
      <c r="O1267" s="268">
        <v>1803.7</v>
      </c>
      <c r="P1267" s="190" t="s">
        <v>657</v>
      </c>
      <c r="Q1267" s="377"/>
    </row>
    <row r="1268" spans="1:17" ht="51">
      <c r="A1268" s="265">
        <v>591</v>
      </c>
      <c r="B1268" s="190"/>
      <c r="C1268" s="266" t="s">
        <v>702</v>
      </c>
      <c r="D1268" s="267">
        <v>43875</v>
      </c>
      <c r="E1268" s="237" t="s">
        <v>3542</v>
      </c>
      <c r="F1268" s="237" t="s">
        <v>3</v>
      </c>
      <c r="G1268" s="237">
        <v>1824596</v>
      </c>
      <c r="H1268" s="190"/>
      <c r="I1268" s="248" t="s">
        <v>4348</v>
      </c>
      <c r="J1268" s="190"/>
      <c r="K1268" s="190"/>
      <c r="L1268" s="190"/>
      <c r="M1268" s="190"/>
      <c r="N1268" s="268">
        <v>0</v>
      </c>
      <c r="O1268" s="268">
        <v>108.34</v>
      </c>
      <c r="P1268" s="190" t="s">
        <v>657</v>
      </c>
      <c r="Q1268" s="377"/>
    </row>
    <row r="1269" spans="1:17" ht="51">
      <c r="A1269" s="265">
        <v>291</v>
      </c>
      <c r="B1269" s="190"/>
      <c r="C1269" s="266" t="s">
        <v>128</v>
      </c>
      <c r="D1269" s="267">
        <v>43875</v>
      </c>
      <c r="E1269" s="237" t="s">
        <v>3543</v>
      </c>
      <c r="F1269" s="237" t="s">
        <v>3</v>
      </c>
      <c r="G1269" s="237">
        <v>1824611</v>
      </c>
      <c r="H1269" s="190"/>
      <c r="I1269" s="248" t="s">
        <v>4349</v>
      </c>
      <c r="J1269" s="190"/>
      <c r="K1269" s="190"/>
      <c r="L1269" s="190"/>
      <c r="M1269" s="190"/>
      <c r="N1269" s="268">
        <v>0</v>
      </c>
      <c r="O1269" s="268">
        <v>7516.8</v>
      </c>
      <c r="P1269" s="190" t="s">
        <v>657</v>
      </c>
      <c r="Q1269" s="377"/>
    </row>
    <row r="1270" spans="1:17" ht="51">
      <c r="A1270" s="265">
        <v>291</v>
      </c>
      <c r="B1270" s="190"/>
      <c r="C1270" s="266" t="s">
        <v>128</v>
      </c>
      <c r="D1270" s="267">
        <v>43875</v>
      </c>
      <c r="E1270" s="237" t="s">
        <v>3544</v>
      </c>
      <c r="F1270" s="237" t="s">
        <v>3</v>
      </c>
      <c r="G1270" s="237">
        <v>1824612</v>
      </c>
      <c r="H1270" s="190"/>
      <c r="I1270" s="248" t="s">
        <v>4350</v>
      </c>
      <c r="J1270" s="190"/>
      <c r="K1270" s="190"/>
      <c r="L1270" s="190"/>
      <c r="M1270" s="190"/>
      <c r="N1270" s="268">
        <v>0</v>
      </c>
      <c r="O1270" s="268">
        <v>1241.2</v>
      </c>
      <c r="P1270" s="190" t="s">
        <v>657</v>
      </c>
      <c r="Q1270" s="377"/>
    </row>
    <row r="1271" spans="1:17" ht="51">
      <c r="A1271" s="265">
        <v>132</v>
      </c>
      <c r="B1271" s="190"/>
      <c r="C1271" s="266" t="s">
        <v>67</v>
      </c>
      <c r="D1271" s="267">
        <v>43875</v>
      </c>
      <c r="E1271" s="237" t="s">
        <v>3545</v>
      </c>
      <c r="F1271" s="237" t="s">
        <v>3</v>
      </c>
      <c r="G1271" s="237">
        <v>1824693</v>
      </c>
      <c r="H1271" s="190"/>
      <c r="I1271" s="248" t="s">
        <v>4351</v>
      </c>
      <c r="J1271" s="190"/>
      <c r="K1271" s="190"/>
      <c r="L1271" s="190"/>
      <c r="M1271" s="190"/>
      <c r="N1271" s="268">
        <v>0</v>
      </c>
      <c r="O1271" s="268">
        <v>280</v>
      </c>
      <c r="P1271" s="190" t="s">
        <v>657</v>
      </c>
      <c r="Q1271" s="377"/>
    </row>
    <row r="1272" spans="1:17" ht="51">
      <c r="A1272" s="265">
        <v>132</v>
      </c>
      <c r="B1272" s="190"/>
      <c r="C1272" s="266" t="s">
        <v>67</v>
      </c>
      <c r="D1272" s="267">
        <v>43875</v>
      </c>
      <c r="E1272" s="237" t="s">
        <v>3546</v>
      </c>
      <c r="F1272" s="237" t="s">
        <v>3</v>
      </c>
      <c r="G1272" s="237">
        <v>1824696</v>
      </c>
      <c r="H1272" s="190"/>
      <c r="I1272" s="248" t="s">
        <v>4351</v>
      </c>
      <c r="J1272" s="190"/>
      <c r="K1272" s="190"/>
      <c r="L1272" s="190"/>
      <c r="M1272" s="190"/>
      <c r="N1272" s="268">
        <v>0</v>
      </c>
      <c r="O1272" s="268">
        <v>3720</v>
      </c>
      <c r="P1272" s="190" t="s">
        <v>657</v>
      </c>
      <c r="Q1272" s="377"/>
    </row>
    <row r="1273" spans="1:17" ht="38.25">
      <c r="A1273" s="265">
        <v>266</v>
      </c>
      <c r="B1273" s="190"/>
      <c r="C1273" s="266" t="s">
        <v>1375</v>
      </c>
      <c r="D1273" s="267">
        <v>43875</v>
      </c>
      <c r="E1273" s="237" t="s">
        <v>3547</v>
      </c>
      <c r="F1273" s="237" t="s">
        <v>3</v>
      </c>
      <c r="G1273" s="237">
        <v>1824729</v>
      </c>
      <c r="H1273" s="190"/>
      <c r="I1273" s="248" t="s">
        <v>4352</v>
      </c>
      <c r="J1273" s="190"/>
      <c r="K1273" s="190"/>
      <c r="L1273" s="190"/>
      <c r="M1273" s="190"/>
      <c r="N1273" s="268">
        <v>0</v>
      </c>
      <c r="O1273" s="268">
        <v>929.06</v>
      </c>
      <c r="P1273" s="190" t="s">
        <v>657</v>
      </c>
      <c r="Q1273" s="377"/>
    </row>
    <row r="1274" spans="1:17" ht="63.75">
      <c r="A1274" s="265" t="s">
        <v>553</v>
      </c>
      <c r="B1274" s="190"/>
      <c r="C1274" s="266" t="s">
        <v>605</v>
      </c>
      <c r="D1274" s="267">
        <v>43875</v>
      </c>
      <c r="E1274" s="237" t="s">
        <v>3548</v>
      </c>
      <c r="F1274" s="237" t="s">
        <v>3</v>
      </c>
      <c r="G1274" s="237">
        <v>1824733</v>
      </c>
      <c r="H1274" s="190"/>
      <c r="I1274" s="248" t="s">
        <v>4353</v>
      </c>
      <c r="J1274" s="190"/>
      <c r="K1274" s="190"/>
      <c r="L1274" s="190"/>
      <c r="M1274" s="190"/>
      <c r="N1274" s="268">
        <v>0</v>
      </c>
      <c r="O1274" s="268">
        <v>23.05</v>
      </c>
      <c r="P1274" s="190" t="s">
        <v>657</v>
      </c>
      <c r="Q1274" s="377"/>
    </row>
    <row r="1275" spans="1:17" ht="63.75">
      <c r="A1275" s="265" t="s">
        <v>553</v>
      </c>
      <c r="B1275" s="190"/>
      <c r="C1275" s="266" t="s">
        <v>605</v>
      </c>
      <c r="D1275" s="267">
        <v>43875</v>
      </c>
      <c r="E1275" s="237" t="s">
        <v>3549</v>
      </c>
      <c r="F1275" s="237" t="s">
        <v>3</v>
      </c>
      <c r="G1275" s="237">
        <v>1824737</v>
      </c>
      <c r="H1275" s="190"/>
      <c r="I1275" s="248" t="s">
        <v>4354</v>
      </c>
      <c r="J1275" s="190"/>
      <c r="K1275" s="190"/>
      <c r="L1275" s="190"/>
      <c r="M1275" s="190"/>
      <c r="N1275" s="268">
        <v>0</v>
      </c>
      <c r="O1275" s="268">
        <v>23.05</v>
      </c>
      <c r="P1275" s="190" t="s">
        <v>657</v>
      </c>
      <c r="Q1275" s="377"/>
    </row>
    <row r="1276" spans="1:17" ht="63.75">
      <c r="A1276" s="265" t="s">
        <v>553</v>
      </c>
      <c r="B1276" s="190"/>
      <c r="C1276" s="266" t="s">
        <v>605</v>
      </c>
      <c r="D1276" s="267">
        <v>43875</v>
      </c>
      <c r="E1276" s="237" t="s">
        <v>3550</v>
      </c>
      <c r="F1276" s="237" t="s">
        <v>3</v>
      </c>
      <c r="G1276" s="237">
        <v>1824740</v>
      </c>
      <c r="H1276" s="190"/>
      <c r="I1276" s="248" t="s">
        <v>4355</v>
      </c>
      <c r="J1276" s="190"/>
      <c r="K1276" s="190"/>
      <c r="L1276" s="190"/>
      <c r="M1276" s="190"/>
      <c r="N1276" s="268">
        <v>0</v>
      </c>
      <c r="O1276" s="268">
        <v>23.05</v>
      </c>
      <c r="P1276" s="190" t="s">
        <v>657</v>
      </c>
      <c r="Q1276" s="377"/>
    </row>
    <row r="1277" spans="1:17" ht="63.75">
      <c r="A1277" s="265">
        <v>670</v>
      </c>
      <c r="B1277" s="190"/>
      <c r="C1277" s="266" t="s">
        <v>187</v>
      </c>
      <c r="D1277" s="267">
        <v>43875</v>
      </c>
      <c r="E1277" s="237" t="s">
        <v>3551</v>
      </c>
      <c r="F1277" s="237" t="s">
        <v>3</v>
      </c>
      <c r="G1277" s="237">
        <v>1824549</v>
      </c>
      <c r="H1277" s="190"/>
      <c r="I1277" s="248" t="s">
        <v>4356</v>
      </c>
      <c r="J1277" s="190"/>
      <c r="K1277" s="190"/>
      <c r="L1277" s="190"/>
      <c r="M1277" s="190"/>
      <c r="N1277" s="268">
        <v>0</v>
      </c>
      <c r="O1277" s="268">
        <v>42999</v>
      </c>
      <c r="P1277" s="190" t="s">
        <v>657</v>
      </c>
      <c r="Q1277" s="377"/>
    </row>
    <row r="1278" spans="1:17" ht="51">
      <c r="A1278" s="265">
        <v>670</v>
      </c>
      <c r="B1278" s="190"/>
      <c r="C1278" s="266" t="s">
        <v>187</v>
      </c>
      <c r="D1278" s="267">
        <v>43875</v>
      </c>
      <c r="E1278" s="237" t="s">
        <v>3552</v>
      </c>
      <c r="F1278" s="237" t="s">
        <v>3</v>
      </c>
      <c r="G1278" s="237">
        <v>1824551</v>
      </c>
      <c r="H1278" s="190"/>
      <c r="I1278" s="248" t="s">
        <v>4357</v>
      </c>
      <c r="J1278" s="190"/>
      <c r="K1278" s="190"/>
      <c r="L1278" s="190"/>
      <c r="M1278" s="190"/>
      <c r="N1278" s="268">
        <v>0</v>
      </c>
      <c r="O1278" s="268">
        <v>333055.90000000002</v>
      </c>
      <c r="P1278" s="190" t="s">
        <v>657</v>
      </c>
      <c r="Q1278" s="377"/>
    </row>
    <row r="1279" spans="1:17" ht="51">
      <c r="A1279" s="265">
        <v>86</v>
      </c>
      <c r="B1279" s="190"/>
      <c r="C1279" s="266" t="s">
        <v>56</v>
      </c>
      <c r="D1279" s="267">
        <v>43875</v>
      </c>
      <c r="E1279" s="237" t="s">
        <v>3553</v>
      </c>
      <c r="F1279" s="237" t="s">
        <v>3</v>
      </c>
      <c r="G1279" s="237">
        <v>1824555</v>
      </c>
      <c r="H1279" s="190"/>
      <c r="I1279" s="248" t="s">
        <v>4358</v>
      </c>
      <c r="J1279" s="190"/>
      <c r="K1279" s="190"/>
      <c r="L1279" s="190"/>
      <c r="M1279" s="190"/>
      <c r="N1279" s="268">
        <v>0</v>
      </c>
      <c r="O1279" s="268">
        <v>12360</v>
      </c>
      <c r="P1279" s="190" t="s">
        <v>657</v>
      </c>
      <c r="Q1279" s="377"/>
    </row>
    <row r="1280" spans="1:17" ht="51">
      <c r="A1280" s="265">
        <v>86</v>
      </c>
      <c r="B1280" s="190"/>
      <c r="C1280" s="266" t="s">
        <v>56</v>
      </c>
      <c r="D1280" s="267">
        <v>43875</v>
      </c>
      <c r="E1280" s="237" t="s">
        <v>3554</v>
      </c>
      <c r="F1280" s="237" t="s">
        <v>3</v>
      </c>
      <c r="G1280" s="237">
        <v>1824560</v>
      </c>
      <c r="H1280" s="190"/>
      <c r="I1280" s="248" t="s">
        <v>4359</v>
      </c>
      <c r="J1280" s="190"/>
      <c r="K1280" s="190"/>
      <c r="L1280" s="190"/>
      <c r="M1280" s="190"/>
      <c r="N1280" s="268">
        <v>0</v>
      </c>
      <c r="O1280" s="268">
        <v>1236</v>
      </c>
      <c r="P1280" s="190" t="s">
        <v>657</v>
      </c>
      <c r="Q1280" s="377"/>
    </row>
    <row r="1281" spans="1:17" ht="51">
      <c r="A1281" s="265">
        <v>86</v>
      </c>
      <c r="B1281" s="190"/>
      <c r="C1281" s="266" t="s">
        <v>56</v>
      </c>
      <c r="D1281" s="267">
        <v>43875</v>
      </c>
      <c r="E1281" s="237" t="s">
        <v>3555</v>
      </c>
      <c r="F1281" s="237" t="s">
        <v>3</v>
      </c>
      <c r="G1281" s="237">
        <v>1824562</v>
      </c>
      <c r="H1281" s="190"/>
      <c r="I1281" s="248" t="s">
        <v>4360</v>
      </c>
      <c r="J1281" s="190"/>
      <c r="K1281" s="190"/>
      <c r="L1281" s="190"/>
      <c r="M1281" s="190"/>
      <c r="N1281" s="268">
        <v>0</v>
      </c>
      <c r="O1281" s="268">
        <v>30500</v>
      </c>
      <c r="P1281" s="190" t="s">
        <v>657</v>
      </c>
      <c r="Q1281" s="377"/>
    </row>
    <row r="1282" spans="1:17" ht="51">
      <c r="A1282" s="265" t="s">
        <v>553</v>
      </c>
      <c r="B1282" s="190"/>
      <c r="C1282" s="266" t="s">
        <v>605</v>
      </c>
      <c r="D1282" s="267">
        <v>43875</v>
      </c>
      <c r="E1282" s="237" t="s">
        <v>3556</v>
      </c>
      <c r="F1282" s="237" t="s">
        <v>3</v>
      </c>
      <c r="G1282" s="237">
        <v>1824797</v>
      </c>
      <c r="H1282" s="190"/>
      <c r="I1282" s="248" t="s">
        <v>4361</v>
      </c>
      <c r="J1282" s="190"/>
      <c r="K1282" s="190"/>
      <c r="L1282" s="190"/>
      <c r="M1282" s="190"/>
      <c r="N1282" s="268">
        <v>0</v>
      </c>
      <c r="O1282" s="268">
        <v>70</v>
      </c>
      <c r="P1282" s="190" t="s">
        <v>657</v>
      </c>
      <c r="Q1282" s="377"/>
    </row>
    <row r="1283" spans="1:17" ht="51">
      <c r="A1283" s="265">
        <v>592</v>
      </c>
      <c r="B1283" s="190"/>
      <c r="C1283" s="266" t="s">
        <v>634</v>
      </c>
      <c r="D1283" s="267">
        <v>43875</v>
      </c>
      <c r="E1283" s="237" t="s">
        <v>3557</v>
      </c>
      <c r="F1283" s="237" t="s">
        <v>3</v>
      </c>
      <c r="G1283" s="237">
        <v>1824801</v>
      </c>
      <c r="H1283" s="190"/>
      <c r="I1283" s="248" t="s">
        <v>4362</v>
      </c>
      <c r="J1283" s="190"/>
      <c r="K1283" s="190"/>
      <c r="L1283" s="190"/>
      <c r="M1283" s="190"/>
      <c r="N1283" s="268">
        <v>0</v>
      </c>
      <c r="O1283" s="268">
        <v>375</v>
      </c>
      <c r="P1283" s="190" t="s">
        <v>657</v>
      </c>
      <c r="Q1283" s="377"/>
    </row>
    <row r="1284" spans="1:17" ht="51">
      <c r="A1284" s="265">
        <v>592</v>
      </c>
      <c r="B1284" s="190"/>
      <c r="C1284" s="266" t="s">
        <v>634</v>
      </c>
      <c r="D1284" s="267">
        <v>43875</v>
      </c>
      <c r="E1284" s="237" t="s">
        <v>3558</v>
      </c>
      <c r="F1284" s="237" t="s">
        <v>3</v>
      </c>
      <c r="G1284" s="237">
        <v>1824802</v>
      </c>
      <c r="H1284" s="190"/>
      <c r="I1284" s="248" t="s">
        <v>4363</v>
      </c>
      <c r="J1284" s="190"/>
      <c r="K1284" s="190"/>
      <c r="L1284" s="190"/>
      <c r="M1284" s="190"/>
      <c r="N1284" s="268">
        <v>0</v>
      </c>
      <c r="O1284" s="268">
        <v>32822.5</v>
      </c>
      <c r="P1284" s="190" t="s">
        <v>657</v>
      </c>
      <c r="Q1284" s="377"/>
    </row>
    <row r="1285" spans="1:17" ht="51">
      <c r="A1285" s="265">
        <v>592</v>
      </c>
      <c r="B1285" s="190"/>
      <c r="C1285" s="266" t="s">
        <v>634</v>
      </c>
      <c r="D1285" s="267">
        <v>43875</v>
      </c>
      <c r="E1285" s="237" t="s">
        <v>3559</v>
      </c>
      <c r="F1285" s="237" t="s">
        <v>3</v>
      </c>
      <c r="G1285" s="237">
        <v>1824807</v>
      </c>
      <c r="H1285" s="190"/>
      <c r="I1285" s="248" t="s">
        <v>4364</v>
      </c>
      <c r="J1285" s="190"/>
      <c r="K1285" s="190"/>
      <c r="L1285" s="190"/>
      <c r="M1285" s="190"/>
      <c r="N1285" s="268">
        <v>0</v>
      </c>
      <c r="O1285" s="268">
        <v>50</v>
      </c>
      <c r="P1285" s="190" t="s">
        <v>657</v>
      </c>
      <c r="Q1285" s="377"/>
    </row>
    <row r="1286" spans="1:17" ht="51">
      <c r="A1286" s="265">
        <v>592</v>
      </c>
      <c r="B1286" s="190"/>
      <c r="C1286" s="266" t="s">
        <v>634</v>
      </c>
      <c r="D1286" s="267">
        <v>43875</v>
      </c>
      <c r="E1286" s="237" t="s">
        <v>3560</v>
      </c>
      <c r="F1286" s="237" t="s">
        <v>3</v>
      </c>
      <c r="G1286" s="237">
        <v>1824808</v>
      </c>
      <c r="H1286" s="190"/>
      <c r="I1286" s="248" t="s">
        <v>3170</v>
      </c>
      <c r="J1286" s="190"/>
      <c r="K1286" s="190"/>
      <c r="L1286" s="190"/>
      <c r="M1286" s="190"/>
      <c r="N1286" s="268">
        <v>0</v>
      </c>
      <c r="O1286" s="268">
        <v>1390</v>
      </c>
      <c r="P1286" s="190" t="s">
        <v>657</v>
      </c>
      <c r="Q1286" s="377"/>
    </row>
    <row r="1287" spans="1:17" ht="51">
      <c r="A1287" s="265">
        <v>592</v>
      </c>
      <c r="B1287" s="190"/>
      <c r="C1287" s="266" t="s">
        <v>634</v>
      </c>
      <c r="D1287" s="267">
        <v>43875</v>
      </c>
      <c r="E1287" s="237" t="s">
        <v>3561</v>
      </c>
      <c r="F1287" s="237" t="s">
        <v>3</v>
      </c>
      <c r="G1287" s="237">
        <v>1824809</v>
      </c>
      <c r="H1287" s="190"/>
      <c r="I1287" s="248" t="s">
        <v>4365</v>
      </c>
      <c r="J1287" s="190"/>
      <c r="K1287" s="190"/>
      <c r="L1287" s="190"/>
      <c r="M1287" s="190"/>
      <c r="N1287" s="268">
        <v>0</v>
      </c>
      <c r="O1287" s="268">
        <v>20023.599999999999</v>
      </c>
      <c r="P1287" s="190" t="s">
        <v>657</v>
      </c>
      <c r="Q1287" s="377"/>
    </row>
    <row r="1288" spans="1:17" ht="51">
      <c r="A1288" s="265">
        <v>117</v>
      </c>
      <c r="B1288" s="190"/>
      <c r="C1288" s="266" t="s">
        <v>61</v>
      </c>
      <c r="D1288" s="267">
        <v>43875</v>
      </c>
      <c r="E1288" s="237" t="s">
        <v>3901</v>
      </c>
      <c r="F1288" s="237" t="s">
        <v>11</v>
      </c>
      <c r="G1288" s="237">
        <v>978710</v>
      </c>
      <c r="H1288" s="190"/>
      <c r="I1288" s="248" t="s">
        <v>4675</v>
      </c>
      <c r="J1288" s="190"/>
      <c r="K1288" s="190"/>
      <c r="L1288" s="190"/>
      <c r="M1288" s="190"/>
      <c r="N1288" s="268">
        <v>50</v>
      </c>
      <c r="O1288" s="268">
        <v>0</v>
      </c>
      <c r="P1288" s="190" t="s">
        <v>657</v>
      </c>
      <c r="Q1288" s="377"/>
    </row>
    <row r="1289" spans="1:17" ht="51">
      <c r="A1289" s="265">
        <v>513</v>
      </c>
      <c r="B1289" s="190"/>
      <c r="C1289" s="266" t="s">
        <v>169</v>
      </c>
      <c r="D1289" s="267">
        <v>43875</v>
      </c>
      <c r="E1289" s="237" t="s">
        <v>3902</v>
      </c>
      <c r="F1289" s="237" t="s">
        <v>15</v>
      </c>
      <c r="G1289" s="237">
        <v>1274391</v>
      </c>
      <c r="H1289" s="190"/>
      <c r="I1289" s="248" t="s">
        <v>4676</v>
      </c>
      <c r="J1289" s="190"/>
      <c r="K1289" s="190"/>
      <c r="L1289" s="190"/>
      <c r="M1289" s="190"/>
      <c r="N1289" s="268">
        <v>50</v>
      </c>
      <c r="O1289" s="268">
        <v>0</v>
      </c>
      <c r="P1289" s="190" t="s">
        <v>657</v>
      </c>
      <c r="Q1289" s="377"/>
    </row>
    <row r="1290" spans="1:17" ht="51">
      <c r="A1290" s="265">
        <v>513</v>
      </c>
      <c r="B1290" s="190"/>
      <c r="C1290" s="266" t="s">
        <v>169</v>
      </c>
      <c r="D1290" s="267">
        <v>43875</v>
      </c>
      <c r="E1290" s="237" t="s">
        <v>3903</v>
      </c>
      <c r="F1290" s="237" t="s">
        <v>15</v>
      </c>
      <c r="G1290" s="237">
        <v>1274393</v>
      </c>
      <c r="H1290" s="190"/>
      <c r="I1290" s="248" t="s">
        <v>4677</v>
      </c>
      <c r="J1290" s="190"/>
      <c r="K1290" s="190"/>
      <c r="L1290" s="190"/>
      <c r="M1290" s="190"/>
      <c r="N1290" s="268">
        <v>50</v>
      </c>
      <c r="O1290" s="268">
        <v>0</v>
      </c>
      <c r="P1290" s="190" t="s">
        <v>657</v>
      </c>
      <c r="Q1290" s="377"/>
    </row>
    <row r="1291" spans="1:17" ht="63.75">
      <c r="A1291" s="265">
        <v>291</v>
      </c>
      <c r="B1291" s="190"/>
      <c r="C1291" s="266" t="s">
        <v>128</v>
      </c>
      <c r="D1291" s="267">
        <v>43875</v>
      </c>
      <c r="E1291" s="237" t="s">
        <v>3904</v>
      </c>
      <c r="F1291" s="237" t="s">
        <v>11</v>
      </c>
      <c r="G1291" s="237">
        <v>1274724</v>
      </c>
      <c r="H1291" s="190"/>
      <c r="I1291" s="248" t="s">
        <v>4678</v>
      </c>
      <c r="J1291" s="190"/>
      <c r="K1291" s="190"/>
      <c r="L1291" s="190"/>
      <c r="M1291" s="190"/>
      <c r="N1291" s="268">
        <v>50</v>
      </c>
      <c r="O1291" s="268">
        <v>0</v>
      </c>
      <c r="P1291" s="190" t="s">
        <v>657</v>
      </c>
      <c r="Q1291" s="377"/>
    </row>
    <row r="1292" spans="1:17" ht="51">
      <c r="A1292" s="265">
        <v>291</v>
      </c>
      <c r="B1292" s="190"/>
      <c r="C1292" s="266" t="s">
        <v>128</v>
      </c>
      <c r="D1292" s="267">
        <v>43875</v>
      </c>
      <c r="E1292" s="237" t="s">
        <v>3905</v>
      </c>
      <c r="F1292" s="237" t="s">
        <v>6</v>
      </c>
      <c r="G1292" s="237">
        <v>1242576</v>
      </c>
      <c r="H1292" s="190"/>
      <c r="I1292" s="248" t="s">
        <v>4679</v>
      </c>
      <c r="J1292" s="190"/>
      <c r="K1292" s="190"/>
      <c r="L1292" s="190"/>
      <c r="M1292" s="190"/>
      <c r="N1292" s="268">
        <v>0</v>
      </c>
      <c r="O1292" s="268">
        <v>1011639</v>
      </c>
      <c r="P1292" s="190" t="s">
        <v>657</v>
      </c>
      <c r="Q1292" s="377"/>
    </row>
    <row r="1293" spans="1:17" ht="63.75">
      <c r="A1293" s="265">
        <v>513</v>
      </c>
      <c r="B1293" s="190"/>
      <c r="C1293" s="266" t="s">
        <v>169</v>
      </c>
      <c r="D1293" s="267">
        <v>43875</v>
      </c>
      <c r="E1293" s="237" t="s">
        <v>3906</v>
      </c>
      <c r="F1293" s="237" t="s">
        <v>15</v>
      </c>
      <c r="G1293" s="237">
        <v>1274902</v>
      </c>
      <c r="H1293" s="190"/>
      <c r="I1293" s="248" t="s">
        <v>4680</v>
      </c>
      <c r="J1293" s="190"/>
      <c r="K1293" s="190"/>
      <c r="L1293" s="190"/>
      <c r="M1293" s="190"/>
      <c r="N1293" s="268">
        <v>50</v>
      </c>
      <c r="O1293" s="268">
        <v>0</v>
      </c>
      <c r="P1293" s="190" t="s">
        <v>657</v>
      </c>
      <c r="Q1293" s="377"/>
    </row>
    <row r="1294" spans="1:17" ht="63.75">
      <c r="A1294" s="265">
        <v>10</v>
      </c>
      <c r="B1294" s="190"/>
      <c r="C1294" s="266" t="s">
        <v>41</v>
      </c>
      <c r="D1294" s="267">
        <v>43875</v>
      </c>
      <c r="E1294" s="237" t="s">
        <v>3907</v>
      </c>
      <c r="F1294" s="237" t="s">
        <v>6</v>
      </c>
      <c r="G1294" s="237">
        <v>1275041</v>
      </c>
      <c r="H1294" s="190"/>
      <c r="I1294" s="248" t="s">
        <v>4681</v>
      </c>
      <c r="J1294" s="190"/>
      <c r="K1294" s="190"/>
      <c r="L1294" s="190"/>
      <c r="M1294" s="190"/>
      <c r="N1294" s="268">
        <v>0</v>
      </c>
      <c r="O1294" s="268">
        <v>53836.800000000003</v>
      </c>
      <c r="P1294" s="190" t="s">
        <v>657</v>
      </c>
      <c r="Q1294" s="377"/>
    </row>
    <row r="1295" spans="1:17" ht="63.75">
      <c r="A1295" s="265">
        <v>10</v>
      </c>
      <c r="B1295" s="190"/>
      <c r="C1295" s="266" t="s">
        <v>41</v>
      </c>
      <c r="D1295" s="267">
        <v>43875</v>
      </c>
      <c r="E1295" s="237" t="s">
        <v>3908</v>
      </c>
      <c r="F1295" s="237" t="s">
        <v>6</v>
      </c>
      <c r="G1295" s="237">
        <v>1275043</v>
      </c>
      <c r="H1295" s="190"/>
      <c r="I1295" s="248" t="s">
        <v>4682</v>
      </c>
      <c r="J1295" s="190"/>
      <c r="K1295" s="190"/>
      <c r="L1295" s="190"/>
      <c r="M1295" s="190"/>
      <c r="N1295" s="268">
        <v>0</v>
      </c>
      <c r="O1295" s="268">
        <v>23098.51</v>
      </c>
      <c r="P1295" s="190" t="s">
        <v>657</v>
      </c>
      <c r="Q1295" s="377"/>
    </row>
    <row r="1296" spans="1:17" ht="63.75">
      <c r="A1296" s="265">
        <v>16</v>
      </c>
      <c r="B1296" s="190"/>
      <c r="C1296" s="266" t="s">
        <v>43</v>
      </c>
      <c r="D1296" s="267">
        <v>43875</v>
      </c>
      <c r="E1296" s="237" t="s">
        <v>3909</v>
      </c>
      <c r="F1296" s="237" t="s">
        <v>6</v>
      </c>
      <c r="G1296" s="237">
        <v>1242594</v>
      </c>
      <c r="H1296" s="190"/>
      <c r="I1296" s="248" t="s">
        <v>4683</v>
      </c>
      <c r="J1296" s="190"/>
      <c r="K1296" s="190"/>
      <c r="L1296" s="190"/>
      <c r="M1296" s="190"/>
      <c r="N1296" s="268">
        <v>0</v>
      </c>
      <c r="O1296" s="268">
        <v>5885</v>
      </c>
      <c r="P1296" s="190" t="s">
        <v>657</v>
      </c>
      <c r="Q1296" s="377"/>
    </row>
    <row r="1297" spans="1:17" ht="63.75">
      <c r="A1297" s="265">
        <v>16</v>
      </c>
      <c r="B1297" s="190"/>
      <c r="C1297" s="266" t="s">
        <v>43</v>
      </c>
      <c r="D1297" s="267">
        <v>43875</v>
      </c>
      <c r="E1297" s="237" t="s">
        <v>3910</v>
      </c>
      <c r="F1297" s="237" t="s">
        <v>6</v>
      </c>
      <c r="G1297" s="237">
        <v>1242595</v>
      </c>
      <c r="H1297" s="190"/>
      <c r="I1297" s="248" t="s">
        <v>4683</v>
      </c>
      <c r="J1297" s="190"/>
      <c r="K1297" s="190"/>
      <c r="L1297" s="190"/>
      <c r="M1297" s="190"/>
      <c r="N1297" s="268">
        <v>0</v>
      </c>
      <c r="O1297" s="268">
        <v>11835</v>
      </c>
      <c r="P1297" s="190" t="s">
        <v>657</v>
      </c>
      <c r="Q1297" s="377"/>
    </row>
    <row r="1298" spans="1:17" ht="63.75">
      <c r="A1298" s="265">
        <v>16</v>
      </c>
      <c r="B1298" s="190"/>
      <c r="C1298" s="266" t="s">
        <v>43</v>
      </c>
      <c r="D1298" s="267">
        <v>43875</v>
      </c>
      <c r="E1298" s="237" t="s">
        <v>3911</v>
      </c>
      <c r="F1298" s="237" t="s">
        <v>6</v>
      </c>
      <c r="G1298" s="237">
        <v>1242596</v>
      </c>
      <c r="H1298" s="190"/>
      <c r="I1298" s="248" t="s">
        <v>4683</v>
      </c>
      <c r="J1298" s="190"/>
      <c r="K1298" s="190"/>
      <c r="L1298" s="190"/>
      <c r="M1298" s="190"/>
      <c r="N1298" s="268">
        <v>0</v>
      </c>
      <c r="O1298" s="268">
        <v>384327.98</v>
      </c>
      <c r="P1298" s="190" t="s">
        <v>657</v>
      </c>
      <c r="Q1298" s="377"/>
    </row>
    <row r="1299" spans="1:17" ht="63.75">
      <c r="A1299" s="265">
        <v>16</v>
      </c>
      <c r="B1299" s="190"/>
      <c r="C1299" s="266" t="s">
        <v>43</v>
      </c>
      <c r="D1299" s="267">
        <v>43875</v>
      </c>
      <c r="E1299" s="237" t="s">
        <v>3912</v>
      </c>
      <c r="F1299" s="237" t="s">
        <v>6</v>
      </c>
      <c r="G1299" s="237">
        <v>1242597</v>
      </c>
      <c r="H1299" s="190"/>
      <c r="I1299" s="248" t="s">
        <v>4683</v>
      </c>
      <c r="J1299" s="190"/>
      <c r="K1299" s="190"/>
      <c r="L1299" s="190"/>
      <c r="M1299" s="190"/>
      <c r="N1299" s="268">
        <v>0</v>
      </c>
      <c r="O1299" s="268">
        <v>4452</v>
      </c>
      <c r="P1299" s="190" t="s">
        <v>657</v>
      </c>
      <c r="Q1299" s="377"/>
    </row>
    <row r="1300" spans="1:17" ht="63.75">
      <c r="A1300" s="265">
        <v>16</v>
      </c>
      <c r="B1300" s="190"/>
      <c r="C1300" s="266" t="s">
        <v>43</v>
      </c>
      <c r="D1300" s="267">
        <v>43875</v>
      </c>
      <c r="E1300" s="237" t="s">
        <v>3913</v>
      </c>
      <c r="F1300" s="237" t="s">
        <v>6</v>
      </c>
      <c r="G1300" s="237">
        <v>1242598</v>
      </c>
      <c r="H1300" s="190"/>
      <c r="I1300" s="248" t="s">
        <v>4683</v>
      </c>
      <c r="J1300" s="190"/>
      <c r="K1300" s="190"/>
      <c r="L1300" s="190"/>
      <c r="M1300" s="190"/>
      <c r="N1300" s="268">
        <v>0</v>
      </c>
      <c r="O1300" s="268">
        <v>8587</v>
      </c>
      <c r="P1300" s="190" t="s">
        <v>657</v>
      </c>
      <c r="Q1300" s="377"/>
    </row>
    <row r="1301" spans="1:17" ht="63.75">
      <c r="A1301" s="265">
        <v>16</v>
      </c>
      <c r="B1301" s="190"/>
      <c r="C1301" s="266" t="s">
        <v>43</v>
      </c>
      <c r="D1301" s="267">
        <v>43875</v>
      </c>
      <c r="E1301" s="237" t="s">
        <v>3914</v>
      </c>
      <c r="F1301" s="237" t="s">
        <v>6</v>
      </c>
      <c r="G1301" s="237">
        <v>1242599</v>
      </c>
      <c r="H1301" s="190"/>
      <c r="I1301" s="248" t="s">
        <v>4683</v>
      </c>
      <c r="J1301" s="190"/>
      <c r="K1301" s="190"/>
      <c r="L1301" s="190"/>
      <c r="M1301" s="190"/>
      <c r="N1301" s="268">
        <v>0</v>
      </c>
      <c r="O1301" s="268">
        <v>1828.78</v>
      </c>
      <c r="P1301" s="190" t="s">
        <v>657</v>
      </c>
      <c r="Q1301" s="377"/>
    </row>
    <row r="1302" spans="1:17" ht="63.75">
      <c r="A1302" s="265">
        <v>16</v>
      </c>
      <c r="B1302" s="190"/>
      <c r="C1302" s="266" t="s">
        <v>43</v>
      </c>
      <c r="D1302" s="267">
        <v>43875</v>
      </c>
      <c r="E1302" s="237" t="s">
        <v>3915</v>
      </c>
      <c r="F1302" s="237" t="s">
        <v>6</v>
      </c>
      <c r="G1302" s="237">
        <v>1242600</v>
      </c>
      <c r="H1302" s="190"/>
      <c r="I1302" s="248" t="s">
        <v>4683</v>
      </c>
      <c r="J1302" s="190"/>
      <c r="K1302" s="190"/>
      <c r="L1302" s="190"/>
      <c r="M1302" s="190"/>
      <c r="N1302" s="268">
        <v>0</v>
      </c>
      <c r="O1302" s="268">
        <v>266359.62</v>
      </c>
      <c r="P1302" s="190" t="s">
        <v>657</v>
      </c>
      <c r="Q1302" s="377"/>
    </row>
    <row r="1303" spans="1:17" ht="63.75">
      <c r="A1303" s="265">
        <v>513</v>
      </c>
      <c r="B1303" s="190"/>
      <c r="C1303" s="266" t="s">
        <v>169</v>
      </c>
      <c r="D1303" s="267">
        <v>43875</v>
      </c>
      <c r="E1303" s="237" t="s">
        <v>3916</v>
      </c>
      <c r="F1303" s="237" t="s">
        <v>15</v>
      </c>
      <c r="G1303" s="237">
        <v>1275046</v>
      </c>
      <c r="H1303" s="190"/>
      <c r="I1303" s="248" t="s">
        <v>4684</v>
      </c>
      <c r="J1303" s="190"/>
      <c r="K1303" s="190"/>
      <c r="L1303" s="190"/>
      <c r="M1303" s="190"/>
      <c r="N1303" s="268">
        <v>50</v>
      </c>
      <c r="O1303" s="268">
        <v>0</v>
      </c>
      <c r="P1303" s="190" t="s">
        <v>657</v>
      </c>
      <c r="Q1303" s="377"/>
    </row>
    <row r="1304" spans="1:17" ht="63.75">
      <c r="A1304" s="265">
        <v>513</v>
      </c>
      <c r="B1304" s="190"/>
      <c r="C1304" s="266" t="s">
        <v>169</v>
      </c>
      <c r="D1304" s="267">
        <v>43875</v>
      </c>
      <c r="E1304" s="237" t="s">
        <v>3917</v>
      </c>
      <c r="F1304" s="237" t="s">
        <v>15</v>
      </c>
      <c r="G1304" s="237">
        <v>1275153</v>
      </c>
      <c r="H1304" s="190"/>
      <c r="I1304" s="248" t="s">
        <v>4685</v>
      </c>
      <c r="J1304" s="190"/>
      <c r="K1304" s="190"/>
      <c r="L1304" s="190"/>
      <c r="M1304" s="190"/>
      <c r="N1304" s="268">
        <v>50</v>
      </c>
      <c r="O1304" s="268">
        <v>0</v>
      </c>
      <c r="P1304" s="190" t="s">
        <v>657</v>
      </c>
      <c r="Q1304" s="377"/>
    </row>
    <row r="1305" spans="1:17" ht="38.25">
      <c r="A1305" s="265">
        <v>46</v>
      </c>
      <c r="B1305" s="190"/>
      <c r="C1305" s="266" t="s">
        <v>48</v>
      </c>
      <c r="D1305" s="267">
        <v>43878</v>
      </c>
      <c r="E1305" s="237" t="s">
        <v>3562</v>
      </c>
      <c r="F1305" s="237" t="s">
        <v>3</v>
      </c>
      <c r="G1305" s="237">
        <v>1824946</v>
      </c>
      <c r="H1305" s="190"/>
      <c r="I1305" s="248" t="s">
        <v>4366</v>
      </c>
      <c r="J1305" s="190"/>
      <c r="K1305" s="190"/>
      <c r="L1305" s="190"/>
      <c r="M1305" s="190"/>
      <c r="N1305" s="268">
        <v>0</v>
      </c>
      <c r="O1305" s="268">
        <v>3017.18</v>
      </c>
      <c r="P1305" s="190" t="s">
        <v>657</v>
      </c>
      <c r="Q1305" s="377"/>
    </row>
    <row r="1306" spans="1:17" ht="51">
      <c r="A1306" s="265" t="s">
        <v>562</v>
      </c>
      <c r="B1306" s="190"/>
      <c r="C1306" s="266" t="s">
        <v>604</v>
      </c>
      <c r="D1306" s="267">
        <v>43878</v>
      </c>
      <c r="E1306" s="237" t="s">
        <v>3563</v>
      </c>
      <c r="F1306" s="237" t="s">
        <v>3</v>
      </c>
      <c r="G1306" s="237">
        <v>1824950</v>
      </c>
      <c r="H1306" s="190"/>
      <c r="I1306" s="248" t="s">
        <v>4367</v>
      </c>
      <c r="J1306" s="190"/>
      <c r="K1306" s="190"/>
      <c r="L1306" s="190"/>
      <c r="M1306" s="190"/>
      <c r="N1306" s="268">
        <v>0</v>
      </c>
      <c r="O1306" s="268">
        <v>2.2200000000000002</v>
      </c>
      <c r="P1306" s="190" t="s">
        <v>657</v>
      </c>
      <c r="Q1306" s="377"/>
    </row>
    <row r="1307" spans="1:17" ht="51">
      <c r="A1307" s="265">
        <v>35</v>
      </c>
      <c r="B1307" s="190"/>
      <c r="C1307" s="266" t="s">
        <v>46</v>
      </c>
      <c r="D1307" s="267">
        <v>43878</v>
      </c>
      <c r="E1307" s="237" t="s">
        <v>3564</v>
      </c>
      <c r="F1307" s="237" t="s">
        <v>3</v>
      </c>
      <c r="G1307" s="237">
        <v>1824966</v>
      </c>
      <c r="H1307" s="190"/>
      <c r="I1307" s="248" t="s">
        <v>4368</v>
      </c>
      <c r="J1307" s="190"/>
      <c r="K1307" s="190"/>
      <c r="L1307" s="190"/>
      <c r="M1307" s="190"/>
      <c r="N1307" s="268">
        <v>0</v>
      </c>
      <c r="O1307" s="268">
        <v>7.5</v>
      </c>
      <c r="P1307" s="190" t="s">
        <v>657</v>
      </c>
      <c r="Q1307" s="377"/>
    </row>
    <row r="1308" spans="1:17" ht="51">
      <c r="A1308" s="265">
        <v>35</v>
      </c>
      <c r="B1308" s="190"/>
      <c r="C1308" s="266" t="s">
        <v>46</v>
      </c>
      <c r="D1308" s="267">
        <v>43878</v>
      </c>
      <c r="E1308" s="237" t="s">
        <v>3565</v>
      </c>
      <c r="F1308" s="237" t="s">
        <v>3</v>
      </c>
      <c r="G1308" s="237">
        <v>1824967</v>
      </c>
      <c r="H1308" s="190"/>
      <c r="I1308" s="248" t="s">
        <v>4369</v>
      </c>
      <c r="J1308" s="190"/>
      <c r="K1308" s="190"/>
      <c r="L1308" s="190"/>
      <c r="M1308" s="190"/>
      <c r="N1308" s="268">
        <v>0</v>
      </c>
      <c r="O1308" s="268">
        <v>5</v>
      </c>
      <c r="P1308" s="190" t="s">
        <v>657</v>
      </c>
      <c r="Q1308" s="377"/>
    </row>
    <row r="1309" spans="1:17" ht="51">
      <c r="A1309" s="265" t="s">
        <v>553</v>
      </c>
      <c r="B1309" s="190"/>
      <c r="C1309" s="266" t="s">
        <v>605</v>
      </c>
      <c r="D1309" s="267">
        <v>43878</v>
      </c>
      <c r="E1309" s="237" t="s">
        <v>3566</v>
      </c>
      <c r="F1309" s="237" t="s">
        <v>3</v>
      </c>
      <c r="G1309" s="237">
        <v>1824979</v>
      </c>
      <c r="H1309" s="190"/>
      <c r="I1309" s="248" t="s">
        <v>4370</v>
      </c>
      <c r="J1309" s="190"/>
      <c r="K1309" s="190"/>
      <c r="L1309" s="190"/>
      <c r="M1309" s="190"/>
      <c r="N1309" s="268">
        <v>0</v>
      </c>
      <c r="O1309" s="268">
        <v>1137.8499999999999</v>
      </c>
      <c r="P1309" s="190" t="s">
        <v>657</v>
      </c>
      <c r="Q1309" s="377"/>
    </row>
    <row r="1310" spans="1:17" ht="51">
      <c r="A1310" s="265" t="s">
        <v>553</v>
      </c>
      <c r="B1310" s="190"/>
      <c r="C1310" s="266" t="s">
        <v>605</v>
      </c>
      <c r="D1310" s="267">
        <v>43878</v>
      </c>
      <c r="E1310" s="237" t="s">
        <v>3567</v>
      </c>
      <c r="F1310" s="237" t="s">
        <v>3</v>
      </c>
      <c r="G1310" s="237">
        <v>1825061</v>
      </c>
      <c r="H1310" s="190"/>
      <c r="I1310" s="248" t="s">
        <v>4371</v>
      </c>
      <c r="J1310" s="190"/>
      <c r="K1310" s="190"/>
      <c r="L1310" s="190"/>
      <c r="M1310" s="190"/>
      <c r="N1310" s="268">
        <v>0</v>
      </c>
      <c r="O1310" s="268">
        <v>3568.67</v>
      </c>
      <c r="P1310" s="190" t="s">
        <v>657</v>
      </c>
      <c r="Q1310" s="377"/>
    </row>
    <row r="1311" spans="1:17" ht="51">
      <c r="A1311" s="265">
        <v>119</v>
      </c>
      <c r="B1311" s="190"/>
      <c r="C1311" s="266" t="s">
        <v>62</v>
      </c>
      <c r="D1311" s="267">
        <v>43878</v>
      </c>
      <c r="E1311" s="237" t="s">
        <v>3568</v>
      </c>
      <c r="F1311" s="237" t="s">
        <v>3</v>
      </c>
      <c r="G1311" s="237">
        <v>1825110</v>
      </c>
      <c r="H1311" s="190"/>
      <c r="I1311" s="248" t="s">
        <v>4372</v>
      </c>
      <c r="J1311" s="190"/>
      <c r="K1311" s="190"/>
      <c r="L1311" s="190"/>
      <c r="M1311" s="190"/>
      <c r="N1311" s="268">
        <v>0</v>
      </c>
      <c r="O1311" s="268">
        <v>780</v>
      </c>
      <c r="P1311" s="190" t="s">
        <v>657</v>
      </c>
      <c r="Q1311" s="377"/>
    </row>
    <row r="1312" spans="1:17" ht="51">
      <c r="A1312" s="265" t="s">
        <v>553</v>
      </c>
      <c r="B1312" s="190"/>
      <c r="C1312" s="266" t="s">
        <v>605</v>
      </c>
      <c r="D1312" s="267">
        <v>43878</v>
      </c>
      <c r="E1312" s="237" t="s">
        <v>3569</v>
      </c>
      <c r="F1312" s="237" t="s">
        <v>3</v>
      </c>
      <c r="G1312" s="237">
        <v>1825159</v>
      </c>
      <c r="H1312" s="190"/>
      <c r="I1312" s="248" t="s">
        <v>4373</v>
      </c>
      <c r="J1312" s="190"/>
      <c r="K1312" s="190"/>
      <c r="L1312" s="190"/>
      <c r="M1312" s="190"/>
      <c r="N1312" s="268">
        <v>0</v>
      </c>
      <c r="O1312" s="268">
        <v>3498.61</v>
      </c>
      <c r="P1312" s="190" t="s">
        <v>657</v>
      </c>
      <c r="Q1312" s="377"/>
    </row>
    <row r="1313" spans="1:17" ht="63.75">
      <c r="A1313" s="265">
        <v>15</v>
      </c>
      <c r="B1313" s="190"/>
      <c r="C1313" s="266" t="s">
        <v>42</v>
      </c>
      <c r="D1313" s="267">
        <v>43878</v>
      </c>
      <c r="E1313" s="237" t="s">
        <v>3570</v>
      </c>
      <c r="F1313" s="237" t="s">
        <v>3</v>
      </c>
      <c r="G1313" s="237">
        <v>1824990</v>
      </c>
      <c r="H1313" s="190"/>
      <c r="I1313" s="248" t="s">
        <v>4374</v>
      </c>
      <c r="J1313" s="190"/>
      <c r="K1313" s="190"/>
      <c r="L1313" s="190"/>
      <c r="M1313" s="190"/>
      <c r="N1313" s="268">
        <v>0</v>
      </c>
      <c r="O1313" s="268">
        <v>152656.68</v>
      </c>
      <c r="P1313" s="190" t="s">
        <v>657</v>
      </c>
      <c r="Q1313" s="377"/>
    </row>
    <row r="1314" spans="1:17" ht="51">
      <c r="A1314" s="265">
        <v>86</v>
      </c>
      <c r="B1314" s="190"/>
      <c r="C1314" s="266" t="s">
        <v>56</v>
      </c>
      <c r="D1314" s="267">
        <v>43878</v>
      </c>
      <c r="E1314" s="237" t="s">
        <v>3571</v>
      </c>
      <c r="F1314" s="237" t="s">
        <v>3</v>
      </c>
      <c r="G1314" s="237">
        <v>1824992</v>
      </c>
      <c r="H1314" s="190"/>
      <c r="I1314" s="248" t="s">
        <v>4375</v>
      </c>
      <c r="J1314" s="190"/>
      <c r="K1314" s="190"/>
      <c r="L1314" s="190"/>
      <c r="M1314" s="190"/>
      <c r="N1314" s="268">
        <v>0</v>
      </c>
      <c r="O1314" s="268">
        <v>50214</v>
      </c>
      <c r="P1314" s="190" t="s">
        <v>657</v>
      </c>
      <c r="Q1314" s="377"/>
    </row>
    <row r="1315" spans="1:17" ht="76.5">
      <c r="A1315" s="265">
        <v>660</v>
      </c>
      <c r="B1315" s="190"/>
      <c r="C1315" s="266" t="s">
        <v>185</v>
      </c>
      <c r="D1315" s="267">
        <v>43878</v>
      </c>
      <c r="E1315" s="237" t="s">
        <v>3918</v>
      </c>
      <c r="F1315" s="237" t="s">
        <v>658</v>
      </c>
      <c r="G1315" s="237">
        <v>1251550</v>
      </c>
      <c r="H1315" s="190"/>
      <c r="I1315" s="248" t="s">
        <v>4686</v>
      </c>
      <c r="J1315" s="190"/>
      <c r="K1315" s="190"/>
      <c r="L1315" s="190"/>
      <c r="M1315" s="190"/>
      <c r="N1315" s="268">
        <v>2467.61</v>
      </c>
      <c r="O1315" s="268">
        <v>0</v>
      </c>
      <c r="P1315" s="190" t="s">
        <v>657</v>
      </c>
      <c r="Q1315" s="377"/>
    </row>
    <row r="1316" spans="1:17" ht="102">
      <c r="A1316" s="265">
        <v>41</v>
      </c>
      <c r="B1316" s="190"/>
      <c r="C1316" s="266" t="s">
        <v>47</v>
      </c>
      <c r="D1316" s="267">
        <v>43878</v>
      </c>
      <c r="E1316" s="237" t="s">
        <v>3919</v>
      </c>
      <c r="F1316" s="237" t="s">
        <v>617</v>
      </c>
      <c r="G1316" s="237">
        <v>1252704</v>
      </c>
      <c r="H1316" s="190"/>
      <c r="I1316" s="248" t="s">
        <v>4687</v>
      </c>
      <c r="J1316" s="190"/>
      <c r="K1316" s="190"/>
      <c r="L1316" s="190"/>
      <c r="M1316" s="190"/>
      <c r="N1316" s="268">
        <v>0</v>
      </c>
      <c r="O1316" s="268">
        <v>31320</v>
      </c>
      <c r="P1316" s="190" t="s">
        <v>657</v>
      </c>
      <c r="Q1316" s="377"/>
    </row>
    <row r="1317" spans="1:17" ht="63.75">
      <c r="A1317" s="265">
        <v>513</v>
      </c>
      <c r="B1317" s="190"/>
      <c r="C1317" s="266" t="s">
        <v>169</v>
      </c>
      <c r="D1317" s="267">
        <v>43878</v>
      </c>
      <c r="E1317" s="237" t="s">
        <v>3920</v>
      </c>
      <c r="F1317" s="237" t="s">
        <v>15</v>
      </c>
      <c r="G1317" s="237">
        <v>1276270</v>
      </c>
      <c r="H1317" s="190"/>
      <c r="I1317" s="248" t="s">
        <v>1367</v>
      </c>
      <c r="J1317" s="190"/>
      <c r="K1317" s="190"/>
      <c r="L1317" s="190"/>
      <c r="M1317" s="190"/>
      <c r="N1317" s="268">
        <v>50</v>
      </c>
      <c r="O1317" s="268">
        <v>0</v>
      </c>
      <c r="P1317" s="190" t="s">
        <v>657</v>
      </c>
      <c r="Q1317" s="377"/>
    </row>
    <row r="1318" spans="1:17" ht="63.75">
      <c r="A1318" s="265">
        <v>203</v>
      </c>
      <c r="B1318" s="190"/>
      <c r="C1318" s="266" t="s">
        <v>95</v>
      </c>
      <c r="D1318" s="267">
        <v>43879</v>
      </c>
      <c r="E1318" s="237" t="s">
        <v>3572</v>
      </c>
      <c r="F1318" s="237" t="s">
        <v>3</v>
      </c>
      <c r="G1318" s="237">
        <v>1825331</v>
      </c>
      <c r="H1318" s="190"/>
      <c r="I1318" s="248" t="s">
        <v>4376</v>
      </c>
      <c r="J1318" s="190"/>
      <c r="K1318" s="190"/>
      <c r="L1318" s="190"/>
      <c r="M1318" s="190"/>
      <c r="N1318" s="268">
        <v>0</v>
      </c>
      <c r="O1318" s="268">
        <v>555</v>
      </c>
      <c r="P1318" s="190" t="s">
        <v>657</v>
      </c>
      <c r="Q1318" s="377"/>
    </row>
    <row r="1319" spans="1:17" ht="51">
      <c r="A1319" s="265">
        <v>15</v>
      </c>
      <c r="B1319" s="190"/>
      <c r="C1319" s="266" t="s">
        <v>42</v>
      </c>
      <c r="D1319" s="267">
        <v>43879</v>
      </c>
      <c r="E1319" s="237" t="s">
        <v>3573</v>
      </c>
      <c r="F1319" s="237" t="s">
        <v>3</v>
      </c>
      <c r="G1319" s="237">
        <v>1825357</v>
      </c>
      <c r="H1319" s="190"/>
      <c r="I1319" s="248" t="s">
        <v>4342</v>
      </c>
      <c r="J1319" s="190"/>
      <c r="K1319" s="190"/>
      <c r="L1319" s="190"/>
      <c r="M1319" s="190"/>
      <c r="N1319" s="268">
        <v>0</v>
      </c>
      <c r="O1319" s="268">
        <v>0.62</v>
      </c>
      <c r="P1319" s="190" t="s">
        <v>657</v>
      </c>
      <c r="Q1319" s="377"/>
    </row>
    <row r="1320" spans="1:17" ht="63.75">
      <c r="A1320" s="265">
        <v>35</v>
      </c>
      <c r="B1320" s="190"/>
      <c r="C1320" s="266" t="s">
        <v>46</v>
      </c>
      <c r="D1320" s="267">
        <v>43879</v>
      </c>
      <c r="E1320" s="237" t="s">
        <v>3574</v>
      </c>
      <c r="F1320" s="237" t="s">
        <v>3</v>
      </c>
      <c r="G1320" s="237">
        <v>1825361</v>
      </c>
      <c r="H1320" s="190"/>
      <c r="I1320" s="248" t="s">
        <v>4377</v>
      </c>
      <c r="J1320" s="190"/>
      <c r="K1320" s="190"/>
      <c r="L1320" s="190"/>
      <c r="M1320" s="190"/>
      <c r="N1320" s="268">
        <v>0</v>
      </c>
      <c r="O1320" s="268">
        <v>8.48</v>
      </c>
      <c r="P1320" s="190" t="s">
        <v>657</v>
      </c>
      <c r="Q1320" s="377"/>
    </row>
    <row r="1321" spans="1:17" ht="51">
      <c r="A1321" s="265">
        <v>35</v>
      </c>
      <c r="B1321" s="190"/>
      <c r="C1321" s="266" t="s">
        <v>46</v>
      </c>
      <c r="D1321" s="267">
        <v>43879</v>
      </c>
      <c r="E1321" s="237" t="s">
        <v>3575</v>
      </c>
      <c r="F1321" s="237" t="s">
        <v>3</v>
      </c>
      <c r="G1321" s="237">
        <v>1825362</v>
      </c>
      <c r="H1321" s="190"/>
      <c r="I1321" s="248" t="s">
        <v>4378</v>
      </c>
      <c r="J1321" s="190"/>
      <c r="K1321" s="190"/>
      <c r="L1321" s="190"/>
      <c r="M1321" s="190"/>
      <c r="N1321" s="268">
        <v>0</v>
      </c>
      <c r="O1321" s="268">
        <v>14.96</v>
      </c>
      <c r="P1321" s="190" t="s">
        <v>657</v>
      </c>
      <c r="Q1321" s="377"/>
    </row>
    <row r="1322" spans="1:17" ht="63.75">
      <c r="A1322" s="265">
        <v>340</v>
      </c>
      <c r="B1322" s="190"/>
      <c r="C1322" s="266" t="s">
        <v>145</v>
      </c>
      <c r="D1322" s="267">
        <v>43879</v>
      </c>
      <c r="E1322" s="237" t="s">
        <v>3576</v>
      </c>
      <c r="F1322" s="237" t="s">
        <v>3</v>
      </c>
      <c r="G1322" s="237">
        <v>1825399</v>
      </c>
      <c r="H1322" s="190"/>
      <c r="I1322" s="248" t="s">
        <v>4379</v>
      </c>
      <c r="J1322" s="190"/>
      <c r="K1322" s="190"/>
      <c r="L1322" s="190"/>
      <c r="M1322" s="190"/>
      <c r="N1322" s="268">
        <v>0</v>
      </c>
      <c r="O1322" s="268">
        <v>1304.92</v>
      </c>
      <c r="P1322" s="190" t="s">
        <v>657</v>
      </c>
      <c r="Q1322" s="377"/>
    </row>
    <row r="1323" spans="1:17" ht="63.75">
      <c r="A1323" s="265">
        <v>340</v>
      </c>
      <c r="B1323" s="190"/>
      <c r="C1323" s="266" t="s">
        <v>145</v>
      </c>
      <c r="D1323" s="267">
        <v>43879</v>
      </c>
      <c r="E1323" s="237" t="s">
        <v>3577</v>
      </c>
      <c r="F1323" s="237" t="s">
        <v>3</v>
      </c>
      <c r="G1323" s="237">
        <v>1825402</v>
      </c>
      <c r="H1323" s="190"/>
      <c r="I1323" s="248" t="s">
        <v>4380</v>
      </c>
      <c r="J1323" s="190"/>
      <c r="K1323" s="190"/>
      <c r="L1323" s="190"/>
      <c r="M1323" s="190"/>
      <c r="N1323" s="268">
        <v>0</v>
      </c>
      <c r="O1323" s="268">
        <v>598.80999999999995</v>
      </c>
      <c r="P1323" s="190" t="s">
        <v>657</v>
      </c>
      <c r="Q1323" s="377"/>
    </row>
    <row r="1324" spans="1:17" ht="63.75">
      <c r="A1324" s="265">
        <v>35</v>
      </c>
      <c r="B1324" s="190"/>
      <c r="C1324" s="266" t="s">
        <v>46</v>
      </c>
      <c r="D1324" s="267">
        <v>43879</v>
      </c>
      <c r="E1324" s="237" t="s">
        <v>3578</v>
      </c>
      <c r="F1324" s="237" t="s">
        <v>3</v>
      </c>
      <c r="G1324" s="237">
        <v>1825420</v>
      </c>
      <c r="H1324" s="190"/>
      <c r="I1324" s="248" t="s">
        <v>4381</v>
      </c>
      <c r="J1324" s="190"/>
      <c r="K1324" s="190"/>
      <c r="L1324" s="190"/>
      <c r="M1324" s="190"/>
      <c r="N1324" s="268">
        <v>0</v>
      </c>
      <c r="O1324" s="268">
        <v>10.48</v>
      </c>
      <c r="P1324" s="190" t="s">
        <v>657</v>
      </c>
      <c r="Q1324" s="377"/>
    </row>
    <row r="1325" spans="1:17" ht="63.75">
      <c r="A1325" s="265">
        <v>35</v>
      </c>
      <c r="B1325" s="190"/>
      <c r="C1325" s="266" t="s">
        <v>46</v>
      </c>
      <c r="D1325" s="267">
        <v>43879</v>
      </c>
      <c r="E1325" s="237" t="s">
        <v>3579</v>
      </c>
      <c r="F1325" s="237" t="s">
        <v>3</v>
      </c>
      <c r="G1325" s="237">
        <v>1825421</v>
      </c>
      <c r="H1325" s="190"/>
      <c r="I1325" s="248" t="s">
        <v>4382</v>
      </c>
      <c r="J1325" s="190"/>
      <c r="K1325" s="190"/>
      <c r="L1325" s="190"/>
      <c r="M1325" s="190"/>
      <c r="N1325" s="268">
        <v>0</v>
      </c>
      <c r="O1325" s="268">
        <v>7.11</v>
      </c>
      <c r="P1325" s="190" t="s">
        <v>657</v>
      </c>
      <c r="Q1325" s="377"/>
    </row>
    <row r="1326" spans="1:17" ht="63.75">
      <c r="A1326" s="265">
        <v>35</v>
      </c>
      <c r="B1326" s="190"/>
      <c r="C1326" s="266" t="s">
        <v>46</v>
      </c>
      <c r="D1326" s="267">
        <v>43879</v>
      </c>
      <c r="E1326" s="237" t="s">
        <v>3580</v>
      </c>
      <c r="F1326" s="237" t="s">
        <v>3</v>
      </c>
      <c r="G1326" s="237">
        <v>1825423</v>
      </c>
      <c r="H1326" s="190"/>
      <c r="I1326" s="248" t="s">
        <v>4383</v>
      </c>
      <c r="J1326" s="190"/>
      <c r="K1326" s="190"/>
      <c r="L1326" s="190"/>
      <c r="M1326" s="190"/>
      <c r="N1326" s="268">
        <v>0</v>
      </c>
      <c r="O1326" s="268">
        <v>4.5999999999999996</v>
      </c>
      <c r="P1326" s="190" t="s">
        <v>657</v>
      </c>
      <c r="Q1326" s="377"/>
    </row>
    <row r="1327" spans="1:17" ht="63.75">
      <c r="A1327" s="265">
        <v>35</v>
      </c>
      <c r="B1327" s="190"/>
      <c r="C1327" s="266" t="s">
        <v>46</v>
      </c>
      <c r="D1327" s="267">
        <v>43879</v>
      </c>
      <c r="E1327" s="237" t="s">
        <v>3581</v>
      </c>
      <c r="F1327" s="237" t="s">
        <v>3</v>
      </c>
      <c r="G1327" s="237">
        <v>1825426</v>
      </c>
      <c r="H1327" s="190"/>
      <c r="I1327" s="248" t="s">
        <v>4384</v>
      </c>
      <c r="J1327" s="190"/>
      <c r="K1327" s="190"/>
      <c r="L1327" s="190"/>
      <c r="M1327" s="190"/>
      <c r="N1327" s="268">
        <v>0</v>
      </c>
      <c r="O1327" s="268">
        <v>1.68</v>
      </c>
      <c r="P1327" s="190" t="s">
        <v>657</v>
      </c>
      <c r="Q1327" s="377"/>
    </row>
    <row r="1328" spans="1:17" ht="51">
      <c r="A1328" s="265">
        <v>35</v>
      </c>
      <c r="B1328" s="190"/>
      <c r="C1328" s="266" t="s">
        <v>46</v>
      </c>
      <c r="D1328" s="267">
        <v>43879</v>
      </c>
      <c r="E1328" s="237" t="s">
        <v>3582</v>
      </c>
      <c r="F1328" s="237" t="s">
        <v>3</v>
      </c>
      <c r="G1328" s="237">
        <v>1825428</v>
      </c>
      <c r="H1328" s="190"/>
      <c r="I1328" s="248" t="s">
        <v>4385</v>
      </c>
      <c r="J1328" s="190"/>
      <c r="K1328" s="190"/>
      <c r="L1328" s="190"/>
      <c r="M1328" s="190"/>
      <c r="N1328" s="268">
        <v>0</v>
      </c>
      <c r="O1328" s="268">
        <v>0.98</v>
      </c>
      <c r="P1328" s="190" t="s">
        <v>657</v>
      </c>
      <c r="Q1328" s="377"/>
    </row>
    <row r="1329" spans="1:17" ht="51">
      <c r="A1329" s="265">
        <v>35</v>
      </c>
      <c r="B1329" s="190"/>
      <c r="C1329" s="266" t="s">
        <v>46</v>
      </c>
      <c r="D1329" s="267">
        <v>43879</v>
      </c>
      <c r="E1329" s="237" t="s">
        <v>3583</v>
      </c>
      <c r="F1329" s="237" t="s">
        <v>3</v>
      </c>
      <c r="G1329" s="237">
        <v>1825430</v>
      </c>
      <c r="H1329" s="190"/>
      <c r="I1329" s="248" t="s">
        <v>4386</v>
      </c>
      <c r="J1329" s="190"/>
      <c r="K1329" s="190"/>
      <c r="L1329" s="190"/>
      <c r="M1329" s="190"/>
      <c r="N1329" s="268">
        <v>0</v>
      </c>
      <c r="O1329" s="268">
        <v>1.41</v>
      </c>
      <c r="P1329" s="190" t="s">
        <v>657</v>
      </c>
      <c r="Q1329" s="377"/>
    </row>
    <row r="1330" spans="1:17" ht="51">
      <c r="A1330" s="265" t="s">
        <v>553</v>
      </c>
      <c r="B1330" s="190"/>
      <c r="C1330" s="266" t="s">
        <v>605</v>
      </c>
      <c r="D1330" s="267">
        <v>43879</v>
      </c>
      <c r="E1330" s="237" t="s">
        <v>3584</v>
      </c>
      <c r="F1330" s="237" t="s">
        <v>3</v>
      </c>
      <c r="G1330" s="237">
        <v>1825432</v>
      </c>
      <c r="H1330" s="190"/>
      <c r="I1330" s="248" t="s">
        <v>4387</v>
      </c>
      <c r="J1330" s="190"/>
      <c r="K1330" s="190"/>
      <c r="L1330" s="190"/>
      <c r="M1330" s="190"/>
      <c r="N1330" s="268">
        <v>0</v>
      </c>
      <c r="O1330" s="268">
        <v>1339.87</v>
      </c>
      <c r="P1330" s="190" t="s">
        <v>657</v>
      </c>
      <c r="Q1330" s="377"/>
    </row>
    <row r="1331" spans="1:17" ht="63.75">
      <c r="A1331" s="265">
        <v>35</v>
      </c>
      <c r="B1331" s="190"/>
      <c r="C1331" s="266" t="s">
        <v>46</v>
      </c>
      <c r="D1331" s="267">
        <v>43879</v>
      </c>
      <c r="E1331" s="237" t="s">
        <v>3585</v>
      </c>
      <c r="F1331" s="237" t="s">
        <v>3</v>
      </c>
      <c r="G1331" s="237">
        <v>1825434</v>
      </c>
      <c r="H1331" s="190"/>
      <c r="I1331" s="248" t="s">
        <v>4388</v>
      </c>
      <c r="J1331" s="190"/>
      <c r="K1331" s="190"/>
      <c r="L1331" s="190"/>
      <c r="M1331" s="190"/>
      <c r="N1331" s="268">
        <v>0</v>
      </c>
      <c r="O1331" s="268">
        <v>2.98</v>
      </c>
      <c r="P1331" s="190" t="s">
        <v>657</v>
      </c>
      <c r="Q1331" s="377"/>
    </row>
    <row r="1332" spans="1:17" ht="51">
      <c r="A1332" s="265" t="s">
        <v>553</v>
      </c>
      <c r="B1332" s="190"/>
      <c r="C1332" s="266" t="s">
        <v>605</v>
      </c>
      <c r="D1332" s="267">
        <v>43879</v>
      </c>
      <c r="E1332" s="237" t="s">
        <v>3586</v>
      </c>
      <c r="F1332" s="237" t="s">
        <v>3</v>
      </c>
      <c r="G1332" s="237">
        <v>1825435</v>
      </c>
      <c r="H1332" s="190"/>
      <c r="I1332" s="248" t="s">
        <v>4389</v>
      </c>
      <c r="J1332" s="190"/>
      <c r="K1332" s="190"/>
      <c r="L1332" s="190"/>
      <c r="M1332" s="190"/>
      <c r="N1332" s="268">
        <v>0</v>
      </c>
      <c r="O1332" s="268">
        <v>1339.87</v>
      </c>
      <c r="P1332" s="190" t="s">
        <v>657</v>
      </c>
      <c r="Q1332" s="377"/>
    </row>
    <row r="1333" spans="1:17" ht="38.25">
      <c r="A1333" s="265">
        <v>590</v>
      </c>
      <c r="B1333" s="190"/>
      <c r="C1333" s="266" t="s">
        <v>1395</v>
      </c>
      <c r="D1333" s="267">
        <v>43879</v>
      </c>
      <c r="E1333" s="237" t="s">
        <v>3587</v>
      </c>
      <c r="F1333" s="237" t="s">
        <v>3</v>
      </c>
      <c r="G1333" s="237">
        <v>1825441</v>
      </c>
      <c r="H1333" s="190"/>
      <c r="I1333" s="248" t="s">
        <v>4390</v>
      </c>
      <c r="J1333" s="190"/>
      <c r="K1333" s="190"/>
      <c r="L1333" s="190"/>
      <c r="M1333" s="190"/>
      <c r="N1333" s="268">
        <v>0</v>
      </c>
      <c r="O1333" s="268">
        <v>224</v>
      </c>
      <c r="P1333" s="190" t="s">
        <v>657</v>
      </c>
      <c r="Q1333" s="377"/>
    </row>
    <row r="1334" spans="1:17" ht="63.75">
      <c r="A1334" s="265">
        <v>35</v>
      </c>
      <c r="B1334" s="190"/>
      <c r="C1334" s="266" t="s">
        <v>46</v>
      </c>
      <c r="D1334" s="267">
        <v>43879</v>
      </c>
      <c r="E1334" s="237" t="s">
        <v>3588</v>
      </c>
      <c r="F1334" s="237" t="s">
        <v>3</v>
      </c>
      <c r="G1334" s="237">
        <v>1825445</v>
      </c>
      <c r="H1334" s="190"/>
      <c r="I1334" s="248" t="s">
        <v>4391</v>
      </c>
      <c r="J1334" s="190"/>
      <c r="K1334" s="190"/>
      <c r="L1334" s="190"/>
      <c r="M1334" s="190"/>
      <c r="N1334" s="268">
        <v>0</v>
      </c>
      <c r="O1334" s="268">
        <v>5.0599999999999996</v>
      </c>
      <c r="P1334" s="190" t="s">
        <v>657</v>
      </c>
      <c r="Q1334" s="377"/>
    </row>
    <row r="1335" spans="1:17" ht="63.75">
      <c r="A1335" s="265">
        <v>35</v>
      </c>
      <c r="B1335" s="190"/>
      <c r="C1335" s="266" t="s">
        <v>46</v>
      </c>
      <c r="D1335" s="267">
        <v>43879</v>
      </c>
      <c r="E1335" s="237" t="s">
        <v>3589</v>
      </c>
      <c r="F1335" s="237" t="s">
        <v>3</v>
      </c>
      <c r="G1335" s="237">
        <v>1825446</v>
      </c>
      <c r="H1335" s="190"/>
      <c r="I1335" s="248" t="s">
        <v>4392</v>
      </c>
      <c r="J1335" s="190"/>
      <c r="K1335" s="190"/>
      <c r="L1335" s="190"/>
      <c r="M1335" s="190"/>
      <c r="N1335" s="268">
        <v>0</v>
      </c>
      <c r="O1335" s="268">
        <v>0.92</v>
      </c>
      <c r="P1335" s="190" t="s">
        <v>657</v>
      </c>
      <c r="Q1335" s="377"/>
    </row>
    <row r="1336" spans="1:17" ht="63.75">
      <c r="A1336" s="265">
        <v>35</v>
      </c>
      <c r="B1336" s="190"/>
      <c r="C1336" s="266" t="s">
        <v>46</v>
      </c>
      <c r="D1336" s="267">
        <v>43879</v>
      </c>
      <c r="E1336" s="237" t="s">
        <v>3590</v>
      </c>
      <c r="F1336" s="237" t="s">
        <v>3</v>
      </c>
      <c r="G1336" s="237">
        <v>1825447</v>
      </c>
      <c r="H1336" s="190"/>
      <c r="I1336" s="248" t="s">
        <v>4393</v>
      </c>
      <c r="J1336" s="190"/>
      <c r="K1336" s="190"/>
      <c r="L1336" s="190"/>
      <c r="M1336" s="190"/>
      <c r="N1336" s="268">
        <v>0</v>
      </c>
      <c r="O1336" s="268">
        <v>7.0000000000000007E-2</v>
      </c>
      <c r="P1336" s="190" t="s">
        <v>657</v>
      </c>
      <c r="Q1336" s="377"/>
    </row>
    <row r="1337" spans="1:17" ht="63.75">
      <c r="A1337" s="265">
        <v>340</v>
      </c>
      <c r="B1337" s="190"/>
      <c r="C1337" s="266" t="s">
        <v>145</v>
      </c>
      <c r="D1337" s="267">
        <v>43879</v>
      </c>
      <c r="E1337" s="237" t="s">
        <v>3591</v>
      </c>
      <c r="F1337" s="237" t="s">
        <v>3</v>
      </c>
      <c r="G1337" s="237">
        <v>1825393</v>
      </c>
      <c r="H1337" s="190"/>
      <c r="I1337" s="248" t="s">
        <v>4394</v>
      </c>
      <c r="J1337" s="190"/>
      <c r="K1337" s="190"/>
      <c r="L1337" s="190"/>
      <c r="M1337" s="190"/>
      <c r="N1337" s="268">
        <v>0</v>
      </c>
      <c r="O1337" s="268">
        <v>1304.92</v>
      </c>
      <c r="P1337" s="190" t="s">
        <v>657</v>
      </c>
      <c r="Q1337" s="377"/>
    </row>
    <row r="1338" spans="1:17" ht="63.75">
      <c r="A1338" s="265">
        <v>340</v>
      </c>
      <c r="B1338" s="190"/>
      <c r="C1338" s="266" t="s">
        <v>145</v>
      </c>
      <c r="D1338" s="267">
        <v>43879</v>
      </c>
      <c r="E1338" s="237" t="s">
        <v>3592</v>
      </c>
      <c r="F1338" s="237" t="s">
        <v>3</v>
      </c>
      <c r="G1338" s="237">
        <v>1825391</v>
      </c>
      <c r="H1338" s="190"/>
      <c r="I1338" s="248" t="s">
        <v>4395</v>
      </c>
      <c r="J1338" s="190"/>
      <c r="K1338" s="190"/>
      <c r="L1338" s="190"/>
      <c r="M1338" s="190"/>
      <c r="N1338" s="268">
        <v>0</v>
      </c>
      <c r="O1338" s="268">
        <v>1304.92</v>
      </c>
      <c r="P1338" s="190" t="s">
        <v>657</v>
      </c>
      <c r="Q1338" s="377"/>
    </row>
    <row r="1339" spans="1:17" ht="63.75">
      <c r="A1339" s="265">
        <v>66</v>
      </c>
      <c r="B1339" s="190"/>
      <c r="C1339" s="266" t="s">
        <v>52</v>
      </c>
      <c r="D1339" s="267">
        <v>43879</v>
      </c>
      <c r="E1339" s="237" t="s">
        <v>3593</v>
      </c>
      <c r="F1339" s="237" t="s">
        <v>3</v>
      </c>
      <c r="G1339" s="237">
        <v>1825390</v>
      </c>
      <c r="H1339" s="190"/>
      <c r="I1339" s="248" t="s">
        <v>4396</v>
      </c>
      <c r="J1339" s="190"/>
      <c r="K1339" s="190"/>
      <c r="L1339" s="190"/>
      <c r="M1339" s="190"/>
      <c r="N1339" s="268">
        <v>0</v>
      </c>
      <c r="O1339" s="268">
        <v>4055.5</v>
      </c>
      <c r="P1339" s="190" t="s">
        <v>657</v>
      </c>
      <c r="Q1339" s="377"/>
    </row>
    <row r="1340" spans="1:17" ht="51">
      <c r="A1340" s="265">
        <v>35</v>
      </c>
      <c r="B1340" s="190"/>
      <c r="C1340" s="266" t="s">
        <v>46</v>
      </c>
      <c r="D1340" s="267">
        <v>43879</v>
      </c>
      <c r="E1340" s="237" t="s">
        <v>3594</v>
      </c>
      <c r="F1340" s="237" t="s">
        <v>3</v>
      </c>
      <c r="G1340" s="237">
        <v>1825389</v>
      </c>
      <c r="H1340" s="190"/>
      <c r="I1340" s="248" t="s">
        <v>4397</v>
      </c>
      <c r="J1340" s="190"/>
      <c r="K1340" s="190"/>
      <c r="L1340" s="190"/>
      <c r="M1340" s="190"/>
      <c r="N1340" s="268">
        <v>0</v>
      </c>
      <c r="O1340" s="268">
        <v>7.51</v>
      </c>
      <c r="P1340" s="190" t="s">
        <v>657</v>
      </c>
      <c r="Q1340" s="377"/>
    </row>
    <row r="1341" spans="1:17" ht="63.75">
      <c r="A1341" s="265">
        <v>35</v>
      </c>
      <c r="B1341" s="190"/>
      <c r="C1341" s="266" t="s">
        <v>46</v>
      </c>
      <c r="D1341" s="267">
        <v>43879</v>
      </c>
      <c r="E1341" s="237" t="s">
        <v>3595</v>
      </c>
      <c r="F1341" s="237" t="s">
        <v>3</v>
      </c>
      <c r="G1341" s="237">
        <v>1825448</v>
      </c>
      <c r="H1341" s="190"/>
      <c r="I1341" s="248" t="s">
        <v>4398</v>
      </c>
      <c r="J1341" s="190"/>
      <c r="K1341" s="190"/>
      <c r="L1341" s="190"/>
      <c r="M1341" s="190"/>
      <c r="N1341" s="268">
        <v>0</v>
      </c>
      <c r="O1341" s="268">
        <v>3.17</v>
      </c>
      <c r="P1341" s="190" t="s">
        <v>657</v>
      </c>
      <c r="Q1341" s="377"/>
    </row>
    <row r="1342" spans="1:17" ht="51">
      <c r="A1342" s="265" t="s">
        <v>553</v>
      </c>
      <c r="B1342" s="190"/>
      <c r="C1342" s="266" t="s">
        <v>605</v>
      </c>
      <c r="D1342" s="267">
        <v>43879</v>
      </c>
      <c r="E1342" s="237" t="s">
        <v>3596</v>
      </c>
      <c r="F1342" s="237" t="s">
        <v>3</v>
      </c>
      <c r="G1342" s="237">
        <v>1825453</v>
      </c>
      <c r="H1342" s="190"/>
      <c r="I1342" s="248" t="s">
        <v>4399</v>
      </c>
      <c r="J1342" s="190"/>
      <c r="K1342" s="190"/>
      <c r="L1342" s="190"/>
      <c r="M1342" s="190"/>
      <c r="N1342" s="268">
        <v>0</v>
      </c>
      <c r="O1342" s="268">
        <v>347.84</v>
      </c>
      <c r="P1342" s="190" t="s">
        <v>657</v>
      </c>
      <c r="Q1342" s="377"/>
    </row>
    <row r="1343" spans="1:17" ht="51">
      <c r="A1343" s="265">
        <v>35</v>
      </c>
      <c r="B1343" s="190"/>
      <c r="C1343" s="266" t="s">
        <v>46</v>
      </c>
      <c r="D1343" s="267">
        <v>43879</v>
      </c>
      <c r="E1343" s="237" t="s">
        <v>3597</v>
      </c>
      <c r="F1343" s="237" t="s">
        <v>3</v>
      </c>
      <c r="G1343" s="237">
        <v>1825489</v>
      </c>
      <c r="H1343" s="190"/>
      <c r="I1343" s="248" t="s">
        <v>4400</v>
      </c>
      <c r="J1343" s="190"/>
      <c r="K1343" s="190"/>
      <c r="L1343" s="190"/>
      <c r="M1343" s="190"/>
      <c r="N1343" s="268">
        <v>0</v>
      </c>
      <c r="O1343" s="268">
        <v>4</v>
      </c>
      <c r="P1343" s="190" t="s">
        <v>657</v>
      </c>
      <c r="Q1343" s="377"/>
    </row>
    <row r="1344" spans="1:17" ht="51">
      <c r="A1344" s="265">
        <v>35</v>
      </c>
      <c r="B1344" s="190"/>
      <c r="C1344" s="266" t="s">
        <v>46</v>
      </c>
      <c r="D1344" s="267">
        <v>43879</v>
      </c>
      <c r="E1344" s="237" t="s">
        <v>3598</v>
      </c>
      <c r="F1344" s="237" t="s">
        <v>3</v>
      </c>
      <c r="G1344" s="237">
        <v>1825494</v>
      </c>
      <c r="H1344" s="190"/>
      <c r="I1344" s="248" t="s">
        <v>4401</v>
      </c>
      <c r="J1344" s="190"/>
      <c r="K1344" s="190"/>
      <c r="L1344" s="190"/>
      <c r="M1344" s="190"/>
      <c r="N1344" s="268">
        <v>0</v>
      </c>
      <c r="O1344" s="268">
        <v>19.899999999999999</v>
      </c>
      <c r="P1344" s="190" t="s">
        <v>657</v>
      </c>
      <c r="Q1344" s="377"/>
    </row>
    <row r="1345" spans="1:17" ht="51">
      <c r="A1345" s="265">
        <v>591</v>
      </c>
      <c r="B1345" s="190"/>
      <c r="C1345" s="266" t="s">
        <v>702</v>
      </c>
      <c r="D1345" s="267">
        <v>43879</v>
      </c>
      <c r="E1345" s="237" t="s">
        <v>3599</v>
      </c>
      <c r="F1345" s="237" t="s">
        <v>3</v>
      </c>
      <c r="G1345" s="237">
        <v>1825497</v>
      </c>
      <c r="H1345" s="190"/>
      <c r="I1345" s="248" t="s">
        <v>4402</v>
      </c>
      <c r="J1345" s="190"/>
      <c r="K1345" s="190"/>
      <c r="L1345" s="190"/>
      <c r="M1345" s="190"/>
      <c r="N1345" s="268">
        <v>0</v>
      </c>
      <c r="O1345" s="268">
        <v>65.7</v>
      </c>
      <c r="P1345" s="190" t="s">
        <v>657</v>
      </c>
      <c r="Q1345" s="377"/>
    </row>
    <row r="1346" spans="1:17" ht="51">
      <c r="A1346" s="265" t="s">
        <v>553</v>
      </c>
      <c r="B1346" s="190"/>
      <c r="C1346" s="266" t="s">
        <v>605</v>
      </c>
      <c r="D1346" s="267">
        <v>43879</v>
      </c>
      <c r="E1346" s="237" t="s">
        <v>3600</v>
      </c>
      <c r="F1346" s="237" t="s">
        <v>3</v>
      </c>
      <c r="G1346" s="237">
        <v>1825500</v>
      </c>
      <c r="H1346" s="190"/>
      <c r="I1346" s="248" t="s">
        <v>4403</v>
      </c>
      <c r="J1346" s="190"/>
      <c r="K1346" s="190"/>
      <c r="L1346" s="190"/>
      <c r="M1346" s="190"/>
      <c r="N1346" s="268">
        <v>0</v>
      </c>
      <c r="O1346" s="268">
        <v>4826.09</v>
      </c>
      <c r="P1346" s="190" t="s">
        <v>657</v>
      </c>
      <c r="Q1346" s="377"/>
    </row>
    <row r="1347" spans="1:17" ht="51">
      <c r="A1347" s="265">
        <v>35</v>
      </c>
      <c r="B1347" s="190"/>
      <c r="C1347" s="266" t="s">
        <v>46</v>
      </c>
      <c r="D1347" s="267">
        <v>43879</v>
      </c>
      <c r="E1347" s="237" t="s">
        <v>3601</v>
      </c>
      <c r="F1347" s="237" t="s">
        <v>3</v>
      </c>
      <c r="G1347" s="237">
        <v>1825523</v>
      </c>
      <c r="H1347" s="190"/>
      <c r="I1347" s="248" t="s">
        <v>4404</v>
      </c>
      <c r="J1347" s="190"/>
      <c r="K1347" s="190"/>
      <c r="L1347" s="190"/>
      <c r="M1347" s="190"/>
      <c r="N1347" s="268">
        <v>0</v>
      </c>
      <c r="O1347" s="268">
        <v>18.78</v>
      </c>
      <c r="P1347" s="190" t="s">
        <v>657</v>
      </c>
      <c r="Q1347" s="377"/>
    </row>
    <row r="1348" spans="1:17" ht="51">
      <c r="A1348" s="265">
        <v>35</v>
      </c>
      <c r="B1348" s="190"/>
      <c r="C1348" s="266" t="s">
        <v>46</v>
      </c>
      <c r="D1348" s="267">
        <v>43879</v>
      </c>
      <c r="E1348" s="237" t="s">
        <v>3602</v>
      </c>
      <c r="F1348" s="237" t="s">
        <v>3</v>
      </c>
      <c r="G1348" s="237">
        <v>1825535</v>
      </c>
      <c r="H1348" s="190"/>
      <c r="I1348" s="248" t="s">
        <v>4405</v>
      </c>
      <c r="J1348" s="190"/>
      <c r="K1348" s="190"/>
      <c r="L1348" s="190"/>
      <c r="M1348" s="190"/>
      <c r="N1348" s="268">
        <v>0</v>
      </c>
      <c r="O1348" s="268">
        <v>1.5</v>
      </c>
      <c r="P1348" s="190" t="s">
        <v>657</v>
      </c>
      <c r="Q1348" s="377"/>
    </row>
    <row r="1349" spans="1:17" ht="63.75">
      <c r="A1349" s="265">
        <v>35</v>
      </c>
      <c r="B1349" s="190"/>
      <c r="C1349" s="266" t="s">
        <v>46</v>
      </c>
      <c r="D1349" s="267">
        <v>43879</v>
      </c>
      <c r="E1349" s="237" t="s">
        <v>3603</v>
      </c>
      <c r="F1349" s="237" t="s">
        <v>3</v>
      </c>
      <c r="G1349" s="237">
        <v>1825536</v>
      </c>
      <c r="H1349" s="190"/>
      <c r="I1349" s="248" t="s">
        <v>4406</v>
      </c>
      <c r="J1349" s="190"/>
      <c r="K1349" s="190"/>
      <c r="L1349" s="190"/>
      <c r="M1349" s="190"/>
      <c r="N1349" s="268">
        <v>0</v>
      </c>
      <c r="O1349" s="268">
        <v>8.82</v>
      </c>
      <c r="P1349" s="190" t="s">
        <v>657</v>
      </c>
      <c r="Q1349" s="377"/>
    </row>
    <row r="1350" spans="1:17" ht="51">
      <c r="A1350" s="265">
        <v>35</v>
      </c>
      <c r="B1350" s="190"/>
      <c r="C1350" s="266" t="s">
        <v>46</v>
      </c>
      <c r="D1350" s="267">
        <v>43879</v>
      </c>
      <c r="E1350" s="237" t="s">
        <v>3604</v>
      </c>
      <c r="F1350" s="237" t="s">
        <v>3</v>
      </c>
      <c r="G1350" s="237">
        <v>1825537</v>
      </c>
      <c r="H1350" s="190"/>
      <c r="I1350" s="248" t="s">
        <v>4407</v>
      </c>
      <c r="J1350" s="190"/>
      <c r="K1350" s="190"/>
      <c r="L1350" s="190"/>
      <c r="M1350" s="190"/>
      <c r="N1350" s="268">
        <v>0</v>
      </c>
      <c r="O1350" s="268">
        <v>21.5</v>
      </c>
      <c r="P1350" s="190" t="s">
        <v>657</v>
      </c>
      <c r="Q1350" s="377"/>
    </row>
    <row r="1351" spans="1:17" ht="63.75">
      <c r="A1351" s="265">
        <v>35</v>
      </c>
      <c r="B1351" s="190"/>
      <c r="C1351" s="266" t="s">
        <v>46</v>
      </c>
      <c r="D1351" s="267">
        <v>43879</v>
      </c>
      <c r="E1351" s="237" t="s">
        <v>3605</v>
      </c>
      <c r="F1351" s="237" t="s">
        <v>3</v>
      </c>
      <c r="G1351" s="237">
        <v>1825538</v>
      </c>
      <c r="H1351" s="190"/>
      <c r="I1351" s="248" t="s">
        <v>4408</v>
      </c>
      <c r="J1351" s="190"/>
      <c r="K1351" s="190"/>
      <c r="L1351" s="190"/>
      <c r="M1351" s="190"/>
      <c r="N1351" s="268">
        <v>0</v>
      </c>
      <c r="O1351" s="268">
        <v>12.75</v>
      </c>
      <c r="P1351" s="190" t="s">
        <v>657</v>
      </c>
      <c r="Q1351" s="377"/>
    </row>
    <row r="1352" spans="1:17" ht="51">
      <c r="A1352" s="265">
        <v>35</v>
      </c>
      <c r="B1352" s="190"/>
      <c r="C1352" s="266" t="s">
        <v>46</v>
      </c>
      <c r="D1352" s="267">
        <v>43879</v>
      </c>
      <c r="E1352" s="237" t="s">
        <v>3606</v>
      </c>
      <c r="F1352" s="237" t="s">
        <v>3</v>
      </c>
      <c r="G1352" s="237">
        <v>1825541</v>
      </c>
      <c r="H1352" s="190"/>
      <c r="I1352" s="248" t="s">
        <v>4409</v>
      </c>
      <c r="J1352" s="190"/>
      <c r="K1352" s="190"/>
      <c r="L1352" s="190"/>
      <c r="M1352" s="190"/>
      <c r="N1352" s="268">
        <v>0</v>
      </c>
      <c r="O1352" s="268">
        <v>3.8</v>
      </c>
      <c r="P1352" s="190" t="s">
        <v>657</v>
      </c>
      <c r="Q1352" s="377"/>
    </row>
    <row r="1353" spans="1:17" ht="51">
      <c r="A1353" s="265">
        <v>35</v>
      </c>
      <c r="B1353" s="190"/>
      <c r="C1353" s="266" t="s">
        <v>46</v>
      </c>
      <c r="D1353" s="267">
        <v>43879</v>
      </c>
      <c r="E1353" s="237" t="s">
        <v>3607</v>
      </c>
      <c r="F1353" s="237" t="s">
        <v>3</v>
      </c>
      <c r="G1353" s="237">
        <v>1825555</v>
      </c>
      <c r="H1353" s="190"/>
      <c r="I1353" s="248" t="s">
        <v>4410</v>
      </c>
      <c r="J1353" s="190"/>
      <c r="K1353" s="190"/>
      <c r="L1353" s="190"/>
      <c r="M1353" s="190"/>
      <c r="N1353" s="268">
        <v>0</v>
      </c>
      <c r="O1353" s="268">
        <v>5187.59</v>
      </c>
      <c r="P1353" s="190" t="s">
        <v>657</v>
      </c>
      <c r="Q1353" s="377"/>
    </row>
    <row r="1354" spans="1:17" ht="51">
      <c r="A1354" s="265" t="s">
        <v>553</v>
      </c>
      <c r="B1354" s="190"/>
      <c r="C1354" s="266" t="s">
        <v>605</v>
      </c>
      <c r="D1354" s="267">
        <v>43879</v>
      </c>
      <c r="E1354" s="237" t="s">
        <v>3608</v>
      </c>
      <c r="F1354" s="237" t="s">
        <v>3</v>
      </c>
      <c r="G1354" s="237">
        <v>1825558</v>
      </c>
      <c r="H1354" s="190"/>
      <c r="I1354" s="248" t="s">
        <v>4411</v>
      </c>
      <c r="J1354" s="190"/>
      <c r="K1354" s="190"/>
      <c r="L1354" s="190"/>
      <c r="M1354" s="190"/>
      <c r="N1354" s="268">
        <v>0</v>
      </c>
      <c r="O1354" s="268">
        <v>55.03</v>
      </c>
      <c r="P1354" s="190" t="s">
        <v>657</v>
      </c>
      <c r="Q1354" s="377"/>
    </row>
    <row r="1355" spans="1:17" ht="51">
      <c r="A1355" s="265" t="s">
        <v>553</v>
      </c>
      <c r="B1355" s="190"/>
      <c r="C1355" s="266" t="s">
        <v>605</v>
      </c>
      <c r="D1355" s="267">
        <v>43879</v>
      </c>
      <c r="E1355" s="237" t="s">
        <v>3609</v>
      </c>
      <c r="F1355" s="237" t="s">
        <v>3</v>
      </c>
      <c r="G1355" s="237">
        <v>1825562</v>
      </c>
      <c r="H1355" s="190"/>
      <c r="I1355" s="248" t="s">
        <v>4411</v>
      </c>
      <c r="J1355" s="190"/>
      <c r="K1355" s="190"/>
      <c r="L1355" s="190"/>
      <c r="M1355" s="190"/>
      <c r="N1355" s="268">
        <v>0</v>
      </c>
      <c r="O1355" s="268">
        <v>231.4</v>
      </c>
      <c r="P1355" s="190" t="s">
        <v>657</v>
      </c>
      <c r="Q1355" s="377"/>
    </row>
    <row r="1356" spans="1:17" ht="63.75">
      <c r="A1356" s="265">
        <v>35</v>
      </c>
      <c r="B1356" s="190"/>
      <c r="C1356" s="266" t="s">
        <v>46</v>
      </c>
      <c r="D1356" s="267">
        <v>43879</v>
      </c>
      <c r="E1356" s="237" t="s">
        <v>3610</v>
      </c>
      <c r="F1356" s="237" t="s">
        <v>3</v>
      </c>
      <c r="G1356" s="237">
        <v>1825568</v>
      </c>
      <c r="H1356" s="190"/>
      <c r="I1356" s="248" t="s">
        <v>4412</v>
      </c>
      <c r="J1356" s="190"/>
      <c r="K1356" s="190"/>
      <c r="L1356" s="190"/>
      <c r="M1356" s="190"/>
      <c r="N1356" s="268">
        <v>0</v>
      </c>
      <c r="O1356" s="268">
        <v>0.4</v>
      </c>
      <c r="P1356" s="190" t="s">
        <v>657</v>
      </c>
      <c r="Q1356" s="377"/>
    </row>
    <row r="1357" spans="1:17" ht="63.75">
      <c r="A1357" s="265">
        <v>35</v>
      </c>
      <c r="B1357" s="190"/>
      <c r="C1357" s="266" t="s">
        <v>46</v>
      </c>
      <c r="D1357" s="267">
        <v>43879</v>
      </c>
      <c r="E1357" s="237" t="s">
        <v>3611</v>
      </c>
      <c r="F1357" s="237" t="s">
        <v>3</v>
      </c>
      <c r="G1357" s="237">
        <v>1825571</v>
      </c>
      <c r="H1357" s="190"/>
      <c r="I1357" s="248" t="s">
        <v>4413</v>
      </c>
      <c r="J1357" s="190"/>
      <c r="K1357" s="190"/>
      <c r="L1357" s="190"/>
      <c r="M1357" s="190"/>
      <c r="N1357" s="268">
        <v>0</v>
      </c>
      <c r="O1357" s="268">
        <v>0.45</v>
      </c>
      <c r="P1357" s="190" t="s">
        <v>657</v>
      </c>
      <c r="Q1357" s="377"/>
    </row>
    <row r="1358" spans="1:17" ht="51">
      <c r="A1358" s="265">
        <v>35</v>
      </c>
      <c r="B1358" s="190"/>
      <c r="C1358" s="266" t="s">
        <v>46</v>
      </c>
      <c r="D1358" s="267">
        <v>43879</v>
      </c>
      <c r="E1358" s="237" t="s">
        <v>3612</v>
      </c>
      <c r="F1358" s="237" t="s">
        <v>3</v>
      </c>
      <c r="G1358" s="237">
        <v>1825572</v>
      </c>
      <c r="H1358" s="190"/>
      <c r="I1358" s="248" t="s">
        <v>4414</v>
      </c>
      <c r="J1358" s="190"/>
      <c r="K1358" s="190"/>
      <c r="L1358" s="190"/>
      <c r="M1358" s="190"/>
      <c r="N1358" s="268">
        <v>0</v>
      </c>
      <c r="O1358" s="268">
        <v>2.04</v>
      </c>
      <c r="P1358" s="190" t="s">
        <v>657</v>
      </c>
      <c r="Q1358" s="377"/>
    </row>
    <row r="1359" spans="1:17" ht="51">
      <c r="A1359" s="265" t="s">
        <v>553</v>
      </c>
      <c r="B1359" s="190"/>
      <c r="C1359" s="266" t="s">
        <v>605</v>
      </c>
      <c r="D1359" s="267">
        <v>43879</v>
      </c>
      <c r="E1359" s="237" t="s">
        <v>3613</v>
      </c>
      <c r="F1359" s="237" t="s">
        <v>3</v>
      </c>
      <c r="G1359" s="237">
        <v>1825579</v>
      </c>
      <c r="H1359" s="190"/>
      <c r="I1359" s="248" t="s">
        <v>4415</v>
      </c>
      <c r="J1359" s="190"/>
      <c r="K1359" s="190"/>
      <c r="L1359" s="190"/>
      <c r="M1359" s="190"/>
      <c r="N1359" s="268">
        <v>0</v>
      </c>
      <c r="O1359" s="268">
        <v>13180.35</v>
      </c>
      <c r="P1359" s="190" t="s">
        <v>657</v>
      </c>
      <c r="Q1359" s="377"/>
    </row>
    <row r="1360" spans="1:17" ht="51">
      <c r="A1360" s="265">
        <v>599</v>
      </c>
      <c r="B1360" s="190"/>
      <c r="C1360" s="266" t="s">
        <v>1300</v>
      </c>
      <c r="D1360" s="267">
        <v>43879</v>
      </c>
      <c r="E1360" s="237" t="s">
        <v>3614</v>
      </c>
      <c r="F1360" s="237" t="s">
        <v>3</v>
      </c>
      <c r="G1360" s="237">
        <v>1825585</v>
      </c>
      <c r="H1360" s="190"/>
      <c r="I1360" s="248" t="s">
        <v>4416</v>
      </c>
      <c r="J1360" s="190"/>
      <c r="K1360" s="190"/>
      <c r="L1360" s="190"/>
      <c r="M1360" s="190"/>
      <c r="N1360" s="268">
        <v>0</v>
      </c>
      <c r="O1360" s="268">
        <v>10</v>
      </c>
      <c r="P1360" s="190" t="s">
        <v>657</v>
      </c>
      <c r="Q1360" s="377"/>
    </row>
    <row r="1361" spans="1:17" ht="51">
      <c r="A1361" s="265" t="s">
        <v>553</v>
      </c>
      <c r="B1361" s="190"/>
      <c r="C1361" s="266" t="s">
        <v>605</v>
      </c>
      <c r="D1361" s="267">
        <v>43879</v>
      </c>
      <c r="E1361" s="237" t="s">
        <v>3615</v>
      </c>
      <c r="F1361" s="237" t="s">
        <v>3</v>
      </c>
      <c r="G1361" s="237">
        <v>1825598</v>
      </c>
      <c r="H1361" s="190"/>
      <c r="I1361" s="248" t="s">
        <v>4417</v>
      </c>
      <c r="J1361" s="190"/>
      <c r="K1361" s="190"/>
      <c r="L1361" s="190"/>
      <c r="M1361" s="190"/>
      <c r="N1361" s="268">
        <v>0</v>
      </c>
      <c r="O1361" s="268">
        <v>7154.61</v>
      </c>
      <c r="P1361" s="190" t="s">
        <v>657</v>
      </c>
      <c r="Q1361" s="377"/>
    </row>
    <row r="1362" spans="1:17" ht="38.25">
      <c r="A1362" s="265">
        <v>15</v>
      </c>
      <c r="B1362" s="190"/>
      <c r="C1362" s="266" t="s">
        <v>42</v>
      </c>
      <c r="D1362" s="267">
        <v>43879</v>
      </c>
      <c r="E1362" s="237" t="s">
        <v>3616</v>
      </c>
      <c r="F1362" s="237" t="s">
        <v>3</v>
      </c>
      <c r="G1362" s="237">
        <v>1825601</v>
      </c>
      <c r="H1362" s="190"/>
      <c r="I1362" s="248" t="s">
        <v>4418</v>
      </c>
      <c r="J1362" s="190"/>
      <c r="K1362" s="190"/>
      <c r="L1362" s="190"/>
      <c r="M1362" s="190"/>
      <c r="N1362" s="268">
        <v>0</v>
      </c>
      <c r="O1362" s="268">
        <v>379.29</v>
      </c>
      <c r="P1362" s="190" t="s">
        <v>657</v>
      </c>
      <c r="Q1362" s="377"/>
    </row>
    <row r="1363" spans="1:17" ht="63.75">
      <c r="A1363" s="265">
        <v>35</v>
      </c>
      <c r="B1363" s="190"/>
      <c r="C1363" s="266" t="s">
        <v>46</v>
      </c>
      <c r="D1363" s="267">
        <v>43879</v>
      </c>
      <c r="E1363" s="237" t="s">
        <v>3617</v>
      </c>
      <c r="F1363" s="237" t="s">
        <v>3</v>
      </c>
      <c r="G1363" s="237">
        <v>1825615</v>
      </c>
      <c r="H1363" s="190"/>
      <c r="I1363" s="248" t="s">
        <v>4419</v>
      </c>
      <c r="J1363" s="190"/>
      <c r="K1363" s="190"/>
      <c r="L1363" s="190"/>
      <c r="M1363" s="190"/>
      <c r="N1363" s="268">
        <v>0</v>
      </c>
      <c r="O1363" s="268">
        <v>4.9000000000000004</v>
      </c>
      <c r="P1363" s="190" t="s">
        <v>657</v>
      </c>
      <c r="Q1363" s="377"/>
    </row>
    <row r="1364" spans="1:17" ht="51">
      <c r="A1364" s="265">
        <v>35</v>
      </c>
      <c r="B1364" s="190"/>
      <c r="C1364" s="266" t="s">
        <v>46</v>
      </c>
      <c r="D1364" s="267">
        <v>43879</v>
      </c>
      <c r="E1364" s="237" t="s">
        <v>3618</v>
      </c>
      <c r="F1364" s="237" t="s">
        <v>3</v>
      </c>
      <c r="G1364" s="237">
        <v>1825617</v>
      </c>
      <c r="H1364" s="190"/>
      <c r="I1364" s="248" t="s">
        <v>4420</v>
      </c>
      <c r="J1364" s="190"/>
      <c r="K1364" s="190"/>
      <c r="L1364" s="190"/>
      <c r="M1364" s="190"/>
      <c r="N1364" s="268">
        <v>0</v>
      </c>
      <c r="O1364" s="268">
        <v>0.4</v>
      </c>
      <c r="P1364" s="190" t="s">
        <v>657</v>
      </c>
      <c r="Q1364" s="377"/>
    </row>
    <row r="1365" spans="1:17" ht="51">
      <c r="A1365" s="265">
        <v>35</v>
      </c>
      <c r="B1365" s="190"/>
      <c r="C1365" s="266" t="s">
        <v>46</v>
      </c>
      <c r="D1365" s="267">
        <v>43879</v>
      </c>
      <c r="E1365" s="237" t="s">
        <v>3619</v>
      </c>
      <c r="F1365" s="237" t="s">
        <v>3</v>
      </c>
      <c r="G1365" s="237">
        <v>1825618</v>
      </c>
      <c r="H1365" s="190"/>
      <c r="I1365" s="248" t="s">
        <v>4421</v>
      </c>
      <c r="J1365" s="190"/>
      <c r="K1365" s="190"/>
      <c r="L1365" s="190"/>
      <c r="M1365" s="190"/>
      <c r="N1365" s="268">
        <v>0</v>
      </c>
      <c r="O1365" s="268">
        <v>1</v>
      </c>
      <c r="P1365" s="190" t="s">
        <v>657</v>
      </c>
      <c r="Q1365" s="377"/>
    </row>
    <row r="1366" spans="1:17" ht="51">
      <c r="A1366" s="265">
        <v>35</v>
      </c>
      <c r="B1366" s="190"/>
      <c r="C1366" s="266" t="s">
        <v>46</v>
      </c>
      <c r="D1366" s="267">
        <v>43879</v>
      </c>
      <c r="E1366" s="237" t="s">
        <v>3620</v>
      </c>
      <c r="F1366" s="237" t="s">
        <v>3</v>
      </c>
      <c r="G1366" s="237">
        <v>1825619</v>
      </c>
      <c r="H1366" s="190"/>
      <c r="I1366" s="248" t="s">
        <v>4422</v>
      </c>
      <c r="J1366" s="190"/>
      <c r="K1366" s="190"/>
      <c r="L1366" s="190"/>
      <c r="M1366" s="190"/>
      <c r="N1366" s="268">
        <v>0</v>
      </c>
      <c r="O1366" s="268">
        <v>16.5</v>
      </c>
      <c r="P1366" s="190" t="s">
        <v>657</v>
      </c>
      <c r="Q1366" s="377"/>
    </row>
    <row r="1367" spans="1:17" ht="63.75">
      <c r="A1367" s="265">
        <v>35</v>
      </c>
      <c r="B1367" s="190"/>
      <c r="C1367" s="266" t="s">
        <v>46</v>
      </c>
      <c r="D1367" s="267">
        <v>43879</v>
      </c>
      <c r="E1367" s="237" t="s">
        <v>3621</v>
      </c>
      <c r="F1367" s="237" t="s">
        <v>3</v>
      </c>
      <c r="G1367" s="237">
        <v>1825622</v>
      </c>
      <c r="H1367" s="190"/>
      <c r="I1367" s="248" t="s">
        <v>4423</v>
      </c>
      <c r="J1367" s="190"/>
      <c r="K1367" s="190"/>
      <c r="L1367" s="190"/>
      <c r="M1367" s="190"/>
      <c r="N1367" s="268">
        <v>0</v>
      </c>
      <c r="O1367" s="268">
        <v>3.4</v>
      </c>
      <c r="P1367" s="190" t="s">
        <v>657</v>
      </c>
      <c r="Q1367" s="377"/>
    </row>
    <row r="1368" spans="1:17" ht="63.75">
      <c r="A1368" s="265">
        <v>35</v>
      </c>
      <c r="B1368" s="190"/>
      <c r="C1368" s="266" t="s">
        <v>46</v>
      </c>
      <c r="D1368" s="267">
        <v>43879</v>
      </c>
      <c r="E1368" s="237" t="s">
        <v>3622</v>
      </c>
      <c r="F1368" s="237" t="s">
        <v>3</v>
      </c>
      <c r="G1368" s="237">
        <v>1825623</v>
      </c>
      <c r="H1368" s="190"/>
      <c r="I1368" s="248" t="s">
        <v>4424</v>
      </c>
      <c r="J1368" s="190"/>
      <c r="K1368" s="190"/>
      <c r="L1368" s="190"/>
      <c r="M1368" s="190"/>
      <c r="N1368" s="268">
        <v>0</v>
      </c>
      <c r="O1368" s="268">
        <v>0.4</v>
      </c>
      <c r="P1368" s="190" t="s">
        <v>657</v>
      </c>
      <c r="Q1368" s="377"/>
    </row>
    <row r="1369" spans="1:17" ht="51">
      <c r="A1369" s="265">
        <v>35</v>
      </c>
      <c r="B1369" s="190"/>
      <c r="C1369" s="266" t="s">
        <v>46</v>
      </c>
      <c r="D1369" s="267">
        <v>43879</v>
      </c>
      <c r="E1369" s="237" t="s">
        <v>3623</v>
      </c>
      <c r="F1369" s="237" t="s">
        <v>3</v>
      </c>
      <c r="G1369" s="237">
        <v>1825624</v>
      </c>
      <c r="H1369" s="190"/>
      <c r="I1369" s="248" t="s">
        <v>4425</v>
      </c>
      <c r="J1369" s="190"/>
      <c r="K1369" s="190"/>
      <c r="L1369" s="190"/>
      <c r="M1369" s="190"/>
      <c r="N1369" s="268">
        <v>0</v>
      </c>
      <c r="O1369" s="268">
        <v>4.8499999999999996</v>
      </c>
      <c r="P1369" s="190" t="s">
        <v>657</v>
      </c>
      <c r="Q1369" s="377"/>
    </row>
    <row r="1370" spans="1:17" ht="51">
      <c r="A1370" s="265">
        <v>35</v>
      </c>
      <c r="B1370" s="190"/>
      <c r="C1370" s="266" t="s">
        <v>46</v>
      </c>
      <c r="D1370" s="267">
        <v>43879</v>
      </c>
      <c r="E1370" s="237" t="s">
        <v>3624</v>
      </c>
      <c r="F1370" s="237" t="s">
        <v>3</v>
      </c>
      <c r="G1370" s="237">
        <v>1825626</v>
      </c>
      <c r="H1370" s="190"/>
      <c r="I1370" s="248" t="s">
        <v>4426</v>
      </c>
      <c r="J1370" s="190"/>
      <c r="K1370" s="190"/>
      <c r="L1370" s="190"/>
      <c r="M1370" s="190"/>
      <c r="N1370" s="268">
        <v>0</v>
      </c>
      <c r="O1370" s="268">
        <v>3.35</v>
      </c>
      <c r="P1370" s="190" t="s">
        <v>657</v>
      </c>
      <c r="Q1370" s="377"/>
    </row>
    <row r="1371" spans="1:17" ht="51">
      <c r="A1371" s="265">
        <v>35</v>
      </c>
      <c r="B1371" s="190"/>
      <c r="C1371" s="266" t="s">
        <v>46</v>
      </c>
      <c r="D1371" s="267">
        <v>43879</v>
      </c>
      <c r="E1371" s="237" t="s">
        <v>3625</v>
      </c>
      <c r="F1371" s="237" t="s">
        <v>3</v>
      </c>
      <c r="G1371" s="237">
        <v>1825628</v>
      </c>
      <c r="H1371" s="190"/>
      <c r="I1371" s="248" t="s">
        <v>4427</v>
      </c>
      <c r="J1371" s="190"/>
      <c r="K1371" s="190"/>
      <c r="L1371" s="190"/>
      <c r="M1371" s="190"/>
      <c r="N1371" s="268">
        <v>0</v>
      </c>
      <c r="O1371" s="268">
        <v>4.84</v>
      </c>
      <c r="P1371" s="190" t="s">
        <v>657</v>
      </c>
      <c r="Q1371" s="377"/>
    </row>
    <row r="1372" spans="1:17" ht="51">
      <c r="A1372" s="265">
        <v>35</v>
      </c>
      <c r="B1372" s="190"/>
      <c r="C1372" s="266" t="s">
        <v>46</v>
      </c>
      <c r="D1372" s="267">
        <v>43879</v>
      </c>
      <c r="E1372" s="237" t="s">
        <v>3626</v>
      </c>
      <c r="F1372" s="237" t="s">
        <v>3</v>
      </c>
      <c r="G1372" s="237">
        <v>1825629</v>
      </c>
      <c r="H1372" s="190"/>
      <c r="I1372" s="248" t="s">
        <v>4428</v>
      </c>
      <c r="J1372" s="190"/>
      <c r="K1372" s="190"/>
      <c r="L1372" s="190"/>
      <c r="M1372" s="190"/>
      <c r="N1372" s="268">
        <v>0</v>
      </c>
      <c r="O1372" s="268">
        <v>1.47</v>
      </c>
      <c r="P1372" s="190" t="s">
        <v>657</v>
      </c>
      <c r="Q1372" s="377"/>
    </row>
    <row r="1373" spans="1:17" ht="63.75">
      <c r="A1373" s="265">
        <v>35</v>
      </c>
      <c r="B1373" s="190"/>
      <c r="C1373" s="266" t="s">
        <v>46</v>
      </c>
      <c r="D1373" s="267">
        <v>43879</v>
      </c>
      <c r="E1373" s="237" t="s">
        <v>3627</v>
      </c>
      <c r="F1373" s="237" t="s">
        <v>3</v>
      </c>
      <c r="G1373" s="237">
        <v>1825631</v>
      </c>
      <c r="H1373" s="190"/>
      <c r="I1373" s="248" t="s">
        <v>4429</v>
      </c>
      <c r="J1373" s="190"/>
      <c r="K1373" s="190"/>
      <c r="L1373" s="190"/>
      <c r="M1373" s="190"/>
      <c r="N1373" s="268">
        <v>0</v>
      </c>
      <c r="O1373" s="268">
        <v>2.88</v>
      </c>
      <c r="P1373" s="190" t="s">
        <v>657</v>
      </c>
      <c r="Q1373" s="377"/>
    </row>
    <row r="1374" spans="1:17" ht="51">
      <c r="A1374" s="265">
        <v>35</v>
      </c>
      <c r="B1374" s="190"/>
      <c r="C1374" s="266" t="s">
        <v>46</v>
      </c>
      <c r="D1374" s="267">
        <v>43879</v>
      </c>
      <c r="E1374" s="237" t="s">
        <v>3628</v>
      </c>
      <c r="F1374" s="237" t="s">
        <v>3</v>
      </c>
      <c r="G1374" s="237">
        <v>1825633</v>
      </c>
      <c r="H1374" s="190"/>
      <c r="I1374" s="248" t="s">
        <v>4430</v>
      </c>
      <c r="J1374" s="190"/>
      <c r="K1374" s="190"/>
      <c r="L1374" s="190"/>
      <c r="M1374" s="190"/>
      <c r="N1374" s="268">
        <v>0</v>
      </c>
      <c r="O1374" s="268">
        <v>8.15</v>
      </c>
      <c r="P1374" s="190" t="s">
        <v>657</v>
      </c>
      <c r="Q1374" s="377"/>
    </row>
    <row r="1375" spans="1:17" ht="51">
      <c r="A1375" s="265">
        <v>35</v>
      </c>
      <c r="B1375" s="190"/>
      <c r="C1375" s="266" t="s">
        <v>46</v>
      </c>
      <c r="D1375" s="267">
        <v>43879</v>
      </c>
      <c r="E1375" s="237" t="s">
        <v>3629</v>
      </c>
      <c r="F1375" s="237" t="s">
        <v>3</v>
      </c>
      <c r="G1375" s="237">
        <v>1825634</v>
      </c>
      <c r="H1375" s="190"/>
      <c r="I1375" s="248" t="s">
        <v>4431</v>
      </c>
      <c r="J1375" s="190"/>
      <c r="K1375" s="190"/>
      <c r="L1375" s="190"/>
      <c r="M1375" s="190"/>
      <c r="N1375" s="268">
        <v>0</v>
      </c>
      <c r="O1375" s="268">
        <v>0.74</v>
      </c>
      <c r="P1375" s="190" t="s">
        <v>657</v>
      </c>
      <c r="Q1375" s="377"/>
    </row>
    <row r="1376" spans="1:17" ht="51">
      <c r="A1376" s="265">
        <v>592</v>
      </c>
      <c r="B1376" s="190"/>
      <c r="C1376" s="266" t="s">
        <v>634</v>
      </c>
      <c r="D1376" s="267">
        <v>43879</v>
      </c>
      <c r="E1376" s="237" t="s">
        <v>3630</v>
      </c>
      <c r="F1376" s="237" t="s">
        <v>3</v>
      </c>
      <c r="G1376" s="237">
        <v>1825648</v>
      </c>
      <c r="H1376" s="190"/>
      <c r="I1376" s="248" t="s">
        <v>4432</v>
      </c>
      <c r="J1376" s="190"/>
      <c r="K1376" s="190"/>
      <c r="L1376" s="190"/>
      <c r="M1376" s="190"/>
      <c r="N1376" s="268">
        <v>0</v>
      </c>
      <c r="O1376" s="268">
        <v>262</v>
      </c>
      <c r="P1376" s="190" t="s">
        <v>657</v>
      </c>
      <c r="Q1376" s="377"/>
    </row>
    <row r="1377" spans="1:17" ht="51">
      <c r="A1377" s="265" t="s">
        <v>553</v>
      </c>
      <c r="B1377" s="190"/>
      <c r="C1377" s="266" t="s">
        <v>605</v>
      </c>
      <c r="D1377" s="267">
        <v>43879</v>
      </c>
      <c r="E1377" s="237" t="s">
        <v>3631</v>
      </c>
      <c r="F1377" s="237" t="s">
        <v>3</v>
      </c>
      <c r="G1377" s="237">
        <v>1825360</v>
      </c>
      <c r="H1377" s="190"/>
      <c r="I1377" s="248" t="s">
        <v>4433</v>
      </c>
      <c r="J1377" s="190"/>
      <c r="K1377" s="190"/>
      <c r="L1377" s="190"/>
      <c r="M1377" s="190"/>
      <c r="N1377" s="268">
        <v>0</v>
      </c>
      <c r="O1377" s="268">
        <v>750</v>
      </c>
      <c r="P1377" s="190" t="s">
        <v>657</v>
      </c>
      <c r="Q1377" s="377"/>
    </row>
    <row r="1378" spans="1:17" ht="51">
      <c r="A1378" s="265">
        <v>47</v>
      </c>
      <c r="B1378" s="190"/>
      <c r="C1378" s="266" t="s">
        <v>49</v>
      </c>
      <c r="D1378" s="267">
        <v>43879</v>
      </c>
      <c r="E1378" s="237" t="s">
        <v>3632</v>
      </c>
      <c r="F1378" s="237" t="s">
        <v>3</v>
      </c>
      <c r="G1378" s="237">
        <v>1825485</v>
      </c>
      <c r="H1378" s="190"/>
      <c r="I1378" s="248" t="s">
        <v>4434</v>
      </c>
      <c r="J1378" s="190"/>
      <c r="K1378" s="190"/>
      <c r="L1378" s="190"/>
      <c r="M1378" s="190"/>
      <c r="N1378" s="268">
        <v>0</v>
      </c>
      <c r="O1378" s="268">
        <v>3724.91</v>
      </c>
      <c r="P1378" s="190" t="s">
        <v>657</v>
      </c>
      <c r="Q1378" s="377"/>
    </row>
    <row r="1379" spans="1:17" ht="51">
      <c r="A1379" s="265">
        <v>593</v>
      </c>
      <c r="B1379" s="190"/>
      <c r="C1379" s="266" t="s">
        <v>1396</v>
      </c>
      <c r="D1379" s="267">
        <v>43879</v>
      </c>
      <c r="E1379" s="237" t="s">
        <v>3633</v>
      </c>
      <c r="F1379" s="237" t="s">
        <v>3</v>
      </c>
      <c r="G1379" s="237">
        <v>1825530</v>
      </c>
      <c r="H1379" s="190"/>
      <c r="I1379" s="248" t="s">
        <v>4435</v>
      </c>
      <c r="J1379" s="190"/>
      <c r="K1379" s="190"/>
      <c r="L1379" s="190"/>
      <c r="M1379" s="190"/>
      <c r="N1379" s="268">
        <v>0</v>
      </c>
      <c r="O1379" s="268">
        <v>312003.09000000003</v>
      </c>
      <c r="P1379" s="190" t="s">
        <v>657</v>
      </c>
      <c r="Q1379" s="377"/>
    </row>
    <row r="1380" spans="1:17" ht="51">
      <c r="A1380" s="265">
        <v>35</v>
      </c>
      <c r="B1380" s="190"/>
      <c r="C1380" s="266" t="s">
        <v>46</v>
      </c>
      <c r="D1380" s="267">
        <v>43879</v>
      </c>
      <c r="E1380" s="237" t="s">
        <v>3634</v>
      </c>
      <c r="F1380" s="237" t="s">
        <v>3</v>
      </c>
      <c r="G1380" s="237">
        <v>1825690</v>
      </c>
      <c r="H1380" s="190"/>
      <c r="I1380" s="248" t="s">
        <v>4436</v>
      </c>
      <c r="J1380" s="190"/>
      <c r="K1380" s="190"/>
      <c r="L1380" s="190"/>
      <c r="M1380" s="190"/>
      <c r="N1380" s="268">
        <v>0</v>
      </c>
      <c r="O1380" s="268">
        <v>0.3</v>
      </c>
      <c r="P1380" s="190" t="s">
        <v>657</v>
      </c>
      <c r="Q1380" s="377"/>
    </row>
    <row r="1381" spans="1:17" ht="63.75">
      <c r="A1381" s="265">
        <v>35</v>
      </c>
      <c r="B1381" s="190"/>
      <c r="C1381" s="266" t="s">
        <v>46</v>
      </c>
      <c r="D1381" s="267">
        <v>43879</v>
      </c>
      <c r="E1381" s="237" t="s">
        <v>3635</v>
      </c>
      <c r="F1381" s="237" t="s">
        <v>3</v>
      </c>
      <c r="G1381" s="237">
        <v>1825691</v>
      </c>
      <c r="H1381" s="190"/>
      <c r="I1381" s="248" t="s">
        <v>4437</v>
      </c>
      <c r="J1381" s="190"/>
      <c r="K1381" s="190"/>
      <c r="L1381" s="190"/>
      <c r="M1381" s="190"/>
      <c r="N1381" s="268">
        <v>0</v>
      </c>
      <c r="O1381" s="268">
        <v>4.2</v>
      </c>
      <c r="P1381" s="190" t="s">
        <v>657</v>
      </c>
      <c r="Q1381" s="377"/>
    </row>
    <row r="1382" spans="1:17" ht="51">
      <c r="A1382" s="265">
        <v>41</v>
      </c>
      <c r="B1382" s="190"/>
      <c r="C1382" s="266" t="s">
        <v>47</v>
      </c>
      <c r="D1382" s="267">
        <v>43879</v>
      </c>
      <c r="E1382" s="237" t="s">
        <v>3636</v>
      </c>
      <c r="F1382" s="237" t="s">
        <v>3</v>
      </c>
      <c r="G1382" s="237">
        <v>1825719</v>
      </c>
      <c r="H1382" s="190"/>
      <c r="I1382" s="248" t="s">
        <v>4438</v>
      </c>
      <c r="J1382" s="190"/>
      <c r="K1382" s="190"/>
      <c r="L1382" s="190"/>
      <c r="M1382" s="190"/>
      <c r="N1382" s="268">
        <v>0</v>
      </c>
      <c r="O1382" s="268">
        <v>0.42</v>
      </c>
      <c r="P1382" s="190" t="s">
        <v>657</v>
      </c>
      <c r="Q1382" s="377"/>
    </row>
    <row r="1383" spans="1:17" ht="51">
      <c r="A1383" s="265">
        <v>41</v>
      </c>
      <c r="B1383" s="190"/>
      <c r="C1383" s="266" t="s">
        <v>47</v>
      </c>
      <c r="D1383" s="267">
        <v>43879</v>
      </c>
      <c r="E1383" s="237" t="s">
        <v>3637</v>
      </c>
      <c r="F1383" s="237" t="s">
        <v>3</v>
      </c>
      <c r="G1383" s="237">
        <v>1825721</v>
      </c>
      <c r="H1383" s="190"/>
      <c r="I1383" s="248" t="s">
        <v>4438</v>
      </c>
      <c r="J1383" s="190"/>
      <c r="K1383" s="190"/>
      <c r="L1383" s="190"/>
      <c r="M1383" s="190"/>
      <c r="N1383" s="268">
        <v>0</v>
      </c>
      <c r="O1383" s="268">
        <v>0.25</v>
      </c>
      <c r="P1383" s="190" t="s">
        <v>657</v>
      </c>
      <c r="Q1383" s="377"/>
    </row>
    <row r="1384" spans="1:17" ht="51">
      <c r="A1384" s="265">
        <v>41</v>
      </c>
      <c r="B1384" s="190"/>
      <c r="C1384" s="266" t="s">
        <v>47</v>
      </c>
      <c r="D1384" s="267">
        <v>43879</v>
      </c>
      <c r="E1384" s="237" t="s">
        <v>3638</v>
      </c>
      <c r="F1384" s="237" t="s">
        <v>3</v>
      </c>
      <c r="G1384" s="237">
        <v>1825722</v>
      </c>
      <c r="H1384" s="190"/>
      <c r="I1384" s="248" t="s">
        <v>4438</v>
      </c>
      <c r="J1384" s="190"/>
      <c r="K1384" s="190"/>
      <c r="L1384" s="190"/>
      <c r="M1384" s="190"/>
      <c r="N1384" s="268">
        <v>0</v>
      </c>
      <c r="O1384" s="268">
        <v>0.72</v>
      </c>
      <c r="P1384" s="190" t="s">
        <v>657</v>
      </c>
      <c r="Q1384" s="377"/>
    </row>
    <row r="1385" spans="1:17" ht="51">
      <c r="A1385" s="265">
        <v>41</v>
      </c>
      <c r="B1385" s="190"/>
      <c r="C1385" s="266" t="s">
        <v>47</v>
      </c>
      <c r="D1385" s="267">
        <v>43879</v>
      </c>
      <c r="E1385" s="237" t="s">
        <v>3639</v>
      </c>
      <c r="F1385" s="237" t="s">
        <v>3</v>
      </c>
      <c r="G1385" s="237">
        <v>1825728</v>
      </c>
      <c r="H1385" s="190"/>
      <c r="I1385" s="248" t="s">
        <v>4438</v>
      </c>
      <c r="J1385" s="190"/>
      <c r="K1385" s="190"/>
      <c r="L1385" s="190"/>
      <c r="M1385" s="190"/>
      <c r="N1385" s="268">
        <v>0</v>
      </c>
      <c r="O1385" s="268">
        <v>0.11</v>
      </c>
      <c r="P1385" s="190" t="s">
        <v>657</v>
      </c>
      <c r="Q1385" s="377"/>
    </row>
    <row r="1386" spans="1:17" ht="63.75">
      <c r="A1386" s="265" t="s">
        <v>554</v>
      </c>
      <c r="B1386" s="190"/>
      <c r="C1386" s="266" t="s">
        <v>728</v>
      </c>
      <c r="D1386" s="267">
        <v>43879</v>
      </c>
      <c r="E1386" s="237" t="s">
        <v>3921</v>
      </c>
      <c r="F1386" s="237" t="s">
        <v>11</v>
      </c>
      <c r="G1386" s="237">
        <v>13246</v>
      </c>
      <c r="H1386" s="190"/>
      <c r="I1386" s="248" t="s">
        <v>4688</v>
      </c>
      <c r="J1386" s="190"/>
      <c r="K1386" s="190"/>
      <c r="L1386" s="190"/>
      <c r="M1386" s="190"/>
      <c r="N1386" s="268">
        <v>4285.6400000000003</v>
      </c>
      <c r="O1386" s="268">
        <v>0</v>
      </c>
      <c r="P1386" s="190" t="s">
        <v>657</v>
      </c>
      <c r="Q1386" s="377"/>
    </row>
    <row r="1387" spans="1:17" ht="63.75">
      <c r="A1387" s="265" t="s">
        <v>554</v>
      </c>
      <c r="B1387" s="190"/>
      <c r="C1387" s="266" t="s">
        <v>728</v>
      </c>
      <c r="D1387" s="267">
        <v>43879</v>
      </c>
      <c r="E1387" s="237" t="s">
        <v>3922</v>
      </c>
      <c r="F1387" s="237" t="s">
        <v>11</v>
      </c>
      <c r="G1387" s="237">
        <v>13180</v>
      </c>
      <c r="H1387" s="190"/>
      <c r="I1387" s="248" t="s">
        <v>4689</v>
      </c>
      <c r="J1387" s="190"/>
      <c r="K1387" s="190"/>
      <c r="L1387" s="190"/>
      <c r="M1387" s="190"/>
      <c r="N1387" s="268">
        <v>12411.38</v>
      </c>
      <c r="O1387" s="268">
        <v>0</v>
      </c>
      <c r="P1387" s="190" t="s">
        <v>657</v>
      </c>
      <c r="Q1387" s="377"/>
    </row>
    <row r="1388" spans="1:17" ht="63.75">
      <c r="A1388" s="265" t="s">
        <v>554</v>
      </c>
      <c r="B1388" s="190"/>
      <c r="C1388" s="266" t="s">
        <v>728</v>
      </c>
      <c r="D1388" s="267">
        <v>43879</v>
      </c>
      <c r="E1388" s="237" t="s">
        <v>3923</v>
      </c>
      <c r="F1388" s="237" t="s">
        <v>11</v>
      </c>
      <c r="G1388" s="237">
        <v>13184</v>
      </c>
      <c r="H1388" s="190"/>
      <c r="I1388" s="248" t="s">
        <v>4690</v>
      </c>
      <c r="J1388" s="190"/>
      <c r="K1388" s="190"/>
      <c r="L1388" s="190"/>
      <c r="M1388" s="190"/>
      <c r="N1388" s="268">
        <v>1969.7</v>
      </c>
      <c r="O1388" s="268">
        <v>0</v>
      </c>
      <c r="P1388" s="190" t="s">
        <v>657</v>
      </c>
      <c r="Q1388" s="377"/>
    </row>
    <row r="1389" spans="1:17" ht="51">
      <c r="A1389" s="265" t="s">
        <v>554</v>
      </c>
      <c r="B1389" s="190"/>
      <c r="C1389" s="266" t="s">
        <v>728</v>
      </c>
      <c r="D1389" s="267">
        <v>43879</v>
      </c>
      <c r="E1389" s="237" t="s">
        <v>3924</v>
      </c>
      <c r="F1389" s="237" t="s">
        <v>11</v>
      </c>
      <c r="G1389" s="237">
        <v>13183</v>
      </c>
      <c r="H1389" s="190"/>
      <c r="I1389" s="248" t="s">
        <v>4691</v>
      </c>
      <c r="J1389" s="190"/>
      <c r="K1389" s="190"/>
      <c r="L1389" s="190"/>
      <c r="M1389" s="190"/>
      <c r="N1389" s="268">
        <v>297.85000000000002</v>
      </c>
      <c r="O1389" s="268">
        <v>0</v>
      </c>
      <c r="P1389" s="190" t="s">
        <v>657</v>
      </c>
      <c r="Q1389" s="377"/>
    </row>
    <row r="1390" spans="1:17" ht="51">
      <c r="A1390" s="265" t="s">
        <v>554</v>
      </c>
      <c r="B1390" s="190"/>
      <c r="C1390" s="266" t="s">
        <v>728</v>
      </c>
      <c r="D1390" s="267">
        <v>43879</v>
      </c>
      <c r="E1390" s="237" t="s">
        <v>3925</v>
      </c>
      <c r="F1390" s="237" t="s">
        <v>11</v>
      </c>
      <c r="G1390" s="237">
        <v>13187</v>
      </c>
      <c r="H1390" s="190"/>
      <c r="I1390" s="248" t="s">
        <v>4692</v>
      </c>
      <c r="J1390" s="190"/>
      <c r="K1390" s="190"/>
      <c r="L1390" s="190"/>
      <c r="M1390" s="190"/>
      <c r="N1390" s="268">
        <v>587.96</v>
      </c>
      <c r="O1390" s="268">
        <v>0</v>
      </c>
      <c r="P1390" s="190" t="s">
        <v>657</v>
      </c>
      <c r="Q1390" s="377"/>
    </row>
    <row r="1391" spans="1:17" ht="76.5">
      <c r="A1391" s="265" t="s">
        <v>554</v>
      </c>
      <c r="B1391" s="190"/>
      <c r="C1391" s="266" t="s">
        <v>728</v>
      </c>
      <c r="D1391" s="267">
        <v>43879</v>
      </c>
      <c r="E1391" s="237" t="s">
        <v>3926</v>
      </c>
      <c r="F1391" s="237" t="s">
        <v>6</v>
      </c>
      <c r="G1391" s="237">
        <v>1243530</v>
      </c>
      <c r="H1391" s="190"/>
      <c r="I1391" s="248" t="s">
        <v>4693</v>
      </c>
      <c r="J1391" s="190"/>
      <c r="K1391" s="190"/>
      <c r="L1391" s="190"/>
      <c r="M1391" s="190"/>
      <c r="N1391" s="268">
        <v>0</v>
      </c>
      <c r="O1391" s="268">
        <v>274806</v>
      </c>
      <c r="P1391" s="190" t="s">
        <v>657</v>
      </c>
      <c r="Q1391" s="377"/>
    </row>
    <row r="1392" spans="1:17" ht="76.5">
      <c r="A1392" s="265" t="s">
        <v>554</v>
      </c>
      <c r="B1392" s="190"/>
      <c r="C1392" s="266" t="s">
        <v>728</v>
      </c>
      <c r="D1392" s="267">
        <v>43879</v>
      </c>
      <c r="E1392" s="237" t="s">
        <v>3927</v>
      </c>
      <c r="F1392" s="237" t="s">
        <v>6</v>
      </c>
      <c r="G1392" s="237">
        <v>1243531</v>
      </c>
      <c r="H1392" s="190"/>
      <c r="I1392" s="248" t="s">
        <v>4693</v>
      </c>
      <c r="J1392" s="190"/>
      <c r="K1392" s="190"/>
      <c r="L1392" s="190"/>
      <c r="M1392" s="190"/>
      <c r="N1392" s="268">
        <v>0</v>
      </c>
      <c r="O1392" s="268">
        <v>564600</v>
      </c>
      <c r="P1392" s="190" t="s">
        <v>657</v>
      </c>
      <c r="Q1392" s="377"/>
    </row>
    <row r="1393" spans="1:17" ht="63.75">
      <c r="A1393" s="265" t="s">
        <v>554</v>
      </c>
      <c r="B1393" s="190"/>
      <c r="C1393" s="266" t="s">
        <v>728</v>
      </c>
      <c r="D1393" s="267">
        <v>43879</v>
      </c>
      <c r="E1393" s="237" t="s">
        <v>3928</v>
      </c>
      <c r="F1393" s="237" t="s">
        <v>11</v>
      </c>
      <c r="G1393" s="237">
        <v>13153</v>
      </c>
      <c r="H1393" s="190"/>
      <c r="I1393" s="248" t="s">
        <v>4694</v>
      </c>
      <c r="J1393" s="190"/>
      <c r="K1393" s="190"/>
      <c r="L1393" s="190"/>
      <c r="M1393" s="190"/>
      <c r="N1393" s="268">
        <v>4847.75</v>
      </c>
      <c r="O1393" s="268">
        <v>0</v>
      </c>
      <c r="P1393" s="190" t="s">
        <v>657</v>
      </c>
      <c r="Q1393" s="377"/>
    </row>
    <row r="1394" spans="1:17" ht="63.75">
      <c r="A1394" s="265" t="s">
        <v>554</v>
      </c>
      <c r="B1394" s="190"/>
      <c r="C1394" s="266" t="s">
        <v>728</v>
      </c>
      <c r="D1394" s="267">
        <v>43879</v>
      </c>
      <c r="E1394" s="237" t="s">
        <v>3929</v>
      </c>
      <c r="F1394" s="237" t="s">
        <v>11</v>
      </c>
      <c r="G1394" s="237">
        <v>13175</v>
      </c>
      <c r="H1394" s="190"/>
      <c r="I1394" s="248" t="s">
        <v>4695</v>
      </c>
      <c r="J1394" s="190"/>
      <c r="K1394" s="190"/>
      <c r="L1394" s="190"/>
      <c r="M1394" s="190"/>
      <c r="N1394" s="268">
        <v>1861.25</v>
      </c>
      <c r="O1394" s="268">
        <v>0</v>
      </c>
      <c r="P1394" s="190" t="s">
        <v>657</v>
      </c>
      <c r="Q1394" s="377"/>
    </row>
    <row r="1395" spans="1:17" ht="76.5">
      <c r="A1395" s="265" t="s">
        <v>554</v>
      </c>
      <c r="B1395" s="190"/>
      <c r="C1395" s="266" t="s">
        <v>728</v>
      </c>
      <c r="D1395" s="267">
        <v>43879</v>
      </c>
      <c r="E1395" s="237" t="s">
        <v>3930</v>
      </c>
      <c r="F1395" s="237" t="s">
        <v>6</v>
      </c>
      <c r="G1395" s="237">
        <v>1243727</v>
      </c>
      <c r="H1395" s="190"/>
      <c r="I1395" s="248" t="s">
        <v>4696</v>
      </c>
      <c r="J1395" s="190"/>
      <c r="K1395" s="190"/>
      <c r="L1395" s="190"/>
      <c r="M1395" s="190"/>
      <c r="N1395" s="268">
        <v>0</v>
      </c>
      <c r="O1395" s="268">
        <v>13000</v>
      </c>
      <c r="P1395" s="190" t="s">
        <v>657</v>
      </c>
      <c r="Q1395" s="377"/>
    </row>
    <row r="1396" spans="1:17" ht="51">
      <c r="A1396" s="265">
        <v>513</v>
      </c>
      <c r="B1396" s="190"/>
      <c r="C1396" s="266" t="s">
        <v>169</v>
      </c>
      <c r="D1396" s="267">
        <v>43879</v>
      </c>
      <c r="E1396" s="237" t="s">
        <v>3931</v>
      </c>
      <c r="F1396" s="237" t="s">
        <v>15</v>
      </c>
      <c r="G1396" s="237">
        <v>1277679</v>
      </c>
      <c r="H1396" s="190"/>
      <c r="I1396" s="248" t="s">
        <v>3003</v>
      </c>
      <c r="J1396" s="190"/>
      <c r="K1396" s="190"/>
      <c r="L1396" s="190"/>
      <c r="M1396" s="190"/>
      <c r="N1396" s="268">
        <v>50</v>
      </c>
      <c r="O1396" s="268">
        <v>0</v>
      </c>
      <c r="P1396" s="190" t="s">
        <v>657</v>
      </c>
      <c r="Q1396" s="377"/>
    </row>
    <row r="1397" spans="1:17" ht="63.75">
      <c r="A1397" s="265">
        <v>513</v>
      </c>
      <c r="B1397" s="190"/>
      <c r="C1397" s="266" t="s">
        <v>169</v>
      </c>
      <c r="D1397" s="267">
        <v>43879</v>
      </c>
      <c r="E1397" s="237" t="s">
        <v>3932</v>
      </c>
      <c r="F1397" s="237" t="s">
        <v>15</v>
      </c>
      <c r="G1397" s="237">
        <v>1277686</v>
      </c>
      <c r="H1397" s="190"/>
      <c r="I1397" s="248" t="s">
        <v>4697</v>
      </c>
      <c r="J1397" s="190"/>
      <c r="K1397" s="190"/>
      <c r="L1397" s="190"/>
      <c r="M1397" s="190"/>
      <c r="N1397" s="268">
        <v>50</v>
      </c>
      <c r="O1397" s="268">
        <v>0</v>
      </c>
      <c r="P1397" s="190" t="s">
        <v>657</v>
      </c>
      <c r="Q1397" s="377"/>
    </row>
    <row r="1398" spans="1:17" ht="89.25">
      <c r="A1398" s="265">
        <v>584</v>
      </c>
      <c r="B1398" s="190"/>
      <c r="C1398" s="266" t="s">
        <v>179</v>
      </c>
      <c r="D1398" s="267">
        <v>43879</v>
      </c>
      <c r="E1398" s="237" t="s">
        <v>3933</v>
      </c>
      <c r="F1398" s="237" t="s">
        <v>11</v>
      </c>
      <c r="G1398" s="237">
        <v>978921</v>
      </c>
      <c r="H1398" s="190"/>
      <c r="I1398" s="248" t="s">
        <v>4698</v>
      </c>
      <c r="J1398" s="190"/>
      <c r="K1398" s="190"/>
      <c r="L1398" s="190"/>
      <c r="M1398" s="190"/>
      <c r="N1398" s="268">
        <v>51.63</v>
      </c>
      <c r="O1398" s="268">
        <v>0</v>
      </c>
      <c r="P1398" s="190" t="s">
        <v>657</v>
      </c>
      <c r="Q1398" s="377"/>
    </row>
    <row r="1399" spans="1:17" ht="51">
      <c r="A1399" s="265">
        <v>117</v>
      </c>
      <c r="B1399" s="190"/>
      <c r="C1399" s="266" t="s">
        <v>61</v>
      </c>
      <c r="D1399" s="267">
        <v>43879</v>
      </c>
      <c r="E1399" s="237" t="s">
        <v>3934</v>
      </c>
      <c r="F1399" s="237" t="s">
        <v>11</v>
      </c>
      <c r="G1399" s="237">
        <v>978922</v>
      </c>
      <c r="H1399" s="190"/>
      <c r="I1399" s="248" t="s">
        <v>4699</v>
      </c>
      <c r="J1399" s="190"/>
      <c r="K1399" s="190"/>
      <c r="L1399" s="190"/>
      <c r="M1399" s="190"/>
      <c r="N1399" s="268">
        <v>50</v>
      </c>
      <c r="O1399" s="268">
        <v>0</v>
      </c>
      <c r="P1399" s="190" t="s">
        <v>657</v>
      </c>
      <c r="Q1399" s="377"/>
    </row>
    <row r="1400" spans="1:17" ht="51">
      <c r="A1400" s="265">
        <v>35</v>
      </c>
      <c r="B1400" s="190"/>
      <c r="C1400" s="266" t="s">
        <v>46</v>
      </c>
      <c r="D1400" s="267">
        <v>43880</v>
      </c>
      <c r="E1400" s="237" t="s">
        <v>3640</v>
      </c>
      <c r="F1400" s="237" t="s">
        <v>3</v>
      </c>
      <c r="G1400" s="237">
        <v>1825845</v>
      </c>
      <c r="H1400" s="190"/>
      <c r="I1400" s="248" t="s">
        <v>4439</v>
      </c>
      <c r="J1400" s="190"/>
      <c r="K1400" s="190"/>
      <c r="L1400" s="190"/>
      <c r="M1400" s="190"/>
      <c r="N1400" s="268">
        <v>0</v>
      </c>
      <c r="O1400" s="268">
        <v>6</v>
      </c>
      <c r="P1400" s="190" t="s">
        <v>657</v>
      </c>
      <c r="Q1400" s="377"/>
    </row>
    <row r="1401" spans="1:17" ht="63.75">
      <c r="A1401" s="265">
        <v>35</v>
      </c>
      <c r="B1401" s="190"/>
      <c r="C1401" s="266" t="s">
        <v>46</v>
      </c>
      <c r="D1401" s="267">
        <v>43880</v>
      </c>
      <c r="E1401" s="237" t="s">
        <v>3641</v>
      </c>
      <c r="F1401" s="237" t="s">
        <v>3</v>
      </c>
      <c r="G1401" s="237">
        <v>1825848</v>
      </c>
      <c r="H1401" s="190"/>
      <c r="I1401" s="248" t="s">
        <v>4440</v>
      </c>
      <c r="J1401" s="190"/>
      <c r="K1401" s="190"/>
      <c r="L1401" s="190"/>
      <c r="M1401" s="190"/>
      <c r="N1401" s="268">
        <v>0</v>
      </c>
      <c r="O1401" s="268">
        <v>0.9</v>
      </c>
      <c r="P1401" s="190" t="s">
        <v>657</v>
      </c>
      <c r="Q1401" s="377"/>
    </row>
    <row r="1402" spans="1:17" ht="63.75">
      <c r="A1402" s="265">
        <v>35</v>
      </c>
      <c r="B1402" s="190"/>
      <c r="C1402" s="266" t="s">
        <v>46</v>
      </c>
      <c r="D1402" s="267">
        <v>43880</v>
      </c>
      <c r="E1402" s="237" t="s">
        <v>3642</v>
      </c>
      <c r="F1402" s="237" t="s">
        <v>3</v>
      </c>
      <c r="G1402" s="237">
        <v>1825850</v>
      </c>
      <c r="H1402" s="190"/>
      <c r="I1402" s="248" t="s">
        <v>4441</v>
      </c>
      <c r="J1402" s="190"/>
      <c r="K1402" s="190"/>
      <c r="L1402" s="190"/>
      <c r="M1402" s="190"/>
      <c r="N1402" s="268">
        <v>0</v>
      </c>
      <c r="O1402" s="268">
        <v>1.5</v>
      </c>
      <c r="P1402" s="190" t="s">
        <v>657</v>
      </c>
      <c r="Q1402" s="377"/>
    </row>
    <row r="1403" spans="1:17" ht="51">
      <c r="A1403" s="265">
        <v>35</v>
      </c>
      <c r="B1403" s="190"/>
      <c r="C1403" s="266" t="s">
        <v>46</v>
      </c>
      <c r="D1403" s="267">
        <v>43880</v>
      </c>
      <c r="E1403" s="237" t="s">
        <v>3643</v>
      </c>
      <c r="F1403" s="237" t="s">
        <v>3</v>
      </c>
      <c r="G1403" s="237">
        <v>1825861</v>
      </c>
      <c r="H1403" s="190"/>
      <c r="I1403" s="248" t="s">
        <v>4442</v>
      </c>
      <c r="J1403" s="190"/>
      <c r="K1403" s="190"/>
      <c r="L1403" s="190"/>
      <c r="M1403" s="190"/>
      <c r="N1403" s="268">
        <v>0</v>
      </c>
      <c r="O1403" s="268">
        <v>0.7</v>
      </c>
      <c r="P1403" s="190" t="s">
        <v>657</v>
      </c>
      <c r="Q1403" s="377"/>
    </row>
    <row r="1404" spans="1:17" ht="63.75">
      <c r="A1404" s="265">
        <v>35</v>
      </c>
      <c r="B1404" s="190"/>
      <c r="C1404" s="266" t="s">
        <v>46</v>
      </c>
      <c r="D1404" s="267">
        <v>43880</v>
      </c>
      <c r="E1404" s="237" t="s">
        <v>3644</v>
      </c>
      <c r="F1404" s="237" t="s">
        <v>3</v>
      </c>
      <c r="G1404" s="237">
        <v>1825875</v>
      </c>
      <c r="H1404" s="190"/>
      <c r="I1404" s="248" t="s">
        <v>4443</v>
      </c>
      <c r="J1404" s="190"/>
      <c r="K1404" s="190"/>
      <c r="L1404" s="190"/>
      <c r="M1404" s="190"/>
      <c r="N1404" s="268">
        <v>0</v>
      </c>
      <c r="O1404" s="268">
        <v>1.32</v>
      </c>
      <c r="P1404" s="190" t="s">
        <v>657</v>
      </c>
      <c r="Q1404" s="377"/>
    </row>
    <row r="1405" spans="1:17" ht="51">
      <c r="A1405" s="265" t="s">
        <v>553</v>
      </c>
      <c r="B1405" s="190"/>
      <c r="C1405" s="266" t="s">
        <v>605</v>
      </c>
      <c r="D1405" s="267">
        <v>43880</v>
      </c>
      <c r="E1405" s="237" t="s">
        <v>3645</v>
      </c>
      <c r="F1405" s="237" t="s">
        <v>3</v>
      </c>
      <c r="G1405" s="237">
        <v>1825884</v>
      </c>
      <c r="H1405" s="190"/>
      <c r="I1405" s="248" t="s">
        <v>4444</v>
      </c>
      <c r="J1405" s="190"/>
      <c r="K1405" s="190"/>
      <c r="L1405" s="190"/>
      <c r="M1405" s="190"/>
      <c r="N1405" s="268">
        <v>0</v>
      </c>
      <c r="O1405" s="268">
        <v>2000</v>
      </c>
      <c r="P1405" s="190" t="s">
        <v>657</v>
      </c>
      <c r="Q1405" s="377"/>
    </row>
    <row r="1406" spans="1:17" ht="51">
      <c r="A1406" s="265">
        <v>35</v>
      </c>
      <c r="B1406" s="190"/>
      <c r="C1406" s="266" t="s">
        <v>46</v>
      </c>
      <c r="D1406" s="267">
        <v>43880</v>
      </c>
      <c r="E1406" s="237" t="s">
        <v>3646</v>
      </c>
      <c r="F1406" s="237" t="s">
        <v>3</v>
      </c>
      <c r="G1406" s="237">
        <v>1825886</v>
      </c>
      <c r="H1406" s="190"/>
      <c r="I1406" s="248" t="s">
        <v>4445</v>
      </c>
      <c r="J1406" s="190"/>
      <c r="K1406" s="190"/>
      <c r="L1406" s="190"/>
      <c r="M1406" s="190"/>
      <c r="N1406" s="268">
        <v>0</v>
      </c>
      <c r="O1406" s="268">
        <v>1.3</v>
      </c>
      <c r="P1406" s="190" t="s">
        <v>657</v>
      </c>
      <c r="Q1406" s="377"/>
    </row>
    <row r="1407" spans="1:17" ht="51">
      <c r="A1407" s="265">
        <v>35</v>
      </c>
      <c r="B1407" s="190"/>
      <c r="C1407" s="266" t="s">
        <v>46</v>
      </c>
      <c r="D1407" s="267">
        <v>43880</v>
      </c>
      <c r="E1407" s="237" t="s">
        <v>3647</v>
      </c>
      <c r="F1407" s="237" t="s">
        <v>3</v>
      </c>
      <c r="G1407" s="237">
        <v>1825919</v>
      </c>
      <c r="H1407" s="190"/>
      <c r="I1407" s="248" t="s">
        <v>4446</v>
      </c>
      <c r="J1407" s="190"/>
      <c r="K1407" s="190"/>
      <c r="L1407" s="190"/>
      <c r="M1407" s="190"/>
      <c r="N1407" s="268">
        <v>0</v>
      </c>
      <c r="O1407" s="268">
        <v>1.3</v>
      </c>
      <c r="P1407" s="190" t="s">
        <v>657</v>
      </c>
      <c r="Q1407" s="377"/>
    </row>
    <row r="1408" spans="1:17" ht="51">
      <c r="A1408" s="265">
        <v>35</v>
      </c>
      <c r="B1408" s="190"/>
      <c r="C1408" s="266" t="s">
        <v>46</v>
      </c>
      <c r="D1408" s="267">
        <v>43880</v>
      </c>
      <c r="E1408" s="237" t="s">
        <v>3648</v>
      </c>
      <c r="F1408" s="237" t="s">
        <v>3</v>
      </c>
      <c r="G1408" s="237">
        <v>1825918</v>
      </c>
      <c r="H1408" s="190"/>
      <c r="I1408" s="248" t="s">
        <v>4447</v>
      </c>
      <c r="J1408" s="190"/>
      <c r="K1408" s="190"/>
      <c r="L1408" s="190"/>
      <c r="M1408" s="190"/>
      <c r="N1408" s="268">
        <v>0</v>
      </c>
      <c r="O1408" s="268">
        <v>0.89</v>
      </c>
      <c r="P1408" s="190" t="s">
        <v>657</v>
      </c>
      <c r="Q1408" s="377"/>
    </row>
    <row r="1409" spans="1:17" ht="63.75">
      <c r="A1409" s="265">
        <v>35</v>
      </c>
      <c r="B1409" s="190"/>
      <c r="C1409" s="266" t="s">
        <v>46</v>
      </c>
      <c r="D1409" s="267">
        <v>43880</v>
      </c>
      <c r="E1409" s="237" t="s">
        <v>3649</v>
      </c>
      <c r="F1409" s="237" t="s">
        <v>3</v>
      </c>
      <c r="G1409" s="237">
        <v>1825908</v>
      </c>
      <c r="H1409" s="190"/>
      <c r="I1409" s="248" t="s">
        <v>4448</v>
      </c>
      <c r="J1409" s="190"/>
      <c r="K1409" s="190"/>
      <c r="L1409" s="190"/>
      <c r="M1409" s="190"/>
      <c r="N1409" s="268">
        <v>0</v>
      </c>
      <c r="O1409" s="268">
        <v>10.78</v>
      </c>
      <c r="P1409" s="190" t="s">
        <v>657</v>
      </c>
      <c r="Q1409" s="377"/>
    </row>
    <row r="1410" spans="1:17" ht="51">
      <c r="A1410" s="265" t="s">
        <v>562</v>
      </c>
      <c r="B1410" s="190"/>
      <c r="C1410" s="266" t="s">
        <v>604</v>
      </c>
      <c r="D1410" s="267">
        <v>43880</v>
      </c>
      <c r="E1410" s="237" t="s">
        <v>3650</v>
      </c>
      <c r="F1410" s="237" t="s">
        <v>3</v>
      </c>
      <c r="G1410" s="237">
        <v>1825920</v>
      </c>
      <c r="H1410" s="190"/>
      <c r="I1410" s="248" t="s">
        <v>4449</v>
      </c>
      <c r="J1410" s="190"/>
      <c r="K1410" s="190"/>
      <c r="L1410" s="190"/>
      <c r="M1410" s="190"/>
      <c r="N1410" s="268">
        <v>0</v>
      </c>
      <c r="O1410" s="268">
        <v>3.28</v>
      </c>
      <c r="P1410" s="190" t="s">
        <v>657</v>
      </c>
      <c r="Q1410" s="377"/>
    </row>
    <row r="1411" spans="1:17" ht="51">
      <c r="A1411" s="265">
        <v>35</v>
      </c>
      <c r="B1411" s="190"/>
      <c r="C1411" s="266" t="s">
        <v>46</v>
      </c>
      <c r="D1411" s="267">
        <v>43880</v>
      </c>
      <c r="E1411" s="237" t="s">
        <v>3651</v>
      </c>
      <c r="F1411" s="237" t="s">
        <v>3</v>
      </c>
      <c r="G1411" s="237">
        <v>1825933</v>
      </c>
      <c r="H1411" s="190"/>
      <c r="I1411" s="248" t="s">
        <v>4450</v>
      </c>
      <c r="J1411" s="190"/>
      <c r="K1411" s="190"/>
      <c r="L1411" s="190"/>
      <c r="M1411" s="190"/>
      <c r="N1411" s="268">
        <v>0</v>
      </c>
      <c r="O1411" s="268">
        <v>2.63</v>
      </c>
      <c r="P1411" s="190" t="s">
        <v>657</v>
      </c>
      <c r="Q1411" s="377"/>
    </row>
    <row r="1412" spans="1:17" ht="51">
      <c r="A1412" s="265">
        <v>35</v>
      </c>
      <c r="B1412" s="190"/>
      <c r="C1412" s="266" t="s">
        <v>46</v>
      </c>
      <c r="D1412" s="267">
        <v>43880</v>
      </c>
      <c r="E1412" s="237" t="s">
        <v>3652</v>
      </c>
      <c r="F1412" s="237" t="s">
        <v>3</v>
      </c>
      <c r="G1412" s="237">
        <v>1825936</v>
      </c>
      <c r="H1412" s="190"/>
      <c r="I1412" s="248" t="s">
        <v>4451</v>
      </c>
      <c r="J1412" s="190"/>
      <c r="K1412" s="190"/>
      <c r="L1412" s="190"/>
      <c r="M1412" s="190"/>
      <c r="N1412" s="268">
        <v>0</v>
      </c>
      <c r="O1412" s="268">
        <v>0.2</v>
      </c>
      <c r="P1412" s="190" t="s">
        <v>657</v>
      </c>
      <c r="Q1412" s="377"/>
    </row>
    <row r="1413" spans="1:17" ht="51">
      <c r="A1413" s="265">
        <v>35</v>
      </c>
      <c r="B1413" s="190"/>
      <c r="C1413" s="266" t="s">
        <v>46</v>
      </c>
      <c r="D1413" s="267">
        <v>43880</v>
      </c>
      <c r="E1413" s="237" t="s">
        <v>3653</v>
      </c>
      <c r="F1413" s="237" t="s">
        <v>3</v>
      </c>
      <c r="G1413" s="237">
        <v>1825937</v>
      </c>
      <c r="H1413" s="190"/>
      <c r="I1413" s="248" t="s">
        <v>4452</v>
      </c>
      <c r="J1413" s="190"/>
      <c r="K1413" s="190"/>
      <c r="L1413" s="190"/>
      <c r="M1413" s="190"/>
      <c r="N1413" s="268">
        <v>0</v>
      </c>
      <c r="O1413" s="268">
        <v>0.48</v>
      </c>
      <c r="P1413" s="190" t="s">
        <v>657</v>
      </c>
      <c r="Q1413" s="377"/>
    </row>
    <row r="1414" spans="1:17" ht="51">
      <c r="A1414" s="265">
        <v>35</v>
      </c>
      <c r="B1414" s="190"/>
      <c r="C1414" s="266" t="s">
        <v>46</v>
      </c>
      <c r="D1414" s="267">
        <v>43880</v>
      </c>
      <c r="E1414" s="237" t="s">
        <v>3654</v>
      </c>
      <c r="F1414" s="237" t="s">
        <v>3</v>
      </c>
      <c r="G1414" s="237">
        <v>1825938</v>
      </c>
      <c r="H1414" s="190"/>
      <c r="I1414" s="248" t="s">
        <v>4453</v>
      </c>
      <c r="J1414" s="190"/>
      <c r="K1414" s="190"/>
      <c r="L1414" s="190"/>
      <c r="M1414" s="190"/>
      <c r="N1414" s="268">
        <v>0</v>
      </c>
      <c r="O1414" s="268">
        <v>4.26</v>
      </c>
      <c r="P1414" s="190" t="s">
        <v>657</v>
      </c>
      <c r="Q1414" s="377"/>
    </row>
    <row r="1415" spans="1:17" ht="51">
      <c r="A1415" s="265">
        <v>35</v>
      </c>
      <c r="B1415" s="190"/>
      <c r="C1415" s="266" t="s">
        <v>46</v>
      </c>
      <c r="D1415" s="267">
        <v>43880</v>
      </c>
      <c r="E1415" s="237" t="s">
        <v>3655</v>
      </c>
      <c r="F1415" s="237" t="s">
        <v>3</v>
      </c>
      <c r="G1415" s="237">
        <v>1825939</v>
      </c>
      <c r="H1415" s="190"/>
      <c r="I1415" s="248" t="s">
        <v>4454</v>
      </c>
      <c r="J1415" s="190"/>
      <c r="K1415" s="190"/>
      <c r="L1415" s="190"/>
      <c r="M1415" s="190"/>
      <c r="N1415" s="268">
        <v>0</v>
      </c>
      <c r="O1415" s="268">
        <v>1.5</v>
      </c>
      <c r="P1415" s="190" t="s">
        <v>657</v>
      </c>
      <c r="Q1415" s="377"/>
    </row>
    <row r="1416" spans="1:17" ht="51">
      <c r="A1416" s="265">
        <v>35</v>
      </c>
      <c r="B1416" s="190"/>
      <c r="C1416" s="266" t="s">
        <v>46</v>
      </c>
      <c r="D1416" s="267">
        <v>43880</v>
      </c>
      <c r="E1416" s="237" t="s">
        <v>3656</v>
      </c>
      <c r="F1416" s="237" t="s">
        <v>3</v>
      </c>
      <c r="G1416" s="237">
        <v>1825940</v>
      </c>
      <c r="H1416" s="190"/>
      <c r="I1416" s="248" t="s">
        <v>4455</v>
      </c>
      <c r="J1416" s="190"/>
      <c r="K1416" s="190"/>
      <c r="L1416" s="190"/>
      <c r="M1416" s="190"/>
      <c r="N1416" s="268">
        <v>0</v>
      </c>
      <c r="O1416" s="268">
        <v>3.47</v>
      </c>
      <c r="P1416" s="190" t="s">
        <v>657</v>
      </c>
      <c r="Q1416" s="377"/>
    </row>
    <row r="1417" spans="1:17" ht="51">
      <c r="A1417" s="265">
        <v>35</v>
      </c>
      <c r="B1417" s="190"/>
      <c r="C1417" s="266" t="s">
        <v>46</v>
      </c>
      <c r="D1417" s="267">
        <v>43880</v>
      </c>
      <c r="E1417" s="237" t="s">
        <v>3657</v>
      </c>
      <c r="F1417" s="237" t="s">
        <v>3</v>
      </c>
      <c r="G1417" s="237">
        <v>1825941</v>
      </c>
      <c r="H1417" s="190"/>
      <c r="I1417" s="248" t="s">
        <v>4456</v>
      </c>
      <c r="J1417" s="190"/>
      <c r="K1417" s="190"/>
      <c r="L1417" s="190"/>
      <c r="M1417" s="190"/>
      <c r="N1417" s="268">
        <v>0</v>
      </c>
      <c r="O1417" s="268">
        <v>0.32</v>
      </c>
      <c r="P1417" s="190" t="s">
        <v>657</v>
      </c>
      <c r="Q1417" s="377"/>
    </row>
    <row r="1418" spans="1:17" ht="51">
      <c r="A1418" s="265">
        <v>35</v>
      </c>
      <c r="B1418" s="190"/>
      <c r="C1418" s="266" t="s">
        <v>46</v>
      </c>
      <c r="D1418" s="267">
        <v>43880</v>
      </c>
      <c r="E1418" s="237" t="s">
        <v>3658</v>
      </c>
      <c r="F1418" s="237" t="s">
        <v>3</v>
      </c>
      <c r="G1418" s="237">
        <v>1825942</v>
      </c>
      <c r="H1418" s="190"/>
      <c r="I1418" s="248" t="s">
        <v>4457</v>
      </c>
      <c r="J1418" s="190"/>
      <c r="K1418" s="190"/>
      <c r="L1418" s="190"/>
      <c r="M1418" s="190"/>
      <c r="N1418" s="268">
        <v>0</v>
      </c>
      <c r="O1418" s="268">
        <v>0.39</v>
      </c>
      <c r="P1418" s="190" t="s">
        <v>657</v>
      </c>
      <c r="Q1418" s="377"/>
    </row>
    <row r="1419" spans="1:17" ht="51">
      <c r="A1419" s="265">
        <v>35</v>
      </c>
      <c r="B1419" s="190"/>
      <c r="C1419" s="266" t="s">
        <v>46</v>
      </c>
      <c r="D1419" s="267">
        <v>43880</v>
      </c>
      <c r="E1419" s="237" t="s">
        <v>3659</v>
      </c>
      <c r="F1419" s="237" t="s">
        <v>3</v>
      </c>
      <c r="G1419" s="237">
        <v>1825943</v>
      </c>
      <c r="H1419" s="190"/>
      <c r="I1419" s="248" t="s">
        <v>4458</v>
      </c>
      <c r="J1419" s="190"/>
      <c r="K1419" s="190"/>
      <c r="L1419" s="190"/>
      <c r="M1419" s="190"/>
      <c r="N1419" s="268">
        <v>0</v>
      </c>
      <c r="O1419" s="268">
        <v>1.97</v>
      </c>
      <c r="P1419" s="190" t="s">
        <v>657</v>
      </c>
      <c r="Q1419" s="377"/>
    </row>
    <row r="1420" spans="1:17" ht="51">
      <c r="A1420" s="265">
        <v>35</v>
      </c>
      <c r="B1420" s="190"/>
      <c r="C1420" s="266" t="s">
        <v>46</v>
      </c>
      <c r="D1420" s="267">
        <v>43880</v>
      </c>
      <c r="E1420" s="237" t="s">
        <v>3660</v>
      </c>
      <c r="F1420" s="237" t="s">
        <v>3</v>
      </c>
      <c r="G1420" s="237">
        <v>1825945</v>
      </c>
      <c r="H1420" s="190"/>
      <c r="I1420" s="248" t="s">
        <v>4459</v>
      </c>
      <c r="J1420" s="190"/>
      <c r="K1420" s="190"/>
      <c r="L1420" s="190"/>
      <c r="M1420" s="190"/>
      <c r="N1420" s="268">
        <v>0</v>
      </c>
      <c r="O1420" s="268">
        <v>0.31</v>
      </c>
      <c r="P1420" s="190" t="s">
        <v>657</v>
      </c>
      <c r="Q1420" s="377"/>
    </row>
    <row r="1421" spans="1:17" ht="51">
      <c r="A1421" s="265">
        <v>35</v>
      </c>
      <c r="B1421" s="190"/>
      <c r="C1421" s="266" t="s">
        <v>46</v>
      </c>
      <c r="D1421" s="267">
        <v>43880</v>
      </c>
      <c r="E1421" s="237" t="s">
        <v>3661</v>
      </c>
      <c r="F1421" s="237" t="s">
        <v>3</v>
      </c>
      <c r="G1421" s="237">
        <v>1825946</v>
      </c>
      <c r="H1421" s="190"/>
      <c r="I1421" s="248" t="s">
        <v>4460</v>
      </c>
      <c r="J1421" s="190"/>
      <c r="K1421" s="190"/>
      <c r="L1421" s="190"/>
      <c r="M1421" s="190"/>
      <c r="N1421" s="268">
        <v>0</v>
      </c>
      <c r="O1421" s="268">
        <v>0.91</v>
      </c>
      <c r="P1421" s="190" t="s">
        <v>657</v>
      </c>
      <c r="Q1421" s="377"/>
    </row>
    <row r="1422" spans="1:17" ht="51">
      <c r="A1422" s="265">
        <v>20</v>
      </c>
      <c r="B1422" s="190"/>
      <c r="C1422" s="266" t="s">
        <v>44</v>
      </c>
      <c r="D1422" s="267">
        <v>43880</v>
      </c>
      <c r="E1422" s="237" t="s">
        <v>3662</v>
      </c>
      <c r="F1422" s="237" t="s">
        <v>3</v>
      </c>
      <c r="G1422" s="237">
        <v>1825958</v>
      </c>
      <c r="H1422" s="190"/>
      <c r="I1422" s="248" t="s">
        <v>4461</v>
      </c>
      <c r="J1422" s="190"/>
      <c r="K1422" s="190"/>
      <c r="L1422" s="190"/>
      <c r="M1422" s="190"/>
      <c r="N1422" s="268">
        <v>0</v>
      </c>
      <c r="O1422" s="268">
        <v>941.87</v>
      </c>
      <c r="P1422" s="190" t="s">
        <v>657</v>
      </c>
      <c r="Q1422" s="377"/>
    </row>
    <row r="1423" spans="1:17" ht="51">
      <c r="A1423" s="265">
        <v>20</v>
      </c>
      <c r="B1423" s="190"/>
      <c r="C1423" s="266" t="s">
        <v>44</v>
      </c>
      <c r="D1423" s="267">
        <v>43880</v>
      </c>
      <c r="E1423" s="237" t="s">
        <v>3663</v>
      </c>
      <c r="F1423" s="237" t="s">
        <v>3</v>
      </c>
      <c r="G1423" s="237">
        <v>1825959</v>
      </c>
      <c r="H1423" s="190"/>
      <c r="I1423" s="248" t="s">
        <v>4462</v>
      </c>
      <c r="J1423" s="190"/>
      <c r="K1423" s="190"/>
      <c r="L1423" s="190"/>
      <c r="M1423" s="190"/>
      <c r="N1423" s="268">
        <v>0</v>
      </c>
      <c r="O1423" s="268">
        <v>941.87</v>
      </c>
      <c r="P1423" s="190" t="s">
        <v>657</v>
      </c>
      <c r="Q1423" s="377"/>
    </row>
    <row r="1424" spans="1:17" ht="51">
      <c r="A1424" s="265">
        <v>35</v>
      </c>
      <c r="B1424" s="190"/>
      <c r="C1424" s="266" t="s">
        <v>46</v>
      </c>
      <c r="D1424" s="267">
        <v>43880</v>
      </c>
      <c r="E1424" s="237" t="s">
        <v>3664</v>
      </c>
      <c r="F1424" s="237" t="s">
        <v>3</v>
      </c>
      <c r="G1424" s="237">
        <v>1825961</v>
      </c>
      <c r="H1424" s="190"/>
      <c r="I1424" s="248" t="s">
        <v>4463</v>
      </c>
      <c r="J1424" s="190"/>
      <c r="K1424" s="190"/>
      <c r="L1424" s="190"/>
      <c r="M1424" s="190"/>
      <c r="N1424" s="268">
        <v>0</v>
      </c>
      <c r="O1424" s="268">
        <v>17</v>
      </c>
      <c r="P1424" s="190" t="s">
        <v>657</v>
      </c>
      <c r="Q1424" s="377"/>
    </row>
    <row r="1425" spans="1:17" ht="51">
      <c r="A1425" s="265">
        <v>35</v>
      </c>
      <c r="B1425" s="190"/>
      <c r="C1425" s="266" t="s">
        <v>46</v>
      </c>
      <c r="D1425" s="267">
        <v>43880</v>
      </c>
      <c r="E1425" s="237" t="s">
        <v>3665</v>
      </c>
      <c r="F1425" s="237" t="s">
        <v>3</v>
      </c>
      <c r="G1425" s="237">
        <v>1825962</v>
      </c>
      <c r="H1425" s="190"/>
      <c r="I1425" s="248" t="s">
        <v>4464</v>
      </c>
      <c r="J1425" s="190"/>
      <c r="K1425" s="190"/>
      <c r="L1425" s="190"/>
      <c r="M1425" s="190"/>
      <c r="N1425" s="268">
        <v>0</v>
      </c>
      <c r="O1425" s="268">
        <v>1.58</v>
      </c>
      <c r="P1425" s="190" t="s">
        <v>657</v>
      </c>
      <c r="Q1425" s="377"/>
    </row>
    <row r="1426" spans="1:17" ht="51">
      <c r="A1426" s="265">
        <v>35</v>
      </c>
      <c r="B1426" s="190"/>
      <c r="C1426" s="266" t="s">
        <v>46</v>
      </c>
      <c r="D1426" s="267">
        <v>43880</v>
      </c>
      <c r="E1426" s="237" t="s">
        <v>3666</v>
      </c>
      <c r="F1426" s="237" t="s">
        <v>3</v>
      </c>
      <c r="G1426" s="237">
        <v>1825963</v>
      </c>
      <c r="H1426" s="190"/>
      <c r="I1426" s="248" t="s">
        <v>4465</v>
      </c>
      <c r="J1426" s="190"/>
      <c r="K1426" s="190"/>
      <c r="L1426" s="190"/>
      <c r="M1426" s="190"/>
      <c r="N1426" s="268">
        <v>0</v>
      </c>
      <c r="O1426" s="268">
        <v>1.06</v>
      </c>
      <c r="P1426" s="190" t="s">
        <v>657</v>
      </c>
      <c r="Q1426" s="377"/>
    </row>
    <row r="1427" spans="1:17" ht="51">
      <c r="A1427" s="265">
        <v>35</v>
      </c>
      <c r="B1427" s="190"/>
      <c r="C1427" s="266" t="s">
        <v>46</v>
      </c>
      <c r="D1427" s="267">
        <v>43880</v>
      </c>
      <c r="E1427" s="237" t="s">
        <v>3667</v>
      </c>
      <c r="F1427" s="237" t="s">
        <v>3</v>
      </c>
      <c r="G1427" s="237">
        <v>1825964</v>
      </c>
      <c r="H1427" s="190"/>
      <c r="I1427" s="248" t="s">
        <v>4466</v>
      </c>
      <c r="J1427" s="190"/>
      <c r="K1427" s="190"/>
      <c r="L1427" s="190"/>
      <c r="M1427" s="190"/>
      <c r="N1427" s="268">
        <v>0</v>
      </c>
      <c r="O1427" s="268">
        <v>5.17</v>
      </c>
      <c r="P1427" s="190" t="s">
        <v>657</v>
      </c>
      <c r="Q1427" s="377"/>
    </row>
    <row r="1428" spans="1:17" ht="51">
      <c r="A1428" s="265">
        <v>35</v>
      </c>
      <c r="B1428" s="190"/>
      <c r="C1428" s="266" t="s">
        <v>46</v>
      </c>
      <c r="D1428" s="267">
        <v>43880</v>
      </c>
      <c r="E1428" s="237" t="s">
        <v>3668</v>
      </c>
      <c r="F1428" s="237" t="s">
        <v>3</v>
      </c>
      <c r="G1428" s="237">
        <v>1825966</v>
      </c>
      <c r="H1428" s="190"/>
      <c r="I1428" s="248" t="s">
        <v>4467</v>
      </c>
      <c r="J1428" s="190"/>
      <c r="K1428" s="190"/>
      <c r="L1428" s="190"/>
      <c r="M1428" s="190"/>
      <c r="N1428" s="268">
        <v>0</v>
      </c>
      <c r="O1428" s="268">
        <v>19.89</v>
      </c>
      <c r="P1428" s="190" t="s">
        <v>657</v>
      </c>
      <c r="Q1428" s="377"/>
    </row>
    <row r="1429" spans="1:17" ht="51">
      <c r="A1429" s="265">
        <v>340</v>
      </c>
      <c r="B1429" s="190"/>
      <c r="C1429" s="266" t="s">
        <v>145</v>
      </c>
      <c r="D1429" s="267">
        <v>43880</v>
      </c>
      <c r="E1429" s="237" t="s">
        <v>3669</v>
      </c>
      <c r="F1429" s="237" t="s">
        <v>3</v>
      </c>
      <c r="G1429" s="237">
        <v>1825977</v>
      </c>
      <c r="H1429" s="190"/>
      <c r="I1429" s="248" t="s">
        <v>4468</v>
      </c>
      <c r="J1429" s="190"/>
      <c r="K1429" s="190"/>
      <c r="L1429" s="190"/>
      <c r="M1429" s="190"/>
      <c r="N1429" s="268">
        <v>0</v>
      </c>
      <c r="O1429" s="268">
        <v>0.77</v>
      </c>
      <c r="P1429" s="190" t="s">
        <v>657</v>
      </c>
      <c r="Q1429" s="377"/>
    </row>
    <row r="1430" spans="1:17" ht="51">
      <c r="A1430" s="265">
        <v>340</v>
      </c>
      <c r="B1430" s="190"/>
      <c r="C1430" s="266" t="s">
        <v>145</v>
      </c>
      <c r="D1430" s="267">
        <v>43880</v>
      </c>
      <c r="E1430" s="237" t="s">
        <v>3670</v>
      </c>
      <c r="F1430" s="237" t="s">
        <v>3</v>
      </c>
      <c r="G1430" s="237">
        <v>1825976</v>
      </c>
      <c r="H1430" s="190"/>
      <c r="I1430" s="248" t="s">
        <v>4469</v>
      </c>
      <c r="J1430" s="190"/>
      <c r="K1430" s="190"/>
      <c r="L1430" s="190"/>
      <c r="M1430" s="190"/>
      <c r="N1430" s="268">
        <v>0</v>
      </c>
      <c r="O1430" s="268">
        <v>386</v>
      </c>
      <c r="P1430" s="190" t="s">
        <v>657</v>
      </c>
      <c r="Q1430" s="377"/>
    </row>
    <row r="1431" spans="1:17" ht="63.75">
      <c r="A1431" s="265">
        <v>310</v>
      </c>
      <c r="B1431" s="190"/>
      <c r="C1431" s="266" t="s">
        <v>140</v>
      </c>
      <c r="D1431" s="267">
        <v>43880</v>
      </c>
      <c r="E1431" s="237" t="s">
        <v>3671</v>
      </c>
      <c r="F1431" s="237" t="s">
        <v>3</v>
      </c>
      <c r="G1431" s="237">
        <v>1825979</v>
      </c>
      <c r="H1431" s="190"/>
      <c r="I1431" s="248" t="s">
        <v>4470</v>
      </c>
      <c r="J1431" s="190"/>
      <c r="K1431" s="190"/>
      <c r="L1431" s="190"/>
      <c r="M1431" s="190"/>
      <c r="N1431" s="268">
        <v>0</v>
      </c>
      <c r="O1431" s="268">
        <v>743</v>
      </c>
      <c r="P1431" s="190" t="s">
        <v>657</v>
      </c>
      <c r="Q1431" s="377"/>
    </row>
    <row r="1432" spans="1:17" ht="38.25">
      <c r="A1432" s="265">
        <v>86</v>
      </c>
      <c r="B1432" s="190"/>
      <c r="C1432" s="266" t="s">
        <v>56</v>
      </c>
      <c r="D1432" s="267">
        <v>43880</v>
      </c>
      <c r="E1432" s="237" t="s">
        <v>3672</v>
      </c>
      <c r="F1432" s="237" t="s">
        <v>3</v>
      </c>
      <c r="G1432" s="237">
        <v>1825985</v>
      </c>
      <c r="H1432" s="190"/>
      <c r="I1432" s="248" t="s">
        <v>4471</v>
      </c>
      <c r="J1432" s="190"/>
      <c r="K1432" s="190"/>
      <c r="L1432" s="190"/>
      <c r="M1432" s="190"/>
      <c r="N1432" s="268">
        <v>0</v>
      </c>
      <c r="O1432" s="268">
        <v>261.8</v>
      </c>
      <c r="P1432" s="190" t="s">
        <v>657</v>
      </c>
      <c r="Q1432" s="377"/>
    </row>
    <row r="1433" spans="1:17" ht="63.75">
      <c r="A1433" s="265">
        <v>907</v>
      </c>
      <c r="B1433" s="190"/>
      <c r="C1433" s="266" t="s">
        <v>205</v>
      </c>
      <c r="D1433" s="267">
        <v>43880</v>
      </c>
      <c r="E1433" s="237" t="s">
        <v>3673</v>
      </c>
      <c r="F1433" s="237" t="s">
        <v>3</v>
      </c>
      <c r="G1433" s="237">
        <v>1826001</v>
      </c>
      <c r="H1433" s="190"/>
      <c r="I1433" s="248" t="s">
        <v>4472</v>
      </c>
      <c r="J1433" s="190"/>
      <c r="K1433" s="190"/>
      <c r="L1433" s="190"/>
      <c r="M1433" s="190"/>
      <c r="N1433" s="268">
        <v>0</v>
      </c>
      <c r="O1433" s="268">
        <v>791.67</v>
      </c>
      <c r="P1433" s="190" t="s">
        <v>657</v>
      </c>
      <c r="Q1433" s="377"/>
    </row>
    <row r="1434" spans="1:17" ht="51">
      <c r="A1434" s="265">
        <v>35</v>
      </c>
      <c r="B1434" s="190"/>
      <c r="C1434" s="266" t="s">
        <v>46</v>
      </c>
      <c r="D1434" s="267">
        <v>43880</v>
      </c>
      <c r="E1434" s="237" t="s">
        <v>3674</v>
      </c>
      <c r="F1434" s="237" t="s">
        <v>3</v>
      </c>
      <c r="G1434" s="237">
        <v>1826002</v>
      </c>
      <c r="H1434" s="190"/>
      <c r="I1434" s="248" t="s">
        <v>4473</v>
      </c>
      <c r="J1434" s="190"/>
      <c r="K1434" s="190"/>
      <c r="L1434" s="190"/>
      <c r="M1434" s="190"/>
      <c r="N1434" s="268">
        <v>0</v>
      </c>
      <c r="O1434" s="268">
        <v>18.41</v>
      </c>
      <c r="P1434" s="190" t="s">
        <v>657</v>
      </c>
      <c r="Q1434" s="377"/>
    </row>
    <row r="1435" spans="1:17" ht="51">
      <c r="A1435" s="265" t="s">
        <v>553</v>
      </c>
      <c r="B1435" s="190"/>
      <c r="C1435" s="266" t="s">
        <v>605</v>
      </c>
      <c r="D1435" s="267">
        <v>43880</v>
      </c>
      <c r="E1435" s="237" t="s">
        <v>3675</v>
      </c>
      <c r="F1435" s="237" t="s">
        <v>3</v>
      </c>
      <c r="G1435" s="237">
        <v>1826018</v>
      </c>
      <c r="H1435" s="190"/>
      <c r="I1435" s="248" t="s">
        <v>3074</v>
      </c>
      <c r="J1435" s="190"/>
      <c r="K1435" s="190"/>
      <c r="L1435" s="190"/>
      <c r="M1435" s="190"/>
      <c r="N1435" s="268">
        <v>0</v>
      </c>
      <c r="O1435" s="268">
        <v>95999.9</v>
      </c>
      <c r="P1435" s="190" t="s">
        <v>657</v>
      </c>
      <c r="Q1435" s="377"/>
    </row>
    <row r="1436" spans="1:17" ht="51">
      <c r="A1436" s="265">
        <v>35</v>
      </c>
      <c r="B1436" s="190"/>
      <c r="C1436" s="266" t="s">
        <v>46</v>
      </c>
      <c r="D1436" s="267">
        <v>43880</v>
      </c>
      <c r="E1436" s="237" t="s">
        <v>3676</v>
      </c>
      <c r="F1436" s="237" t="s">
        <v>3</v>
      </c>
      <c r="G1436" s="237">
        <v>1826038</v>
      </c>
      <c r="H1436" s="190"/>
      <c r="I1436" s="248" t="s">
        <v>4474</v>
      </c>
      <c r="J1436" s="190"/>
      <c r="K1436" s="190"/>
      <c r="L1436" s="190"/>
      <c r="M1436" s="190"/>
      <c r="N1436" s="268">
        <v>0</v>
      </c>
      <c r="O1436" s="268">
        <v>6.32</v>
      </c>
      <c r="P1436" s="190" t="s">
        <v>657</v>
      </c>
      <c r="Q1436" s="377"/>
    </row>
    <row r="1437" spans="1:17" ht="51">
      <c r="A1437" s="265">
        <v>35</v>
      </c>
      <c r="B1437" s="190"/>
      <c r="C1437" s="266" t="s">
        <v>46</v>
      </c>
      <c r="D1437" s="267">
        <v>43880</v>
      </c>
      <c r="E1437" s="237" t="s">
        <v>3677</v>
      </c>
      <c r="F1437" s="237" t="s">
        <v>3</v>
      </c>
      <c r="G1437" s="237">
        <v>1826039</v>
      </c>
      <c r="H1437" s="190"/>
      <c r="I1437" s="248" t="s">
        <v>4475</v>
      </c>
      <c r="J1437" s="190"/>
      <c r="K1437" s="190"/>
      <c r="L1437" s="190"/>
      <c r="M1437" s="190"/>
      <c r="N1437" s="268">
        <v>0</v>
      </c>
      <c r="O1437" s="268">
        <v>15.73</v>
      </c>
      <c r="P1437" s="190" t="s">
        <v>657</v>
      </c>
      <c r="Q1437" s="377"/>
    </row>
    <row r="1438" spans="1:17" ht="63.75">
      <c r="A1438" s="265">
        <v>35</v>
      </c>
      <c r="B1438" s="190"/>
      <c r="C1438" s="266" t="s">
        <v>46</v>
      </c>
      <c r="D1438" s="267">
        <v>43880</v>
      </c>
      <c r="E1438" s="237" t="s">
        <v>3678</v>
      </c>
      <c r="F1438" s="237" t="s">
        <v>3</v>
      </c>
      <c r="G1438" s="237">
        <v>1826040</v>
      </c>
      <c r="H1438" s="190"/>
      <c r="I1438" s="248" t="s">
        <v>4476</v>
      </c>
      <c r="J1438" s="190"/>
      <c r="K1438" s="190"/>
      <c r="L1438" s="190"/>
      <c r="M1438" s="190"/>
      <c r="N1438" s="268">
        <v>0</v>
      </c>
      <c r="O1438" s="268">
        <v>0.1</v>
      </c>
      <c r="P1438" s="190" t="s">
        <v>657</v>
      </c>
      <c r="Q1438" s="377"/>
    </row>
    <row r="1439" spans="1:17" ht="51">
      <c r="A1439" s="265">
        <v>35</v>
      </c>
      <c r="B1439" s="190"/>
      <c r="C1439" s="266" t="s">
        <v>46</v>
      </c>
      <c r="D1439" s="267">
        <v>43880</v>
      </c>
      <c r="E1439" s="237" t="s">
        <v>3679</v>
      </c>
      <c r="F1439" s="237" t="s">
        <v>3</v>
      </c>
      <c r="G1439" s="237">
        <v>1826048</v>
      </c>
      <c r="H1439" s="190"/>
      <c r="I1439" s="248" t="s">
        <v>4477</v>
      </c>
      <c r="J1439" s="190"/>
      <c r="K1439" s="190"/>
      <c r="L1439" s="190"/>
      <c r="M1439" s="190"/>
      <c r="N1439" s="268">
        <v>0</v>
      </c>
      <c r="O1439" s="268">
        <v>4.46</v>
      </c>
      <c r="P1439" s="190" t="s">
        <v>657</v>
      </c>
      <c r="Q1439" s="377"/>
    </row>
    <row r="1440" spans="1:17" ht="51">
      <c r="A1440" s="265">
        <v>35</v>
      </c>
      <c r="B1440" s="190"/>
      <c r="C1440" s="266" t="s">
        <v>46</v>
      </c>
      <c r="D1440" s="267">
        <v>43880</v>
      </c>
      <c r="E1440" s="237" t="s">
        <v>3680</v>
      </c>
      <c r="F1440" s="237" t="s">
        <v>3</v>
      </c>
      <c r="G1440" s="237">
        <v>1826054</v>
      </c>
      <c r="H1440" s="190"/>
      <c r="I1440" s="248" t="s">
        <v>4478</v>
      </c>
      <c r="J1440" s="190"/>
      <c r="K1440" s="190"/>
      <c r="L1440" s="190"/>
      <c r="M1440" s="190"/>
      <c r="N1440" s="268">
        <v>0</v>
      </c>
      <c r="O1440" s="268">
        <v>2.88</v>
      </c>
      <c r="P1440" s="190" t="s">
        <v>657</v>
      </c>
      <c r="Q1440" s="377"/>
    </row>
    <row r="1441" spans="1:17" ht="51">
      <c r="A1441" s="265">
        <v>35</v>
      </c>
      <c r="B1441" s="190"/>
      <c r="C1441" s="266" t="s">
        <v>46</v>
      </c>
      <c r="D1441" s="267">
        <v>43880</v>
      </c>
      <c r="E1441" s="237" t="s">
        <v>3681</v>
      </c>
      <c r="F1441" s="237" t="s">
        <v>3</v>
      </c>
      <c r="G1441" s="237">
        <v>1826056</v>
      </c>
      <c r="H1441" s="190"/>
      <c r="I1441" s="248" t="s">
        <v>4479</v>
      </c>
      <c r="J1441" s="190"/>
      <c r="K1441" s="190"/>
      <c r="L1441" s="190"/>
      <c r="M1441" s="190"/>
      <c r="N1441" s="268">
        <v>0</v>
      </c>
      <c r="O1441" s="268">
        <v>3.04</v>
      </c>
      <c r="P1441" s="190" t="s">
        <v>657</v>
      </c>
      <c r="Q1441" s="377"/>
    </row>
    <row r="1442" spans="1:17" ht="51">
      <c r="A1442" s="265">
        <v>35</v>
      </c>
      <c r="B1442" s="190"/>
      <c r="C1442" s="266" t="s">
        <v>46</v>
      </c>
      <c r="D1442" s="267">
        <v>43880</v>
      </c>
      <c r="E1442" s="237" t="s">
        <v>3682</v>
      </c>
      <c r="F1442" s="237" t="s">
        <v>3</v>
      </c>
      <c r="G1442" s="237">
        <v>1826059</v>
      </c>
      <c r="H1442" s="190"/>
      <c r="I1442" s="248" t="s">
        <v>4480</v>
      </c>
      <c r="J1442" s="190"/>
      <c r="K1442" s="190"/>
      <c r="L1442" s="190"/>
      <c r="M1442" s="190"/>
      <c r="N1442" s="268">
        <v>0</v>
      </c>
      <c r="O1442" s="268">
        <v>3.09</v>
      </c>
      <c r="P1442" s="190" t="s">
        <v>657</v>
      </c>
      <c r="Q1442" s="377"/>
    </row>
    <row r="1443" spans="1:17" ht="51">
      <c r="A1443" s="265">
        <v>35</v>
      </c>
      <c r="B1443" s="190"/>
      <c r="C1443" s="266" t="s">
        <v>46</v>
      </c>
      <c r="D1443" s="267">
        <v>43880</v>
      </c>
      <c r="E1443" s="237" t="s">
        <v>3683</v>
      </c>
      <c r="F1443" s="237" t="s">
        <v>3</v>
      </c>
      <c r="G1443" s="237">
        <v>1826062</v>
      </c>
      <c r="H1443" s="190"/>
      <c r="I1443" s="248" t="s">
        <v>4481</v>
      </c>
      <c r="J1443" s="190"/>
      <c r="K1443" s="190"/>
      <c r="L1443" s="190"/>
      <c r="M1443" s="190"/>
      <c r="N1443" s="268">
        <v>0</v>
      </c>
      <c r="O1443" s="268">
        <v>3.72</v>
      </c>
      <c r="P1443" s="190" t="s">
        <v>657</v>
      </c>
      <c r="Q1443" s="377"/>
    </row>
    <row r="1444" spans="1:17" ht="51">
      <c r="A1444" s="265">
        <v>35</v>
      </c>
      <c r="B1444" s="190"/>
      <c r="C1444" s="266" t="s">
        <v>46</v>
      </c>
      <c r="D1444" s="267">
        <v>43880</v>
      </c>
      <c r="E1444" s="237" t="s">
        <v>3684</v>
      </c>
      <c r="F1444" s="237" t="s">
        <v>3</v>
      </c>
      <c r="G1444" s="237">
        <v>1826064</v>
      </c>
      <c r="H1444" s="190"/>
      <c r="I1444" s="248" t="s">
        <v>4482</v>
      </c>
      <c r="J1444" s="190"/>
      <c r="K1444" s="190"/>
      <c r="L1444" s="190"/>
      <c r="M1444" s="190"/>
      <c r="N1444" s="268">
        <v>0</v>
      </c>
      <c r="O1444" s="268">
        <v>3.6</v>
      </c>
      <c r="P1444" s="190" t="s">
        <v>657</v>
      </c>
      <c r="Q1444" s="377"/>
    </row>
    <row r="1445" spans="1:17" ht="51">
      <c r="A1445" s="265">
        <v>41</v>
      </c>
      <c r="B1445" s="190"/>
      <c r="C1445" s="266" t="s">
        <v>47</v>
      </c>
      <c r="D1445" s="267">
        <v>43880</v>
      </c>
      <c r="E1445" s="237" t="s">
        <v>3685</v>
      </c>
      <c r="F1445" s="237" t="s">
        <v>3</v>
      </c>
      <c r="G1445" s="237">
        <v>1826066</v>
      </c>
      <c r="H1445" s="190"/>
      <c r="I1445" s="248" t="s">
        <v>4483</v>
      </c>
      <c r="J1445" s="190"/>
      <c r="K1445" s="190"/>
      <c r="L1445" s="190"/>
      <c r="M1445" s="190"/>
      <c r="N1445" s="268">
        <v>0</v>
      </c>
      <c r="O1445" s="268">
        <v>240.22</v>
      </c>
      <c r="P1445" s="190" t="s">
        <v>657</v>
      </c>
      <c r="Q1445" s="377"/>
    </row>
    <row r="1446" spans="1:17" ht="51">
      <c r="A1446" s="265">
        <v>41</v>
      </c>
      <c r="B1446" s="190"/>
      <c r="C1446" s="266" t="s">
        <v>47</v>
      </c>
      <c r="D1446" s="267">
        <v>43880</v>
      </c>
      <c r="E1446" s="237" t="s">
        <v>3686</v>
      </c>
      <c r="F1446" s="237" t="s">
        <v>3</v>
      </c>
      <c r="G1446" s="237">
        <v>1826068</v>
      </c>
      <c r="H1446" s="190"/>
      <c r="I1446" s="248" t="s">
        <v>4483</v>
      </c>
      <c r="J1446" s="190"/>
      <c r="K1446" s="190"/>
      <c r="L1446" s="190"/>
      <c r="M1446" s="190"/>
      <c r="N1446" s="268">
        <v>0</v>
      </c>
      <c r="O1446" s="268">
        <v>8641.7099999999991</v>
      </c>
      <c r="P1446" s="190" t="s">
        <v>657</v>
      </c>
      <c r="Q1446" s="377"/>
    </row>
    <row r="1447" spans="1:17" ht="63.75">
      <c r="A1447" s="265" t="s">
        <v>553</v>
      </c>
      <c r="B1447" s="190"/>
      <c r="C1447" s="266" t="s">
        <v>605</v>
      </c>
      <c r="D1447" s="267">
        <v>43880</v>
      </c>
      <c r="E1447" s="237" t="s">
        <v>3687</v>
      </c>
      <c r="F1447" s="237" t="s">
        <v>3</v>
      </c>
      <c r="G1447" s="237">
        <v>1825870</v>
      </c>
      <c r="H1447" s="190"/>
      <c r="I1447" s="248" t="s">
        <v>4484</v>
      </c>
      <c r="J1447" s="190"/>
      <c r="K1447" s="190"/>
      <c r="L1447" s="190"/>
      <c r="M1447" s="190"/>
      <c r="N1447" s="268">
        <v>0</v>
      </c>
      <c r="O1447" s="268">
        <v>260</v>
      </c>
      <c r="P1447" s="190" t="s">
        <v>657</v>
      </c>
      <c r="Q1447" s="377"/>
    </row>
    <row r="1448" spans="1:17" ht="63.75">
      <c r="A1448" s="265">
        <v>46</v>
      </c>
      <c r="B1448" s="190"/>
      <c r="C1448" s="266" t="s">
        <v>48</v>
      </c>
      <c r="D1448" s="267">
        <v>43880</v>
      </c>
      <c r="E1448" s="237" t="s">
        <v>3688</v>
      </c>
      <c r="F1448" s="237" t="s">
        <v>3</v>
      </c>
      <c r="G1448" s="237">
        <v>1826111</v>
      </c>
      <c r="H1448" s="190"/>
      <c r="I1448" s="248" t="s">
        <v>4485</v>
      </c>
      <c r="J1448" s="190"/>
      <c r="K1448" s="190"/>
      <c r="L1448" s="190"/>
      <c r="M1448" s="190"/>
      <c r="N1448" s="268">
        <v>0</v>
      </c>
      <c r="O1448" s="268">
        <v>6528.41</v>
      </c>
      <c r="P1448" s="190" t="s">
        <v>657</v>
      </c>
      <c r="Q1448" s="377"/>
    </row>
    <row r="1449" spans="1:17" ht="63.75">
      <c r="A1449" s="265">
        <v>287</v>
      </c>
      <c r="B1449" s="190"/>
      <c r="C1449" s="266" t="s">
        <v>125</v>
      </c>
      <c r="D1449" s="267">
        <v>43880</v>
      </c>
      <c r="E1449" s="237" t="s">
        <v>3935</v>
      </c>
      <c r="F1449" s="237" t="s">
        <v>11</v>
      </c>
      <c r="G1449" s="237">
        <v>1278113</v>
      </c>
      <c r="H1449" s="190"/>
      <c r="I1449" s="248" t="s">
        <v>4700</v>
      </c>
      <c r="J1449" s="190"/>
      <c r="K1449" s="190"/>
      <c r="L1449" s="190"/>
      <c r="M1449" s="190"/>
      <c r="N1449" s="268">
        <v>50</v>
      </c>
      <c r="O1449" s="268">
        <v>0</v>
      </c>
      <c r="P1449" s="190" t="s">
        <v>657</v>
      </c>
      <c r="Q1449" s="377"/>
    </row>
    <row r="1450" spans="1:17" ht="63.75">
      <c r="A1450" s="265" t="s">
        <v>556</v>
      </c>
      <c r="B1450" s="190"/>
      <c r="C1450" s="266" t="s">
        <v>716</v>
      </c>
      <c r="D1450" s="267">
        <v>43880</v>
      </c>
      <c r="E1450" s="237" t="s">
        <v>3936</v>
      </c>
      <c r="F1450" s="237" t="s">
        <v>6</v>
      </c>
      <c r="G1450" s="237">
        <v>1244576</v>
      </c>
      <c r="H1450" s="190"/>
      <c r="I1450" s="248" t="s">
        <v>4701</v>
      </c>
      <c r="J1450" s="190"/>
      <c r="K1450" s="190"/>
      <c r="L1450" s="190"/>
      <c r="M1450" s="190"/>
      <c r="N1450" s="268">
        <v>0</v>
      </c>
      <c r="O1450" s="268">
        <v>57720</v>
      </c>
      <c r="P1450" s="190" t="s">
        <v>657</v>
      </c>
      <c r="Q1450" s="377"/>
    </row>
    <row r="1451" spans="1:17" ht="63.75">
      <c r="A1451" s="265">
        <v>513</v>
      </c>
      <c r="B1451" s="190"/>
      <c r="C1451" s="266" t="s">
        <v>169</v>
      </c>
      <c r="D1451" s="267">
        <v>43880</v>
      </c>
      <c r="E1451" s="237" t="s">
        <v>3937</v>
      </c>
      <c r="F1451" s="237" t="s">
        <v>15</v>
      </c>
      <c r="G1451" s="237">
        <v>1278846</v>
      </c>
      <c r="H1451" s="190"/>
      <c r="I1451" s="248" t="s">
        <v>4702</v>
      </c>
      <c r="J1451" s="190"/>
      <c r="K1451" s="190"/>
      <c r="L1451" s="190"/>
      <c r="M1451" s="190"/>
      <c r="N1451" s="268">
        <v>50</v>
      </c>
      <c r="O1451" s="268">
        <v>0</v>
      </c>
      <c r="P1451" s="190" t="s">
        <v>657</v>
      </c>
      <c r="Q1451" s="377"/>
    </row>
    <row r="1452" spans="1:17" ht="63.75">
      <c r="A1452" s="265">
        <v>513</v>
      </c>
      <c r="B1452" s="190"/>
      <c r="C1452" s="266" t="s">
        <v>169</v>
      </c>
      <c r="D1452" s="267">
        <v>43880</v>
      </c>
      <c r="E1452" s="237" t="s">
        <v>3938</v>
      </c>
      <c r="F1452" s="237" t="s">
        <v>15</v>
      </c>
      <c r="G1452" s="237">
        <v>1278851</v>
      </c>
      <c r="H1452" s="190"/>
      <c r="I1452" s="248" t="s">
        <v>4703</v>
      </c>
      <c r="J1452" s="190"/>
      <c r="K1452" s="190"/>
      <c r="L1452" s="190"/>
      <c r="M1452" s="190"/>
      <c r="N1452" s="268">
        <v>50</v>
      </c>
      <c r="O1452" s="268">
        <v>0</v>
      </c>
      <c r="P1452" s="190" t="s">
        <v>657</v>
      </c>
      <c r="Q1452" s="377"/>
    </row>
    <row r="1453" spans="1:17" ht="76.5">
      <c r="A1453" s="265">
        <v>383</v>
      </c>
      <c r="B1453" s="190"/>
      <c r="C1453" s="266" t="s">
        <v>1296</v>
      </c>
      <c r="D1453" s="267">
        <v>43880</v>
      </c>
      <c r="E1453" s="237" t="s">
        <v>3939</v>
      </c>
      <c r="F1453" s="237" t="s">
        <v>11</v>
      </c>
      <c r="G1453" s="237">
        <v>979009</v>
      </c>
      <c r="H1453" s="190"/>
      <c r="I1453" s="248" t="s">
        <v>4704</v>
      </c>
      <c r="J1453" s="190"/>
      <c r="K1453" s="190"/>
      <c r="L1453" s="190"/>
      <c r="M1453" s="190"/>
      <c r="N1453" s="268">
        <v>50</v>
      </c>
      <c r="O1453" s="268">
        <v>0</v>
      </c>
      <c r="P1453" s="190" t="s">
        <v>657</v>
      </c>
      <c r="Q1453" s="377"/>
    </row>
    <row r="1454" spans="1:17" ht="51">
      <c r="A1454" s="265">
        <v>119</v>
      </c>
      <c r="B1454" s="190"/>
      <c r="C1454" s="266" t="s">
        <v>62</v>
      </c>
      <c r="D1454" s="267">
        <v>43880</v>
      </c>
      <c r="E1454" s="237" t="s">
        <v>3940</v>
      </c>
      <c r="F1454" s="237" t="s">
        <v>11</v>
      </c>
      <c r="G1454" s="237">
        <v>979010</v>
      </c>
      <c r="H1454" s="190"/>
      <c r="I1454" s="248" t="s">
        <v>4705</v>
      </c>
      <c r="J1454" s="190"/>
      <c r="K1454" s="190"/>
      <c r="L1454" s="190"/>
      <c r="M1454" s="190"/>
      <c r="N1454" s="268">
        <v>50</v>
      </c>
      <c r="O1454" s="268">
        <v>0</v>
      </c>
      <c r="P1454" s="190" t="s">
        <v>657</v>
      </c>
      <c r="Q1454" s="377"/>
    </row>
    <row r="1455" spans="1:17" ht="51">
      <c r="A1455" s="265">
        <v>513</v>
      </c>
      <c r="B1455" s="190"/>
      <c r="C1455" s="266" t="s">
        <v>169</v>
      </c>
      <c r="D1455" s="267">
        <v>43880</v>
      </c>
      <c r="E1455" s="237" t="s">
        <v>3941</v>
      </c>
      <c r="F1455" s="237" t="s">
        <v>15</v>
      </c>
      <c r="G1455" s="237">
        <v>1279009</v>
      </c>
      <c r="H1455" s="190"/>
      <c r="I1455" s="248" t="s">
        <v>4706</v>
      </c>
      <c r="J1455" s="190"/>
      <c r="K1455" s="190"/>
      <c r="L1455" s="190"/>
      <c r="M1455" s="190"/>
      <c r="N1455" s="268">
        <v>50</v>
      </c>
      <c r="O1455" s="268">
        <v>0</v>
      </c>
      <c r="P1455" s="190" t="s">
        <v>657</v>
      </c>
      <c r="Q1455" s="377"/>
    </row>
    <row r="1456" spans="1:17" ht="51">
      <c r="A1456" s="265">
        <v>513</v>
      </c>
      <c r="B1456" s="190"/>
      <c r="C1456" s="266" t="s">
        <v>169</v>
      </c>
      <c r="D1456" s="267">
        <v>43880</v>
      </c>
      <c r="E1456" s="237" t="s">
        <v>3942</v>
      </c>
      <c r="F1456" s="237" t="s">
        <v>15</v>
      </c>
      <c r="G1456" s="237">
        <v>1279011</v>
      </c>
      <c r="H1456" s="190"/>
      <c r="I1456" s="248" t="s">
        <v>4707</v>
      </c>
      <c r="J1456" s="190"/>
      <c r="K1456" s="190"/>
      <c r="L1456" s="190"/>
      <c r="M1456" s="190"/>
      <c r="N1456" s="268">
        <v>50</v>
      </c>
      <c r="O1456" s="268">
        <v>0</v>
      </c>
      <c r="P1456" s="190" t="s">
        <v>657</v>
      </c>
      <c r="Q1456" s="377"/>
    </row>
    <row r="1457" spans="1:17" ht="51">
      <c r="A1457" s="265">
        <v>41</v>
      </c>
      <c r="B1457" s="190"/>
      <c r="C1457" s="266" t="s">
        <v>47</v>
      </c>
      <c r="D1457" s="267">
        <v>43881</v>
      </c>
      <c r="E1457" s="237" t="s">
        <v>3689</v>
      </c>
      <c r="F1457" s="237" t="s">
        <v>3</v>
      </c>
      <c r="G1457" s="237">
        <v>1826249</v>
      </c>
      <c r="H1457" s="190"/>
      <c r="I1457" s="248" t="s">
        <v>4486</v>
      </c>
      <c r="J1457" s="190"/>
      <c r="K1457" s="190"/>
      <c r="L1457" s="190"/>
      <c r="M1457" s="190"/>
      <c r="N1457" s="268">
        <v>0</v>
      </c>
      <c r="O1457" s="268">
        <v>13269.06</v>
      </c>
      <c r="P1457" s="190" t="s">
        <v>657</v>
      </c>
      <c r="Q1457" s="377"/>
    </row>
    <row r="1458" spans="1:17" ht="51">
      <c r="A1458" s="265" t="s">
        <v>553</v>
      </c>
      <c r="B1458" s="190"/>
      <c r="C1458" s="266" t="s">
        <v>605</v>
      </c>
      <c r="D1458" s="267">
        <v>43881</v>
      </c>
      <c r="E1458" s="237" t="s">
        <v>3690</v>
      </c>
      <c r="F1458" s="237" t="s">
        <v>3</v>
      </c>
      <c r="G1458" s="237">
        <v>1826250</v>
      </c>
      <c r="H1458" s="190"/>
      <c r="I1458" s="248" t="s">
        <v>4487</v>
      </c>
      <c r="J1458" s="190"/>
      <c r="K1458" s="190"/>
      <c r="L1458" s="190"/>
      <c r="M1458" s="190"/>
      <c r="N1458" s="268">
        <v>0</v>
      </c>
      <c r="O1458" s="268">
        <v>400</v>
      </c>
      <c r="P1458" s="190" t="s">
        <v>657</v>
      </c>
      <c r="Q1458" s="377"/>
    </row>
    <row r="1459" spans="1:17" ht="51">
      <c r="A1459" s="265">
        <v>35</v>
      </c>
      <c r="B1459" s="190"/>
      <c r="C1459" s="266" t="s">
        <v>46</v>
      </c>
      <c r="D1459" s="267">
        <v>43881</v>
      </c>
      <c r="E1459" s="237" t="s">
        <v>3691</v>
      </c>
      <c r="F1459" s="237" t="s">
        <v>3</v>
      </c>
      <c r="G1459" s="237">
        <v>1826293</v>
      </c>
      <c r="H1459" s="190"/>
      <c r="I1459" s="248" t="s">
        <v>4488</v>
      </c>
      <c r="J1459" s="190"/>
      <c r="K1459" s="190"/>
      <c r="L1459" s="190"/>
      <c r="M1459" s="190"/>
      <c r="N1459" s="268">
        <v>0</v>
      </c>
      <c r="O1459" s="268">
        <v>1.93</v>
      </c>
      <c r="P1459" s="190" t="s">
        <v>657</v>
      </c>
      <c r="Q1459" s="377"/>
    </row>
    <row r="1460" spans="1:17" ht="51">
      <c r="A1460" s="265">
        <v>35</v>
      </c>
      <c r="B1460" s="190"/>
      <c r="C1460" s="266" t="s">
        <v>46</v>
      </c>
      <c r="D1460" s="267">
        <v>43881</v>
      </c>
      <c r="E1460" s="237" t="s">
        <v>3692</v>
      </c>
      <c r="F1460" s="237" t="s">
        <v>3</v>
      </c>
      <c r="G1460" s="237">
        <v>1826294</v>
      </c>
      <c r="H1460" s="190"/>
      <c r="I1460" s="248" t="s">
        <v>4489</v>
      </c>
      <c r="J1460" s="190"/>
      <c r="K1460" s="190"/>
      <c r="L1460" s="190"/>
      <c r="M1460" s="190"/>
      <c r="N1460" s="268">
        <v>0</v>
      </c>
      <c r="O1460" s="268">
        <v>3.05</v>
      </c>
      <c r="P1460" s="190" t="s">
        <v>657</v>
      </c>
      <c r="Q1460" s="377"/>
    </row>
    <row r="1461" spans="1:17" ht="63.75">
      <c r="A1461" s="265">
        <v>35</v>
      </c>
      <c r="B1461" s="190"/>
      <c r="C1461" s="266" t="s">
        <v>46</v>
      </c>
      <c r="D1461" s="267">
        <v>43881</v>
      </c>
      <c r="E1461" s="237" t="s">
        <v>3693</v>
      </c>
      <c r="F1461" s="237" t="s">
        <v>3</v>
      </c>
      <c r="G1461" s="237">
        <v>1826295</v>
      </c>
      <c r="H1461" s="190"/>
      <c r="I1461" s="248" t="s">
        <v>4490</v>
      </c>
      <c r="J1461" s="190"/>
      <c r="K1461" s="190"/>
      <c r="L1461" s="190"/>
      <c r="M1461" s="190"/>
      <c r="N1461" s="268">
        <v>0</v>
      </c>
      <c r="O1461" s="268">
        <v>9.2200000000000006</v>
      </c>
      <c r="P1461" s="190" t="s">
        <v>657</v>
      </c>
      <c r="Q1461" s="377"/>
    </row>
    <row r="1462" spans="1:17" ht="63.75">
      <c r="A1462" s="265">
        <v>35</v>
      </c>
      <c r="B1462" s="190"/>
      <c r="C1462" s="266" t="s">
        <v>46</v>
      </c>
      <c r="D1462" s="267">
        <v>43881</v>
      </c>
      <c r="E1462" s="237" t="s">
        <v>3694</v>
      </c>
      <c r="F1462" s="237" t="s">
        <v>3</v>
      </c>
      <c r="G1462" s="237">
        <v>1826298</v>
      </c>
      <c r="H1462" s="190"/>
      <c r="I1462" s="248" t="s">
        <v>4491</v>
      </c>
      <c r="J1462" s="190"/>
      <c r="K1462" s="190"/>
      <c r="L1462" s="190"/>
      <c r="M1462" s="190"/>
      <c r="N1462" s="268">
        <v>0</v>
      </c>
      <c r="O1462" s="268">
        <v>0.23</v>
      </c>
      <c r="P1462" s="190" t="s">
        <v>657</v>
      </c>
      <c r="Q1462" s="377"/>
    </row>
    <row r="1463" spans="1:17" ht="51">
      <c r="A1463" s="265">
        <v>35</v>
      </c>
      <c r="B1463" s="190"/>
      <c r="C1463" s="266" t="s">
        <v>46</v>
      </c>
      <c r="D1463" s="267">
        <v>43881</v>
      </c>
      <c r="E1463" s="237" t="s">
        <v>3695</v>
      </c>
      <c r="F1463" s="237" t="s">
        <v>3</v>
      </c>
      <c r="G1463" s="237">
        <v>1826300</v>
      </c>
      <c r="H1463" s="190"/>
      <c r="I1463" s="248" t="s">
        <v>4492</v>
      </c>
      <c r="J1463" s="190"/>
      <c r="K1463" s="190"/>
      <c r="L1463" s="190"/>
      <c r="M1463" s="190"/>
      <c r="N1463" s="268">
        <v>0</v>
      </c>
      <c r="O1463" s="268">
        <v>2.74</v>
      </c>
      <c r="P1463" s="190" t="s">
        <v>657</v>
      </c>
      <c r="Q1463" s="377"/>
    </row>
    <row r="1464" spans="1:17" ht="63.75">
      <c r="A1464" s="265">
        <v>35</v>
      </c>
      <c r="B1464" s="190"/>
      <c r="C1464" s="266" t="s">
        <v>46</v>
      </c>
      <c r="D1464" s="267">
        <v>43881</v>
      </c>
      <c r="E1464" s="237" t="s">
        <v>3696</v>
      </c>
      <c r="F1464" s="237" t="s">
        <v>3</v>
      </c>
      <c r="G1464" s="237">
        <v>1826303</v>
      </c>
      <c r="H1464" s="190"/>
      <c r="I1464" s="248" t="s">
        <v>4493</v>
      </c>
      <c r="J1464" s="190"/>
      <c r="K1464" s="190"/>
      <c r="L1464" s="190"/>
      <c r="M1464" s="190"/>
      <c r="N1464" s="268">
        <v>0</v>
      </c>
      <c r="O1464" s="268">
        <v>7.52</v>
      </c>
      <c r="P1464" s="190" t="s">
        <v>657</v>
      </c>
      <c r="Q1464" s="377"/>
    </row>
    <row r="1465" spans="1:17" ht="63.75">
      <c r="A1465" s="265">
        <v>35</v>
      </c>
      <c r="B1465" s="190"/>
      <c r="C1465" s="266" t="s">
        <v>46</v>
      </c>
      <c r="D1465" s="267">
        <v>43881</v>
      </c>
      <c r="E1465" s="237" t="s">
        <v>3697</v>
      </c>
      <c r="F1465" s="237" t="s">
        <v>3</v>
      </c>
      <c r="G1465" s="237">
        <v>1826306</v>
      </c>
      <c r="H1465" s="190"/>
      <c r="I1465" s="248" t="s">
        <v>4494</v>
      </c>
      <c r="J1465" s="190"/>
      <c r="K1465" s="190"/>
      <c r="L1465" s="190"/>
      <c r="M1465" s="190"/>
      <c r="N1465" s="268">
        <v>0</v>
      </c>
      <c r="O1465" s="268">
        <v>1.56</v>
      </c>
      <c r="P1465" s="190" t="s">
        <v>657</v>
      </c>
      <c r="Q1465" s="377"/>
    </row>
    <row r="1466" spans="1:17" ht="63.75">
      <c r="A1466" s="265">
        <v>35</v>
      </c>
      <c r="B1466" s="190"/>
      <c r="C1466" s="266" t="s">
        <v>46</v>
      </c>
      <c r="D1466" s="267">
        <v>43881</v>
      </c>
      <c r="E1466" s="237" t="s">
        <v>3698</v>
      </c>
      <c r="F1466" s="237" t="s">
        <v>3</v>
      </c>
      <c r="G1466" s="237">
        <v>1826307</v>
      </c>
      <c r="H1466" s="190"/>
      <c r="I1466" s="248" t="s">
        <v>4495</v>
      </c>
      <c r="J1466" s="190"/>
      <c r="K1466" s="190"/>
      <c r="L1466" s="190"/>
      <c r="M1466" s="190"/>
      <c r="N1466" s="268">
        <v>0</v>
      </c>
      <c r="O1466" s="268">
        <v>5.07</v>
      </c>
      <c r="P1466" s="190" t="s">
        <v>657</v>
      </c>
      <c r="Q1466" s="377"/>
    </row>
    <row r="1467" spans="1:17" ht="63.75">
      <c r="A1467" s="265">
        <v>35</v>
      </c>
      <c r="B1467" s="190"/>
      <c r="C1467" s="266" t="s">
        <v>46</v>
      </c>
      <c r="D1467" s="267">
        <v>43881</v>
      </c>
      <c r="E1467" s="237" t="s">
        <v>3699</v>
      </c>
      <c r="F1467" s="237" t="s">
        <v>3</v>
      </c>
      <c r="G1467" s="237">
        <v>1826308</v>
      </c>
      <c r="H1467" s="190"/>
      <c r="I1467" s="248" t="s">
        <v>4496</v>
      </c>
      <c r="J1467" s="190"/>
      <c r="K1467" s="190"/>
      <c r="L1467" s="190"/>
      <c r="M1467" s="190"/>
      <c r="N1467" s="268">
        <v>0</v>
      </c>
      <c r="O1467" s="268">
        <v>11.65</v>
      </c>
      <c r="P1467" s="190" t="s">
        <v>657</v>
      </c>
      <c r="Q1467" s="377"/>
    </row>
    <row r="1468" spans="1:17" ht="63.75">
      <c r="A1468" s="265">
        <v>35</v>
      </c>
      <c r="B1468" s="190"/>
      <c r="C1468" s="266" t="s">
        <v>46</v>
      </c>
      <c r="D1468" s="267">
        <v>43881</v>
      </c>
      <c r="E1468" s="237" t="s">
        <v>3700</v>
      </c>
      <c r="F1468" s="237" t="s">
        <v>3</v>
      </c>
      <c r="G1468" s="237">
        <v>1826309</v>
      </c>
      <c r="H1468" s="190"/>
      <c r="I1468" s="248" t="s">
        <v>4497</v>
      </c>
      <c r="J1468" s="190"/>
      <c r="K1468" s="190"/>
      <c r="L1468" s="190"/>
      <c r="M1468" s="190"/>
      <c r="N1468" s="268">
        <v>0</v>
      </c>
      <c r="O1468" s="268">
        <v>4.04</v>
      </c>
      <c r="P1468" s="190" t="s">
        <v>657</v>
      </c>
      <c r="Q1468" s="377"/>
    </row>
    <row r="1469" spans="1:17" ht="63.75">
      <c r="A1469" s="265">
        <v>35</v>
      </c>
      <c r="B1469" s="190"/>
      <c r="C1469" s="266" t="s">
        <v>46</v>
      </c>
      <c r="D1469" s="267">
        <v>43881</v>
      </c>
      <c r="E1469" s="237" t="s">
        <v>3701</v>
      </c>
      <c r="F1469" s="237" t="s">
        <v>3</v>
      </c>
      <c r="G1469" s="237">
        <v>1826311</v>
      </c>
      <c r="H1469" s="190"/>
      <c r="I1469" s="248" t="s">
        <v>4498</v>
      </c>
      <c r="J1469" s="190"/>
      <c r="K1469" s="190"/>
      <c r="L1469" s="190"/>
      <c r="M1469" s="190"/>
      <c r="N1469" s="268">
        <v>0</v>
      </c>
      <c r="O1469" s="268">
        <v>4.76</v>
      </c>
      <c r="P1469" s="190" t="s">
        <v>657</v>
      </c>
      <c r="Q1469" s="377"/>
    </row>
    <row r="1470" spans="1:17" ht="38.25">
      <c r="A1470" s="265">
        <v>35</v>
      </c>
      <c r="B1470" s="190"/>
      <c r="C1470" s="266" t="s">
        <v>46</v>
      </c>
      <c r="D1470" s="267">
        <v>43881</v>
      </c>
      <c r="E1470" s="237" t="s">
        <v>3702</v>
      </c>
      <c r="F1470" s="237" t="s">
        <v>3</v>
      </c>
      <c r="G1470" s="237">
        <v>1826327</v>
      </c>
      <c r="H1470" s="190"/>
      <c r="I1470" s="248" t="s">
        <v>4499</v>
      </c>
      <c r="J1470" s="190"/>
      <c r="K1470" s="190"/>
      <c r="L1470" s="190"/>
      <c r="M1470" s="190"/>
      <c r="N1470" s="268">
        <v>0</v>
      </c>
      <c r="O1470" s="268">
        <v>1.3</v>
      </c>
      <c r="P1470" s="190" t="s">
        <v>657</v>
      </c>
      <c r="Q1470" s="377"/>
    </row>
    <row r="1471" spans="1:17" ht="38.25">
      <c r="A1471" s="265" t="s">
        <v>562</v>
      </c>
      <c r="B1471" s="190"/>
      <c r="C1471" s="266" t="s">
        <v>604</v>
      </c>
      <c r="D1471" s="267">
        <v>43881</v>
      </c>
      <c r="E1471" s="237" t="s">
        <v>3703</v>
      </c>
      <c r="F1471" s="237" t="s">
        <v>3</v>
      </c>
      <c r="G1471" s="237">
        <v>1826330</v>
      </c>
      <c r="H1471" s="190"/>
      <c r="I1471" s="248" t="s">
        <v>4500</v>
      </c>
      <c r="J1471" s="190"/>
      <c r="K1471" s="190"/>
      <c r="L1471" s="190"/>
      <c r="M1471" s="190"/>
      <c r="N1471" s="268">
        <v>0</v>
      </c>
      <c r="O1471" s="268">
        <v>1</v>
      </c>
      <c r="P1471" s="190" t="s">
        <v>657</v>
      </c>
      <c r="Q1471" s="377"/>
    </row>
    <row r="1472" spans="1:17" ht="38.25">
      <c r="A1472" s="265">
        <v>35</v>
      </c>
      <c r="B1472" s="190"/>
      <c r="C1472" s="266" t="s">
        <v>46</v>
      </c>
      <c r="D1472" s="267">
        <v>43881</v>
      </c>
      <c r="E1472" s="237" t="s">
        <v>3704</v>
      </c>
      <c r="F1472" s="237" t="s">
        <v>3</v>
      </c>
      <c r="G1472" s="237">
        <v>1826331</v>
      </c>
      <c r="H1472" s="190"/>
      <c r="I1472" s="248" t="s">
        <v>4501</v>
      </c>
      <c r="J1472" s="190"/>
      <c r="K1472" s="190"/>
      <c r="L1472" s="190"/>
      <c r="M1472" s="190"/>
      <c r="N1472" s="268">
        <v>0</v>
      </c>
      <c r="O1472" s="268">
        <v>1.1000000000000001</v>
      </c>
      <c r="P1472" s="190" t="s">
        <v>657</v>
      </c>
      <c r="Q1472" s="377"/>
    </row>
    <row r="1473" spans="1:17" ht="51">
      <c r="A1473" s="265">
        <v>41</v>
      </c>
      <c r="B1473" s="190"/>
      <c r="C1473" s="266" t="s">
        <v>47</v>
      </c>
      <c r="D1473" s="267">
        <v>43881</v>
      </c>
      <c r="E1473" s="237" t="s">
        <v>3705</v>
      </c>
      <c r="F1473" s="237" t="s">
        <v>3</v>
      </c>
      <c r="G1473" s="237">
        <v>1826340</v>
      </c>
      <c r="H1473" s="190"/>
      <c r="I1473" s="248" t="s">
        <v>4502</v>
      </c>
      <c r="J1473" s="190"/>
      <c r="K1473" s="190"/>
      <c r="L1473" s="190"/>
      <c r="M1473" s="190"/>
      <c r="N1473" s="268">
        <v>0</v>
      </c>
      <c r="O1473" s="268">
        <v>12070.16</v>
      </c>
      <c r="P1473" s="190" t="s">
        <v>657</v>
      </c>
      <c r="Q1473" s="377"/>
    </row>
    <row r="1474" spans="1:17" ht="63.75">
      <c r="A1474" s="265">
        <v>30</v>
      </c>
      <c r="B1474" s="190"/>
      <c r="C1474" s="266" t="s">
        <v>662</v>
      </c>
      <c r="D1474" s="267">
        <v>43881</v>
      </c>
      <c r="E1474" s="237" t="s">
        <v>3706</v>
      </c>
      <c r="F1474" s="237" t="s">
        <v>3</v>
      </c>
      <c r="G1474" s="237">
        <v>1826341</v>
      </c>
      <c r="H1474" s="190"/>
      <c r="I1474" s="248" t="s">
        <v>4503</v>
      </c>
      <c r="J1474" s="190"/>
      <c r="K1474" s="190"/>
      <c r="L1474" s="190"/>
      <c r="M1474" s="190"/>
      <c r="N1474" s="268">
        <v>0</v>
      </c>
      <c r="O1474" s="268">
        <v>3.98</v>
      </c>
      <c r="P1474" s="190" t="s">
        <v>657</v>
      </c>
      <c r="Q1474" s="377"/>
    </row>
    <row r="1475" spans="1:17" ht="51">
      <c r="A1475" s="265">
        <v>41</v>
      </c>
      <c r="B1475" s="190"/>
      <c r="C1475" s="266" t="s">
        <v>47</v>
      </c>
      <c r="D1475" s="267">
        <v>43881</v>
      </c>
      <c r="E1475" s="237" t="s">
        <v>3707</v>
      </c>
      <c r="F1475" s="237" t="s">
        <v>3</v>
      </c>
      <c r="G1475" s="237">
        <v>1826344</v>
      </c>
      <c r="H1475" s="190"/>
      <c r="I1475" s="248" t="s">
        <v>4504</v>
      </c>
      <c r="J1475" s="190"/>
      <c r="K1475" s="190"/>
      <c r="L1475" s="190"/>
      <c r="M1475" s="190"/>
      <c r="N1475" s="268">
        <v>0</v>
      </c>
      <c r="O1475" s="268">
        <v>5769.64</v>
      </c>
      <c r="P1475" s="190" t="s">
        <v>657</v>
      </c>
      <c r="Q1475" s="377"/>
    </row>
    <row r="1476" spans="1:17" ht="51">
      <c r="A1476" s="265">
        <v>35</v>
      </c>
      <c r="B1476" s="190"/>
      <c r="C1476" s="266" t="s">
        <v>46</v>
      </c>
      <c r="D1476" s="267">
        <v>43881</v>
      </c>
      <c r="E1476" s="237" t="s">
        <v>3708</v>
      </c>
      <c r="F1476" s="237" t="s">
        <v>3</v>
      </c>
      <c r="G1476" s="237">
        <v>1826349</v>
      </c>
      <c r="H1476" s="190"/>
      <c r="I1476" s="248" t="s">
        <v>4505</v>
      </c>
      <c r="J1476" s="190"/>
      <c r="K1476" s="190"/>
      <c r="L1476" s="190"/>
      <c r="M1476" s="190"/>
      <c r="N1476" s="268">
        <v>0</v>
      </c>
      <c r="O1476" s="268">
        <v>1</v>
      </c>
      <c r="P1476" s="190" t="s">
        <v>657</v>
      </c>
      <c r="Q1476" s="377"/>
    </row>
    <row r="1477" spans="1:17" ht="51">
      <c r="A1477" s="265">
        <v>35</v>
      </c>
      <c r="B1477" s="190"/>
      <c r="C1477" s="266" t="s">
        <v>46</v>
      </c>
      <c r="D1477" s="267">
        <v>43881</v>
      </c>
      <c r="E1477" s="237" t="s">
        <v>3709</v>
      </c>
      <c r="F1477" s="237" t="s">
        <v>3</v>
      </c>
      <c r="G1477" s="237">
        <v>1826355</v>
      </c>
      <c r="H1477" s="190"/>
      <c r="I1477" s="248" t="s">
        <v>4506</v>
      </c>
      <c r="J1477" s="190"/>
      <c r="K1477" s="190"/>
      <c r="L1477" s="190"/>
      <c r="M1477" s="190"/>
      <c r="N1477" s="268">
        <v>0</v>
      </c>
      <c r="O1477" s="268">
        <v>2</v>
      </c>
      <c r="P1477" s="190" t="s">
        <v>657</v>
      </c>
      <c r="Q1477" s="377"/>
    </row>
    <row r="1478" spans="1:17" ht="51">
      <c r="A1478" s="265">
        <v>35</v>
      </c>
      <c r="B1478" s="190"/>
      <c r="C1478" s="266" t="s">
        <v>46</v>
      </c>
      <c r="D1478" s="267">
        <v>43881</v>
      </c>
      <c r="E1478" s="237" t="s">
        <v>3710</v>
      </c>
      <c r="F1478" s="237" t="s">
        <v>3</v>
      </c>
      <c r="G1478" s="237">
        <v>1826357</v>
      </c>
      <c r="H1478" s="190"/>
      <c r="I1478" s="248" t="s">
        <v>4507</v>
      </c>
      <c r="J1478" s="190"/>
      <c r="K1478" s="190"/>
      <c r="L1478" s="190"/>
      <c r="M1478" s="190"/>
      <c r="N1478" s="268">
        <v>0</v>
      </c>
      <c r="O1478" s="268">
        <v>2.8</v>
      </c>
      <c r="P1478" s="190" t="s">
        <v>657</v>
      </c>
      <c r="Q1478" s="377"/>
    </row>
    <row r="1479" spans="1:17" ht="51">
      <c r="A1479" s="265">
        <v>35</v>
      </c>
      <c r="B1479" s="190"/>
      <c r="C1479" s="266" t="s">
        <v>46</v>
      </c>
      <c r="D1479" s="267">
        <v>43881</v>
      </c>
      <c r="E1479" s="237" t="s">
        <v>3711</v>
      </c>
      <c r="F1479" s="237" t="s">
        <v>3</v>
      </c>
      <c r="G1479" s="237">
        <v>1826359</v>
      </c>
      <c r="H1479" s="190"/>
      <c r="I1479" s="248" t="s">
        <v>4508</v>
      </c>
      <c r="J1479" s="190"/>
      <c r="K1479" s="190"/>
      <c r="L1479" s="190"/>
      <c r="M1479" s="190"/>
      <c r="N1479" s="268">
        <v>0</v>
      </c>
      <c r="O1479" s="268">
        <v>1.1200000000000001</v>
      </c>
      <c r="P1479" s="190" t="s">
        <v>657</v>
      </c>
      <c r="Q1479" s="377"/>
    </row>
    <row r="1480" spans="1:17" ht="51">
      <c r="A1480" s="265">
        <v>35</v>
      </c>
      <c r="B1480" s="190"/>
      <c r="C1480" s="266" t="s">
        <v>46</v>
      </c>
      <c r="D1480" s="267">
        <v>43881</v>
      </c>
      <c r="E1480" s="237" t="s">
        <v>3712</v>
      </c>
      <c r="F1480" s="237" t="s">
        <v>3</v>
      </c>
      <c r="G1480" s="237">
        <v>1826360</v>
      </c>
      <c r="H1480" s="190"/>
      <c r="I1480" s="248" t="s">
        <v>4509</v>
      </c>
      <c r="J1480" s="190"/>
      <c r="K1480" s="190"/>
      <c r="L1480" s="190"/>
      <c r="M1480" s="190"/>
      <c r="N1480" s="268">
        <v>0</v>
      </c>
      <c r="O1480" s="268">
        <v>14.09</v>
      </c>
      <c r="P1480" s="190" t="s">
        <v>657</v>
      </c>
      <c r="Q1480" s="377"/>
    </row>
    <row r="1481" spans="1:17" ht="51">
      <c r="A1481" s="265">
        <v>35</v>
      </c>
      <c r="B1481" s="190"/>
      <c r="C1481" s="266" t="s">
        <v>46</v>
      </c>
      <c r="D1481" s="267">
        <v>43881</v>
      </c>
      <c r="E1481" s="237" t="s">
        <v>3713</v>
      </c>
      <c r="F1481" s="237" t="s">
        <v>3</v>
      </c>
      <c r="G1481" s="237">
        <v>1826361</v>
      </c>
      <c r="H1481" s="190"/>
      <c r="I1481" s="248" t="s">
        <v>4510</v>
      </c>
      <c r="J1481" s="190"/>
      <c r="K1481" s="190"/>
      <c r="L1481" s="190"/>
      <c r="M1481" s="190"/>
      <c r="N1481" s="268">
        <v>0</v>
      </c>
      <c r="O1481" s="268">
        <v>17.899999999999999</v>
      </c>
      <c r="P1481" s="190" t="s">
        <v>657</v>
      </c>
      <c r="Q1481" s="377"/>
    </row>
    <row r="1482" spans="1:17" ht="51">
      <c r="A1482" s="265">
        <v>35</v>
      </c>
      <c r="B1482" s="190"/>
      <c r="C1482" s="266" t="s">
        <v>46</v>
      </c>
      <c r="D1482" s="267">
        <v>43881</v>
      </c>
      <c r="E1482" s="237" t="s">
        <v>3714</v>
      </c>
      <c r="F1482" s="237" t="s">
        <v>3</v>
      </c>
      <c r="G1482" s="237">
        <v>1826362</v>
      </c>
      <c r="H1482" s="190"/>
      <c r="I1482" s="248" t="s">
        <v>4511</v>
      </c>
      <c r="J1482" s="190"/>
      <c r="K1482" s="190"/>
      <c r="L1482" s="190"/>
      <c r="M1482" s="190"/>
      <c r="N1482" s="268">
        <v>0</v>
      </c>
      <c r="O1482" s="268">
        <v>2.5499999999999998</v>
      </c>
      <c r="P1482" s="190" t="s">
        <v>657</v>
      </c>
      <c r="Q1482" s="377"/>
    </row>
    <row r="1483" spans="1:17" ht="51">
      <c r="A1483" s="265">
        <v>35</v>
      </c>
      <c r="B1483" s="190"/>
      <c r="C1483" s="266" t="s">
        <v>46</v>
      </c>
      <c r="D1483" s="267">
        <v>43881</v>
      </c>
      <c r="E1483" s="237" t="s">
        <v>3715</v>
      </c>
      <c r="F1483" s="237" t="s">
        <v>3</v>
      </c>
      <c r="G1483" s="237">
        <v>1826363</v>
      </c>
      <c r="H1483" s="190"/>
      <c r="I1483" s="248" t="s">
        <v>4512</v>
      </c>
      <c r="J1483" s="190"/>
      <c r="K1483" s="190"/>
      <c r="L1483" s="190"/>
      <c r="M1483" s="190"/>
      <c r="N1483" s="268">
        <v>0</v>
      </c>
      <c r="O1483" s="268">
        <v>2.5</v>
      </c>
      <c r="P1483" s="190" t="s">
        <v>657</v>
      </c>
      <c r="Q1483" s="377"/>
    </row>
    <row r="1484" spans="1:17" ht="63.75">
      <c r="A1484" s="265">
        <v>35</v>
      </c>
      <c r="B1484" s="190"/>
      <c r="C1484" s="266" t="s">
        <v>46</v>
      </c>
      <c r="D1484" s="267">
        <v>43881</v>
      </c>
      <c r="E1484" s="237" t="s">
        <v>3716</v>
      </c>
      <c r="F1484" s="237" t="s">
        <v>3</v>
      </c>
      <c r="G1484" s="237">
        <v>1826364</v>
      </c>
      <c r="H1484" s="190"/>
      <c r="I1484" s="248" t="s">
        <v>4513</v>
      </c>
      <c r="J1484" s="190"/>
      <c r="K1484" s="190"/>
      <c r="L1484" s="190"/>
      <c r="M1484" s="190"/>
      <c r="N1484" s="268">
        <v>0</v>
      </c>
      <c r="O1484" s="268">
        <v>9.2899999999999991</v>
      </c>
      <c r="P1484" s="190" t="s">
        <v>657</v>
      </c>
      <c r="Q1484" s="377"/>
    </row>
    <row r="1485" spans="1:17" ht="51">
      <c r="A1485" s="265">
        <v>35</v>
      </c>
      <c r="B1485" s="190"/>
      <c r="C1485" s="266" t="s">
        <v>46</v>
      </c>
      <c r="D1485" s="267">
        <v>43881</v>
      </c>
      <c r="E1485" s="237" t="s">
        <v>3717</v>
      </c>
      <c r="F1485" s="237" t="s">
        <v>3</v>
      </c>
      <c r="G1485" s="237">
        <v>1826375</v>
      </c>
      <c r="H1485" s="190"/>
      <c r="I1485" s="248" t="s">
        <v>4514</v>
      </c>
      <c r="J1485" s="190"/>
      <c r="K1485" s="190"/>
      <c r="L1485" s="190"/>
      <c r="M1485" s="190"/>
      <c r="N1485" s="268">
        <v>0</v>
      </c>
      <c r="O1485" s="268">
        <v>2.5</v>
      </c>
      <c r="P1485" s="190" t="s">
        <v>657</v>
      </c>
      <c r="Q1485" s="377"/>
    </row>
    <row r="1486" spans="1:17" ht="51">
      <c r="A1486" s="265">
        <v>580</v>
      </c>
      <c r="B1486" s="190"/>
      <c r="C1486" s="266" t="s">
        <v>178</v>
      </c>
      <c r="D1486" s="267">
        <v>43881</v>
      </c>
      <c r="E1486" s="237" t="s">
        <v>3718</v>
      </c>
      <c r="F1486" s="237" t="s">
        <v>3</v>
      </c>
      <c r="G1486" s="237">
        <v>1826376</v>
      </c>
      <c r="H1486" s="190"/>
      <c r="I1486" s="248" t="s">
        <v>4515</v>
      </c>
      <c r="J1486" s="190"/>
      <c r="K1486" s="190"/>
      <c r="L1486" s="190"/>
      <c r="M1486" s="190"/>
      <c r="N1486" s="268">
        <v>0</v>
      </c>
      <c r="O1486" s="268">
        <v>88</v>
      </c>
      <c r="P1486" s="190" t="s">
        <v>657</v>
      </c>
      <c r="Q1486" s="377"/>
    </row>
    <row r="1487" spans="1:17" ht="51">
      <c r="A1487" s="265">
        <v>47</v>
      </c>
      <c r="B1487" s="190"/>
      <c r="C1487" s="266" t="s">
        <v>49</v>
      </c>
      <c r="D1487" s="267">
        <v>43881</v>
      </c>
      <c r="E1487" s="237" t="s">
        <v>3719</v>
      </c>
      <c r="F1487" s="237" t="s">
        <v>3</v>
      </c>
      <c r="G1487" s="237">
        <v>1826395</v>
      </c>
      <c r="H1487" s="190"/>
      <c r="I1487" s="248" t="s">
        <v>4516</v>
      </c>
      <c r="J1487" s="190"/>
      <c r="K1487" s="190"/>
      <c r="L1487" s="190"/>
      <c r="M1487" s="190"/>
      <c r="N1487" s="268">
        <v>0</v>
      </c>
      <c r="O1487" s="268">
        <v>149.6</v>
      </c>
      <c r="P1487" s="190" t="s">
        <v>657</v>
      </c>
      <c r="Q1487" s="377"/>
    </row>
    <row r="1488" spans="1:17" ht="51">
      <c r="A1488" s="265">
        <v>35</v>
      </c>
      <c r="B1488" s="190"/>
      <c r="C1488" s="266" t="s">
        <v>46</v>
      </c>
      <c r="D1488" s="267">
        <v>43881</v>
      </c>
      <c r="E1488" s="237" t="s">
        <v>3720</v>
      </c>
      <c r="F1488" s="237" t="s">
        <v>3</v>
      </c>
      <c r="G1488" s="237">
        <v>1826409</v>
      </c>
      <c r="H1488" s="190"/>
      <c r="I1488" s="248" t="s">
        <v>4517</v>
      </c>
      <c r="J1488" s="190"/>
      <c r="K1488" s="190"/>
      <c r="L1488" s="190"/>
      <c r="M1488" s="190"/>
      <c r="N1488" s="268">
        <v>0</v>
      </c>
      <c r="O1488" s="268">
        <v>7.2</v>
      </c>
      <c r="P1488" s="190" t="s">
        <v>657</v>
      </c>
      <c r="Q1488" s="377"/>
    </row>
    <row r="1489" spans="1:17" ht="51">
      <c r="A1489" s="265">
        <v>47</v>
      </c>
      <c r="B1489" s="190"/>
      <c r="C1489" s="266" t="s">
        <v>49</v>
      </c>
      <c r="D1489" s="267">
        <v>43881</v>
      </c>
      <c r="E1489" s="237" t="s">
        <v>3721</v>
      </c>
      <c r="F1489" s="237" t="s">
        <v>3</v>
      </c>
      <c r="G1489" s="237">
        <v>1826417</v>
      </c>
      <c r="H1489" s="190"/>
      <c r="I1489" s="248" t="s">
        <v>4518</v>
      </c>
      <c r="J1489" s="190"/>
      <c r="K1489" s="190"/>
      <c r="L1489" s="190"/>
      <c r="M1489" s="190"/>
      <c r="N1489" s="268">
        <v>0</v>
      </c>
      <c r="O1489" s="268">
        <v>25</v>
      </c>
      <c r="P1489" s="190" t="s">
        <v>657</v>
      </c>
      <c r="Q1489" s="377"/>
    </row>
    <row r="1490" spans="1:17" ht="63.75">
      <c r="A1490" s="265">
        <v>383</v>
      </c>
      <c r="B1490" s="190"/>
      <c r="C1490" s="266" t="s">
        <v>1296</v>
      </c>
      <c r="D1490" s="267">
        <v>43881</v>
      </c>
      <c r="E1490" s="237" t="s">
        <v>3722</v>
      </c>
      <c r="F1490" s="237" t="s">
        <v>3</v>
      </c>
      <c r="G1490" s="237">
        <v>1826261</v>
      </c>
      <c r="H1490" s="190"/>
      <c r="I1490" s="248" t="s">
        <v>4519</v>
      </c>
      <c r="J1490" s="190"/>
      <c r="K1490" s="190"/>
      <c r="L1490" s="190"/>
      <c r="M1490" s="190"/>
      <c r="N1490" s="268">
        <v>0</v>
      </c>
      <c r="O1490" s="268">
        <v>7751.08</v>
      </c>
      <c r="P1490" s="190" t="s">
        <v>657</v>
      </c>
      <c r="Q1490" s="377"/>
    </row>
    <row r="1491" spans="1:17" ht="38.25">
      <c r="A1491" s="265">
        <v>15</v>
      </c>
      <c r="B1491" s="190"/>
      <c r="C1491" s="266" t="s">
        <v>42</v>
      </c>
      <c r="D1491" s="267">
        <v>43881</v>
      </c>
      <c r="E1491" s="237" t="s">
        <v>3723</v>
      </c>
      <c r="F1491" s="237" t="s">
        <v>3</v>
      </c>
      <c r="G1491" s="237">
        <v>1826271</v>
      </c>
      <c r="H1491" s="190"/>
      <c r="I1491" s="248" t="s">
        <v>4520</v>
      </c>
      <c r="J1491" s="190"/>
      <c r="K1491" s="190"/>
      <c r="L1491" s="190"/>
      <c r="M1491" s="190"/>
      <c r="N1491" s="268">
        <v>0</v>
      </c>
      <c r="O1491" s="268">
        <v>227992.99</v>
      </c>
      <c r="P1491" s="190" t="s">
        <v>657</v>
      </c>
      <c r="Q1491" s="377"/>
    </row>
    <row r="1492" spans="1:17" ht="51">
      <c r="A1492" s="265" t="s">
        <v>560</v>
      </c>
      <c r="B1492" s="190"/>
      <c r="C1492" s="266" t="s">
        <v>603</v>
      </c>
      <c r="D1492" s="267">
        <v>43881</v>
      </c>
      <c r="E1492" s="237" t="s">
        <v>3724</v>
      </c>
      <c r="F1492" s="237" t="s">
        <v>3</v>
      </c>
      <c r="G1492" s="237">
        <v>1826339</v>
      </c>
      <c r="H1492" s="190"/>
      <c r="I1492" s="248" t="s">
        <v>4521</v>
      </c>
      <c r="J1492" s="190"/>
      <c r="K1492" s="190"/>
      <c r="L1492" s="190"/>
      <c r="M1492" s="190"/>
      <c r="N1492" s="268">
        <v>0</v>
      </c>
      <c r="O1492" s="268">
        <v>224.58</v>
      </c>
      <c r="P1492" s="190" t="s">
        <v>4822</v>
      </c>
      <c r="Q1492" s="377"/>
    </row>
    <row r="1493" spans="1:17" ht="51">
      <c r="A1493" s="265">
        <v>578</v>
      </c>
      <c r="B1493" s="190"/>
      <c r="C1493" s="266" t="s">
        <v>177</v>
      </c>
      <c r="D1493" s="267">
        <v>43881</v>
      </c>
      <c r="E1493" s="237" t="s">
        <v>3725</v>
      </c>
      <c r="F1493" s="237" t="s">
        <v>3</v>
      </c>
      <c r="G1493" s="237">
        <v>1826358</v>
      </c>
      <c r="H1493" s="190"/>
      <c r="I1493" s="248" t="s">
        <v>4522</v>
      </c>
      <c r="J1493" s="190"/>
      <c r="K1493" s="190"/>
      <c r="L1493" s="190"/>
      <c r="M1493" s="190"/>
      <c r="N1493" s="268">
        <v>0</v>
      </c>
      <c r="O1493" s="268">
        <v>2205</v>
      </c>
      <c r="P1493" s="190" t="s">
        <v>657</v>
      </c>
      <c r="Q1493" s="377"/>
    </row>
    <row r="1494" spans="1:17" ht="51">
      <c r="A1494" s="265">
        <v>591</v>
      </c>
      <c r="B1494" s="190"/>
      <c r="C1494" s="266" t="s">
        <v>702</v>
      </c>
      <c r="D1494" s="267">
        <v>43881</v>
      </c>
      <c r="E1494" s="237" t="s">
        <v>3726</v>
      </c>
      <c r="F1494" s="237" t="s">
        <v>3</v>
      </c>
      <c r="G1494" s="237">
        <v>1826420</v>
      </c>
      <c r="H1494" s="190"/>
      <c r="I1494" s="248" t="s">
        <v>4523</v>
      </c>
      <c r="J1494" s="190"/>
      <c r="K1494" s="190"/>
      <c r="L1494" s="190"/>
      <c r="M1494" s="190"/>
      <c r="N1494" s="268">
        <v>0</v>
      </c>
      <c r="O1494" s="268">
        <v>239.87</v>
      </c>
      <c r="P1494" s="190" t="s">
        <v>657</v>
      </c>
      <c r="Q1494" s="377"/>
    </row>
    <row r="1495" spans="1:17" ht="51">
      <c r="A1495" s="265">
        <v>591</v>
      </c>
      <c r="B1495" s="190"/>
      <c r="C1495" s="266" t="s">
        <v>702</v>
      </c>
      <c r="D1495" s="267">
        <v>43881</v>
      </c>
      <c r="E1495" s="237" t="s">
        <v>3727</v>
      </c>
      <c r="F1495" s="237" t="s">
        <v>3</v>
      </c>
      <c r="G1495" s="237">
        <v>1826422</v>
      </c>
      <c r="H1495" s="190"/>
      <c r="I1495" s="248" t="s">
        <v>4524</v>
      </c>
      <c r="J1495" s="190"/>
      <c r="K1495" s="190"/>
      <c r="L1495" s="190"/>
      <c r="M1495" s="190"/>
      <c r="N1495" s="268">
        <v>0</v>
      </c>
      <c r="O1495" s="268">
        <v>195.9</v>
      </c>
      <c r="P1495" s="190" t="s">
        <v>657</v>
      </c>
      <c r="Q1495" s="377"/>
    </row>
    <row r="1496" spans="1:17" ht="51">
      <c r="A1496" s="265">
        <v>591</v>
      </c>
      <c r="B1496" s="190"/>
      <c r="C1496" s="266" t="s">
        <v>702</v>
      </c>
      <c r="D1496" s="267">
        <v>43881</v>
      </c>
      <c r="E1496" s="237" t="s">
        <v>3728</v>
      </c>
      <c r="F1496" s="237" t="s">
        <v>3</v>
      </c>
      <c r="G1496" s="237">
        <v>1826428</v>
      </c>
      <c r="H1496" s="190"/>
      <c r="I1496" s="248" t="s">
        <v>4525</v>
      </c>
      <c r="J1496" s="190"/>
      <c r="K1496" s="190"/>
      <c r="L1496" s="190"/>
      <c r="M1496" s="190"/>
      <c r="N1496" s="268">
        <v>0</v>
      </c>
      <c r="O1496" s="268">
        <v>299.89999999999998</v>
      </c>
      <c r="P1496" s="190" t="s">
        <v>657</v>
      </c>
      <c r="Q1496" s="377"/>
    </row>
    <row r="1497" spans="1:17" ht="63.75">
      <c r="A1497" s="265">
        <v>35</v>
      </c>
      <c r="B1497" s="190"/>
      <c r="C1497" s="266" t="s">
        <v>46</v>
      </c>
      <c r="D1497" s="267">
        <v>43881</v>
      </c>
      <c r="E1497" s="237" t="s">
        <v>3729</v>
      </c>
      <c r="F1497" s="237" t="s">
        <v>3</v>
      </c>
      <c r="G1497" s="237">
        <v>1826431</v>
      </c>
      <c r="H1497" s="190"/>
      <c r="I1497" s="248" t="s">
        <v>4526</v>
      </c>
      <c r="J1497" s="190"/>
      <c r="K1497" s="190"/>
      <c r="L1497" s="190"/>
      <c r="M1497" s="190"/>
      <c r="N1497" s="268">
        <v>0</v>
      </c>
      <c r="O1497" s="268">
        <v>6.4</v>
      </c>
      <c r="P1497" s="190" t="s">
        <v>657</v>
      </c>
      <c r="Q1497" s="377"/>
    </row>
    <row r="1498" spans="1:17" ht="63.75">
      <c r="A1498" s="265">
        <v>291</v>
      </c>
      <c r="B1498" s="190"/>
      <c r="C1498" s="266" t="s">
        <v>128</v>
      </c>
      <c r="D1498" s="267">
        <v>43881</v>
      </c>
      <c r="E1498" s="237" t="s">
        <v>3730</v>
      </c>
      <c r="F1498" s="237" t="s">
        <v>3</v>
      </c>
      <c r="G1498" s="237">
        <v>1826448</v>
      </c>
      <c r="H1498" s="190"/>
      <c r="I1498" s="248" t="s">
        <v>4527</v>
      </c>
      <c r="J1498" s="190"/>
      <c r="K1498" s="190"/>
      <c r="L1498" s="190"/>
      <c r="M1498" s="190"/>
      <c r="N1498" s="268">
        <v>0</v>
      </c>
      <c r="O1498" s="268">
        <v>70</v>
      </c>
      <c r="P1498" s="190" t="s">
        <v>657</v>
      </c>
      <c r="Q1498" s="377"/>
    </row>
    <row r="1499" spans="1:17" ht="63.75">
      <c r="A1499" s="265">
        <v>35</v>
      </c>
      <c r="B1499" s="190"/>
      <c r="C1499" s="266" t="s">
        <v>46</v>
      </c>
      <c r="D1499" s="267">
        <v>43881</v>
      </c>
      <c r="E1499" s="237" t="s">
        <v>3731</v>
      </c>
      <c r="F1499" s="237" t="s">
        <v>3</v>
      </c>
      <c r="G1499" s="237">
        <v>1826449</v>
      </c>
      <c r="H1499" s="190"/>
      <c r="I1499" s="248" t="s">
        <v>4528</v>
      </c>
      <c r="J1499" s="190"/>
      <c r="K1499" s="190"/>
      <c r="L1499" s="190"/>
      <c r="M1499" s="190"/>
      <c r="N1499" s="268">
        <v>0</v>
      </c>
      <c r="O1499" s="268">
        <v>11.45</v>
      </c>
      <c r="P1499" s="190" t="s">
        <v>657</v>
      </c>
      <c r="Q1499" s="377"/>
    </row>
    <row r="1500" spans="1:17" ht="63.75">
      <c r="A1500" s="265">
        <v>35</v>
      </c>
      <c r="B1500" s="190"/>
      <c r="C1500" s="266" t="s">
        <v>46</v>
      </c>
      <c r="D1500" s="267">
        <v>43881</v>
      </c>
      <c r="E1500" s="237" t="s">
        <v>3732</v>
      </c>
      <c r="F1500" s="237" t="s">
        <v>3</v>
      </c>
      <c r="G1500" s="237">
        <v>1826450</v>
      </c>
      <c r="H1500" s="190"/>
      <c r="I1500" s="248" t="s">
        <v>4529</v>
      </c>
      <c r="J1500" s="190"/>
      <c r="K1500" s="190"/>
      <c r="L1500" s="190"/>
      <c r="M1500" s="190"/>
      <c r="N1500" s="268">
        <v>0</v>
      </c>
      <c r="O1500" s="268">
        <v>3.22</v>
      </c>
      <c r="P1500" s="190" t="s">
        <v>657</v>
      </c>
      <c r="Q1500" s="377"/>
    </row>
    <row r="1501" spans="1:17" ht="63.75">
      <c r="A1501" s="265">
        <v>35</v>
      </c>
      <c r="B1501" s="190"/>
      <c r="C1501" s="266" t="s">
        <v>46</v>
      </c>
      <c r="D1501" s="267">
        <v>43881</v>
      </c>
      <c r="E1501" s="237" t="s">
        <v>3733</v>
      </c>
      <c r="F1501" s="237" t="s">
        <v>3</v>
      </c>
      <c r="G1501" s="237">
        <v>1826451</v>
      </c>
      <c r="H1501" s="190"/>
      <c r="I1501" s="248" t="s">
        <v>4530</v>
      </c>
      <c r="J1501" s="190"/>
      <c r="K1501" s="190"/>
      <c r="L1501" s="190"/>
      <c r="M1501" s="190"/>
      <c r="N1501" s="268">
        <v>0</v>
      </c>
      <c r="O1501" s="268">
        <v>1.41</v>
      </c>
      <c r="P1501" s="190" t="s">
        <v>657</v>
      </c>
      <c r="Q1501" s="377"/>
    </row>
    <row r="1502" spans="1:17" ht="51">
      <c r="A1502" s="265">
        <v>592</v>
      </c>
      <c r="B1502" s="190"/>
      <c r="C1502" s="266" t="s">
        <v>634</v>
      </c>
      <c r="D1502" s="267">
        <v>43881</v>
      </c>
      <c r="E1502" s="237" t="s">
        <v>3734</v>
      </c>
      <c r="F1502" s="237" t="s">
        <v>3</v>
      </c>
      <c r="G1502" s="237">
        <v>1826470</v>
      </c>
      <c r="H1502" s="190"/>
      <c r="I1502" s="248" t="s">
        <v>4531</v>
      </c>
      <c r="J1502" s="190"/>
      <c r="K1502" s="190"/>
      <c r="L1502" s="190"/>
      <c r="M1502" s="190"/>
      <c r="N1502" s="268">
        <v>0</v>
      </c>
      <c r="O1502" s="268">
        <v>242</v>
      </c>
      <c r="P1502" s="190" t="s">
        <v>657</v>
      </c>
      <c r="Q1502" s="377"/>
    </row>
    <row r="1503" spans="1:17" ht="76.5">
      <c r="A1503" s="265">
        <v>513</v>
      </c>
      <c r="B1503" s="190"/>
      <c r="C1503" s="266" t="s">
        <v>169</v>
      </c>
      <c r="D1503" s="267">
        <v>43881</v>
      </c>
      <c r="E1503" s="237" t="s">
        <v>3943</v>
      </c>
      <c r="F1503" s="237" t="s">
        <v>15</v>
      </c>
      <c r="G1503" s="237">
        <v>1279375</v>
      </c>
      <c r="H1503" s="190"/>
      <c r="I1503" s="248" t="s">
        <v>4708</v>
      </c>
      <c r="J1503" s="190"/>
      <c r="K1503" s="190"/>
      <c r="L1503" s="190"/>
      <c r="M1503" s="190"/>
      <c r="N1503" s="268">
        <v>50</v>
      </c>
      <c r="O1503" s="268">
        <v>0</v>
      </c>
      <c r="P1503" s="190" t="s">
        <v>657</v>
      </c>
      <c r="Q1503" s="377"/>
    </row>
    <row r="1504" spans="1:17" ht="63.75">
      <c r="A1504" s="265">
        <v>513</v>
      </c>
      <c r="B1504" s="190"/>
      <c r="C1504" s="266" t="s">
        <v>169</v>
      </c>
      <c r="D1504" s="267">
        <v>43881</v>
      </c>
      <c r="E1504" s="237" t="s">
        <v>3944</v>
      </c>
      <c r="F1504" s="237" t="s">
        <v>15</v>
      </c>
      <c r="G1504" s="237">
        <v>1279378</v>
      </c>
      <c r="H1504" s="190"/>
      <c r="I1504" s="248" t="s">
        <v>4709</v>
      </c>
      <c r="J1504" s="190"/>
      <c r="K1504" s="190"/>
      <c r="L1504" s="190"/>
      <c r="M1504" s="190"/>
      <c r="N1504" s="268">
        <v>50</v>
      </c>
      <c r="O1504" s="268">
        <v>0</v>
      </c>
      <c r="P1504" s="190" t="s">
        <v>657</v>
      </c>
      <c r="Q1504" s="377"/>
    </row>
    <row r="1505" spans="1:17" ht="76.5">
      <c r="A1505" s="265" t="s">
        <v>554</v>
      </c>
      <c r="B1505" s="190"/>
      <c r="C1505" s="266" t="s">
        <v>728</v>
      </c>
      <c r="D1505" s="267">
        <v>43881</v>
      </c>
      <c r="E1505" s="237" t="s">
        <v>3945</v>
      </c>
      <c r="F1505" s="237" t="s">
        <v>11</v>
      </c>
      <c r="G1505" s="237">
        <v>13287</v>
      </c>
      <c r="H1505" s="190"/>
      <c r="I1505" s="248" t="s">
        <v>4710</v>
      </c>
      <c r="J1505" s="190"/>
      <c r="K1505" s="190"/>
      <c r="L1505" s="190"/>
      <c r="M1505" s="190"/>
      <c r="N1505" s="268">
        <v>322.2</v>
      </c>
      <c r="O1505" s="268">
        <v>0</v>
      </c>
      <c r="P1505" s="190" t="s">
        <v>657</v>
      </c>
      <c r="Q1505" s="377"/>
    </row>
    <row r="1506" spans="1:17" ht="51">
      <c r="A1506" s="265" t="s">
        <v>553</v>
      </c>
      <c r="B1506" s="190"/>
      <c r="C1506" s="266" t="s">
        <v>605</v>
      </c>
      <c r="D1506" s="267">
        <v>43881</v>
      </c>
      <c r="E1506" s="237" t="s">
        <v>3946</v>
      </c>
      <c r="F1506" s="237" t="s">
        <v>6</v>
      </c>
      <c r="G1506" s="237">
        <v>979056</v>
      </c>
      <c r="H1506" s="190"/>
      <c r="I1506" s="248" t="s">
        <v>4711</v>
      </c>
      <c r="J1506" s="190"/>
      <c r="K1506" s="190"/>
      <c r="L1506" s="190"/>
      <c r="M1506" s="190"/>
      <c r="N1506" s="268">
        <v>0</v>
      </c>
      <c r="O1506" s="268">
        <v>29627080</v>
      </c>
      <c r="P1506" s="190" t="s">
        <v>657</v>
      </c>
      <c r="Q1506" s="377"/>
    </row>
    <row r="1507" spans="1:17" ht="76.5">
      <c r="A1507" s="265" t="s">
        <v>554</v>
      </c>
      <c r="B1507" s="190"/>
      <c r="C1507" s="266" t="s">
        <v>728</v>
      </c>
      <c r="D1507" s="267">
        <v>43881</v>
      </c>
      <c r="E1507" s="237" t="s">
        <v>3947</v>
      </c>
      <c r="F1507" s="237" t="s">
        <v>11</v>
      </c>
      <c r="G1507" s="237">
        <v>979046</v>
      </c>
      <c r="H1507" s="190"/>
      <c r="I1507" s="248" t="s">
        <v>4712</v>
      </c>
      <c r="J1507" s="190"/>
      <c r="K1507" s="190"/>
      <c r="L1507" s="190"/>
      <c r="M1507" s="190"/>
      <c r="N1507" s="268">
        <v>50</v>
      </c>
      <c r="O1507" s="268">
        <v>0</v>
      </c>
      <c r="P1507" s="190" t="s">
        <v>657</v>
      </c>
      <c r="Q1507" s="377"/>
    </row>
    <row r="1508" spans="1:17" ht="63.75">
      <c r="A1508" s="265" t="s">
        <v>556</v>
      </c>
      <c r="B1508" s="190"/>
      <c r="C1508" s="266" t="s">
        <v>716</v>
      </c>
      <c r="D1508" s="267">
        <v>43881</v>
      </c>
      <c r="E1508" s="237" t="s">
        <v>3948</v>
      </c>
      <c r="F1508" s="237" t="s">
        <v>6</v>
      </c>
      <c r="G1508" s="237">
        <v>1245112</v>
      </c>
      <c r="H1508" s="190"/>
      <c r="I1508" s="248" t="s">
        <v>4713</v>
      </c>
      <c r="J1508" s="190"/>
      <c r="K1508" s="190"/>
      <c r="L1508" s="190"/>
      <c r="M1508" s="190"/>
      <c r="N1508" s="268">
        <v>0</v>
      </c>
      <c r="O1508" s="268">
        <v>7295.33</v>
      </c>
      <c r="P1508" s="190" t="s">
        <v>657</v>
      </c>
      <c r="Q1508" s="377"/>
    </row>
    <row r="1509" spans="1:17" ht="51">
      <c r="A1509" s="265">
        <v>513</v>
      </c>
      <c r="B1509" s="190"/>
      <c r="C1509" s="266" t="s">
        <v>169</v>
      </c>
      <c r="D1509" s="267">
        <v>43881</v>
      </c>
      <c r="E1509" s="237" t="s">
        <v>3949</v>
      </c>
      <c r="F1509" s="237" t="s">
        <v>15</v>
      </c>
      <c r="G1509" s="237">
        <v>1279497</v>
      </c>
      <c r="H1509" s="190"/>
      <c r="I1509" s="248" t="s">
        <v>708</v>
      </c>
      <c r="J1509" s="190"/>
      <c r="K1509" s="190"/>
      <c r="L1509" s="190"/>
      <c r="M1509" s="190"/>
      <c r="N1509" s="268">
        <v>50</v>
      </c>
      <c r="O1509" s="268">
        <v>0</v>
      </c>
      <c r="P1509" s="190" t="s">
        <v>657</v>
      </c>
      <c r="Q1509" s="377"/>
    </row>
    <row r="1510" spans="1:17" ht="76.5">
      <c r="A1510" s="265">
        <v>513</v>
      </c>
      <c r="B1510" s="190"/>
      <c r="C1510" s="266" t="s">
        <v>169</v>
      </c>
      <c r="D1510" s="267">
        <v>43881</v>
      </c>
      <c r="E1510" s="237" t="s">
        <v>3952</v>
      </c>
      <c r="F1510" s="237" t="s">
        <v>658</v>
      </c>
      <c r="G1510" s="237">
        <v>1264534</v>
      </c>
      <c r="H1510" s="190"/>
      <c r="I1510" s="248" t="s">
        <v>4716</v>
      </c>
      <c r="J1510" s="190"/>
      <c r="K1510" s="190"/>
      <c r="L1510" s="190"/>
      <c r="M1510" s="190"/>
      <c r="N1510" s="268">
        <v>0</v>
      </c>
      <c r="O1510" s="268">
        <v>14854.4</v>
      </c>
      <c r="P1510" s="190" t="s">
        <v>657</v>
      </c>
      <c r="Q1510" s="377"/>
    </row>
    <row r="1511" spans="1:17" ht="51">
      <c r="A1511" s="265">
        <v>117</v>
      </c>
      <c r="B1511" s="190"/>
      <c r="C1511" s="266" t="s">
        <v>61</v>
      </c>
      <c r="D1511" s="267">
        <v>43881</v>
      </c>
      <c r="E1511" s="237" t="s">
        <v>3954</v>
      </c>
      <c r="F1511" s="237" t="s">
        <v>11</v>
      </c>
      <c r="G1511" s="237">
        <v>979052</v>
      </c>
      <c r="H1511" s="190"/>
      <c r="I1511" s="248" t="s">
        <v>4718</v>
      </c>
      <c r="J1511" s="190"/>
      <c r="K1511" s="190"/>
      <c r="L1511" s="190"/>
      <c r="M1511" s="190"/>
      <c r="N1511" s="268">
        <v>50</v>
      </c>
      <c r="O1511" s="268">
        <v>0</v>
      </c>
      <c r="P1511" s="190" t="s">
        <v>657</v>
      </c>
      <c r="Q1511" s="377"/>
    </row>
    <row r="1512" spans="1:17" ht="51">
      <c r="A1512" s="265">
        <v>117</v>
      </c>
      <c r="B1512" s="190"/>
      <c r="C1512" s="266" t="s">
        <v>61</v>
      </c>
      <c r="D1512" s="267">
        <v>43881</v>
      </c>
      <c r="E1512" s="237" t="s">
        <v>3955</v>
      </c>
      <c r="F1512" s="237" t="s">
        <v>11</v>
      </c>
      <c r="G1512" s="237">
        <v>979053</v>
      </c>
      <c r="H1512" s="190"/>
      <c r="I1512" s="248" t="s">
        <v>4719</v>
      </c>
      <c r="J1512" s="190"/>
      <c r="K1512" s="190"/>
      <c r="L1512" s="190"/>
      <c r="M1512" s="190"/>
      <c r="N1512" s="268">
        <v>50</v>
      </c>
      <c r="O1512" s="268">
        <v>0</v>
      </c>
      <c r="P1512" s="190" t="s">
        <v>657</v>
      </c>
      <c r="Q1512" s="377"/>
    </row>
    <row r="1513" spans="1:17" ht="63.75">
      <c r="A1513" s="265" t="s">
        <v>554</v>
      </c>
      <c r="B1513" s="190"/>
      <c r="C1513" s="266" t="s">
        <v>728</v>
      </c>
      <c r="D1513" s="267">
        <v>43881</v>
      </c>
      <c r="E1513" s="237" t="s">
        <v>3956</v>
      </c>
      <c r="F1513" s="237" t="s">
        <v>11</v>
      </c>
      <c r="G1513" s="237">
        <v>979073</v>
      </c>
      <c r="H1513" s="190"/>
      <c r="I1513" s="248" t="s">
        <v>4720</v>
      </c>
      <c r="J1513" s="190"/>
      <c r="K1513" s="190"/>
      <c r="L1513" s="190"/>
      <c r="M1513" s="190"/>
      <c r="N1513" s="268">
        <v>349.3</v>
      </c>
      <c r="O1513" s="268">
        <v>0</v>
      </c>
      <c r="P1513" s="190" t="s">
        <v>657</v>
      </c>
      <c r="Q1513" s="377"/>
    </row>
    <row r="1514" spans="1:17" ht="63.75">
      <c r="A1514" s="265" t="s">
        <v>553</v>
      </c>
      <c r="B1514" s="190"/>
      <c r="C1514" s="266" t="s">
        <v>605</v>
      </c>
      <c r="D1514" s="267">
        <v>43882</v>
      </c>
      <c r="E1514" s="237" t="s">
        <v>3735</v>
      </c>
      <c r="F1514" s="237" t="s">
        <v>3</v>
      </c>
      <c r="G1514" s="237">
        <v>1826638</v>
      </c>
      <c r="H1514" s="190"/>
      <c r="I1514" s="248" t="s">
        <v>4532</v>
      </c>
      <c r="J1514" s="190"/>
      <c r="K1514" s="190"/>
      <c r="L1514" s="190"/>
      <c r="M1514" s="190"/>
      <c r="N1514" s="268">
        <v>0</v>
      </c>
      <c r="O1514" s="268">
        <v>10.95</v>
      </c>
      <c r="P1514" s="190" t="s">
        <v>657</v>
      </c>
      <c r="Q1514" s="377"/>
    </row>
    <row r="1515" spans="1:17" ht="63.75">
      <c r="A1515" s="265">
        <v>313</v>
      </c>
      <c r="B1515" s="190"/>
      <c r="C1515" s="266" t="s">
        <v>143</v>
      </c>
      <c r="D1515" s="267">
        <v>43882</v>
      </c>
      <c r="E1515" s="237" t="s">
        <v>3736</v>
      </c>
      <c r="F1515" s="237" t="s">
        <v>3</v>
      </c>
      <c r="G1515" s="237">
        <v>1826639</v>
      </c>
      <c r="H1515" s="190"/>
      <c r="I1515" s="248" t="s">
        <v>4533</v>
      </c>
      <c r="J1515" s="190"/>
      <c r="K1515" s="190"/>
      <c r="L1515" s="190"/>
      <c r="M1515" s="190"/>
      <c r="N1515" s="268">
        <v>0</v>
      </c>
      <c r="O1515" s="268">
        <v>100</v>
      </c>
      <c r="P1515" s="190" t="s">
        <v>657</v>
      </c>
      <c r="Q1515" s="377"/>
    </row>
    <row r="1516" spans="1:17" ht="63.75">
      <c r="A1516" s="265" t="s">
        <v>553</v>
      </c>
      <c r="B1516" s="190"/>
      <c r="C1516" s="266" t="s">
        <v>605</v>
      </c>
      <c r="D1516" s="267">
        <v>43882</v>
      </c>
      <c r="E1516" s="237" t="s">
        <v>3737</v>
      </c>
      <c r="F1516" s="237" t="s">
        <v>3</v>
      </c>
      <c r="G1516" s="237">
        <v>1826641</v>
      </c>
      <c r="H1516" s="190"/>
      <c r="I1516" s="248" t="s">
        <v>4534</v>
      </c>
      <c r="J1516" s="190"/>
      <c r="K1516" s="190"/>
      <c r="L1516" s="190"/>
      <c r="M1516" s="190"/>
      <c r="N1516" s="268">
        <v>0</v>
      </c>
      <c r="O1516" s="268">
        <v>179.66</v>
      </c>
      <c r="P1516" s="190" t="s">
        <v>657</v>
      </c>
      <c r="Q1516" s="377"/>
    </row>
    <row r="1517" spans="1:17" ht="51">
      <c r="A1517" s="265" t="s">
        <v>553</v>
      </c>
      <c r="B1517" s="190"/>
      <c r="C1517" s="266" t="s">
        <v>605</v>
      </c>
      <c r="D1517" s="267">
        <v>43882</v>
      </c>
      <c r="E1517" s="237" t="s">
        <v>3738</v>
      </c>
      <c r="F1517" s="237" t="s">
        <v>3</v>
      </c>
      <c r="G1517" s="237">
        <v>1826684</v>
      </c>
      <c r="H1517" s="190"/>
      <c r="I1517" s="248" t="s">
        <v>4535</v>
      </c>
      <c r="J1517" s="190"/>
      <c r="K1517" s="190"/>
      <c r="L1517" s="190"/>
      <c r="M1517" s="190"/>
      <c r="N1517" s="268">
        <v>0</v>
      </c>
      <c r="O1517" s="268">
        <v>557.84</v>
      </c>
      <c r="P1517" s="190" t="s">
        <v>657</v>
      </c>
      <c r="Q1517" s="377"/>
    </row>
    <row r="1518" spans="1:17" ht="51">
      <c r="A1518" s="265">
        <v>15</v>
      </c>
      <c r="B1518" s="190"/>
      <c r="C1518" s="266" t="s">
        <v>42</v>
      </c>
      <c r="D1518" s="267">
        <v>43882</v>
      </c>
      <c r="E1518" s="237" t="s">
        <v>3739</v>
      </c>
      <c r="F1518" s="237" t="s">
        <v>3</v>
      </c>
      <c r="G1518" s="237">
        <v>1826687</v>
      </c>
      <c r="H1518" s="190"/>
      <c r="I1518" s="248" t="s">
        <v>4536</v>
      </c>
      <c r="J1518" s="190"/>
      <c r="K1518" s="190"/>
      <c r="L1518" s="190"/>
      <c r="M1518" s="190"/>
      <c r="N1518" s="268">
        <v>0</v>
      </c>
      <c r="O1518" s="268">
        <v>328.57</v>
      </c>
      <c r="P1518" s="190" t="s">
        <v>657</v>
      </c>
      <c r="Q1518" s="377"/>
    </row>
    <row r="1519" spans="1:17" ht="51">
      <c r="A1519" s="265">
        <v>48</v>
      </c>
      <c r="B1519" s="190"/>
      <c r="C1519" s="266" t="s">
        <v>50</v>
      </c>
      <c r="D1519" s="267">
        <v>43882</v>
      </c>
      <c r="E1519" s="237" t="s">
        <v>3740</v>
      </c>
      <c r="F1519" s="237" t="s">
        <v>3</v>
      </c>
      <c r="G1519" s="237">
        <v>1826706</v>
      </c>
      <c r="H1519" s="190"/>
      <c r="I1519" s="248" t="s">
        <v>4537</v>
      </c>
      <c r="J1519" s="190"/>
      <c r="K1519" s="190"/>
      <c r="L1519" s="190"/>
      <c r="M1519" s="190"/>
      <c r="N1519" s="268">
        <v>0</v>
      </c>
      <c r="O1519" s="268">
        <v>454.61</v>
      </c>
      <c r="P1519" s="190" t="s">
        <v>657</v>
      </c>
      <c r="Q1519" s="377"/>
    </row>
    <row r="1520" spans="1:17" ht="38.25">
      <c r="A1520" s="265">
        <v>35</v>
      </c>
      <c r="B1520" s="190"/>
      <c r="C1520" s="266" t="s">
        <v>46</v>
      </c>
      <c r="D1520" s="267">
        <v>43882</v>
      </c>
      <c r="E1520" s="237" t="s">
        <v>3741</v>
      </c>
      <c r="F1520" s="237" t="s">
        <v>3</v>
      </c>
      <c r="G1520" s="237">
        <v>1826722</v>
      </c>
      <c r="H1520" s="190"/>
      <c r="I1520" s="248" t="s">
        <v>4538</v>
      </c>
      <c r="J1520" s="190"/>
      <c r="K1520" s="190"/>
      <c r="L1520" s="190"/>
      <c r="M1520" s="190"/>
      <c r="N1520" s="268">
        <v>0</v>
      </c>
      <c r="O1520" s="268">
        <v>2968.42</v>
      </c>
      <c r="P1520" s="190" t="s">
        <v>657</v>
      </c>
      <c r="Q1520" s="377"/>
    </row>
    <row r="1521" spans="1:17" ht="63.75">
      <c r="A1521" s="265">
        <v>15</v>
      </c>
      <c r="B1521" s="190"/>
      <c r="C1521" s="266" t="s">
        <v>42</v>
      </c>
      <c r="D1521" s="267">
        <v>43882</v>
      </c>
      <c r="E1521" s="237" t="s">
        <v>3742</v>
      </c>
      <c r="F1521" s="237" t="s">
        <v>3</v>
      </c>
      <c r="G1521" s="237">
        <v>1826743</v>
      </c>
      <c r="H1521" s="190"/>
      <c r="I1521" s="248" t="s">
        <v>4539</v>
      </c>
      <c r="J1521" s="190"/>
      <c r="K1521" s="190"/>
      <c r="L1521" s="190"/>
      <c r="M1521" s="190"/>
      <c r="N1521" s="268">
        <v>0</v>
      </c>
      <c r="O1521" s="268">
        <v>21.65</v>
      </c>
      <c r="P1521" s="190" t="s">
        <v>657</v>
      </c>
      <c r="Q1521" s="377"/>
    </row>
    <row r="1522" spans="1:17" ht="51">
      <c r="A1522" s="265">
        <v>41</v>
      </c>
      <c r="B1522" s="190"/>
      <c r="C1522" s="266" t="s">
        <v>47</v>
      </c>
      <c r="D1522" s="267">
        <v>43882</v>
      </c>
      <c r="E1522" s="237" t="s">
        <v>3743</v>
      </c>
      <c r="F1522" s="237" t="s">
        <v>3</v>
      </c>
      <c r="G1522" s="237">
        <v>1826757</v>
      </c>
      <c r="H1522" s="190"/>
      <c r="I1522" s="248" t="s">
        <v>4540</v>
      </c>
      <c r="J1522" s="190"/>
      <c r="K1522" s="190"/>
      <c r="L1522" s="190"/>
      <c r="M1522" s="190"/>
      <c r="N1522" s="268">
        <v>0</v>
      </c>
      <c r="O1522" s="268">
        <v>4492.03</v>
      </c>
      <c r="P1522" s="190" t="s">
        <v>657</v>
      </c>
      <c r="Q1522" s="377"/>
    </row>
    <row r="1523" spans="1:17" ht="63.75">
      <c r="A1523" s="265">
        <v>35</v>
      </c>
      <c r="B1523" s="190"/>
      <c r="C1523" s="266" t="s">
        <v>46</v>
      </c>
      <c r="D1523" s="267">
        <v>43882</v>
      </c>
      <c r="E1523" s="237" t="s">
        <v>3744</v>
      </c>
      <c r="F1523" s="237" t="s">
        <v>3</v>
      </c>
      <c r="G1523" s="237">
        <v>1826761</v>
      </c>
      <c r="H1523" s="190"/>
      <c r="I1523" s="248" t="s">
        <v>4541</v>
      </c>
      <c r="J1523" s="190"/>
      <c r="K1523" s="190"/>
      <c r="L1523" s="190"/>
      <c r="M1523" s="190"/>
      <c r="N1523" s="268">
        <v>0</v>
      </c>
      <c r="O1523" s="268">
        <v>192.7</v>
      </c>
      <c r="P1523" s="190" t="s">
        <v>657</v>
      </c>
      <c r="Q1523" s="377"/>
    </row>
    <row r="1524" spans="1:17" ht="63.75">
      <c r="A1524" s="265">
        <v>132</v>
      </c>
      <c r="B1524" s="190"/>
      <c r="C1524" s="266" t="s">
        <v>67</v>
      </c>
      <c r="D1524" s="267">
        <v>43882</v>
      </c>
      <c r="E1524" s="237" t="s">
        <v>3745</v>
      </c>
      <c r="F1524" s="237" t="s">
        <v>3</v>
      </c>
      <c r="G1524" s="237">
        <v>1826624</v>
      </c>
      <c r="H1524" s="190"/>
      <c r="I1524" s="248" t="s">
        <v>4542</v>
      </c>
      <c r="J1524" s="190"/>
      <c r="K1524" s="190"/>
      <c r="L1524" s="190"/>
      <c r="M1524" s="190"/>
      <c r="N1524" s="268">
        <v>0</v>
      </c>
      <c r="O1524" s="268">
        <v>18138.68</v>
      </c>
      <c r="P1524" s="190" t="s">
        <v>657</v>
      </c>
      <c r="Q1524" s="377"/>
    </row>
    <row r="1525" spans="1:17" ht="63.75">
      <c r="A1525" s="265">
        <v>670</v>
      </c>
      <c r="B1525" s="190"/>
      <c r="C1525" s="266" t="s">
        <v>187</v>
      </c>
      <c r="D1525" s="267">
        <v>43882</v>
      </c>
      <c r="E1525" s="237" t="s">
        <v>3746</v>
      </c>
      <c r="F1525" s="237" t="s">
        <v>3</v>
      </c>
      <c r="G1525" s="237">
        <v>1826640</v>
      </c>
      <c r="H1525" s="190"/>
      <c r="I1525" s="248" t="s">
        <v>4543</v>
      </c>
      <c r="J1525" s="190"/>
      <c r="K1525" s="190"/>
      <c r="L1525" s="190"/>
      <c r="M1525" s="190"/>
      <c r="N1525" s="268">
        <v>0</v>
      </c>
      <c r="O1525" s="268">
        <v>960</v>
      </c>
      <c r="P1525" s="190" t="s">
        <v>657</v>
      </c>
      <c r="Q1525" s="377"/>
    </row>
    <row r="1526" spans="1:17" ht="51">
      <c r="A1526" s="265">
        <v>591</v>
      </c>
      <c r="B1526" s="190"/>
      <c r="C1526" s="266" t="s">
        <v>702</v>
      </c>
      <c r="D1526" s="267">
        <v>43882</v>
      </c>
      <c r="E1526" s="237" t="s">
        <v>3747</v>
      </c>
      <c r="F1526" s="237" t="s">
        <v>3</v>
      </c>
      <c r="G1526" s="237">
        <v>1826663</v>
      </c>
      <c r="H1526" s="190"/>
      <c r="I1526" s="248" t="s">
        <v>4544</v>
      </c>
      <c r="J1526" s="190"/>
      <c r="K1526" s="190"/>
      <c r="L1526" s="190"/>
      <c r="M1526" s="190"/>
      <c r="N1526" s="268">
        <v>0</v>
      </c>
      <c r="O1526" s="268">
        <v>6072.83</v>
      </c>
      <c r="P1526" s="190" t="s">
        <v>657</v>
      </c>
      <c r="Q1526" s="377"/>
    </row>
    <row r="1527" spans="1:17" ht="63.75">
      <c r="A1527" s="265">
        <v>76</v>
      </c>
      <c r="B1527" s="190"/>
      <c r="C1527" s="266" t="s">
        <v>54</v>
      </c>
      <c r="D1527" s="267">
        <v>43882</v>
      </c>
      <c r="E1527" s="237" t="s">
        <v>3748</v>
      </c>
      <c r="F1527" s="237" t="s">
        <v>3</v>
      </c>
      <c r="G1527" s="237">
        <v>1826692</v>
      </c>
      <c r="H1527" s="190"/>
      <c r="I1527" s="248" t="s">
        <v>4545</v>
      </c>
      <c r="J1527" s="190"/>
      <c r="K1527" s="190"/>
      <c r="L1527" s="190"/>
      <c r="M1527" s="190"/>
      <c r="N1527" s="268">
        <v>0</v>
      </c>
      <c r="O1527" s="268">
        <v>906</v>
      </c>
      <c r="P1527" s="190" t="s">
        <v>657</v>
      </c>
      <c r="Q1527" s="377"/>
    </row>
    <row r="1528" spans="1:17" ht="63.75">
      <c r="A1528" s="265">
        <v>513</v>
      </c>
      <c r="B1528" s="190"/>
      <c r="C1528" s="266" t="s">
        <v>169</v>
      </c>
      <c r="D1528" s="267">
        <v>43882</v>
      </c>
      <c r="E1528" s="237" t="s">
        <v>3957</v>
      </c>
      <c r="F1528" s="237" t="s">
        <v>15</v>
      </c>
      <c r="G1528" s="237">
        <v>1280474</v>
      </c>
      <c r="H1528" s="190"/>
      <c r="I1528" s="248" t="s">
        <v>4721</v>
      </c>
      <c r="J1528" s="190"/>
      <c r="K1528" s="190"/>
      <c r="L1528" s="190"/>
      <c r="M1528" s="190"/>
      <c r="N1528" s="268">
        <v>50</v>
      </c>
      <c r="O1528" s="268">
        <v>0</v>
      </c>
      <c r="P1528" s="190" t="s">
        <v>657</v>
      </c>
      <c r="Q1528" s="377"/>
    </row>
    <row r="1529" spans="1:17" ht="76.5">
      <c r="A1529" s="265">
        <v>513</v>
      </c>
      <c r="B1529" s="190"/>
      <c r="C1529" s="266" t="s">
        <v>169</v>
      </c>
      <c r="D1529" s="267">
        <v>43882</v>
      </c>
      <c r="E1529" s="237" t="s">
        <v>3959</v>
      </c>
      <c r="F1529" s="237" t="s">
        <v>15</v>
      </c>
      <c r="G1529" s="237">
        <v>1280342</v>
      </c>
      <c r="H1529" s="190"/>
      <c r="I1529" s="248" t="s">
        <v>4723</v>
      </c>
      <c r="J1529" s="190"/>
      <c r="K1529" s="190"/>
      <c r="L1529" s="190"/>
      <c r="M1529" s="190"/>
      <c r="N1529" s="268">
        <v>50</v>
      </c>
      <c r="O1529" s="268">
        <v>0</v>
      </c>
      <c r="P1529" s="190" t="s">
        <v>657</v>
      </c>
      <c r="Q1529" s="377"/>
    </row>
    <row r="1530" spans="1:17" ht="63.75">
      <c r="A1530" s="265" t="s">
        <v>553</v>
      </c>
      <c r="B1530" s="190"/>
      <c r="C1530" s="266" t="s">
        <v>605</v>
      </c>
      <c r="D1530" s="267">
        <v>43882</v>
      </c>
      <c r="E1530" s="237" t="s">
        <v>3960</v>
      </c>
      <c r="F1530" s="237" t="s">
        <v>6</v>
      </c>
      <c r="G1530" s="237">
        <v>1246079</v>
      </c>
      <c r="H1530" s="190"/>
      <c r="I1530" s="248" t="s">
        <v>4724</v>
      </c>
      <c r="J1530" s="190"/>
      <c r="K1530" s="190"/>
      <c r="L1530" s="190"/>
      <c r="M1530" s="190"/>
      <c r="N1530" s="268">
        <v>0</v>
      </c>
      <c r="O1530" s="268">
        <v>7078.18</v>
      </c>
      <c r="P1530" s="190" t="s">
        <v>657</v>
      </c>
      <c r="Q1530" s="377"/>
    </row>
    <row r="1531" spans="1:17" ht="76.5">
      <c r="A1531" s="265">
        <v>513</v>
      </c>
      <c r="B1531" s="190"/>
      <c r="C1531" s="266" t="s">
        <v>169</v>
      </c>
      <c r="D1531" s="267">
        <v>43882</v>
      </c>
      <c r="E1531" s="237" t="s">
        <v>3961</v>
      </c>
      <c r="F1531" s="237" t="s">
        <v>15</v>
      </c>
      <c r="G1531" s="237">
        <v>1280477</v>
      </c>
      <c r="H1531" s="190"/>
      <c r="I1531" s="248" t="s">
        <v>4725</v>
      </c>
      <c r="J1531" s="190"/>
      <c r="K1531" s="190"/>
      <c r="L1531" s="190"/>
      <c r="M1531" s="190"/>
      <c r="N1531" s="268">
        <v>50</v>
      </c>
      <c r="O1531" s="268">
        <v>0</v>
      </c>
      <c r="P1531" s="190" t="s">
        <v>657</v>
      </c>
      <c r="Q1531" s="377"/>
    </row>
    <row r="1532" spans="1:17" ht="51">
      <c r="A1532" s="265">
        <v>513</v>
      </c>
      <c r="B1532" s="190"/>
      <c r="C1532" s="266" t="s">
        <v>169</v>
      </c>
      <c r="D1532" s="267">
        <v>43882</v>
      </c>
      <c r="E1532" s="237" t="s">
        <v>3962</v>
      </c>
      <c r="F1532" s="237" t="s">
        <v>15</v>
      </c>
      <c r="G1532" s="237">
        <v>1280898</v>
      </c>
      <c r="H1532" s="190"/>
      <c r="I1532" s="248" t="s">
        <v>2627</v>
      </c>
      <c r="J1532" s="190"/>
      <c r="K1532" s="190"/>
      <c r="L1532" s="190"/>
      <c r="M1532" s="190"/>
      <c r="N1532" s="268">
        <v>50</v>
      </c>
      <c r="O1532" s="268">
        <v>0</v>
      </c>
      <c r="P1532" s="190" t="s">
        <v>657</v>
      </c>
      <c r="Q1532" s="377"/>
    </row>
    <row r="1533" spans="1:17" ht="76.5">
      <c r="A1533" s="265" t="s">
        <v>556</v>
      </c>
      <c r="B1533" s="190"/>
      <c r="C1533" s="266" t="s">
        <v>716</v>
      </c>
      <c r="D1533" s="267">
        <v>43882</v>
      </c>
      <c r="E1533" s="237" t="s">
        <v>3963</v>
      </c>
      <c r="F1533" s="237" t="s">
        <v>658</v>
      </c>
      <c r="G1533" s="237">
        <v>1228991</v>
      </c>
      <c r="H1533" s="190"/>
      <c r="I1533" s="248" t="s">
        <v>4726</v>
      </c>
      <c r="J1533" s="190"/>
      <c r="K1533" s="190"/>
      <c r="L1533" s="190"/>
      <c r="M1533" s="190"/>
      <c r="N1533" s="268">
        <v>39869</v>
      </c>
      <c r="O1533" s="268">
        <v>0</v>
      </c>
      <c r="P1533" s="190" t="s">
        <v>657</v>
      </c>
      <c r="Q1533" s="377"/>
    </row>
    <row r="1534" spans="1:17" ht="63.75">
      <c r="A1534" s="265" t="s">
        <v>562</v>
      </c>
      <c r="B1534" s="190"/>
      <c r="C1534" s="266" t="s">
        <v>604</v>
      </c>
      <c r="D1534" s="267">
        <v>43882</v>
      </c>
      <c r="E1534" s="237" t="s">
        <v>3964</v>
      </c>
      <c r="F1534" s="237" t="s">
        <v>6</v>
      </c>
      <c r="G1534" s="237">
        <v>1246340</v>
      </c>
      <c r="H1534" s="190"/>
      <c r="I1534" s="248" t="s">
        <v>4727</v>
      </c>
      <c r="J1534" s="190"/>
      <c r="K1534" s="190"/>
      <c r="L1534" s="190"/>
      <c r="M1534" s="190"/>
      <c r="N1534" s="268">
        <v>0</v>
      </c>
      <c r="O1534" s="268">
        <v>2800</v>
      </c>
      <c r="P1534" s="190" t="s">
        <v>657</v>
      </c>
      <c r="Q1534" s="377"/>
    </row>
    <row r="1535" spans="1:17" ht="51">
      <c r="A1535" s="265">
        <v>119</v>
      </c>
      <c r="B1535" s="190"/>
      <c r="C1535" s="266" t="s">
        <v>62</v>
      </c>
      <c r="D1535" s="267">
        <v>43882</v>
      </c>
      <c r="E1535" s="237" t="s">
        <v>3965</v>
      </c>
      <c r="F1535" s="237" t="s">
        <v>11</v>
      </c>
      <c r="G1535" s="237">
        <v>979250</v>
      </c>
      <c r="H1535" s="190"/>
      <c r="I1535" s="248" t="s">
        <v>4728</v>
      </c>
      <c r="J1535" s="190"/>
      <c r="K1535" s="190"/>
      <c r="L1535" s="190"/>
      <c r="M1535" s="190"/>
      <c r="N1535" s="268">
        <v>50</v>
      </c>
      <c r="O1535" s="268">
        <v>0</v>
      </c>
      <c r="P1535" s="190" t="s">
        <v>657</v>
      </c>
      <c r="Q1535" s="377"/>
    </row>
    <row r="1536" spans="1:17" ht="89.25">
      <c r="A1536" s="265">
        <v>132</v>
      </c>
      <c r="B1536" s="190"/>
      <c r="C1536" s="266" t="s">
        <v>67</v>
      </c>
      <c r="D1536" s="267">
        <v>43882</v>
      </c>
      <c r="E1536" s="237" t="s">
        <v>3966</v>
      </c>
      <c r="F1536" s="237" t="s">
        <v>11</v>
      </c>
      <c r="G1536" s="237">
        <v>979206</v>
      </c>
      <c r="H1536" s="190"/>
      <c r="I1536" s="248" t="s">
        <v>4729</v>
      </c>
      <c r="J1536" s="190"/>
      <c r="K1536" s="190"/>
      <c r="L1536" s="190"/>
      <c r="M1536" s="190"/>
      <c r="N1536" s="268">
        <v>708.22</v>
      </c>
      <c r="O1536" s="268">
        <v>0</v>
      </c>
      <c r="P1536" s="190" t="s">
        <v>657</v>
      </c>
      <c r="Q1536" s="377"/>
    </row>
    <row r="1537" spans="1:17" ht="51">
      <c r="A1537" s="265">
        <v>119</v>
      </c>
      <c r="B1537" s="190"/>
      <c r="C1537" s="266" t="s">
        <v>62</v>
      </c>
      <c r="D1537" s="267">
        <v>43882</v>
      </c>
      <c r="E1537" s="237" t="s">
        <v>3967</v>
      </c>
      <c r="F1537" s="237" t="s">
        <v>11</v>
      </c>
      <c r="G1537" s="237">
        <v>979249</v>
      </c>
      <c r="H1537" s="190"/>
      <c r="I1537" s="248" t="s">
        <v>4730</v>
      </c>
      <c r="J1537" s="190"/>
      <c r="K1537" s="190"/>
      <c r="L1537" s="190"/>
      <c r="M1537" s="190"/>
      <c r="N1537" s="268">
        <v>50</v>
      </c>
      <c r="O1537" s="268">
        <v>0</v>
      </c>
      <c r="P1537" s="190" t="s">
        <v>657</v>
      </c>
      <c r="Q1537" s="377"/>
    </row>
    <row r="1538" spans="1:17" ht="51">
      <c r="A1538" s="265">
        <v>291</v>
      </c>
      <c r="B1538" s="190"/>
      <c r="C1538" s="266" t="s">
        <v>128</v>
      </c>
      <c r="D1538" s="267">
        <v>43887</v>
      </c>
      <c r="E1538" s="237" t="s">
        <v>3749</v>
      </c>
      <c r="F1538" s="237" t="s">
        <v>3</v>
      </c>
      <c r="G1538" s="237">
        <v>1826930</v>
      </c>
      <c r="H1538" s="190"/>
      <c r="I1538" s="248" t="s">
        <v>4546</v>
      </c>
      <c r="J1538" s="190"/>
      <c r="K1538" s="190"/>
      <c r="L1538" s="190"/>
      <c r="M1538" s="190"/>
      <c r="N1538" s="268">
        <v>0</v>
      </c>
      <c r="O1538" s="268">
        <v>0.01</v>
      </c>
      <c r="P1538" s="190" t="s">
        <v>657</v>
      </c>
      <c r="Q1538" s="377"/>
    </row>
    <row r="1539" spans="1:17" ht="38.25">
      <c r="A1539" s="265">
        <v>15</v>
      </c>
      <c r="B1539" s="190"/>
      <c r="C1539" s="266" t="s">
        <v>42</v>
      </c>
      <c r="D1539" s="267">
        <v>43887</v>
      </c>
      <c r="E1539" s="237" t="s">
        <v>3750</v>
      </c>
      <c r="F1539" s="237" t="s">
        <v>3</v>
      </c>
      <c r="G1539" s="237">
        <v>1826983</v>
      </c>
      <c r="H1539" s="190"/>
      <c r="I1539" s="248" t="s">
        <v>4547</v>
      </c>
      <c r="J1539" s="190"/>
      <c r="K1539" s="190"/>
      <c r="L1539" s="190"/>
      <c r="M1539" s="190"/>
      <c r="N1539" s="268">
        <v>0</v>
      </c>
      <c r="O1539" s="268">
        <v>877.4</v>
      </c>
      <c r="P1539" s="190" t="s">
        <v>657</v>
      </c>
      <c r="Q1539" s="377"/>
    </row>
    <row r="1540" spans="1:17" ht="51">
      <c r="A1540" s="265">
        <v>15</v>
      </c>
      <c r="B1540" s="190"/>
      <c r="C1540" s="266" t="s">
        <v>42</v>
      </c>
      <c r="D1540" s="267">
        <v>43887</v>
      </c>
      <c r="E1540" s="237" t="s">
        <v>3751</v>
      </c>
      <c r="F1540" s="237" t="s">
        <v>3</v>
      </c>
      <c r="G1540" s="237">
        <v>1826985</v>
      </c>
      <c r="H1540" s="190"/>
      <c r="I1540" s="248" t="s">
        <v>4548</v>
      </c>
      <c r="J1540" s="190"/>
      <c r="K1540" s="190"/>
      <c r="L1540" s="190"/>
      <c r="M1540" s="190"/>
      <c r="N1540" s="268">
        <v>0</v>
      </c>
      <c r="O1540" s="268">
        <v>877.4</v>
      </c>
      <c r="P1540" s="190" t="s">
        <v>657</v>
      </c>
      <c r="Q1540" s="377"/>
    </row>
    <row r="1541" spans="1:17" ht="51">
      <c r="A1541" s="265">
        <v>15</v>
      </c>
      <c r="B1541" s="190"/>
      <c r="C1541" s="266" t="s">
        <v>42</v>
      </c>
      <c r="D1541" s="267">
        <v>43887</v>
      </c>
      <c r="E1541" s="237" t="s">
        <v>3752</v>
      </c>
      <c r="F1541" s="237" t="s">
        <v>3</v>
      </c>
      <c r="G1541" s="237">
        <v>1826986</v>
      </c>
      <c r="H1541" s="190"/>
      <c r="I1541" s="248" t="s">
        <v>4549</v>
      </c>
      <c r="J1541" s="190"/>
      <c r="K1541" s="190"/>
      <c r="L1541" s="190"/>
      <c r="M1541" s="190"/>
      <c r="N1541" s="268">
        <v>0</v>
      </c>
      <c r="O1541" s="268">
        <v>1008.5</v>
      </c>
      <c r="P1541" s="190" t="s">
        <v>657</v>
      </c>
      <c r="Q1541" s="377"/>
    </row>
    <row r="1542" spans="1:17" ht="38.25">
      <c r="A1542" s="265">
        <v>15</v>
      </c>
      <c r="B1542" s="190"/>
      <c r="C1542" s="266" t="s">
        <v>42</v>
      </c>
      <c r="D1542" s="267">
        <v>43887</v>
      </c>
      <c r="E1542" s="237" t="s">
        <v>3753</v>
      </c>
      <c r="F1542" s="237" t="s">
        <v>3</v>
      </c>
      <c r="G1542" s="237">
        <v>1826987</v>
      </c>
      <c r="H1542" s="190"/>
      <c r="I1542" s="248" t="s">
        <v>4550</v>
      </c>
      <c r="J1542" s="190"/>
      <c r="K1542" s="190"/>
      <c r="L1542" s="190"/>
      <c r="M1542" s="190"/>
      <c r="N1542" s="268">
        <v>0</v>
      </c>
      <c r="O1542" s="268">
        <v>877.4</v>
      </c>
      <c r="P1542" s="190" t="s">
        <v>657</v>
      </c>
      <c r="Q1542" s="377"/>
    </row>
    <row r="1543" spans="1:17" ht="63.75">
      <c r="A1543" s="265">
        <v>41</v>
      </c>
      <c r="B1543" s="190"/>
      <c r="C1543" s="266" t="s">
        <v>47</v>
      </c>
      <c r="D1543" s="267">
        <v>43887</v>
      </c>
      <c r="E1543" s="237" t="s">
        <v>3754</v>
      </c>
      <c r="F1543" s="237" t="s">
        <v>3</v>
      </c>
      <c r="G1543" s="237">
        <v>1826993</v>
      </c>
      <c r="H1543" s="190"/>
      <c r="I1543" s="248" t="s">
        <v>4551</v>
      </c>
      <c r="J1543" s="190"/>
      <c r="K1543" s="190"/>
      <c r="L1543" s="190"/>
      <c r="M1543" s="190"/>
      <c r="N1543" s="268">
        <v>0</v>
      </c>
      <c r="O1543" s="268">
        <v>5161</v>
      </c>
      <c r="P1543" s="190" t="s">
        <v>657</v>
      </c>
      <c r="Q1543" s="377"/>
    </row>
    <row r="1544" spans="1:17" ht="38.25">
      <c r="A1544" s="265" t="s">
        <v>562</v>
      </c>
      <c r="B1544" s="190"/>
      <c r="C1544" s="266" t="s">
        <v>604</v>
      </c>
      <c r="D1544" s="267">
        <v>43887</v>
      </c>
      <c r="E1544" s="237" t="s">
        <v>3755</v>
      </c>
      <c r="F1544" s="237" t="s">
        <v>3</v>
      </c>
      <c r="G1544" s="237">
        <v>1827024</v>
      </c>
      <c r="H1544" s="190"/>
      <c r="I1544" s="248" t="s">
        <v>4552</v>
      </c>
      <c r="J1544" s="190"/>
      <c r="K1544" s="190"/>
      <c r="L1544" s="190"/>
      <c r="M1544" s="190"/>
      <c r="N1544" s="268">
        <v>0</v>
      </c>
      <c r="O1544" s="268">
        <v>2.73</v>
      </c>
      <c r="P1544" s="190" t="s">
        <v>657</v>
      </c>
      <c r="Q1544" s="377"/>
    </row>
    <row r="1545" spans="1:17" ht="38.25">
      <c r="A1545" s="265" t="s">
        <v>562</v>
      </c>
      <c r="B1545" s="190"/>
      <c r="C1545" s="266" t="s">
        <v>604</v>
      </c>
      <c r="D1545" s="267">
        <v>43887</v>
      </c>
      <c r="E1545" s="237" t="s">
        <v>3756</v>
      </c>
      <c r="F1545" s="237" t="s">
        <v>3</v>
      </c>
      <c r="G1545" s="237">
        <v>1827077</v>
      </c>
      <c r="H1545" s="190"/>
      <c r="I1545" s="248" t="s">
        <v>4553</v>
      </c>
      <c r="J1545" s="190"/>
      <c r="K1545" s="190"/>
      <c r="L1545" s="190"/>
      <c r="M1545" s="190"/>
      <c r="N1545" s="268">
        <v>0</v>
      </c>
      <c r="O1545" s="268">
        <v>293.64999999999998</v>
      </c>
      <c r="P1545" s="190" t="s">
        <v>657</v>
      </c>
      <c r="Q1545" s="377"/>
    </row>
    <row r="1546" spans="1:17" ht="51">
      <c r="A1546" s="265">
        <v>35</v>
      </c>
      <c r="B1546" s="190"/>
      <c r="C1546" s="266" t="s">
        <v>46</v>
      </c>
      <c r="D1546" s="267">
        <v>43887</v>
      </c>
      <c r="E1546" s="237" t="s">
        <v>3757</v>
      </c>
      <c r="F1546" s="237" t="s">
        <v>3</v>
      </c>
      <c r="G1546" s="237">
        <v>1827120</v>
      </c>
      <c r="H1546" s="190"/>
      <c r="I1546" s="248" t="s">
        <v>4554</v>
      </c>
      <c r="J1546" s="190"/>
      <c r="K1546" s="190"/>
      <c r="L1546" s="190"/>
      <c r="M1546" s="190"/>
      <c r="N1546" s="268">
        <v>0</v>
      </c>
      <c r="O1546" s="268">
        <v>216.6</v>
      </c>
      <c r="P1546" s="190" t="s">
        <v>657</v>
      </c>
      <c r="Q1546" s="377"/>
    </row>
    <row r="1547" spans="1:17" ht="51">
      <c r="A1547" s="265">
        <v>593</v>
      </c>
      <c r="B1547" s="190"/>
      <c r="C1547" s="266" t="s">
        <v>1396</v>
      </c>
      <c r="D1547" s="267">
        <v>43887</v>
      </c>
      <c r="E1547" s="237" t="s">
        <v>3758</v>
      </c>
      <c r="F1547" s="237" t="s">
        <v>3</v>
      </c>
      <c r="G1547" s="237">
        <v>1827127</v>
      </c>
      <c r="H1547" s="190"/>
      <c r="I1547" s="248" t="s">
        <v>4555</v>
      </c>
      <c r="J1547" s="190"/>
      <c r="K1547" s="190"/>
      <c r="L1547" s="190"/>
      <c r="M1547" s="190"/>
      <c r="N1547" s="268">
        <v>0</v>
      </c>
      <c r="O1547" s="268">
        <v>1767.66</v>
      </c>
      <c r="P1547" s="190" t="s">
        <v>657</v>
      </c>
      <c r="Q1547" s="377"/>
    </row>
    <row r="1548" spans="1:17" ht="63.75">
      <c r="A1548" s="265">
        <v>41</v>
      </c>
      <c r="B1548" s="190"/>
      <c r="C1548" s="266" t="s">
        <v>47</v>
      </c>
      <c r="D1548" s="267">
        <v>43887</v>
      </c>
      <c r="E1548" s="237" t="s">
        <v>3759</v>
      </c>
      <c r="F1548" s="237" t="s">
        <v>3</v>
      </c>
      <c r="G1548" s="237">
        <v>1827129</v>
      </c>
      <c r="H1548" s="190"/>
      <c r="I1548" s="248" t="s">
        <v>4556</v>
      </c>
      <c r="J1548" s="190"/>
      <c r="K1548" s="190"/>
      <c r="L1548" s="190"/>
      <c r="M1548" s="190"/>
      <c r="N1548" s="268">
        <v>0</v>
      </c>
      <c r="O1548" s="268">
        <v>12070.16</v>
      </c>
      <c r="P1548" s="190" t="s">
        <v>657</v>
      </c>
      <c r="Q1548" s="377"/>
    </row>
    <row r="1549" spans="1:17" ht="51">
      <c r="A1549" s="265">
        <v>41</v>
      </c>
      <c r="B1549" s="190"/>
      <c r="C1549" s="266" t="s">
        <v>47</v>
      </c>
      <c r="D1549" s="267">
        <v>43887</v>
      </c>
      <c r="E1549" s="237" t="s">
        <v>3760</v>
      </c>
      <c r="F1549" s="237" t="s">
        <v>3</v>
      </c>
      <c r="G1549" s="237">
        <v>1827131</v>
      </c>
      <c r="H1549" s="190"/>
      <c r="I1549" s="248" t="s">
        <v>4557</v>
      </c>
      <c r="J1549" s="190"/>
      <c r="K1549" s="190"/>
      <c r="L1549" s="190"/>
      <c r="M1549" s="190"/>
      <c r="N1549" s="268">
        <v>0</v>
      </c>
      <c r="O1549" s="268">
        <v>9682.2099999999991</v>
      </c>
      <c r="P1549" s="190" t="s">
        <v>657</v>
      </c>
      <c r="Q1549" s="377"/>
    </row>
    <row r="1550" spans="1:17" ht="51">
      <c r="A1550" s="265">
        <v>41</v>
      </c>
      <c r="B1550" s="190"/>
      <c r="C1550" s="266" t="s">
        <v>47</v>
      </c>
      <c r="D1550" s="267">
        <v>43887</v>
      </c>
      <c r="E1550" s="237" t="s">
        <v>3761</v>
      </c>
      <c r="F1550" s="237" t="s">
        <v>3</v>
      </c>
      <c r="G1550" s="237">
        <v>1827133</v>
      </c>
      <c r="H1550" s="190"/>
      <c r="I1550" s="248" t="s">
        <v>4558</v>
      </c>
      <c r="J1550" s="190"/>
      <c r="K1550" s="190"/>
      <c r="L1550" s="190"/>
      <c r="M1550" s="190"/>
      <c r="N1550" s="268">
        <v>0</v>
      </c>
      <c r="O1550" s="268">
        <v>11055.42</v>
      </c>
      <c r="P1550" s="190" t="s">
        <v>657</v>
      </c>
      <c r="Q1550" s="377"/>
    </row>
    <row r="1551" spans="1:17" ht="51">
      <c r="A1551" s="265">
        <v>41</v>
      </c>
      <c r="B1551" s="190"/>
      <c r="C1551" s="266" t="s">
        <v>47</v>
      </c>
      <c r="D1551" s="267">
        <v>43887</v>
      </c>
      <c r="E1551" s="237" t="s">
        <v>3762</v>
      </c>
      <c r="F1551" s="237" t="s">
        <v>3</v>
      </c>
      <c r="G1551" s="237">
        <v>1827134</v>
      </c>
      <c r="H1551" s="190"/>
      <c r="I1551" s="248" t="s">
        <v>4558</v>
      </c>
      <c r="J1551" s="190"/>
      <c r="K1551" s="190"/>
      <c r="L1551" s="190"/>
      <c r="M1551" s="190"/>
      <c r="N1551" s="268">
        <v>0</v>
      </c>
      <c r="O1551" s="268">
        <v>957.74</v>
      </c>
      <c r="P1551" s="190" t="s">
        <v>657</v>
      </c>
      <c r="Q1551" s="377"/>
    </row>
    <row r="1552" spans="1:17" ht="63.75">
      <c r="A1552" s="265">
        <v>76</v>
      </c>
      <c r="B1552" s="190"/>
      <c r="C1552" s="266" t="s">
        <v>54</v>
      </c>
      <c r="D1552" s="267">
        <v>43887</v>
      </c>
      <c r="E1552" s="237" t="s">
        <v>3763</v>
      </c>
      <c r="F1552" s="237" t="s">
        <v>3</v>
      </c>
      <c r="G1552" s="237">
        <v>1826949</v>
      </c>
      <c r="H1552" s="190"/>
      <c r="I1552" s="248" t="s">
        <v>4559</v>
      </c>
      <c r="J1552" s="190"/>
      <c r="K1552" s="190"/>
      <c r="L1552" s="190"/>
      <c r="M1552" s="190"/>
      <c r="N1552" s="268">
        <v>0</v>
      </c>
      <c r="O1552" s="268">
        <v>567</v>
      </c>
      <c r="P1552" s="190" t="s">
        <v>657</v>
      </c>
      <c r="Q1552" s="377"/>
    </row>
    <row r="1553" spans="1:17" ht="63.75">
      <c r="A1553" s="265">
        <v>76</v>
      </c>
      <c r="B1553" s="190"/>
      <c r="C1553" s="266" t="s">
        <v>54</v>
      </c>
      <c r="D1553" s="267">
        <v>43887</v>
      </c>
      <c r="E1553" s="237" t="s">
        <v>3764</v>
      </c>
      <c r="F1553" s="237" t="s">
        <v>3</v>
      </c>
      <c r="G1553" s="237">
        <v>1826951</v>
      </c>
      <c r="H1553" s="190"/>
      <c r="I1553" s="248" t="s">
        <v>4560</v>
      </c>
      <c r="J1553" s="190"/>
      <c r="K1553" s="190"/>
      <c r="L1553" s="190"/>
      <c r="M1553" s="190"/>
      <c r="N1553" s="268">
        <v>0</v>
      </c>
      <c r="O1553" s="268">
        <v>567</v>
      </c>
      <c r="P1553" s="190" t="s">
        <v>657</v>
      </c>
      <c r="Q1553" s="377"/>
    </row>
    <row r="1554" spans="1:17" ht="51">
      <c r="A1554" s="265">
        <v>117</v>
      </c>
      <c r="B1554" s="190"/>
      <c r="C1554" s="266" t="s">
        <v>61</v>
      </c>
      <c r="D1554" s="267">
        <v>43887</v>
      </c>
      <c r="E1554" s="237" t="s">
        <v>3968</v>
      </c>
      <c r="F1554" s="237" t="s">
        <v>11</v>
      </c>
      <c r="G1554" s="237">
        <v>979269</v>
      </c>
      <c r="H1554" s="190"/>
      <c r="I1554" s="248" t="s">
        <v>4731</v>
      </c>
      <c r="J1554" s="190"/>
      <c r="K1554" s="190"/>
      <c r="L1554" s="190"/>
      <c r="M1554" s="190"/>
      <c r="N1554" s="268">
        <v>50</v>
      </c>
      <c r="O1554" s="268">
        <v>0</v>
      </c>
      <c r="P1554" s="190" t="s">
        <v>657</v>
      </c>
      <c r="Q1554" s="377"/>
    </row>
    <row r="1555" spans="1:17" ht="51">
      <c r="A1555" s="265">
        <v>117</v>
      </c>
      <c r="B1555" s="190"/>
      <c r="C1555" s="266" t="s">
        <v>61</v>
      </c>
      <c r="D1555" s="267">
        <v>43887</v>
      </c>
      <c r="E1555" s="237" t="s">
        <v>3969</v>
      </c>
      <c r="F1555" s="237" t="s">
        <v>11</v>
      </c>
      <c r="G1555" s="237">
        <v>979272</v>
      </c>
      <c r="H1555" s="190"/>
      <c r="I1555" s="248" t="s">
        <v>4732</v>
      </c>
      <c r="J1555" s="190"/>
      <c r="K1555" s="190"/>
      <c r="L1555" s="190"/>
      <c r="M1555" s="190"/>
      <c r="N1555" s="268">
        <v>50</v>
      </c>
      <c r="O1555" s="268">
        <v>0</v>
      </c>
      <c r="P1555" s="190" t="s">
        <v>657</v>
      </c>
      <c r="Q1555" s="377"/>
    </row>
    <row r="1556" spans="1:17" ht="51">
      <c r="A1556" s="265" t="s">
        <v>562</v>
      </c>
      <c r="B1556" s="190"/>
      <c r="C1556" s="266" t="s">
        <v>604</v>
      </c>
      <c r="D1556" s="267">
        <v>43887</v>
      </c>
      <c r="E1556" s="237" t="s">
        <v>3970</v>
      </c>
      <c r="F1556" s="237" t="s">
        <v>6</v>
      </c>
      <c r="G1556" s="237">
        <v>1247115</v>
      </c>
      <c r="H1556" s="190"/>
      <c r="I1556" s="248" t="s">
        <v>4733</v>
      </c>
      <c r="J1556" s="190"/>
      <c r="K1556" s="190"/>
      <c r="L1556" s="190"/>
      <c r="M1556" s="190"/>
      <c r="N1556" s="268">
        <v>0</v>
      </c>
      <c r="O1556" s="268">
        <v>244009.59</v>
      </c>
      <c r="P1556" s="190" t="s">
        <v>657</v>
      </c>
      <c r="Q1556" s="377"/>
    </row>
    <row r="1557" spans="1:17" ht="51">
      <c r="A1557" s="265">
        <v>513</v>
      </c>
      <c r="B1557" s="190"/>
      <c r="C1557" s="266" t="s">
        <v>169</v>
      </c>
      <c r="D1557" s="267">
        <v>43887</v>
      </c>
      <c r="E1557" s="237" t="s">
        <v>3971</v>
      </c>
      <c r="F1557" s="237" t="s">
        <v>15</v>
      </c>
      <c r="G1557" s="237">
        <v>1281504</v>
      </c>
      <c r="H1557" s="190"/>
      <c r="I1557" s="248" t="s">
        <v>1472</v>
      </c>
      <c r="J1557" s="190"/>
      <c r="K1557" s="190"/>
      <c r="L1557" s="190"/>
      <c r="M1557" s="190"/>
      <c r="N1557" s="268">
        <v>50</v>
      </c>
      <c r="O1557" s="268">
        <v>0</v>
      </c>
      <c r="P1557" s="190" t="s">
        <v>657</v>
      </c>
      <c r="Q1557" s="377"/>
    </row>
    <row r="1558" spans="1:17" ht="51">
      <c r="A1558" s="265">
        <v>513</v>
      </c>
      <c r="B1558" s="190"/>
      <c r="C1558" s="266" t="s">
        <v>169</v>
      </c>
      <c r="D1558" s="267">
        <v>43887</v>
      </c>
      <c r="E1558" s="237" t="s">
        <v>3972</v>
      </c>
      <c r="F1558" s="237" t="s">
        <v>15</v>
      </c>
      <c r="G1558" s="237">
        <v>1281508</v>
      </c>
      <c r="H1558" s="190"/>
      <c r="I1558" s="248" t="s">
        <v>2627</v>
      </c>
      <c r="J1558" s="190"/>
      <c r="K1558" s="190"/>
      <c r="L1558" s="190"/>
      <c r="M1558" s="190"/>
      <c r="N1558" s="268">
        <v>50</v>
      </c>
      <c r="O1558" s="268">
        <v>0</v>
      </c>
      <c r="P1558" s="190" t="s">
        <v>657</v>
      </c>
      <c r="Q1558" s="377"/>
    </row>
    <row r="1559" spans="1:17" ht="63.75">
      <c r="A1559" s="265">
        <v>513</v>
      </c>
      <c r="B1559" s="190"/>
      <c r="C1559" s="266" t="s">
        <v>169</v>
      </c>
      <c r="D1559" s="267">
        <v>43887</v>
      </c>
      <c r="E1559" s="237" t="s">
        <v>3973</v>
      </c>
      <c r="F1559" s="237" t="s">
        <v>15</v>
      </c>
      <c r="G1559" s="237">
        <v>1281521</v>
      </c>
      <c r="H1559" s="190"/>
      <c r="I1559" s="248" t="s">
        <v>4734</v>
      </c>
      <c r="J1559" s="190"/>
      <c r="K1559" s="190"/>
      <c r="L1559" s="190"/>
      <c r="M1559" s="190"/>
      <c r="N1559" s="268">
        <v>50</v>
      </c>
      <c r="O1559" s="268">
        <v>0</v>
      </c>
      <c r="P1559" s="190" t="s">
        <v>657</v>
      </c>
      <c r="Q1559" s="377"/>
    </row>
    <row r="1560" spans="1:17" ht="63.75">
      <c r="A1560" s="265">
        <v>513</v>
      </c>
      <c r="B1560" s="190"/>
      <c r="C1560" s="266" t="s">
        <v>169</v>
      </c>
      <c r="D1560" s="267">
        <v>43887</v>
      </c>
      <c r="E1560" s="237" t="s">
        <v>3974</v>
      </c>
      <c r="F1560" s="237" t="s">
        <v>15</v>
      </c>
      <c r="G1560" s="237">
        <v>1281523</v>
      </c>
      <c r="H1560" s="190"/>
      <c r="I1560" s="248" t="s">
        <v>4735</v>
      </c>
      <c r="J1560" s="190"/>
      <c r="K1560" s="190"/>
      <c r="L1560" s="190"/>
      <c r="M1560" s="190"/>
      <c r="N1560" s="268">
        <v>50</v>
      </c>
      <c r="O1560" s="268">
        <v>0</v>
      </c>
      <c r="P1560" s="190" t="s">
        <v>657</v>
      </c>
      <c r="Q1560" s="377"/>
    </row>
    <row r="1561" spans="1:17" ht="51">
      <c r="A1561" s="265">
        <v>119</v>
      </c>
      <c r="B1561" s="190"/>
      <c r="C1561" s="266" t="s">
        <v>62</v>
      </c>
      <c r="D1561" s="267">
        <v>43887</v>
      </c>
      <c r="E1561" s="237" t="s">
        <v>3975</v>
      </c>
      <c r="F1561" s="237" t="s">
        <v>11</v>
      </c>
      <c r="G1561" s="237">
        <v>979383</v>
      </c>
      <c r="H1561" s="190"/>
      <c r="I1561" s="248" t="s">
        <v>4736</v>
      </c>
      <c r="J1561" s="190"/>
      <c r="K1561" s="190"/>
      <c r="L1561" s="190"/>
      <c r="M1561" s="190"/>
      <c r="N1561" s="268">
        <v>50</v>
      </c>
      <c r="O1561" s="268">
        <v>0</v>
      </c>
      <c r="P1561" s="190" t="s">
        <v>657</v>
      </c>
      <c r="Q1561" s="377"/>
    </row>
    <row r="1562" spans="1:17" ht="51">
      <c r="A1562" s="265">
        <v>119</v>
      </c>
      <c r="B1562" s="190"/>
      <c r="C1562" s="266" t="s">
        <v>62</v>
      </c>
      <c r="D1562" s="267">
        <v>43887</v>
      </c>
      <c r="E1562" s="237" t="s">
        <v>3976</v>
      </c>
      <c r="F1562" s="237" t="s">
        <v>11</v>
      </c>
      <c r="G1562" s="237">
        <v>979384</v>
      </c>
      <c r="H1562" s="190"/>
      <c r="I1562" s="248" t="s">
        <v>4737</v>
      </c>
      <c r="J1562" s="190"/>
      <c r="K1562" s="190"/>
      <c r="L1562" s="190"/>
      <c r="M1562" s="190"/>
      <c r="N1562" s="268">
        <v>50</v>
      </c>
      <c r="O1562" s="268">
        <v>0</v>
      </c>
      <c r="P1562" s="190" t="s">
        <v>657</v>
      </c>
      <c r="Q1562" s="377"/>
    </row>
    <row r="1563" spans="1:17" ht="38.25">
      <c r="A1563" s="265">
        <v>10</v>
      </c>
      <c r="B1563" s="190"/>
      <c r="C1563" s="266" t="s">
        <v>41</v>
      </c>
      <c r="D1563" s="267">
        <v>43887</v>
      </c>
      <c r="E1563" s="237" t="s">
        <v>3977</v>
      </c>
      <c r="F1563" s="237" t="s">
        <v>6</v>
      </c>
      <c r="G1563" s="237">
        <v>1281767</v>
      </c>
      <c r="H1563" s="190"/>
      <c r="I1563" s="248" t="s">
        <v>4738</v>
      </c>
      <c r="J1563" s="190"/>
      <c r="K1563" s="190"/>
      <c r="L1563" s="190"/>
      <c r="M1563" s="190"/>
      <c r="N1563" s="268">
        <v>0</v>
      </c>
      <c r="O1563" s="268">
        <v>100089.46</v>
      </c>
      <c r="P1563" s="190" t="s">
        <v>657</v>
      </c>
      <c r="Q1563" s="377"/>
    </row>
    <row r="1564" spans="1:17" ht="76.5">
      <c r="A1564" s="265" t="s">
        <v>554</v>
      </c>
      <c r="B1564" s="190"/>
      <c r="C1564" s="266" t="s">
        <v>728</v>
      </c>
      <c r="D1564" s="267">
        <v>43887</v>
      </c>
      <c r="E1564" s="237" t="s">
        <v>3978</v>
      </c>
      <c r="F1564" s="237" t="s">
        <v>11</v>
      </c>
      <c r="G1564" s="237">
        <v>13202</v>
      </c>
      <c r="H1564" s="190"/>
      <c r="I1564" s="248" t="s">
        <v>4739</v>
      </c>
      <c r="J1564" s="190"/>
      <c r="K1564" s="190"/>
      <c r="L1564" s="190"/>
      <c r="M1564" s="190"/>
      <c r="N1564" s="268">
        <v>306.29000000000002</v>
      </c>
      <c r="O1564" s="268">
        <v>0</v>
      </c>
      <c r="P1564" s="190" t="s">
        <v>657</v>
      </c>
      <c r="Q1564" s="377"/>
    </row>
    <row r="1565" spans="1:17" ht="51">
      <c r="A1565" s="265">
        <v>513</v>
      </c>
      <c r="B1565" s="190"/>
      <c r="C1565" s="266" t="s">
        <v>169</v>
      </c>
      <c r="D1565" s="267">
        <v>43887</v>
      </c>
      <c r="E1565" s="237" t="s">
        <v>3979</v>
      </c>
      <c r="F1565" s="237" t="s">
        <v>15</v>
      </c>
      <c r="G1565" s="237">
        <v>1281762</v>
      </c>
      <c r="H1565" s="190"/>
      <c r="I1565" s="248" t="s">
        <v>4740</v>
      </c>
      <c r="J1565" s="190"/>
      <c r="K1565" s="190"/>
      <c r="L1565" s="190"/>
      <c r="M1565" s="190"/>
      <c r="N1565" s="268">
        <v>50</v>
      </c>
      <c r="O1565" s="268">
        <v>0</v>
      </c>
      <c r="P1565" s="190" t="s">
        <v>657</v>
      </c>
      <c r="Q1565" s="377"/>
    </row>
    <row r="1566" spans="1:17" ht="51">
      <c r="A1566" s="265">
        <v>513</v>
      </c>
      <c r="B1566" s="190"/>
      <c r="C1566" s="266" t="s">
        <v>169</v>
      </c>
      <c r="D1566" s="267">
        <v>43887</v>
      </c>
      <c r="E1566" s="237" t="s">
        <v>3980</v>
      </c>
      <c r="F1566" s="237" t="s">
        <v>15</v>
      </c>
      <c r="G1566" s="237">
        <v>1281764</v>
      </c>
      <c r="H1566" s="190"/>
      <c r="I1566" s="248" t="s">
        <v>4741</v>
      </c>
      <c r="J1566" s="190"/>
      <c r="K1566" s="190"/>
      <c r="L1566" s="190"/>
      <c r="M1566" s="190"/>
      <c r="N1566" s="268">
        <v>50</v>
      </c>
      <c r="O1566" s="268">
        <v>0</v>
      </c>
      <c r="P1566" s="190" t="s">
        <v>657</v>
      </c>
      <c r="Q1566" s="377"/>
    </row>
    <row r="1567" spans="1:17" ht="51">
      <c r="A1567" s="265">
        <v>117</v>
      </c>
      <c r="B1567" s="190"/>
      <c r="C1567" s="266" t="s">
        <v>61</v>
      </c>
      <c r="D1567" s="267">
        <v>43887</v>
      </c>
      <c r="E1567" s="237" t="s">
        <v>3981</v>
      </c>
      <c r="F1567" s="237" t="s">
        <v>11</v>
      </c>
      <c r="G1567" s="237">
        <v>979386</v>
      </c>
      <c r="H1567" s="190"/>
      <c r="I1567" s="248" t="s">
        <v>4742</v>
      </c>
      <c r="J1567" s="190"/>
      <c r="K1567" s="190"/>
      <c r="L1567" s="190"/>
      <c r="M1567" s="190"/>
      <c r="N1567" s="268">
        <v>50</v>
      </c>
      <c r="O1567" s="268">
        <v>0</v>
      </c>
      <c r="P1567" s="190" t="s">
        <v>657</v>
      </c>
      <c r="Q1567" s="377"/>
    </row>
    <row r="1568" spans="1:17" ht="89.25">
      <c r="A1568" s="265">
        <v>132</v>
      </c>
      <c r="B1568" s="190"/>
      <c r="C1568" s="266" t="s">
        <v>67</v>
      </c>
      <c r="D1568" s="267">
        <v>43887</v>
      </c>
      <c r="E1568" s="237" t="s">
        <v>3982</v>
      </c>
      <c r="F1568" s="237" t="s">
        <v>11</v>
      </c>
      <c r="G1568" s="237">
        <v>979400</v>
      </c>
      <c r="H1568" s="190"/>
      <c r="I1568" s="248" t="s">
        <v>4743</v>
      </c>
      <c r="J1568" s="190"/>
      <c r="K1568" s="190"/>
      <c r="L1568" s="190"/>
      <c r="M1568" s="190"/>
      <c r="N1568" s="268">
        <v>398.49</v>
      </c>
      <c r="O1568" s="268">
        <v>0</v>
      </c>
      <c r="P1568" s="190" t="s">
        <v>657</v>
      </c>
      <c r="Q1568" s="377"/>
    </row>
    <row r="1569" spans="1:17" ht="51">
      <c r="A1569" s="265">
        <v>117</v>
      </c>
      <c r="B1569" s="190"/>
      <c r="C1569" s="266" t="s">
        <v>61</v>
      </c>
      <c r="D1569" s="267">
        <v>43887</v>
      </c>
      <c r="E1569" s="237" t="s">
        <v>3983</v>
      </c>
      <c r="F1569" s="237" t="s">
        <v>11</v>
      </c>
      <c r="G1569" s="237">
        <v>979422</v>
      </c>
      <c r="H1569" s="190"/>
      <c r="I1569" s="248" t="s">
        <v>4744</v>
      </c>
      <c r="J1569" s="190"/>
      <c r="K1569" s="190"/>
      <c r="L1569" s="190"/>
      <c r="M1569" s="190"/>
      <c r="N1569" s="268">
        <v>50</v>
      </c>
      <c r="O1569" s="268">
        <v>0</v>
      </c>
      <c r="P1569" s="190" t="s">
        <v>657</v>
      </c>
      <c r="Q1569" s="377"/>
    </row>
    <row r="1570" spans="1:17" ht="38.25">
      <c r="A1570" s="265">
        <v>35</v>
      </c>
      <c r="B1570" s="190"/>
      <c r="C1570" s="266" t="s">
        <v>46</v>
      </c>
      <c r="D1570" s="267">
        <v>43888</v>
      </c>
      <c r="E1570" s="237" t="s">
        <v>3765</v>
      </c>
      <c r="F1570" s="237" t="s">
        <v>3</v>
      </c>
      <c r="G1570" s="237">
        <v>1827293</v>
      </c>
      <c r="H1570" s="190"/>
      <c r="I1570" s="248" t="s">
        <v>4561</v>
      </c>
      <c r="J1570" s="190"/>
      <c r="K1570" s="190"/>
      <c r="L1570" s="190"/>
      <c r="M1570" s="190"/>
      <c r="N1570" s="268">
        <v>0</v>
      </c>
      <c r="O1570" s="268">
        <v>18</v>
      </c>
      <c r="P1570" s="190" t="s">
        <v>657</v>
      </c>
      <c r="Q1570" s="377"/>
    </row>
    <row r="1571" spans="1:17" ht="38.25">
      <c r="A1571" s="265">
        <v>526</v>
      </c>
      <c r="B1571" s="190"/>
      <c r="C1571" s="266" t="s">
        <v>1365</v>
      </c>
      <c r="D1571" s="267">
        <v>43888</v>
      </c>
      <c r="E1571" s="237" t="s">
        <v>3766</v>
      </c>
      <c r="F1571" s="237" t="s">
        <v>3</v>
      </c>
      <c r="G1571" s="237">
        <v>1827342</v>
      </c>
      <c r="H1571" s="190"/>
      <c r="I1571" s="248" t="s">
        <v>4562</v>
      </c>
      <c r="J1571" s="190"/>
      <c r="K1571" s="190"/>
      <c r="L1571" s="190"/>
      <c r="M1571" s="190"/>
      <c r="N1571" s="268">
        <v>0</v>
      </c>
      <c r="O1571" s="268">
        <v>643</v>
      </c>
      <c r="P1571" s="190" t="s">
        <v>657</v>
      </c>
      <c r="Q1571" s="377"/>
    </row>
    <row r="1572" spans="1:17" ht="38.25">
      <c r="A1572" s="265">
        <v>526</v>
      </c>
      <c r="B1572" s="190"/>
      <c r="C1572" s="266" t="s">
        <v>1365</v>
      </c>
      <c r="D1572" s="267">
        <v>43888</v>
      </c>
      <c r="E1572" s="237" t="s">
        <v>3767</v>
      </c>
      <c r="F1572" s="237" t="s">
        <v>3</v>
      </c>
      <c r="G1572" s="237">
        <v>1827343</v>
      </c>
      <c r="H1572" s="190"/>
      <c r="I1572" s="248" t="s">
        <v>4562</v>
      </c>
      <c r="J1572" s="190"/>
      <c r="K1572" s="190"/>
      <c r="L1572" s="190"/>
      <c r="M1572" s="190"/>
      <c r="N1572" s="268">
        <v>0</v>
      </c>
      <c r="O1572" s="268">
        <v>220</v>
      </c>
      <c r="P1572" s="190" t="s">
        <v>657</v>
      </c>
      <c r="Q1572" s="377"/>
    </row>
    <row r="1573" spans="1:17" ht="63.75">
      <c r="A1573" s="265">
        <v>47</v>
      </c>
      <c r="B1573" s="190"/>
      <c r="C1573" s="266" t="s">
        <v>49</v>
      </c>
      <c r="D1573" s="267">
        <v>43888</v>
      </c>
      <c r="E1573" s="237" t="s">
        <v>3768</v>
      </c>
      <c r="F1573" s="237" t="s">
        <v>3</v>
      </c>
      <c r="G1573" s="237">
        <v>1827357</v>
      </c>
      <c r="H1573" s="190"/>
      <c r="I1573" s="248" t="s">
        <v>4563</v>
      </c>
      <c r="J1573" s="190"/>
      <c r="K1573" s="190"/>
      <c r="L1573" s="190"/>
      <c r="M1573" s="190"/>
      <c r="N1573" s="268">
        <v>0</v>
      </c>
      <c r="O1573" s="268">
        <v>10</v>
      </c>
      <c r="P1573" s="190" t="s">
        <v>657</v>
      </c>
      <c r="Q1573" s="377"/>
    </row>
    <row r="1574" spans="1:17" ht="63.75">
      <c r="A1574" s="265">
        <v>10</v>
      </c>
      <c r="B1574" s="190"/>
      <c r="C1574" s="266" t="s">
        <v>41</v>
      </c>
      <c r="D1574" s="267">
        <v>43888</v>
      </c>
      <c r="E1574" s="237" t="s">
        <v>3769</v>
      </c>
      <c r="F1574" s="237" t="s">
        <v>3</v>
      </c>
      <c r="G1574" s="237">
        <v>1827390</v>
      </c>
      <c r="H1574" s="190"/>
      <c r="I1574" s="248" t="s">
        <v>4564</v>
      </c>
      <c r="J1574" s="190"/>
      <c r="K1574" s="190"/>
      <c r="L1574" s="190"/>
      <c r="M1574" s="190"/>
      <c r="N1574" s="268">
        <v>0</v>
      </c>
      <c r="O1574" s="268">
        <v>69.7</v>
      </c>
      <c r="P1574" s="190" t="s">
        <v>657</v>
      </c>
      <c r="Q1574" s="377"/>
    </row>
    <row r="1575" spans="1:17" ht="51">
      <c r="A1575" s="265">
        <v>47</v>
      </c>
      <c r="B1575" s="190"/>
      <c r="C1575" s="266" t="s">
        <v>49</v>
      </c>
      <c r="D1575" s="267">
        <v>43888</v>
      </c>
      <c r="E1575" s="237" t="s">
        <v>3770</v>
      </c>
      <c r="F1575" s="237" t="s">
        <v>3</v>
      </c>
      <c r="G1575" s="237">
        <v>1827431</v>
      </c>
      <c r="H1575" s="190"/>
      <c r="I1575" s="248" t="s">
        <v>4565</v>
      </c>
      <c r="J1575" s="190"/>
      <c r="K1575" s="190"/>
      <c r="L1575" s="190"/>
      <c r="M1575" s="190"/>
      <c r="N1575" s="268">
        <v>0</v>
      </c>
      <c r="O1575" s="268">
        <v>10.199999999999999</v>
      </c>
      <c r="P1575" s="190" t="s">
        <v>657</v>
      </c>
      <c r="Q1575" s="377"/>
    </row>
    <row r="1576" spans="1:17" ht="51">
      <c r="A1576" s="265">
        <v>86</v>
      </c>
      <c r="B1576" s="190"/>
      <c r="C1576" s="266" t="s">
        <v>56</v>
      </c>
      <c r="D1576" s="267">
        <v>43888</v>
      </c>
      <c r="E1576" s="237" t="s">
        <v>3771</v>
      </c>
      <c r="F1576" s="237" t="s">
        <v>3</v>
      </c>
      <c r="G1576" s="237">
        <v>1827433</v>
      </c>
      <c r="H1576" s="190"/>
      <c r="I1576" s="248" t="s">
        <v>4566</v>
      </c>
      <c r="J1576" s="190"/>
      <c r="K1576" s="190"/>
      <c r="L1576" s="190"/>
      <c r="M1576" s="190"/>
      <c r="N1576" s="268">
        <v>0</v>
      </c>
      <c r="O1576" s="268">
        <v>53304.17</v>
      </c>
      <c r="P1576" s="190" t="s">
        <v>657</v>
      </c>
      <c r="Q1576" s="377"/>
    </row>
    <row r="1577" spans="1:17" ht="51">
      <c r="A1577" s="265">
        <v>153</v>
      </c>
      <c r="B1577" s="190"/>
      <c r="C1577" s="266" t="s">
        <v>82</v>
      </c>
      <c r="D1577" s="267">
        <v>43888</v>
      </c>
      <c r="E1577" s="237" t="s">
        <v>3772</v>
      </c>
      <c r="F1577" s="237" t="s">
        <v>3</v>
      </c>
      <c r="G1577" s="237">
        <v>1827442</v>
      </c>
      <c r="H1577" s="190"/>
      <c r="I1577" s="248" t="s">
        <v>4567</v>
      </c>
      <c r="J1577" s="190"/>
      <c r="K1577" s="190"/>
      <c r="L1577" s="190"/>
      <c r="M1577" s="190"/>
      <c r="N1577" s="268">
        <v>0</v>
      </c>
      <c r="O1577" s="268">
        <v>42.35</v>
      </c>
      <c r="P1577" s="190" t="s">
        <v>657</v>
      </c>
      <c r="Q1577" s="377"/>
    </row>
    <row r="1578" spans="1:17" ht="51">
      <c r="A1578" s="265">
        <v>47</v>
      </c>
      <c r="B1578" s="190"/>
      <c r="C1578" s="266" t="s">
        <v>49</v>
      </c>
      <c r="D1578" s="267">
        <v>43888</v>
      </c>
      <c r="E1578" s="237" t="s">
        <v>3773</v>
      </c>
      <c r="F1578" s="237" t="s">
        <v>3</v>
      </c>
      <c r="G1578" s="237">
        <v>1827445</v>
      </c>
      <c r="H1578" s="190"/>
      <c r="I1578" s="248" t="s">
        <v>4568</v>
      </c>
      <c r="J1578" s="190"/>
      <c r="K1578" s="190"/>
      <c r="L1578" s="190"/>
      <c r="M1578" s="190"/>
      <c r="N1578" s="268">
        <v>0</v>
      </c>
      <c r="O1578" s="268">
        <v>0.02</v>
      </c>
      <c r="P1578" s="190" t="s">
        <v>657</v>
      </c>
      <c r="Q1578" s="377"/>
    </row>
    <row r="1579" spans="1:17" ht="51">
      <c r="A1579" s="265" t="s">
        <v>553</v>
      </c>
      <c r="B1579" s="190"/>
      <c r="C1579" s="266" t="s">
        <v>605</v>
      </c>
      <c r="D1579" s="267">
        <v>43888</v>
      </c>
      <c r="E1579" s="237" t="s">
        <v>3774</v>
      </c>
      <c r="F1579" s="237" t="s">
        <v>3</v>
      </c>
      <c r="G1579" s="237">
        <v>1827454</v>
      </c>
      <c r="H1579" s="190"/>
      <c r="I1579" s="248" t="s">
        <v>4569</v>
      </c>
      <c r="J1579" s="190"/>
      <c r="K1579" s="190"/>
      <c r="L1579" s="190"/>
      <c r="M1579" s="190"/>
      <c r="N1579" s="268">
        <v>0</v>
      </c>
      <c r="O1579" s="268">
        <v>2399.4299999999998</v>
      </c>
      <c r="P1579" s="190" t="s">
        <v>657</v>
      </c>
      <c r="Q1579" s="377"/>
    </row>
    <row r="1580" spans="1:17" ht="51">
      <c r="A1580" s="265">
        <v>41</v>
      </c>
      <c r="B1580" s="190"/>
      <c r="C1580" s="266" t="s">
        <v>47</v>
      </c>
      <c r="D1580" s="267">
        <v>43888</v>
      </c>
      <c r="E1580" s="237" t="s">
        <v>3775</v>
      </c>
      <c r="F1580" s="237" t="s">
        <v>3</v>
      </c>
      <c r="G1580" s="237">
        <v>1827459</v>
      </c>
      <c r="H1580" s="190"/>
      <c r="I1580" s="248" t="s">
        <v>4570</v>
      </c>
      <c r="J1580" s="190"/>
      <c r="K1580" s="190"/>
      <c r="L1580" s="190"/>
      <c r="M1580" s="190"/>
      <c r="N1580" s="268">
        <v>0</v>
      </c>
      <c r="O1580" s="268">
        <v>200</v>
      </c>
      <c r="P1580" s="190" t="s">
        <v>657</v>
      </c>
      <c r="Q1580" s="377"/>
    </row>
    <row r="1581" spans="1:17" ht="51">
      <c r="A1581" s="265" t="s">
        <v>553</v>
      </c>
      <c r="B1581" s="190"/>
      <c r="C1581" s="266" t="s">
        <v>605</v>
      </c>
      <c r="D1581" s="267">
        <v>43888</v>
      </c>
      <c r="E1581" s="237" t="s">
        <v>3776</v>
      </c>
      <c r="F1581" s="237" t="s">
        <v>3</v>
      </c>
      <c r="G1581" s="237">
        <v>1827461</v>
      </c>
      <c r="H1581" s="190"/>
      <c r="I1581" s="248" t="s">
        <v>4347</v>
      </c>
      <c r="J1581" s="190"/>
      <c r="K1581" s="190"/>
      <c r="L1581" s="190"/>
      <c r="M1581" s="190"/>
      <c r="N1581" s="268">
        <v>0</v>
      </c>
      <c r="O1581" s="268">
        <v>1716.77</v>
      </c>
      <c r="P1581" s="190" t="s">
        <v>657</v>
      </c>
      <c r="Q1581" s="377"/>
    </row>
    <row r="1582" spans="1:17" ht="51">
      <c r="A1582" s="265">
        <v>35</v>
      </c>
      <c r="B1582" s="190"/>
      <c r="C1582" s="266" t="s">
        <v>46</v>
      </c>
      <c r="D1582" s="267">
        <v>43888</v>
      </c>
      <c r="E1582" s="237" t="s">
        <v>3777</v>
      </c>
      <c r="F1582" s="237" t="s">
        <v>3</v>
      </c>
      <c r="G1582" s="237">
        <v>1827508</v>
      </c>
      <c r="H1582" s="190"/>
      <c r="I1582" s="248" t="s">
        <v>4571</v>
      </c>
      <c r="J1582" s="190"/>
      <c r="K1582" s="190"/>
      <c r="L1582" s="190"/>
      <c r="M1582" s="190"/>
      <c r="N1582" s="268">
        <v>0</v>
      </c>
      <c r="O1582" s="268">
        <v>18</v>
      </c>
      <c r="P1582" s="190" t="s">
        <v>657</v>
      </c>
      <c r="Q1582" s="377"/>
    </row>
    <row r="1583" spans="1:17" ht="63.75">
      <c r="A1583" s="265">
        <v>513</v>
      </c>
      <c r="B1583" s="190"/>
      <c r="C1583" s="266" t="s">
        <v>169</v>
      </c>
      <c r="D1583" s="267">
        <v>43888</v>
      </c>
      <c r="E1583" s="237" t="s">
        <v>3984</v>
      </c>
      <c r="F1583" s="237" t="s">
        <v>15</v>
      </c>
      <c r="G1583" s="237">
        <v>1281879</v>
      </c>
      <c r="H1583" s="190"/>
      <c r="I1583" s="248" t="s">
        <v>4745</v>
      </c>
      <c r="J1583" s="190"/>
      <c r="K1583" s="190"/>
      <c r="L1583" s="190"/>
      <c r="M1583" s="190"/>
      <c r="N1583" s="268">
        <v>50</v>
      </c>
      <c r="O1583" s="268">
        <v>0</v>
      </c>
      <c r="P1583" s="190" t="s">
        <v>657</v>
      </c>
      <c r="Q1583" s="377"/>
    </row>
    <row r="1584" spans="1:17" ht="76.5">
      <c r="A1584" s="265">
        <v>513</v>
      </c>
      <c r="B1584" s="190"/>
      <c r="C1584" s="266" t="s">
        <v>169</v>
      </c>
      <c r="D1584" s="267">
        <v>43888</v>
      </c>
      <c r="E1584" s="237" t="s">
        <v>3985</v>
      </c>
      <c r="F1584" s="237" t="s">
        <v>15</v>
      </c>
      <c r="G1584" s="237">
        <v>1282145</v>
      </c>
      <c r="H1584" s="190"/>
      <c r="I1584" s="248" t="s">
        <v>4746</v>
      </c>
      <c r="J1584" s="190"/>
      <c r="K1584" s="190"/>
      <c r="L1584" s="190"/>
      <c r="M1584" s="190"/>
      <c r="N1584" s="268">
        <v>50</v>
      </c>
      <c r="O1584" s="268">
        <v>0</v>
      </c>
      <c r="P1584" s="190" t="s">
        <v>657</v>
      </c>
      <c r="Q1584" s="377"/>
    </row>
    <row r="1585" spans="1:17" ht="38.25">
      <c r="A1585" s="265">
        <v>10</v>
      </c>
      <c r="B1585" s="190"/>
      <c r="C1585" s="266" t="s">
        <v>41</v>
      </c>
      <c r="D1585" s="267">
        <v>43888</v>
      </c>
      <c r="E1585" s="237" t="s">
        <v>3986</v>
      </c>
      <c r="F1585" s="237" t="s">
        <v>6</v>
      </c>
      <c r="G1585" s="237">
        <v>1282587</v>
      </c>
      <c r="H1585" s="190"/>
      <c r="I1585" s="248" t="s">
        <v>4747</v>
      </c>
      <c r="J1585" s="190"/>
      <c r="K1585" s="190"/>
      <c r="L1585" s="190"/>
      <c r="M1585" s="190"/>
      <c r="N1585" s="268">
        <v>0</v>
      </c>
      <c r="O1585" s="268">
        <v>22506.84</v>
      </c>
      <c r="P1585" s="190" t="s">
        <v>657</v>
      </c>
      <c r="Q1585" s="377"/>
    </row>
    <row r="1586" spans="1:17" ht="51">
      <c r="A1586" s="265">
        <v>119</v>
      </c>
      <c r="B1586" s="190"/>
      <c r="C1586" s="266" t="s">
        <v>62</v>
      </c>
      <c r="D1586" s="267">
        <v>43888</v>
      </c>
      <c r="E1586" s="237" t="s">
        <v>3987</v>
      </c>
      <c r="F1586" s="237" t="s">
        <v>11</v>
      </c>
      <c r="G1586" s="237">
        <v>979550</v>
      </c>
      <c r="H1586" s="190"/>
      <c r="I1586" s="248" t="s">
        <v>4748</v>
      </c>
      <c r="J1586" s="190"/>
      <c r="K1586" s="190"/>
      <c r="L1586" s="190"/>
      <c r="M1586" s="190"/>
      <c r="N1586" s="268">
        <v>50</v>
      </c>
      <c r="O1586" s="268">
        <v>0</v>
      </c>
      <c r="P1586" s="190" t="s">
        <v>657</v>
      </c>
      <c r="Q1586" s="377"/>
    </row>
    <row r="1587" spans="1:17" ht="51">
      <c r="A1587" s="265">
        <v>117</v>
      </c>
      <c r="B1587" s="190"/>
      <c r="C1587" s="266" t="s">
        <v>61</v>
      </c>
      <c r="D1587" s="267">
        <v>43888</v>
      </c>
      <c r="E1587" s="237" t="s">
        <v>3988</v>
      </c>
      <c r="F1587" s="237" t="s">
        <v>11</v>
      </c>
      <c r="G1587" s="237">
        <v>979556</v>
      </c>
      <c r="H1587" s="190"/>
      <c r="I1587" s="248" t="s">
        <v>4749</v>
      </c>
      <c r="J1587" s="190"/>
      <c r="K1587" s="190"/>
      <c r="L1587" s="190"/>
      <c r="M1587" s="190"/>
      <c r="N1587" s="268">
        <v>50</v>
      </c>
      <c r="O1587" s="268">
        <v>0</v>
      </c>
      <c r="P1587" s="190" t="s">
        <v>657</v>
      </c>
      <c r="Q1587" s="377"/>
    </row>
    <row r="1588" spans="1:17" ht="51">
      <c r="A1588" s="265">
        <v>117</v>
      </c>
      <c r="B1588" s="190"/>
      <c r="C1588" s="266" t="s">
        <v>61</v>
      </c>
      <c r="D1588" s="267">
        <v>43888</v>
      </c>
      <c r="E1588" s="237" t="s">
        <v>3989</v>
      </c>
      <c r="F1588" s="237" t="s">
        <v>11</v>
      </c>
      <c r="G1588" s="237">
        <v>979557</v>
      </c>
      <c r="H1588" s="190"/>
      <c r="I1588" s="248" t="s">
        <v>4750</v>
      </c>
      <c r="J1588" s="190"/>
      <c r="K1588" s="190"/>
      <c r="L1588" s="190"/>
      <c r="M1588" s="190"/>
      <c r="N1588" s="268">
        <v>50</v>
      </c>
      <c r="O1588" s="268">
        <v>0</v>
      </c>
      <c r="P1588" s="190" t="s">
        <v>657</v>
      </c>
      <c r="Q1588" s="377"/>
    </row>
    <row r="1589" spans="1:17" ht="51">
      <c r="A1589" s="265">
        <v>117</v>
      </c>
      <c r="B1589" s="190"/>
      <c r="C1589" s="266" t="s">
        <v>61</v>
      </c>
      <c r="D1589" s="267">
        <v>43888</v>
      </c>
      <c r="E1589" s="237" t="s">
        <v>3990</v>
      </c>
      <c r="F1589" s="237" t="s">
        <v>11</v>
      </c>
      <c r="G1589" s="237">
        <v>979575</v>
      </c>
      <c r="H1589" s="190"/>
      <c r="I1589" s="248" t="s">
        <v>4751</v>
      </c>
      <c r="J1589" s="190"/>
      <c r="K1589" s="190"/>
      <c r="L1589" s="190"/>
      <c r="M1589" s="190"/>
      <c r="N1589" s="268">
        <v>50</v>
      </c>
      <c r="O1589" s="268">
        <v>0</v>
      </c>
      <c r="P1589" s="190" t="s">
        <v>657</v>
      </c>
      <c r="Q1589" s="377"/>
    </row>
    <row r="1590" spans="1:17" ht="63.75">
      <c r="A1590" s="265">
        <v>513</v>
      </c>
      <c r="B1590" s="190"/>
      <c r="C1590" s="266" t="s">
        <v>169</v>
      </c>
      <c r="D1590" s="267">
        <v>43888</v>
      </c>
      <c r="E1590" s="237" t="s">
        <v>3991</v>
      </c>
      <c r="F1590" s="237" t="s">
        <v>15</v>
      </c>
      <c r="G1590" s="237">
        <v>1282592</v>
      </c>
      <c r="H1590" s="190"/>
      <c r="I1590" s="248" t="s">
        <v>4752</v>
      </c>
      <c r="J1590" s="190"/>
      <c r="K1590" s="190"/>
      <c r="L1590" s="190"/>
      <c r="M1590" s="190"/>
      <c r="N1590" s="268">
        <v>50</v>
      </c>
      <c r="O1590" s="268">
        <v>0</v>
      </c>
      <c r="P1590" s="190" t="s">
        <v>657</v>
      </c>
      <c r="Q1590" s="377"/>
    </row>
    <row r="1591" spans="1:17" ht="63.75">
      <c r="A1591" s="265" t="s">
        <v>554</v>
      </c>
      <c r="B1591" s="190"/>
      <c r="C1591" s="266" t="s">
        <v>728</v>
      </c>
      <c r="D1591" s="267">
        <v>43888</v>
      </c>
      <c r="E1591" s="237" t="s">
        <v>3992</v>
      </c>
      <c r="F1591" s="237" t="s">
        <v>11</v>
      </c>
      <c r="G1591" s="237">
        <v>13219</v>
      </c>
      <c r="H1591" s="190"/>
      <c r="I1591" s="248" t="s">
        <v>4753</v>
      </c>
      <c r="J1591" s="190"/>
      <c r="K1591" s="190"/>
      <c r="L1591" s="190"/>
      <c r="M1591" s="190"/>
      <c r="N1591" s="268">
        <v>4557.2299999999996</v>
      </c>
      <c r="O1591" s="268">
        <v>0</v>
      </c>
      <c r="P1591" s="190" t="s">
        <v>657</v>
      </c>
      <c r="Q1591" s="377"/>
    </row>
    <row r="1592" spans="1:17" ht="63.75">
      <c r="A1592" s="265">
        <v>513</v>
      </c>
      <c r="B1592" s="190"/>
      <c r="C1592" s="266" t="s">
        <v>169</v>
      </c>
      <c r="D1592" s="267">
        <v>43888</v>
      </c>
      <c r="E1592" s="237" t="s">
        <v>3993</v>
      </c>
      <c r="F1592" s="237" t="s">
        <v>15</v>
      </c>
      <c r="G1592" s="237">
        <v>1282938</v>
      </c>
      <c r="H1592" s="190"/>
      <c r="I1592" s="248" t="s">
        <v>4754</v>
      </c>
      <c r="J1592" s="190"/>
      <c r="K1592" s="190"/>
      <c r="L1592" s="190"/>
      <c r="M1592" s="190"/>
      <c r="N1592" s="268">
        <v>50</v>
      </c>
      <c r="O1592" s="268">
        <v>0</v>
      </c>
      <c r="P1592" s="190" t="s">
        <v>657</v>
      </c>
      <c r="Q1592" s="377"/>
    </row>
    <row r="1593" spans="1:17" ht="51">
      <c r="A1593" s="265">
        <v>15</v>
      </c>
      <c r="B1593" s="190"/>
      <c r="C1593" s="266" t="s">
        <v>42</v>
      </c>
      <c r="D1593" s="267">
        <v>43889</v>
      </c>
      <c r="E1593" s="237" t="s">
        <v>3778</v>
      </c>
      <c r="F1593" s="237" t="s">
        <v>3</v>
      </c>
      <c r="G1593" s="237">
        <v>1827661</v>
      </c>
      <c r="H1593" s="190"/>
      <c r="I1593" s="248" t="s">
        <v>4572</v>
      </c>
      <c r="J1593" s="190"/>
      <c r="K1593" s="190"/>
      <c r="L1593" s="190"/>
      <c r="M1593" s="190"/>
      <c r="N1593" s="268">
        <v>0</v>
      </c>
      <c r="O1593" s="268">
        <v>900.4</v>
      </c>
      <c r="P1593" s="190" t="s">
        <v>657</v>
      </c>
      <c r="Q1593" s="377"/>
    </row>
    <row r="1594" spans="1:17" ht="51">
      <c r="A1594" s="265">
        <v>15</v>
      </c>
      <c r="B1594" s="190"/>
      <c r="C1594" s="266" t="s">
        <v>42</v>
      </c>
      <c r="D1594" s="267">
        <v>43889</v>
      </c>
      <c r="E1594" s="237" t="s">
        <v>3779</v>
      </c>
      <c r="F1594" s="237" t="s">
        <v>3</v>
      </c>
      <c r="G1594" s="237">
        <v>1827662</v>
      </c>
      <c r="H1594" s="190"/>
      <c r="I1594" s="248" t="s">
        <v>4265</v>
      </c>
      <c r="J1594" s="190"/>
      <c r="K1594" s="190"/>
      <c r="L1594" s="190"/>
      <c r="M1594" s="190"/>
      <c r="N1594" s="268">
        <v>0</v>
      </c>
      <c r="O1594" s="268">
        <v>1400</v>
      </c>
      <c r="P1594" s="190" t="s">
        <v>657</v>
      </c>
      <c r="Q1594" s="377"/>
    </row>
    <row r="1595" spans="1:17" ht="51">
      <c r="A1595" s="265" t="s">
        <v>562</v>
      </c>
      <c r="B1595" s="190"/>
      <c r="C1595" s="266" t="s">
        <v>604</v>
      </c>
      <c r="D1595" s="267">
        <v>43889</v>
      </c>
      <c r="E1595" s="237" t="s">
        <v>3780</v>
      </c>
      <c r="F1595" s="237" t="s">
        <v>3</v>
      </c>
      <c r="G1595" s="237">
        <v>1827663</v>
      </c>
      <c r="H1595" s="190"/>
      <c r="I1595" s="248" t="s">
        <v>4266</v>
      </c>
      <c r="J1595" s="190"/>
      <c r="K1595" s="190"/>
      <c r="L1595" s="190"/>
      <c r="M1595" s="190"/>
      <c r="N1595" s="268">
        <v>0</v>
      </c>
      <c r="O1595" s="268">
        <v>812.75</v>
      </c>
      <c r="P1595" s="190" t="s">
        <v>657</v>
      </c>
      <c r="Q1595" s="377"/>
    </row>
    <row r="1596" spans="1:17" ht="51">
      <c r="A1596" s="265">
        <v>15</v>
      </c>
      <c r="B1596" s="190"/>
      <c r="C1596" s="266" t="s">
        <v>42</v>
      </c>
      <c r="D1596" s="267">
        <v>43889</v>
      </c>
      <c r="E1596" s="237" t="s">
        <v>3781</v>
      </c>
      <c r="F1596" s="237" t="s">
        <v>3</v>
      </c>
      <c r="G1596" s="237">
        <v>1827667</v>
      </c>
      <c r="H1596" s="190"/>
      <c r="I1596" s="248" t="s">
        <v>4268</v>
      </c>
      <c r="J1596" s="190"/>
      <c r="K1596" s="190"/>
      <c r="L1596" s="190"/>
      <c r="M1596" s="190"/>
      <c r="N1596" s="268">
        <v>0</v>
      </c>
      <c r="O1596" s="268">
        <v>600.20000000000005</v>
      </c>
      <c r="P1596" s="190" t="s">
        <v>657</v>
      </c>
      <c r="Q1596" s="377"/>
    </row>
    <row r="1597" spans="1:17" ht="51">
      <c r="A1597" s="265">
        <v>15</v>
      </c>
      <c r="B1597" s="190"/>
      <c r="C1597" s="266" t="s">
        <v>42</v>
      </c>
      <c r="D1597" s="267">
        <v>43889</v>
      </c>
      <c r="E1597" s="237" t="s">
        <v>3782</v>
      </c>
      <c r="F1597" s="237" t="s">
        <v>3</v>
      </c>
      <c r="G1597" s="237">
        <v>1827668</v>
      </c>
      <c r="H1597" s="190"/>
      <c r="I1597" s="248" t="s">
        <v>4269</v>
      </c>
      <c r="J1597" s="190"/>
      <c r="K1597" s="190"/>
      <c r="L1597" s="190"/>
      <c r="M1597" s="190"/>
      <c r="N1597" s="268">
        <v>0</v>
      </c>
      <c r="O1597" s="268">
        <v>850</v>
      </c>
      <c r="P1597" s="190" t="s">
        <v>657</v>
      </c>
      <c r="Q1597" s="377"/>
    </row>
    <row r="1598" spans="1:17" ht="38.25">
      <c r="A1598" s="265" t="s">
        <v>562</v>
      </c>
      <c r="B1598" s="190"/>
      <c r="C1598" s="266" t="s">
        <v>604</v>
      </c>
      <c r="D1598" s="267">
        <v>43889</v>
      </c>
      <c r="E1598" s="237" t="s">
        <v>3783</v>
      </c>
      <c r="F1598" s="237" t="s">
        <v>3</v>
      </c>
      <c r="G1598" s="237">
        <v>1827669</v>
      </c>
      <c r="H1598" s="190"/>
      <c r="I1598" s="248" t="s">
        <v>4270</v>
      </c>
      <c r="J1598" s="190"/>
      <c r="K1598" s="190"/>
      <c r="L1598" s="190"/>
      <c r="M1598" s="190"/>
      <c r="N1598" s="268">
        <v>0</v>
      </c>
      <c r="O1598" s="268">
        <v>400</v>
      </c>
      <c r="P1598" s="190" t="s">
        <v>657</v>
      </c>
      <c r="Q1598" s="377"/>
    </row>
    <row r="1599" spans="1:17" ht="51">
      <c r="A1599" s="265">
        <v>15</v>
      </c>
      <c r="B1599" s="190"/>
      <c r="C1599" s="266" t="s">
        <v>42</v>
      </c>
      <c r="D1599" s="267">
        <v>43889</v>
      </c>
      <c r="E1599" s="237" t="s">
        <v>3784</v>
      </c>
      <c r="F1599" s="237" t="s">
        <v>3</v>
      </c>
      <c r="G1599" s="237">
        <v>1827670</v>
      </c>
      <c r="H1599" s="190"/>
      <c r="I1599" s="248" t="s">
        <v>4271</v>
      </c>
      <c r="J1599" s="190"/>
      <c r="K1599" s="190"/>
      <c r="L1599" s="190"/>
      <c r="M1599" s="190"/>
      <c r="N1599" s="268">
        <v>0</v>
      </c>
      <c r="O1599" s="268">
        <v>1000</v>
      </c>
      <c r="P1599" s="190" t="s">
        <v>657</v>
      </c>
      <c r="Q1599" s="377"/>
    </row>
    <row r="1600" spans="1:17" ht="38.25">
      <c r="A1600" s="265" t="s">
        <v>562</v>
      </c>
      <c r="B1600" s="190"/>
      <c r="C1600" s="266" t="s">
        <v>604</v>
      </c>
      <c r="D1600" s="267">
        <v>43889</v>
      </c>
      <c r="E1600" s="237" t="s">
        <v>3785</v>
      </c>
      <c r="F1600" s="237" t="s">
        <v>3</v>
      </c>
      <c r="G1600" s="237">
        <v>1827674</v>
      </c>
      <c r="H1600" s="190"/>
      <c r="I1600" s="248" t="s">
        <v>4273</v>
      </c>
      <c r="J1600" s="190"/>
      <c r="K1600" s="190"/>
      <c r="L1600" s="190"/>
      <c r="M1600" s="190"/>
      <c r="N1600" s="268">
        <v>0</v>
      </c>
      <c r="O1600" s="268">
        <v>1000</v>
      </c>
      <c r="P1600" s="190" t="s">
        <v>657</v>
      </c>
      <c r="Q1600" s="377"/>
    </row>
    <row r="1601" spans="1:17" ht="51">
      <c r="A1601" s="265">
        <v>15</v>
      </c>
      <c r="B1601" s="190"/>
      <c r="C1601" s="266" t="s">
        <v>42</v>
      </c>
      <c r="D1601" s="267">
        <v>43889</v>
      </c>
      <c r="E1601" s="237" t="s">
        <v>3786</v>
      </c>
      <c r="F1601" s="237" t="s">
        <v>3</v>
      </c>
      <c r="G1601" s="237">
        <v>1827676</v>
      </c>
      <c r="H1601" s="190"/>
      <c r="I1601" s="248" t="s">
        <v>4274</v>
      </c>
      <c r="J1601" s="190"/>
      <c r="K1601" s="190"/>
      <c r="L1601" s="190"/>
      <c r="M1601" s="190"/>
      <c r="N1601" s="268">
        <v>0</v>
      </c>
      <c r="O1601" s="268">
        <v>500</v>
      </c>
      <c r="P1601" s="190" t="s">
        <v>657</v>
      </c>
      <c r="Q1601" s="377"/>
    </row>
    <row r="1602" spans="1:17" ht="51">
      <c r="A1602" s="265">
        <v>15</v>
      </c>
      <c r="B1602" s="190"/>
      <c r="C1602" s="266" t="s">
        <v>42</v>
      </c>
      <c r="D1602" s="267">
        <v>43889</v>
      </c>
      <c r="E1602" s="237" t="s">
        <v>3787</v>
      </c>
      <c r="F1602" s="237" t="s">
        <v>3</v>
      </c>
      <c r="G1602" s="237">
        <v>1827677</v>
      </c>
      <c r="H1602" s="190"/>
      <c r="I1602" s="248" t="s">
        <v>4275</v>
      </c>
      <c r="J1602" s="190"/>
      <c r="K1602" s="190"/>
      <c r="L1602" s="190"/>
      <c r="M1602" s="190"/>
      <c r="N1602" s="268">
        <v>0</v>
      </c>
      <c r="O1602" s="268">
        <v>700.3</v>
      </c>
      <c r="P1602" s="190" t="s">
        <v>657</v>
      </c>
      <c r="Q1602" s="377"/>
    </row>
    <row r="1603" spans="1:17" ht="51">
      <c r="A1603" s="265">
        <v>15</v>
      </c>
      <c r="B1603" s="190"/>
      <c r="C1603" s="266" t="s">
        <v>42</v>
      </c>
      <c r="D1603" s="267">
        <v>43889</v>
      </c>
      <c r="E1603" s="237" t="s">
        <v>3788</v>
      </c>
      <c r="F1603" s="237" t="s">
        <v>3</v>
      </c>
      <c r="G1603" s="237">
        <v>1827678</v>
      </c>
      <c r="H1603" s="190"/>
      <c r="I1603" s="248" t="s">
        <v>4573</v>
      </c>
      <c r="J1603" s="190"/>
      <c r="K1603" s="190"/>
      <c r="L1603" s="190"/>
      <c r="M1603" s="190"/>
      <c r="N1603" s="268">
        <v>0</v>
      </c>
      <c r="O1603" s="268">
        <v>1012.1</v>
      </c>
      <c r="P1603" s="190" t="s">
        <v>657</v>
      </c>
      <c r="Q1603" s="377"/>
    </row>
    <row r="1604" spans="1:17" ht="51">
      <c r="A1604" s="265">
        <v>15</v>
      </c>
      <c r="B1604" s="190"/>
      <c r="C1604" s="266" t="s">
        <v>42</v>
      </c>
      <c r="D1604" s="267">
        <v>43889</v>
      </c>
      <c r="E1604" s="237" t="s">
        <v>3789</v>
      </c>
      <c r="F1604" s="237" t="s">
        <v>3</v>
      </c>
      <c r="G1604" s="237">
        <v>1827679</v>
      </c>
      <c r="H1604" s="190"/>
      <c r="I1604" s="248" t="s">
        <v>4260</v>
      </c>
      <c r="J1604" s="190"/>
      <c r="K1604" s="190"/>
      <c r="L1604" s="190"/>
      <c r="M1604" s="190"/>
      <c r="N1604" s="268">
        <v>0</v>
      </c>
      <c r="O1604" s="268">
        <v>1125.4000000000001</v>
      </c>
      <c r="P1604" s="190" t="s">
        <v>657</v>
      </c>
      <c r="Q1604" s="377"/>
    </row>
    <row r="1605" spans="1:17" ht="51">
      <c r="A1605" s="265">
        <v>15</v>
      </c>
      <c r="B1605" s="190"/>
      <c r="C1605" s="266" t="s">
        <v>42</v>
      </c>
      <c r="D1605" s="267">
        <v>43889</v>
      </c>
      <c r="E1605" s="237" t="s">
        <v>3790</v>
      </c>
      <c r="F1605" s="237" t="s">
        <v>3</v>
      </c>
      <c r="G1605" s="237">
        <v>1827680</v>
      </c>
      <c r="H1605" s="190"/>
      <c r="I1605" s="248" t="s">
        <v>4574</v>
      </c>
      <c r="J1605" s="190"/>
      <c r="K1605" s="190"/>
      <c r="L1605" s="190"/>
      <c r="M1605" s="190"/>
      <c r="N1605" s="268">
        <v>0</v>
      </c>
      <c r="O1605" s="268">
        <v>612.5</v>
      </c>
      <c r="P1605" s="190" t="s">
        <v>657</v>
      </c>
      <c r="Q1605" s="377"/>
    </row>
    <row r="1606" spans="1:17" ht="51">
      <c r="A1606" s="265">
        <v>15</v>
      </c>
      <c r="B1606" s="190"/>
      <c r="C1606" s="266" t="s">
        <v>42</v>
      </c>
      <c r="D1606" s="267">
        <v>43889</v>
      </c>
      <c r="E1606" s="237" t="s">
        <v>3791</v>
      </c>
      <c r="F1606" s="237" t="s">
        <v>3</v>
      </c>
      <c r="G1606" s="237">
        <v>1827681</v>
      </c>
      <c r="H1606" s="190"/>
      <c r="I1606" s="248" t="s">
        <v>4574</v>
      </c>
      <c r="J1606" s="190"/>
      <c r="K1606" s="190"/>
      <c r="L1606" s="190"/>
      <c r="M1606" s="190"/>
      <c r="N1606" s="268">
        <v>0</v>
      </c>
      <c r="O1606" s="268">
        <v>1.82</v>
      </c>
      <c r="P1606" s="190" t="s">
        <v>657</v>
      </c>
      <c r="Q1606" s="377"/>
    </row>
    <row r="1607" spans="1:17" ht="51">
      <c r="A1607" s="265">
        <v>15</v>
      </c>
      <c r="B1607" s="190"/>
      <c r="C1607" s="266" t="s">
        <v>42</v>
      </c>
      <c r="D1607" s="267">
        <v>43889</v>
      </c>
      <c r="E1607" s="237" t="s">
        <v>3792</v>
      </c>
      <c r="F1607" s="237" t="s">
        <v>3</v>
      </c>
      <c r="G1607" s="237">
        <v>1827682</v>
      </c>
      <c r="H1607" s="190"/>
      <c r="I1607" s="248" t="s">
        <v>4261</v>
      </c>
      <c r="J1607" s="190"/>
      <c r="K1607" s="190"/>
      <c r="L1607" s="190"/>
      <c r="M1607" s="190"/>
      <c r="N1607" s="268">
        <v>0</v>
      </c>
      <c r="O1607" s="268">
        <v>935</v>
      </c>
      <c r="P1607" s="190" t="s">
        <v>657</v>
      </c>
      <c r="Q1607" s="377"/>
    </row>
    <row r="1608" spans="1:17" ht="51">
      <c r="A1608" s="265">
        <v>15</v>
      </c>
      <c r="B1608" s="190"/>
      <c r="C1608" s="266" t="s">
        <v>42</v>
      </c>
      <c r="D1608" s="267">
        <v>43889</v>
      </c>
      <c r="E1608" s="237" t="s">
        <v>3793</v>
      </c>
      <c r="F1608" s="237" t="s">
        <v>3</v>
      </c>
      <c r="G1608" s="237">
        <v>1827684</v>
      </c>
      <c r="H1608" s="190"/>
      <c r="I1608" s="248" t="s">
        <v>4262</v>
      </c>
      <c r="J1608" s="190"/>
      <c r="K1608" s="190"/>
      <c r="L1608" s="190"/>
      <c r="M1608" s="190"/>
      <c r="N1608" s="268">
        <v>0</v>
      </c>
      <c r="O1608" s="268">
        <v>1120</v>
      </c>
      <c r="P1608" s="190" t="s">
        <v>657</v>
      </c>
      <c r="Q1608" s="377"/>
    </row>
    <row r="1609" spans="1:17" ht="51">
      <c r="A1609" s="265">
        <v>383</v>
      </c>
      <c r="B1609" s="190"/>
      <c r="C1609" s="266" t="s">
        <v>1296</v>
      </c>
      <c r="D1609" s="267">
        <v>43889</v>
      </c>
      <c r="E1609" s="237" t="s">
        <v>3794</v>
      </c>
      <c r="F1609" s="237" t="s">
        <v>3</v>
      </c>
      <c r="G1609" s="237">
        <v>1827688</v>
      </c>
      <c r="H1609" s="190"/>
      <c r="I1609" s="248" t="s">
        <v>4575</v>
      </c>
      <c r="J1609" s="190"/>
      <c r="K1609" s="190"/>
      <c r="L1609" s="190"/>
      <c r="M1609" s="190"/>
      <c r="N1609" s="268">
        <v>0</v>
      </c>
      <c r="O1609" s="268">
        <v>2.42</v>
      </c>
      <c r="P1609" s="190" t="s">
        <v>657</v>
      </c>
      <c r="Q1609" s="377"/>
    </row>
    <row r="1610" spans="1:17" ht="63.75">
      <c r="A1610" s="265">
        <v>591</v>
      </c>
      <c r="B1610" s="190"/>
      <c r="C1610" s="266" t="s">
        <v>702</v>
      </c>
      <c r="D1610" s="267">
        <v>43889</v>
      </c>
      <c r="E1610" s="237" t="s">
        <v>3795</v>
      </c>
      <c r="F1610" s="237" t="s">
        <v>3</v>
      </c>
      <c r="G1610" s="237">
        <v>1827779</v>
      </c>
      <c r="H1610" s="190"/>
      <c r="I1610" s="248" t="s">
        <v>4576</v>
      </c>
      <c r="J1610" s="190"/>
      <c r="K1610" s="190"/>
      <c r="L1610" s="190"/>
      <c r="M1610" s="190"/>
      <c r="N1610" s="268">
        <v>0</v>
      </c>
      <c r="O1610" s="268">
        <v>244.2</v>
      </c>
      <c r="P1610" s="190" t="s">
        <v>657</v>
      </c>
      <c r="Q1610" s="377"/>
    </row>
    <row r="1611" spans="1:17" ht="51">
      <c r="A1611" s="265">
        <v>586</v>
      </c>
      <c r="B1611" s="190"/>
      <c r="C1611" s="266" t="s">
        <v>181</v>
      </c>
      <c r="D1611" s="267">
        <v>43889</v>
      </c>
      <c r="E1611" s="237" t="s">
        <v>3796</v>
      </c>
      <c r="F1611" s="237" t="s">
        <v>3</v>
      </c>
      <c r="G1611" s="237">
        <v>1827793</v>
      </c>
      <c r="H1611" s="190"/>
      <c r="I1611" s="248" t="s">
        <v>4577</v>
      </c>
      <c r="J1611" s="190"/>
      <c r="K1611" s="190"/>
      <c r="L1611" s="190"/>
      <c r="M1611" s="190"/>
      <c r="N1611" s="268">
        <v>0</v>
      </c>
      <c r="O1611" s="268">
        <v>287</v>
      </c>
      <c r="P1611" s="190" t="s">
        <v>657</v>
      </c>
      <c r="Q1611" s="377"/>
    </row>
    <row r="1612" spans="1:17" ht="51">
      <c r="A1612" s="265">
        <v>46</v>
      </c>
      <c r="B1612" s="190"/>
      <c r="C1612" s="266" t="s">
        <v>48</v>
      </c>
      <c r="D1612" s="267">
        <v>43889</v>
      </c>
      <c r="E1612" s="237" t="s">
        <v>3797</v>
      </c>
      <c r="F1612" s="237" t="s">
        <v>3</v>
      </c>
      <c r="G1612" s="237">
        <v>1827797</v>
      </c>
      <c r="H1612" s="190"/>
      <c r="I1612" s="248" t="s">
        <v>4578</v>
      </c>
      <c r="J1612" s="190"/>
      <c r="K1612" s="190"/>
      <c r="L1612" s="190"/>
      <c r="M1612" s="190"/>
      <c r="N1612" s="268">
        <v>0</v>
      </c>
      <c r="O1612" s="268">
        <v>339.96</v>
      </c>
      <c r="P1612" s="190" t="s">
        <v>657</v>
      </c>
      <c r="Q1612" s="377"/>
    </row>
    <row r="1613" spans="1:17" ht="38.25">
      <c r="A1613" s="265">
        <v>86</v>
      </c>
      <c r="B1613" s="190"/>
      <c r="C1613" s="266" t="s">
        <v>56</v>
      </c>
      <c r="D1613" s="267">
        <v>43889</v>
      </c>
      <c r="E1613" s="237" t="s">
        <v>3798</v>
      </c>
      <c r="F1613" s="237" t="s">
        <v>3</v>
      </c>
      <c r="G1613" s="237">
        <v>1827822</v>
      </c>
      <c r="H1613" s="190"/>
      <c r="I1613" s="248" t="s">
        <v>4579</v>
      </c>
      <c r="J1613" s="190"/>
      <c r="K1613" s="190"/>
      <c r="L1613" s="190"/>
      <c r="M1613" s="190"/>
      <c r="N1613" s="268">
        <v>0</v>
      </c>
      <c r="O1613" s="268">
        <v>13566.4</v>
      </c>
      <c r="P1613" s="190" t="s">
        <v>657</v>
      </c>
      <c r="Q1613" s="377"/>
    </row>
    <row r="1614" spans="1:17" ht="63.75">
      <c r="A1614" s="265">
        <v>47</v>
      </c>
      <c r="B1614" s="190"/>
      <c r="C1614" s="266" t="s">
        <v>49</v>
      </c>
      <c r="D1614" s="267">
        <v>43889</v>
      </c>
      <c r="E1614" s="237" t="s">
        <v>3799</v>
      </c>
      <c r="F1614" s="237" t="s">
        <v>3</v>
      </c>
      <c r="G1614" s="237">
        <v>1827823</v>
      </c>
      <c r="H1614" s="190"/>
      <c r="I1614" s="248" t="s">
        <v>4580</v>
      </c>
      <c r="J1614" s="190"/>
      <c r="K1614" s="190"/>
      <c r="L1614" s="190"/>
      <c r="M1614" s="190"/>
      <c r="N1614" s="268">
        <v>0</v>
      </c>
      <c r="O1614" s="268">
        <v>5</v>
      </c>
      <c r="P1614" s="190" t="s">
        <v>657</v>
      </c>
      <c r="Q1614" s="377"/>
    </row>
    <row r="1615" spans="1:17" ht="51">
      <c r="A1615" s="265" t="s">
        <v>553</v>
      </c>
      <c r="B1615" s="190"/>
      <c r="C1615" s="266" t="s">
        <v>605</v>
      </c>
      <c r="D1615" s="267">
        <v>43889</v>
      </c>
      <c r="E1615" s="237" t="s">
        <v>3800</v>
      </c>
      <c r="F1615" s="237" t="s">
        <v>3</v>
      </c>
      <c r="G1615" s="237">
        <v>1827839</v>
      </c>
      <c r="H1615" s="190"/>
      <c r="I1615" s="248" t="s">
        <v>4581</v>
      </c>
      <c r="J1615" s="190"/>
      <c r="K1615" s="190"/>
      <c r="L1615" s="190"/>
      <c r="M1615" s="190"/>
      <c r="N1615" s="268">
        <v>0</v>
      </c>
      <c r="O1615" s="268">
        <v>3560</v>
      </c>
      <c r="P1615" s="190" t="s">
        <v>657</v>
      </c>
      <c r="Q1615" s="377"/>
    </row>
    <row r="1616" spans="1:17" ht="38.25">
      <c r="A1616" s="265" t="s">
        <v>562</v>
      </c>
      <c r="B1616" s="190"/>
      <c r="C1616" s="266" t="s">
        <v>604</v>
      </c>
      <c r="D1616" s="267">
        <v>43889</v>
      </c>
      <c r="E1616" s="237" t="s">
        <v>3801</v>
      </c>
      <c r="F1616" s="237" t="s">
        <v>3</v>
      </c>
      <c r="G1616" s="237">
        <v>1827840</v>
      </c>
      <c r="H1616" s="190"/>
      <c r="I1616" s="248" t="s">
        <v>4582</v>
      </c>
      <c r="J1616" s="190"/>
      <c r="K1616" s="190"/>
      <c r="L1616" s="190"/>
      <c r="M1616" s="190"/>
      <c r="N1616" s="268">
        <v>0</v>
      </c>
      <c r="O1616" s="268">
        <v>355</v>
      </c>
      <c r="P1616" s="190" t="s">
        <v>657</v>
      </c>
      <c r="Q1616" s="377"/>
    </row>
    <row r="1617" spans="1:17" ht="51">
      <c r="A1617" s="265">
        <v>76</v>
      </c>
      <c r="B1617" s="190"/>
      <c r="C1617" s="266" t="s">
        <v>54</v>
      </c>
      <c r="D1617" s="267">
        <v>43889</v>
      </c>
      <c r="E1617" s="237" t="s">
        <v>3802</v>
      </c>
      <c r="F1617" s="237" t="s">
        <v>3</v>
      </c>
      <c r="G1617" s="237">
        <v>1827863</v>
      </c>
      <c r="H1617" s="190"/>
      <c r="I1617" s="248" t="s">
        <v>4583</v>
      </c>
      <c r="J1617" s="190"/>
      <c r="K1617" s="190"/>
      <c r="L1617" s="190"/>
      <c r="M1617" s="190"/>
      <c r="N1617" s="268">
        <v>0</v>
      </c>
      <c r="O1617" s="268">
        <v>673.67</v>
      </c>
      <c r="P1617" s="190" t="s">
        <v>657</v>
      </c>
      <c r="Q1617" s="377"/>
    </row>
    <row r="1618" spans="1:17" ht="51">
      <c r="A1618" s="265" t="s">
        <v>553</v>
      </c>
      <c r="B1618" s="190"/>
      <c r="C1618" s="266" t="s">
        <v>605</v>
      </c>
      <c r="D1618" s="267">
        <v>43889</v>
      </c>
      <c r="E1618" s="237" t="s">
        <v>3803</v>
      </c>
      <c r="F1618" s="237" t="s">
        <v>3</v>
      </c>
      <c r="G1618" s="237">
        <v>1827869</v>
      </c>
      <c r="H1618" s="190"/>
      <c r="I1618" s="248" t="s">
        <v>4584</v>
      </c>
      <c r="J1618" s="190"/>
      <c r="K1618" s="190"/>
      <c r="L1618" s="190"/>
      <c r="M1618" s="190"/>
      <c r="N1618" s="268">
        <v>0</v>
      </c>
      <c r="O1618" s="268">
        <v>1726.05</v>
      </c>
      <c r="P1618" s="190" t="s">
        <v>657</v>
      </c>
      <c r="Q1618" s="377"/>
    </row>
    <row r="1619" spans="1:17" ht="51">
      <c r="A1619" s="265">
        <v>87</v>
      </c>
      <c r="B1619" s="190"/>
      <c r="C1619" s="266" t="s">
        <v>57</v>
      </c>
      <c r="D1619" s="267">
        <v>43889</v>
      </c>
      <c r="E1619" s="237" t="s">
        <v>3804</v>
      </c>
      <c r="F1619" s="237" t="s">
        <v>3</v>
      </c>
      <c r="G1619" s="237">
        <v>1827870</v>
      </c>
      <c r="H1619" s="190"/>
      <c r="I1619" s="248" t="s">
        <v>4585</v>
      </c>
      <c r="J1619" s="190"/>
      <c r="K1619" s="190"/>
      <c r="L1619" s="190"/>
      <c r="M1619" s="190"/>
      <c r="N1619" s="268">
        <v>0</v>
      </c>
      <c r="O1619" s="268">
        <v>1097</v>
      </c>
      <c r="P1619" s="190" t="s">
        <v>657</v>
      </c>
      <c r="Q1619" s="377"/>
    </row>
    <row r="1620" spans="1:17" ht="63.75">
      <c r="A1620" s="265">
        <v>595</v>
      </c>
      <c r="B1620" s="190"/>
      <c r="C1620" s="266" t="s">
        <v>629</v>
      </c>
      <c r="D1620" s="267">
        <v>43889</v>
      </c>
      <c r="E1620" s="237" t="s">
        <v>3805</v>
      </c>
      <c r="F1620" s="237" t="s">
        <v>3</v>
      </c>
      <c r="G1620" s="237">
        <v>1827675</v>
      </c>
      <c r="H1620" s="190"/>
      <c r="I1620" s="248" t="s">
        <v>4586</v>
      </c>
      <c r="J1620" s="190"/>
      <c r="K1620" s="190"/>
      <c r="L1620" s="190"/>
      <c r="M1620" s="190"/>
      <c r="N1620" s="268">
        <v>0</v>
      </c>
      <c r="O1620" s="268">
        <v>6977.87</v>
      </c>
      <c r="P1620" s="190" t="s">
        <v>657</v>
      </c>
      <c r="Q1620" s="377"/>
    </row>
    <row r="1621" spans="1:17" ht="51">
      <c r="A1621" s="265" t="s">
        <v>560</v>
      </c>
      <c r="B1621" s="190"/>
      <c r="C1621" s="266" t="s">
        <v>603</v>
      </c>
      <c r="D1621" s="267">
        <v>43889</v>
      </c>
      <c r="E1621" s="237" t="s">
        <v>3806</v>
      </c>
      <c r="F1621" s="237" t="s">
        <v>3</v>
      </c>
      <c r="G1621" s="237">
        <v>1827686</v>
      </c>
      <c r="H1621" s="190"/>
      <c r="I1621" s="248" t="s">
        <v>4587</v>
      </c>
      <c r="J1621" s="190"/>
      <c r="K1621" s="190"/>
      <c r="L1621" s="190"/>
      <c r="M1621" s="190"/>
      <c r="N1621" s="268">
        <v>0</v>
      </c>
      <c r="O1621" s="268">
        <v>273400.09000000003</v>
      </c>
      <c r="P1621" s="190" t="s">
        <v>657</v>
      </c>
      <c r="Q1621" s="377"/>
    </row>
    <row r="1622" spans="1:17" ht="51">
      <c r="A1622" s="265" t="s">
        <v>560</v>
      </c>
      <c r="B1622" s="190"/>
      <c r="C1622" s="266" t="s">
        <v>603</v>
      </c>
      <c r="D1622" s="267">
        <v>43889</v>
      </c>
      <c r="E1622" s="237" t="s">
        <v>3807</v>
      </c>
      <c r="F1622" s="237" t="s">
        <v>3</v>
      </c>
      <c r="G1622" s="237">
        <v>1827687</v>
      </c>
      <c r="H1622" s="190"/>
      <c r="I1622" s="248" t="s">
        <v>4588</v>
      </c>
      <c r="J1622" s="190"/>
      <c r="K1622" s="190"/>
      <c r="L1622" s="190"/>
      <c r="M1622" s="190"/>
      <c r="N1622" s="268">
        <v>0</v>
      </c>
      <c r="O1622" s="268">
        <v>14412.41</v>
      </c>
      <c r="P1622" s="190" t="s">
        <v>657</v>
      </c>
      <c r="Q1622" s="377"/>
    </row>
    <row r="1623" spans="1:17" ht="63.75">
      <c r="A1623" s="265">
        <v>46</v>
      </c>
      <c r="B1623" s="190"/>
      <c r="C1623" s="266" t="s">
        <v>48</v>
      </c>
      <c r="D1623" s="267">
        <v>43889</v>
      </c>
      <c r="E1623" s="237" t="s">
        <v>3808</v>
      </c>
      <c r="F1623" s="237" t="s">
        <v>3</v>
      </c>
      <c r="G1623" s="237">
        <v>1827731</v>
      </c>
      <c r="H1623" s="190"/>
      <c r="I1623" s="248" t="s">
        <v>4589</v>
      </c>
      <c r="J1623" s="190"/>
      <c r="K1623" s="190"/>
      <c r="L1623" s="190"/>
      <c r="M1623" s="190"/>
      <c r="N1623" s="268">
        <v>0</v>
      </c>
      <c r="O1623" s="268">
        <v>704455.17</v>
      </c>
      <c r="P1623" s="190" t="s">
        <v>657</v>
      </c>
      <c r="Q1623" s="377"/>
    </row>
    <row r="1624" spans="1:17" ht="63.75">
      <c r="A1624" s="265">
        <v>46</v>
      </c>
      <c r="B1624" s="190"/>
      <c r="C1624" s="266" t="s">
        <v>48</v>
      </c>
      <c r="D1624" s="267">
        <v>43889</v>
      </c>
      <c r="E1624" s="237" t="s">
        <v>3809</v>
      </c>
      <c r="F1624" s="237" t="s">
        <v>3</v>
      </c>
      <c r="G1624" s="237">
        <v>1827732</v>
      </c>
      <c r="H1624" s="190"/>
      <c r="I1624" s="248" t="s">
        <v>4590</v>
      </c>
      <c r="J1624" s="190"/>
      <c r="K1624" s="190"/>
      <c r="L1624" s="190"/>
      <c r="M1624" s="190"/>
      <c r="N1624" s="268">
        <v>0</v>
      </c>
      <c r="O1624" s="268">
        <v>14687.53</v>
      </c>
      <c r="P1624" s="190" t="s">
        <v>657</v>
      </c>
      <c r="Q1624" s="377"/>
    </row>
    <row r="1625" spans="1:17" ht="63.75">
      <c r="A1625" s="265">
        <v>383</v>
      </c>
      <c r="B1625" s="190"/>
      <c r="C1625" s="266" t="s">
        <v>1296</v>
      </c>
      <c r="D1625" s="267">
        <v>43889</v>
      </c>
      <c r="E1625" s="237" t="s">
        <v>3810</v>
      </c>
      <c r="F1625" s="237" t="s">
        <v>3</v>
      </c>
      <c r="G1625" s="237">
        <v>1827762</v>
      </c>
      <c r="H1625" s="190"/>
      <c r="I1625" s="248" t="s">
        <v>4591</v>
      </c>
      <c r="J1625" s="190"/>
      <c r="K1625" s="190"/>
      <c r="L1625" s="190"/>
      <c r="M1625" s="190"/>
      <c r="N1625" s="268">
        <v>0</v>
      </c>
      <c r="O1625" s="268">
        <v>160.6</v>
      </c>
      <c r="P1625" s="190" t="s">
        <v>657</v>
      </c>
      <c r="Q1625" s="377"/>
    </row>
    <row r="1626" spans="1:17" ht="63.75">
      <c r="A1626" s="265">
        <v>592</v>
      </c>
      <c r="B1626" s="190"/>
      <c r="C1626" s="266" t="s">
        <v>634</v>
      </c>
      <c r="D1626" s="267">
        <v>43889</v>
      </c>
      <c r="E1626" s="237" t="s">
        <v>3811</v>
      </c>
      <c r="F1626" s="237" t="s">
        <v>3</v>
      </c>
      <c r="G1626" s="237">
        <v>1827765</v>
      </c>
      <c r="H1626" s="190"/>
      <c r="I1626" s="248" t="s">
        <v>4592</v>
      </c>
      <c r="J1626" s="190"/>
      <c r="K1626" s="190"/>
      <c r="L1626" s="190"/>
      <c r="M1626" s="190"/>
      <c r="N1626" s="268">
        <v>0</v>
      </c>
      <c r="O1626" s="268">
        <v>2454</v>
      </c>
      <c r="P1626" s="190" t="s">
        <v>657</v>
      </c>
      <c r="Q1626" s="377"/>
    </row>
    <row r="1627" spans="1:17" ht="63.75">
      <c r="A1627" s="265" t="s">
        <v>553</v>
      </c>
      <c r="B1627" s="190"/>
      <c r="C1627" s="266" t="s">
        <v>605</v>
      </c>
      <c r="D1627" s="267">
        <v>43889</v>
      </c>
      <c r="E1627" s="237" t="s">
        <v>3812</v>
      </c>
      <c r="F1627" s="237" t="s">
        <v>3</v>
      </c>
      <c r="G1627" s="237">
        <v>1827774</v>
      </c>
      <c r="H1627" s="190"/>
      <c r="I1627" s="248" t="s">
        <v>4593</v>
      </c>
      <c r="J1627" s="190"/>
      <c r="K1627" s="190"/>
      <c r="L1627" s="190"/>
      <c r="M1627" s="190"/>
      <c r="N1627" s="268">
        <v>0</v>
      </c>
      <c r="O1627" s="268">
        <v>46237.46</v>
      </c>
      <c r="P1627" s="190" t="s">
        <v>657</v>
      </c>
      <c r="Q1627" s="377"/>
    </row>
    <row r="1628" spans="1:17" ht="51">
      <c r="A1628" s="265">
        <v>593</v>
      </c>
      <c r="B1628" s="190"/>
      <c r="C1628" s="266" t="s">
        <v>1396</v>
      </c>
      <c r="D1628" s="267">
        <v>43889</v>
      </c>
      <c r="E1628" s="237" t="s">
        <v>3813</v>
      </c>
      <c r="F1628" s="237" t="s">
        <v>3</v>
      </c>
      <c r="G1628" s="237">
        <v>1827775</v>
      </c>
      <c r="H1628" s="190"/>
      <c r="I1628" s="248" t="s">
        <v>4594</v>
      </c>
      <c r="J1628" s="190"/>
      <c r="K1628" s="190"/>
      <c r="L1628" s="190"/>
      <c r="M1628" s="190"/>
      <c r="N1628" s="268">
        <v>0</v>
      </c>
      <c r="O1628" s="268">
        <v>131712.82</v>
      </c>
      <c r="P1628" s="190" t="s">
        <v>657</v>
      </c>
      <c r="Q1628" s="377"/>
    </row>
    <row r="1629" spans="1:17" ht="63.75">
      <c r="A1629" s="265">
        <v>513</v>
      </c>
      <c r="B1629" s="190"/>
      <c r="C1629" s="266" t="s">
        <v>169</v>
      </c>
      <c r="D1629" s="267">
        <v>43889</v>
      </c>
      <c r="E1629" s="237" t="s">
        <v>3994</v>
      </c>
      <c r="F1629" s="237" t="s">
        <v>15</v>
      </c>
      <c r="G1629" s="237">
        <v>1283232</v>
      </c>
      <c r="H1629" s="190"/>
      <c r="I1629" s="248" t="s">
        <v>4755</v>
      </c>
      <c r="J1629" s="190"/>
      <c r="K1629" s="190"/>
      <c r="L1629" s="190"/>
      <c r="M1629" s="190"/>
      <c r="N1629" s="268">
        <v>50</v>
      </c>
      <c r="O1629" s="268">
        <v>0</v>
      </c>
      <c r="P1629" s="190" t="s">
        <v>657</v>
      </c>
      <c r="Q1629" s="377"/>
    </row>
    <row r="1630" spans="1:17" ht="102">
      <c r="A1630" s="265">
        <v>41</v>
      </c>
      <c r="B1630" s="190"/>
      <c r="C1630" s="266" t="s">
        <v>47</v>
      </c>
      <c r="D1630" s="267">
        <v>43889</v>
      </c>
      <c r="E1630" s="237" t="s">
        <v>3995</v>
      </c>
      <c r="F1630" s="237" t="s">
        <v>618</v>
      </c>
      <c r="G1630" s="237">
        <v>10254</v>
      </c>
      <c r="H1630" s="190"/>
      <c r="I1630" s="248" t="s">
        <v>4756</v>
      </c>
      <c r="J1630" s="190"/>
      <c r="K1630" s="190"/>
      <c r="L1630" s="190"/>
      <c r="M1630" s="190"/>
      <c r="N1630" s="268">
        <v>82.84</v>
      </c>
      <c r="O1630" s="268">
        <v>0</v>
      </c>
      <c r="P1630" s="190" t="s">
        <v>657</v>
      </c>
      <c r="Q1630" s="377"/>
    </row>
    <row r="1631" spans="1:17" ht="51">
      <c r="A1631" s="265">
        <v>10</v>
      </c>
      <c r="B1631" s="190"/>
      <c r="C1631" s="266" t="s">
        <v>41</v>
      </c>
      <c r="D1631" s="267">
        <v>43889</v>
      </c>
      <c r="E1631" s="237" t="s">
        <v>3996</v>
      </c>
      <c r="F1631" s="237" t="s">
        <v>6</v>
      </c>
      <c r="G1631" s="237">
        <v>1283390</v>
      </c>
      <c r="H1631" s="190"/>
      <c r="I1631" s="248" t="s">
        <v>4757</v>
      </c>
      <c r="J1631" s="190"/>
      <c r="K1631" s="190"/>
      <c r="L1631" s="190"/>
      <c r="M1631" s="190"/>
      <c r="N1631" s="268">
        <v>0</v>
      </c>
      <c r="O1631" s="268">
        <v>16582.27</v>
      </c>
      <c r="P1631" s="190" t="s">
        <v>657</v>
      </c>
      <c r="Q1631" s="377"/>
    </row>
    <row r="1632" spans="1:17" ht="63.75">
      <c r="A1632" s="265">
        <v>10</v>
      </c>
      <c r="B1632" s="190"/>
      <c r="C1632" s="266" t="s">
        <v>41</v>
      </c>
      <c r="D1632" s="267">
        <v>43889</v>
      </c>
      <c r="E1632" s="237" t="s">
        <v>3997</v>
      </c>
      <c r="F1632" s="237" t="s">
        <v>6</v>
      </c>
      <c r="G1632" s="237">
        <v>1283555</v>
      </c>
      <c r="H1632" s="190"/>
      <c r="I1632" s="248" t="s">
        <v>4758</v>
      </c>
      <c r="J1632" s="190"/>
      <c r="K1632" s="190"/>
      <c r="L1632" s="190"/>
      <c r="M1632" s="190"/>
      <c r="N1632" s="268">
        <v>0</v>
      </c>
      <c r="O1632" s="268">
        <v>22117.599999999999</v>
      </c>
      <c r="P1632" s="190" t="s">
        <v>657</v>
      </c>
      <c r="Q1632" s="377"/>
    </row>
    <row r="1633" spans="1:17" ht="51">
      <c r="A1633" s="265">
        <v>10</v>
      </c>
      <c r="B1633" s="190"/>
      <c r="C1633" s="266" t="s">
        <v>41</v>
      </c>
      <c r="D1633" s="267">
        <v>43889</v>
      </c>
      <c r="E1633" s="237" t="s">
        <v>3998</v>
      </c>
      <c r="F1633" s="237" t="s">
        <v>6</v>
      </c>
      <c r="G1633" s="237">
        <v>1283559</v>
      </c>
      <c r="H1633" s="190"/>
      <c r="I1633" s="248" t="s">
        <v>4759</v>
      </c>
      <c r="J1633" s="190"/>
      <c r="K1633" s="190"/>
      <c r="L1633" s="190"/>
      <c r="M1633" s="190"/>
      <c r="N1633" s="268">
        <v>0</v>
      </c>
      <c r="O1633" s="268">
        <v>226569.61</v>
      </c>
      <c r="P1633" s="190" t="s">
        <v>657</v>
      </c>
      <c r="Q1633" s="377"/>
    </row>
    <row r="1634" spans="1:17" ht="51">
      <c r="A1634" s="265">
        <v>10</v>
      </c>
      <c r="B1634" s="190"/>
      <c r="C1634" s="266" t="s">
        <v>41</v>
      </c>
      <c r="D1634" s="267">
        <v>43889</v>
      </c>
      <c r="E1634" s="237" t="s">
        <v>3999</v>
      </c>
      <c r="F1634" s="237" t="s">
        <v>6</v>
      </c>
      <c r="G1634" s="237">
        <v>1283563</v>
      </c>
      <c r="H1634" s="190"/>
      <c r="I1634" s="248" t="s">
        <v>4760</v>
      </c>
      <c r="J1634" s="190"/>
      <c r="K1634" s="190"/>
      <c r="L1634" s="190"/>
      <c r="M1634" s="190"/>
      <c r="N1634" s="268">
        <v>0</v>
      </c>
      <c r="O1634" s="268">
        <v>6107.39</v>
      </c>
      <c r="P1634" s="190" t="s">
        <v>657</v>
      </c>
      <c r="Q1634" s="377"/>
    </row>
    <row r="1635" spans="1:17" ht="51">
      <c r="A1635" s="265">
        <v>10</v>
      </c>
      <c r="B1635" s="190"/>
      <c r="C1635" s="266" t="s">
        <v>41</v>
      </c>
      <c r="D1635" s="267">
        <v>43889</v>
      </c>
      <c r="E1635" s="237" t="s">
        <v>4000</v>
      </c>
      <c r="F1635" s="237" t="s">
        <v>6</v>
      </c>
      <c r="G1635" s="237">
        <v>1283565</v>
      </c>
      <c r="H1635" s="190"/>
      <c r="I1635" s="248" t="s">
        <v>4761</v>
      </c>
      <c r="J1635" s="190"/>
      <c r="K1635" s="190"/>
      <c r="L1635" s="190"/>
      <c r="M1635" s="190"/>
      <c r="N1635" s="268">
        <v>0</v>
      </c>
      <c r="O1635" s="268">
        <v>140394.91</v>
      </c>
      <c r="P1635" s="190" t="s">
        <v>657</v>
      </c>
      <c r="Q1635" s="377"/>
    </row>
    <row r="1636" spans="1:17" ht="63.75">
      <c r="A1636" s="265">
        <v>513</v>
      </c>
      <c r="B1636" s="190"/>
      <c r="C1636" s="266" t="s">
        <v>169</v>
      </c>
      <c r="D1636" s="267">
        <v>43889</v>
      </c>
      <c r="E1636" s="237" t="s">
        <v>4001</v>
      </c>
      <c r="F1636" s="237" t="s">
        <v>15</v>
      </c>
      <c r="G1636" s="237">
        <v>1283402</v>
      </c>
      <c r="H1636" s="190"/>
      <c r="I1636" s="248" t="s">
        <v>4762</v>
      </c>
      <c r="J1636" s="190"/>
      <c r="K1636" s="190"/>
      <c r="L1636" s="190"/>
      <c r="M1636" s="190"/>
      <c r="N1636" s="268">
        <v>50</v>
      </c>
      <c r="O1636" s="268">
        <v>0</v>
      </c>
      <c r="P1636" s="190" t="s">
        <v>657</v>
      </c>
      <c r="Q1636" s="377"/>
    </row>
    <row r="1637" spans="1:17" ht="63.75">
      <c r="A1637" s="265">
        <v>513</v>
      </c>
      <c r="B1637" s="190"/>
      <c r="C1637" s="266" t="s">
        <v>169</v>
      </c>
      <c r="D1637" s="267">
        <v>43889</v>
      </c>
      <c r="E1637" s="237" t="s">
        <v>4002</v>
      </c>
      <c r="F1637" s="237" t="s">
        <v>15</v>
      </c>
      <c r="G1637" s="237">
        <v>1283571</v>
      </c>
      <c r="H1637" s="190"/>
      <c r="I1637" s="248" t="s">
        <v>4763</v>
      </c>
      <c r="J1637" s="190"/>
      <c r="K1637" s="190"/>
      <c r="L1637" s="190"/>
      <c r="M1637" s="190"/>
      <c r="N1637" s="268">
        <v>50</v>
      </c>
      <c r="O1637" s="268">
        <v>0</v>
      </c>
      <c r="P1637" s="190" t="s">
        <v>657</v>
      </c>
      <c r="Q1637" s="377"/>
    </row>
    <row r="1638" spans="1:17" ht="63.75">
      <c r="A1638" s="265">
        <v>512</v>
      </c>
      <c r="B1638" s="190"/>
      <c r="C1638" s="266" t="s">
        <v>730</v>
      </c>
      <c r="D1638" s="267">
        <v>43889</v>
      </c>
      <c r="E1638" s="237" t="s">
        <v>4003</v>
      </c>
      <c r="F1638" s="237" t="s">
        <v>6</v>
      </c>
      <c r="G1638" s="237">
        <v>1248809</v>
      </c>
      <c r="H1638" s="190"/>
      <c r="I1638" s="248" t="s">
        <v>4764</v>
      </c>
      <c r="J1638" s="190"/>
      <c r="K1638" s="190"/>
      <c r="L1638" s="190"/>
      <c r="M1638" s="190"/>
      <c r="N1638" s="268">
        <v>0</v>
      </c>
      <c r="O1638" s="268">
        <v>6916</v>
      </c>
      <c r="P1638" s="190" t="s">
        <v>657</v>
      </c>
      <c r="Q1638" s="377"/>
    </row>
    <row r="1639" spans="1:17" ht="51">
      <c r="A1639" s="265">
        <v>10</v>
      </c>
      <c r="B1639" s="190"/>
      <c r="C1639" s="266" t="s">
        <v>41</v>
      </c>
      <c r="D1639" s="267">
        <v>43889</v>
      </c>
      <c r="E1639" s="237" t="s">
        <v>4004</v>
      </c>
      <c r="F1639" s="237" t="s">
        <v>6</v>
      </c>
      <c r="G1639" s="237">
        <v>1284081</v>
      </c>
      <c r="H1639" s="190"/>
      <c r="I1639" s="248" t="s">
        <v>4765</v>
      </c>
      <c r="J1639" s="190"/>
      <c r="K1639" s="190"/>
      <c r="L1639" s="190"/>
      <c r="M1639" s="190"/>
      <c r="N1639" s="268">
        <v>0</v>
      </c>
      <c r="O1639" s="268">
        <v>24066.05</v>
      </c>
      <c r="P1639" s="190" t="s">
        <v>657</v>
      </c>
      <c r="Q1639" s="377"/>
    </row>
    <row r="1640" spans="1:17" ht="51">
      <c r="A1640" s="265">
        <v>10</v>
      </c>
      <c r="B1640" s="190"/>
      <c r="C1640" s="266" t="s">
        <v>41</v>
      </c>
      <c r="D1640" s="267">
        <v>43889</v>
      </c>
      <c r="E1640" s="237" t="s">
        <v>4005</v>
      </c>
      <c r="F1640" s="237" t="s">
        <v>6</v>
      </c>
      <c r="G1640" s="237">
        <v>1284083</v>
      </c>
      <c r="H1640" s="190"/>
      <c r="I1640" s="248" t="s">
        <v>4766</v>
      </c>
      <c r="J1640" s="190"/>
      <c r="K1640" s="190"/>
      <c r="L1640" s="190"/>
      <c r="M1640" s="190"/>
      <c r="N1640" s="268">
        <v>0</v>
      </c>
      <c r="O1640" s="268">
        <v>314391.40000000002</v>
      </c>
      <c r="P1640" s="190" t="s">
        <v>657</v>
      </c>
      <c r="Q1640" s="377"/>
    </row>
    <row r="1641" spans="1:17" ht="76.5">
      <c r="A1641" s="265" t="s">
        <v>556</v>
      </c>
      <c r="B1641" s="190"/>
      <c r="C1641" s="266" t="s">
        <v>716</v>
      </c>
      <c r="D1641" s="267">
        <v>43889</v>
      </c>
      <c r="E1641" s="237" t="s">
        <v>4006</v>
      </c>
      <c r="F1641" s="237" t="s">
        <v>658</v>
      </c>
      <c r="G1641" s="237">
        <v>1284092</v>
      </c>
      <c r="H1641" s="190"/>
      <c r="I1641" s="248" t="s">
        <v>4767</v>
      </c>
      <c r="J1641" s="190"/>
      <c r="K1641" s="190"/>
      <c r="L1641" s="190"/>
      <c r="M1641" s="190"/>
      <c r="N1641" s="268">
        <v>6825</v>
      </c>
      <c r="O1641" s="268">
        <v>0</v>
      </c>
      <c r="P1641" s="190" t="s">
        <v>657</v>
      </c>
      <c r="Q1641" s="377"/>
    </row>
    <row r="1642" spans="1:17" ht="76.5">
      <c r="A1642" s="265" t="s">
        <v>556</v>
      </c>
      <c r="B1642" s="190"/>
      <c r="C1642" s="266" t="s">
        <v>716</v>
      </c>
      <c r="D1642" s="267">
        <v>43889</v>
      </c>
      <c r="E1642" s="237" t="s">
        <v>4006</v>
      </c>
      <c r="F1642" s="237" t="s">
        <v>658</v>
      </c>
      <c r="G1642" s="237">
        <v>1284067</v>
      </c>
      <c r="H1642" s="190"/>
      <c r="I1642" s="248" t="s">
        <v>4768</v>
      </c>
      <c r="J1642" s="190"/>
      <c r="K1642" s="190"/>
      <c r="L1642" s="190"/>
      <c r="M1642" s="190"/>
      <c r="N1642" s="268">
        <v>12787.5</v>
      </c>
      <c r="O1642" s="268">
        <v>0</v>
      </c>
      <c r="P1642" s="190" t="s">
        <v>657</v>
      </c>
      <c r="Q1642" s="377"/>
    </row>
    <row r="1643" spans="1:17" ht="76.5">
      <c r="A1643" s="265" t="s">
        <v>556</v>
      </c>
      <c r="B1643" s="190"/>
      <c r="C1643" s="266" t="s">
        <v>716</v>
      </c>
      <c r="D1643" s="267">
        <v>43889</v>
      </c>
      <c r="E1643" s="237" t="s">
        <v>4006</v>
      </c>
      <c r="F1643" s="237" t="s">
        <v>658</v>
      </c>
      <c r="G1643" s="237">
        <v>1284090</v>
      </c>
      <c r="H1643" s="190"/>
      <c r="I1643" s="248" t="s">
        <v>4769</v>
      </c>
      <c r="J1643" s="190"/>
      <c r="K1643" s="190"/>
      <c r="L1643" s="190"/>
      <c r="M1643" s="190"/>
      <c r="N1643" s="268">
        <v>14138</v>
      </c>
      <c r="O1643" s="268">
        <v>0</v>
      </c>
      <c r="P1643" s="190" t="s">
        <v>657</v>
      </c>
      <c r="Q1643" s="377"/>
    </row>
    <row r="1644" spans="1:17" ht="76.5">
      <c r="A1644" s="265" t="s">
        <v>556</v>
      </c>
      <c r="B1644" s="190"/>
      <c r="C1644" s="266" t="s">
        <v>716</v>
      </c>
      <c r="D1644" s="267">
        <v>43889</v>
      </c>
      <c r="E1644" s="237" t="s">
        <v>4006</v>
      </c>
      <c r="F1644" s="237" t="s">
        <v>658</v>
      </c>
      <c r="G1644" s="237">
        <v>1284065</v>
      </c>
      <c r="H1644" s="190"/>
      <c r="I1644" s="248" t="s">
        <v>4770</v>
      </c>
      <c r="J1644" s="190"/>
      <c r="K1644" s="190"/>
      <c r="L1644" s="190"/>
      <c r="M1644" s="190"/>
      <c r="N1644" s="268">
        <v>39000</v>
      </c>
      <c r="O1644" s="268">
        <v>0</v>
      </c>
      <c r="P1644" s="190" t="s">
        <v>657</v>
      </c>
      <c r="Q1644" s="377"/>
    </row>
    <row r="1645" spans="1:17" ht="76.5">
      <c r="A1645" s="265" t="s">
        <v>556</v>
      </c>
      <c r="B1645" s="190"/>
      <c r="C1645" s="266" t="s">
        <v>716</v>
      </c>
      <c r="D1645" s="267">
        <v>43889</v>
      </c>
      <c r="E1645" s="237" t="s">
        <v>4006</v>
      </c>
      <c r="F1645" s="237" t="s">
        <v>658</v>
      </c>
      <c r="G1645" s="237">
        <v>1284064</v>
      </c>
      <c r="H1645" s="190"/>
      <c r="I1645" s="248" t="s">
        <v>4771</v>
      </c>
      <c r="J1645" s="190"/>
      <c r="K1645" s="190"/>
      <c r="L1645" s="190"/>
      <c r="M1645" s="190"/>
      <c r="N1645" s="268">
        <v>21919</v>
      </c>
      <c r="O1645" s="268">
        <v>0</v>
      </c>
      <c r="P1645" s="190" t="s">
        <v>657</v>
      </c>
      <c r="Q1645" s="377"/>
    </row>
    <row r="1646" spans="1:17" ht="76.5">
      <c r="A1646" s="265" t="s">
        <v>556</v>
      </c>
      <c r="B1646" s="190"/>
      <c r="C1646" s="266" t="s">
        <v>716</v>
      </c>
      <c r="D1646" s="267">
        <v>43889</v>
      </c>
      <c r="E1646" s="237" t="s">
        <v>4006</v>
      </c>
      <c r="F1646" s="237" t="s">
        <v>658</v>
      </c>
      <c r="G1646" s="237">
        <v>1284093</v>
      </c>
      <c r="H1646" s="190"/>
      <c r="I1646" s="248" t="s">
        <v>4772</v>
      </c>
      <c r="J1646" s="190"/>
      <c r="K1646" s="190"/>
      <c r="L1646" s="190"/>
      <c r="M1646" s="190"/>
      <c r="N1646" s="268">
        <v>14850</v>
      </c>
      <c r="O1646" s="268">
        <v>0</v>
      </c>
      <c r="P1646" s="190" t="s">
        <v>657</v>
      </c>
      <c r="Q1646" s="377"/>
    </row>
    <row r="1647" spans="1:17" ht="76.5">
      <c r="A1647" s="265" t="s">
        <v>556</v>
      </c>
      <c r="B1647" s="190"/>
      <c r="C1647" s="266" t="s">
        <v>716</v>
      </c>
      <c r="D1647" s="267">
        <v>43889</v>
      </c>
      <c r="E1647" s="237" t="s">
        <v>4006</v>
      </c>
      <c r="F1647" s="237" t="s">
        <v>658</v>
      </c>
      <c r="G1647" s="237">
        <v>1284079</v>
      </c>
      <c r="H1647" s="190"/>
      <c r="I1647" s="248" t="s">
        <v>4773</v>
      </c>
      <c r="J1647" s="190"/>
      <c r="K1647" s="190"/>
      <c r="L1647" s="190"/>
      <c r="M1647" s="190"/>
      <c r="N1647" s="268">
        <v>13013</v>
      </c>
      <c r="O1647" s="268">
        <v>0</v>
      </c>
      <c r="P1647" s="190" t="s">
        <v>657</v>
      </c>
      <c r="Q1647" s="377"/>
    </row>
    <row r="1648" spans="1:17" ht="63.75">
      <c r="A1648" s="265" t="s">
        <v>556</v>
      </c>
      <c r="B1648" s="190"/>
      <c r="C1648" s="266" t="s">
        <v>716</v>
      </c>
      <c r="D1648" s="267">
        <v>43889</v>
      </c>
      <c r="E1648" s="237" t="s">
        <v>4006</v>
      </c>
      <c r="F1648" s="237" t="s">
        <v>658</v>
      </c>
      <c r="G1648" s="237">
        <v>1284095</v>
      </c>
      <c r="H1648" s="190"/>
      <c r="I1648" s="248" t="s">
        <v>4774</v>
      </c>
      <c r="J1648" s="190"/>
      <c r="K1648" s="190"/>
      <c r="L1648" s="190"/>
      <c r="M1648" s="190"/>
      <c r="N1648" s="268">
        <v>3150</v>
      </c>
      <c r="O1648" s="268">
        <v>0</v>
      </c>
      <c r="P1648" s="190" t="s">
        <v>657</v>
      </c>
      <c r="Q1648" s="377"/>
    </row>
    <row r="1649" spans="1:17" ht="76.5">
      <c r="A1649" s="265" t="s">
        <v>556</v>
      </c>
      <c r="B1649" s="190"/>
      <c r="C1649" s="266" t="s">
        <v>716</v>
      </c>
      <c r="D1649" s="267">
        <v>43889</v>
      </c>
      <c r="E1649" s="237" t="s">
        <v>4006</v>
      </c>
      <c r="F1649" s="237" t="s">
        <v>658</v>
      </c>
      <c r="G1649" s="237">
        <v>1284078</v>
      </c>
      <c r="H1649" s="190"/>
      <c r="I1649" s="248" t="s">
        <v>4775</v>
      </c>
      <c r="J1649" s="190"/>
      <c r="K1649" s="190"/>
      <c r="L1649" s="190"/>
      <c r="M1649" s="190"/>
      <c r="N1649" s="268">
        <v>8475</v>
      </c>
      <c r="O1649" s="268">
        <v>0</v>
      </c>
      <c r="P1649" s="190" t="s">
        <v>657</v>
      </c>
      <c r="Q1649" s="377"/>
    </row>
    <row r="1650" spans="1:17" ht="76.5">
      <c r="A1650" s="265" t="s">
        <v>556</v>
      </c>
      <c r="B1650" s="190"/>
      <c r="C1650" s="266" t="s">
        <v>716</v>
      </c>
      <c r="D1650" s="267">
        <v>43889</v>
      </c>
      <c r="E1650" s="237" t="s">
        <v>4006</v>
      </c>
      <c r="F1650" s="237" t="s">
        <v>658</v>
      </c>
      <c r="G1650" s="237">
        <v>1284094</v>
      </c>
      <c r="H1650" s="190"/>
      <c r="I1650" s="248" t="s">
        <v>4776</v>
      </c>
      <c r="J1650" s="190"/>
      <c r="K1650" s="190"/>
      <c r="L1650" s="190"/>
      <c r="M1650" s="190"/>
      <c r="N1650" s="268">
        <v>19425</v>
      </c>
      <c r="O1650" s="268">
        <v>0</v>
      </c>
      <c r="P1650" s="190" t="s">
        <v>657</v>
      </c>
      <c r="Q1650" s="377"/>
    </row>
    <row r="1651" spans="1:17" ht="76.5">
      <c r="A1651" s="265" t="s">
        <v>556</v>
      </c>
      <c r="B1651" s="190"/>
      <c r="C1651" s="266" t="s">
        <v>716</v>
      </c>
      <c r="D1651" s="267">
        <v>43889</v>
      </c>
      <c r="E1651" s="237" t="s">
        <v>4006</v>
      </c>
      <c r="F1651" s="237" t="s">
        <v>658</v>
      </c>
      <c r="G1651" s="237">
        <v>1284080</v>
      </c>
      <c r="H1651" s="190"/>
      <c r="I1651" s="248" t="s">
        <v>4777</v>
      </c>
      <c r="J1651" s="190"/>
      <c r="K1651" s="190"/>
      <c r="L1651" s="190"/>
      <c r="M1651" s="190"/>
      <c r="N1651" s="268">
        <v>15675</v>
      </c>
      <c r="O1651" s="268">
        <v>0</v>
      </c>
      <c r="P1651" s="190" t="s">
        <v>657</v>
      </c>
      <c r="Q1651" s="377"/>
    </row>
    <row r="1652" spans="1:17" ht="76.5">
      <c r="A1652" s="265" t="s">
        <v>556</v>
      </c>
      <c r="B1652" s="190"/>
      <c r="C1652" s="266" t="s">
        <v>716</v>
      </c>
      <c r="D1652" s="267">
        <v>43889</v>
      </c>
      <c r="E1652" s="237" t="s">
        <v>4006</v>
      </c>
      <c r="F1652" s="237" t="s">
        <v>658</v>
      </c>
      <c r="G1652" s="237">
        <v>1284097</v>
      </c>
      <c r="H1652" s="190"/>
      <c r="I1652" s="248" t="s">
        <v>4778</v>
      </c>
      <c r="J1652" s="190"/>
      <c r="K1652" s="190"/>
      <c r="L1652" s="190"/>
      <c r="M1652" s="190"/>
      <c r="N1652" s="268">
        <v>10837.5</v>
      </c>
      <c r="O1652" s="268">
        <v>0</v>
      </c>
      <c r="P1652" s="190" t="s">
        <v>657</v>
      </c>
      <c r="Q1652" s="377"/>
    </row>
    <row r="1653" spans="1:17" ht="76.5">
      <c r="A1653" s="265" t="s">
        <v>556</v>
      </c>
      <c r="B1653" s="190"/>
      <c r="C1653" s="266" t="s">
        <v>716</v>
      </c>
      <c r="D1653" s="267">
        <v>43889</v>
      </c>
      <c r="E1653" s="237" t="s">
        <v>4006</v>
      </c>
      <c r="F1653" s="237" t="s">
        <v>658</v>
      </c>
      <c r="G1653" s="237">
        <v>1284077</v>
      </c>
      <c r="H1653" s="190"/>
      <c r="I1653" s="248" t="s">
        <v>4779</v>
      </c>
      <c r="J1653" s="190"/>
      <c r="K1653" s="190"/>
      <c r="L1653" s="190"/>
      <c r="M1653" s="190"/>
      <c r="N1653" s="268">
        <v>7672</v>
      </c>
      <c r="O1653" s="268">
        <v>0</v>
      </c>
      <c r="P1653" s="190" t="s">
        <v>657</v>
      </c>
      <c r="Q1653" s="377"/>
    </row>
    <row r="1654" spans="1:17" ht="76.5">
      <c r="A1654" s="265" t="s">
        <v>556</v>
      </c>
      <c r="B1654" s="190"/>
      <c r="C1654" s="266" t="s">
        <v>716</v>
      </c>
      <c r="D1654" s="267">
        <v>43889</v>
      </c>
      <c r="E1654" s="237" t="s">
        <v>4006</v>
      </c>
      <c r="F1654" s="237" t="s">
        <v>658</v>
      </c>
      <c r="G1654" s="237">
        <v>1284098</v>
      </c>
      <c r="H1654" s="190"/>
      <c r="I1654" s="248" t="s">
        <v>4780</v>
      </c>
      <c r="J1654" s="190"/>
      <c r="K1654" s="190"/>
      <c r="L1654" s="190"/>
      <c r="M1654" s="190"/>
      <c r="N1654" s="268">
        <v>17850</v>
      </c>
      <c r="O1654" s="268">
        <v>0</v>
      </c>
      <c r="P1654" s="190" t="s">
        <v>657</v>
      </c>
      <c r="Q1654" s="377"/>
    </row>
    <row r="1655" spans="1:17" ht="76.5">
      <c r="A1655" s="265" t="s">
        <v>556</v>
      </c>
      <c r="B1655" s="190"/>
      <c r="C1655" s="266" t="s">
        <v>716</v>
      </c>
      <c r="D1655" s="267">
        <v>43889</v>
      </c>
      <c r="E1655" s="237" t="s">
        <v>4006</v>
      </c>
      <c r="F1655" s="237" t="s">
        <v>658</v>
      </c>
      <c r="G1655" s="237">
        <v>1284081</v>
      </c>
      <c r="H1655" s="190"/>
      <c r="I1655" s="248" t="s">
        <v>4781</v>
      </c>
      <c r="J1655" s="190"/>
      <c r="K1655" s="190"/>
      <c r="L1655" s="190"/>
      <c r="M1655" s="190"/>
      <c r="N1655" s="268">
        <v>2700</v>
      </c>
      <c r="O1655" s="268">
        <v>0</v>
      </c>
      <c r="P1655" s="190" t="s">
        <v>657</v>
      </c>
      <c r="Q1655" s="377"/>
    </row>
    <row r="1656" spans="1:17" ht="76.5">
      <c r="A1656" s="265" t="s">
        <v>556</v>
      </c>
      <c r="B1656" s="190"/>
      <c r="C1656" s="266" t="s">
        <v>716</v>
      </c>
      <c r="D1656" s="267">
        <v>43889</v>
      </c>
      <c r="E1656" s="237" t="s">
        <v>4006</v>
      </c>
      <c r="F1656" s="237" t="s">
        <v>658</v>
      </c>
      <c r="G1656" s="237">
        <v>1284149</v>
      </c>
      <c r="H1656" s="190"/>
      <c r="I1656" s="248" t="s">
        <v>4782</v>
      </c>
      <c r="J1656" s="190"/>
      <c r="K1656" s="190"/>
      <c r="L1656" s="190"/>
      <c r="M1656" s="190"/>
      <c r="N1656" s="268">
        <v>7688</v>
      </c>
      <c r="O1656" s="268">
        <v>0</v>
      </c>
      <c r="P1656" s="190" t="s">
        <v>657</v>
      </c>
      <c r="Q1656" s="377"/>
    </row>
    <row r="1657" spans="1:17" ht="76.5">
      <c r="A1657" s="265" t="s">
        <v>556</v>
      </c>
      <c r="B1657" s="190"/>
      <c r="C1657" s="266" t="s">
        <v>716</v>
      </c>
      <c r="D1657" s="267">
        <v>43889</v>
      </c>
      <c r="E1657" s="237" t="s">
        <v>4006</v>
      </c>
      <c r="F1657" s="237" t="s">
        <v>658</v>
      </c>
      <c r="G1657" s="237">
        <v>1284076</v>
      </c>
      <c r="H1657" s="190"/>
      <c r="I1657" s="248" t="s">
        <v>4783</v>
      </c>
      <c r="J1657" s="190"/>
      <c r="K1657" s="190"/>
      <c r="L1657" s="190"/>
      <c r="M1657" s="190"/>
      <c r="N1657" s="268">
        <v>10238</v>
      </c>
      <c r="O1657" s="268">
        <v>0</v>
      </c>
      <c r="P1657" s="190" t="s">
        <v>657</v>
      </c>
      <c r="Q1657" s="377"/>
    </row>
    <row r="1658" spans="1:17" ht="76.5">
      <c r="A1658" s="265" t="s">
        <v>556</v>
      </c>
      <c r="B1658" s="190"/>
      <c r="C1658" s="266" t="s">
        <v>716</v>
      </c>
      <c r="D1658" s="267">
        <v>43889</v>
      </c>
      <c r="E1658" s="237" t="s">
        <v>4006</v>
      </c>
      <c r="F1658" s="237" t="s">
        <v>658</v>
      </c>
      <c r="G1658" s="237">
        <v>1284324</v>
      </c>
      <c r="H1658" s="190"/>
      <c r="I1658" s="248" t="s">
        <v>4784</v>
      </c>
      <c r="J1658" s="190"/>
      <c r="K1658" s="190"/>
      <c r="L1658" s="190"/>
      <c r="M1658" s="190"/>
      <c r="N1658" s="268">
        <v>10181.5</v>
      </c>
      <c r="O1658" s="268">
        <v>0</v>
      </c>
      <c r="P1658" s="190" t="s">
        <v>657</v>
      </c>
      <c r="Q1658" s="377"/>
    </row>
    <row r="1659" spans="1:17" ht="63.75">
      <c r="A1659" s="265" t="s">
        <v>556</v>
      </c>
      <c r="B1659" s="190"/>
      <c r="C1659" s="266" t="s">
        <v>716</v>
      </c>
      <c r="D1659" s="267">
        <v>43889</v>
      </c>
      <c r="E1659" s="237" t="s">
        <v>4006</v>
      </c>
      <c r="F1659" s="237" t="s">
        <v>658</v>
      </c>
      <c r="G1659" s="237">
        <v>1284082</v>
      </c>
      <c r="H1659" s="190"/>
      <c r="I1659" s="248" t="s">
        <v>4785</v>
      </c>
      <c r="J1659" s="190"/>
      <c r="K1659" s="190"/>
      <c r="L1659" s="190"/>
      <c r="M1659" s="190"/>
      <c r="N1659" s="268">
        <v>18600</v>
      </c>
      <c r="O1659" s="268">
        <v>0</v>
      </c>
      <c r="P1659" s="190" t="s">
        <v>657</v>
      </c>
      <c r="Q1659" s="377"/>
    </row>
    <row r="1660" spans="1:17" ht="76.5">
      <c r="A1660" s="265" t="s">
        <v>556</v>
      </c>
      <c r="B1660" s="190"/>
      <c r="C1660" s="266" t="s">
        <v>716</v>
      </c>
      <c r="D1660" s="267">
        <v>43889</v>
      </c>
      <c r="E1660" s="237" t="s">
        <v>4006</v>
      </c>
      <c r="F1660" s="237" t="s">
        <v>658</v>
      </c>
      <c r="G1660" s="237">
        <v>1284325</v>
      </c>
      <c r="H1660" s="190"/>
      <c r="I1660" s="248" t="s">
        <v>4786</v>
      </c>
      <c r="J1660" s="190"/>
      <c r="K1660" s="190"/>
      <c r="L1660" s="190"/>
      <c r="M1660" s="190"/>
      <c r="N1660" s="268">
        <v>6638</v>
      </c>
      <c r="O1660" s="268">
        <v>0</v>
      </c>
      <c r="P1660" s="190" t="s">
        <v>657</v>
      </c>
      <c r="Q1660" s="377"/>
    </row>
    <row r="1661" spans="1:17" ht="76.5">
      <c r="A1661" s="265" t="s">
        <v>556</v>
      </c>
      <c r="B1661" s="190"/>
      <c r="C1661" s="266" t="s">
        <v>716</v>
      </c>
      <c r="D1661" s="267">
        <v>43889</v>
      </c>
      <c r="E1661" s="237" t="s">
        <v>4006</v>
      </c>
      <c r="F1661" s="237" t="s">
        <v>658</v>
      </c>
      <c r="G1661" s="237">
        <v>1284075</v>
      </c>
      <c r="H1661" s="190"/>
      <c r="I1661" s="248" t="s">
        <v>4787</v>
      </c>
      <c r="J1661" s="190"/>
      <c r="K1661" s="190"/>
      <c r="L1661" s="190"/>
      <c r="M1661" s="190"/>
      <c r="N1661" s="268">
        <v>8513</v>
      </c>
      <c r="O1661" s="268">
        <v>0</v>
      </c>
      <c r="P1661" s="190" t="s">
        <v>657</v>
      </c>
      <c r="Q1661" s="377"/>
    </row>
    <row r="1662" spans="1:17" ht="63.75">
      <c r="A1662" s="265" t="s">
        <v>556</v>
      </c>
      <c r="B1662" s="190"/>
      <c r="C1662" s="266" t="s">
        <v>716</v>
      </c>
      <c r="D1662" s="267">
        <v>43889</v>
      </c>
      <c r="E1662" s="237" t="s">
        <v>4006</v>
      </c>
      <c r="F1662" s="237" t="s">
        <v>658</v>
      </c>
      <c r="G1662" s="237">
        <v>1284326</v>
      </c>
      <c r="H1662" s="190"/>
      <c r="I1662" s="248" t="s">
        <v>4788</v>
      </c>
      <c r="J1662" s="190"/>
      <c r="K1662" s="190"/>
      <c r="L1662" s="190"/>
      <c r="M1662" s="190"/>
      <c r="N1662" s="268">
        <v>9250</v>
      </c>
      <c r="O1662" s="268">
        <v>0</v>
      </c>
      <c r="P1662" s="190" t="s">
        <v>657</v>
      </c>
      <c r="Q1662" s="377"/>
    </row>
    <row r="1663" spans="1:17" ht="76.5">
      <c r="A1663" s="265" t="s">
        <v>556</v>
      </c>
      <c r="B1663" s="190"/>
      <c r="C1663" s="266" t="s">
        <v>716</v>
      </c>
      <c r="D1663" s="267">
        <v>43889</v>
      </c>
      <c r="E1663" s="237" t="s">
        <v>4006</v>
      </c>
      <c r="F1663" s="237" t="s">
        <v>658</v>
      </c>
      <c r="G1663" s="237">
        <v>1284083</v>
      </c>
      <c r="H1663" s="190"/>
      <c r="I1663" s="248" t="s">
        <v>4789</v>
      </c>
      <c r="J1663" s="190"/>
      <c r="K1663" s="190"/>
      <c r="L1663" s="190"/>
      <c r="M1663" s="190"/>
      <c r="N1663" s="268">
        <v>5700</v>
      </c>
      <c r="O1663" s="268">
        <v>0</v>
      </c>
      <c r="P1663" s="190" t="s">
        <v>657</v>
      </c>
      <c r="Q1663" s="377"/>
    </row>
    <row r="1664" spans="1:17" ht="76.5">
      <c r="A1664" s="265" t="s">
        <v>556</v>
      </c>
      <c r="B1664" s="190"/>
      <c r="C1664" s="266" t="s">
        <v>716</v>
      </c>
      <c r="D1664" s="267">
        <v>43889</v>
      </c>
      <c r="E1664" s="237" t="s">
        <v>4006</v>
      </c>
      <c r="F1664" s="237" t="s">
        <v>658</v>
      </c>
      <c r="G1664" s="237">
        <v>1284327</v>
      </c>
      <c r="H1664" s="190"/>
      <c r="I1664" s="248" t="s">
        <v>4790</v>
      </c>
      <c r="J1664" s="190"/>
      <c r="K1664" s="190"/>
      <c r="L1664" s="190"/>
      <c r="M1664" s="190"/>
      <c r="N1664" s="268">
        <v>9413</v>
      </c>
      <c r="O1664" s="268">
        <v>0</v>
      </c>
      <c r="P1664" s="190" t="s">
        <v>657</v>
      </c>
      <c r="Q1664" s="377"/>
    </row>
    <row r="1665" spans="1:17" ht="76.5">
      <c r="A1665" s="265" t="s">
        <v>556</v>
      </c>
      <c r="B1665" s="190"/>
      <c r="C1665" s="266" t="s">
        <v>716</v>
      </c>
      <c r="D1665" s="267">
        <v>43889</v>
      </c>
      <c r="E1665" s="237" t="s">
        <v>4006</v>
      </c>
      <c r="F1665" s="237" t="s">
        <v>658</v>
      </c>
      <c r="G1665" s="237">
        <v>1284074</v>
      </c>
      <c r="H1665" s="190"/>
      <c r="I1665" s="248" t="s">
        <v>4791</v>
      </c>
      <c r="J1665" s="190"/>
      <c r="K1665" s="190"/>
      <c r="L1665" s="190"/>
      <c r="M1665" s="190"/>
      <c r="N1665" s="268">
        <v>12900</v>
      </c>
      <c r="O1665" s="268">
        <v>0</v>
      </c>
      <c r="P1665" s="190" t="s">
        <v>657</v>
      </c>
      <c r="Q1665" s="377"/>
    </row>
    <row r="1666" spans="1:17" ht="76.5">
      <c r="A1666" s="265" t="s">
        <v>556</v>
      </c>
      <c r="B1666" s="190"/>
      <c r="C1666" s="266" t="s">
        <v>716</v>
      </c>
      <c r="D1666" s="267">
        <v>43889</v>
      </c>
      <c r="E1666" s="237" t="s">
        <v>4006</v>
      </c>
      <c r="F1666" s="237" t="s">
        <v>658</v>
      </c>
      <c r="G1666" s="237">
        <v>1284329</v>
      </c>
      <c r="H1666" s="190"/>
      <c r="I1666" s="248" t="s">
        <v>4792</v>
      </c>
      <c r="J1666" s="190"/>
      <c r="K1666" s="190"/>
      <c r="L1666" s="190"/>
      <c r="M1666" s="190"/>
      <c r="N1666" s="268">
        <v>2750</v>
      </c>
      <c r="O1666" s="268">
        <v>0</v>
      </c>
      <c r="P1666" s="190" t="s">
        <v>657</v>
      </c>
      <c r="Q1666" s="377"/>
    </row>
    <row r="1667" spans="1:17" ht="76.5">
      <c r="A1667" s="265" t="s">
        <v>556</v>
      </c>
      <c r="B1667" s="190"/>
      <c r="C1667" s="266" t="s">
        <v>716</v>
      </c>
      <c r="D1667" s="267">
        <v>43889</v>
      </c>
      <c r="E1667" s="237" t="s">
        <v>4006</v>
      </c>
      <c r="F1667" s="237" t="s">
        <v>658</v>
      </c>
      <c r="G1667" s="237">
        <v>1284084</v>
      </c>
      <c r="H1667" s="190"/>
      <c r="I1667" s="248" t="s">
        <v>4793</v>
      </c>
      <c r="J1667" s="190"/>
      <c r="K1667" s="190"/>
      <c r="L1667" s="190"/>
      <c r="M1667" s="190"/>
      <c r="N1667" s="268">
        <v>9263</v>
      </c>
      <c r="O1667" s="268">
        <v>0</v>
      </c>
      <c r="P1667" s="190" t="s">
        <v>657</v>
      </c>
      <c r="Q1667" s="377"/>
    </row>
    <row r="1668" spans="1:17" ht="76.5">
      <c r="A1668" s="265" t="s">
        <v>556</v>
      </c>
      <c r="B1668" s="190"/>
      <c r="C1668" s="266" t="s">
        <v>716</v>
      </c>
      <c r="D1668" s="267">
        <v>43889</v>
      </c>
      <c r="E1668" s="237" t="s">
        <v>4006</v>
      </c>
      <c r="F1668" s="237" t="s">
        <v>658</v>
      </c>
      <c r="G1668" s="237">
        <v>1284330</v>
      </c>
      <c r="H1668" s="190"/>
      <c r="I1668" s="248" t="s">
        <v>4794</v>
      </c>
      <c r="J1668" s="190"/>
      <c r="K1668" s="190"/>
      <c r="L1668" s="190"/>
      <c r="M1668" s="190"/>
      <c r="N1668" s="268">
        <v>13650</v>
      </c>
      <c r="O1668" s="268">
        <v>0</v>
      </c>
      <c r="P1668" s="190" t="s">
        <v>657</v>
      </c>
      <c r="Q1668" s="377"/>
    </row>
    <row r="1669" spans="1:17" ht="63.75">
      <c r="A1669" s="265" t="s">
        <v>556</v>
      </c>
      <c r="B1669" s="190"/>
      <c r="C1669" s="266" t="s">
        <v>716</v>
      </c>
      <c r="D1669" s="267">
        <v>43889</v>
      </c>
      <c r="E1669" s="237" t="s">
        <v>4006</v>
      </c>
      <c r="F1669" s="237" t="s">
        <v>658</v>
      </c>
      <c r="G1669" s="237">
        <v>1284073</v>
      </c>
      <c r="H1669" s="190"/>
      <c r="I1669" s="248" t="s">
        <v>4795</v>
      </c>
      <c r="J1669" s="190"/>
      <c r="K1669" s="190"/>
      <c r="L1669" s="190"/>
      <c r="M1669" s="190"/>
      <c r="N1669" s="268">
        <v>11250</v>
      </c>
      <c r="O1669" s="268">
        <v>0</v>
      </c>
      <c r="P1669" s="190" t="s">
        <v>657</v>
      </c>
      <c r="Q1669" s="377"/>
    </row>
    <row r="1670" spans="1:17" ht="76.5">
      <c r="A1670" s="265" t="s">
        <v>556</v>
      </c>
      <c r="B1670" s="190"/>
      <c r="C1670" s="266" t="s">
        <v>716</v>
      </c>
      <c r="D1670" s="267">
        <v>43889</v>
      </c>
      <c r="E1670" s="237" t="s">
        <v>4006</v>
      </c>
      <c r="F1670" s="237" t="s">
        <v>658</v>
      </c>
      <c r="G1670" s="237">
        <v>1284328</v>
      </c>
      <c r="H1670" s="190"/>
      <c r="I1670" s="248" t="s">
        <v>4796</v>
      </c>
      <c r="J1670" s="190"/>
      <c r="K1670" s="190"/>
      <c r="L1670" s="190"/>
      <c r="M1670" s="190"/>
      <c r="N1670" s="268">
        <v>6000</v>
      </c>
      <c r="O1670" s="268">
        <v>0</v>
      </c>
      <c r="P1670" s="190" t="s">
        <v>657</v>
      </c>
      <c r="Q1670" s="377"/>
    </row>
    <row r="1671" spans="1:17" ht="76.5">
      <c r="A1671" s="265" t="s">
        <v>556</v>
      </c>
      <c r="B1671" s="190"/>
      <c r="C1671" s="266" t="s">
        <v>716</v>
      </c>
      <c r="D1671" s="267">
        <v>43889</v>
      </c>
      <c r="E1671" s="237" t="s">
        <v>4006</v>
      </c>
      <c r="F1671" s="237" t="s">
        <v>658</v>
      </c>
      <c r="G1671" s="237">
        <v>1284085</v>
      </c>
      <c r="H1671" s="190"/>
      <c r="I1671" s="248" t="s">
        <v>4797</v>
      </c>
      <c r="J1671" s="190"/>
      <c r="K1671" s="190"/>
      <c r="L1671" s="190"/>
      <c r="M1671" s="190"/>
      <c r="N1671" s="268">
        <v>3113</v>
      </c>
      <c r="O1671" s="268">
        <v>0</v>
      </c>
      <c r="P1671" s="190" t="s">
        <v>657</v>
      </c>
      <c r="Q1671" s="377"/>
    </row>
    <row r="1672" spans="1:17" ht="76.5">
      <c r="A1672" s="265" t="s">
        <v>556</v>
      </c>
      <c r="B1672" s="190"/>
      <c r="C1672" s="266" t="s">
        <v>716</v>
      </c>
      <c r="D1672" s="267">
        <v>43889</v>
      </c>
      <c r="E1672" s="237" t="s">
        <v>4006</v>
      </c>
      <c r="F1672" s="237" t="s">
        <v>658</v>
      </c>
      <c r="G1672" s="237">
        <v>1284331</v>
      </c>
      <c r="H1672" s="190"/>
      <c r="I1672" s="248" t="s">
        <v>4798</v>
      </c>
      <c r="J1672" s="190"/>
      <c r="K1672" s="190"/>
      <c r="L1672" s="190"/>
      <c r="M1672" s="190"/>
      <c r="N1672" s="268">
        <v>9900</v>
      </c>
      <c r="O1672" s="268">
        <v>0</v>
      </c>
      <c r="P1672" s="190" t="s">
        <v>657</v>
      </c>
      <c r="Q1672" s="377"/>
    </row>
    <row r="1673" spans="1:17" ht="76.5">
      <c r="A1673" s="265" t="s">
        <v>556</v>
      </c>
      <c r="B1673" s="190"/>
      <c r="C1673" s="266" t="s">
        <v>716</v>
      </c>
      <c r="D1673" s="267">
        <v>43889</v>
      </c>
      <c r="E1673" s="237" t="s">
        <v>4006</v>
      </c>
      <c r="F1673" s="237" t="s">
        <v>658</v>
      </c>
      <c r="G1673" s="237">
        <v>1284072</v>
      </c>
      <c r="H1673" s="190"/>
      <c r="I1673" s="248" t="s">
        <v>4799</v>
      </c>
      <c r="J1673" s="190"/>
      <c r="K1673" s="190"/>
      <c r="L1673" s="190"/>
      <c r="M1673" s="190"/>
      <c r="N1673" s="268">
        <v>13800</v>
      </c>
      <c r="O1673" s="268">
        <v>0</v>
      </c>
      <c r="P1673" s="190" t="s">
        <v>657</v>
      </c>
      <c r="Q1673" s="377"/>
    </row>
    <row r="1674" spans="1:17" ht="76.5">
      <c r="A1674" s="265" t="s">
        <v>556</v>
      </c>
      <c r="B1674" s="190"/>
      <c r="C1674" s="266" t="s">
        <v>716</v>
      </c>
      <c r="D1674" s="267">
        <v>43889</v>
      </c>
      <c r="E1674" s="237" t="s">
        <v>4006</v>
      </c>
      <c r="F1674" s="237" t="s">
        <v>658</v>
      </c>
      <c r="G1674" s="237">
        <v>1284554</v>
      </c>
      <c r="H1674" s="190"/>
      <c r="I1674" s="248" t="s">
        <v>4800</v>
      </c>
      <c r="J1674" s="190"/>
      <c r="K1674" s="190"/>
      <c r="L1674" s="190"/>
      <c r="M1674" s="190"/>
      <c r="N1674" s="268">
        <v>2625</v>
      </c>
      <c r="O1674" s="268">
        <v>0</v>
      </c>
      <c r="P1674" s="190" t="s">
        <v>657</v>
      </c>
      <c r="Q1674" s="377"/>
    </row>
    <row r="1675" spans="1:17" ht="76.5">
      <c r="A1675" s="265" t="s">
        <v>556</v>
      </c>
      <c r="B1675" s="190"/>
      <c r="C1675" s="266" t="s">
        <v>716</v>
      </c>
      <c r="D1675" s="267">
        <v>43889</v>
      </c>
      <c r="E1675" s="237" t="s">
        <v>4006</v>
      </c>
      <c r="F1675" s="237" t="s">
        <v>658</v>
      </c>
      <c r="G1675" s="237">
        <v>1284086</v>
      </c>
      <c r="H1675" s="190"/>
      <c r="I1675" s="248" t="s">
        <v>4801</v>
      </c>
      <c r="J1675" s="190"/>
      <c r="K1675" s="190"/>
      <c r="L1675" s="190"/>
      <c r="M1675" s="190"/>
      <c r="N1675" s="268">
        <v>9000</v>
      </c>
      <c r="O1675" s="268">
        <v>0</v>
      </c>
      <c r="P1675" s="190" t="s">
        <v>657</v>
      </c>
      <c r="Q1675" s="377"/>
    </row>
    <row r="1676" spans="1:17" ht="76.5">
      <c r="A1676" s="265" t="s">
        <v>556</v>
      </c>
      <c r="B1676" s="190"/>
      <c r="C1676" s="266" t="s">
        <v>716</v>
      </c>
      <c r="D1676" s="267">
        <v>43889</v>
      </c>
      <c r="E1676" s="237" t="s">
        <v>4006</v>
      </c>
      <c r="F1676" s="237" t="s">
        <v>658</v>
      </c>
      <c r="G1676" s="237">
        <v>1284332</v>
      </c>
      <c r="H1676" s="190"/>
      <c r="I1676" s="248" t="s">
        <v>4802</v>
      </c>
      <c r="J1676" s="190"/>
      <c r="K1676" s="190"/>
      <c r="L1676" s="190"/>
      <c r="M1676" s="190"/>
      <c r="N1676" s="268">
        <v>3188</v>
      </c>
      <c r="O1676" s="268">
        <v>0</v>
      </c>
      <c r="P1676" s="190" t="s">
        <v>657</v>
      </c>
      <c r="Q1676" s="377"/>
    </row>
    <row r="1677" spans="1:17" ht="76.5">
      <c r="A1677" s="265" t="s">
        <v>556</v>
      </c>
      <c r="B1677" s="190"/>
      <c r="C1677" s="266" t="s">
        <v>716</v>
      </c>
      <c r="D1677" s="267">
        <v>43889</v>
      </c>
      <c r="E1677" s="237" t="s">
        <v>4006</v>
      </c>
      <c r="F1677" s="237" t="s">
        <v>658</v>
      </c>
      <c r="G1677" s="237">
        <v>1284071</v>
      </c>
      <c r="H1677" s="190"/>
      <c r="I1677" s="248" t="s">
        <v>4803</v>
      </c>
      <c r="J1677" s="190"/>
      <c r="K1677" s="190"/>
      <c r="L1677" s="190"/>
      <c r="M1677" s="190"/>
      <c r="N1677" s="268">
        <v>16243</v>
      </c>
      <c r="O1677" s="268">
        <v>0</v>
      </c>
      <c r="P1677" s="190" t="s">
        <v>657</v>
      </c>
      <c r="Q1677" s="377"/>
    </row>
    <row r="1678" spans="1:17" ht="76.5">
      <c r="A1678" s="265" t="s">
        <v>556</v>
      </c>
      <c r="B1678" s="190"/>
      <c r="C1678" s="266" t="s">
        <v>716</v>
      </c>
      <c r="D1678" s="267">
        <v>43889</v>
      </c>
      <c r="E1678" s="237" t="s">
        <v>4006</v>
      </c>
      <c r="F1678" s="237" t="s">
        <v>658</v>
      </c>
      <c r="G1678" s="237">
        <v>1284333</v>
      </c>
      <c r="H1678" s="190"/>
      <c r="I1678" s="248" t="s">
        <v>4804</v>
      </c>
      <c r="J1678" s="190"/>
      <c r="K1678" s="190"/>
      <c r="L1678" s="190"/>
      <c r="M1678" s="190"/>
      <c r="N1678" s="268">
        <v>9091</v>
      </c>
      <c r="O1678" s="268">
        <v>0</v>
      </c>
      <c r="P1678" s="190" t="s">
        <v>657</v>
      </c>
      <c r="Q1678" s="377"/>
    </row>
    <row r="1679" spans="1:17" ht="76.5">
      <c r="A1679" s="265" t="s">
        <v>556</v>
      </c>
      <c r="B1679" s="190"/>
      <c r="C1679" s="266" t="s">
        <v>716</v>
      </c>
      <c r="D1679" s="267">
        <v>43889</v>
      </c>
      <c r="E1679" s="237" t="s">
        <v>4006</v>
      </c>
      <c r="F1679" s="237" t="s">
        <v>658</v>
      </c>
      <c r="G1679" s="237">
        <v>1284087</v>
      </c>
      <c r="H1679" s="190"/>
      <c r="I1679" s="248" t="s">
        <v>4805</v>
      </c>
      <c r="J1679" s="190"/>
      <c r="K1679" s="190"/>
      <c r="L1679" s="190"/>
      <c r="M1679" s="190"/>
      <c r="N1679" s="268">
        <v>3563</v>
      </c>
      <c r="O1679" s="268">
        <v>0</v>
      </c>
      <c r="P1679" s="190" t="s">
        <v>657</v>
      </c>
      <c r="Q1679" s="377"/>
    </row>
    <row r="1680" spans="1:17" ht="76.5">
      <c r="A1680" s="265" t="s">
        <v>556</v>
      </c>
      <c r="B1680" s="190"/>
      <c r="C1680" s="266" t="s">
        <v>716</v>
      </c>
      <c r="D1680" s="267">
        <v>43889</v>
      </c>
      <c r="E1680" s="237" t="s">
        <v>4006</v>
      </c>
      <c r="F1680" s="237" t="s">
        <v>658</v>
      </c>
      <c r="G1680" s="237">
        <v>1284781</v>
      </c>
      <c r="H1680" s="190"/>
      <c r="I1680" s="248" t="s">
        <v>4806</v>
      </c>
      <c r="J1680" s="190"/>
      <c r="K1680" s="190"/>
      <c r="L1680" s="190"/>
      <c r="M1680" s="190"/>
      <c r="N1680" s="268">
        <v>9713</v>
      </c>
      <c r="O1680" s="268">
        <v>0</v>
      </c>
      <c r="P1680" s="190" t="s">
        <v>657</v>
      </c>
      <c r="Q1680" s="377"/>
    </row>
    <row r="1681" spans="1:17" ht="76.5">
      <c r="A1681" s="265" t="s">
        <v>556</v>
      </c>
      <c r="B1681" s="190"/>
      <c r="C1681" s="266" t="s">
        <v>716</v>
      </c>
      <c r="D1681" s="267">
        <v>43889</v>
      </c>
      <c r="E1681" s="237" t="s">
        <v>4006</v>
      </c>
      <c r="F1681" s="237" t="s">
        <v>658</v>
      </c>
      <c r="G1681" s="237">
        <v>1284070</v>
      </c>
      <c r="H1681" s="190"/>
      <c r="I1681" s="248" t="s">
        <v>4807</v>
      </c>
      <c r="J1681" s="190"/>
      <c r="K1681" s="190"/>
      <c r="L1681" s="190"/>
      <c r="M1681" s="190"/>
      <c r="N1681" s="268">
        <v>14850</v>
      </c>
      <c r="O1681" s="268">
        <v>0</v>
      </c>
      <c r="P1681" s="190" t="s">
        <v>657</v>
      </c>
      <c r="Q1681" s="377"/>
    </row>
    <row r="1682" spans="1:17" ht="76.5">
      <c r="A1682" s="265" t="s">
        <v>556</v>
      </c>
      <c r="B1682" s="190"/>
      <c r="C1682" s="266" t="s">
        <v>716</v>
      </c>
      <c r="D1682" s="267">
        <v>43889</v>
      </c>
      <c r="E1682" s="237" t="s">
        <v>4006</v>
      </c>
      <c r="F1682" s="237" t="s">
        <v>658</v>
      </c>
      <c r="G1682" s="237">
        <v>1285193</v>
      </c>
      <c r="H1682" s="190"/>
      <c r="I1682" s="248" t="s">
        <v>4808</v>
      </c>
      <c r="J1682" s="190"/>
      <c r="K1682" s="190"/>
      <c r="L1682" s="190"/>
      <c r="M1682" s="190"/>
      <c r="N1682" s="268">
        <v>6300</v>
      </c>
      <c r="O1682" s="268">
        <v>0</v>
      </c>
      <c r="P1682" s="190" t="s">
        <v>657</v>
      </c>
      <c r="Q1682" s="377"/>
    </row>
    <row r="1683" spans="1:17" ht="76.5">
      <c r="A1683" s="265" t="s">
        <v>556</v>
      </c>
      <c r="B1683" s="190"/>
      <c r="C1683" s="266" t="s">
        <v>716</v>
      </c>
      <c r="D1683" s="267">
        <v>43889</v>
      </c>
      <c r="E1683" s="237" t="s">
        <v>4006</v>
      </c>
      <c r="F1683" s="237" t="s">
        <v>658</v>
      </c>
      <c r="G1683" s="237">
        <v>1284088</v>
      </c>
      <c r="H1683" s="190"/>
      <c r="I1683" s="248" t="s">
        <v>4809</v>
      </c>
      <c r="J1683" s="190"/>
      <c r="K1683" s="190"/>
      <c r="L1683" s="190"/>
      <c r="M1683" s="190"/>
      <c r="N1683" s="268">
        <v>5750</v>
      </c>
      <c r="O1683" s="268">
        <v>0</v>
      </c>
      <c r="P1683" s="190" t="s">
        <v>657</v>
      </c>
      <c r="Q1683" s="377"/>
    </row>
    <row r="1684" spans="1:17" ht="76.5">
      <c r="A1684" s="265" t="s">
        <v>556</v>
      </c>
      <c r="B1684" s="190"/>
      <c r="C1684" s="266" t="s">
        <v>716</v>
      </c>
      <c r="D1684" s="267">
        <v>43889</v>
      </c>
      <c r="E1684" s="237" t="s">
        <v>4006</v>
      </c>
      <c r="F1684" s="237" t="s">
        <v>658</v>
      </c>
      <c r="G1684" s="237">
        <v>1285194</v>
      </c>
      <c r="H1684" s="190"/>
      <c r="I1684" s="248" t="s">
        <v>4810</v>
      </c>
      <c r="J1684" s="190"/>
      <c r="K1684" s="190"/>
      <c r="L1684" s="190"/>
      <c r="M1684" s="190"/>
      <c r="N1684" s="268">
        <v>4425</v>
      </c>
      <c r="O1684" s="268">
        <v>0</v>
      </c>
      <c r="P1684" s="190" t="s">
        <v>657</v>
      </c>
      <c r="Q1684" s="377"/>
    </row>
    <row r="1685" spans="1:17" ht="63.75">
      <c r="A1685" s="265" t="s">
        <v>556</v>
      </c>
      <c r="B1685" s="190"/>
      <c r="C1685" s="266" t="s">
        <v>716</v>
      </c>
      <c r="D1685" s="267">
        <v>43889</v>
      </c>
      <c r="E1685" s="237" t="s">
        <v>4006</v>
      </c>
      <c r="F1685" s="237" t="s">
        <v>658</v>
      </c>
      <c r="G1685" s="237">
        <v>1284069</v>
      </c>
      <c r="H1685" s="190"/>
      <c r="I1685" s="248" t="s">
        <v>4811</v>
      </c>
      <c r="J1685" s="190"/>
      <c r="K1685" s="190"/>
      <c r="L1685" s="190"/>
      <c r="M1685" s="190"/>
      <c r="N1685" s="268">
        <v>12927</v>
      </c>
      <c r="O1685" s="268">
        <v>0</v>
      </c>
      <c r="P1685" s="190" t="s">
        <v>657</v>
      </c>
      <c r="Q1685" s="377"/>
    </row>
    <row r="1686" spans="1:17" ht="76.5">
      <c r="A1686" s="265" t="s">
        <v>556</v>
      </c>
      <c r="B1686" s="190"/>
      <c r="C1686" s="266" t="s">
        <v>716</v>
      </c>
      <c r="D1686" s="267">
        <v>43889</v>
      </c>
      <c r="E1686" s="237" t="s">
        <v>4006</v>
      </c>
      <c r="F1686" s="237" t="s">
        <v>658</v>
      </c>
      <c r="G1686" s="237">
        <v>1285195</v>
      </c>
      <c r="H1686" s="190"/>
      <c r="I1686" s="248" t="s">
        <v>4812</v>
      </c>
      <c r="J1686" s="190"/>
      <c r="K1686" s="190"/>
      <c r="L1686" s="190"/>
      <c r="M1686" s="190"/>
      <c r="N1686" s="268">
        <v>1275</v>
      </c>
      <c r="O1686" s="268">
        <v>0</v>
      </c>
      <c r="P1686" s="190" t="s">
        <v>657</v>
      </c>
      <c r="Q1686" s="377"/>
    </row>
    <row r="1687" spans="1:17" ht="76.5">
      <c r="A1687" s="265" t="s">
        <v>556</v>
      </c>
      <c r="B1687" s="190"/>
      <c r="C1687" s="266" t="s">
        <v>716</v>
      </c>
      <c r="D1687" s="267">
        <v>43889</v>
      </c>
      <c r="E1687" s="237" t="s">
        <v>4006</v>
      </c>
      <c r="F1687" s="237" t="s">
        <v>658</v>
      </c>
      <c r="G1687" s="237">
        <v>1284089</v>
      </c>
      <c r="H1687" s="190"/>
      <c r="I1687" s="248" t="s">
        <v>4813</v>
      </c>
      <c r="J1687" s="190"/>
      <c r="K1687" s="190"/>
      <c r="L1687" s="190"/>
      <c r="M1687" s="190"/>
      <c r="N1687" s="268">
        <v>6314</v>
      </c>
      <c r="O1687" s="268">
        <v>0</v>
      </c>
      <c r="P1687" s="190" t="s">
        <v>657</v>
      </c>
      <c r="Q1687" s="377"/>
    </row>
    <row r="1688" spans="1:17" ht="76.5">
      <c r="A1688" s="265" t="s">
        <v>556</v>
      </c>
      <c r="B1688" s="190"/>
      <c r="C1688" s="266" t="s">
        <v>716</v>
      </c>
      <c r="D1688" s="267">
        <v>43889</v>
      </c>
      <c r="E1688" s="237" t="s">
        <v>4006</v>
      </c>
      <c r="F1688" s="237" t="s">
        <v>658</v>
      </c>
      <c r="G1688" s="237">
        <v>1285196</v>
      </c>
      <c r="H1688" s="190"/>
      <c r="I1688" s="248" t="s">
        <v>4814</v>
      </c>
      <c r="J1688" s="190"/>
      <c r="K1688" s="190"/>
      <c r="L1688" s="190"/>
      <c r="M1688" s="190"/>
      <c r="N1688" s="268">
        <v>7463</v>
      </c>
      <c r="O1688" s="268">
        <v>0</v>
      </c>
      <c r="P1688" s="190" t="s">
        <v>657</v>
      </c>
      <c r="Q1688" s="377"/>
    </row>
    <row r="1689" spans="1:17" ht="76.5">
      <c r="A1689" s="265" t="s">
        <v>556</v>
      </c>
      <c r="B1689" s="190"/>
      <c r="C1689" s="266" t="s">
        <v>716</v>
      </c>
      <c r="D1689" s="267">
        <v>43889</v>
      </c>
      <c r="E1689" s="237" t="s">
        <v>4006</v>
      </c>
      <c r="F1689" s="237" t="s">
        <v>658</v>
      </c>
      <c r="G1689" s="237">
        <v>1284068</v>
      </c>
      <c r="H1689" s="190"/>
      <c r="I1689" s="248" t="s">
        <v>4815</v>
      </c>
      <c r="J1689" s="190"/>
      <c r="K1689" s="190"/>
      <c r="L1689" s="190"/>
      <c r="M1689" s="190"/>
      <c r="N1689" s="268">
        <v>16623</v>
      </c>
      <c r="O1689" s="268">
        <v>0</v>
      </c>
      <c r="P1689" s="190" t="s">
        <v>657</v>
      </c>
      <c r="Q1689" s="377"/>
    </row>
    <row r="1690" spans="1:17" ht="51">
      <c r="A1690" s="265">
        <v>513</v>
      </c>
      <c r="B1690" s="190"/>
      <c r="C1690" s="266" t="s">
        <v>169</v>
      </c>
      <c r="D1690" s="267">
        <v>43889</v>
      </c>
      <c r="E1690" s="237" t="s">
        <v>4007</v>
      </c>
      <c r="F1690" s="237" t="s">
        <v>15</v>
      </c>
      <c r="G1690" s="237">
        <v>1284088</v>
      </c>
      <c r="H1690" s="190"/>
      <c r="I1690" s="248" t="s">
        <v>4816</v>
      </c>
      <c r="J1690" s="190"/>
      <c r="K1690" s="190"/>
      <c r="L1690" s="190"/>
      <c r="M1690" s="190"/>
      <c r="N1690" s="268">
        <v>50</v>
      </c>
      <c r="O1690" s="268">
        <v>0</v>
      </c>
      <c r="P1690" s="190" t="s">
        <v>657</v>
      </c>
      <c r="Q1690" s="377"/>
    </row>
    <row r="1691" spans="1:17" ht="51">
      <c r="A1691" s="265">
        <v>513</v>
      </c>
      <c r="B1691" s="190"/>
      <c r="C1691" s="266" t="s">
        <v>169</v>
      </c>
      <c r="D1691" s="267">
        <v>43889</v>
      </c>
      <c r="E1691" s="237" t="s">
        <v>4008</v>
      </c>
      <c r="F1691" s="237" t="s">
        <v>15</v>
      </c>
      <c r="G1691" s="237">
        <v>1284222</v>
      </c>
      <c r="H1691" s="190"/>
      <c r="I1691" s="248" t="s">
        <v>4817</v>
      </c>
      <c r="J1691" s="190"/>
      <c r="K1691" s="190"/>
      <c r="L1691" s="190"/>
      <c r="M1691" s="190"/>
      <c r="N1691" s="268">
        <v>50</v>
      </c>
      <c r="O1691" s="268">
        <v>0</v>
      </c>
      <c r="P1691" s="190" t="s">
        <v>657</v>
      </c>
      <c r="Q1691" s="377"/>
    </row>
    <row r="1692" spans="1:17" ht="51">
      <c r="A1692" s="265">
        <v>513</v>
      </c>
      <c r="B1692" s="190"/>
      <c r="C1692" s="266" t="s">
        <v>169</v>
      </c>
      <c r="D1692" s="267">
        <v>43889</v>
      </c>
      <c r="E1692" s="237" t="s">
        <v>4009</v>
      </c>
      <c r="F1692" s="237" t="s">
        <v>15</v>
      </c>
      <c r="G1692" s="237">
        <v>1284415</v>
      </c>
      <c r="H1692" s="190"/>
      <c r="I1692" s="248" t="s">
        <v>4818</v>
      </c>
      <c r="J1692" s="190"/>
      <c r="K1692" s="190"/>
      <c r="L1692" s="190"/>
      <c r="M1692" s="190"/>
      <c r="N1692" s="268">
        <v>50</v>
      </c>
      <c r="O1692" s="268">
        <v>0</v>
      </c>
      <c r="P1692" s="190" t="s">
        <v>657</v>
      </c>
      <c r="Q1692" s="377"/>
    </row>
    <row r="1693" spans="1:17" ht="51">
      <c r="A1693" s="265" t="s">
        <v>553</v>
      </c>
      <c r="B1693" s="190"/>
      <c r="C1693" s="266" t="s">
        <v>605</v>
      </c>
      <c r="D1693" s="267">
        <v>43889</v>
      </c>
      <c r="E1693" s="237" t="s">
        <v>4010</v>
      </c>
      <c r="F1693" s="237" t="s">
        <v>11</v>
      </c>
      <c r="G1693" s="237">
        <v>979719</v>
      </c>
      <c r="H1693" s="190"/>
      <c r="I1693" s="248" t="s">
        <v>1475</v>
      </c>
      <c r="J1693" s="190"/>
      <c r="K1693" s="190"/>
      <c r="L1693" s="190"/>
      <c r="M1693" s="190"/>
      <c r="N1693" s="268">
        <v>50</v>
      </c>
      <c r="O1693" s="268">
        <v>0</v>
      </c>
      <c r="P1693" s="190" t="s">
        <v>657</v>
      </c>
      <c r="Q1693" s="377"/>
    </row>
    <row r="1694" spans="1:17" ht="51">
      <c r="A1694" s="265">
        <v>117</v>
      </c>
      <c r="B1694" s="190"/>
      <c r="C1694" s="266" t="s">
        <v>61</v>
      </c>
      <c r="D1694" s="267">
        <v>43889</v>
      </c>
      <c r="E1694" s="237" t="s">
        <v>4011</v>
      </c>
      <c r="F1694" s="237" t="s">
        <v>11</v>
      </c>
      <c r="G1694" s="237">
        <v>979740</v>
      </c>
      <c r="H1694" s="190"/>
      <c r="I1694" s="248" t="s">
        <v>4819</v>
      </c>
      <c r="J1694" s="190"/>
      <c r="K1694" s="190"/>
      <c r="L1694" s="190"/>
      <c r="M1694" s="190"/>
      <c r="N1694" s="268">
        <v>50</v>
      </c>
      <c r="O1694" s="268">
        <v>0</v>
      </c>
      <c r="P1694" s="190" t="s">
        <v>657</v>
      </c>
      <c r="Q1694" s="377"/>
    </row>
    <row r="1695" spans="1:17" ht="51">
      <c r="A1695" s="265">
        <v>117</v>
      </c>
      <c r="B1695" s="190"/>
      <c r="C1695" s="266" t="s">
        <v>61</v>
      </c>
      <c r="D1695" s="267">
        <v>43889</v>
      </c>
      <c r="E1695" s="237" t="s">
        <v>4012</v>
      </c>
      <c r="F1695" s="237" t="s">
        <v>11</v>
      </c>
      <c r="G1695" s="237">
        <v>979741</v>
      </c>
      <c r="H1695" s="190"/>
      <c r="I1695" s="248" t="s">
        <v>4820</v>
      </c>
      <c r="J1695" s="190"/>
      <c r="K1695" s="190"/>
      <c r="L1695" s="190"/>
      <c r="M1695" s="190"/>
      <c r="N1695" s="268">
        <v>50</v>
      </c>
      <c r="O1695" s="268">
        <v>0</v>
      </c>
      <c r="P1695" s="190" t="s">
        <v>657</v>
      </c>
      <c r="Q1695" s="377"/>
    </row>
    <row r="1696" spans="1:17" ht="51">
      <c r="A1696" s="265">
        <v>119</v>
      </c>
      <c r="B1696" s="190"/>
      <c r="C1696" s="266" t="s">
        <v>62</v>
      </c>
      <c r="D1696" s="267">
        <v>43889</v>
      </c>
      <c r="E1696" s="237" t="s">
        <v>4013</v>
      </c>
      <c r="F1696" s="237" t="s">
        <v>11</v>
      </c>
      <c r="G1696" s="237">
        <v>979742</v>
      </c>
      <c r="H1696" s="190"/>
      <c r="I1696" s="248" t="s">
        <v>4821</v>
      </c>
      <c r="J1696" s="190"/>
      <c r="K1696" s="190"/>
      <c r="L1696" s="190"/>
      <c r="M1696" s="190"/>
      <c r="N1696" s="268">
        <v>50</v>
      </c>
      <c r="O1696" s="268">
        <v>0</v>
      </c>
      <c r="P1696" s="190" t="s">
        <v>657</v>
      </c>
      <c r="Q1696" s="377"/>
    </row>
    <row r="1697" spans="1:17" ht="38.25">
      <c r="A1697" s="265" t="s">
        <v>691</v>
      </c>
      <c r="B1697" s="190"/>
      <c r="C1697" s="266" t="s">
        <v>1337</v>
      </c>
      <c r="D1697" s="267">
        <v>43889</v>
      </c>
      <c r="E1697" s="237" t="s">
        <v>4014</v>
      </c>
      <c r="F1697" s="237" t="s">
        <v>13</v>
      </c>
      <c r="G1697" s="237">
        <v>404857</v>
      </c>
      <c r="H1697" s="190"/>
      <c r="I1697" s="248" t="s">
        <v>693</v>
      </c>
      <c r="J1697" s="190"/>
      <c r="K1697" s="190"/>
      <c r="L1697" s="190"/>
      <c r="M1697" s="190"/>
      <c r="N1697" s="268">
        <v>6513874.2400000002</v>
      </c>
      <c r="O1697" s="268">
        <v>0</v>
      </c>
      <c r="P1697" s="190" t="s">
        <v>657</v>
      </c>
      <c r="Q1697" s="377"/>
    </row>
    <row r="1698" spans="1:17" ht="38.25">
      <c r="A1698" s="265" t="s">
        <v>691</v>
      </c>
      <c r="B1698" s="190"/>
      <c r="C1698" s="266" t="s">
        <v>1337</v>
      </c>
      <c r="D1698" s="267">
        <v>43889</v>
      </c>
      <c r="E1698" s="237" t="s">
        <v>4015</v>
      </c>
      <c r="F1698" s="237" t="s">
        <v>13</v>
      </c>
      <c r="G1698" s="237">
        <v>404859</v>
      </c>
      <c r="H1698" s="190"/>
      <c r="I1698" s="248" t="s">
        <v>693</v>
      </c>
      <c r="J1698" s="190"/>
      <c r="K1698" s="190"/>
      <c r="L1698" s="190"/>
      <c r="M1698" s="190"/>
      <c r="N1698" s="268">
        <v>12309506</v>
      </c>
      <c r="O1698" s="268">
        <v>0</v>
      </c>
      <c r="P1698" s="190" t="s">
        <v>657</v>
      </c>
      <c r="Q1698" s="377"/>
    </row>
    <row r="1699" spans="1:17" ht="38.25">
      <c r="A1699" s="265" t="s">
        <v>691</v>
      </c>
      <c r="B1699" s="190"/>
      <c r="C1699" s="266" t="s">
        <v>1337</v>
      </c>
      <c r="D1699" s="267">
        <v>43889</v>
      </c>
      <c r="E1699" s="237" t="s">
        <v>4016</v>
      </c>
      <c r="F1699" s="237" t="s">
        <v>13</v>
      </c>
      <c r="G1699" s="237">
        <v>404861</v>
      </c>
      <c r="H1699" s="190"/>
      <c r="I1699" s="248" t="s">
        <v>693</v>
      </c>
      <c r="J1699" s="190"/>
      <c r="K1699" s="190"/>
      <c r="L1699" s="190"/>
      <c r="M1699" s="190"/>
      <c r="N1699" s="268">
        <v>798833.07</v>
      </c>
      <c r="O1699" s="268">
        <v>0</v>
      </c>
      <c r="P1699" s="190" t="s">
        <v>657</v>
      </c>
      <c r="Q1699" s="377"/>
    </row>
    <row r="1700" spans="1:17" ht="38.25">
      <c r="A1700" s="265" t="s">
        <v>691</v>
      </c>
      <c r="B1700" s="190"/>
      <c r="C1700" s="266" t="s">
        <v>1337</v>
      </c>
      <c r="D1700" s="267">
        <v>43889</v>
      </c>
      <c r="E1700" s="237" t="s">
        <v>4017</v>
      </c>
      <c r="F1700" s="237" t="s">
        <v>13</v>
      </c>
      <c r="G1700" s="237">
        <v>404863</v>
      </c>
      <c r="H1700" s="190"/>
      <c r="I1700" s="248" t="s">
        <v>693</v>
      </c>
      <c r="J1700" s="190"/>
      <c r="K1700" s="190"/>
      <c r="L1700" s="190"/>
      <c r="M1700" s="190"/>
      <c r="N1700" s="268">
        <v>64067.6</v>
      </c>
      <c r="O1700" s="268">
        <v>0</v>
      </c>
      <c r="P1700" s="190" t="s">
        <v>657</v>
      </c>
      <c r="Q1700" s="377"/>
    </row>
    <row r="1701" spans="1:17" ht="38.25">
      <c r="A1701" s="265" t="s">
        <v>691</v>
      </c>
      <c r="B1701" s="190"/>
      <c r="C1701" s="266" t="s">
        <v>1337</v>
      </c>
      <c r="D1701" s="267">
        <v>43889</v>
      </c>
      <c r="E1701" s="237" t="s">
        <v>4018</v>
      </c>
      <c r="F1701" s="237" t="s">
        <v>13</v>
      </c>
      <c r="G1701" s="237">
        <v>404865</v>
      </c>
      <c r="H1701" s="190"/>
      <c r="I1701" s="248" t="s">
        <v>693</v>
      </c>
      <c r="J1701" s="190"/>
      <c r="K1701" s="190"/>
      <c r="L1701" s="190"/>
      <c r="M1701" s="190"/>
      <c r="N1701" s="268">
        <v>2264712.2400000002</v>
      </c>
      <c r="O1701" s="268">
        <v>0</v>
      </c>
      <c r="P1701" s="190" t="s">
        <v>657</v>
      </c>
      <c r="Q1701" s="377"/>
    </row>
    <row r="1702" spans="1:17" ht="38.25">
      <c r="A1702" s="265" t="s">
        <v>691</v>
      </c>
      <c r="B1702" s="190"/>
      <c r="C1702" s="266" t="s">
        <v>1337</v>
      </c>
      <c r="D1702" s="267">
        <v>43889</v>
      </c>
      <c r="E1702" s="237" t="s">
        <v>4019</v>
      </c>
      <c r="F1702" s="237" t="s">
        <v>13</v>
      </c>
      <c r="G1702" s="237">
        <v>404867</v>
      </c>
      <c r="H1702" s="190"/>
      <c r="I1702" s="248" t="s">
        <v>693</v>
      </c>
      <c r="J1702" s="190"/>
      <c r="K1702" s="190"/>
      <c r="L1702" s="190"/>
      <c r="M1702" s="190"/>
      <c r="N1702" s="268">
        <v>873428.78</v>
      </c>
      <c r="O1702" s="268">
        <v>0</v>
      </c>
      <c r="P1702" s="190" t="s">
        <v>657</v>
      </c>
      <c r="Q1702" s="377"/>
    </row>
    <row r="1703" spans="1:17" ht="38.25">
      <c r="A1703" s="265" t="s">
        <v>691</v>
      </c>
      <c r="B1703" s="190"/>
      <c r="C1703" s="266" t="s">
        <v>1337</v>
      </c>
      <c r="D1703" s="267">
        <v>43889</v>
      </c>
      <c r="E1703" s="237" t="s">
        <v>4020</v>
      </c>
      <c r="F1703" s="237" t="s">
        <v>13</v>
      </c>
      <c r="G1703" s="237">
        <v>404869</v>
      </c>
      <c r="H1703" s="190"/>
      <c r="I1703" s="248" t="s">
        <v>693</v>
      </c>
      <c r="J1703" s="190"/>
      <c r="K1703" s="190"/>
      <c r="L1703" s="190"/>
      <c r="M1703" s="190"/>
      <c r="N1703" s="268">
        <v>2120219.17</v>
      </c>
      <c r="O1703" s="268">
        <v>0</v>
      </c>
      <c r="P1703" s="190" t="s">
        <v>657</v>
      </c>
      <c r="Q1703" s="377"/>
    </row>
    <row r="1704" spans="1:17" ht="38.25">
      <c r="A1704" s="265" t="s">
        <v>691</v>
      </c>
      <c r="B1704" s="190"/>
      <c r="C1704" s="266" t="s">
        <v>1337</v>
      </c>
      <c r="D1704" s="267">
        <v>43889</v>
      </c>
      <c r="E1704" s="237" t="s">
        <v>4021</v>
      </c>
      <c r="F1704" s="237" t="s">
        <v>13</v>
      </c>
      <c r="G1704" s="237">
        <v>404871</v>
      </c>
      <c r="H1704" s="190"/>
      <c r="I1704" s="248" t="s">
        <v>693</v>
      </c>
      <c r="J1704" s="190"/>
      <c r="K1704" s="190"/>
      <c r="L1704" s="190"/>
      <c r="M1704" s="190"/>
      <c r="N1704" s="268">
        <v>5823430.9500000002</v>
      </c>
      <c r="O1704" s="268">
        <v>0</v>
      </c>
      <c r="P1704" s="190" t="s">
        <v>657</v>
      </c>
      <c r="Q1704" s="377"/>
    </row>
    <row r="1705" spans="1:17" ht="38.25">
      <c r="A1705" s="265" t="s">
        <v>691</v>
      </c>
      <c r="B1705" s="190"/>
      <c r="C1705" s="266" t="s">
        <v>1337</v>
      </c>
      <c r="D1705" s="267">
        <v>43889</v>
      </c>
      <c r="E1705" s="237" t="s">
        <v>4022</v>
      </c>
      <c r="F1705" s="237" t="s">
        <v>13</v>
      </c>
      <c r="G1705" s="237">
        <v>404873</v>
      </c>
      <c r="H1705" s="190"/>
      <c r="I1705" s="248" t="s">
        <v>693</v>
      </c>
      <c r="J1705" s="190"/>
      <c r="K1705" s="190"/>
      <c r="L1705" s="190"/>
      <c r="M1705" s="190"/>
      <c r="N1705" s="268">
        <v>7539924.4400000004</v>
      </c>
      <c r="O1705" s="268">
        <v>0</v>
      </c>
      <c r="P1705" s="190" t="s">
        <v>657</v>
      </c>
      <c r="Q1705" s="377"/>
    </row>
    <row r="1706" spans="1:17" ht="38.25">
      <c r="A1706" s="265" t="s">
        <v>691</v>
      </c>
      <c r="B1706" s="190"/>
      <c r="C1706" s="266" t="s">
        <v>1337</v>
      </c>
      <c r="D1706" s="267">
        <v>43889</v>
      </c>
      <c r="E1706" s="237" t="s">
        <v>4023</v>
      </c>
      <c r="F1706" s="237" t="s">
        <v>13</v>
      </c>
      <c r="G1706" s="237">
        <v>404875</v>
      </c>
      <c r="H1706" s="190"/>
      <c r="I1706" s="248" t="s">
        <v>693</v>
      </c>
      <c r="J1706" s="190"/>
      <c r="K1706" s="190"/>
      <c r="L1706" s="190"/>
      <c r="M1706" s="190"/>
      <c r="N1706" s="268">
        <v>4933043.22</v>
      </c>
      <c r="O1706" s="268">
        <v>0</v>
      </c>
      <c r="P1706" s="190" t="s">
        <v>657</v>
      </c>
      <c r="Q1706" s="377"/>
    </row>
    <row r="1707" spans="1:17" ht="38.25">
      <c r="A1707" s="265" t="s">
        <v>691</v>
      </c>
      <c r="B1707" s="190"/>
      <c r="C1707" s="266" t="s">
        <v>1337</v>
      </c>
      <c r="D1707" s="267">
        <v>43889</v>
      </c>
      <c r="E1707" s="237" t="s">
        <v>4024</v>
      </c>
      <c r="F1707" s="237" t="s">
        <v>13</v>
      </c>
      <c r="G1707" s="237">
        <v>404877</v>
      </c>
      <c r="H1707" s="190"/>
      <c r="I1707" s="248" t="s">
        <v>693</v>
      </c>
      <c r="J1707" s="190"/>
      <c r="K1707" s="190"/>
      <c r="L1707" s="190"/>
      <c r="M1707" s="190"/>
      <c r="N1707" s="268">
        <v>6387089.2300000004</v>
      </c>
      <c r="O1707" s="268">
        <v>0</v>
      </c>
      <c r="P1707" s="190" t="s">
        <v>657</v>
      </c>
      <c r="Q1707" s="377"/>
    </row>
    <row r="1708" spans="1:17" ht="38.25">
      <c r="A1708" s="265" t="s">
        <v>691</v>
      </c>
      <c r="B1708" s="190"/>
      <c r="C1708" s="266" t="s">
        <v>1337</v>
      </c>
      <c r="D1708" s="267">
        <v>43889</v>
      </c>
      <c r="E1708" s="237" t="s">
        <v>4025</v>
      </c>
      <c r="F1708" s="237" t="s">
        <v>13</v>
      </c>
      <c r="G1708" s="237">
        <v>404879</v>
      </c>
      <c r="H1708" s="190"/>
      <c r="I1708" s="248" t="s">
        <v>693</v>
      </c>
      <c r="J1708" s="190"/>
      <c r="K1708" s="190"/>
      <c r="L1708" s="190"/>
      <c r="M1708" s="190"/>
      <c r="N1708" s="268">
        <v>17542890.859999999</v>
      </c>
      <c r="O1708" s="268">
        <v>0</v>
      </c>
      <c r="P1708" s="190" t="s">
        <v>657</v>
      </c>
      <c r="Q1708" s="377"/>
    </row>
    <row r="1709" spans="1:17" ht="38.25">
      <c r="A1709" s="265" t="s">
        <v>691</v>
      </c>
      <c r="B1709" s="190"/>
      <c r="C1709" s="266" t="s">
        <v>1337</v>
      </c>
      <c r="D1709" s="267">
        <v>43889</v>
      </c>
      <c r="E1709" s="237" t="s">
        <v>4026</v>
      </c>
      <c r="F1709" s="237" t="s">
        <v>13</v>
      </c>
      <c r="G1709" s="237">
        <v>404881</v>
      </c>
      <c r="H1709" s="190"/>
      <c r="I1709" s="248" t="s">
        <v>693</v>
      </c>
      <c r="J1709" s="190"/>
      <c r="K1709" s="190"/>
      <c r="L1709" s="190"/>
      <c r="M1709" s="190"/>
      <c r="N1709" s="268">
        <v>5581614.7199999997</v>
      </c>
      <c r="O1709" s="268">
        <v>0</v>
      </c>
      <c r="P1709" s="190" t="s">
        <v>657</v>
      </c>
      <c r="Q1709" s="377"/>
    </row>
    <row r="1710" spans="1:17" ht="38.25">
      <c r="A1710" s="265" t="s">
        <v>691</v>
      </c>
      <c r="B1710" s="190"/>
      <c r="C1710" s="266" t="s">
        <v>1337</v>
      </c>
      <c r="D1710" s="267">
        <v>43889</v>
      </c>
      <c r="E1710" s="237" t="s">
        <v>4027</v>
      </c>
      <c r="F1710" s="237" t="s">
        <v>13</v>
      </c>
      <c r="G1710" s="237">
        <v>404883</v>
      </c>
      <c r="H1710" s="190"/>
      <c r="I1710" s="248" t="s">
        <v>693</v>
      </c>
      <c r="J1710" s="190"/>
      <c r="K1710" s="190"/>
      <c r="L1710" s="190"/>
      <c r="M1710" s="190"/>
      <c r="N1710" s="268">
        <v>13549182.640000001</v>
      </c>
      <c r="O1710" s="268">
        <v>0</v>
      </c>
      <c r="P1710" s="190" t="s">
        <v>657</v>
      </c>
      <c r="Q1710" s="377"/>
    </row>
    <row r="1711" spans="1:17" ht="38.25">
      <c r="A1711" s="265" t="s">
        <v>691</v>
      </c>
      <c r="B1711" s="190"/>
      <c r="C1711" s="266" t="s">
        <v>1337</v>
      </c>
      <c r="D1711" s="267">
        <v>43889</v>
      </c>
      <c r="E1711" s="237" t="s">
        <v>4028</v>
      </c>
      <c r="F1711" s="237" t="s">
        <v>13</v>
      </c>
      <c r="G1711" s="237">
        <v>404885</v>
      </c>
      <c r="H1711" s="190"/>
      <c r="I1711" s="248" t="s">
        <v>693</v>
      </c>
      <c r="J1711" s="190"/>
      <c r="K1711" s="190"/>
      <c r="L1711" s="190"/>
      <c r="M1711" s="190"/>
      <c r="N1711" s="268">
        <v>3227554.4</v>
      </c>
      <c r="O1711" s="268">
        <v>0</v>
      </c>
      <c r="P1711" s="190" t="s">
        <v>657</v>
      </c>
      <c r="Q1711" s="377"/>
    </row>
    <row r="1712" spans="1:17" ht="38.25">
      <c r="A1712" s="265" t="s">
        <v>691</v>
      </c>
      <c r="B1712" s="190"/>
      <c r="C1712" s="266" t="s">
        <v>1337</v>
      </c>
      <c r="D1712" s="267">
        <v>43889</v>
      </c>
      <c r="E1712" s="237" t="s">
        <v>4029</v>
      </c>
      <c r="F1712" s="237" t="s">
        <v>13</v>
      </c>
      <c r="G1712" s="237">
        <v>404887</v>
      </c>
      <c r="H1712" s="190"/>
      <c r="I1712" s="248" t="s">
        <v>693</v>
      </c>
      <c r="J1712" s="190"/>
      <c r="K1712" s="190"/>
      <c r="L1712" s="190"/>
      <c r="M1712" s="190"/>
      <c r="N1712" s="268">
        <v>1026909.69</v>
      </c>
      <c r="O1712" s="268">
        <v>0</v>
      </c>
      <c r="P1712" s="190" t="s">
        <v>657</v>
      </c>
      <c r="Q1712" s="377"/>
    </row>
    <row r="1713" spans="1:17" ht="38.25">
      <c r="A1713" s="265" t="s">
        <v>691</v>
      </c>
      <c r="B1713" s="190"/>
      <c r="C1713" s="266" t="s">
        <v>1337</v>
      </c>
      <c r="D1713" s="267">
        <v>43889</v>
      </c>
      <c r="E1713" s="237" t="s">
        <v>4030</v>
      </c>
      <c r="F1713" s="237" t="s">
        <v>13</v>
      </c>
      <c r="G1713" s="237">
        <v>404889</v>
      </c>
      <c r="H1713" s="190"/>
      <c r="I1713" s="248" t="s">
        <v>693</v>
      </c>
      <c r="J1713" s="190"/>
      <c r="K1713" s="190"/>
      <c r="L1713" s="190"/>
      <c r="M1713" s="190"/>
      <c r="N1713" s="268">
        <v>21365721.079999998</v>
      </c>
      <c r="O1713" s="268">
        <v>0</v>
      </c>
      <c r="P1713" s="190" t="s">
        <v>657</v>
      </c>
      <c r="Q1713" s="377"/>
    </row>
    <row r="1714" spans="1:17" ht="38.25">
      <c r="A1714" s="265" t="s">
        <v>691</v>
      </c>
      <c r="B1714" s="190"/>
      <c r="C1714" s="266" t="s">
        <v>1337</v>
      </c>
      <c r="D1714" s="267">
        <v>43889</v>
      </c>
      <c r="E1714" s="237" t="s">
        <v>4031</v>
      </c>
      <c r="F1714" s="237" t="s">
        <v>13</v>
      </c>
      <c r="G1714" s="237">
        <v>404891</v>
      </c>
      <c r="H1714" s="190"/>
      <c r="I1714" s="248" t="s">
        <v>693</v>
      </c>
      <c r="J1714" s="190"/>
      <c r="K1714" s="190"/>
      <c r="L1714" s="190"/>
      <c r="M1714" s="190"/>
      <c r="N1714" s="268">
        <v>26863567.989999998</v>
      </c>
      <c r="O1714" s="268">
        <v>0</v>
      </c>
      <c r="P1714" s="190" t="s">
        <v>657</v>
      </c>
      <c r="Q1714" s="377"/>
    </row>
    <row r="1715" spans="1:17" ht="38.25">
      <c r="A1715" s="265" t="s">
        <v>691</v>
      </c>
      <c r="B1715" s="190"/>
      <c r="C1715" s="266" t="s">
        <v>1337</v>
      </c>
      <c r="D1715" s="267">
        <v>43889</v>
      </c>
      <c r="E1715" s="237" t="s">
        <v>4032</v>
      </c>
      <c r="F1715" s="237" t="s">
        <v>13</v>
      </c>
      <c r="G1715" s="237">
        <v>404893</v>
      </c>
      <c r="H1715" s="190"/>
      <c r="I1715" s="248" t="s">
        <v>693</v>
      </c>
      <c r="J1715" s="190"/>
      <c r="K1715" s="190"/>
      <c r="L1715" s="190"/>
      <c r="M1715" s="190"/>
      <c r="N1715" s="268">
        <v>10346457.529999999</v>
      </c>
      <c r="O1715" s="268">
        <v>0</v>
      </c>
      <c r="P1715" s="190" t="s">
        <v>657</v>
      </c>
      <c r="Q1715" s="377"/>
    </row>
    <row r="1716" spans="1:17" ht="38.25">
      <c r="A1716" s="265" t="s">
        <v>691</v>
      </c>
      <c r="B1716" s="190"/>
      <c r="C1716" s="266" t="s">
        <v>1337</v>
      </c>
      <c r="D1716" s="267">
        <v>43889</v>
      </c>
      <c r="E1716" s="237" t="s">
        <v>4033</v>
      </c>
      <c r="F1716" s="237" t="s">
        <v>13</v>
      </c>
      <c r="G1716" s="237">
        <v>404895</v>
      </c>
      <c r="H1716" s="190"/>
      <c r="I1716" s="248" t="s">
        <v>693</v>
      </c>
      <c r="J1716" s="190"/>
      <c r="K1716" s="190"/>
      <c r="L1716" s="190"/>
      <c r="M1716" s="190"/>
      <c r="N1716" s="268">
        <v>123658752.05</v>
      </c>
      <c r="O1716" s="268">
        <v>0</v>
      </c>
      <c r="P1716" s="190" t="s">
        <v>657</v>
      </c>
      <c r="Q1716" s="377"/>
    </row>
    <row r="1717" spans="1:17" ht="38.25">
      <c r="A1717" s="265" t="s">
        <v>691</v>
      </c>
      <c r="B1717" s="190"/>
      <c r="C1717" s="266" t="s">
        <v>1337</v>
      </c>
      <c r="D1717" s="267">
        <v>43889</v>
      </c>
      <c r="E1717" s="237" t="s">
        <v>4034</v>
      </c>
      <c r="F1717" s="237" t="s">
        <v>13</v>
      </c>
      <c r="G1717" s="237">
        <v>404897</v>
      </c>
      <c r="H1717" s="190"/>
      <c r="I1717" s="248" t="s">
        <v>693</v>
      </c>
      <c r="J1717" s="190"/>
      <c r="K1717" s="190"/>
      <c r="L1717" s="190"/>
      <c r="M1717" s="190"/>
      <c r="N1717" s="268">
        <v>53148460.68</v>
      </c>
      <c r="O1717" s="268">
        <v>0</v>
      </c>
      <c r="P1717" s="190" t="s">
        <v>657</v>
      </c>
      <c r="Q1717" s="377"/>
    </row>
    <row r="1718" spans="1:17" ht="38.25">
      <c r="A1718" s="265" t="s">
        <v>691</v>
      </c>
      <c r="B1718" s="190"/>
      <c r="C1718" s="266" t="s">
        <v>1337</v>
      </c>
      <c r="D1718" s="267">
        <v>43889</v>
      </c>
      <c r="E1718" s="237" t="s">
        <v>4035</v>
      </c>
      <c r="F1718" s="237" t="s">
        <v>13</v>
      </c>
      <c r="G1718" s="237">
        <v>404899</v>
      </c>
      <c r="H1718" s="190"/>
      <c r="I1718" s="248" t="s">
        <v>693</v>
      </c>
      <c r="J1718" s="190"/>
      <c r="K1718" s="190"/>
      <c r="L1718" s="190"/>
      <c r="M1718" s="190"/>
      <c r="N1718" s="268">
        <v>12841.51</v>
      </c>
      <c r="O1718" s="268">
        <v>0</v>
      </c>
      <c r="P1718" s="190" t="s">
        <v>657</v>
      </c>
      <c r="Q1718" s="377"/>
    </row>
    <row r="1719" spans="1:17" ht="38.25">
      <c r="A1719" s="265" t="s">
        <v>691</v>
      </c>
      <c r="B1719" s="190"/>
      <c r="C1719" s="266" t="s">
        <v>1337</v>
      </c>
      <c r="D1719" s="267">
        <v>43889</v>
      </c>
      <c r="E1719" s="237" t="s">
        <v>4036</v>
      </c>
      <c r="F1719" s="237" t="s">
        <v>13</v>
      </c>
      <c r="G1719" s="237">
        <v>404901</v>
      </c>
      <c r="H1719" s="190"/>
      <c r="I1719" s="248" t="s">
        <v>693</v>
      </c>
      <c r="J1719" s="190"/>
      <c r="K1719" s="190"/>
      <c r="L1719" s="190"/>
      <c r="M1719" s="190"/>
      <c r="N1719" s="268">
        <v>19594.36</v>
      </c>
      <c r="O1719" s="268">
        <v>0</v>
      </c>
      <c r="P1719" s="190" t="s">
        <v>657</v>
      </c>
      <c r="Q1719" s="377"/>
    </row>
    <row r="1720" spans="1:17" ht="38.25">
      <c r="A1720" s="265" t="s">
        <v>691</v>
      </c>
      <c r="B1720" s="190"/>
      <c r="C1720" s="266" t="s">
        <v>1337</v>
      </c>
      <c r="D1720" s="267">
        <v>43889</v>
      </c>
      <c r="E1720" s="237" t="s">
        <v>4037</v>
      </c>
      <c r="F1720" s="237" t="s">
        <v>13</v>
      </c>
      <c r="G1720" s="237">
        <v>404903</v>
      </c>
      <c r="H1720" s="190"/>
      <c r="I1720" s="248" t="s">
        <v>693</v>
      </c>
      <c r="J1720" s="190"/>
      <c r="K1720" s="190"/>
      <c r="L1720" s="190"/>
      <c r="M1720" s="190"/>
      <c r="N1720" s="268">
        <v>4529.59</v>
      </c>
      <c r="O1720" s="268">
        <v>0</v>
      </c>
      <c r="P1720" s="190" t="s">
        <v>657</v>
      </c>
      <c r="Q1720" s="377"/>
    </row>
    <row r="1721" spans="1:17" ht="38.25">
      <c r="A1721" s="265" t="s">
        <v>691</v>
      </c>
      <c r="B1721" s="190"/>
      <c r="C1721" s="266" t="s">
        <v>1337</v>
      </c>
      <c r="D1721" s="267">
        <v>43889</v>
      </c>
      <c r="E1721" s="237" t="s">
        <v>4038</v>
      </c>
      <c r="F1721" s="237" t="s">
        <v>13</v>
      </c>
      <c r="G1721" s="237">
        <v>404905</v>
      </c>
      <c r="H1721" s="190"/>
      <c r="I1721" s="248" t="s">
        <v>693</v>
      </c>
      <c r="J1721" s="190"/>
      <c r="K1721" s="190"/>
      <c r="L1721" s="190"/>
      <c r="M1721" s="190"/>
      <c r="N1721" s="268">
        <v>18664.41</v>
      </c>
      <c r="O1721" s="268">
        <v>0</v>
      </c>
      <c r="P1721" s="190" t="s">
        <v>657</v>
      </c>
      <c r="Q1721" s="377"/>
    </row>
    <row r="1722" spans="1:17" ht="38.25">
      <c r="A1722" s="265" t="s">
        <v>691</v>
      </c>
      <c r="B1722" s="190"/>
      <c r="C1722" s="266" t="s">
        <v>1337</v>
      </c>
      <c r="D1722" s="267">
        <v>43889</v>
      </c>
      <c r="E1722" s="237" t="s">
        <v>4039</v>
      </c>
      <c r="F1722" s="237" t="s">
        <v>13</v>
      </c>
      <c r="G1722" s="237">
        <v>404907</v>
      </c>
      <c r="H1722" s="190"/>
      <c r="I1722" s="248" t="s">
        <v>693</v>
      </c>
      <c r="J1722" s="190"/>
      <c r="K1722" s="190"/>
      <c r="L1722" s="190"/>
      <c r="M1722" s="190"/>
      <c r="N1722" s="268">
        <v>18664.41</v>
      </c>
      <c r="O1722" s="268">
        <v>0</v>
      </c>
      <c r="P1722" s="190" t="s">
        <v>657</v>
      </c>
      <c r="Q1722" s="377"/>
    </row>
    <row r="1723" spans="1:17" ht="38.25">
      <c r="A1723" s="265" t="s">
        <v>691</v>
      </c>
      <c r="B1723" s="190"/>
      <c r="C1723" s="266" t="s">
        <v>1337</v>
      </c>
      <c r="D1723" s="267">
        <v>43889</v>
      </c>
      <c r="E1723" s="237" t="s">
        <v>4040</v>
      </c>
      <c r="F1723" s="237" t="s">
        <v>13</v>
      </c>
      <c r="G1723" s="237">
        <v>404909</v>
      </c>
      <c r="H1723" s="190"/>
      <c r="I1723" s="248" t="s">
        <v>693</v>
      </c>
      <c r="J1723" s="190"/>
      <c r="K1723" s="190"/>
      <c r="L1723" s="190"/>
      <c r="M1723" s="190"/>
      <c r="N1723" s="268">
        <v>18664.41</v>
      </c>
      <c r="O1723" s="268">
        <v>0</v>
      </c>
      <c r="P1723" s="190" t="s">
        <v>657</v>
      </c>
      <c r="Q1723" s="377"/>
    </row>
    <row r="1724" spans="1:17" ht="38.25">
      <c r="A1724" s="265" t="s">
        <v>691</v>
      </c>
      <c r="B1724" s="190"/>
      <c r="C1724" s="266" t="s">
        <v>1337</v>
      </c>
      <c r="D1724" s="267">
        <v>43889</v>
      </c>
      <c r="E1724" s="237" t="s">
        <v>4041</v>
      </c>
      <c r="F1724" s="237" t="s">
        <v>13</v>
      </c>
      <c r="G1724" s="237">
        <v>404911</v>
      </c>
      <c r="H1724" s="190"/>
      <c r="I1724" s="248" t="s">
        <v>693</v>
      </c>
      <c r="J1724" s="190"/>
      <c r="K1724" s="190"/>
      <c r="L1724" s="190"/>
      <c r="M1724" s="190"/>
      <c r="N1724" s="268">
        <v>18664.41</v>
      </c>
      <c r="O1724" s="268">
        <v>0</v>
      </c>
      <c r="P1724" s="190" t="s">
        <v>657</v>
      </c>
      <c r="Q1724" s="377"/>
    </row>
    <row r="1725" spans="1:17" ht="38.25">
      <c r="A1725" s="265" t="s">
        <v>691</v>
      </c>
      <c r="B1725" s="190"/>
      <c r="C1725" s="266" t="s">
        <v>1337</v>
      </c>
      <c r="D1725" s="267">
        <v>43889</v>
      </c>
      <c r="E1725" s="237" t="s">
        <v>4042</v>
      </c>
      <c r="F1725" s="237" t="s">
        <v>13</v>
      </c>
      <c r="G1725" s="237">
        <v>404913</v>
      </c>
      <c r="H1725" s="190"/>
      <c r="I1725" s="248" t="s">
        <v>693</v>
      </c>
      <c r="J1725" s="190"/>
      <c r="K1725" s="190"/>
      <c r="L1725" s="190"/>
      <c r="M1725" s="190"/>
      <c r="N1725" s="268">
        <v>354323.05</v>
      </c>
      <c r="O1725" s="268">
        <v>0</v>
      </c>
      <c r="P1725" s="190" t="s">
        <v>657</v>
      </c>
      <c r="Q1725" s="377"/>
    </row>
    <row r="1726" spans="1:17" ht="38.25">
      <c r="A1726" s="265" t="s">
        <v>691</v>
      </c>
      <c r="B1726" s="190"/>
      <c r="C1726" s="266" t="s">
        <v>1337</v>
      </c>
      <c r="D1726" s="267">
        <v>43889</v>
      </c>
      <c r="E1726" s="237" t="s">
        <v>4043</v>
      </c>
      <c r="F1726" s="237" t="s">
        <v>13</v>
      </c>
      <c r="G1726" s="237">
        <v>404915</v>
      </c>
      <c r="H1726" s="190"/>
      <c r="I1726" s="248" t="s">
        <v>693</v>
      </c>
      <c r="J1726" s="190"/>
      <c r="K1726" s="190"/>
      <c r="L1726" s="190"/>
      <c r="M1726" s="190"/>
      <c r="N1726" s="268">
        <v>6925.1</v>
      </c>
      <c r="O1726" s="268">
        <v>0</v>
      </c>
      <c r="P1726" s="190" t="s">
        <v>657</v>
      </c>
      <c r="Q1726" s="377"/>
    </row>
    <row r="1727" spans="1:17" ht="38.25">
      <c r="A1727" s="265" t="s">
        <v>691</v>
      </c>
      <c r="B1727" s="190"/>
      <c r="C1727" s="266" t="s">
        <v>1337</v>
      </c>
      <c r="D1727" s="267">
        <v>43889</v>
      </c>
      <c r="E1727" s="237" t="s">
        <v>4044</v>
      </c>
      <c r="F1727" s="237" t="s">
        <v>13</v>
      </c>
      <c r="G1727" s="237">
        <v>404917</v>
      </c>
      <c r="H1727" s="190"/>
      <c r="I1727" s="248" t="s">
        <v>693</v>
      </c>
      <c r="J1727" s="190"/>
      <c r="K1727" s="190"/>
      <c r="L1727" s="190"/>
      <c r="M1727" s="190"/>
      <c r="N1727" s="268">
        <v>128.41999999999999</v>
      </c>
      <c r="O1727" s="268">
        <v>0</v>
      </c>
      <c r="P1727" s="190" t="s">
        <v>657</v>
      </c>
      <c r="Q1727" s="377"/>
    </row>
    <row r="1728" spans="1:17" ht="38.25">
      <c r="A1728" s="265" t="s">
        <v>691</v>
      </c>
      <c r="B1728" s="190"/>
      <c r="C1728" s="266" t="s">
        <v>1337</v>
      </c>
      <c r="D1728" s="267">
        <v>43889</v>
      </c>
      <c r="E1728" s="237" t="s">
        <v>4045</v>
      </c>
      <c r="F1728" s="237" t="s">
        <v>13</v>
      </c>
      <c r="G1728" s="237">
        <v>404919</v>
      </c>
      <c r="H1728" s="190"/>
      <c r="I1728" s="248" t="s">
        <v>693</v>
      </c>
      <c r="J1728" s="190"/>
      <c r="K1728" s="190"/>
      <c r="L1728" s="190"/>
      <c r="M1728" s="190"/>
      <c r="N1728" s="268">
        <v>1600.85</v>
      </c>
      <c r="O1728" s="268">
        <v>0</v>
      </c>
      <c r="P1728" s="190" t="s">
        <v>657</v>
      </c>
      <c r="Q1728" s="377"/>
    </row>
    <row r="1729" spans="1:17" ht="38.25">
      <c r="A1729" s="265" t="s">
        <v>691</v>
      </c>
      <c r="B1729" s="190"/>
      <c r="C1729" s="266" t="s">
        <v>1337</v>
      </c>
      <c r="D1729" s="267">
        <v>43889</v>
      </c>
      <c r="E1729" s="237" t="s">
        <v>4046</v>
      </c>
      <c r="F1729" s="237" t="s">
        <v>13</v>
      </c>
      <c r="G1729" s="237">
        <v>404921</v>
      </c>
      <c r="H1729" s="190"/>
      <c r="I1729" s="248" t="s">
        <v>693</v>
      </c>
      <c r="J1729" s="190"/>
      <c r="K1729" s="190"/>
      <c r="L1729" s="190"/>
      <c r="M1729" s="190"/>
      <c r="N1729" s="268">
        <v>6596.44</v>
      </c>
      <c r="O1729" s="268">
        <v>0</v>
      </c>
      <c r="P1729" s="190" t="s">
        <v>657</v>
      </c>
      <c r="Q1729" s="377"/>
    </row>
    <row r="1730" spans="1:17" ht="38.25">
      <c r="A1730" s="265" t="s">
        <v>691</v>
      </c>
      <c r="B1730" s="190"/>
      <c r="C1730" s="266" t="s">
        <v>1337</v>
      </c>
      <c r="D1730" s="267">
        <v>43889</v>
      </c>
      <c r="E1730" s="237" t="s">
        <v>4047</v>
      </c>
      <c r="F1730" s="237" t="s">
        <v>13</v>
      </c>
      <c r="G1730" s="237">
        <v>404923</v>
      </c>
      <c r="H1730" s="190"/>
      <c r="I1730" s="248" t="s">
        <v>693</v>
      </c>
      <c r="J1730" s="190"/>
      <c r="K1730" s="190"/>
      <c r="L1730" s="190"/>
      <c r="M1730" s="190"/>
      <c r="N1730" s="268">
        <v>6596.44</v>
      </c>
      <c r="O1730" s="268">
        <v>0</v>
      </c>
      <c r="P1730" s="190" t="s">
        <v>657</v>
      </c>
      <c r="Q1730" s="377"/>
    </row>
    <row r="1731" spans="1:17" ht="38.25">
      <c r="A1731" s="265" t="s">
        <v>691</v>
      </c>
      <c r="B1731" s="190"/>
      <c r="C1731" s="266" t="s">
        <v>1337</v>
      </c>
      <c r="D1731" s="267">
        <v>43889</v>
      </c>
      <c r="E1731" s="237" t="s">
        <v>4048</v>
      </c>
      <c r="F1731" s="237" t="s">
        <v>13</v>
      </c>
      <c r="G1731" s="237">
        <v>404925</v>
      </c>
      <c r="H1731" s="190"/>
      <c r="I1731" s="248" t="s">
        <v>693</v>
      </c>
      <c r="J1731" s="190"/>
      <c r="K1731" s="190"/>
      <c r="L1731" s="190"/>
      <c r="M1731" s="190"/>
      <c r="N1731" s="268">
        <v>6596.44</v>
      </c>
      <c r="O1731" s="268">
        <v>0</v>
      </c>
      <c r="P1731" s="190" t="s">
        <v>657</v>
      </c>
      <c r="Q1731" s="377"/>
    </row>
    <row r="1732" spans="1:17" ht="38.25">
      <c r="A1732" s="265" t="s">
        <v>691</v>
      </c>
      <c r="B1732" s="190"/>
      <c r="C1732" s="266" t="s">
        <v>1337</v>
      </c>
      <c r="D1732" s="267">
        <v>43889</v>
      </c>
      <c r="E1732" s="237" t="s">
        <v>4049</v>
      </c>
      <c r="F1732" s="237" t="s">
        <v>13</v>
      </c>
      <c r="G1732" s="237">
        <v>404927</v>
      </c>
      <c r="H1732" s="190"/>
      <c r="I1732" s="248" t="s">
        <v>693</v>
      </c>
      <c r="J1732" s="190"/>
      <c r="K1732" s="190"/>
      <c r="L1732" s="190"/>
      <c r="M1732" s="190"/>
      <c r="N1732" s="268">
        <v>6596.44</v>
      </c>
      <c r="O1732" s="268">
        <v>0</v>
      </c>
      <c r="P1732" s="190" t="s">
        <v>657</v>
      </c>
      <c r="Q1732" s="377"/>
    </row>
    <row r="1733" spans="1:17" ht="38.25">
      <c r="A1733" s="265" t="s">
        <v>691</v>
      </c>
      <c r="B1733" s="190"/>
      <c r="C1733" s="266" t="s">
        <v>1337</v>
      </c>
      <c r="D1733" s="267">
        <v>43889</v>
      </c>
      <c r="E1733" s="237" t="s">
        <v>4050</v>
      </c>
      <c r="F1733" s="237" t="s">
        <v>13</v>
      </c>
      <c r="G1733" s="237">
        <v>404929</v>
      </c>
      <c r="H1733" s="190"/>
      <c r="I1733" s="248" t="s">
        <v>693</v>
      </c>
      <c r="J1733" s="190"/>
      <c r="K1733" s="190"/>
      <c r="L1733" s="190"/>
      <c r="M1733" s="190"/>
      <c r="N1733" s="268">
        <v>35270.76</v>
      </c>
      <c r="O1733" s="268">
        <v>0</v>
      </c>
      <c r="P1733" s="190" t="s">
        <v>657</v>
      </c>
      <c r="Q1733" s="377"/>
    </row>
    <row r="1734" spans="1:17" ht="38.25">
      <c r="A1734" s="265" t="s">
        <v>691</v>
      </c>
      <c r="B1734" s="190"/>
      <c r="C1734" s="266" t="s">
        <v>1337</v>
      </c>
      <c r="D1734" s="267">
        <v>43889</v>
      </c>
      <c r="E1734" s="237" t="s">
        <v>4051</v>
      </c>
      <c r="F1734" s="237" t="s">
        <v>13</v>
      </c>
      <c r="G1734" s="237">
        <v>404931</v>
      </c>
      <c r="H1734" s="190"/>
      <c r="I1734" s="248" t="s">
        <v>693</v>
      </c>
      <c r="J1734" s="190"/>
      <c r="K1734" s="190"/>
      <c r="L1734" s="190"/>
      <c r="M1734" s="190"/>
      <c r="N1734" s="268">
        <v>997.79</v>
      </c>
      <c r="O1734" s="268">
        <v>0</v>
      </c>
      <c r="P1734" s="190" t="s">
        <v>657</v>
      </c>
      <c r="Q1734" s="377"/>
    </row>
    <row r="1735" spans="1:17" ht="38.25">
      <c r="A1735" s="265" t="s">
        <v>691</v>
      </c>
      <c r="B1735" s="190"/>
      <c r="C1735" s="266" t="s">
        <v>1337</v>
      </c>
      <c r="D1735" s="267">
        <v>43889</v>
      </c>
      <c r="E1735" s="237" t="s">
        <v>4052</v>
      </c>
      <c r="F1735" s="237" t="s">
        <v>13</v>
      </c>
      <c r="G1735" s="237">
        <v>404933</v>
      </c>
      <c r="H1735" s="190"/>
      <c r="I1735" s="248" t="s">
        <v>693</v>
      </c>
      <c r="J1735" s="190"/>
      <c r="K1735" s="190"/>
      <c r="L1735" s="190"/>
      <c r="M1735" s="190"/>
      <c r="N1735" s="268">
        <v>12441.09</v>
      </c>
      <c r="O1735" s="268">
        <v>0</v>
      </c>
      <c r="P1735" s="190" t="s">
        <v>657</v>
      </c>
      <c r="Q1735" s="377"/>
    </row>
    <row r="1736" spans="1:17" ht="38.25">
      <c r="A1736" s="265" t="s">
        <v>691</v>
      </c>
      <c r="B1736" s="190"/>
      <c r="C1736" s="266" t="s">
        <v>1337</v>
      </c>
      <c r="D1736" s="267">
        <v>43889</v>
      </c>
      <c r="E1736" s="237" t="s">
        <v>4053</v>
      </c>
      <c r="F1736" s="237" t="s">
        <v>13</v>
      </c>
      <c r="G1736" s="237">
        <v>404935</v>
      </c>
      <c r="H1736" s="190"/>
      <c r="I1736" s="248" t="s">
        <v>693</v>
      </c>
      <c r="J1736" s="190"/>
      <c r="K1736" s="190"/>
      <c r="L1736" s="190"/>
      <c r="M1736" s="190"/>
      <c r="N1736" s="268">
        <v>51263.96</v>
      </c>
      <c r="O1736" s="268">
        <v>0</v>
      </c>
      <c r="P1736" s="190" t="s">
        <v>657</v>
      </c>
      <c r="Q1736" s="377"/>
    </row>
    <row r="1737" spans="1:17" ht="38.25">
      <c r="A1737" s="265" t="s">
        <v>691</v>
      </c>
      <c r="B1737" s="190"/>
      <c r="C1737" s="266" t="s">
        <v>1337</v>
      </c>
      <c r="D1737" s="267">
        <v>43889</v>
      </c>
      <c r="E1737" s="237" t="s">
        <v>4054</v>
      </c>
      <c r="F1737" s="237" t="s">
        <v>13</v>
      </c>
      <c r="G1737" s="237">
        <v>404937</v>
      </c>
      <c r="H1737" s="190"/>
      <c r="I1737" s="248" t="s">
        <v>693</v>
      </c>
      <c r="J1737" s="190"/>
      <c r="K1737" s="190"/>
      <c r="L1737" s="190"/>
      <c r="M1737" s="190"/>
      <c r="N1737" s="268">
        <v>51263.96</v>
      </c>
      <c r="O1737" s="268">
        <v>0</v>
      </c>
      <c r="P1737" s="190" t="s">
        <v>657</v>
      </c>
      <c r="Q1737" s="377"/>
    </row>
    <row r="1738" spans="1:17" ht="38.25">
      <c r="A1738" s="265" t="s">
        <v>691</v>
      </c>
      <c r="B1738" s="190"/>
      <c r="C1738" s="266" t="s">
        <v>1337</v>
      </c>
      <c r="D1738" s="267">
        <v>43889</v>
      </c>
      <c r="E1738" s="237" t="s">
        <v>4055</v>
      </c>
      <c r="F1738" s="237" t="s">
        <v>13</v>
      </c>
      <c r="G1738" s="237">
        <v>404939</v>
      </c>
      <c r="H1738" s="190"/>
      <c r="I1738" s="248" t="s">
        <v>693</v>
      </c>
      <c r="J1738" s="190"/>
      <c r="K1738" s="190"/>
      <c r="L1738" s="190"/>
      <c r="M1738" s="190"/>
      <c r="N1738" s="268">
        <v>51263.96</v>
      </c>
      <c r="O1738" s="268">
        <v>0</v>
      </c>
      <c r="P1738" s="190" t="s">
        <v>657</v>
      </c>
      <c r="Q1738" s="377"/>
    </row>
    <row r="1739" spans="1:17" ht="38.25">
      <c r="A1739" s="265" t="s">
        <v>691</v>
      </c>
      <c r="B1739" s="190"/>
      <c r="C1739" s="266" t="s">
        <v>1337</v>
      </c>
      <c r="D1739" s="267">
        <v>43889</v>
      </c>
      <c r="E1739" s="237" t="s">
        <v>4056</v>
      </c>
      <c r="F1739" s="237" t="s">
        <v>13</v>
      </c>
      <c r="G1739" s="237">
        <v>404941</v>
      </c>
      <c r="H1739" s="190"/>
      <c r="I1739" s="248" t="s">
        <v>693</v>
      </c>
      <c r="J1739" s="190"/>
      <c r="K1739" s="190"/>
      <c r="L1739" s="190"/>
      <c r="M1739" s="190"/>
      <c r="N1739" s="268">
        <v>51263.96</v>
      </c>
      <c r="O1739" s="268">
        <v>0</v>
      </c>
      <c r="P1739" s="190" t="s">
        <v>657</v>
      </c>
      <c r="Q1739" s="377"/>
    </row>
    <row r="1740" spans="1:17" ht="38.25">
      <c r="A1740" s="265" t="s">
        <v>691</v>
      </c>
      <c r="B1740" s="190"/>
      <c r="C1740" s="266" t="s">
        <v>1337</v>
      </c>
      <c r="D1740" s="267">
        <v>43889</v>
      </c>
      <c r="E1740" s="237" t="s">
        <v>4057</v>
      </c>
      <c r="F1740" s="237" t="s">
        <v>13</v>
      </c>
      <c r="G1740" s="237">
        <v>404943</v>
      </c>
      <c r="H1740" s="190"/>
      <c r="I1740" s="248" t="s">
        <v>693</v>
      </c>
      <c r="J1740" s="190"/>
      <c r="K1740" s="190"/>
      <c r="L1740" s="190"/>
      <c r="M1740" s="190"/>
      <c r="N1740" s="268">
        <v>4995.59</v>
      </c>
      <c r="O1740" s="268">
        <v>0</v>
      </c>
      <c r="P1740" s="190" t="s">
        <v>657</v>
      </c>
      <c r="Q1740" s="377"/>
    </row>
    <row r="1741" spans="1:17" ht="38.25">
      <c r="A1741" s="265" t="s">
        <v>691</v>
      </c>
      <c r="B1741" s="190"/>
      <c r="C1741" s="266" t="s">
        <v>1337</v>
      </c>
      <c r="D1741" s="267">
        <v>43889</v>
      </c>
      <c r="E1741" s="237" t="s">
        <v>4058</v>
      </c>
      <c r="F1741" s="237" t="s">
        <v>13</v>
      </c>
      <c r="G1741" s="237">
        <v>404945</v>
      </c>
      <c r="H1741" s="190"/>
      <c r="I1741" s="248" t="s">
        <v>693</v>
      </c>
      <c r="J1741" s="190"/>
      <c r="K1741" s="190"/>
      <c r="L1741" s="190"/>
      <c r="M1741" s="190"/>
      <c r="N1741" s="268">
        <v>6468.02</v>
      </c>
      <c r="O1741" s="268">
        <v>0</v>
      </c>
      <c r="P1741" s="190" t="s">
        <v>657</v>
      </c>
      <c r="Q1741" s="377"/>
    </row>
    <row r="1742" spans="1:17" ht="38.25">
      <c r="A1742" s="265" t="s">
        <v>691</v>
      </c>
      <c r="B1742" s="190"/>
      <c r="C1742" s="266" t="s">
        <v>1337</v>
      </c>
      <c r="D1742" s="267">
        <v>43889</v>
      </c>
      <c r="E1742" s="237" t="s">
        <v>4059</v>
      </c>
      <c r="F1742" s="237" t="s">
        <v>13</v>
      </c>
      <c r="G1742" s="237">
        <v>404947</v>
      </c>
      <c r="H1742" s="190"/>
      <c r="I1742" s="248" t="s">
        <v>693</v>
      </c>
      <c r="J1742" s="190"/>
      <c r="K1742" s="190"/>
      <c r="L1742" s="190"/>
      <c r="M1742" s="190"/>
      <c r="N1742" s="268">
        <v>18301.11</v>
      </c>
      <c r="O1742" s="268">
        <v>0</v>
      </c>
      <c r="P1742" s="190" t="s">
        <v>657</v>
      </c>
      <c r="Q1742" s="377"/>
    </row>
    <row r="1743" spans="1:17" ht="38.25">
      <c r="A1743" s="265" t="s">
        <v>691</v>
      </c>
      <c r="B1743" s="190"/>
      <c r="C1743" s="266" t="s">
        <v>1337</v>
      </c>
      <c r="D1743" s="267">
        <v>43889</v>
      </c>
      <c r="E1743" s="237" t="s">
        <v>4060</v>
      </c>
      <c r="F1743" s="237" t="s">
        <v>13</v>
      </c>
      <c r="G1743" s="237">
        <v>404949</v>
      </c>
      <c r="H1743" s="190"/>
      <c r="I1743" s="248" t="s">
        <v>693</v>
      </c>
      <c r="J1743" s="190"/>
      <c r="K1743" s="190"/>
      <c r="L1743" s="190"/>
      <c r="M1743" s="190"/>
      <c r="N1743" s="268">
        <v>5822.84</v>
      </c>
      <c r="O1743" s="268">
        <v>0</v>
      </c>
      <c r="P1743" s="190" t="s">
        <v>657</v>
      </c>
      <c r="Q1743" s="377"/>
    </row>
    <row r="1744" spans="1:17" ht="38.25">
      <c r="A1744" s="265" t="s">
        <v>691</v>
      </c>
      <c r="B1744" s="190"/>
      <c r="C1744" s="266" t="s">
        <v>1337</v>
      </c>
      <c r="D1744" s="267">
        <v>43889</v>
      </c>
      <c r="E1744" s="237" t="s">
        <v>4061</v>
      </c>
      <c r="F1744" s="237" t="s">
        <v>13</v>
      </c>
      <c r="G1744" s="237">
        <v>404951</v>
      </c>
      <c r="H1744" s="190"/>
      <c r="I1744" s="248" t="s">
        <v>693</v>
      </c>
      <c r="J1744" s="190"/>
      <c r="K1744" s="190"/>
      <c r="L1744" s="190"/>
      <c r="M1744" s="190"/>
      <c r="N1744" s="268">
        <v>14134.82</v>
      </c>
      <c r="O1744" s="268">
        <v>0</v>
      </c>
      <c r="P1744" s="190" t="s">
        <v>657</v>
      </c>
      <c r="Q1744" s="377"/>
    </row>
    <row r="1745" spans="1:17" ht="38.25">
      <c r="A1745" s="265" t="s">
        <v>691</v>
      </c>
      <c r="B1745" s="190"/>
      <c r="C1745" s="266" t="s">
        <v>1337</v>
      </c>
      <c r="D1745" s="267">
        <v>43889</v>
      </c>
      <c r="E1745" s="237" t="s">
        <v>4062</v>
      </c>
      <c r="F1745" s="237" t="s">
        <v>13</v>
      </c>
      <c r="G1745" s="237">
        <v>404953</v>
      </c>
      <c r="H1745" s="190"/>
      <c r="I1745" s="248" t="s">
        <v>693</v>
      </c>
      <c r="J1745" s="190"/>
      <c r="K1745" s="190"/>
      <c r="L1745" s="190"/>
      <c r="M1745" s="190"/>
      <c r="N1745" s="268">
        <v>38822.870000000003</v>
      </c>
      <c r="O1745" s="268">
        <v>0</v>
      </c>
      <c r="P1745" s="190" t="s">
        <v>657</v>
      </c>
      <c r="Q1745" s="377"/>
    </row>
    <row r="1746" spans="1:17" ht="38.25">
      <c r="A1746" s="265" t="s">
        <v>691</v>
      </c>
      <c r="B1746" s="190"/>
      <c r="C1746" s="266" t="s">
        <v>1337</v>
      </c>
      <c r="D1746" s="267">
        <v>43889</v>
      </c>
      <c r="E1746" s="237" t="s">
        <v>4063</v>
      </c>
      <c r="F1746" s="237" t="s">
        <v>13</v>
      </c>
      <c r="G1746" s="237">
        <v>404955</v>
      </c>
      <c r="H1746" s="190"/>
      <c r="I1746" s="248" t="s">
        <v>693</v>
      </c>
      <c r="J1746" s="190"/>
      <c r="K1746" s="190"/>
      <c r="L1746" s="190"/>
      <c r="M1746" s="190"/>
      <c r="N1746" s="268">
        <v>50266.17</v>
      </c>
      <c r="O1746" s="268">
        <v>0</v>
      </c>
      <c r="P1746" s="190" t="s">
        <v>657</v>
      </c>
      <c r="Q1746" s="377"/>
    </row>
    <row r="1747" spans="1:17" ht="38.25">
      <c r="A1747" s="265" t="s">
        <v>691</v>
      </c>
      <c r="B1747" s="190"/>
      <c r="C1747" s="266" t="s">
        <v>1337</v>
      </c>
      <c r="D1747" s="267">
        <v>43889</v>
      </c>
      <c r="E1747" s="237" t="s">
        <v>4064</v>
      </c>
      <c r="F1747" s="237" t="s">
        <v>13</v>
      </c>
      <c r="G1747" s="237">
        <v>404958</v>
      </c>
      <c r="H1747" s="190"/>
      <c r="I1747" s="248" t="s">
        <v>693</v>
      </c>
      <c r="J1747" s="190"/>
      <c r="K1747" s="190"/>
      <c r="L1747" s="190"/>
      <c r="M1747" s="190"/>
      <c r="N1747" s="268">
        <v>2799659.43</v>
      </c>
      <c r="O1747" s="268">
        <v>0</v>
      </c>
      <c r="P1747" s="190" t="s">
        <v>657</v>
      </c>
      <c r="Q1747" s="377"/>
    </row>
    <row r="1748" spans="1:17" ht="38.25">
      <c r="A1748" s="265" t="s">
        <v>691</v>
      </c>
      <c r="B1748" s="190"/>
      <c r="C1748" s="266" t="s">
        <v>1337</v>
      </c>
      <c r="D1748" s="267">
        <v>43889</v>
      </c>
      <c r="E1748" s="237" t="s">
        <v>4065</v>
      </c>
      <c r="F1748" s="237" t="s">
        <v>13</v>
      </c>
      <c r="G1748" s="237">
        <v>404960</v>
      </c>
      <c r="H1748" s="190"/>
      <c r="I1748" s="248" t="s">
        <v>693</v>
      </c>
      <c r="J1748" s="190"/>
      <c r="K1748" s="190"/>
      <c r="L1748" s="190"/>
      <c r="M1748" s="190"/>
      <c r="N1748" s="268">
        <v>2799659.43</v>
      </c>
      <c r="O1748" s="268">
        <v>0</v>
      </c>
      <c r="P1748" s="190" t="s">
        <v>657</v>
      </c>
      <c r="Q1748" s="377"/>
    </row>
    <row r="1749" spans="1:17" ht="38.25">
      <c r="A1749" s="265" t="s">
        <v>691</v>
      </c>
      <c r="B1749" s="190"/>
      <c r="C1749" s="266" t="s">
        <v>1337</v>
      </c>
      <c r="D1749" s="267">
        <v>43889</v>
      </c>
      <c r="E1749" s="237" t="s">
        <v>4066</v>
      </c>
      <c r="F1749" s="237" t="s">
        <v>13</v>
      </c>
      <c r="G1749" s="237">
        <v>404962</v>
      </c>
      <c r="H1749" s="190"/>
      <c r="I1749" s="248" t="s">
        <v>693</v>
      </c>
      <c r="J1749" s="190"/>
      <c r="K1749" s="190"/>
      <c r="L1749" s="190"/>
      <c r="M1749" s="190"/>
      <c r="N1749" s="268">
        <v>2799659.43</v>
      </c>
      <c r="O1749" s="268">
        <v>0</v>
      </c>
      <c r="P1749" s="190" t="s">
        <v>657</v>
      </c>
      <c r="Q1749" s="377"/>
    </row>
    <row r="1750" spans="1:17" ht="38.25">
      <c r="A1750" s="265" t="s">
        <v>691</v>
      </c>
      <c r="B1750" s="190"/>
      <c r="C1750" s="266" t="s">
        <v>1337</v>
      </c>
      <c r="D1750" s="267">
        <v>43889</v>
      </c>
      <c r="E1750" s="237" t="s">
        <v>4067</v>
      </c>
      <c r="F1750" s="237" t="s">
        <v>13</v>
      </c>
      <c r="G1750" s="237">
        <v>404964</v>
      </c>
      <c r="H1750" s="190"/>
      <c r="I1750" s="248" t="s">
        <v>693</v>
      </c>
      <c r="J1750" s="190"/>
      <c r="K1750" s="190"/>
      <c r="L1750" s="190"/>
      <c r="M1750" s="190"/>
      <c r="N1750" s="268">
        <v>2799659.43</v>
      </c>
      <c r="O1750" s="268">
        <v>0</v>
      </c>
      <c r="P1750" s="190" t="s">
        <v>657</v>
      </c>
      <c r="Q1750" s="377"/>
    </row>
    <row r="1751" spans="1:17" ht="38.25">
      <c r="A1751" s="265" t="s">
        <v>691</v>
      </c>
      <c r="B1751" s="190"/>
      <c r="C1751" s="266" t="s">
        <v>1337</v>
      </c>
      <c r="D1751" s="267">
        <v>43889</v>
      </c>
      <c r="E1751" s="237" t="s">
        <v>4068</v>
      </c>
      <c r="F1751" s="237" t="s">
        <v>13</v>
      </c>
      <c r="G1751" s="237">
        <v>404966</v>
      </c>
      <c r="H1751" s="190"/>
      <c r="I1751" s="248" t="s">
        <v>693</v>
      </c>
      <c r="J1751" s="190"/>
      <c r="K1751" s="190"/>
      <c r="L1751" s="190"/>
      <c r="M1751" s="190"/>
      <c r="N1751" s="268">
        <v>2799659.43</v>
      </c>
      <c r="O1751" s="268">
        <v>0</v>
      </c>
      <c r="P1751" s="190" t="s">
        <v>657</v>
      </c>
      <c r="Q1751" s="377"/>
    </row>
    <row r="1752" spans="1:17" ht="38.25">
      <c r="A1752" s="265" t="s">
        <v>691</v>
      </c>
      <c r="B1752" s="190"/>
      <c r="C1752" s="266" t="s">
        <v>1337</v>
      </c>
      <c r="D1752" s="267">
        <v>43889</v>
      </c>
      <c r="E1752" s="237" t="s">
        <v>4069</v>
      </c>
      <c r="F1752" s="237" t="s">
        <v>13</v>
      </c>
      <c r="G1752" s="237">
        <v>404968</v>
      </c>
      <c r="H1752" s="190"/>
      <c r="I1752" s="248" t="s">
        <v>693</v>
      </c>
      <c r="J1752" s="190"/>
      <c r="K1752" s="190"/>
      <c r="L1752" s="190"/>
      <c r="M1752" s="190"/>
      <c r="N1752" s="268">
        <v>7689593.3799999999</v>
      </c>
      <c r="O1752" s="268">
        <v>0</v>
      </c>
      <c r="P1752" s="190" t="s">
        <v>657</v>
      </c>
      <c r="Q1752" s="377"/>
    </row>
    <row r="1753" spans="1:17" ht="38.25">
      <c r="A1753" s="265" t="s">
        <v>691</v>
      </c>
      <c r="B1753" s="190"/>
      <c r="C1753" s="266" t="s">
        <v>1337</v>
      </c>
      <c r="D1753" s="267">
        <v>43889</v>
      </c>
      <c r="E1753" s="237" t="s">
        <v>4070</v>
      </c>
      <c r="F1753" s="237" t="s">
        <v>13</v>
      </c>
      <c r="G1753" s="237">
        <v>404970</v>
      </c>
      <c r="H1753" s="190"/>
      <c r="I1753" s="248" t="s">
        <v>693</v>
      </c>
      <c r="J1753" s="190"/>
      <c r="K1753" s="190"/>
      <c r="L1753" s="190"/>
      <c r="M1753" s="190"/>
      <c r="N1753" s="268">
        <v>7689593.3799999999</v>
      </c>
      <c r="O1753" s="268">
        <v>0</v>
      </c>
      <c r="P1753" s="190" t="s">
        <v>657</v>
      </c>
      <c r="Q1753" s="377"/>
    </row>
    <row r="1754" spans="1:17" ht="38.25">
      <c r="A1754" s="265" t="s">
        <v>691</v>
      </c>
      <c r="B1754" s="190"/>
      <c r="C1754" s="266" t="s">
        <v>1337</v>
      </c>
      <c r="D1754" s="267">
        <v>43889</v>
      </c>
      <c r="E1754" s="237" t="s">
        <v>4071</v>
      </c>
      <c r="F1754" s="237" t="s">
        <v>13</v>
      </c>
      <c r="G1754" s="237">
        <v>404972</v>
      </c>
      <c r="H1754" s="190"/>
      <c r="I1754" s="248" t="s">
        <v>693</v>
      </c>
      <c r="J1754" s="190"/>
      <c r="K1754" s="190"/>
      <c r="L1754" s="190"/>
      <c r="M1754" s="190"/>
      <c r="N1754" s="268">
        <v>7689593.3799999999</v>
      </c>
      <c r="O1754" s="268">
        <v>0</v>
      </c>
      <c r="P1754" s="190" t="s">
        <v>657</v>
      </c>
      <c r="Q1754" s="377"/>
    </row>
    <row r="1755" spans="1:17" ht="38.25">
      <c r="A1755" s="265" t="s">
        <v>691</v>
      </c>
      <c r="B1755" s="190"/>
      <c r="C1755" s="266" t="s">
        <v>1337</v>
      </c>
      <c r="D1755" s="267">
        <v>43889</v>
      </c>
      <c r="E1755" s="237" t="s">
        <v>4072</v>
      </c>
      <c r="F1755" s="237" t="s">
        <v>13</v>
      </c>
      <c r="G1755" s="237">
        <v>404974</v>
      </c>
      <c r="H1755" s="190"/>
      <c r="I1755" s="248" t="s">
        <v>693</v>
      </c>
      <c r="J1755" s="190"/>
      <c r="K1755" s="190"/>
      <c r="L1755" s="190"/>
      <c r="M1755" s="190"/>
      <c r="N1755" s="268">
        <v>7689593.3799999999</v>
      </c>
      <c r="O1755" s="268">
        <v>0</v>
      </c>
      <c r="P1755" s="190" t="s">
        <v>657</v>
      </c>
      <c r="Q1755" s="377"/>
    </row>
    <row r="1756" spans="1:17" ht="38.25">
      <c r="A1756" s="265" t="s">
        <v>691</v>
      </c>
      <c r="B1756" s="190"/>
      <c r="C1756" s="266" t="s">
        <v>1337</v>
      </c>
      <c r="D1756" s="267">
        <v>43889</v>
      </c>
      <c r="E1756" s="237" t="s">
        <v>4073</v>
      </c>
      <c r="F1756" s="237" t="s">
        <v>13</v>
      </c>
      <c r="G1756" s="237">
        <v>404976</v>
      </c>
      <c r="H1756" s="190"/>
      <c r="I1756" s="248" t="s">
        <v>693</v>
      </c>
      <c r="J1756" s="190"/>
      <c r="K1756" s="190"/>
      <c r="L1756" s="190"/>
      <c r="M1756" s="190"/>
      <c r="N1756" s="268">
        <v>7689593.3799999999</v>
      </c>
      <c r="O1756" s="268">
        <v>0</v>
      </c>
      <c r="P1756" s="190" t="s">
        <v>657</v>
      </c>
      <c r="Q1756" s="377"/>
    </row>
    <row r="1757" spans="1:17" ht="38.25">
      <c r="A1757" s="265" t="s">
        <v>691</v>
      </c>
      <c r="B1757" s="190"/>
      <c r="C1757" s="266" t="s">
        <v>1337</v>
      </c>
      <c r="D1757" s="267">
        <v>43889</v>
      </c>
      <c r="E1757" s="237" t="s">
        <v>4074</v>
      </c>
      <c r="F1757" s="237" t="s">
        <v>13</v>
      </c>
      <c r="G1757" s="237">
        <v>404978</v>
      </c>
      <c r="H1757" s="190"/>
      <c r="I1757" s="248" t="s">
        <v>693</v>
      </c>
      <c r="J1757" s="190"/>
      <c r="K1757" s="190"/>
      <c r="L1757" s="190"/>
      <c r="M1757" s="190"/>
      <c r="N1757" s="268">
        <v>6513874.2400000002</v>
      </c>
      <c r="O1757" s="268">
        <v>0</v>
      </c>
      <c r="P1757" s="190" t="s">
        <v>657</v>
      </c>
      <c r="Q1757" s="377"/>
    </row>
    <row r="1758" spans="1:17" ht="38.25">
      <c r="A1758" s="265" t="s">
        <v>691</v>
      </c>
      <c r="B1758" s="190"/>
      <c r="C1758" s="266" t="s">
        <v>1337</v>
      </c>
      <c r="D1758" s="267">
        <v>43889</v>
      </c>
      <c r="E1758" s="237" t="s">
        <v>4075</v>
      </c>
      <c r="F1758" s="237" t="s">
        <v>13</v>
      </c>
      <c r="G1758" s="237">
        <v>404980</v>
      </c>
      <c r="H1758" s="190"/>
      <c r="I1758" s="248" t="s">
        <v>693</v>
      </c>
      <c r="J1758" s="190"/>
      <c r="K1758" s="190"/>
      <c r="L1758" s="190"/>
      <c r="M1758" s="190"/>
      <c r="N1758" s="268">
        <v>6513874.2400000002</v>
      </c>
      <c r="O1758" s="268">
        <v>0</v>
      </c>
      <c r="P1758" s="190" t="s">
        <v>657</v>
      </c>
      <c r="Q1758" s="377"/>
    </row>
    <row r="1759" spans="1:17" ht="38.25">
      <c r="A1759" s="265" t="s">
        <v>691</v>
      </c>
      <c r="B1759" s="190"/>
      <c r="C1759" s="266" t="s">
        <v>1337</v>
      </c>
      <c r="D1759" s="267">
        <v>43889</v>
      </c>
      <c r="E1759" s="237" t="s">
        <v>4076</v>
      </c>
      <c r="F1759" s="237" t="s">
        <v>13</v>
      </c>
      <c r="G1759" s="237">
        <v>404982</v>
      </c>
      <c r="H1759" s="190"/>
      <c r="I1759" s="248" t="s">
        <v>693</v>
      </c>
      <c r="J1759" s="190"/>
      <c r="K1759" s="190"/>
      <c r="L1759" s="190"/>
      <c r="M1759" s="190"/>
      <c r="N1759" s="268">
        <v>6513874.2400000002</v>
      </c>
      <c r="O1759" s="268">
        <v>0</v>
      </c>
      <c r="P1759" s="190" t="s">
        <v>657</v>
      </c>
      <c r="Q1759" s="377"/>
    </row>
    <row r="1760" spans="1:17" ht="38.25">
      <c r="A1760" s="265" t="s">
        <v>691</v>
      </c>
      <c r="B1760" s="190"/>
      <c r="C1760" s="266" t="s">
        <v>1337</v>
      </c>
      <c r="D1760" s="267">
        <v>43889</v>
      </c>
      <c r="E1760" s="237" t="s">
        <v>4077</v>
      </c>
      <c r="F1760" s="237" t="s">
        <v>13</v>
      </c>
      <c r="G1760" s="237">
        <v>404984</v>
      </c>
      <c r="H1760" s="190"/>
      <c r="I1760" s="248" t="s">
        <v>693</v>
      </c>
      <c r="J1760" s="190"/>
      <c r="K1760" s="190"/>
      <c r="L1760" s="190"/>
      <c r="M1760" s="190"/>
      <c r="N1760" s="268">
        <v>6513874.2400000002</v>
      </c>
      <c r="O1760" s="268">
        <v>0</v>
      </c>
      <c r="P1760" s="190" t="s">
        <v>657</v>
      </c>
      <c r="Q1760" s="377"/>
    </row>
    <row r="1761" spans="1:17" ht="38.25">
      <c r="A1761" s="265" t="s">
        <v>691</v>
      </c>
      <c r="B1761" s="190"/>
      <c r="C1761" s="266" t="s">
        <v>1337</v>
      </c>
      <c r="D1761" s="267">
        <v>43889</v>
      </c>
      <c r="E1761" s="237" t="s">
        <v>4078</v>
      </c>
      <c r="F1761" s="237" t="s">
        <v>13</v>
      </c>
      <c r="G1761" s="237">
        <v>404986</v>
      </c>
      <c r="H1761" s="190"/>
      <c r="I1761" s="248" t="s">
        <v>693</v>
      </c>
      <c r="J1761" s="190"/>
      <c r="K1761" s="190"/>
      <c r="L1761" s="190"/>
      <c r="M1761" s="190"/>
      <c r="N1761" s="268">
        <v>17891120.649999999</v>
      </c>
      <c r="O1761" s="268">
        <v>0</v>
      </c>
      <c r="P1761" s="190" t="s">
        <v>657</v>
      </c>
      <c r="Q1761" s="377"/>
    </row>
    <row r="1762" spans="1:17" ht="38.25">
      <c r="A1762" s="265" t="s">
        <v>691</v>
      </c>
      <c r="B1762" s="190"/>
      <c r="C1762" s="266" t="s">
        <v>1337</v>
      </c>
      <c r="D1762" s="267">
        <v>43889</v>
      </c>
      <c r="E1762" s="237" t="s">
        <v>4079</v>
      </c>
      <c r="F1762" s="237" t="s">
        <v>13</v>
      </c>
      <c r="G1762" s="237">
        <v>404988</v>
      </c>
      <c r="H1762" s="190"/>
      <c r="I1762" s="248" t="s">
        <v>693</v>
      </c>
      <c r="J1762" s="190"/>
      <c r="K1762" s="190"/>
      <c r="L1762" s="190"/>
      <c r="M1762" s="190"/>
      <c r="N1762" s="268">
        <v>17891120.649999999</v>
      </c>
      <c r="O1762" s="268">
        <v>0</v>
      </c>
      <c r="P1762" s="190" t="s">
        <v>657</v>
      </c>
      <c r="Q1762" s="377"/>
    </row>
    <row r="1763" spans="1:17" ht="38.25">
      <c r="A1763" s="265" t="s">
        <v>691</v>
      </c>
      <c r="B1763" s="190"/>
      <c r="C1763" s="266" t="s">
        <v>1337</v>
      </c>
      <c r="D1763" s="267">
        <v>43889</v>
      </c>
      <c r="E1763" s="237" t="s">
        <v>4080</v>
      </c>
      <c r="F1763" s="237" t="s">
        <v>13</v>
      </c>
      <c r="G1763" s="237">
        <v>404990</v>
      </c>
      <c r="H1763" s="190"/>
      <c r="I1763" s="248" t="s">
        <v>693</v>
      </c>
      <c r="J1763" s="190"/>
      <c r="K1763" s="190"/>
      <c r="L1763" s="190"/>
      <c r="M1763" s="190"/>
      <c r="N1763" s="268">
        <v>17891120.649999999</v>
      </c>
      <c r="O1763" s="268">
        <v>0</v>
      </c>
      <c r="P1763" s="190" t="s">
        <v>657</v>
      </c>
      <c r="Q1763" s="377"/>
    </row>
    <row r="1764" spans="1:17" ht="38.25">
      <c r="A1764" s="265" t="s">
        <v>691</v>
      </c>
      <c r="B1764" s="190"/>
      <c r="C1764" s="266" t="s">
        <v>1337</v>
      </c>
      <c r="D1764" s="267">
        <v>43889</v>
      </c>
      <c r="E1764" s="237" t="s">
        <v>4081</v>
      </c>
      <c r="F1764" s="237" t="s">
        <v>13</v>
      </c>
      <c r="G1764" s="237">
        <v>404992</v>
      </c>
      <c r="H1764" s="190"/>
      <c r="I1764" s="248" t="s">
        <v>693</v>
      </c>
      <c r="J1764" s="190"/>
      <c r="K1764" s="190"/>
      <c r="L1764" s="190"/>
      <c r="M1764" s="190"/>
      <c r="N1764" s="268">
        <v>17891120.649999999</v>
      </c>
      <c r="O1764" s="268">
        <v>0</v>
      </c>
      <c r="P1764" s="190" t="s">
        <v>657</v>
      </c>
      <c r="Q1764" s="377"/>
    </row>
    <row r="1765" spans="1:17" ht="38.25">
      <c r="A1765" s="265" t="s">
        <v>691</v>
      </c>
      <c r="B1765" s="190"/>
      <c r="C1765" s="266" t="s">
        <v>1337</v>
      </c>
      <c r="D1765" s="267">
        <v>43889</v>
      </c>
      <c r="E1765" s="237" t="s">
        <v>4082</v>
      </c>
      <c r="F1765" s="237" t="s">
        <v>13</v>
      </c>
      <c r="G1765" s="237">
        <v>404994</v>
      </c>
      <c r="H1765" s="190"/>
      <c r="I1765" s="248" t="s">
        <v>693</v>
      </c>
      <c r="J1765" s="190"/>
      <c r="K1765" s="190"/>
      <c r="L1765" s="190"/>
      <c r="M1765" s="190"/>
      <c r="N1765" s="268">
        <v>17891120.649999999</v>
      </c>
      <c r="O1765" s="268">
        <v>0</v>
      </c>
      <c r="P1765" s="190" t="s">
        <v>657</v>
      </c>
      <c r="Q1765" s="377"/>
    </row>
    <row r="1766" spans="1:17" ht="38.25">
      <c r="A1766" s="265" t="s">
        <v>691</v>
      </c>
      <c r="B1766" s="190"/>
      <c r="C1766" s="266" t="s">
        <v>1337</v>
      </c>
      <c r="D1766" s="267">
        <v>43889</v>
      </c>
      <c r="E1766" s="237" t="s">
        <v>4083</v>
      </c>
      <c r="F1766" s="237" t="s">
        <v>13</v>
      </c>
      <c r="G1766" s="237">
        <v>404996</v>
      </c>
      <c r="H1766" s="190"/>
      <c r="I1766" s="248" t="s">
        <v>693</v>
      </c>
      <c r="J1766" s="190"/>
      <c r="K1766" s="190"/>
      <c r="L1766" s="190"/>
      <c r="M1766" s="190"/>
      <c r="N1766" s="268">
        <v>3291621.93</v>
      </c>
      <c r="O1766" s="268">
        <v>0</v>
      </c>
      <c r="P1766" s="190" t="s">
        <v>657</v>
      </c>
      <c r="Q1766" s="377"/>
    </row>
    <row r="1767" spans="1:17" ht="38.25">
      <c r="A1767" s="265" t="s">
        <v>691</v>
      </c>
      <c r="B1767" s="190"/>
      <c r="C1767" s="266" t="s">
        <v>1337</v>
      </c>
      <c r="D1767" s="267">
        <v>43889</v>
      </c>
      <c r="E1767" s="237" t="s">
        <v>4084</v>
      </c>
      <c r="F1767" s="237" t="s">
        <v>13</v>
      </c>
      <c r="G1767" s="237">
        <v>404998</v>
      </c>
      <c r="H1767" s="190"/>
      <c r="I1767" s="248" t="s">
        <v>693</v>
      </c>
      <c r="J1767" s="190"/>
      <c r="K1767" s="190"/>
      <c r="L1767" s="190"/>
      <c r="M1767" s="190"/>
      <c r="N1767" s="268">
        <v>3291621.93</v>
      </c>
      <c r="O1767" s="268">
        <v>0</v>
      </c>
      <c r="P1767" s="190" t="s">
        <v>657</v>
      </c>
      <c r="Q1767" s="377"/>
    </row>
    <row r="1768" spans="1:17" ht="38.25">
      <c r="A1768" s="265" t="s">
        <v>691</v>
      </c>
      <c r="B1768" s="190"/>
      <c r="C1768" s="266" t="s">
        <v>1337</v>
      </c>
      <c r="D1768" s="267">
        <v>43889</v>
      </c>
      <c r="E1768" s="237" t="s">
        <v>4085</v>
      </c>
      <c r="F1768" s="237" t="s">
        <v>13</v>
      </c>
      <c r="G1768" s="237">
        <v>405000</v>
      </c>
      <c r="H1768" s="190"/>
      <c r="I1768" s="248" t="s">
        <v>693</v>
      </c>
      <c r="J1768" s="190"/>
      <c r="K1768" s="190"/>
      <c r="L1768" s="190"/>
      <c r="M1768" s="190"/>
      <c r="N1768" s="268">
        <v>3291621.93</v>
      </c>
      <c r="O1768" s="268">
        <v>0</v>
      </c>
      <c r="P1768" s="190" t="s">
        <v>657</v>
      </c>
      <c r="Q1768" s="377"/>
    </row>
    <row r="1769" spans="1:17" ht="38.25">
      <c r="A1769" s="265" t="s">
        <v>691</v>
      </c>
      <c r="B1769" s="190"/>
      <c r="C1769" s="266" t="s">
        <v>1337</v>
      </c>
      <c r="D1769" s="267">
        <v>43889</v>
      </c>
      <c r="E1769" s="237" t="s">
        <v>4086</v>
      </c>
      <c r="F1769" s="237" t="s">
        <v>13</v>
      </c>
      <c r="G1769" s="237">
        <v>405002</v>
      </c>
      <c r="H1769" s="190"/>
      <c r="I1769" s="248" t="s">
        <v>693</v>
      </c>
      <c r="J1769" s="190"/>
      <c r="K1769" s="190"/>
      <c r="L1769" s="190"/>
      <c r="M1769" s="190"/>
      <c r="N1769" s="268">
        <v>3291621.93</v>
      </c>
      <c r="O1769" s="268">
        <v>0</v>
      </c>
      <c r="P1769" s="190" t="s">
        <v>657</v>
      </c>
      <c r="Q1769" s="377"/>
    </row>
    <row r="1770" spans="1:17" ht="38.25">
      <c r="A1770" s="265" t="s">
        <v>691</v>
      </c>
      <c r="B1770" s="190"/>
      <c r="C1770" s="266" t="s">
        <v>1337</v>
      </c>
      <c r="D1770" s="267">
        <v>43889</v>
      </c>
      <c r="E1770" s="237" t="s">
        <v>4087</v>
      </c>
      <c r="F1770" s="237" t="s">
        <v>13</v>
      </c>
      <c r="G1770" s="237">
        <v>405004</v>
      </c>
      <c r="H1770" s="190"/>
      <c r="I1770" s="248" t="s">
        <v>693</v>
      </c>
      <c r="J1770" s="190"/>
      <c r="K1770" s="190"/>
      <c r="L1770" s="190"/>
      <c r="M1770" s="190"/>
      <c r="N1770" s="268">
        <v>3291621.93</v>
      </c>
      <c r="O1770" s="268">
        <v>0</v>
      </c>
      <c r="P1770" s="190" t="s">
        <v>657</v>
      </c>
      <c r="Q1770" s="377"/>
    </row>
    <row r="1771" spans="1:17" ht="38.25">
      <c r="A1771" s="265" t="s">
        <v>691</v>
      </c>
      <c r="B1771" s="190"/>
      <c r="C1771" s="266" t="s">
        <v>1337</v>
      </c>
      <c r="D1771" s="267">
        <v>43889</v>
      </c>
      <c r="E1771" s="237" t="s">
        <v>4088</v>
      </c>
      <c r="F1771" s="237" t="s">
        <v>13</v>
      </c>
      <c r="G1771" s="237">
        <v>405006</v>
      </c>
      <c r="H1771" s="190"/>
      <c r="I1771" s="248" t="s">
        <v>693</v>
      </c>
      <c r="J1771" s="190"/>
      <c r="K1771" s="190"/>
      <c r="L1771" s="190"/>
      <c r="M1771" s="190"/>
      <c r="N1771" s="268">
        <v>1926230.58</v>
      </c>
      <c r="O1771" s="268">
        <v>0</v>
      </c>
      <c r="P1771" s="190" t="s">
        <v>657</v>
      </c>
      <c r="Q1771" s="377"/>
    </row>
    <row r="1772" spans="1:17" ht="38.25">
      <c r="A1772" s="265" t="s">
        <v>691</v>
      </c>
      <c r="B1772" s="190"/>
      <c r="C1772" s="266" t="s">
        <v>1337</v>
      </c>
      <c r="D1772" s="267">
        <v>43889</v>
      </c>
      <c r="E1772" s="237" t="s">
        <v>4089</v>
      </c>
      <c r="F1772" s="237" t="s">
        <v>13</v>
      </c>
      <c r="G1772" s="237">
        <v>405008</v>
      </c>
      <c r="H1772" s="190"/>
      <c r="I1772" s="248" t="s">
        <v>693</v>
      </c>
      <c r="J1772" s="190"/>
      <c r="K1772" s="190"/>
      <c r="L1772" s="190"/>
      <c r="M1772" s="190"/>
      <c r="N1772" s="268">
        <v>54492.14</v>
      </c>
      <c r="O1772" s="268">
        <v>0</v>
      </c>
      <c r="P1772" s="190" t="s">
        <v>657</v>
      </c>
      <c r="Q1772" s="377"/>
    </row>
    <row r="1773" spans="1:17" ht="38.25">
      <c r="A1773" s="265" t="s">
        <v>691</v>
      </c>
      <c r="B1773" s="190"/>
      <c r="C1773" s="266" t="s">
        <v>1337</v>
      </c>
      <c r="D1773" s="267">
        <v>43889</v>
      </c>
      <c r="E1773" s="237" t="s">
        <v>4090</v>
      </c>
      <c r="F1773" s="237" t="s">
        <v>13</v>
      </c>
      <c r="G1773" s="237">
        <v>405010</v>
      </c>
      <c r="H1773" s="190"/>
      <c r="I1773" s="248" t="s">
        <v>693</v>
      </c>
      <c r="J1773" s="190"/>
      <c r="K1773" s="190"/>
      <c r="L1773" s="190"/>
      <c r="M1773" s="190"/>
      <c r="N1773" s="268">
        <v>2939155.82</v>
      </c>
      <c r="O1773" s="268">
        <v>0</v>
      </c>
      <c r="P1773" s="190" t="s">
        <v>657</v>
      </c>
      <c r="Q1773" s="377"/>
    </row>
    <row r="1774" spans="1:17" ht="38.25">
      <c r="A1774" s="265" t="s">
        <v>691</v>
      </c>
      <c r="B1774" s="190"/>
      <c r="C1774" s="266" t="s">
        <v>1337</v>
      </c>
      <c r="D1774" s="267">
        <v>43889</v>
      </c>
      <c r="E1774" s="237" t="s">
        <v>4091</v>
      </c>
      <c r="F1774" s="237" t="s">
        <v>13</v>
      </c>
      <c r="G1774" s="237">
        <v>405012</v>
      </c>
      <c r="H1774" s="190"/>
      <c r="I1774" s="248" t="s">
        <v>693</v>
      </c>
      <c r="J1774" s="190"/>
      <c r="K1774" s="190"/>
      <c r="L1774" s="190"/>
      <c r="M1774" s="190"/>
      <c r="N1774" s="268">
        <v>679440.26</v>
      </c>
      <c r="O1774" s="268">
        <v>0</v>
      </c>
      <c r="P1774" s="190" t="s">
        <v>657</v>
      </c>
      <c r="Q1774" s="377"/>
    </row>
    <row r="1775" spans="1:17" ht="38.25">
      <c r="A1775" s="265" t="s">
        <v>691</v>
      </c>
      <c r="B1775" s="190"/>
      <c r="C1775" s="266" t="s">
        <v>1337</v>
      </c>
      <c r="D1775" s="267">
        <v>43889</v>
      </c>
      <c r="E1775" s="237" t="s">
        <v>4092</v>
      </c>
      <c r="F1775" s="237" t="s">
        <v>13</v>
      </c>
      <c r="G1775" s="237">
        <v>405014</v>
      </c>
      <c r="H1775" s="190"/>
      <c r="I1775" s="248" t="s">
        <v>693</v>
      </c>
      <c r="J1775" s="190"/>
      <c r="K1775" s="190"/>
      <c r="L1775" s="190"/>
      <c r="M1775" s="190"/>
      <c r="N1775" s="268">
        <v>5290618.59</v>
      </c>
      <c r="O1775" s="268">
        <v>0</v>
      </c>
      <c r="P1775" s="190" t="s">
        <v>657</v>
      </c>
      <c r="Q1775" s="377"/>
    </row>
    <row r="1776" spans="1:17" ht="38.25">
      <c r="A1776" s="265" t="s">
        <v>691</v>
      </c>
      <c r="B1776" s="190"/>
      <c r="C1776" s="266" t="s">
        <v>1337</v>
      </c>
      <c r="D1776" s="267">
        <v>43889</v>
      </c>
      <c r="E1776" s="237" t="s">
        <v>4093</v>
      </c>
      <c r="F1776" s="237" t="s">
        <v>13</v>
      </c>
      <c r="G1776" s="237">
        <v>405016</v>
      </c>
      <c r="H1776" s="190"/>
      <c r="I1776" s="248" t="s">
        <v>693</v>
      </c>
      <c r="J1776" s="190"/>
      <c r="K1776" s="190"/>
      <c r="L1776" s="190"/>
      <c r="M1776" s="190"/>
      <c r="N1776" s="268">
        <v>1866162.43</v>
      </c>
      <c r="O1776" s="268">
        <v>0</v>
      </c>
      <c r="P1776" s="190" t="s">
        <v>657</v>
      </c>
      <c r="Q1776" s="377"/>
    </row>
    <row r="1777" spans="1:17" ht="38.25">
      <c r="A1777" s="265" t="s">
        <v>691</v>
      </c>
      <c r="B1777" s="190"/>
      <c r="C1777" s="266" t="s">
        <v>1337</v>
      </c>
      <c r="D1777" s="267">
        <v>43889</v>
      </c>
      <c r="E1777" s="237" t="s">
        <v>4094</v>
      </c>
      <c r="F1777" s="237" t="s">
        <v>13</v>
      </c>
      <c r="G1777" s="237">
        <v>405018</v>
      </c>
      <c r="H1777" s="190"/>
      <c r="I1777" s="248" t="s">
        <v>693</v>
      </c>
      <c r="J1777" s="190"/>
      <c r="K1777" s="190"/>
      <c r="L1777" s="190"/>
      <c r="M1777" s="190"/>
      <c r="N1777" s="268">
        <v>8072736.7300000004</v>
      </c>
      <c r="O1777" s="268">
        <v>0</v>
      </c>
      <c r="P1777" s="190" t="s">
        <v>657</v>
      </c>
      <c r="Q1777" s="377"/>
    </row>
    <row r="1778" spans="1:17" ht="38.25">
      <c r="A1778" s="265" t="s">
        <v>691</v>
      </c>
      <c r="B1778" s="190"/>
      <c r="C1778" s="266" t="s">
        <v>1337</v>
      </c>
      <c r="D1778" s="267">
        <v>43889</v>
      </c>
      <c r="E1778" s="237" t="s">
        <v>4095</v>
      </c>
      <c r="F1778" s="237" t="s">
        <v>13</v>
      </c>
      <c r="G1778" s="237">
        <v>405020</v>
      </c>
      <c r="H1778" s="190"/>
      <c r="I1778" s="248" t="s">
        <v>693</v>
      </c>
      <c r="J1778" s="190"/>
      <c r="K1778" s="190"/>
      <c r="L1778" s="190"/>
      <c r="M1778" s="190"/>
      <c r="N1778" s="268">
        <v>149668.94</v>
      </c>
      <c r="O1778" s="268">
        <v>0</v>
      </c>
      <c r="P1778" s="190" t="s">
        <v>657</v>
      </c>
      <c r="Q1778" s="377"/>
    </row>
    <row r="1779" spans="1:17" ht="38.25">
      <c r="A1779" s="265" t="s">
        <v>691</v>
      </c>
      <c r="B1779" s="190"/>
      <c r="C1779" s="266" t="s">
        <v>1337</v>
      </c>
      <c r="D1779" s="267">
        <v>43889</v>
      </c>
      <c r="E1779" s="237" t="s">
        <v>4096</v>
      </c>
      <c r="F1779" s="237" t="s">
        <v>13</v>
      </c>
      <c r="G1779" s="237">
        <v>405022</v>
      </c>
      <c r="H1779" s="190"/>
      <c r="I1779" s="248" t="s">
        <v>693</v>
      </c>
      <c r="J1779" s="190"/>
      <c r="K1779" s="190"/>
      <c r="L1779" s="190"/>
      <c r="M1779" s="190"/>
      <c r="N1779" s="268">
        <v>1580831.02</v>
      </c>
      <c r="O1779" s="268">
        <v>0</v>
      </c>
      <c r="P1779" s="190" t="s">
        <v>657</v>
      </c>
      <c r="Q1779" s="377"/>
    </row>
    <row r="1780" spans="1:17" ht="38.25">
      <c r="A1780" s="265" t="s">
        <v>691</v>
      </c>
      <c r="B1780" s="190"/>
      <c r="C1780" s="266" t="s">
        <v>1337</v>
      </c>
      <c r="D1780" s="267">
        <v>43889</v>
      </c>
      <c r="E1780" s="237" t="s">
        <v>4097</v>
      </c>
      <c r="F1780" s="237" t="s">
        <v>13</v>
      </c>
      <c r="G1780" s="237">
        <v>405024</v>
      </c>
      <c r="H1780" s="190"/>
      <c r="I1780" s="248" t="s">
        <v>693</v>
      </c>
      <c r="J1780" s="190"/>
      <c r="K1780" s="190"/>
      <c r="L1780" s="190"/>
      <c r="M1780" s="190"/>
      <c r="N1780" s="268">
        <v>4481696.5199999996</v>
      </c>
      <c r="O1780" s="268">
        <v>0</v>
      </c>
      <c r="P1780" s="190" t="s">
        <v>657</v>
      </c>
      <c r="Q1780" s="377"/>
    </row>
    <row r="1781" spans="1:17" ht="38.25">
      <c r="A1781" s="265" t="s">
        <v>691</v>
      </c>
      <c r="B1781" s="190"/>
      <c r="C1781" s="266" t="s">
        <v>1337</v>
      </c>
      <c r="D1781" s="267">
        <v>43889</v>
      </c>
      <c r="E1781" s="237" t="s">
        <v>4098</v>
      </c>
      <c r="F1781" s="237" t="s">
        <v>13</v>
      </c>
      <c r="G1781" s="237">
        <v>405026</v>
      </c>
      <c r="H1781" s="190"/>
      <c r="I1781" s="248" t="s">
        <v>693</v>
      </c>
      <c r="J1781" s="190"/>
      <c r="K1781" s="190"/>
      <c r="L1781" s="190"/>
      <c r="M1781" s="190"/>
      <c r="N1781" s="268">
        <v>6838435.9299999997</v>
      </c>
      <c r="O1781" s="268">
        <v>0</v>
      </c>
      <c r="P1781" s="190" t="s">
        <v>657</v>
      </c>
      <c r="Q1781" s="377"/>
    </row>
    <row r="1782" spans="1:17" ht="38.25">
      <c r="A1782" s="265" t="s">
        <v>691</v>
      </c>
      <c r="B1782" s="190"/>
      <c r="C1782" s="266" t="s">
        <v>1337</v>
      </c>
      <c r="D1782" s="267">
        <v>43889</v>
      </c>
      <c r="E1782" s="237" t="s">
        <v>4099</v>
      </c>
      <c r="F1782" s="237" t="s">
        <v>13</v>
      </c>
      <c r="G1782" s="237">
        <v>405028</v>
      </c>
      <c r="H1782" s="190"/>
      <c r="I1782" s="248" t="s">
        <v>693</v>
      </c>
      <c r="J1782" s="190"/>
      <c r="K1782" s="190"/>
      <c r="L1782" s="190"/>
      <c r="M1782" s="190"/>
      <c r="N1782" s="268">
        <v>126784.94</v>
      </c>
      <c r="O1782" s="268">
        <v>0</v>
      </c>
      <c r="P1782" s="190" t="s">
        <v>657</v>
      </c>
      <c r="Q1782" s="377"/>
    </row>
    <row r="1783" spans="1:17" ht="38.25">
      <c r="A1783" s="265" t="s">
        <v>691</v>
      </c>
      <c r="B1783" s="190"/>
      <c r="C1783" s="266" t="s">
        <v>1337</v>
      </c>
      <c r="D1783" s="267">
        <v>43889</v>
      </c>
      <c r="E1783" s="237" t="s">
        <v>4100</v>
      </c>
      <c r="F1783" s="237" t="s">
        <v>13</v>
      </c>
      <c r="G1783" s="237">
        <v>405030</v>
      </c>
      <c r="H1783" s="190"/>
      <c r="I1783" s="248" t="s">
        <v>693</v>
      </c>
      <c r="J1783" s="190"/>
      <c r="K1783" s="190"/>
      <c r="L1783" s="190"/>
      <c r="M1783" s="190"/>
      <c r="N1783" s="268">
        <v>348229.79</v>
      </c>
      <c r="O1783" s="268">
        <v>0</v>
      </c>
      <c r="P1783" s="190" t="s">
        <v>657</v>
      </c>
      <c r="Q1783" s="377"/>
    </row>
    <row r="1784" spans="1:17" ht="38.25">
      <c r="A1784" s="265" t="s">
        <v>691</v>
      </c>
      <c r="B1784" s="190"/>
      <c r="C1784" s="266" t="s">
        <v>1337</v>
      </c>
      <c r="D1784" s="267">
        <v>43889</v>
      </c>
      <c r="E1784" s="237" t="s">
        <v>4101</v>
      </c>
      <c r="F1784" s="237" t="s">
        <v>13</v>
      </c>
      <c r="G1784" s="237">
        <v>405032</v>
      </c>
      <c r="H1784" s="190"/>
      <c r="I1784" s="248" t="s">
        <v>693</v>
      </c>
      <c r="J1784" s="190"/>
      <c r="K1784" s="190"/>
      <c r="L1784" s="190"/>
      <c r="M1784" s="190"/>
      <c r="N1784" s="268">
        <v>18782567.559999999</v>
      </c>
      <c r="O1784" s="268">
        <v>0</v>
      </c>
      <c r="P1784" s="190" t="s">
        <v>657</v>
      </c>
      <c r="Q1784" s="377"/>
    </row>
    <row r="1785" spans="1:17" ht="38.25">
      <c r="A1785" s="265" t="s">
        <v>691</v>
      </c>
      <c r="B1785" s="190"/>
      <c r="C1785" s="266" t="s">
        <v>1337</v>
      </c>
      <c r="D1785" s="267">
        <v>43889</v>
      </c>
      <c r="E1785" s="237" t="s">
        <v>4102</v>
      </c>
      <c r="F1785" s="237" t="s">
        <v>13</v>
      </c>
      <c r="G1785" s="237">
        <v>405034</v>
      </c>
      <c r="H1785" s="190"/>
      <c r="I1785" s="248" t="s">
        <v>693</v>
      </c>
      <c r="J1785" s="190"/>
      <c r="K1785" s="190"/>
      <c r="L1785" s="190"/>
      <c r="M1785" s="190"/>
      <c r="N1785" s="268">
        <v>4341938.01</v>
      </c>
      <c r="O1785" s="268">
        <v>0</v>
      </c>
      <c r="P1785" s="190" t="s">
        <v>657</v>
      </c>
      <c r="Q1785" s="377"/>
    </row>
    <row r="1786" spans="1:17" ht="38.25">
      <c r="A1786" s="265" t="s">
        <v>691</v>
      </c>
      <c r="B1786" s="190"/>
      <c r="C1786" s="266" t="s">
        <v>1337</v>
      </c>
      <c r="D1786" s="267">
        <v>43889</v>
      </c>
      <c r="E1786" s="237" t="s">
        <v>4103</v>
      </c>
      <c r="F1786" s="237" t="s">
        <v>13</v>
      </c>
      <c r="G1786" s="237">
        <v>405036</v>
      </c>
      <c r="H1786" s="190"/>
      <c r="I1786" s="248" t="s">
        <v>693</v>
      </c>
      <c r="J1786" s="190"/>
      <c r="K1786" s="190"/>
      <c r="L1786" s="190"/>
      <c r="M1786" s="190"/>
      <c r="N1786" s="268">
        <v>3455631.02</v>
      </c>
      <c r="O1786" s="268">
        <v>0</v>
      </c>
      <c r="P1786" s="190" t="s">
        <v>657</v>
      </c>
      <c r="Q1786" s="377"/>
    </row>
    <row r="1787" spans="1:17" ht="38.25">
      <c r="A1787" s="265" t="s">
        <v>691</v>
      </c>
      <c r="B1787" s="190"/>
      <c r="C1787" s="266" t="s">
        <v>1337</v>
      </c>
      <c r="D1787" s="267">
        <v>43889</v>
      </c>
      <c r="E1787" s="237" t="s">
        <v>4104</v>
      </c>
      <c r="F1787" s="237" t="s">
        <v>13</v>
      </c>
      <c r="G1787" s="237">
        <v>405038</v>
      </c>
      <c r="H1787" s="190"/>
      <c r="I1787" s="248" t="s">
        <v>693</v>
      </c>
      <c r="J1787" s="190"/>
      <c r="K1787" s="190"/>
      <c r="L1787" s="190"/>
      <c r="M1787" s="190"/>
      <c r="N1787" s="268">
        <v>2745167.3</v>
      </c>
      <c r="O1787" s="268">
        <v>0</v>
      </c>
      <c r="P1787" s="190" t="s">
        <v>657</v>
      </c>
      <c r="Q1787" s="377"/>
    </row>
    <row r="1788" spans="1:17" ht="38.25">
      <c r="A1788" s="265" t="s">
        <v>691</v>
      </c>
      <c r="B1788" s="190"/>
      <c r="C1788" s="266" t="s">
        <v>1337</v>
      </c>
      <c r="D1788" s="267">
        <v>43889</v>
      </c>
      <c r="E1788" s="237" t="s">
        <v>4105</v>
      </c>
      <c r="F1788" s="237" t="s">
        <v>13</v>
      </c>
      <c r="G1788" s="237">
        <v>405040</v>
      </c>
      <c r="H1788" s="190"/>
      <c r="I1788" s="248" t="s">
        <v>693</v>
      </c>
      <c r="J1788" s="190"/>
      <c r="K1788" s="190"/>
      <c r="L1788" s="190"/>
      <c r="M1788" s="190"/>
      <c r="N1788" s="268">
        <v>2398974.79</v>
      </c>
      <c r="O1788" s="268">
        <v>0</v>
      </c>
      <c r="P1788" s="190" t="s">
        <v>657</v>
      </c>
      <c r="Q1788" s="377"/>
    </row>
    <row r="1789" spans="1:17" ht="38.25">
      <c r="A1789" s="265" t="s">
        <v>691</v>
      </c>
      <c r="B1789" s="190"/>
      <c r="C1789" s="266" t="s">
        <v>1337</v>
      </c>
      <c r="D1789" s="267">
        <v>43889</v>
      </c>
      <c r="E1789" s="237" t="s">
        <v>4106</v>
      </c>
      <c r="F1789" s="237" t="s">
        <v>13</v>
      </c>
      <c r="G1789" s="237">
        <v>405042</v>
      </c>
      <c r="H1789" s="190"/>
      <c r="I1789" s="248" t="s">
        <v>693</v>
      </c>
      <c r="J1789" s="190"/>
      <c r="K1789" s="190"/>
      <c r="L1789" s="190"/>
      <c r="M1789" s="190"/>
      <c r="N1789" s="268">
        <v>2032177.66</v>
      </c>
      <c r="O1789" s="268">
        <v>0</v>
      </c>
      <c r="P1789" s="190" t="s">
        <v>657</v>
      </c>
      <c r="Q1789" s="377"/>
    </row>
    <row r="1790" spans="1:17" ht="38.25">
      <c r="A1790" s="265" t="s">
        <v>691</v>
      </c>
      <c r="B1790" s="190"/>
      <c r="C1790" s="266" t="s">
        <v>1337</v>
      </c>
      <c r="D1790" s="267">
        <v>43889</v>
      </c>
      <c r="E1790" s="237" t="s">
        <v>4107</v>
      </c>
      <c r="F1790" s="237" t="s">
        <v>13</v>
      </c>
      <c r="G1790" s="237">
        <v>405044</v>
      </c>
      <c r="H1790" s="190"/>
      <c r="I1790" s="248" t="s">
        <v>693</v>
      </c>
      <c r="J1790" s="190"/>
      <c r="K1790" s="190"/>
      <c r="L1790" s="190"/>
      <c r="M1790" s="190"/>
      <c r="N1790" s="268">
        <v>2492788.9300000002</v>
      </c>
      <c r="O1790" s="268">
        <v>0</v>
      </c>
      <c r="P1790" s="190" t="s">
        <v>657</v>
      </c>
      <c r="Q1790" s="377"/>
    </row>
    <row r="1791" spans="1:17" ht="38.25">
      <c r="A1791" s="265" t="s">
        <v>691</v>
      </c>
      <c r="B1791" s="190"/>
      <c r="C1791" s="266" t="s">
        <v>1337</v>
      </c>
      <c r="D1791" s="267">
        <v>43889</v>
      </c>
      <c r="E1791" s="237" t="s">
        <v>4108</v>
      </c>
      <c r="F1791" s="237" t="s">
        <v>13</v>
      </c>
      <c r="G1791" s="237">
        <v>405046</v>
      </c>
      <c r="H1791" s="190"/>
      <c r="I1791" s="248" t="s">
        <v>693</v>
      </c>
      <c r="J1791" s="190"/>
      <c r="K1791" s="190"/>
      <c r="L1791" s="190"/>
      <c r="M1791" s="190"/>
      <c r="N1791" s="268">
        <v>20948814.039999999</v>
      </c>
      <c r="O1791" s="268">
        <v>0</v>
      </c>
      <c r="P1791" s="190" t="s">
        <v>657</v>
      </c>
      <c r="Q1791" s="377"/>
    </row>
    <row r="1792" spans="1:17" ht="38.25">
      <c r="A1792" s="265" t="s">
        <v>691</v>
      </c>
      <c r="B1792" s="190"/>
      <c r="C1792" s="266" t="s">
        <v>1337</v>
      </c>
      <c r="D1792" s="267">
        <v>43889</v>
      </c>
      <c r="E1792" s="237" t="s">
        <v>4109</v>
      </c>
      <c r="F1792" s="237" t="s">
        <v>13</v>
      </c>
      <c r="G1792" s="237">
        <v>405048</v>
      </c>
      <c r="H1792" s="190"/>
      <c r="I1792" s="248" t="s">
        <v>693</v>
      </c>
      <c r="J1792" s="190"/>
      <c r="K1792" s="190"/>
      <c r="L1792" s="190"/>
      <c r="M1792" s="190"/>
      <c r="N1792" s="268">
        <v>9182974.6300000008</v>
      </c>
      <c r="O1792" s="268">
        <v>0</v>
      </c>
      <c r="P1792" s="190" t="s">
        <v>657</v>
      </c>
      <c r="Q1792" s="377"/>
    </row>
    <row r="1793" spans="1:17" ht="38.25">
      <c r="A1793" s="265" t="s">
        <v>691</v>
      </c>
      <c r="B1793" s="190"/>
      <c r="C1793" s="266" t="s">
        <v>1337</v>
      </c>
      <c r="D1793" s="267">
        <v>43889</v>
      </c>
      <c r="E1793" s="237" t="s">
        <v>4110</v>
      </c>
      <c r="F1793" s="237" t="s">
        <v>13</v>
      </c>
      <c r="G1793" s="237">
        <v>405050</v>
      </c>
      <c r="H1793" s="190"/>
      <c r="I1793" s="248" t="s">
        <v>693</v>
      </c>
      <c r="J1793" s="190"/>
      <c r="K1793" s="190"/>
      <c r="L1793" s="190"/>
      <c r="M1793" s="190"/>
      <c r="N1793" s="268">
        <v>363.31</v>
      </c>
      <c r="O1793" s="268">
        <v>0</v>
      </c>
      <c r="P1793" s="190" t="s">
        <v>657</v>
      </c>
      <c r="Q1793" s="377"/>
    </row>
    <row r="1794" spans="1:17" ht="38.25">
      <c r="A1794" s="265" t="s">
        <v>691</v>
      </c>
      <c r="B1794" s="190"/>
      <c r="C1794" s="266" t="s">
        <v>1337</v>
      </c>
      <c r="D1794" s="267">
        <v>43889</v>
      </c>
      <c r="E1794" s="237" t="s">
        <v>4111</v>
      </c>
      <c r="F1794" s="237" t="s">
        <v>13</v>
      </c>
      <c r="G1794" s="237">
        <v>405052</v>
      </c>
      <c r="H1794" s="190"/>
      <c r="I1794" s="248" t="s">
        <v>693</v>
      </c>
      <c r="J1794" s="190"/>
      <c r="K1794" s="190"/>
      <c r="L1794" s="190"/>
      <c r="M1794" s="190"/>
      <c r="N1794" s="268">
        <v>18664.41</v>
      </c>
      <c r="O1794" s="268">
        <v>0</v>
      </c>
      <c r="P1794" s="190" t="s">
        <v>657</v>
      </c>
      <c r="Q1794" s="377"/>
    </row>
    <row r="1795" spans="1:17" ht="38.25">
      <c r="A1795" s="265" t="s">
        <v>691</v>
      </c>
      <c r="B1795" s="190"/>
      <c r="C1795" s="266" t="s">
        <v>1337</v>
      </c>
      <c r="D1795" s="267">
        <v>43889</v>
      </c>
      <c r="E1795" s="237" t="s">
        <v>4112</v>
      </c>
      <c r="F1795" s="237" t="s">
        <v>13</v>
      </c>
      <c r="G1795" s="237">
        <v>405054</v>
      </c>
      <c r="H1795" s="190"/>
      <c r="I1795" s="248" t="s">
        <v>693</v>
      </c>
      <c r="J1795" s="190"/>
      <c r="K1795" s="190"/>
      <c r="L1795" s="190"/>
      <c r="M1795" s="190"/>
      <c r="N1795" s="268">
        <v>4538.51</v>
      </c>
      <c r="O1795" s="268">
        <v>0</v>
      </c>
      <c r="P1795" s="190" t="s">
        <v>657</v>
      </c>
      <c r="Q1795" s="377"/>
    </row>
    <row r="1796" spans="1:17" ht="38.25">
      <c r="A1796" s="265" t="s">
        <v>691</v>
      </c>
      <c r="B1796" s="190"/>
      <c r="C1796" s="266" t="s">
        <v>1337</v>
      </c>
      <c r="D1796" s="267">
        <v>43889</v>
      </c>
      <c r="E1796" s="237" t="s">
        <v>4113</v>
      </c>
      <c r="F1796" s="237" t="s">
        <v>13</v>
      </c>
      <c r="G1796" s="237">
        <v>405056</v>
      </c>
      <c r="H1796" s="190"/>
      <c r="I1796" s="248" t="s">
        <v>693</v>
      </c>
      <c r="J1796" s="190"/>
      <c r="K1796" s="190"/>
      <c r="L1796" s="190"/>
      <c r="M1796" s="190"/>
      <c r="N1796" s="268">
        <v>6596.44</v>
      </c>
      <c r="O1796" s="268">
        <v>0</v>
      </c>
      <c r="P1796" s="190" t="s">
        <v>657</v>
      </c>
      <c r="Q1796" s="377"/>
    </row>
    <row r="1797" spans="1:17" ht="38.25">
      <c r="A1797" s="265" t="s">
        <v>691</v>
      </c>
      <c r="B1797" s="190"/>
      <c r="C1797" s="266" t="s">
        <v>1337</v>
      </c>
      <c r="D1797" s="267">
        <v>43889</v>
      </c>
      <c r="E1797" s="237" t="s">
        <v>4114</v>
      </c>
      <c r="F1797" s="237" t="s">
        <v>13</v>
      </c>
      <c r="G1797" s="237">
        <v>405058</v>
      </c>
      <c r="H1797" s="190"/>
      <c r="I1797" s="248" t="s">
        <v>693</v>
      </c>
      <c r="J1797" s="190"/>
      <c r="K1797" s="190"/>
      <c r="L1797" s="190"/>
      <c r="M1797" s="190"/>
      <c r="N1797" s="268">
        <v>53818.28</v>
      </c>
      <c r="O1797" s="268">
        <v>0</v>
      </c>
      <c r="P1797" s="190" t="s">
        <v>657</v>
      </c>
      <c r="Q1797" s="377"/>
    </row>
    <row r="1798" spans="1:17" ht="38.25">
      <c r="A1798" s="265" t="s">
        <v>691</v>
      </c>
      <c r="B1798" s="190"/>
      <c r="C1798" s="266" t="s">
        <v>1337</v>
      </c>
      <c r="D1798" s="267">
        <v>43889</v>
      </c>
      <c r="E1798" s="237" t="s">
        <v>4115</v>
      </c>
      <c r="F1798" s="237" t="s">
        <v>13</v>
      </c>
      <c r="G1798" s="237">
        <v>405060</v>
      </c>
      <c r="H1798" s="190"/>
      <c r="I1798" s="248" t="s">
        <v>693</v>
      </c>
      <c r="J1798" s="190"/>
      <c r="K1798" s="190"/>
      <c r="L1798" s="190"/>
      <c r="M1798" s="190"/>
      <c r="N1798" s="268">
        <v>51263.96</v>
      </c>
      <c r="O1798" s="268">
        <v>0</v>
      </c>
      <c r="P1798" s="190" t="s">
        <v>657</v>
      </c>
      <c r="Q1798" s="377"/>
    </row>
    <row r="1799" spans="1:17" ht="38.25">
      <c r="A1799" s="265" t="s">
        <v>691</v>
      </c>
      <c r="B1799" s="190"/>
      <c r="C1799" s="266" t="s">
        <v>1337</v>
      </c>
      <c r="D1799" s="267">
        <v>43889</v>
      </c>
      <c r="E1799" s="237" t="s">
        <v>4116</v>
      </c>
      <c r="F1799" s="237" t="s">
        <v>13</v>
      </c>
      <c r="G1799" s="237">
        <v>405062</v>
      </c>
      <c r="H1799" s="190"/>
      <c r="I1799" s="248" t="s">
        <v>693</v>
      </c>
      <c r="J1799" s="190"/>
      <c r="K1799" s="190"/>
      <c r="L1799" s="190"/>
      <c r="M1799" s="190"/>
      <c r="N1799" s="268">
        <v>61219.81</v>
      </c>
      <c r="O1799" s="268">
        <v>0</v>
      </c>
      <c r="P1799" s="190" t="s">
        <v>657</v>
      </c>
      <c r="Q1799" s="377"/>
    </row>
    <row r="1800" spans="1:17" ht="38.25">
      <c r="A1800" s="265" t="s">
        <v>691</v>
      </c>
      <c r="B1800" s="190"/>
      <c r="C1800" s="266" t="s">
        <v>1337</v>
      </c>
      <c r="D1800" s="267">
        <v>43889</v>
      </c>
      <c r="E1800" s="237" t="s">
        <v>4117</v>
      </c>
      <c r="F1800" s="237" t="s">
        <v>13</v>
      </c>
      <c r="G1800" s="237">
        <v>405064</v>
      </c>
      <c r="H1800" s="190"/>
      <c r="I1800" s="248" t="s">
        <v>693</v>
      </c>
      <c r="J1800" s="190"/>
      <c r="K1800" s="190"/>
      <c r="L1800" s="190"/>
      <c r="M1800" s="190"/>
      <c r="N1800" s="268">
        <v>2057.9299999999998</v>
      </c>
      <c r="O1800" s="268">
        <v>0</v>
      </c>
      <c r="P1800" s="190" t="s">
        <v>657</v>
      </c>
      <c r="Q1800" s="377"/>
    </row>
    <row r="1801" spans="1:17" ht="38.25">
      <c r="A1801" s="265" t="s">
        <v>691</v>
      </c>
      <c r="B1801" s="190"/>
      <c r="C1801" s="266" t="s">
        <v>1337</v>
      </c>
      <c r="D1801" s="267">
        <v>43889</v>
      </c>
      <c r="E1801" s="237" t="s">
        <v>4118</v>
      </c>
      <c r="F1801" s="237" t="s">
        <v>13</v>
      </c>
      <c r="G1801" s="237">
        <v>405066</v>
      </c>
      <c r="H1801" s="190"/>
      <c r="I1801" s="248" t="s">
        <v>693</v>
      </c>
      <c r="J1801" s="190"/>
      <c r="K1801" s="190"/>
      <c r="L1801" s="190"/>
      <c r="M1801" s="190"/>
      <c r="N1801" s="268">
        <v>15993.2</v>
      </c>
      <c r="O1801" s="268">
        <v>0</v>
      </c>
      <c r="P1801" s="190" t="s">
        <v>657</v>
      </c>
      <c r="Q1801" s="377"/>
    </row>
    <row r="1802" spans="1:17" ht="38.25">
      <c r="A1802" s="265" t="s">
        <v>562</v>
      </c>
      <c r="B1802" s="190"/>
      <c r="C1802" s="266" t="s">
        <v>604</v>
      </c>
      <c r="D1802" s="267">
        <v>43892</v>
      </c>
      <c r="E1802" s="237" t="s">
        <v>4891</v>
      </c>
      <c r="F1802" s="237" t="s">
        <v>3</v>
      </c>
      <c r="G1802" s="237">
        <v>1828059</v>
      </c>
      <c r="H1802" s="190"/>
      <c r="I1802" s="248" t="s">
        <v>5798</v>
      </c>
      <c r="J1802" s="190"/>
      <c r="K1802" s="190"/>
      <c r="L1802" s="190"/>
      <c r="M1802" s="190"/>
      <c r="N1802" s="268">
        <v>0</v>
      </c>
      <c r="O1802" s="268">
        <v>450</v>
      </c>
      <c r="P1802" s="190" t="s">
        <v>657</v>
      </c>
      <c r="Q1802" s="377"/>
    </row>
    <row r="1803" spans="1:17" ht="51">
      <c r="A1803" s="265">
        <v>66</v>
      </c>
      <c r="B1803" s="190"/>
      <c r="C1803" s="266" t="s">
        <v>52</v>
      </c>
      <c r="D1803" s="267">
        <v>43892</v>
      </c>
      <c r="E1803" s="237" t="s">
        <v>4892</v>
      </c>
      <c r="F1803" s="237" t="s">
        <v>3</v>
      </c>
      <c r="G1803" s="237">
        <v>1828067</v>
      </c>
      <c r="H1803" s="190"/>
      <c r="I1803" s="248" t="s">
        <v>5799</v>
      </c>
      <c r="J1803" s="190"/>
      <c r="K1803" s="190"/>
      <c r="L1803" s="190"/>
      <c r="M1803" s="190"/>
      <c r="N1803" s="268">
        <v>0</v>
      </c>
      <c r="O1803" s="268">
        <v>30</v>
      </c>
      <c r="P1803" s="190" t="s">
        <v>657</v>
      </c>
      <c r="Q1803" s="377"/>
    </row>
    <row r="1804" spans="1:17" ht="38.25">
      <c r="A1804" s="265">
        <v>20</v>
      </c>
      <c r="B1804" s="190"/>
      <c r="C1804" s="266" t="s">
        <v>44</v>
      </c>
      <c r="D1804" s="267">
        <v>43892</v>
      </c>
      <c r="E1804" s="237" t="s">
        <v>4893</v>
      </c>
      <c r="F1804" s="237" t="s">
        <v>3</v>
      </c>
      <c r="G1804" s="237">
        <v>1828091</v>
      </c>
      <c r="H1804" s="190"/>
      <c r="I1804" s="248" t="s">
        <v>5800</v>
      </c>
      <c r="J1804" s="190"/>
      <c r="K1804" s="190"/>
      <c r="L1804" s="190"/>
      <c r="M1804" s="190"/>
      <c r="N1804" s="268">
        <v>0</v>
      </c>
      <c r="O1804" s="268">
        <v>2150</v>
      </c>
      <c r="P1804" s="190" t="s">
        <v>657</v>
      </c>
      <c r="Q1804" s="377"/>
    </row>
    <row r="1805" spans="1:17" ht="51">
      <c r="A1805" s="265">
        <v>591</v>
      </c>
      <c r="B1805" s="190"/>
      <c r="C1805" s="266" t="s">
        <v>702</v>
      </c>
      <c r="D1805" s="267">
        <v>43892</v>
      </c>
      <c r="E1805" s="237" t="s">
        <v>4894</v>
      </c>
      <c r="F1805" s="237" t="s">
        <v>3</v>
      </c>
      <c r="G1805" s="237">
        <v>1828168</v>
      </c>
      <c r="H1805" s="190"/>
      <c r="I1805" s="248" t="s">
        <v>5801</v>
      </c>
      <c r="J1805" s="190"/>
      <c r="K1805" s="190"/>
      <c r="L1805" s="190"/>
      <c r="M1805" s="190"/>
      <c r="N1805" s="268">
        <v>0</v>
      </c>
      <c r="O1805" s="268">
        <v>186.48</v>
      </c>
      <c r="P1805" s="190" t="s">
        <v>657</v>
      </c>
      <c r="Q1805" s="377"/>
    </row>
    <row r="1806" spans="1:17" ht="51">
      <c r="A1806" s="265" t="s">
        <v>553</v>
      </c>
      <c r="B1806" s="190"/>
      <c r="C1806" s="266" t="s">
        <v>605</v>
      </c>
      <c r="D1806" s="267">
        <v>43892</v>
      </c>
      <c r="E1806" s="237" t="s">
        <v>4895</v>
      </c>
      <c r="F1806" s="237" t="s">
        <v>3</v>
      </c>
      <c r="G1806" s="237">
        <v>1828186</v>
      </c>
      <c r="H1806" s="190"/>
      <c r="I1806" s="248" t="s">
        <v>5802</v>
      </c>
      <c r="J1806" s="190"/>
      <c r="K1806" s="190"/>
      <c r="L1806" s="190"/>
      <c r="M1806" s="190"/>
      <c r="N1806" s="268">
        <v>0</v>
      </c>
      <c r="O1806" s="268">
        <v>1564.14</v>
      </c>
      <c r="P1806" s="190" t="s">
        <v>657</v>
      </c>
      <c r="Q1806" s="377"/>
    </row>
    <row r="1807" spans="1:17" ht="51">
      <c r="A1807" s="265">
        <v>86</v>
      </c>
      <c r="B1807" s="190"/>
      <c r="C1807" s="266" t="s">
        <v>56</v>
      </c>
      <c r="D1807" s="267">
        <v>43892</v>
      </c>
      <c r="E1807" s="237" t="s">
        <v>4896</v>
      </c>
      <c r="F1807" s="237" t="s">
        <v>3</v>
      </c>
      <c r="G1807" s="237">
        <v>1828203</v>
      </c>
      <c r="H1807" s="190"/>
      <c r="I1807" s="248" t="s">
        <v>5803</v>
      </c>
      <c r="J1807" s="190"/>
      <c r="K1807" s="190"/>
      <c r="L1807" s="190"/>
      <c r="M1807" s="190"/>
      <c r="N1807" s="268">
        <v>0</v>
      </c>
      <c r="O1807" s="268">
        <v>565.27</v>
      </c>
      <c r="P1807" s="190" t="s">
        <v>657</v>
      </c>
      <c r="Q1807" s="377"/>
    </row>
    <row r="1808" spans="1:17" ht="51">
      <c r="A1808" s="265">
        <v>117</v>
      </c>
      <c r="B1808" s="190"/>
      <c r="C1808" s="266" t="s">
        <v>61</v>
      </c>
      <c r="D1808" s="267">
        <v>43892</v>
      </c>
      <c r="E1808" s="237" t="s">
        <v>4897</v>
      </c>
      <c r="F1808" s="237" t="s">
        <v>3</v>
      </c>
      <c r="G1808" s="237">
        <v>1828208</v>
      </c>
      <c r="H1808" s="190"/>
      <c r="I1808" s="248" t="s">
        <v>5804</v>
      </c>
      <c r="J1808" s="190"/>
      <c r="K1808" s="190"/>
      <c r="L1808" s="190"/>
      <c r="M1808" s="190"/>
      <c r="N1808" s="268">
        <v>0</v>
      </c>
      <c r="O1808" s="268">
        <v>8644.32</v>
      </c>
      <c r="P1808" s="190" t="s">
        <v>657</v>
      </c>
      <c r="Q1808" s="377"/>
    </row>
    <row r="1809" spans="1:17" ht="51">
      <c r="A1809" s="265">
        <v>20</v>
      </c>
      <c r="B1809" s="190"/>
      <c r="C1809" s="266" t="s">
        <v>44</v>
      </c>
      <c r="D1809" s="267">
        <v>43892</v>
      </c>
      <c r="E1809" s="237" t="s">
        <v>4898</v>
      </c>
      <c r="F1809" s="237" t="s">
        <v>3</v>
      </c>
      <c r="G1809" s="237">
        <v>1828210</v>
      </c>
      <c r="H1809" s="190"/>
      <c r="I1809" s="248" t="s">
        <v>5805</v>
      </c>
      <c r="J1809" s="190"/>
      <c r="K1809" s="190"/>
      <c r="L1809" s="190"/>
      <c r="M1809" s="190"/>
      <c r="N1809" s="268">
        <v>0</v>
      </c>
      <c r="O1809" s="268">
        <v>557.9</v>
      </c>
      <c r="P1809" s="190" t="s">
        <v>657</v>
      </c>
      <c r="Q1809" s="377"/>
    </row>
    <row r="1810" spans="1:17" ht="51">
      <c r="A1810" s="265">
        <v>133</v>
      </c>
      <c r="B1810" s="190"/>
      <c r="C1810" s="266" t="s">
        <v>68</v>
      </c>
      <c r="D1810" s="267">
        <v>43892</v>
      </c>
      <c r="E1810" s="237" t="s">
        <v>4899</v>
      </c>
      <c r="F1810" s="237" t="s">
        <v>3</v>
      </c>
      <c r="G1810" s="237">
        <v>1828213</v>
      </c>
      <c r="H1810" s="190"/>
      <c r="I1810" s="248" t="s">
        <v>5806</v>
      </c>
      <c r="J1810" s="190"/>
      <c r="K1810" s="190"/>
      <c r="L1810" s="190"/>
      <c r="M1810" s="190"/>
      <c r="N1810" s="268">
        <v>0</v>
      </c>
      <c r="O1810" s="268">
        <v>12600</v>
      </c>
      <c r="P1810" s="190" t="s">
        <v>657</v>
      </c>
      <c r="Q1810" s="377"/>
    </row>
    <row r="1811" spans="1:17" ht="51">
      <c r="A1811" s="265">
        <v>133</v>
      </c>
      <c r="B1811" s="190"/>
      <c r="C1811" s="266" t="s">
        <v>68</v>
      </c>
      <c r="D1811" s="267">
        <v>43892</v>
      </c>
      <c r="E1811" s="237" t="s">
        <v>4900</v>
      </c>
      <c r="F1811" s="237" t="s">
        <v>3</v>
      </c>
      <c r="G1811" s="237">
        <v>1828214</v>
      </c>
      <c r="H1811" s="190"/>
      <c r="I1811" s="248" t="s">
        <v>5807</v>
      </c>
      <c r="J1811" s="190"/>
      <c r="K1811" s="190"/>
      <c r="L1811" s="190"/>
      <c r="M1811" s="190"/>
      <c r="N1811" s="268">
        <v>0</v>
      </c>
      <c r="O1811" s="268">
        <v>329</v>
      </c>
      <c r="P1811" s="190" t="s">
        <v>657</v>
      </c>
      <c r="Q1811" s="377"/>
    </row>
    <row r="1812" spans="1:17" ht="38.25">
      <c r="A1812" s="265">
        <v>15</v>
      </c>
      <c r="B1812" s="190"/>
      <c r="C1812" s="266" t="s">
        <v>42</v>
      </c>
      <c r="D1812" s="267">
        <v>43892</v>
      </c>
      <c r="E1812" s="237" t="s">
        <v>4901</v>
      </c>
      <c r="F1812" s="237" t="s">
        <v>3</v>
      </c>
      <c r="G1812" s="237">
        <v>1828234</v>
      </c>
      <c r="H1812" s="190"/>
      <c r="I1812" s="248" t="s">
        <v>5808</v>
      </c>
      <c r="J1812" s="190"/>
      <c r="K1812" s="190"/>
      <c r="L1812" s="190"/>
      <c r="M1812" s="190"/>
      <c r="N1812" s="268">
        <v>0</v>
      </c>
      <c r="O1812" s="268">
        <v>2097.7600000000002</v>
      </c>
      <c r="P1812" s="190" t="s">
        <v>657</v>
      </c>
      <c r="Q1812" s="377"/>
    </row>
    <row r="1813" spans="1:17" ht="51">
      <c r="A1813" s="265" t="s">
        <v>553</v>
      </c>
      <c r="B1813" s="190"/>
      <c r="C1813" s="266" t="s">
        <v>605</v>
      </c>
      <c r="D1813" s="267">
        <v>43892</v>
      </c>
      <c r="E1813" s="237" t="s">
        <v>4902</v>
      </c>
      <c r="F1813" s="237" t="s">
        <v>3</v>
      </c>
      <c r="G1813" s="237">
        <v>1828293</v>
      </c>
      <c r="H1813" s="190"/>
      <c r="I1813" s="248" t="s">
        <v>5809</v>
      </c>
      <c r="J1813" s="190"/>
      <c r="K1813" s="190"/>
      <c r="L1813" s="190"/>
      <c r="M1813" s="190"/>
      <c r="N1813" s="268">
        <v>0</v>
      </c>
      <c r="O1813" s="268">
        <v>1285.5</v>
      </c>
      <c r="P1813" s="190" t="s">
        <v>657</v>
      </c>
      <c r="Q1813" s="377"/>
    </row>
    <row r="1814" spans="1:17" ht="38.25">
      <c r="A1814" s="265" t="s">
        <v>562</v>
      </c>
      <c r="B1814" s="190"/>
      <c r="C1814" s="266" t="s">
        <v>604</v>
      </c>
      <c r="D1814" s="267">
        <v>43892</v>
      </c>
      <c r="E1814" s="237" t="s">
        <v>4903</v>
      </c>
      <c r="F1814" s="237" t="s">
        <v>3</v>
      </c>
      <c r="G1814" s="237">
        <v>1828298</v>
      </c>
      <c r="H1814" s="190"/>
      <c r="I1814" s="248" t="s">
        <v>5810</v>
      </c>
      <c r="J1814" s="190"/>
      <c r="K1814" s="190"/>
      <c r="L1814" s="190"/>
      <c r="M1814" s="190"/>
      <c r="N1814" s="268">
        <v>0</v>
      </c>
      <c r="O1814" s="268">
        <v>5103.08</v>
      </c>
      <c r="P1814" s="190" t="s">
        <v>657</v>
      </c>
      <c r="Q1814" s="377"/>
    </row>
    <row r="1815" spans="1:17" ht="51">
      <c r="A1815" s="265" t="s">
        <v>553</v>
      </c>
      <c r="B1815" s="190"/>
      <c r="C1815" s="266" t="s">
        <v>605</v>
      </c>
      <c r="D1815" s="267">
        <v>43892</v>
      </c>
      <c r="E1815" s="237" t="s">
        <v>4904</v>
      </c>
      <c r="F1815" s="237" t="s">
        <v>3</v>
      </c>
      <c r="G1815" s="237">
        <v>1828300</v>
      </c>
      <c r="H1815" s="190"/>
      <c r="I1815" s="248" t="s">
        <v>5811</v>
      </c>
      <c r="J1815" s="190"/>
      <c r="K1815" s="190"/>
      <c r="L1815" s="190"/>
      <c r="M1815" s="190"/>
      <c r="N1815" s="268">
        <v>0</v>
      </c>
      <c r="O1815" s="268">
        <v>5692.86</v>
      </c>
      <c r="P1815" s="190" t="s">
        <v>657</v>
      </c>
      <c r="Q1815" s="377"/>
    </row>
    <row r="1816" spans="1:17" ht="51">
      <c r="A1816" s="265">
        <v>591</v>
      </c>
      <c r="B1816" s="190"/>
      <c r="C1816" s="266" t="s">
        <v>702</v>
      </c>
      <c r="D1816" s="267">
        <v>43892</v>
      </c>
      <c r="E1816" s="237" t="s">
        <v>4905</v>
      </c>
      <c r="F1816" s="237" t="s">
        <v>3</v>
      </c>
      <c r="G1816" s="237">
        <v>1828076</v>
      </c>
      <c r="H1816" s="190"/>
      <c r="I1816" s="248" t="s">
        <v>5812</v>
      </c>
      <c r="J1816" s="190"/>
      <c r="K1816" s="190"/>
      <c r="L1816" s="190"/>
      <c r="M1816" s="190"/>
      <c r="N1816" s="268">
        <v>0</v>
      </c>
      <c r="O1816" s="268">
        <v>3949.23</v>
      </c>
      <c r="P1816" s="190" t="s">
        <v>657</v>
      </c>
      <c r="Q1816" s="377"/>
    </row>
    <row r="1817" spans="1:17" ht="63.75">
      <c r="A1817" s="265">
        <v>254</v>
      </c>
      <c r="B1817" s="190"/>
      <c r="C1817" s="266" t="s">
        <v>114</v>
      </c>
      <c r="D1817" s="267">
        <v>43892</v>
      </c>
      <c r="E1817" s="237" t="s">
        <v>4906</v>
      </c>
      <c r="F1817" s="237" t="s">
        <v>3</v>
      </c>
      <c r="G1817" s="237">
        <v>1828098</v>
      </c>
      <c r="H1817" s="190"/>
      <c r="I1817" s="248" t="s">
        <v>5813</v>
      </c>
      <c r="J1817" s="190"/>
      <c r="K1817" s="190"/>
      <c r="L1817" s="190"/>
      <c r="M1817" s="190"/>
      <c r="N1817" s="268">
        <v>0</v>
      </c>
      <c r="O1817" s="268">
        <v>12962</v>
      </c>
      <c r="P1817" s="190" t="s">
        <v>657</v>
      </c>
      <c r="Q1817" s="377"/>
    </row>
    <row r="1818" spans="1:17" ht="63.75">
      <c r="A1818" s="265">
        <v>254</v>
      </c>
      <c r="B1818" s="190"/>
      <c r="C1818" s="266" t="s">
        <v>114</v>
      </c>
      <c r="D1818" s="267">
        <v>43892</v>
      </c>
      <c r="E1818" s="237" t="s">
        <v>4907</v>
      </c>
      <c r="F1818" s="237" t="s">
        <v>3</v>
      </c>
      <c r="G1818" s="237">
        <v>1828101</v>
      </c>
      <c r="H1818" s="190"/>
      <c r="I1818" s="248" t="s">
        <v>5814</v>
      </c>
      <c r="J1818" s="190"/>
      <c r="K1818" s="190"/>
      <c r="L1818" s="190"/>
      <c r="M1818" s="190"/>
      <c r="N1818" s="268">
        <v>0</v>
      </c>
      <c r="O1818" s="268">
        <v>46107</v>
      </c>
      <c r="P1818" s="190" t="s">
        <v>657</v>
      </c>
      <c r="Q1818" s="377"/>
    </row>
    <row r="1819" spans="1:17" ht="63.75">
      <c r="A1819" s="265">
        <v>254</v>
      </c>
      <c r="B1819" s="190"/>
      <c r="C1819" s="266" t="s">
        <v>114</v>
      </c>
      <c r="D1819" s="267">
        <v>43892</v>
      </c>
      <c r="E1819" s="237" t="s">
        <v>4908</v>
      </c>
      <c r="F1819" s="237" t="s">
        <v>3</v>
      </c>
      <c r="G1819" s="237">
        <v>1828105</v>
      </c>
      <c r="H1819" s="190"/>
      <c r="I1819" s="248" t="s">
        <v>5815</v>
      </c>
      <c r="J1819" s="190"/>
      <c r="K1819" s="190"/>
      <c r="L1819" s="190"/>
      <c r="M1819" s="190"/>
      <c r="N1819" s="268">
        <v>0</v>
      </c>
      <c r="O1819" s="268">
        <v>124012</v>
      </c>
      <c r="P1819" s="190" t="s">
        <v>657</v>
      </c>
      <c r="Q1819" s="377"/>
    </row>
    <row r="1820" spans="1:17" ht="63.75">
      <c r="A1820" s="265">
        <v>254</v>
      </c>
      <c r="B1820" s="190"/>
      <c r="C1820" s="266" t="s">
        <v>114</v>
      </c>
      <c r="D1820" s="267">
        <v>43892</v>
      </c>
      <c r="E1820" s="237" t="s">
        <v>4909</v>
      </c>
      <c r="F1820" s="237" t="s">
        <v>3</v>
      </c>
      <c r="G1820" s="237">
        <v>1828106</v>
      </c>
      <c r="H1820" s="190"/>
      <c r="I1820" s="248" t="s">
        <v>5816</v>
      </c>
      <c r="J1820" s="190"/>
      <c r="K1820" s="190"/>
      <c r="L1820" s="190"/>
      <c r="M1820" s="190"/>
      <c r="N1820" s="268">
        <v>0</v>
      </c>
      <c r="O1820" s="268">
        <v>46043</v>
      </c>
      <c r="P1820" s="190" t="s">
        <v>657</v>
      </c>
      <c r="Q1820" s="377"/>
    </row>
    <row r="1821" spans="1:17" ht="63.75">
      <c r="A1821" s="265">
        <v>254</v>
      </c>
      <c r="B1821" s="190"/>
      <c r="C1821" s="266" t="s">
        <v>114</v>
      </c>
      <c r="D1821" s="267">
        <v>43892</v>
      </c>
      <c r="E1821" s="237" t="s">
        <v>4910</v>
      </c>
      <c r="F1821" s="237" t="s">
        <v>3</v>
      </c>
      <c r="G1821" s="237">
        <v>1828108</v>
      </c>
      <c r="H1821" s="190"/>
      <c r="I1821" s="248" t="s">
        <v>5817</v>
      </c>
      <c r="J1821" s="190"/>
      <c r="K1821" s="190"/>
      <c r="L1821" s="190"/>
      <c r="M1821" s="190"/>
      <c r="N1821" s="268">
        <v>0</v>
      </c>
      <c r="O1821" s="268">
        <v>74947</v>
      </c>
      <c r="P1821" s="190" t="s">
        <v>657</v>
      </c>
      <c r="Q1821" s="377"/>
    </row>
    <row r="1822" spans="1:17" ht="63.75">
      <c r="A1822" s="265">
        <v>254</v>
      </c>
      <c r="B1822" s="190"/>
      <c r="C1822" s="266" t="s">
        <v>114</v>
      </c>
      <c r="D1822" s="267">
        <v>43892</v>
      </c>
      <c r="E1822" s="237" t="s">
        <v>4911</v>
      </c>
      <c r="F1822" s="237" t="s">
        <v>3</v>
      </c>
      <c r="G1822" s="237">
        <v>1828110</v>
      </c>
      <c r="H1822" s="190"/>
      <c r="I1822" s="248" t="s">
        <v>5818</v>
      </c>
      <c r="J1822" s="190"/>
      <c r="K1822" s="190"/>
      <c r="L1822" s="190"/>
      <c r="M1822" s="190"/>
      <c r="N1822" s="268">
        <v>0</v>
      </c>
      <c r="O1822" s="268">
        <v>65166</v>
      </c>
      <c r="P1822" s="190" t="s">
        <v>657</v>
      </c>
      <c r="Q1822" s="377"/>
    </row>
    <row r="1823" spans="1:17" ht="63.75">
      <c r="A1823" s="265">
        <v>254</v>
      </c>
      <c r="B1823" s="190"/>
      <c r="C1823" s="266" t="s">
        <v>114</v>
      </c>
      <c r="D1823" s="267">
        <v>43892</v>
      </c>
      <c r="E1823" s="237" t="s">
        <v>4912</v>
      </c>
      <c r="F1823" s="237" t="s">
        <v>3</v>
      </c>
      <c r="G1823" s="237">
        <v>1828113</v>
      </c>
      <c r="H1823" s="190"/>
      <c r="I1823" s="248" t="s">
        <v>5819</v>
      </c>
      <c r="J1823" s="190"/>
      <c r="K1823" s="190"/>
      <c r="L1823" s="190"/>
      <c r="M1823" s="190"/>
      <c r="N1823" s="268">
        <v>0</v>
      </c>
      <c r="O1823" s="268">
        <v>28670</v>
      </c>
      <c r="P1823" s="190" t="s">
        <v>657</v>
      </c>
      <c r="Q1823" s="377"/>
    </row>
    <row r="1824" spans="1:17" ht="63.75">
      <c r="A1824" s="265">
        <v>599</v>
      </c>
      <c r="B1824" s="190"/>
      <c r="C1824" s="266" t="s">
        <v>1300</v>
      </c>
      <c r="D1824" s="267">
        <v>43892</v>
      </c>
      <c r="E1824" s="237" t="s">
        <v>4913</v>
      </c>
      <c r="F1824" s="237" t="s">
        <v>3</v>
      </c>
      <c r="G1824" s="237">
        <v>1828185</v>
      </c>
      <c r="H1824" s="190"/>
      <c r="I1824" s="248" t="s">
        <v>5820</v>
      </c>
      <c r="J1824" s="190"/>
      <c r="K1824" s="190"/>
      <c r="L1824" s="190"/>
      <c r="M1824" s="190"/>
      <c r="N1824" s="268">
        <v>0</v>
      </c>
      <c r="O1824" s="268">
        <v>3800</v>
      </c>
      <c r="P1824" s="190" t="s">
        <v>657</v>
      </c>
      <c r="Q1824" s="377"/>
    </row>
    <row r="1825" spans="1:17" ht="38.25">
      <c r="A1825" s="265">
        <v>47</v>
      </c>
      <c r="B1825" s="190"/>
      <c r="C1825" s="266" t="s">
        <v>49</v>
      </c>
      <c r="D1825" s="267">
        <v>43892</v>
      </c>
      <c r="E1825" s="237" t="s">
        <v>4914</v>
      </c>
      <c r="F1825" s="237" t="s">
        <v>3</v>
      </c>
      <c r="G1825" s="237">
        <v>1828332</v>
      </c>
      <c r="H1825" s="190"/>
      <c r="I1825" s="248" t="s">
        <v>5821</v>
      </c>
      <c r="J1825" s="190"/>
      <c r="K1825" s="190"/>
      <c r="L1825" s="190"/>
      <c r="M1825" s="190"/>
      <c r="N1825" s="268">
        <v>0</v>
      </c>
      <c r="O1825" s="268">
        <v>176.1</v>
      </c>
      <c r="P1825" s="190" t="s">
        <v>657</v>
      </c>
      <c r="Q1825" s="377"/>
    </row>
    <row r="1826" spans="1:17" ht="51">
      <c r="A1826" s="265">
        <v>41</v>
      </c>
      <c r="B1826" s="190"/>
      <c r="C1826" s="266" t="s">
        <v>47</v>
      </c>
      <c r="D1826" s="267">
        <v>43892</v>
      </c>
      <c r="E1826" s="237" t="s">
        <v>4915</v>
      </c>
      <c r="F1826" s="237" t="s">
        <v>3</v>
      </c>
      <c r="G1826" s="237">
        <v>1828333</v>
      </c>
      <c r="H1826" s="190"/>
      <c r="I1826" s="248" t="s">
        <v>5822</v>
      </c>
      <c r="J1826" s="190"/>
      <c r="K1826" s="190"/>
      <c r="L1826" s="190"/>
      <c r="M1826" s="190"/>
      <c r="N1826" s="268">
        <v>0</v>
      </c>
      <c r="O1826" s="268">
        <v>6099.33</v>
      </c>
      <c r="P1826" s="190" t="s">
        <v>657</v>
      </c>
      <c r="Q1826" s="377"/>
    </row>
    <row r="1827" spans="1:17" ht="51">
      <c r="A1827" s="265" t="s">
        <v>553</v>
      </c>
      <c r="B1827" s="190"/>
      <c r="C1827" s="266" t="s">
        <v>605</v>
      </c>
      <c r="D1827" s="267">
        <v>43892</v>
      </c>
      <c r="E1827" s="237" t="s">
        <v>4916</v>
      </c>
      <c r="F1827" s="237" t="s">
        <v>3</v>
      </c>
      <c r="G1827" s="237">
        <v>1828336</v>
      </c>
      <c r="H1827" s="190"/>
      <c r="I1827" s="248" t="s">
        <v>5823</v>
      </c>
      <c r="J1827" s="190"/>
      <c r="K1827" s="190"/>
      <c r="L1827" s="190"/>
      <c r="M1827" s="190"/>
      <c r="N1827" s="268">
        <v>0</v>
      </c>
      <c r="O1827" s="268">
        <v>10834.84</v>
      </c>
      <c r="P1827" s="190" t="s">
        <v>657</v>
      </c>
      <c r="Q1827" s="377"/>
    </row>
    <row r="1828" spans="1:17" ht="51">
      <c r="A1828" s="265">
        <v>117</v>
      </c>
      <c r="B1828" s="190"/>
      <c r="C1828" s="266" t="s">
        <v>61</v>
      </c>
      <c r="D1828" s="267">
        <v>43892</v>
      </c>
      <c r="E1828" s="237" t="s">
        <v>4917</v>
      </c>
      <c r="F1828" s="237" t="s">
        <v>11</v>
      </c>
      <c r="G1828" s="237">
        <v>979782</v>
      </c>
      <c r="H1828" s="190"/>
      <c r="I1828" s="248" t="s">
        <v>5824</v>
      </c>
      <c r="J1828" s="190"/>
      <c r="K1828" s="190"/>
      <c r="L1828" s="190"/>
      <c r="M1828" s="190"/>
      <c r="N1828" s="268">
        <v>50</v>
      </c>
      <c r="O1828" s="268">
        <v>0</v>
      </c>
      <c r="P1828" s="190" t="s">
        <v>657</v>
      </c>
      <c r="Q1828" s="377"/>
    </row>
    <row r="1829" spans="1:17" ht="63.75">
      <c r="A1829" s="265">
        <v>513</v>
      </c>
      <c r="B1829" s="190"/>
      <c r="C1829" s="266" t="s">
        <v>169</v>
      </c>
      <c r="D1829" s="267">
        <v>43892</v>
      </c>
      <c r="E1829" s="237" t="s">
        <v>4918</v>
      </c>
      <c r="F1829" s="237" t="s">
        <v>15</v>
      </c>
      <c r="G1829" s="237">
        <v>1285109</v>
      </c>
      <c r="H1829" s="190"/>
      <c r="I1829" s="248" t="s">
        <v>5825</v>
      </c>
      <c r="J1829" s="190"/>
      <c r="K1829" s="190"/>
      <c r="L1829" s="190"/>
      <c r="M1829" s="190"/>
      <c r="N1829" s="268">
        <v>50</v>
      </c>
      <c r="O1829" s="268">
        <v>0</v>
      </c>
      <c r="P1829" s="190" t="s">
        <v>657</v>
      </c>
      <c r="Q1829" s="377"/>
    </row>
    <row r="1830" spans="1:17" ht="63.75">
      <c r="A1830" s="265">
        <v>513</v>
      </c>
      <c r="B1830" s="190"/>
      <c r="C1830" s="266" t="s">
        <v>169</v>
      </c>
      <c r="D1830" s="267">
        <v>43892</v>
      </c>
      <c r="E1830" s="237" t="s">
        <v>4919</v>
      </c>
      <c r="F1830" s="237" t="s">
        <v>15</v>
      </c>
      <c r="G1830" s="237">
        <v>1285113</v>
      </c>
      <c r="H1830" s="190"/>
      <c r="I1830" s="248" t="s">
        <v>5826</v>
      </c>
      <c r="J1830" s="190"/>
      <c r="K1830" s="190"/>
      <c r="L1830" s="190"/>
      <c r="M1830" s="190"/>
      <c r="N1830" s="268">
        <v>50</v>
      </c>
      <c r="O1830" s="268">
        <v>0</v>
      </c>
      <c r="P1830" s="190" t="s">
        <v>657</v>
      </c>
      <c r="Q1830" s="377"/>
    </row>
    <row r="1831" spans="1:17" ht="76.5">
      <c r="A1831" s="265">
        <v>513</v>
      </c>
      <c r="B1831" s="190"/>
      <c r="C1831" s="266" t="s">
        <v>169</v>
      </c>
      <c r="D1831" s="267">
        <v>43892</v>
      </c>
      <c r="E1831" s="237" t="s">
        <v>4920</v>
      </c>
      <c r="F1831" s="237" t="s">
        <v>15</v>
      </c>
      <c r="G1831" s="237">
        <v>1285118</v>
      </c>
      <c r="H1831" s="190"/>
      <c r="I1831" s="248" t="s">
        <v>5827</v>
      </c>
      <c r="J1831" s="190"/>
      <c r="K1831" s="190"/>
      <c r="L1831" s="190"/>
      <c r="M1831" s="190"/>
      <c r="N1831" s="268">
        <v>50</v>
      </c>
      <c r="O1831" s="268">
        <v>0</v>
      </c>
      <c r="P1831" s="190" t="s">
        <v>657</v>
      </c>
      <c r="Q1831" s="377"/>
    </row>
    <row r="1832" spans="1:17" ht="63.75">
      <c r="A1832" s="265">
        <v>10</v>
      </c>
      <c r="B1832" s="190"/>
      <c r="C1832" s="266" t="s">
        <v>41</v>
      </c>
      <c r="D1832" s="267">
        <v>43892</v>
      </c>
      <c r="E1832" s="237" t="s">
        <v>4921</v>
      </c>
      <c r="F1832" s="237" t="s">
        <v>6</v>
      </c>
      <c r="G1832" s="237">
        <v>1285271</v>
      </c>
      <c r="H1832" s="190"/>
      <c r="I1832" s="248" t="s">
        <v>5828</v>
      </c>
      <c r="J1832" s="190"/>
      <c r="K1832" s="190"/>
      <c r="L1832" s="190"/>
      <c r="M1832" s="190"/>
      <c r="N1832" s="268">
        <v>0</v>
      </c>
      <c r="O1832" s="268">
        <v>18967.21</v>
      </c>
      <c r="P1832" s="190" t="s">
        <v>657</v>
      </c>
      <c r="Q1832" s="377"/>
    </row>
    <row r="1833" spans="1:17" ht="63.75">
      <c r="A1833" s="265">
        <v>10</v>
      </c>
      <c r="B1833" s="190"/>
      <c r="C1833" s="266" t="s">
        <v>41</v>
      </c>
      <c r="D1833" s="267">
        <v>43892</v>
      </c>
      <c r="E1833" s="237" t="s">
        <v>4922</v>
      </c>
      <c r="F1833" s="237" t="s">
        <v>6</v>
      </c>
      <c r="G1833" s="237">
        <v>1285397</v>
      </c>
      <c r="H1833" s="190"/>
      <c r="I1833" s="248" t="s">
        <v>5829</v>
      </c>
      <c r="J1833" s="190"/>
      <c r="K1833" s="190"/>
      <c r="L1833" s="190"/>
      <c r="M1833" s="190"/>
      <c r="N1833" s="268">
        <v>0</v>
      </c>
      <c r="O1833" s="268">
        <v>68713.600000000006</v>
      </c>
      <c r="P1833" s="190" t="s">
        <v>657</v>
      </c>
      <c r="Q1833" s="377"/>
    </row>
    <row r="1834" spans="1:17" ht="63.75">
      <c r="A1834" s="265">
        <v>10</v>
      </c>
      <c r="B1834" s="190"/>
      <c r="C1834" s="266" t="s">
        <v>41</v>
      </c>
      <c r="D1834" s="267">
        <v>43892</v>
      </c>
      <c r="E1834" s="237" t="s">
        <v>4923</v>
      </c>
      <c r="F1834" s="237" t="s">
        <v>6</v>
      </c>
      <c r="G1834" s="237">
        <v>1285400</v>
      </c>
      <c r="H1834" s="190"/>
      <c r="I1834" s="248" t="s">
        <v>5830</v>
      </c>
      <c r="J1834" s="190"/>
      <c r="K1834" s="190"/>
      <c r="L1834" s="190"/>
      <c r="M1834" s="190"/>
      <c r="N1834" s="268">
        <v>0</v>
      </c>
      <c r="O1834" s="268">
        <v>5683.85</v>
      </c>
      <c r="P1834" s="190" t="s">
        <v>657</v>
      </c>
      <c r="Q1834" s="377"/>
    </row>
    <row r="1835" spans="1:17" ht="63.75">
      <c r="A1835" s="265">
        <v>10</v>
      </c>
      <c r="B1835" s="190"/>
      <c r="C1835" s="266" t="s">
        <v>41</v>
      </c>
      <c r="D1835" s="267">
        <v>43892</v>
      </c>
      <c r="E1835" s="237" t="s">
        <v>4924</v>
      </c>
      <c r="F1835" s="237" t="s">
        <v>6</v>
      </c>
      <c r="G1835" s="237">
        <v>1285402</v>
      </c>
      <c r="H1835" s="190"/>
      <c r="I1835" s="248" t="s">
        <v>5831</v>
      </c>
      <c r="J1835" s="190"/>
      <c r="K1835" s="190"/>
      <c r="L1835" s="190"/>
      <c r="M1835" s="190"/>
      <c r="N1835" s="268">
        <v>0</v>
      </c>
      <c r="O1835" s="268">
        <v>32473.39</v>
      </c>
      <c r="P1835" s="190" t="s">
        <v>657</v>
      </c>
      <c r="Q1835" s="377"/>
    </row>
    <row r="1836" spans="1:17" ht="63.75">
      <c r="A1836" s="265">
        <v>10</v>
      </c>
      <c r="B1836" s="190"/>
      <c r="C1836" s="266" t="s">
        <v>41</v>
      </c>
      <c r="D1836" s="267">
        <v>43892</v>
      </c>
      <c r="E1836" s="237" t="s">
        <v>4925</v>
      </c>
      <c r="F1836" s="237" t="s">
        <v>6</v>
      </c>
      <c r="G1836" s="237">
        <v>1285404</v>
      </c>
      <c r="H1836" s="190"/>
      <c r="I1836" s="248" t="s">
        <v>5832</v>
      </c>
      <c r="J1836" s="190"/>
      <c r="K1836" s="190"/>
      <c r="L1836" s="190"/>
      <c r="M1836" s="190"/>
      <c r="N1836" s="268">
        <v>0</v>
      </c>
      <c r="O1836" s="268">
        <v>39219.31</v>
      </c>
      <c r="P1836" s="190" t="s">
        <v>657</v>
      </c>
      <c r="Q1836" s="377"/>
    </row>
    <row r="1837" spans="1:17" ht="63.75">
      <c r="A1837" s="265">
        <v>10</v>
      </c>
      <c r="B1837" s="190"/>
      <c r="C1837" s="266" t="s">
        <v>41</v>
      </c>
      <c r="D1837" s="267">
        <v>43892</v>
      </c>
      <c r="E1837" s="237" t="s">
        <v>4926</v>
      </c>
      <c r="F1837" s="237" t="s">
        <v>6</v>
      </c>
      <c r="G1837" s="237">
        <v>1285406</v>
      </c>
      <c r="H1837" s="190"/>
      <c r="I1837" s="248" t="s">
        <v>5833</v>
      </c>
      <c r="J1837" s="190"/>
      <c r="K1837" s="190"/>
      <c r="L1837" s="190"/>
      <c r="M1837" s="190"/>
      <c r="N1837" s="268">
        <v>0</v>
      </c>
      <c r="O1837" s="268">
        <v>5754.65</v>
      </c>
      <c r="P1837" s="190" t="s">
        <v>657</v>
      </c>
      <c r="Q1837" s="377"/>
    </row>
    <row r="1838" spans="1:17" ht="63.75">
      <c r="A1838" s="265">
        <v>10</v>
      </c>
      <c r="B1838" s="190"/>
      <c r="C1838" s="266" t="s">
        <v>41</v>
      </c>
      <c r="D1838" s="267">
        <v>43892</v>
      </c>
      <c r="E1838" s="237" t="s">
        <v>4927</v>
      </c>
      <c r="F1838" s="237" t="s">
        <v>6</v>
      </c>
      <c r="G1838" s="237">
        <v>1285520</v>
      </c>
      <c r="H1838" s="190"/>
      <c r="I1838" s="248" t="s">
        <v>5834</v>
      </c>
      <c r="J1838" s="190"/>
      <c r="K1838" s="190"/>
      <c r="L1838" s="190"/>
      <c r="M1838" s="190"/>
      <c r="N1838" s="268">
        <v>0</v>
      </c>
      <c r="O1838" s="268">
        <v>83626.490000000005</v>
      </c>
      <c r="P1838" s="190" t="s">
        <v>657</v>
      </c>
      <c r="Q1838" s="377"/>
    </row>
    <row r="1839" spans="1:17" ht="51">
      <c r="A1839" s="265">
        <v>10</v>
      </c>
      <c r="B1839" s="190"/>
      <c r="C1839" s="266" t="s">
        <v>41</v>
      </c>
      <c r="D1839" s="267">
        <v>43892</v>
      </c>
      <c r="E1839" s="237" t="s">
        <v>4928</v>
      </c>
      <c r="F1839" s="237" t="s">
        <v>6</v>
      </c>
      <c r="G1839" s="237">
        <v>1285524</v>
      </c>
      <c r="H1839" s="190"/>
      <c r="I1839" s="248" t="s">
        <v>5835</v>
      </c>
      <c r="J1839" s="190"/>
      <c r="K1839" s="190"/>
      <c r="L1839" s="190"/>
      <c r="M1839" s="190"/>
      <c r="N1839" s="268">
        <v>0</v>
      </c>
      <c r="O1839" s="268">
        <v>719.68</v>
      </c>
      <c r="P1839" s="190" t="s">
        <v>657</v>
      </c>
      <c r="Q1839" s="377"/>
    </row>
    <row r="1840" spans="1:17" ht="51">
      <c r="A1840" s="265">
        <v>10</v>
      </c>
      <c r="B1840" s="190"/>
      <c r="C1840" s="266" t="s">
        <v>41</v>
      </c>
      <c r="D1840" s="267">
        <v>43892</v>
      </c>
      <c r="E1840" s="237" t="s">
        <v>4929</v>
      </c>
      <c r="F1840" s="237" t="s">
        <v>6</v>
      </c>
      <c r="G1840" s="237">
        <v>1285526</v>
      </c>
      <c r="H1840" s="190"/>
      <c r="I1840" s="248" t="s">
        <v>5836</v>
      </c>
      <c r="J1840" s="190"/>
      <c r="K1840" s="190"/>
      <c r="L1840" s="190"/>
      <c r="M1840" s="190"/>
      <c r="N1840" s="268">
        <v>0</v>
      </c>
      <c r="O1840" s="268">
        <v>5356.43</v>
      </c>
      <c r="P1840" s="190" t="s">
        <v>657</v>
      </c>
      <c r="Q1840" s="377"/>
    </row>
    <row r="1841" spans="1:17" ht="51">
      <c r="A1841" s="265">
        <v>10</v>
      </c>
      <c r="B1841" s="190"/>
      <c r="C1841" s="266" t="s">
        <v>41</v>
      </c>
      <c r="D1841" s="267">
        <v>43892</v>
      </c>
      <c r="E1841" s="237" t="s">
        <v>4930</v>
      </c>
      <c r="F1841" s="237" t="s">
        <v>6</v>
      </c>
      <c r="G1841" s="237">
        <v>1285528</v>
      </c>
      <c r="H1841" s="190"/>
      <c r="I1841" s="248" t="s">
        <v>5837</v>
      </c>
      <c r="J1841" s="190"/>
      <c r="K1841" s="190"/>
      <c r="L1841" s="190"/>
      <c r="M1841" s="190"/>
      <c r="N1841" s="268">
        <v>0</v>
      </c>
      <c r="O1841" s="268">
        <v>17080.03</v>
      </c>
      <c r="P1841" s="190" t="s">
        <v>657</v>
      </c>
      <c r="Q1841" s="377"/>
    </row>
    <row r="1842" spans="1:17" ht="51">
      <c r="A1842" s="265" t="s">
        <v>554</v>
      </c>
      <c r="B1842" s="190"/>
      <c r="C1842" s="266" t="s">
        <v>728</v>
      </c>
      <c r="D1842" s="267">
        <v>43892</v>
      </c>
      <c r="E1842" s="237" t="s">
        <v>4931</v>
      </c>
      <c r="F1842" s="237" t="s">
        <v>15</v>
      </c>
      <c r="G1842" s="237">
        <v>1285407</v>
      </c>
      <c r="H1842" s="190"/>
      <c r="I1842" s="248" t="s">
        <v>5838</v>
      </c>
      <c r="J1842" s="190"/>
      <c r="K1842" s="190"/>
      <c r="L1842" s="190"/>
      <c r="M1842" s="190"/>
      <c r="N1842" s="268">
        <v>50</v>
      </c>
      <c r="O1842" s="268">
        <v>0</v>
      </c>
      <c r="P1842" s="190" t="s">
        <v>657</v>
      </c>
      <c r="Q1842" s="377"/>
    </row>
    <row r="1843" spans="1:17" ht="63.75">
      <c r="A1843" s="265" t="s">
        <v>554</v>
      </c>
      <c r="B1843" s="190"/>
      <c r="C1843" s="266" t="s">
        <v>728</v>
      </c>
      <c r="D1843" s="267">
        <v>43892</v>
      </c>
      <c r="E1843" s="237" t="s">
        <v>4932</v>
      </c>
      <c r="F1843" s="237" t="s">
        <v>15</v>
      </c>
      <c r="G1843" s="237">
        <v>1285521</v>
      </c>
      <c r="H1843" s="190"/>
      <c r="I1843" s="248" t="s">
        <v>5839</v>
      </c>
      <c r="J1843" s="190"/>
      <c r="K1843" s="190"/>
      <c r="L1843" s="190"/>
      <c r="M1843" s="190"/>
      <c r="N1843" s="268">
        <v>50</v>
      </c>
      <c r="O1843" s="268">
        <v>0</v>
      </c>
      <c r="P1843" s="190" t="s">
        <v>657</v>
      </c>
      <c r="Q1843" s="377"/>
    </row>
    <row r="1844" spans="1:17" ht="51">
      <c r="A1844" s="265" t="s">
        <v>554</v>
      </c>
      <c r="B1844" s="190"/>
      <c r="C1844" s="266" t="s">
        <v>728</v>
      </c>
      <c r="D1844" s="267">
        <v>43892</v>
      </c>
      <c r="E1844" s="237" t="s">
        <v>4933</v>
      </c>
      <c r="F1844" s="237" t="s">
        <v>15</v>
      </c>
      <c r="G1844" s="237">
        <v>1285525</v>
      </c>
      <c r="H1844" s="190"/>
      <c r="I1844" s="248" t="s">
        <v>5840</v>
      </c>
      <c r="J1844" s="190"/>
      <c r="K1844" s="190"/>
      <c r="L1844" s="190"/>
      <c r="M1844" s="190"/>
      <c r="N1844" s="268">
        <v>50</v>
      </c>
      <c r="O1844" s="268">
        <v>0</v>
      </c>
      <c r="P1844" s="190" t="s">
        <v>657</v>
      </c>
      <c r="Q1844" s="377"/>
    </row>
    <row r="1845" spans="1:17" ht="51">
      <c r="A1845" s="265" t="s">
        <v>554</v>
      </c>
      <c r="B1845" s="190"/>
      <c r="C1845" s="266" t="s">
        <v>728</v>
      </c>
      <c r="D1845" s="267">
        <v>43892</v>
      </c>
      <c r="E1845" s="237" t="s">
        <v>4934</v>
      </c>
      <c r="F1845" s="237" t="s">
        <v>15</v>
      </c>
      <c r="G1845" s="237">
        <v>1285527</v>
      </c>
      <c r="H1845" s="190"/>
      <c r="I1845" s="248" t="s">
        <v>5841</v>
      </c>
      <c r="J1845" s="190"/>
      <c r="K1845" s="190"/>
      <c r="L1845" s="190"/>
      <c r="M1845" s="190"/>
      <c r="N1845" s="268">
        <v>50</v>
      </c>
      <c r="O1845" s="268">
        <v>0</v>
      </c>
      <c r="P1845" s="190" t="s">
        <v>657</v>
      </c>
      <c r="Q1845" s="377"/>
    </row>
    <row r="1846" spans="1:17" ht="51">
      <c r="A1846" s="265">
        <v>25</v>
      </c>
      <c r="B1846" s="190"/>
      <c r="C1846" s="266" t="s">
        <v>45</v>
      </c>
      <c r="D1846" s="267">
        <v>43892</v>
      </c>
      <c r="E1846" s="237" t="s">
        <v>4935</v>
      </c>
      <c r="F1846" s="237" t="s">
        <v>6</v>
      </c>
      <c r="G1846" s="237">
        <v>979827</v>
      </c>
      <c r="H1846" s="190"/>
      <c r="I1846" s="248" t="s">
        <v>5842</v>
      </c>
      <c r="J1846" s="190"/>
      <c r="K1846" s="190"/>
      <c r="L1846" s="190"/>
      <c r="M1846" s="190"/>
      <c r="N1846" s="268">
        <v>0</v>
      </c>
      <c r="O1846" s="268">
        <v>1810.24</v>
      </c>
      <c r="P1846" s="190" t="s">
        <v>657</v>
      </c>
      <c r="Q1846" s="377"/>
    </row>
    <row r="1847" spans="1:17" ht="76.5">
      <c r="A1847" s="265" t="s">
        <v>556</v>
      </c>
      <c r="B1847" s="190"/>
      <c r="C1847" s="266" t="s">
        <v>716</v>
      </c>
      <c r="D1847" s="267">
        <v>43892</v>
      </c>
      <c r="E1847" s="237" t="s">
        <v>4936</v>
      </c>
      <c r="F1847" s="237" t="s">
        <v>658</v>
      </c>
      <c r="G1847" s="237">
        <v>1290184</v>
      </c>
      <c r="H1847" s="190"/>
      <c r="I1847" s="248" t="s">
        <v>5843</v>
      </c>
      <c r="J1847" s="190"/>
      <c r="K1847" s="190"/>
      <c r="L1847" s="190"/>
      <c r="M1847" s="190"/>
      <c r="N1847" s="268">
        <v>3000</v>
      </c>
      <c r="O1847" s="268">
        <v>0</v>
      </c>
      <c r="P1847" s="190" t="s">
        <v>657</v>
      </c>
      <c r="Q1847" s="377"/>
    </row>
    <row r="1848" spans="1:17" ht="76.5">
      <c r="A1848" s="265" t="s">
        <v>556</v>
      </c>
      <c r="B1848" s="190"/>
      <c r="C1848" s="266" t="s">
        <v>716</v>
      </c>
      <c r="D1848" s="267">
        <v>43892</v>
      </c>
      <c r="E1848" s="237" t="s">
        <v>4936</v>
      </c>
      <c r="F1848" s="237" t="s">
        <v>658</v>
      </c>
      <c r="G1848" s="237">
        <v>1290185</v>
      </c>
      <c r="H1848" s="190"/>
      <c r="I1848" s="248" t="s">
        <v>5844</v>
      </c>
      <c r="J1848" s="190"/>
      <c r="K1848" s="190"/>
      <c r="L1848" s="190"/>
      <c r="M1848" s="190"/>
      <c r="N1848" s="268">
        <v>14400</v>
      </c>
      <c r="O1848" s="268">
        <v>0</v>
      </c>
      <c r="P1848" s="190" t="s">
        <v>657</v>
      </c>
      <c r="Q1848" s="377"/>
    </row>
    <row r="1849" spans="1:17" ht="76.5">
      <c r="A1849" s="265" t="s">
        <v>556</v>
      </c>
      <c r="B1849" s="190"/>
      <c r="C1849" s="266" t="s">
        <v>716</v>
      </c>
      <c r="D1849" s="267">
        <v>43892</v>
      </c>
      <c r="E1849" s="237" t="s">
        <v>4936</v>
      </c>
      <c r="F1849" s="237" t="s">
        <v>658</v>
      </c>
      <c r="G1849" s="237">
        <v>1290186</v>
      </c>
      <c r="H1849" s="190"/>
      <c r="I1849" s="248" t="s">
        <v>5845</v>
      </c>
      <c r="J1849" s="190"/>
      <c r="K1849" s="190"/>
      <c r="L1849" s="190"/>
      <c r="M1849" s="190"/>
      <c r="N1849" s="268">
        <v>10789</v>
      </c>
      <c r="O1849" s="268">
        <v>0</v>
      </c>
      <c r="P1849" s="190" t="s">
        <v>657</v>
      </c>
      <c r="Q1849" s="377"/>
    </row>
    <row r="1850" spans="1:17" ht="63.75">
      <c r="A1850" s="265" t="s">
        <v>556</v>
      </c>
      <c r="B1850" s="190"/>
      <c r="C1850" s="266" t="s">
        <v>716</v>
      </c>
      <c r="D1850" s="267">
        <v>43892</v>
      </c>
      <c r="E1850" s="237" t="s">
        <v>4936</v>
      </c>
      <c r="F1850" s="237" t="s">
        <v>658</v>
      </c>
      <c r="G1850" s="237">
        <v>1293184</v>
      </c>
      <c r="H1850" s="190"/>
      <c r="I1850" s="248" t="s">
        <v>5846</v>
      </c>
      <c r="J1850" s="190"/>
      <c r="K1850" s="190"/>
      <c r="L1850" s="190"/>
      <c r="M1850" s="190"/>
      <c r="N1850" s="268">
        <v>3225</v>
      </c>
      <c r="O1850" s="268">
        <v>0</v>
      </c>
      <c r="P1850" s="190" t="s">
        <v>657</v>
      </c>
      <c r="Q1850" s="377"/>
    </row>
    <row r="1851" spans="1:17" ht="76.5">
      <c r="A1851" s="265" t="s">
        <v>556</v>
      </c>
      <c r="B1851" s="190"/>
      <c r="C1851" s="266" t="s">
        <v>716</v>
      </c>
      <c r="D1851" s="267">
        <v>43892</v>
      </c>
      <c r="E1851" s="237" t="s">
        <v>4936</v>
      </c>
      <c r="F1851" s="237" t="s">
        <v>658</v>
      </c>
      <c r="G1851" s="237">
        <v>1291011</v>
      </c>
      <c r="H1851" s="190"/>
      <c r="I1851" s="248" t="s">
        <v>5847</v>
      </c>
      <c r="J1851" s="190"/>
      <c r="K1851" s="190"/>
      <c r="L1851" s="190"/>
      <c r="M1851" s="190"/>
      <c r="N1851" s="268">
        <v>14750</v>
      </c>
      <c r="O1851" s="268">
        <v>0</v>
      </c>
      <c r="P1851" s="190" t="s">
        <v>657</v>
      </c>
      <c r="Q1851" s="377"/>
    </row>
    <row r="1852" spans="1:17" ht="76.5">
      <c r="A1852" s="265" t="s">
        <v>556</v>
      </c>
      <c r="B1852" s="190"/>
      <c r="C1852" s="266" t="s">
        <v>716</v>
      </c>
      <c r="D1852" s="267">
        <v>43892</v>
      </c>
      <c r="E1852" s="237" t="s">
        <v>4936</v>
      </c>
      <c r="F1852" s="237" t="s">
        <v>658</v>
      </c>
      <c r="G1852" s="237">
        <v>1293180</v>
      </c>
      <c r="H1852" s="190"/>
      <c r="I1852" s="248" t="s">
        <v>5848</v>
      </c>
      <c r="J1852" s="190"/>
      <c r="K1852" s="190"/>
      <c r="L1852" s="190"/>
      <c r="M1852" s="190"/>
      <c r="N1852" s="268">
        <v>7613</v>
      </c>
      <c r="O1852" s="268">
        <v>0</v>
      </c>
      <c r="P1852" s="190" t="s">
        <v>657</v>
      </c>
      <c r="Q1852" s="377"/>
    </row>
    <row r="1853" spans="1:17" ht="63.75">
      <c r="A1853" s="265" t="s">
        <v>556</v>
      </c>
      <c r="B1853" s="190"/>
      <c r="C1853" s="266" t="s">
        <v>716</v>
      </c>
      <c r="D1853" s="267">
        <v>43892</v>
      </c>
      <c r="E1853" s="237" t="s">
        <v>4936</v>
      </c>
      <c r="F1853" s="237" t="s">
        <v>658</v>
      </c>
      <c r="G1853" s="237">
        <v>1292031</v>
      </c>
      <c r="H1853" s="190"/>
      <c r="I1853" s="248" t="s">
        <v>5849</v>
      </c>
      <c r="J1853" s="190"/>
      <c r="K1853" s="190"/>
      <c r="L1853" s="190"/>
      <c r="M1853" s="190"/>
      <c r="N1853" s="268">
        <v>6338</v>
      </c>
      <c r="O1853" s="268">
        <v>0</v>
      </c>
      <c r="P1853" s="190" t="s">
        <v>657</v>
      </c>
      <c r="Q1853" s="377"/>
    </row>
    <row r="1854" spans="1:17" ht="63.75">
      <c r="A1854" s="265" t="s">
        <v>556</v>
      </c>
      <c r="B1854" s="190"/>
      <c r="C1854" s="266" t="s">
        <v>716</v>
      </c>
      <c r="D1854" s="267">
        <v>43892</v>
      </c>
      <c r="E1854" s="237" t="s">
        <v>4936</v>
      </c>
      <c r="F1854" s="237" t="s">
        <v>658</v>
      </c>
      <c r="G1854" s="237">
        <v>1292065</v>
      </c>
      <c r="H1854" s="190"/>
      <c r="I1854" s="248" t="s">
        <v>5850</v>
      </c>
      <c r="J1854" s="190"/>
      <c r="K1854" s="190"/>
      <c r="L1854" s="190"/>
      <c r="M1854" s="190"/>
      <c r="N1854" s="268">
        <v>10800</v>
      </c>
      <c r="O1854" s="268">
        <v>0</v>
      </c>
      <c r="P1854" s="190" t="s">
        <v>657</v>
      </c>
      <c r="Q1854" s="377"/>
    </row>
    <row r="1855" spans="1:17" ht="76.5">
      <c r="A1855" s="265" t="s">
        <v>556</v>
      </c>
      <c r="B1855" s="190"/>
      <c r="C1855" s="266" t="s">
        <v>716</v>
      </c>
      <c r="D1855" s="267">
        <v>43892</v>
      </c>
      <c r="E1855" s="237" t="s">
        <v>4936</v>
      </c>
      <c r="F1855" s="237" t="s">
        <v>658</v>
      </c>
      <c r="G1855" s="237">
        <v>1292032</v>
      </c>
      <c r="H1855" s="190"/>
      <c r="I1855" s="248" t="s">
        <v>5851</v>
      </c>
      <c r="J1855" s="190"/>
      <c r="K1855" s="190"/>
      <c r="L1855" s="190"/>
      <c r="M1855" s="190"/>
      <c r="N1855" s="268">
        <v>9000</v>
      </c>
      <c r="O1855" s="268">
        <v>0</v>
      </c>
      <c r="P1855" s="190" t="s">
        <v>657</v>
      </c>
      <c r="Q1855" s="377"/>
    </row>
    <row r="1856" spans="1:17" ht="76.5">
      <c r="A1856" s="265" t="s">
        <v>556</v>
      </c>
      <c r="B1856" s="190"/>
      <c r="C1856" s="266" t="s">
        <v>716</v>
      </c>
      <c r="D1856" s="267">
        <v>43892</v>
      </c>
      <c r="E1856" s="237" t="s">
        <v>4936</v>
      </c>
      <c r="F1856" s="237" t="s">
        <v>658</v>
      </c>
      <c r="G1856" s="237">
        <v>1289440</v>
      </c>
      <c r="H1856" s="190"/>
      <c r="I1856" s="248" t="s">
        <v>5852</v>
      </c>
      <c r="J1856" s="190"/>
      <c r="K1856" s="190"/>
      <c r="L1856" s="190"/>
      <c r="M1856" s="190"/>
      <c r="N1856" s="268">
        <v>13500</v>
      </c>
      <c r="O1856" s="268">
        <v>0</v>
      </c>
      <c r="P1856" s="190" t="s">
        <v>657</v>
      </c>
      <c r="Q1856" s="377"/>
    </row>
    <row r="1857" spans="1:17" ht="76.5">
      <c r="A1857" s="265" t="s">
        <v>556</v>
      </c>
      <c r="B1857" s="190"/>
      <c r="C1857" s="266" t="s">
        <v>716</v>
      </c>
      <c r="D1857" s="267">
        <v>43892</v>
      </c>
      <c r="E1857" s="237" t="s">
        <v>4936</v>
      </c>
      <c r="F1857" s="237" t="s">
        <v>658</v>
      </c>
      <c r="G1857" s="237">
        <v>1290180</v>
      </c>
      <c r="H1857" s="190"/>
      <c r="I1857" s="248" t="s">
        <v>5853</v>
      </c>
      <c r="J1857" s="190"/>
      <c r="K1857" s="190"/>
      <c r="L1857" s="190"/>
      <c r="M1857" s="190"/>
      <c r="N1857" s="268">
        <v>5813</v>
      </c>
      <c r="O1857" s="268">
        <v>0</v>
      </c>
      <c r="P1857" s="190" t="s">
        <v>657</v>
      </c>
      <c r="Q1857" s="377"/>
    </row>
    <row r="1858" spans="1:17" ht="76.5">
      <c r="A1858" s="265" t="s">
        <v>556</v>
      </c>
      <c r="B1858" s="190"/>
      <c r="C1858" s="266" t="s">
        <v>716</v>
      </c>
      <c r="D1858" s="267">
        <v>43892</v>
      </c>
      <c r="E1858" s="237" t="s">
        <v>4936</v>
      </c>
      <c r="F1858" s="237" t="s">
        <v>658</v>
      </c>
      <c r="G1858" s="237">
        <v>1290181</v>
      </c>
      <c r="H1858" s="190"/>
      <c r="I1858" s="248" t="s">
        <v>5854</v>
      </c>
      <c r="J1858" s="190"/>
      <c r="K1858" s="190"/>
      <c r="L1858" s="190"/>
      <c r="M1858" s="190"/>
      <c r="N1858" s="268">
        <v>7372</v>
      </c>
      <c r="O1858" s="268">
        <v>0</v>
      </c>
      <c r="P1858" s="190" t="s">
        <v>657</v>
      </c>
      <c r="Q1858" s="377"/>
    </row>
    <row r="1859" spans="1:17" ht="76.5">
      <c r="A1859" s="265" t="s">
        <v>556</v>
      </c>
      <c r="B1859" s="190"/>
      <c r="C1859" s="266" t="s">
        <v>716</v>
      </c>
      <c r="D1859" s="267">
        <v>43892</v>
      </c>
      <c r="E1859" s="237" t="s">
        <v>4936</v>
      </c>
      <c r="F1859" s="237" t="s">
        <v>658</v>
      </c>
      <c r="G1859" s="237">
        <v>1290182</v>
      </c>
      <c r="H1859" s="190"/>
      <c r="I1859" s="248" t="s">
        <v>5855</v>
      </c>
      <c r="J1859" s="190"/>
      <c r="K1859" s="190"/>
      <c r="L1859" s="190"/>
      <c r="M1859" s="190"/>
      <c r="N1859" s="268">
        <v>12038</v>
      </c>
      <c r="O1859" s="268">
        <v>0</v>
      </c>
      <c r="P1859" s="190" t="s">
        <v>657</v>
      </c>
      <c r="Q1859" s="377"/>
    </row>
    <row r="1860" spans="1:17" ht="76.5">
      <c r="A1860" s="265" t="s">
        <v>556</v>
      </c>
      <c r="B1860" s="190"/>
      <c r="C1860" s="266" t="s">
        <v>716</v>
      </c>
      <c r="D1860" s="267">
        <v>43892</v>
      </c>
      <c r="E1860" s="237" t="s">
        <v>4936</v>
      </c>
      <c r="F1860" s="237" t="s">
        <v>658</v>
      </c>
      <c r="G1860" s="237">
        <v>1290183</v>
      </c>
      <c r="H1860" s="190"/>
      <c r="I1860" s="248" t="s">
        <v>5856</v>
      </c>
      <c r="J1860" s="190"/>
      <c r="K1860" s="190"/>
      <c r="L1860" s="190"/>
      <c r="M1860" s="190"/>
      <c r="N1860" s="268">
        <v>9000</v>
      </c>
      <c r="O1860" s="268">
        <v>0</v>
      </c>
      <c r="P1860" s="190" t="s">
        <v>657</v>
      </c>
      <c r="Q1860" s="377"/>
    </row>
    <row r="1861" spans="1:17" ht="51">
      <c r="A1861" s="265">
        <v>117</v>
      </c>
      <c r="B1861" s="190"/>
      <c r="C1861" s="266" t="s">
        <v>61</v>
      </c>
      <c r="D1861" s="267">
        <v>43892</v>
      </c>
      <c r="E1861" s="237" t="s">
        <v>4937</v>
      </c>
      <c r="F1861" s="237" t="s">
        <v>11</v>
      </c>
      <c r="G1861" s="237">
        <v>979810</v>
      </c>
      <c r="H1861" s="190"/>
      <c r="I1861" s="248" t="s">
        <v>5857</v>
      </c>
      <c r="J1861" s="190"/>
      <c r="K1861" s="190"/>
      <c r="L1861" s="190"/>
      <c r="M1861" s="190"/>
      <c r="N1861" s="268">
        <v>50</v>
      </c>
      <c r="O1861" s="268">
        <v>0</v>
      </c>
      <c r="P1861" s="190" t="s">
        <v>657</v>
      </c>
      <c r="Q1861" s="377"/>
    </row>
    <row r="1862" spans="1:17" ht="51">
      <c r="A1862" s="265">
        <v>117</v>
      </c>
      <c r="B1862" s="190"/>
      <c r="C1862" s="266" t="s">
        <v>61</v>
      </c>
      <c r="D1862" s="267">
        <v>43892</v>
      </c>
      <c r="E1862" s="237" t="s">
        <v>4938</v>
      </c>
      <c r="F1862" s="237" t="s">
        <v>11</v>
      </c>
      <c r="G1862" s="237">
        <v>979825</v>
      </c>
      <c r="H1862" s="190"/>
      <c r="I1862" s="248" t="s">
        <v>5858</v>
      </c>
      <c r="J1862" s="190"/>
      <c r="K1862" s="190"/>
      <c r="L1862" s="190"/>
      <c r="M1862" s="190"/>
      <c r="N1862" s="268">
        <v>50</v>
      </c>
      <c r="O1862" s="268">
        <v>0</v>
      </c>
      <c r="P1862" s="190" t="s">
        <v>657</v>
      </c>
      <c r="Q1862" s="377"/>
    </row>
    <row r="1863" spans="1:17" ht="63.75">
      <c r="A1863" s="265">
        <v>287</v>
      </c>
      <c r="B1863" s="190"/>
      <c r="C1863" s="266" t="s">
        <v>125</v>
      </c>
      <c r="D1863" s="267">
        <v>43892</v>
      </c>
      <c r="E1863" s="237" t="s">
        <v>4939</v>
      </c>
      <c r="F1863" s="237" t="s">
        <v>11</v>
      </c>
      <c r="G1863" s="237">
        <v>979831</v>
      </c>
      <c r="H1863" s="190"/>
      <c r="I1863" s="248" t="s">
        <v>5859</v>
      </c>
      <c r="J1863" s="190"/>
      <c r="K1863" s="190"/>
      <c r="L1863" s="190"/>
      <c r="M1863" s="190"/>
      <c r="N1863" s="268">
        <v>50</v>
      </c>
      <c r="O1863" s="268">
        <v>0</v>
      </c>
      <c r="P1863" s="190" t="s">
        <v>657</v>
      </c>
      <c r="Q1863" s="377"/>
    </row>
    <row r="1864" spans="1:17" ht="76.5">
      <c r="A1864" s="265" t="s">
        <v>556</v>
      </c>
      <c r="B1864" s="190"/>
      <c r="C1864" s="266" t="s">
        <v>716</v>
      </c>
      <c r="D1864" s="267">
        <v>43892</v>
      </c>
      <c r="E1864" s="237" t="s">
        <v>4936</v>
      </c>
      <c r="F1864" s="237" t="s">
        <v>658</v>
      </c>
      <c r="G1864" s="237">
        <v>1295717</v>
      </c>
      <c r="H1864" s="190"/>
      <c r="I1864" s="248" t="s">
        <v>5860</v>
      </c>
      <c r="J1864" s="190"/>
      <c r="K1864" s="190"/>
      <c r="L1864" s="190"/>
      <c r="M1864" s="190"/>
      <c r="N1864" s="268">
        <v>6263</v>
      </c>
      <c r="O1864" s="268">
        <v>0</v>
      </c>
      <c r="P1864" s="190" t="s">
        <v>657</v>
      </c>
      <c r="Q1864" s="377"/>
    </row>
    <row r="1865" spans="1:17" ht="76.5">
      <c r="A1865" s="265" t="s">
        <v>556</v>
      </c>
      <c r="B1865" s="190"/>
      <c r="C1865" s="266" t="s">
        <v>716</v>
      </c>
      <c r="D1865" s="267">
        <v>43892</v>
      </c>
      <c r="E1865" s="237" t="s">
        <v>4936</v>
      </c>
      <c r="F1865" s="237" t="s">
        <v>658</v>
      </c>
      <c r="G1865" s="237">
        <v>1295718</v>
      </c>
      <c r="H1865" s="190"/>
      <c r="I1865" s="248" t="s">
        <v>5861</v>
      </c>
      <c r="J1865" s="190"/>
      <c r="K1865" s="190"/>
      <c r="L1865" s="190"/>
      <c r="M1865" s="190"/>
      <c r="N1865" s="268">
        <v>14662.5</v>
      </c>
      <c r="O1865" s="268">
        <v>0</v>
      </c>
      <c r="P1865" s="190" t="s">
        <v>657</v>
      </c>
      <c r="Q1865" s="377"/>
    </row>
    <row r="1866" spans="1:17" ht="76.5">
      <c r="A1866" s="265" t="s">
        <v>556</v>
      </c>
      <c r="B1866" s="190"/>
      <c r="C1866" s="266" t="s">
        <v>716</v>
      </c>
      <c r="D1866" s="267">
        <v>43892</v>
      </c>
      <c r="E1866" s="237" t="s">
        <v>4936</v>
      </c>
      <c r="F1866" s="237" t="s">
        <v>658</v>
      </c>
      <c r="G1866" s="237">
        <v>1294560</v>
      </c>
      <c r="H1866" s="190"/>
      <c r="I1866" s="248" t="s">
        <v>5862</v>
      </c>
      <c r="J1866" s="190"/>
      <c r="K1866" s="190"/>
      <c r="L1866" s="190"/>
      <c r="M1866" s="190"/>
      <c r="N1866" s="268">
        <v>10375</v>
      </c>
      <c r="O1866" s="268">
        <v>0</v>
      </c>
      <c r="P1866" s="190" t="s">
        <v>657</v>
      </c>
      <c r="Q1866" s="377"/>
    </row>
    <row r="1867" spans="1:17" ht="76.5">
      <c r="A1867" s="265" t="s">
        <v>556</v>
      </c>
      <c r="B1867" s="190"/>
      <c r="C1867" s="266" t="s">
        <v>716</v>
      </c>
      <c r="D1867" s="267">
        <v>43892</v>
      </c>
      <c r="E1867" s="237" t="s">
        <v>4936</v>
      </c>
      <c r="F1867" s="237" t="s">
        <v>658</v>
      </c>
      <c r="G1867" s="237">
        <v>1294556</v>
      </c>
      <c r="H1867" s="190"/>
      <c r="I1867" s="248" t="s">
        <v>5863</v>
      </c>
      <c r="J1867" s="190"/>
      <c r="K1867" s="190"/>
      <c r="L1867" s="190"/>
      <c r="M1867" s="190"/>
      <c r="N1867" s="268">
        <v>12250</v>
      </c>
      <c r="O1867" s="268">
        <v>0</v>
      </c>
      <c r="P1867" s="190" t="s">
        <v>657</v>
      </c>
      <c r="Q1867" s="377"/>
    </row>
    <row r="1868" spans="1:17" ht="76.5">
      <c r="A1868" s="265" t="s">
        <v>556</v>
      </c>
      <c r="B1868" s="190"/>
      <c r="C1868" s="266" t="s">
        <v>716</v>
      </c>
      <c r="D1868" s="267">
        <v>43892</v>
      </c>
      <c r="E1868" s="237" t="s">
        <v>4936</v>
      </c>
      <c r="F1868" s="237" t="s">
        <v>658</v>
      </c>
      <c r="G1868" s="237">
        <v>1295610</v>
      </c>
      <c r="H1868" s="190"/>
      <c r="I1868" s="248" t="s">
        <v>5864</v>
      </c>
      <c r="J1868" s="190"/>
      <c r="K1868" s="190"/>
      <c r="L1868" s="190"/>
      <c r="M1868" s="190"/>
      <c r="N1868" s="268">
        <v>8888</v>
      </c>
      <c r="O1868" s="268">
        <v>0</v>
      </c>
      <c r="P1868" s="190" t="s">
        <v>657</v>
      </c>
      <c r="Q1868" s="377"/>
    </row>
    <row r="1869" spans="1:17" ht="76.5">
      <c r="A1869" s="265" t="s">
        <v>556</v>
      </c>
      <c r="B1869" s="190"/>
      <c r="C1869" s="266" t="s">
        <v>716</v>
      </c>
      <c r="D1869" s="267">
        <v>43892</v>
      </c>
      <c r="E1869" s="237" t="s">
        <v>4936</v>
      </c>
      <c r="F1869" s="237" t="s">
        <v>658</v>
      </c>
      <c r="G1869" s="237">
        <v>1294555</v>
      </c>
      <c r="H1869" s="190"/>
      <c r="I1869" s="248" t="s">
        <v>5865</v>
      </c>
      <c r="J1869" s="190"/>
      <c r="K1869" s="190"/>
      <c r="L1869" s="190"/>
      <c r="M1869" s="190"/>
      <c r="N1869" s="268">
        <v>9600</v>
      </c>
      <c r="O1869" s="268">
        <v>0</v>
      </c>
      <c r="P1869" s="190" t="s">
        <v>657</v>
      </c>
      <c r="Q1869" s="377"/>
    </row>
    <row r="1870" spans="1:17" ht="76.5">
      <c r="A1870" s="265" t="s">
        <v>556</v>
      </c>
      <c r="B1870" s="190"/>
      <c r="C1870" s="266" t="s">
        <v>716</v>
      </c>
      <c r="D1870" s="267">
        <v>43892</v>
      </c>
      <c r="E1870" s="237" t="s">
        <v>4936</v>
      </c>
      <c r="F1870" s="237" t="s">
        <v>658</v>
      </c>
      <c r="G1870" s="237">
        <v>1295611</v>
      </c>
      <c r="H1870" s="190"/>
      <c r="I1870" s="248" t="s">
        <v>5866</v>
      </c>
      <c r="J1870" s="190"/>
      <c r="K1870" s="190"/>
      <c r="L1870" s="190"/>
      <c r="M1870" s="190"/>
      <c r="N1870" s="268">
        <v>16988</v>
      </c>
      <c r="O1870" s="268">
        <v>0</v>
      </c>
      <c r="P1870" s="190" t="s">
        <v>657</v>
      </c>
      <c r="Q1870" s="377"/>
    </row>
    <row r="1871" spans="1:17" ht="76.5">
      <c r="A1871" s="265" t="s">
        <v>556</v>
      </c>
      <c r="B1871" s="190"/>
      <c r="C1871" s="266" t="s">
        <v>716</v>
      </c>
      <c r="D1871" s="267">
        <v>43892</v>
      </c>
      <c r="E1871" s="237" t="s">
        <v>4936</v>
      </c>
      <c r="F1871" s="237" t="s">
        <v>658</v>
      </c>
      <c r="G1871" s="237">
        <v>1294554</v>
      </c>
      <c r="H1871" s="190"/>
      <c r="I1871" s="248" t="s">
        <v>5867</v>
      </c>
      <c r="J1871" s="190"/>
      <c r="K1871" s="190"/>
      <c r="L1871" s="190"/>
      <c r="M1871" s="190"/>
      <c r="N1871" s="268">
        <v>11750</v>
      </c>
      <c r="O1871" s="268">
        <v>0</v>
      </c>
      <c r="P1871" s="190" t="s">
        <v>657</v>
      </c>
      <c r="Q1871" s="377"/>
    </row>
    <row r="1872" spans="1:17" ht="63.75">
      <c r="A1872" s="265" t="s">
        <v>556</v>
      </c>
      <c r="B1872" s="190"/>
      <c r="C1872" s="266" t="s">
        <v>716</v>
      </c>
      <c r="D1872" s="267">
        <v>43892</v>
      </c>
      <c r="E1872" s="237" t="s">
        <v>4936</v>
      </c>
      <c r="F1872" s="237" t="s">
        <v>658</v>
      </c>
      <c r="G1872" s="237">
        <v>1295612</v>
      </c>
      <c r="H1872" s="190"/>
      <c r="I1872" s="248" t="s">
        <v>5868</v>
      </c>
      <c r="J1872" s="190"/>
      <c r="K1872" s="190"/>
      <c r="L1872" s="190"/>
      <c r="M1872" s="190"/>
      <c r="N1872" s="268">
        <v>4425</v>
      </c>
      <c r="O1872" s="268">
        <v>0</v>
      </c>
      <c r="P1872" s="190" t="s">
        <v>657</v>
      </c>
      <c r="Q1872" s="377"/>
    </row>
    <row r="1873" spans="1:17" ht="76.5">
      <c r="A1873" s="265" t="s">
        <v>556</v>
      </c>
      <c r="B1873" s="190"/>
      <c r="C1873" s="266" t="s">
        <v>716</v>
      </c>
      <c r="D1873" s="267">
        <v>43892</v>
      </c>
      <c r="E1873" s="237" t="s">
        <v>4936</v>
      </c>
      <c r="F1873" s="237" t="s">
        <v>658</v>
      </c>
      <c r="G1873" s="237">
        <v>1294540</v>
      </c>
      <c r="H1873" s="190"/>
      <c r="I1873" s="248" t="s">
        <v>5869</v>
      </c>
      <c r="J1873" s="190"/>
      <c r="K1873" s="190"/>
      <c r="L1873" s="190"/>
      <c r="M1873" s="190"/>
      <c r="N1873" s="268">
        <v>2738</v>
      </c>
      <c r="O1873" s="268">
        <v>0</v>
      </c>
      <c r="P1873" s="190" t="s">
        <v>657</v>
      </c>
      <c r="Q1873" s="377"/>
    </row>
    <row r="1874" spans="1:17" ht="76.5">
      <c r="A1874" s="265" t="s">
        <v>556</v>
      </c>
      <c r="B1874" s="190"/>
      <c r="C1874" s="266" t="s">
        <v>716</v>
      </c>
      <c r="D1874" s="267">
        <v>43892</v>
      </c>
      <c r="E1874" s="237" t="s">
        <v>4936</v>
      </c>
      <c r="F1874" s="237" t="s">
        <v>658</v>
      </c>
      <c r="G1874" s="237">
        <v>1295715</v>
      </c>
      <c r="H1874" s="190"/>
      <c r="I1874" s="248" t="s">
        <v>5870</v>
      </c>
      <c r="J1874" s="190"/>
      <c r="K1874" s="190"/>
      <c r="L1874" s="190"/>
      <c r="M1874" s="190"/>
      <c r="N1874" s="268">
        <v>26375</v>
      </c>
      <c r="O1874" s="268">
        <v>0</v>
      </c>
      <c r="P1874" s="190" t="s">
        <v>657</v>
      </c>
      <c r="Q1874" s="377"/>
    </row>
    <row r="1875" spans="1:17" ht="76.5">
      <c r="A1875" s="265" t="s">
        <v>556</v>
      </c>
      <c r="B1875" s="190"/>
      <c r="C1875" s="266" t="s">
        <v>716</v>
      </c>
      <c r="D1875" s="267">
        <v>43892</v>
      </c>
      <c r="E1875" s="237" t="s">
        <v>4936</v>
      </c>
      <c r="F1875" s="237" t="s">
        <v>658</v>
      </c>
      <c r="G1875" s="237">
        <v>1294539</v>
      </c>
      <c r="H1875" s="190"/>
      <c r="I1875" s="248" t="s">
        <v>5871</v>
      </c>
      <c r="J1875" s="190"/>
      <c r="K1875" s="190"/>
      <c r="L1875" s="190"/>
      <c r="M1875" s="190"/>
      <c r="N1875" s="268">
        <v>3000</v>
      </c>
      <c r="O1875" s="268">
        <v>0</v>
      </c>
      <c r="P1875" s="190" t="s">
        <v>657</v>
      </c>
      <c r="Q1875" s="377"/>
    </row>
    <row r="1876" spans="1:17" ht="76.5">
      <c r="A1876" s="265" t="s">
        <v>556</v>
      </c>
      <c r="B1876" s="190"/>
      <c r="C1876" s="266" t="s">
        <v>716</v>
      </c>
      <c r="D1876" s="267">
        <v>43892</v>
      </c>
      <c r="E1876" s="237" t="s">
        <v>4936</v>
      </c>
      <c r="F1876" s="237" t="s">
        <v>658</v>
      </c>
      <c r="G1876" s="237">
        <v>1295716</v>
      </c>
      <c r="H1876" s="190"/>
      <c r="I1876" s="248" t="s">
        <v>5872</v>
      </c>
      <c r="J1876" s="190"/>
      <c r="K1876" s="190"/>
      <c r="L1876" s="190"/>
      <c r="M1876" s="190"/>
      <c r="N1876" s="268">
        <v>5500</v>
      </c>
      <c r="O1876" s="268">
        <v>0</v>
      </c>
      <c r="P1876" s="190" t="s">
        <v>657</v>
      </c>
      <c r="Q1876" s="377"/>
    </row>
    <row r="1877" spans="1:17" ht="76.5">
      <c r="A1877" s="265" t="s">
        <v>556</v>
      </c>
      <c r="B1877" s="190"/>
      <c r="C1877" s="266" t="s">
        <v>716</v>
      </c>
      <c r="D1877" s="267">
        <v>43892</v>
      </c>
      <c r="E1877" s="237" t="s">
        <v>4936</v>
      </c>
      <c r="F1877" s="237" t="s">
        <v>658</v>
      </c>
      <c r="G1877" s="237">
        <v>1294535</v>
      </c>
      <c r="H1877" s="190"/>
      <c r="I1877" s="248" t="s">
        <v>5873</v>
      </c>
      <c r="J1877" s="190"/>
      <c r="K1877" s="190"/>
      <c r="L1877" s="190"/>
      <c r="M1877" s="190"/>
      <c r="N1877" s="268">
        <v>18000</v>
      </c>
      <c r="O1877" s="268">
        <v>0</v>
      </c>
      <c r="P1877" s="190" t="s">
        <v>657</v>
      </c>
      <c r="Q1877" s="377"/>
    </row>
    <row r="1878" spans="1:17" ht="76.5">
      <c r="A1878" s="265" t="s">
        <v>556</v>
      </c>
      <c r="B1878" s="190"/>
      <c r="C1878" s="266" t="s">
        <v>716</v>
      </c>
      <c r="D1878" s="267">
        <v>43892</v>
      </c>
      <c r="E1878" s="237" t="s">
        <v>4936</v>
      </c>
      <c r="F1878" s="237" t="s">
        <v>658</v>
      </c>
      <c r="G1878" s="237">
        <v>1294534</v>
      </c>
      <c r="H1878" s="190"/>
      <c r="I1878" s="248" t="s">
        <v>5874</v>
      </c>
      <c r="J1878" s="190"/>
      <c r="K1878" s="190"/>
      <c r="L1878" s="190"/>
      <c r="M1878" s="190"/>
      <c r="N1878" s="268">
        <v>9000</v>
      </c>
      <c r="O1878" s="268">
        <v>0</v>
      </c>
      <c r="P1878" s="190" t="s">
        <v>657</v>
      </c>
      <c r="Q1878" s="377"/>
    </row>
    <row r="1879" spans="1:17" ht="76.5">
      <c r="A1879" s="265" t="s">
        <v>556</v>
      </c>
      <c r="B1879" s="190"/>
      <c r="C1879" s="266" t="s">
        <v>716</v>
      </c>
      <c r="D1879" s="267">
        <v>43892</v>
      </c>
      <c r="E1879" s="237" t="s">
        <v>4936</v>
      </c>
      <c r="F1879" s="237" t="s">
        <v>658</v>
      </c>
      <c r="G1879" s="237">
        <v>1294533</v>
      </c>
      <c r="H1879" s="190"/>
      <c r="I1879" s="248" t="s">
        <v>5875</v>
      </c>
      <c r="J1879" s="190"/>
      <c r="K1879" s="190"/>
      <c r="L1879" s="190"/>
      <c r="M1879" s="190"/>
      <c r="N1879" s="268">
        <v>8138</v>
      </c>
      <c r="O1879" s="268">
        <v>0</v>
      </c>
      <c r="P1879" s="190" t="s">
        <v>657</v>
      </c>
      <c r="Q1879" s="377"/>
    </row>
    <row r="1880" spans="1:17" ht="63.75">
      <c r="A1880" s="265" t="s">
        <v>556</v>
      </c>
      <c r="B1880" s="190"/>
      <c r="C1880" s="266" t="s">
        <v>716</v>
      </c>
      <c r="D1880" s="267">
        <v>43892</v>
      </c>
      <c r="E1880" s="237" t="s">
        <v>4936</v>
      </c>
      <c r="F1880" s="237" t="s">
        <v>658</v>
      </c>
      <c r="G1880" s="237">
        <v>1294558</v>
      </c>
      <c r="H1880" s="190"/>
      <c r="I1880" s="248" t="s">
        <v>5876</v>
      </c>
      <c r="J1880" s="190"/>
      <c r="K1880" s="190"/>
      <c r="L1880" s="190"/>
      <c r="M1880" s="190"/>
      <c r="N1880" s="268">
        <v>5434</v>
      </c>
      <c r="O1880" s="268">
        <v>0</v>
      </c>
      <c r="P1880" s="190" t="s">
        <v>657</v>
      </c>
      <c r="Q1880" s="377"/>
    </row>
    <row r="1881" spans="1:17" ht="76.5">
      <c r="A1881" s="265" t="s">
        <v>556</v>
      </c>
      <c r="B1881" s="190"/>
      <c r="C1881" s="266" t="s">
        <v>716</v>
      </c>
      <c r="D1881" s="267">
        <v>43892</v>
      </c>
      <c r="E1881" s="237" t="s">
        <v>4936</v>
      </c>
      <c r="F1881" s="237" t="s">
        <v>658</v>
      </c>
      <c r="G1881" s="237">
        <v>1294559</v>
      </c>
      <c r="H1881" s="190"/>
      <c r="I1881" s="248" t="s">
        <v>5877</v>
      </c>
      <c r="J1881" s="190"/>
      <c r="K1881" s="190"/>
      <c r="L1881" s="190"/>
      <c r="M1881" s="190"/>
      <c r="N1881" s="268">
        <v>14850</v>
      </c>
      <c r="O1881" s="268">
        <v>0</v>
      </c>
      <c r="P1881" s="190" t="s">
        <v>657</v>
      </c>
      <c r="Q1881" s="377"/>
    </row>
    <row r="1882" spans="1:17" ht="76.5">
      <c r="A1882" s="265" t="s">
        <v>556</v>
      </c>
      <c r="B1882" s="190"/>
      <c r="C1882" s="266" t="s">
        <v>716</v>
      </c>
      <c r="D1882" s="267">
        <v>43892</v>
      </c>
      <c r="E1882" s="237" t="s">
        <v>4936</v>
      </c>
      <c r="F1882" s="237" t="s">
        <v>658</v>
      </c>
      <c r="G1882" s="237">
        <v>1294557</v>
      </c>
      <c r="H1882" s="190"/>
      <c r="I1882" s="248" t="s">
        <v>5878</v>
      </c>
      <c r="J1882" s="190"/>
      <c r="K1882" s="190"/>
      <c r="L1882" s="190"/>
      <c r="M1882" s="190"/>
      <c r="N1882" s="268">
        <v>11550</v>
      </c>
      <c r="O1882" s="268">
        <v>0</v>
      </c>
      <c r="P1882" s="190" t="s">
        <v>657</v>
      </c>
      <c r="Q1882" s="377"/>
    </row>
    <row r="1883" spans="1:17" ht="63.75">
      <c r="A1883" s="265" t="s">
        <v>556</v>
      </c>
      <c r="B1883" s="190"/>
      <c r="C1883" s="266" t="s">
        <v>716</v>
      </c>
      <c r="D1883" s="267">
        <v>43892</v>
      </c>
      <c r="E1883" s="237" t="s">
        <v>4936</v>
      </c>
      <c r="F1883" s="237" t="s">
        <v>658</v>
      </c>
      <c r="G1883" s="237">
        <v>1294493</v>
      </c>
      <c r="H1883" s="190"/>
      <c r="I1883" s="248" t="s">
        <v>5879</v>
      </c>
      <c r="J1883" s="190"/>
      <c r="K1883" s="190"/>
      <c r="L1883" s="190"/>
      <c r="M1883" s="190"/>
      <c r="N1883" s="268">
        <v>8625</v>
      </c>
      <c r="O1883" s="268">
        <v>0</v>
      </c>
      <c r="P1883" s="190" t="s">
        <v>657</v>
      </c>
      <c r="Q1883" s="377"/>
    </row>
    <row r="1884" spans="1:17" ht="76.5">
      <c r="A1884" s="265" t="s">
        <v>556</v>
      </c>
      <c r="B1884" s="190"/>
      <c r="C1884" s="266" t="s">
        <v>716</v>
      </c>
      <c r="D1884" s="267">
        <v>43892</v>
      </c>
      <c r="E1884" s="237" t="s">
        <v>4936</v>
      </c>
      <c r="F1884" s="237" t="s">
        <v>658</v>
      </c>
      <c r="G1884" s="237">
        <v>1294494</v>
      </c>
      <c r="H1884" s="190"/>
      <c r="I1884" s="248" t="s">
        <v>5880</v>
      </c>
      <c r="J1884" s="190"/>
      <c r="K1884" s="190"/>
      <c r="L1884" s="190"/>
      <c r="M1884" s="190"/>
      <c r="N1884" s="268">
        <v>9500</v>
      </c>
      <c r="O1884" s="268">
        <v>0</v>
      </c>
      <c r="P1884" s="190" t="s">
        <v>657</v>
      </c>
      <c r="Q1884" s="377"/>
    </row>
    <row r="1885" spans="1:17" ht="76.5">
      <c r="A1885" s="265" t="s">
        <v>556</v>
      </c>
      <c r="B1885" s="190"/>
      <c r="C1885" s="266" t="s">
        <v>716</v>
      </c>
      <c r="D1885" s="267">
        <v>43892</v>
      </c>
      <c r="E1885" s="237" t="s">
        <v>4936</v>
      </c>
      <c r="F1885" s="237" t="s">
        <v>658</v>
      </c>
      <c r="G1885" s="237">
        <v>1294495</v>
      </c>
      <c r="H1885" s="190"/>
      <c r="I1885" s="248" t="s">
        <v>5881</v>
      </c>
      <c r="J1885" s="190"/>
      <c r="K1885" s="190"/>
      <c r="L1885" s="190"/>
      <c r="M1885" s="190"/>
      <c r="N1885" s="268">
        <v>3000</v>
      </c>
      <c r="O1885" s="268">
        <v>0</v>
      </c>
      <c r="P1885" s="190" t="s">
        <v>657</v>
      </c>
      <c r="Q1885" s="377"/>
    </row>
    <row r="1886" spans="1:17" ht="76.5">
      <c r="A1886" s="265" t="s">
        <v>556</v>
      </c>
      <c r="B1886" s="190"/>
      <c r="C1886" s="266" t="s">
        <v>716</v>
      </c>
      <c r="D1886" s="267">
        <v>43892</v>
      </c>
      <c r="E1886" s="237" t="s">
        <v>4936</v>
      </c>
      <c r="F1886" s="237" t="s">
        <v>658</v>
      </c>
      <c r="G1886" s="237">
        <v>1294490</v>
      </c>
      <c r="H1886" s="190"/>
      <c r="I1886" s="248" t="s">
        <v>5882</v>
      </c>
      <c r="J1886" s="190"/>
      <c r="K1886" s="190"/>
      <c r="L1886" s="190"/>
      <c r="M1886" s="190"/>
      <c r="N1886" s="268">
        <v>10275</v>
      </c>
      <c r="O1886" s="268">
        <v>0</v>
      </c>
      <c r="P1886" s="190" t="s">
        <v>657</v>
      </c>
      <c r="Q1886" s="377"/>
    </row>
    <row r="1887" spans="1:17" ht="76.5">
      <c r="A1887" s="265" t="s">
        <v>556</v>
      </c>
      <c r="B1887" s="190"/>
      <c r="C1887" s="266" t="s">
        <v>716</v>
      </c>
      <c r="D1887" s="267">
        <v>43892</v>
      </c>
      <c r="E1887" s="237" t="s">
        <v>4936</v>
      </c>
      <c r="F1887" s="237" t="s">
        <v>658</v>
      </c>
      <c r="G1887" s="237">
        <v>1294491</v>
      </c>
      <c r="H1887" s="190"/>
      <c r="I1887" s="248" t="s">
        <v>5883</v>
      </c>
      <c r="J1887" s="190"/>
      <c r="K1887" s="190"/>
      <c r="L1887" s="190"/>
      <c r="M1887" s="190"/>
      <c r="N1887" s="268">
        <v>12250</v>
      </c>
      <c r="O1887" s="268">
        <v>0</v>
      </c>
      <c r="P1887" s="190" t="s">
        <v>657</v>
      </c>
      <c r="Q1887" s="377"/>
    </row>
    <row r="1888" spans="1:17" ht="76.5">
      <c r="A1888" s="265" t="s">
        <v>556</v>
      </c>
      <c r="B1888" s="190"/>
      <c r="C1888" s="266" t="s">
        <v>716</v>
      </c>
      <c r="D1888" s="267">
        <v>43892</v>
      </c>
      <c r="E1888" s="237" t="s">
        <v>4936</v>
      </c>
      <c r="F1888" s="237" t="s">
        <v>658</v>
      </c>
      <c r="G1888" s="237">
        <v>1294492</v>
      </c>
      <c r="H1888" s="190"/>
      <c r="I1888" s="248" t="s">
        <v>5884</v>
      </c>
      <c r="J1888" s="190"/>
      <c r="K1888" s="190"/>
      <c r="L1888" s="190"/>
      <c r="M1888" s="190"/>
      <c r="N1888" s="268">
        <v>23625</v>
      </c>
      <c r="O1888" s="268">
        <v>0</v>
      </c>
      <c r="P1888" s="190" t="s">
        <v>657</v>
      </c>
      <c r="Q1888" s="377"/>
    </row>
    <row r="1889" spans="1:17" ht="76.5">
      <c r="A1889" s="265" t="s">
        <v>556</v>
      </c>
      <c r="B1889" s="190"/>
      <c r="C1889" s="266" t="s">
        <v>716</v>
      </c>
      <c r="D1889" s="267">
        <v>43892</v>
      </c>
      <c r="E1889" s="237" t="s">
        <v>4936</v>
      </c>
      <c r="F1889" s="237" t="s">
        <v>658</v>
      </c>
      <c r="G1889" s="237">
        <v>1294496</v>
      </c>
      <c r="H1889" s="190"/>
      <c r="I1889" s="248" t="s">
        <v>5885</v>
      </c>
      <c r="J1889" s="190"/>
      <c r="K1889" s="190"/>
      <c r="L1889" s="190"/>
      <c r="M1889" s="190"/>
      <c r="N1889" s="268">
        <v>9000</v>
      </c>
      <c r="O1889" s="268">
        <v>0</v>
      </c>
      <c r="P1889" s="190" t="s">
        <v>657</v>
      </c>
      <c r="Q1889" s="377"/>
    </row>
    <row r="1890" spans="1:17" ht="76.5">
      <c r="A1890" s="265" t="s">
        <v>556</v>
      </c>
      <c r="B1890" s="190"/>
      <c r="C1890" s="266" t="s">
        <v>716</v>
      </c>
      <c r="D1890" s="267">
        <v>43892</v>
      </c>
      <c r="E1890" s="237" t="s">
        <v>4936</v>
      </c>
      <c r="F1890" s="237" t="s">
        <v>658</v>
      </c>
      <c r="G1890" s="237">
        <v>1293203</v>
      </c>
      <c r="H1890" s="190"/>
      <c r="I1890" s="248" t="s">
        <v>5886</v>
      </c>
      <c r="J1890" s="190"/>
      <c r="K1890" s="190"/>
      <c r="L1890" s="190"/>
      <c r="M1890" s="190"/>
      <c r="N1890" s="268">
        <v>11750</v>
      </c>
      <c r="O1890" s="268">
        <v>0</v>
      </c>
      <c r="P1890" s="190" t="s">
        <v>657</v>
      </c>
      <c r="Q1890" s="377"/>
    </row>
    <row r="1891" spans="1:17" ht="76.5">
      <c r="A1891" s="265" t="s">
        <v>556</v>
      </c>
      <c r="B1891" s="190"/>
      <c r="C1891" s="266" t="s">
        <v>716</v>
      </c>
      <c r="D1891" s="267">
        <v>43892</v>
      </c>
      <c r="E1891" s="237" t="s">
        <v>4936</v>
      </c>
      <c r="F1891" s="237" t="s">
        <v>658</v>
      </c>
      <c r="G1891" s="237">
        <v>1294488</v>
      </c>
      <c r="H1891" s="190"/>
      <c r="I1891" s="248" t="s">
        <v>5887</v>
      </c>
      <c r="J1891" s="190"/>
      <c r="K1891" s="190"/>
      <c r="L1891" s="190"/>
      <c r="M1891" s="190"/>
      <c r="N1891" s="268">
        <v>5438</v>
      </c>
      <c r="O1891" s="268">
        <v>0</v>
      </c>
      <c r="P1891" s="190" t="s">
        <v>657</v>
      </c>
      <c r="Q1891" s="377"/>
    </row>
    <row r="1892" spans="1:17" ht="76.5">
      <c r="A1892" s="265" t="s">
        <v>556</v>
      </c>
      <c r="B1892" s="190"/>
      <c r="C1892" s="266" t="s">
        <v>716</v>
      </c>
      <c r="D1892" s="267">
        <v>43892</v>
      </c>
      <c r="E1892" s="237" t="s">
        <v>4936</v>
      </c>
      <c r="F1892" s="237" t="s">
        <v>658</v>
      </c>
      <c r="G1892" s="237">
        <v>1294489</v>
      </c>
      <c r="H1892" s="190"/>
      <c r="I1892" s="248" t="s">
        <v>5888</v>
      </c>
      <c r="J1892" s="190"/>
      <c r="K1892" s="190"/>
      <c r="L1892" s="190"/>
      <c r="M1892" s="190"/>
      <c r="N1892" s="268">
        <v>4463</v>
      </c>
      <c r="O1892" s="268">
        <v>0</v>
      </c>
      <c r="P1892" s="190" t="s">
        <v>657</v>
      </c>
      <c r="Q1892" s="377"/>
    </row>
    <row r="1893" spans="1:17" ht="76.5">
      <c r="A1893" s="265" t="s">
        <v>556</v>
      </c>
      <c r="B1893" s="190"/>
      <c r="C1893" s="266" t="s">
        <v>716</v>
      </c>
      <c r="D1893" s="267">
        <v>43892</v>
      </c>
      <c r="E1893" s="237" t="s">
        <v>4936</v>
      </c>
      <c r="F1893" s="237" t="s">
        <v>658</v>
      </c>
      <c r="G1893" s="237">
        <v>1293187</v>
      </c>
      <c r="H1893" s="190"/>
      <c r="I1893" s="248" t="s">
        <v>5889</v>
      </c>
      <c r="J1893" s="190"/>
      <c r="K1893" s="190"/>
      <c r="L1893" s="190"/>
      <c r="M1893" s="190"/>
      <c r="N1893" s="268">
        <v>460</v>
      </c>
      <c r="O1893" s="268">
        <v>0</v>
      </c>
      <c r="P1893" s="190" t="s">
        <v>657</v>
      </c>
      <c r="Q1893" s="377"/>
    </row>
    <row r="1894" spans="1:17" ht="76.5">
      <c r="A1894" s="265" t="s">
        <v>556</v>
      </c>
      <c r="B1894" s="190"/>
      <c r="C1894" s="266" t="s">
        <v>716</v>
      </c>
      <c r="D1894" s="267">
        <v>43892</v>
      </c>
      <c r="E1894" s="237" t="s">
        <v>4936</v>
      </c>
      <c r="F1894" s="237" t="s">
        <v>658</v>
      </c>
      <c r="G1894" s="237">
        <v>1293198</v>
      </c>
      <c r="H1894" s="190"/>
      <c r="I1894" s="248" t="s">
        <v>5890</v>
      </c>
      <c r="J1894" s="190"/>
      <c r="K1894" s="190"/>
      <c r="L1894" s="190"/>
      <c r="M1894" s="190"/>
      <c r="N1894" s="268">
        <v>10500</v>
      </c>
      <c r="O1894" s="268">
        <v>0</v>
      </c>
      <c r="P1894" s="190" t="s">
        <v>657</v>
      </c>
      <c r="Q1894" s="377"/>
    </row>
    <row r="1895" spans="1:17" ht="76.5">
      <c r="A1895" s="265" t="s">
        <v>556</v>
      </c>
      <c r="B1895" s="190"/>
      <c r="C1895" s="266" t="s">
        <v>716</v>
      </c>
      <c r="D1895" s="267">
        <v>43892</v>
      </c>
      <c r="E1895" s="237" t="s">
        <v>4936</v>
      </c>
      <c r="F1895" s="237" t="s">
        <v>658</v>
      </c>
      <c r="G1895" s="237">
        <v>1293201</v>
      </c>
      <c r="H1895" s="190"/>
      <c r="I1895" s="248" t="s">
        <v>5891</v>
      </c>
      <c r="J1895" s="190"/>
      <c r="K1895" s="190"/>
      <c r="L1895" s="190"/>
      <c r="M1895" s="190"/>
      <c r="N1895" s="268">
        <v>16913</v>
      </c>
      <c r="O1895" s="268">
        <v>0</v>
      </c>
      <c r="P1895" s="190" t="s">
        <v>657</v>
      </c>
      <c r="Q1895" s="377"/>
    </row>
    <row r="1896" spans="1:17" ht="76.5">
      <c r="A1896" s="265" t="s">
        <v>556</v>
      </c>
      <c r="B1896" s="190"/>
      <c r="C1896" s="266" t="s">
        <v>716</v>
      </c>
      <c r="D1896" s="267">
        <v>43892</v>
      </c>
      <c r="E1896" s="237" t="s">
        <v>4936</v>
      </c>
      <c r="F1896" s="237" t="s">
        <v>658</v>
      </c>
      <c r="G1896" s="237">
        <v>1293191</v>
      </c>
      <c r="H1896" s="190"/>
      <c r="I1896" s="248" t="s">
        <v>5892</v>
      </c>
      <c r="J1896" s="190"/>
      <c r="K1896" s="190"/>
      <c r="L1896" s="190"/>
      <c r="M1896" s="190"/>
      <c r="N1896" s="268">
        <v>17222</v>
      </c>
      <c r="O1896" s="268">
        <v>0</v>
      </c>
      <c r="P1896" s="190" t="s">
        <v>657</v>
      </c>
      <c r="Q1896" s="377"/>
    </row>
    <row r="1897" spans="1:17" ht="76.5">
      <c r="A1897" s="265" t="s">
        <v>556</v>
      </c>
      <c r="B1897" s="190"/>
      <c r="C1897" s="266" t="s">
        <v>716</v>
      </c>
      <c r="D1897" s="267">
        <v>43892</v>
      </c>
      <c r="E1897" s="237" t="s">
        <v>4936</v>
      </c>
      <c r="F1897" s="237" t="s">
        <v>658</v>
      </c>
      <c r="G1897" s="237">
        <v>1293196</v>
      </c>
      <c r="H1897" s="190"/>
      <c r="I1897" s="248" t="s">
        <v>5893</v>
      </c>
      <c r="J1897" s="190"/>
      <c r="K1897" s="190"/>
      <c r="L1897" s="190"/>
      <c r="M1897" s="190"/>
      <c r="N1897" s="268">
        <v>18721</v>
      </c>
      <c r="O1897" s="268">
        <v>0</v>
      </c>
      <c r="P1897" s="190" t="s">
        <v>657</v>
      </c>
      <c r="Q1897" s="377"/>
    </row>
    <row r="1898" spans="1:17" ht="63.75">
      <c r="A1898" s="265" t="s">
        <v>556</v>
      </c>
      <c r="B1898" s="190"/>
      <c r="C1898" s="266" t="s">
        <v>716</v>
      </c>
      <c r="D1898" s="267">
        <v>43892</v>
      </c>
      <c r="E1898" s="237" t="s">
        <v>4936</v>
      </c>
      <c r="F1898" s="237" t="s">
        <v>658</v>
      </c>
      <c r="G1898" s="237">
        <v>1293202</v>
      </c>
      <c r="H1898" s="190"/>
      <c r="I1898" s="248" t="s">
        <v>5894</v>
      </c>
      <c r="J1898" s="190"/>
      <c r="K1898" s="190"/>
      <c r="L1898" s="190"/>
      <c r="M1898" s="190"/>
      <c r="N1898" s="268">
        <v>6563</v>
      </c>
      <c r="O1898" s="268">
        <v>0</v>
      </c>
      <c r="P1898" s="190" t="s">
        <v>657</v>
      </c>
      <c r="Q1898" s="377"/>
    </row>
    <row r="1899" spans="1:17" ht="51">
      <c r="A1899" s="265">
        <v>15</v>
      </c>
      <c r="B1899" s="190"/>
      <c r="C1899" s="266" t="s">
        <v>42</v>
      </c>
      <c r="D1899" s="267">
        <v>43893</v>
      </c>
      <c r="E1899" s="237" t="s">
        <v>4940</v>
      </c>
      <c r="F1899" s="237" t="s">
        <v>3</v>
      </c>
      <c r="G1899" s="237">
        <v>1828449</v>
      </c>
      <c r="H1899" s="190"/>
      <c r="I1899" s="248" t="s">
        <v>5895</v>
      </c>
      <c r="J1899" s="190"/>
      <c r="K1899" s="190"/>
      <c r="L1899" s="190"/>
      <c r="M1899" s="190"/>
      <c r="N1899" s="268">
        <v>0</v>
      </c>
      <c r="O1899" s="268">
        <v>965.25</v>
      </c>
      <c r="P1899" s="190" t="s">
        <v>657</v>
      </c>
      <c r="Q1899" s="377"/>
    </row>
    <row r="1900" spans="1:17" ht="51">
      <c r="A1900" s="265">
        <v>293</v>
      </c>
      <c r="B1900" s="190"/>
      <c r="C1900" s="266" t="s">
        <v>130</v>
      </c>
      <c r="D1900" s="267">
        <v>43893</v>
      </c>
      <c r="E1900" s="237" t="s">
        <v>4941</v>
      </c>
      <c r="F1900" s="237" t="s">
        <v>3</v>
      </c>
      <c r="G1900" s="237">
        <v>1828458</v>
      </c>
      <c r="H1900" s="190"/>
      <c r="I1900" s="248" t="s">
        <v>5896</v>
      </c>
      <c r="J1900" s="190"/>
      <c r="K1900" s="190"/>
      <c r="L1900" s="190"/>
      <c r="M1900" s="190"/>
      <c r="N1900" s="268">
        <v>0</v>
      </c>
      <c r="O1900" s="268">
        <v>261</v>
      </c>
      <c r="P1900" s="190" t="s">
        <v>657</v>
      </c>
      <c r="Q1900" s="377"/>
    </row>
    <row r="1901" spans="1:17" ht="51">
      <c r="A1901" s="265">
        <v>293</v>
      </c>
      <c r="B1901" s="190"/>
      <c r="C1901" s="266" t="s">
        <v>130</v>
      </c>
      <c r="D1901" s="267">
        <v>43893</v>
      </c>
      <c r="E1901" s="237" t="s">
        <v>4942</v>
      </c>
      <c r="F1901" s="237" t="s">
        <v>3</v>
      </c>
      <c r="G1901" s="237">
        <v>1828461</v>
      </c>
      <c r="H1901" s="190"/>
      <c r="I1901" s="248" t="s">
        <v>5897</v>
      </c>
      <c r="J1901" s="190"/>
      <c r="K1901" s="190"/>
      <c r="L1901" s="190"/>
      <c r="M1901" s="190"/>
      <c r="N1901" s="268">
        <v>0</v>
      </c>
      <c r="O1901" s="268">
        <v>252</v>
      </c>
      <c r="P1901" s="190" t="s">
        <v>657</v>
      </c>
      <c r="Q1901" s="377"/>
    </row>
    <row r="1902" spans="1:17" ht="51">
      <c r="A1902" s="265">
        <v>293</v>
      </c>
      <c r="B1902" s="190"/>
      <c r="C1902" s="266" t="s">
        <v>130</v>
      </c>
      <c r="D1902" s="267">
        <v>43893</v>
      </c>
      <c r="E1902" s="237" t="s">
        <v>4943</v>
      </c>
      <c r="F1902" s="237" t="s">
        <v>3</v>
      </c>
      <c r="G1902" s="237">
        <v>1828462</v>
      </c>
      <c r="H1902" s="190"/>
      <c r="I1902" s="248" t="s">
        <v>5898</v>
      </c>
      <c r="J1902" s="190"/>
      <c r="K1902" s="190"/>
      <c r="L1902" s="190"/>
      <c r="M1902" s="190"/>
      <c r="N1902" s="268">
        <v>0</v>
      </c>
      <c r="O1902" s="268">
        <v>9</v>
      </c>
      <c r="P1902" s="190" t="s">
        <v>657</v>
      </c>
      <c r="Q1902" s="377"/>
    </row>
    <row r="1903" spans="1:17" ht="51">
      <c r="A1903" s="265" t="s">
        <v>553</v>
      </c>
      <c r="B1903" s="190"/>
      <c r="C1903" s="266" t="s">
        <v>605</v>
      </c>
      <c r="D1903" s="267">
        <v>43893</v>
      </c>
      <c r="E1903" s="237" t="s">
        <v>4944</v>
      </c>
      <c r="F1903" s="237" t="s">
        <v>3</v>
      </c>
      <c r="G1903" s="237">
        <v>1828464</v>
      </c>
      <c r="H1903" s="190"/>
      <c r="I1903" s="248" t="s">
        <v>4347</v>
      </c>
      <c r="J1903" s="190"/>
      <c r="K1903" s="190"/>
      <c r="L1903" s="190"/>
      <c r="M1903" s="190"/>
      <c r="N1903" s="268">
        <v>0</v>
      </c>
      <c r="O1903" s="268">
        <v>86.94</v>
      </c>
      <c r="P1903" s="190" t="s">
        <v>657</v>
      </c>
      <c r="Q1903" s="377"/>
    </row>
    <row r="1904" spans="1:17" ht="51">
      <c r="A1904" s="265">
        <v>293</v>
      </c>
      <c r="B1904" s="190"/>
      <c r="C1904" s="266" t="s">
        <v>130</v>
      </c>
      <c r="D1904" s="267">
        <v>43893</v>
      </c>
      <c r="E1904" s="237" t="s">
        <v>4945</v>
      </c>
      <c r="F1904" s="237" t="s">
        <v>3</v>
      </c>
      <c r="G1904" s="237">
        <v>1828465</v>
      </c>
      <c r="H1904" s="190"/>
      <c r="I1904" s="248" t="s">
        <v>5899</v>
      </c>
      <c r="J1904" s="190"/>
      <c r="K1904" s="190"/>
      <c r="L1904" s="190"/>
      <c r="M1904" s="190"/>
      <c r="N1904" s="268">
        <v>0</v>
      </c>
      <c r="O1904" s="268">
        <v>374.92</v>
      </c>
      <c r="P1904" s="190" t="s">
        <v>657</v>
      </c>
      <c r="Q1904" s="377"/>
    </row>
    <row r="1905" spans="1:17" ht="51">
      <c r="A1905" s="265">
        <v>293</v>
      </c>
      <c r="B1905" s="190"/>
      <c r="C1905" s="266" t="s">
        <v>130</v>
      </c>
      <c r="D1905" s="267">
        <v>43893</v>
      </c>
      <c r="E1905" s="237" t="s">
        <v>4946</v>
      </c>
      <c r="F1905" s="237" t="s">
        <v>3</v>
      </c>
      <c r="G1905" s="237">
        <v>1828466</v>
      </c>
      <c r="H1905" s="190"/>
      <c r="I1905" s="248" t="s">
        <v>5899</v>
      </c>
      <c r="J1905" s="190"/>
      <c r="K1905" s="190"/>
      <c r="L1905" s="190"/>
      <c r="M1905" s="190"/>
      <c r="N1905" s="268">
        <v>0</v>
      </c>
      <c r="O1905" s="268">
        <v>262.12</v>
      </c>
      <c r="P1905" s="190" t="s">
        <v>657</v>
      </c>
      <c r="Q1905" s="377"/>
    </row>
    <row r="1906" spans="1:17" ht="51">
      <c r="A1906" s="265">
        <v>293</v>
      </c>
      <c r="B1906" s="190"/>
      <c r="C1906" s="266" t="s">
        <v>130</v>
      </c>
      <c r="D1906" s="267">
        <v>43893</v>
      </c>
      <c r="E1906" s="237" t="s">
        <v>4947</v>
      </c>
      <c r="F1906" s="237" t="s">
        <v>3</v>
      </c>
      <c r="G1906" s="237">
        <v>1828467</v>
      </c>
      <c r="H1906" s="190"/>
      <c r="I1906" s="248" t="s">
        <v>5900</v>
      </c>
      <c r="J1906" s="190"/>
      <c r="K1906" s="190"/>
      <c r="L1906" s="190"/>
      <c r="M1906" s="190"/>
      <c r="N1906" s="268">
        <v>0</v>
      </c>
      <c r="O1906" s="268">
        <v>262.12</v>
      </c>
      <c r="P1906" s="190" t="s">
        <v>657</v>
      </c>
      <c r="Q1906" s="377"/>
    </row>
    <row r="1907" spans="1:17" ht="51">
      <c r="A1907" s="265">
        <v>293</v>
      </c>
      <c r="B1907" s="190"/>
      <c r="C1907" s="266" t="s">
        <v>130</v>
      </c>
      <c r="D1907" s="267">
        <v>43893</v>
      </c>
      <c r="E1907" s="237" t="s">
        <v>4948</v>
      </c>
      <c r="F1907" s="237" t="s">
        <v>3</v>
      </c>
      <c r="G1907" s="237">
        <v>1828468</v>
      </c>
      <c r="H1907" s="190"/>
      <c r="I1907" s="248" t="s">
        <v>5900</v>
      </c>
      <c r="J1907" s="190"/>
      <c r="K1907" s="190"/>
      <c r="L1907" s="190"/>
      <c r="M1907" s="190"/>
      <c r="N1907" s="268">
        <v>0</v>
      </c>
      <c r="O1907" s="268">
        <v>262.12</v>
      </c>
      <c r="P1907" s="190" t="s">
        <v>657</v>
      </c>
      <c r="Q1907" s="377"/>
    </row>
    <row r="1908" spans="1:17" ht="51">
      <c r="A1908" s="265">
        <v>293</v>
      </c>
      <c r="B1908" s="190"/>
      <c r="C1908" s="266" t="s">
        <v>130</v>
      </c>
      <c r="D1908" s="267">
        <v>43893</v>
      </c>
      <c r="E1908" s="237" t="s">
        <v>4949</v>
      </c>
      <c r="F1908" s="237" t="s">
        <v>3</v>
      </c>
      <c r="G1908" s="237">
        <v>1828469</v>
      </c>
      <c r="H1908" s="190"/>
      <c r="I1908" s="248" t="s">
        <v>5901</v>
      </c>
      <c r="J1908" s="190"/>
      <c r="K1908" s="190"/>
      <c r="L1908" s="190"/>
      <c r="M1908" s="190"/>
      <c r="N1908" s="268">
        <v>0</v>
      </c>
      <c r="O1908" s="268">
        <v>600</v>
      </c>
      <c r="P1908" s="190" t="s">
        <v>657</v>
      </c>
      <c r="Q1908" s="377"/>
    </row>
    <row r="1909" spans="1:17" ht="51">
      <c r="A1909" s="265">
        <v>293</v>
      </c>
      <c r="B1909" s="190"/>
      <c r="C1909" s="266" t="s">
        <v>130</v>
      </c>
      <c r="D1909" s="267">
        <v>43893</v>
      </c>
      <c r="E1909" s="237" t="s">
        <v>4950</v>
      </c>
      <c r="F1909" s="237" t="s">
        <v>3</v>
      </c>
      <c r="G1909" s="237">
        <v>1828470</v>
      </c>
      <c r="H1909" s="190"/>
      <c r="I1909" s="248" t="s">
        <v>5900</v>
      </c>
      <c r="J1909" s="190"/>
      <c r="K1909" s="190"/>
      <c r="L1909" s="190"/>
      <c r="M1909" s="190"/>
      <c r="N1909" s="268">
        <v>0</v>
      </c>
      <c r="O1909" s="268">
        <v>260</v>
      </c>
      <c r="P1909" s="190" t="s">
        <v>657</v>
      </c>
      <c r="Q1909" s="377"/>
    </row>
    <row r="1910" spans="1:17" ht="51">
      <c r="A1910" s="265">
        <v>293</v>
      </c>
      <c r="B1910" s="190"/>
      <c r="C1910" s="266" t="s">
        <v>130</v>
      </c>
      <c r="D1910" s="267">
        <v>43893</v>
      </c>
      <c r="E1910" s="237" t="s">
        <v>4951</v>
      </c>
      <c r="F1910" s="237" t="s">
        <v>3</v>
      </c>
      <c r="G1910" s="237">
        <v>1828471</v>
      </c>
      <c r="H1910" s="190"/>
      <c r="I1910" s="248" t="s">
        <v>5902</v>
      </c>
      <c r="J1910" s="190"/>
      <c r="K1910" s="190"/>
      <c r="L1910" s="190"/>
      <c r="M1910" s="190"/>
      <c r="N1910" s="268">
        <v>0</v>
      </c>
      <c r="O1910" s="268">
        <v>260</v>
      </c>
      <c r="P1910" s="190" t="s">
        <v>657</v>
      </c>
      <c r="Q1910" s="377"/>
    </row>
    <row r="1911" spans="1:17" ht="38.25">
      <c r="A1911" s="265">
        <v>35</v>
      </c>
      <c r="B1911" s="190"/>
      <c r="C1911" s="266" t="s">
        <v>46</v>
      </c>
      <c r="D1911" s="267">
        <v>43893</v>
      </c>
      <c r="E1911" s="237" t="s">
        <v>4952</v>
      </c>
      <c r="F1911" s="237" t="s">
        <v>3</v>
      </c>
      <c r="G1911" s="237">
        <v>1828495</v>
      </c>
      <c r="H1911" s="190"/>
      <c r="I1911" s="248" t="s">
        <v>5903</v>
      </c>
      <c r="J1911" s="190"/>
      <c r="K1911" s="190"/>
      <c r="L1911" s="190"/>
      <c r="M1911" s="190"/>
      <c r="N1911" s="268">
        <v>0</v>
      </c>
      <c r="O1911" s="268">
        <v>2337.08</v>
      </c>
      <c r="P1911" s="190" t="s">
        <v>657</v>
      </c>
      <c r="Q1911" s="377"/>
    </row>
    <row r="1912" spans="1:17" ht="51">
      <c r="A1912" s="265">
        <v>35</v>
      </c>
      <c r="B1912" s="190"/>
      <c r="C1912" s="266" t="s">
        <v>46</v>
      </c>
      <c r="D1912" s="267">
        <v>43893</v>
      </c>
      <c r="E1912" s="237" t="s">
        <v>4953</v>
      </c>
      <c r="F1912" s="237" t="s">
        <v>3</v>
      </c>
      <c r="G1912" s="237">
        <v>1828503</v>
      </c>
      <c r="H1912" s="190"/>
      <c r="I1912" s="248" t="s">
        <v>5904</v>
      </c>
      <c r="J1912" s="190"/>
      <c r="K1912" s="190"/>
      <c r="L1912" s="190"/>
      <c r="M1912" s="190"/>
      <c r="N1912" s="268">
        <v>0</v>
      </c>
      <c r="O1912" s="268">
        <v>925</v>
      </c>
      <c r="P1912" s="190" t="s">
        <v>657</v>
      </c>
      <c r="Q1912" s="377"/>
    </row>
    <row r="1913" spans="1:17" ht="51">
      <c r="A1913" s="265" t="s">
        <v>562</v>
      </c>
      <c r="B1913" s="190"/>
      <c r="C1913" s="266" t="s">
        <v>604</v>
      </c>
      <c r="D1913" s="267">
        <v>43893</v>
      </c>
      <c r="E1913" s="237" t="s">
        <v>4954</v>
      </c>
      <c r="F1913" s="237" t="s">
        <v>3</v>
      </c>
      <c r="G1913" s="237">
        <v>1828546</v>
      </c>
      <c r="H1913" s="190"/>
      <c r="I1913" s="248" t="s">
        <v>5905</v>
      </c>
      <c r="J1913" s="190"/>
      <c r="K1913" s="190"/>
      <c r="L1913" s="190"/>
      <c r="M1913" s="190"/>
      <c r="N1913" s="268">
        <v>0</v>
      </c>
      <c r="O1913" s="268">
        <v>290</v>
      </c>
      <c r="P1913" s="190" t="s">
        <v>657</v>
      </c>
      <c r="Q1913" s="377"/>
    </row>
    <row r="1914" spans="1:17" ht="51">
      <c r="A1914" s="265">
        <v>86</v>
      </c>
      <c r="B1914" s="190"/>
      <c r="C1914" s="266" t="s">
        <v>56</v>
      </c>
      <c r="D1914" s="267">
        <v>43893</v>
      </c>
      <c r="E1914" s="237" t="s">
        <v>4955</v>
      </c>
      <c r="F1914" s="237" t="s">
        <v>3</v>
      </c>
      <c r="G1914" s="237">
        <v>1828592</v>
      </c>
      <c r="H1914" s="190"/>
      <c r="I1914" s="248" t="s">
        <v>5906</v>
      </c>
      <c r="J1914" s="190"/>
      <c r="K1914" s="190"/>
      <c r="L1914" s="190"/>
      <c r="M1914" s="190"/>
      <c r="N1914" s="268">
        <v>0</v>
      </c>
      <c r="O1914" s="268">
        <v>61.21</v>
      </c>
      <c r="P1914" s="190" t="s">
        <v>657</v>
      </c>
      <c r="Q1914" s="377"/>
    </row>
    <row r="1915" spans="1:17" ht="51">
      <c r="A1915" s="265">
        <v>86</v>
      </c>
      <c r="B1915" s="190"/>
      <c r="C1915" s="266" t="s">
        <v>56</v>
      </c>
      <c r="D1915" s="267">
        <v>43893</v>
      </c>
      <c r="E1915" s="237" t="s">
        <v>4956</v>
      </c>
      <c r="F1915" s="237" t="s">
        <v>3</v>
      </c>
      <c r="G1915" s="237">
        <v>1828596</v>
      </c>
      <c r="H1915" s="190"/>
      <c r="I1915" s="248" t="s">
        <v>5907</v>
      </c>
      <c r="J1915" s="190"/>
      <c r="K1915" s="190"/>
      <c r="L1915" s="190"/>
      <c r="M1915" s="190"/>
      <c r="N1915" s="268">
        <v>0</v>
      </c>
      <c r="O1915" s="268">
        <v>836.9</v>
      </c>
      <c r="P1915" s="190" t="s">
        <v>657</v>
      </c>
      <c r="Q1915" s="377"/>
    </row>
    <row r="1916" spans="1:17" ht="51">
      <c r="A1916" s="265">
        <v>283</v>
      </c>
      <c r="B1916" s="190"/>
      <c r="C1916" s="266" t="s">
        <v>124</v>
      </c>
      <c r="D1916" s="267">
        <v>43893</v>
      </c>
      <c r="E1916" s="237" t="s">
        <v>4957</v>
      </c>
      <c r="F1916" s="237" t="s">
        <v>3</v>
      </c>
      <c r="G1916" s="237">
        <v>1828509</v>
      </c>
      <c r="H1916" s="190"/>
      <c r="I1916" s="248" t="s">
        <v>5908</v>
      </c>
      <c r="J1916" s="190"/>
      <c r="K1916" s="190"/>
      <c r="L1916" s="190"/>
      <c r="M1916" s="190"/>
      <c r="N1916" s="268">
        <v>0</v>
      </c>
      <c r="O1916" s="268">
        <v>279986.88</v>
      </c>
      <c r="P1916" s="190" t="s">
        <v>657</v>
      </c>
      <c r="Q1916" s="377"/>
    </row>
    <row r="1917" spans="1:17" ht="63.75">
      <c r="A1917" s="265">
        <v>35</v>
      </c>
      <c r="B1917" s="190"/>
      <c r="C1917" s="266" t="s">
        <v>46</v>
      </c>
      <c r="D1917" s="267">
        <v>43893</v>
      </c>
      <c r="E1917" s="237" t="s">
        <v>4958</v>
      </c>
      <c r="F1917" s="237" t="s">
        <v>3</v>
      </c>
      <c r="G1917" s="237">
        <v>1828535</v>
      </c>
      <c r="H1917" s="190"/>
      <c r="I1917" s="248" t="s">
        <v>5909</v>
      </c>
      <c r="J1917" s="190"/>
      <c r="K1917" s="190"/>
      <c r="L1917" s="190"/>
      <c r="M1917" s="190"/>
      <c r="N1917" s="268">
        <v>0</v>
      </c>
      <c r="O1917" s="268">
        <v>6516.9</v>
      </c>
      <c r="P1917" s="190" t="s">
        <v>657</v>
      </c>
      <c r="Q1917" s="377"/>
    </row>
    <row r="1918" spans="1:17" ht="51">
      <c r="A1918" s="265">
        <v>315</v>
      </c>
      <c r="B1918" s="190"/>
      <c r="C1918" s="266" t="s">
        <v>1293</v>
      </c>
      <c r="D1918" s="267">
        <v>43893</v>
      </c>
      <c r="E1918" s="237" t="s">
        <v>4959</v>
      </c>
      <c r="F1918" s="237" t="s">
        <v>3</v>
      </c>
      <c r="G1918" s="237">
        <v>1828555</v>
      </c>
      <c r="H1918" s="190"/>
      <c r="I1918" s="248" t="s">
        <v>5910</v>
      </c>
      <c r="J1918" s="190"/>
      <c r="K1918" s="190"/>
      <c r="L1918" s="190"/>
      <c r="M1918" s="190"/>
      <c r="N1918" s="268">
        <v>0</v>
      </c>
      <c r="O1918" s="268">
        <v>1665.28</v>
      </c>
      <c r="P1918" s="190" t="s">
        <v>657</v>
      </c>
      <c r="Q1918" s="377"/>
    </row>
    <row r="1919" spans="1:17" ht="51">
      <c r="A1919" s="265">
        <v>311</v>
      </c>
      <c r="B1919" s="190"/>
      <c r="C1919" s="266" t="s">
        <v>141</v>
      </c>
      <c r="D1919" s="267">
        <v>43893</v>
      </c>
      <c r="E1919" s="237" t="s">
        <v>4960</v>
      </c>
      <c r="F1919" s="237" t="s">
        <v>3</v>
      </c>
      <c r="G1919" s="237">
        <v>1828557</v>
      </c>
      <c r="H1919" s="190"/>
      <c r="I1919" s="248" t="s">
        <v>5911</v>
      </c>
      <c r="J1919" s="190"/>
      <c r="K1919" s="190"/>
      <c r="L1919" s="190"/>
      <c r="M1919" s="190"/>
      <c r="N1919" s="268">
        <v>0</v>
      </c>
      <c r="O1919" s="268">
        <v>2450.1</v>
      </c>
      <c r="P1919" s="190" t="s">
        <v>657</v>
      </c>
      <c r="Q1919" s="377"/>
    </row>
    <row r="1920" spans="1:17" ht="51">
      <c r="A1920" s="265">
        <v>650</v>
      </c>
      <c r="B1920" s="190"/>
      <c r="C1920" s="266" t="s">
        <v>184</v>
      </c>
      <c r="D1920" s="267">
        <v>43893</v>
      </c>
      <c r="E1920" s="237" t="s">
        <v>4961</v>
      </c>
      <c r="F1920" s="237" t="s">
        <v>3</v>
      </c>
      <c r="G1920" s="237">
        <v>1828561</v>
      </c>
      <c r="H1920" s="190"/>
      <c r="I1920" s="248" t="s">
        <v>5912</v>
      </c>
      <c r="J1920" s="190"/>
      <c r="K1920" s="190"/>
      <c r="L1920" s="190"/>
      <c r="M1920" s="190"/>
      <c r="N1920" s="268">
        <v>0</v>
      </c>
      <c r="O1920" s="268">
        <v>18194.2</v>
      </c>
      <c r="P1920" s="190" t="s">
        <v>657</v>
      </c>
      <c r="Q1920" s="377"/>
    </row>
    <row r="1921" spans="1:17" ht="51">
      <c r="A1921" s="265">
        <v>169</v>
      </c>
      <c r="B1921" s="190"/>
      <c r="C1921" s="266" t="s">
        <v>88</v>
      </c>
      <c r="D1921" s="267">
        <v>43893</v>
      </c>
      <c r="E1921" s="237" t="s">
        <v>4962</v>
      </c>
      <c r="F1921" s="237" t="s">
        <v>3</v>
      </c>
      <c r="G1921" s="237">
        <v>1828568</v>
      </c>
      <c r="H1921" s="190"/>
      <c r="I1921" s="248" t="s">
        <v>5913</v>
      </c>
      <c r="J1921" s="190"/>
      <c r="K1921" s="190"/>
      <c r="L1921" s="190"/>
      <c r="M1921" s="190"/>
      <c r="N1921" s="268">
        <v>0</v>
      </c>
      <c r="O1921" s="268">
        <v>29771.919999999998</v>
      </c>
      <c r="P1921" s="190" t="s">
        <v>657</v>
      </c>
      <c r="Q1921" s="377"/>
    </row>
    <row r="1922" spans="1:17" ht="51">
      <c r="A1922" s="265">
        <v>46</v>
      </c>
      <c r="B1922" s="190"/>
      <c r="C1922" s="266" t="s">
        <v>48</v>
      </c>
      <c r="D1922" s="267">
        <v>43893</v>
      </c>
      <c r="E1922" s="237" t="s">
        <v>4963</v>
      </c>
      <c r="F1922" s="237" t="s">
        <v>3</v>
      </c>
      <c r="G1922" s="237">
        <v>1828570</v>
      </c>
      <c r="H1922" s="190"/>
      <c r="I1922" s="248" t="s">
        <v>5914</v>
      </c>
      <c r="J1922" s="190"/>
      <c r="K1922" s="190"/>
      <c r="L1922" s="190"/>
      <c r="M1922" s="190"/>
      <c r="N1922" s="268">
        <v>0</v>
      </c>
      <c r="O1922" s="268">
        <v>6730.2</v>
      </c>
      <c r="P1922" s="190" t="s">
        <v>657</v>
      </c>
      <c r="Q1922" s="377"/>
    </row>
    <row r="1923" spans="1:17" ht="51">
      <c r="A1923" s="265">
        <v>385</v>
      </c>
      <c r="B1923" s="190"/>
      <c r="C1923" s="266" t="s">
        <v>729</v>
      </c>
      <c r="D1923" s="267">
        <v>43893</v>
      </c>
      <c r="E1923" s="237" t="s">
        <v>4964</v>
      </c>
      <c r="F1923" s="237" t="s">
        <v>3</v>
      </c>
      <c r="G1923" s="237">
        <v>1828571</v>
      </c>
      <c r="H1923" s="190"/>
      <c r="I1923" s="248" t="s">
        <v>5915</v>
      </c>
      <c r="J1923" s="190"/>
      <c r="K1923" s="190"/>
      <c r="L1923" s="190"/>
      <c r="M1923" s="190"/>
      <c r="N1923" s="268">
        <v>0</v>
      </c>
      <c r="O1923" s="268">
        <v>9680.49</v>
      </c>
      <c r="P1923" s="190" t="s">
        <v>657</v>
      </c>
      <c r="Q1923" s="377"/>
    </row>
    <row r="1924" spans="1:17" ht="63.75">
      <c r="A1924" s="265">
        <v>47</v>
      </c>
      <c r="B1924" s="190"/>
      <c r="C1924" s="266" t="s">
        <v>49</v>
      </c>
      <c r="D1924" s="267">
        <v>43893</v>
      </c>
      <c r="E1924" s="237" t="s">
        <v>4965</v>
      </c>
      <c r="F1924" s="237" t="s">
        <v>3</v>
      </c>
      <c r="G1924" s="237">
        <v>1828589</v>
      </c>
      <c r="H1924" s="190"/>
      <c r="I1924" s="248" t="s">
        <v>5916</v>
      </c>
      <c r="J1924" s="190"/>
      <c r="K1924" s="190"/>
      <c r="L1924" s="190"/>
      <c r="M1924" s="190"/>
      <c r="N1924" s="268">
        <v>0</v>
      </c>
      <c r="O1924" s="268">
        <v>16464</v>
      </c>
      <c r="P1924" s="190" t="s">
        <v>657</v>
      </c>
      <c r="Q1924" s="377"/>
    </row>
    <row r="1925" spans="1:17" ht="38.25">
      <c r="A1925" s="265" t="s">
        <v>562</v>
      </c>
      <c r="B1925" s="190"/>
      <c r="C1925" s="266" t="s">
        <v>604</v>
      </c>
      <c r="D1925" s="267">
        <v>43893</v>
      </c>
      <c r="E1925" s="237" t="s">
        <v>4966</v>
      </c>
      <c r="F1925" s="237" t="s">
        <v>3</v>
      </c>
      <c r="G1925" s="237">
        <v>1828609</v>
      </c>
      <c r="H1925" s="190"/>
      <c r="I1925" s="248" t="s">
        <v>1398</v>
      </c>
      <c r="J1925" s="190"/>
      <c r="K1925" s="190"/>
      <c r="L1925" s="190"/>
      <c r="M1925" s="190"/>
      <c r="N1925" s="268">
        <v>0</v>
      </c>
      <c r="O1925" s="268">
        <v>2635</v>
      </c>
      <c r="P1925" s="190" t="s">
        <v>657</v>
      </c>
      <c r="Q1925" s="377"/>
    </row>
    <row r="1926" spans="1:17" ht="38.25">
      <c r="A1926" s="265">
        <v>15</v>
      </c>
      <c r="B1926" s="190"/>
      <c r="C1926" s="266" t="s">
        <v>42</v>
      </c>
      <c r="D1926" s="267">
        <v>43893</v>
      </c>
      <c r="E1926" s="237" t="s">
        <v>4967</v>
      </c>
      <c r="F1926" s="237" t="s">
        <v>3</v>
      </c>
      <c r="G1926" s="237">
        <v>1828611</v>
      </c>
      <c r="H1926" s="190"/>
      <c r="I1926" s="248" t="s">
        <v>5917</v>
      </c>
      <c r="J1926" s="190"/>
      <c r="K1926" s="190"/>
      <c r="L1926" s="190"/>
      <c r="M1926" s="190"/>
      <c r="N1926" s="268">
        <v>0</v>
      </c>
      <c r="O1926" s="268">
        <v>576.05999999999995</v>
      </c>
      <c r="P1926" s="190" t="s">
        <v>657</v>
      </c>
      <c r="Q1926" s="377"/>
    </row>
    <row r="1927" spans="1:17" ht="51">
      <c r="A1927" s="265">
        <v>15</v>
      </c>
      <c r="B1927" s="190"/>
      <c r="C1927" s="266" t="s">
        <v>42</v>
      </c>
      <c r="D1927" s="267">
        <v>43893</v>
      </c>
      <c r="E1927" s="237" t="s">
        <v>4968</v>
      </c>
      <c r="F1927" s="237" t="s">
        <v>3</v>
      </c>
      <c r="G1927" s="237">
        <v>1828616</v>
      </c>
      <c r="H1927" s="190"/>
      <c r="I1927" s="248" t="s">
        <v>4154</v>
      </c>
      <c r="J1927" s="190"/>
      <c r="K1927" s="190"/>
      <c r="L1927" s="190"/>
      <c r="M1927" s="190"/>
      <c r="N1927" s="268">
        <v>0</v>
      </c>
      <c r="O1927" s="268">
        <v>628.78</v>
      </c>
      <c r="P1927" s="190" t="s">
        <v>657</v>
      </c>
      <c r="Q1927" s="377"/>
    </row>
    <row r="1928" spans="1:17" ht="51">
      <c r="A1928" s="265">
        <v>132</v>
      </c>
      <c r="B1928" s="190"/>
      <c r="C1928" s="266" t="s">
        <v>67</v>
      </c>
      <c r="D1928" s="267">
        <v>43893</v>
      </c>
      <c r="E1928" s="237" t="s">
        <v>4969</v>
      </c>
      <c r="F1928" s="237" t="s">
        <v>3</v>
      </c>
      <c r="G1928" s="237">
        <v>1828632</v>
      </c>
      <c r="H1928" s="190"/>
      <c r="I1928" s="248" t="s">
        <v>5918</v>
      </c>
      <c r="J1928" s="190"/>
      <c r="K1928" s="190"/>
      <c r="L1928" s="190"/>
      <c r="M1928" s="190"/>
      <c r="N1928" s="268">
        <v>0</v>
      </c>
      <c r="O1928" s="268">
        <v>0.7</v>
      </c>
      <c r="P1928" s="190" t="s">
        <v>657</v>
      </c>
      <c r="Q1928" s="377"/>
    </row>
    <row r="1929" spans="1:17" ht="38.25">
      <c r="A1929" s="265">
        <v>20</v>
      </c>
      <c r="B1929" s="190"/>
      <c r="C1929" s="266" t="s">
        <v>44</v>
      </c>
      <c r="D1929" s="267">
        <v>43893</v>
      </c>
      <c r="E1929" s="237" t="s">
        <v>4970</v>
      </c>
      <c r="F1929" s="237" t="s">
        <v>3</v>
      </c>
      <c r="G1929" s="237">
        <v>1828686</v>
      </c>
      <c r="H1929" s="190"/>
      <c r="I1929" s="248" t="s">
        <v>5919</v>
      </c>
      <c r="J1929" s="190"/>
      <c r="K1929" s="190"/>
      <c r="L1929" s="190"/>
      <c r="M1929" s="190"/>
      <c r="N1929" s="268">
        <v>0</v>
      </c>
      <c r="O1929" s="268">
        <v>50</v>
      </c>
      <c r="P1929" s="190" t="s">
        <v>657</v>
      </c>
      <c r="Q1929" s="377"/>
    </row>
    <row r="1930" spans="1:17" ht="51">
      <c r="A1930" s="265" t="s">
        <v>553</v>
      </c>
      <c r="B1930" s="190"/>
      <c r="C1930" s="266" t="s">
        <v>605</v>
      </c>
      <c r="D1930" s="267">
        <v>43893</v>
      </c>
      <c r="E1930" s="237" t="s">
        <v>4971</v>
      </c>
      <c r="F1930" s="237" t="s">
        <v>3</v>
      </c>
      <c r="G1930" s="237">
        <v>1828694</v>
      </c>
      <c r="H1930" s="190"/>
      <c r="I1930" s="248" t="s">
        <v>5920</v>
      </c>
      <c r="J1930" s="190"/>
      <c r="K1930" s="190"/>
      <c r="L1930" s="190"/>
      <c r="M1930" s="190"/>
      <c r="N1930" s="268">
        <v>0</v>
      </c>
      <c r="O1930" s="268">
        <v>489.67</v>
      </c>
      <c r="P1930" s="190" t="s">
        <v>657</v>
      </c>
      <c r="Q1930" s="377"/>
    </row>
    <row r="1931" spans="1:17" ht="38.25">
      <c r="A1931" s="265">
        <v>35</v>
      </c>
      <c r="B1931" s="190"/>
      <c r="C1931" s="266" t="s">
        <v>46</v>
      </c>
      <c r="D1931" s="267">
        <v>43893</v>
      </c>
      <c r="E1931" s="237" t="s">
        <v>4972</v>
      </c>
      <c r="F1931" s="237" t="s">
        <v>3</v>
      </c>
      <c r="G1931" s="237">
        <v>1828700</v>
      </c>
      <c r="H1931" s="190"/>
      <c r="I1931" s="248" t="s">
        <v>5921</v>
      </c>
      <c r="J1931" s="190"/>
      <c r="K1931" s="190"/>
      <c r="L1931" s="190"/>
      <c r="M1931" s="190"/>
      <c r="N1931" s="268">
        <v>0</v>
      </c>
      <c r="O1931" s="268">
        <v>1003.66</v>
      </c>
      <c r="P1931" s="190" t="s">
        <v>657</v>
      </c>
      <c r="Q1931" s="377"/>
    </row>
    <row r="1932" spans="1:17" ht="38.25">
      <c r="A1932" s="265">
        <v>46</v>
      </c>
      <c r="B1932" s="190"/>
      <c r="C1932" s="266" t="s">
        <v>48</v>
      </c>
      <c r="D1932" s="267">
        <v>43893</v>
      </c>
      <c r="E1932" s="237" t="s">
        <v>4973</v>
      </c>
      <c r="F1932" s="237" t="s">
        <v>3</v>
      </c>
      <c r="G1932" s="237">
        <v>1828706</v>
      </c>
      <c r="H1932" s="190"/>
      <c r="I1932" s="248" t="s">
        <v>5922</v>
      </c>
      <c r="J1932" s="190"/>
      <c r="K1932" s="190"/>
      <c r="L1932" s="190"/>
      <c r="M1932" s="190"/>
      <c r="N1932" s="268">
        <v>0</v>
      </c>
      <c r="O1932" s="268">
        <v>860.91</v>
      </c>
      <c r="P1932" s="190" t="s">
        <v>657</v>
      </c>
      <c r="Q1932" s="377"/>
    </row>
    <row r="1933" spans="1:17" ht="63.75">
      <c r="A1933" s="265">
        <v>661</v>
      </c>
      <c r="B1933" s="190"/>
      <c r="C1933" s="266" t="s">
        <v>186</v>
      </c>
      <c r="D1933" s="267">
        <v>43893</v>
      </c>
      <c r="E1933" s="237" t="s">
        <v>4974</v>
      </c>
      <c r="F1933" s="237" t="s">
        <v>3</v>
      </c>
      <c r="G1933" s="237">
        <v>1828708</v>
      </c>
      <c r="H1933" s="190"/>
      <c r="I1933" s="248" t="s">
        <v>5923</v>
      </c>
      <c r="J1933" s="190"/>
      <c r="K1933" s="190"/>
      <c r="L1933" s="190"/>
      <c r="M1933" s="190"/>
      <c r="N1933" s="268">
        <v>0</v>
      </c>
      <c r="O1933" s="268">
        <v>16522.39</v>
      </c>
      <c r="P1933" s="190" t="s">
        <v>657</v>
      </c>
      <c r="Q1933" s="377"/>
    </row>
    <row r="1934" spans="1:17" ht="63.75">
      <c r="A1934" s="265">
        <v>266</v>
      </c>
      <c r="B1934" s="190"/>
      <c r="C1934" s="266" t="s">
        <v>1375</v>
      </c>
      <c r="D1934" s="267">
        <v>43893</v>
      </c>
      <c r="E1934" s="237" t="s">
        <v>4975</v>
      </c>
      <c r="F1934" s="237" t="s">
        <v>3</v>
      </c>
      <c r="G1934" s="237">
        <v>1828712</v>
      </c>
      <c r="H1934" s="190"/>
      <c r="I1934" s="248" t="s">
        <v>5924</v>
      </c>
      <c r="J1934" s="190"/>
      <c r="K1934" s="190"/>
      <c r="L1934" s="190"/>
      <c r="M1934" s="190"/>
      <c r="N1934" s="268">
        <v>0</v>
      </c>
      <c r="O1934" s="268">
        <v>645</v>
      </c>
      <c r="P1934" s="190" t="s">
        <v>657</v>
      </c>
      <c r="Q1934" s="377"/>
    </row>
    <row r="1935" spans="1:17" ht="63.75">
      <c r="A1935" s="265">
        <v>266</v>
      </c>
      <c r="B1935" s="190"/>
      <c r="C1935" s="266" t="s">
        <v>1375</v>
      </c>
      <c r="D1935" s="267">
        <v>43893</v>
      </c>
      <c r="E1935" s="237" t="s">
        <v>4976</v>
      </c>
      <c r="F1935" s="237" t="s">
        <v>3</v>
      </c>
      <c r="G1935" s="237">
        <v>1828716</v>
      </c>
      <c r="H1935" s="190"/>
      <c r="I1935" s="248" t="s">
        <v>5925</v>
      </c>
      <c r="J1935" s="190"/>
      <c r="K1935" s="190"/>
      <c r="L1935" s="190"/>
      <c r="M1935" s="190"/>
      <c r="N1935" s="268">
        <v>0</v>
      </c>
      <c r="O1935" s="268">
        <v>4830</v>
      </c>
      <c r="P1935" s="190" t="s">
        <v>657</v>
      </c>
      <c r="Q1935" s="377"/>
    </row>
    <row r="1936" spans="1:17" ht="38.25">
      <c r="A1936" s="265" t="s">
        <v>562</v>
      </c>
      <c r="B1936" s="190"/>
      <c r="C1936" s="266" t="s">
        <v>604</v>
      </c>
      <c r="D1936" s="267">
        <v>43893</v>
      </c>
      <c r="E1936" s="237" t="s">
        <v>4977</v>
      </c>
      <c r="F1936" s="237" t="s">
        <v>3</v>
      </c>
      <c r="G1936" s="237">
        <v>1828728</v>
      </c>
      <c r="H1936" s="190"/>
      <c r="I1936" s="248" t="s">
        <v>5926</v>
      </c>
      <c r="J1936" s="190"/>
      <c r="K1936" s="190"/>
      <c r="L1936" s="190"/>
      <c r="M1936" s="190"/>
      <c r="N1936" s="268">
        <v>0</v>
      </c>
      <c r="O1936" s="268">
        <v>1000</v>
      </c>
      <c r="P1936" s="190" t="s">
        <v>657</v>
      </c>
      <c r="Q1936" s="377"/>
    </row>
    <row r="1937" spans="1:17" ht="38.25">
      <c r="A1937" s="265" t="s">
        <v>562</v>
      </c>
      <c r="B1937" s="190"/>
      <c r="C1937" s="266" t="s">
        <v>604</v>
      </c>
      <c r="D1937" s="267">
        <v>43893</v>
      </c>
      <c r="E1937" s="237" t="s">
        <v>4978</v>
      </c>
      <c r="F1937" s="237" t="s">
        <v>3</v>
      </c>
      <c r="G1937" s="237">
        <v>1828729</v>
      </c>
      <c r="H1937" s="190"/>
      <c r="I1937" s="248" t="s">
        <v>5927</v>
      </c>
      <c r="J1937" s="190"/>
      <c r="K1937" s="190"/>
      <c r="L1937" s="190"/>
      <c r="M1937" s="190"/>
      <c r="N1937" s="268">
        <v>0</v>
      </c>
      <c r="O1937" s="268">
        <v>3000</v>
      </c>
      <c r="P1937" s="190" t="s">
        <v>657</v>
      </c>
      <c r="Q1937" s="377"/>
    </row>
    <row r="1938" spans="1:17" ht="51">
      <c r="A1938" s="265">
        <v>41</v>
      </c>
      <c r="B1938" s="190"/>
      <c r="C1938" s="266" t="s">
        <v>47</v>
      </c>
      <c r="D1938" s="267">
        <v>43893</v>
      </c>
      <c r="E1938" s="237" t="s">
        <v>4979</v>
      </c>
      <c r="F1938" s="237" t="s">
        <v>3</v>
      </c>
      <c r="G1938" s="237">
        <v>1828733</v>
      </c>
      <c r="H1938" s="190"/>
      <c r="I1938" s="248" t="s">
        <v>5928</v>
      </c>
      <c r="J1938" s="190"/>
      <c r="K1938" s="190"/>
      <c r="L1938" s="190"/>
      <c r="M1938" s="190"/>
      <c r="N1938" s="268">
        <v>0</v>
      </c>
      <c r="O1938" s="268">
        <v>9107.84</v>
      </c>
      <c r="P1938" s="190" t="s">
        <v>657</v>
      </c>
      <c r="Q1938" s="377"/>
    </row>
    <row r="1939" spans="1:17" ht="51">
      <c r="A1939" s="265">
        <v>41</v>
      </c>
      <c r="B1939" s="190"/>
      <c r="C1939" s="266" t="s">
        <v>47</v>
      </c>
      <c r="D1939" s="267">
        <v>43893</v>
      </c>
      <c r="E1939" s="237" t="s">
        <v>4980</v>
      </c>
      <c r="F1939" s="237" t="s">
        <v>3</v>
      </c>
      <c r="G1939" s="237">
        <v>1828734</v>
      </c>
      <c r="H1939" s="190"/>
      <c r="I1939" s="248" t="s">
        <v>5929</v>
      </c>
      <c r="J1939" s="190"/>
      <c r="K1939" s="190"/>
      <c r="L1939" s="190"/>
      <c r="M1939" s="190"/>
      <c r="N1939" s="268">
        <v>0</v>
      </c>
      <c r="O1939" s="268">
        <v>3782.57</v>
      </c>
      <c r="P1939" s="190" t="s">
        <v>657</v>
      </c>
      <c r="Q1939" s="377"/>
    </row>
    <row r="1940" spans="1:17" ht="51">
      <c r="A1940" s="265">
        <v>41</v>
      </c>
      <c r="B1940" s="190"/>
      <c r="C1940" s="266" t="s">
        <v>47</v>
      </c>
      <c r="D1940" s="267">
        <v>43893</v>
      </c>
      <c r="E1940" s="237" t="s">
        <v>4981</v>
      </c>
      <c r="F1940" s="237" t="s">
        <v>3</v>
      </c>
      <c r="G1940" s="237">
        <v>1828735</v>
      </c>
      <c r="H1940" s="190"/>
      <c r="I1940" s="248" t="s">
        <v>5930</v>
      </c>
      <c r="J1940" s="190"/>
      <c r="K1940" s="190"/>
      <c r="L1940" s="190"/>
      <c r="M1940" s="190"/>
      <c r="N1940" s="268">
        <v>0</v>
      </c>
      <c r="O1940" s="268">
        <v>3787.33</v>
      </c>
      <c r="P1940" s="190" t="s">
        <v>657</v>
      </c>
      <c r="Q1940" s="377"/>
    </row>
    <row r="1941" spans="1:17" ht="51">
      <c r="A1941" s="265">
        <v>41</v>
      </c>
      <c r="B1941" s="190"/>
      <c r="C1941" s="266" t="s">
        <v>47</v>
      </c>
      <c r="D1941" s="267">
        <v>43893</v>
      </c>
      <c r="E1941" s="237" t="s">
        <v>4982</v>
      </c>
      <c r="F1941" s="237" t="s">
        <v>3</v>
      </c>
      <c r="G1941" s="237">
        <v>1828736</v>
      </c>
      <c r="H1941" s="190"/>
      <c r="I1941" s="248" t="s">
        <v>5931</v>
      </c>
      <c r="J1941" s="190"/>
      <c r="K1941" s="190"/>
      <c r="L1941" s="190"/>
      <c r="M1941" s="190"/>
      <c r="N1941" s="268">
        <v>0</v>
      </c>
      <c r="O1941" s="268">
        <v>7618.61</v>
      </c>
      <c r="P1941" s="190" t="s">
        <v>657</v>
      </c>
      <c r="Q1941" s="377"/>
    </row>
    <row r="1942" spans="1:17" ht="51">
      <c r="A1942" s="265">
        <v>41</v>
      </c>
      <c r="B1942" s="190"/>
      <c r="C1942" s="266" t="s">
        <v>47</v>
      </c>
      <c r="D1942" s="267">
        <v>43893</v>
      </c>
      <c r="E1942" s="237" t="s">
        <v>4983</v>
      </c>
      <c r="F1942" s="237" t="s">
        <v>3</v>
      </c>
      <c r="G1942" s="237">
        <v>1828737</v>
      </c>
      <c r="H1942" s="190"/>
      <c r="I1942" s="248" t="s">
        <v>5932</v>
      </c>
      <c r="J1942" s="190"/>
      <c r="K1942" s="190"/>
      <c r="L1942" s="190"/>
      <c r="M1942" s="190"/>
      <c r="N1942" s="268">
        <v>0</v>
      </c>
      <c r="O1942" s="268">
        <v>4939.9799999999996</v>
      </c>
      <c r="P1942" s="190" t="s">
        <v>657</v>
      </c>
      <c r="Q1942" s="377"/>
    </row>
    <row r="1943" spans="1:17" ht="51">
      <c r="A1943" s="265">
        <v>41</v>
      </c>
      <c r="B1943" s="190"/>
      <c r="C1943" s="266" t="s">
        <v>47</v>
      </c>
      <c r="D1943" s="267">
        <v>43893</v>
      </c>
      <c r="E1943" s="237" t="s">
        <v>4984</v>
      </c>
      <c r="F1943" s="237" t="s">
        <v>3</v>
      </c>
      <c r="G1943" s="237">
        <v>1828738</v>
      </c>
      <c r="H1943" s="190"/>
      <c r="I1943" s="248" t="s">
        <v>5933</v>
      </c>
      <c r="J1943" s="190"/>
      <c r="K1943" s="190"/>
      <c r="L1943" s="190"/>
      <c r="M1943" s="190"/>
      <c r="N1943" s="268">
        <v>0</v>
      </c>
      <c r="O1943" s="268">
        <v>13384.81</v>
      </c>
      <c r="P1943" s="190" t="s">
        <v>657</v>
      </c>
      <c r="Q1943" s="377"/>
    </row>
    <row r="1944" spans="1:17" ht="51">
      <c r="A1944" s="265">
        <v>41</v>
      </c>
      <c r="B1944" s="190"/>
      <c r="C1944" s="266" t="s">
        <v>47</v>
      </c>
      <c r="D1944" s="267">
        <v>43893</v>
      </c>
      <c r="E1944" s="237" t="s">
        <v>4985</v>
      </c>
      <c r="F1944" s="237" t="s">
        <v>3</v>
      </c>
      <c r="G1944" s="237">
        <v>1828739</v>
      </c>
      <c r="H1944" s="190"/>
      <c r="I1944" s="248" t="s">
        <v>5934</v>
      </c>
      <c r="J1944" s="190"/>
      <c r="K1944" s="190"/>
      <c r="L1944" s="190"/>
      <c r="M1944" s="190"/>
      <c r="N1944" s="268">
        <v>0</v>
      </c>
      <c r="O1944" s="268">
        <v>4167.33</v>
      </c>
      <c r="P1944" s="190" t="s">
        <v>657</v>
      </c>
      <c r="Q1944" s="377"/>
    </row>
    <row r="1945" spans="1:17" ht="51">
      <c r="A1945" s="265">
        <v>41</v>
      </c>
      <c r="B1945" s="190"/>
      <c r="C1945" s="266" t="s">
        <v>47</v>
      </c>
      <c r="D1945" s="267">
        <v>43893</v>
      </c>
      <c r="E1945" s="237" t="s">
        <v>4986</v>
      </c>
      <c r="F1945" s="237" t="s">
        <v>3</v>
      </c>
      <c r="G1945" s="237">
        <v>1828741</v>
      </c>
      <c r="H1945" s="190"/>
      <c r="I1945" s="248" t="s">
        <v>5935</v>
      </c>
      <c r="J1945" s="190"/>
      <c r="K1945" s="190"/>
      <c r="L1945" s="190"/>
      <c r="M1945" s="190"/>
      <c r="N1945" s="268">
        <v>0</v>
      </c>
      <c r="O1945" s="268">
        <v>6119.77</v>
      </c>
      <c r="P1945" s="190" t="s">
        <v>657</v>
      </c>
      <c r="Q1945" s="377"/>
    </row>
    <row r="1946" spans="1:17" ht="51">
      <c r="A1946" s="265">
        <v>41</v>
      </c>
      <c r="B1946" s="190"/>
      <c r="C1946" s="266" t="s">
        <v>47</v>
      </c>
      <c r="D1946" s="267">
        <v>43893</v>
      </c>
      <c r="E1946" s="237" t="s">
        <v>4987</v>
      </c>
      <c r="F1946" s="237" t="s">
        <v>3</v>
      </c>
      <c r="G1946" s="237">
        <v>1828743</v>
      </c>
      <c r="H1946" s="190"/>
      <c r="I1946" s="248" t="s">
        <v>5936</v>
      </c>
      <c r="J1946" s="190"/>
      <c r="K1946" s="190"/>
      <c r="L1946" s="190"/>
      <c r="M1946" s="190"/>
      <c r="N1946" s="268">
        <v>0</v>
      </c>
      <c r="O1946" s="268">
        <v>11576.55</v>
      </c>
      <c r="P1946" s="190" t="s">
        <v>657</v>
      </c>
      <c r="Q1946" s="377"/>
    </row>
    <row r="1947" spans="1:17" ht="51">
      <c r="A1947" s="265">
        <v>41</v>
      </c>
      <c r="B1947" s="190"/>
      <c r="C1947" s="266" t="s">
        <v>47</v>
      </c>
      <c r="D1947" s="267">
        <v>43893</v>
      </c>
      <c r="E1947" s="237" t="s">
        <v>4988</v>
      </c>
      <c r="F1947" s="237" t="s">
        <v>3</v>
      </c>
      <c r="G1947" s="237">
        <v>1828745</v>
      </c>
      <c r="H1947" s="190"/>
      <c r="I1947" s="248" t="s">
        <v>5937</v>
      </c>
      <c r="J1947" s="190"/>
      <c r="K1947" s="190"/>
      <c r="L1947" s="190"/>
      <c r="M1947" s="190"/>
      <c r="N1947" s="268">
        <v>0</v>
      </c>
      <c r="O1947" s="268">
        <v>9120.26</v>
      </c>
      <c r="P1947" s="190" t="s">
        <v>657</v>
      </c>
      <c r="Q1947" s="377"/>
    </row>
    <row r="1948" spans="1:17" ht="51">
      <c r="A1948" s="265">
        <v>41</v>
      </c>
      <c r="B1948" s="190"/>
      <c r="C1948" s="266" t="s">
        <v>47</v>
      </c>
      <c r="D1948" s="267">
        <v>43893</v>
      </c>
      <c r="E1948" s="237" t="s">
        <v>4989</v>
      </c>
      <c r="F1948" s="237" t="s">
        <v>3</v>
      </c>
      <c r="G1948" s="237">
        <v>1828746</v>
      </c>
      <c r="H1948" s="190"/>
      <c r="I1948" s="248" t="s">
        <v>5938</v>
      </c>
      <c r="J1948" s="190"/>
      <c r="K1948" s="190"/>
      <c r="L1948" s="190"/>
      <c r="M1948" s="190"/>
      <c r="N1948" s="268">
        <v>0</v>
      </c>
      <c r="O1948" s="268">
        <v>6303.43</v>
      </c>
      <c r="P1948" s="190" t="s">
        <v>657</v>
      </c>
      <c r="Q1948" s="377"/>
    </row>
    <row r="1949" spans="1:17" ht="51">
      <c r="A1949" s="265">
        <v>41</v>
      </c>
      <c r="B1949" s="190"/>
      <c r="C1949" s="266" t="s">
        <v>47</v>
      </c>
      <c r="D1949" s="267">
        <v>43893</v>
      </c>
      <c r="E1949" s="237" t="s">
        <v>4990</v>
      </c>
      <c r="F1949" s="237" t="s">
        <v>3</v>
      </c>
      <c r="G1949" s="237">
        <v>1828747</v>
      </c>
      <c r="H1949" s="190"/>
      <c r="I1949" s="248" t="s">
        <v>5939</v>
      </c>
      <c r="J1949" s="190"/>
      <c r="K1949" s="190"/>
      <c r="L1949" s="190"/>
      <c r="M1949" s="190"/>
      <c r="N1949" s="268">
        <v>0</v>
      </c>
      <c r="O1949" s="268">
        <v>5769.64</v>
      </c>
      <c r="P1949" s="190" t="s">
        <v>657</v>
      </c>
      <c r="Q1949" s="377"/>
    </row>
    <row r="1950" spans="1:17" ht="63.75">
      <c r="A1950" s="265">
        <v>41</v>
      </c>
      <c r="B1950" s="190"/>
      <c r="C1950" s="266" t="s">
        <v>47</v>
      </c>
      <c r="D1950" s="267">
        <v>43893</v>
      </c>
      <c r="E1950" s="237" t="s">
        <v>4991</v>
      </c>
      <c r="F1950" s="237" t="s">
        <v>3</v>
      </c>
      <c r="G1950" s="237">
        <v>1828748</v>
      </c>
      <c r="H1950" s="190"/>
      <c r="I1950" s="248" t="s">
        <v>5940</v>
      </c>
      <c r="J1950" s="190"/>
      <c r="K1950" s="190"/>
      <c r="L1950" s="190"/>
      <c r="M1950" s="190"/>
      <c r="N1950" s="268">
        <v>0</v>
      </c>
      <c r="O1950" s="268">
        <v>5896.05</v>
      </c>
      <c r="P1950" s="190" t="s">
        <v>657</v>
      </c>
      <c r="Q1950" s="377"/>
    </row>
    <row r="1951" spans="1:17" ht="63.75">
      <c r="A1951" s="265">
        <v>10</v>
      </c>
      <c r="B1951" s="190"/>
      <c r="C1951" s="266" t="s">
        <v>41</v>
      </c>
      <c r="D1951" s="267">
        <v>43893</v>
      </c>
      <c r="E1951" s="237" t="s">
        <v>4992</v>
      </c>
      <c r="F1951" s="237" t="s">
        <v>6</v>
      </c>
      <c r="G1951" s="237">
        <v>1286635</v>
      </c>
      <c r="H1951" s="190"/>
      <c r="I1951" s="248" t="s">
        <v>5941</v>
      </c>
      <c r="J1951" s="190"/>
      <c r="K1951" s="190"/>
      <c r="L1951" s="190"/>
      <c r="M1951" s="190"/>
      <c r="N1951" s="268">
        <v>0</v>
      </c>
      <c r="O1951" s="268">
        <v>6411.15</v>
      </c>
      <c r="P1951" s="190" t="s">
        <v>657</v>
      </c>
      <c r="Q1951" s="377"/>
    </row>
    <row r="1952" spans="1:17" ht="51">
      <c r="A1952" s="265">
        <v>10</v>
      </c>
      <c r="B1952" s="190"/>
      <c r="C1952" s="266" t="s">
        <v>41</v>
      </c>
      <c r="D1952" s="267">
        <v>43893</v>
      </c>
      <c r="E1952" s="237" t="s">
        <v>4993</v>
      </c>
      <c r="F1952" s="237" t="s">
        <v>6</v>
      </c>
      <c r="G1952" s="237">
        <v>1286639</v>
      </c>
      <c r="H1952" s="190"/>
      <c r="I1952" s="248" t="s">
        <v>5942</v>
      </c>
      <c r="J1952" s="190"/>
      <c r="K1952" s="190"/>
      <c r="L1952" s="190"/>
      <c r="M1952" s="190"/>
      <c r="N1952" s="268">
        <v>0</v>
      </c>
      <c r="O1952" s="268">
        <v>4054.47</v>
      </c>
      <c r="P1952" s="190" t="s">
        <v>657</v>
      </c>
      <c r="Q1952" s="377"/>
    </row>
    <row r="1953" spans="1:17" ht="51">
      <c r="A1953" s="265">
        <v>10</v>
      </c>
      <c r="B1953" s="190"/>
      <c r="C1953" s="266" t="s">
        <v>41</v>
      </c>
      <c r="D1953" s="267">
        <v>43893</v>
      </c>
      <c r="E1953" s="237" t="s">
        <v>4994</v>
      </c>
      <c r="F1953" s="237" t="s">
        <v>6</v>
      </c>
      <c r="G1953" s="237">
        <v>1286643</v>
      </c>
      <c r="H1953" s="190"/>
      <c r="I1953" s="248" t="s">
        <v>5943</v>
      </c>
      <c r="J1953" s="190"/>
      <c r="K1953" s="190"/>
      <c r="L1953" s="190"/>
      <c r="M1953" s="190"/>
      <c r="N1953" s="268">
        <v>0</v>
      </c>
      <c r="O1953" s="268">
        <v>15344.72</v>
      </c>
      <c r="P1953" s="190" t="s">
        <v>657</v>
      </c>
      <c r="Q1953" s="377"/>
    </row>
    <row r="1954" spans="1:17" ht="51">
      <c r="A1954" s="265">
        <v>10</v>
      </c>
      <c r="B1954" s="190"/>
      <c r="C1954" s="266" t="s">
        <v>41</v>
      </c>
      <c r="D1954" s="267">
        <v>43893</v>
      </c>
      <c r="E1954" s="237" t="s">
        <v>4995</v>
      </c>
      <c r="F1954" s="237" t="s">
        <v>6</v>
      </c>
      <c r="G1954" s="237">
        <v>1286645</v>
      </c>
      <c r="H1954" s="190"/>
      <c r="I1954" s="248" t="s">
        <v>5944</v>
      </c>
      <c r="J1954" s="190"/>
      <c r="K1954" s="190"/>
      <c r="L1954" s="190"/>
      <c r="M1954" s="190"/>
      <c r="N1954" s="268">
        <v>0</v>
      </c>
      <c r="O1954" s="268">
        <v>59927.25</v>
      </c>
      <c r="P1954" s="190" t="s">
        <v>657</v>
      </c>
      <c r="Q1954" s="377"/>
    </row>
    <row r="1955" spans="1:17" ht="51">
      <c r="A1955" s="265">
        <v>10</v>
      </c>
      <c r="B1955" s="190"/>
      <c r="C1955" s="266" t="s">
        <v>41</v>
      </c>
      <c r="D1955" s="267">
        <v>43893</v>
      </c>
      <c r="E1955" s="237" t="s">
        <v>4996</v>
      </c>
      <c r="F1955" s="237" t="s">
        <v>6</v>
      </c>
      <c r="G1955" s="237">
        <v>1286647</v>
      </c>
      <c r="H1955" s="190"/>
      <c r="I1955" s="248" t="s">
        <v>5945</v>
      </c>
      <c r="J1955" s="190"/>
      <c r="K1955" s="190"/>
      <c r="L1955" s="190"/>
      <c r="M1955" s="190"/>
      <c r="N1955" s="268">
        <v>0</v>
      </c>
      <c r="O1955" s="268">
        <v>55231.16</v>
      </c>
      <c r="P1955" s="190" t="s">
        <v>657</v>
      </c>
      <c r="Q1955" s="377"/>
    </row>
    <row r="1956" spans="1:17" ht="51">
      <c r="A1956" s="265">
        <v>10</v>
      </c>
      <c r="B1956" s="190"/>
      <c r="C1956" s="266" t="s">
        <v>41</v>
      </c>
      <c r="D1956" s="267">
        <v>43893</v>
      </c>
      <c r="E1956" s="237" t="s">
        <v>4997</v>
      </c>
      <c r="F1956" s="237" t="s">
        <v>6</v>
      </c>
      <c r="G1956" s="237">
        <v>1286649</v>
      </c>
      <c r="H1956" s="190"/>
      <c r="I1956" s="248" t="s">
        <v>5946</v>
      </c>
      <c r="J1956" s="190"/>
      <c r="K1956" s="190"/>
      <c r="L1956" s="190"/>
      <c r="M1956" s="190"/>
      <c r="N1956" s="268">
        <v>0</v>
      </c>
      <c r="O1956" s="268">
        <v>15777.31</v>
      </c>
      <c r="P1956" s="190" t="s">
        <v>657</v>
      </c>
      <c r="Q1956" s="377"/>
    </row>
    <row r="1957" spans="1:17" ht="76.5">
      <c r="A1957" s="265">
        <v>16</v>
      </c>
      <c r="B1957" s="190"/>
      <c r="C1957" s="266" t="s">
        <v>43</v>
      </c>
      <c r="D1957" s="267">
        <v>43893</v>
      </c>
      <c r="E1957" s="237" t="s">
        <v>4998</v>
      </c>
      <c r="F1957" s="237" t="s">
        <v>618</v>
      </c>
      <c r="G1957" s="237">
        <v>10376</v>
      </c>
      <c r="H1957" s="190"/>
      <c r="I1957" s="248" t="s">
        <v>5947</v>
      </c>
      <c r="J1957" s="190"/>
      <c r="K1957" s="190"/>
      <c r="L1957" s="190"/>
      <c r="M1957" s="190"/>
      <c r="N1957" s="268">
        <v>4753.99</v>
      </c>
      <c r="O1957" s="268">
        <v>0</v>
      </c>
      <c r="P1957" s="190" t="s">
        <v>657</v>
      </c>
      <c r="Q1957" s="377"/>
    </row>
    <row r="1958" spans="1:17" ht="76.5">
      <c r="A1958" s="265">
        <v>16</v>
      </c>
      <c r="B1958" s="190"/>
      <c r="C1958" s="266" t="s">
        <v>43</v>
      </c>
      <c r="D1958" s="267">
        <v>43893</v>
      </c>
      <c r="E1958" s="237" t="s">
        <v>4999</v>
      </c>
      <c r="F1958" s="237" t="s">
        <v>618</v>
      </c>
      <c r="G1958" s="237">
        <v>10375</v>
      </c>
      <c r="H1958" s="190"/>
      <c r="I1958" s="248" t="s">
        <v>5948</v>
      </c>
      <c r="J1958" s="190"/>
      <c r="K1958" s="190"/>
      <c r="L1958" s="190"/>
      <c r="M1958" s="190"/>
      <c r="N1958" s="268">
        <v>3624.22</v>
      </c>
      <c r="O1958" s="268">
        <v>0</v>
      </c>
      <c r="P1958" s="190" t="s">
        <v>657</v>
      </c>
      <c r="Q1958" s="377"/>
    </row>
    <row r="1959" spans="1:17" ht="76.5">
      <c r="A1959" s="265">
        <v>16</v>
      </c>
      <c r="B1959" s="190"/>
      <c r="C1959" s="266" t="s">
        <v>43</v>
      </c>
      <c r="D1959" s="267">
        <v>43893</v>
      </c>
      <c r="E1959" s="237" t="s">
        <v>5000</v>
      </c>
      <c r="F1959" s="237" t="s">
        <v>618</v>
      </c>
      <c r="G1959" s="237">
        <v>10374</v>
      </c>
      <c r="H1959" s="190"/>
      <c r="I1959" s="248" t="s">
        <v>5949</v>
      </c>
      <c r="J1959" s="190"/>
      <c r="K1959" s="190"/>
      <c r="L1959" s="190"/>
      <c r="M1959" s="190"/>
      <c r="N1959" s="268">
        <v>2553.04</v>
      </c>
      <c r="O1959" s="268">
        <v>0</v>
      </c>
      <c r="P1959" s="190" t="s">
        <v>657</v>
      </c>
      <c r="Q1959" s="377"/>
    </row>
    <row r="1960" spans="1:17" ht="51">
      <c r="A1960" s="265" t="s">
        <v>554</v>
      </c>
      <c r="B1960" s="190"/>
      <c r="C1960" s="266" t="s">
        <v>728</v>
      </c>
      <c r="D1960" s="267">
        <v>43893</v>
      </c>
      <c r="E1960" s="237" t="s">
        <v>5001</v>
      </c>
      <c r="F1960" s="237" t="s">
        <v>15</v>
      </c>
      <c r="G1960" s="237">
        <v>1286644</v>
      </c>
      <c r="H1960" s="190"/>
      <c r="I1960" s="248" t="s">
        <v>5950</v>
      </c>
      <c r="J1960" s="190"/>
      <c r="K1960" s="190"/>
      <c r="L1960" s="190"/>
      <c r="M1960" s="190"/>
      <c r="N1960" s="268">
        <v>50</v>
      </c>
      <c r="O1960" s="268">
        <v>0</v>
      </c>
      <c r="P1960" s="190" t="s">
        <v>657</v>
      </c>
      <c r="Q1960" s="377"/>
    </row>
    <row r="1961" spans="1:17" ht="51">
      <c r="A1961" s="265" t="s">
        <v>554</v>
      </c>
      <c r="B1961" s="190"/>
      <c r="C1961" s="266" t="s">
        <v>728</v>
      </c>
      <c r="D1961" s="267">
        <v>43893</v>
      </c>
      <c r="E1961" s="237" t="s">
        <v>5002</v>
      </c>
      <c r="F1961" s="237" t="s">
        <v>15</v>
      </c>
      <c r="G1961" s="237">
        <v>1286646</v>
      </c>
      <c r="H1961" s="190"/>
      <c r="I1961" s="248" t="s">
        <v>5950</v>
      </c>
      <c r="J1961" s="190"/>
      <c r="K1961" s="190"/>
      <c r="L1961" s="190"/>
      <c r="M1961" s="190"/>
      <c r="N1961" s="268">
        <v>50</v>
      </c>
      <c r="O1961" s="268">
        <v>0</v>
      </c>
      <c r="P1961" s="190" t="s">
        <v>657</v>
      </c>
      <c r="Q1961" s="377"/>
    </row>
    <row r="1962" spans="1:17" ht="63.75">
      <c r="A1962" s="265">
        <v>287</v>
      </c>
      <c r="B1962" s="190"/>
      <c r="C1962" s="266" t="s">
        <v>125</v>
      </c>
      <c r="D1962" s="267">
        <v>43893</v>
      </c>
      <c r="E1962" s="237" t="s">
        <v>5003</v>
      </c>
      <c r="F1962" s="237" t="s">
        <v>11</v>
      </c>
      <c r="G1962" s="237">
        <v>979876</v>
      </c>
      <c r="H1962" s="190"/>
      <c r="I1962" s="248" t="s">
        <v>5951</v>
      </c>
      <c r="J1962" s="190"/>
      <c r="K1962" s="190"/>
      <c r="L1962" s="190"/>
      <c r="M1962" s="190"/>
      <c r="N1962" s="268">
        <v>50</v>
      </c>
      <c r="O1962" s="268">
        <v>0</v>
      </c>
      <c r="P1962" s="190" t="s">
        <v>657</v>
      </c>
      <c r="Q1962" s="377"/>
    </row>
    <row r="1963" spans="1:17" ht="76.5">
      <c r="A1963" s="265" t="s">
        <v>556</v>
      </c>
      <c r="B1963" s="190"/>
      <c r="C1963" s="266" t="s">
        <v>716</v>
      </c>
      <c r="D1963" s="267">
        <v>43893</v>
      </c>
      <c r="E1963" s="237" t="s">
        <v>5004</v>
      </c>
      <c r="F1963" s="237" t="s">
        <v>658</v>
      </c>
      <c r="G1963" s="237">
        <v>1302905</v>
      </c>
      <c r="H1963" s="190"/>
      <c r="I1963" s="248" t="s">
        <v>5952</v>
      </c>
      <c r="J1963" s="190"/>
      <c r="K1963" s="190"/>
      <c r="L1963" s="190"/>
      <c r="M1963" s="190"/>
      <c r="N1963" s="268">
        <v>16800</v>
      </c>
      <c r="O1963" s="268">
        <v>0</v>
      </c>
      <c r="P1963" s="190" t="s">
        <v>657</v>
      </c>
      <c r="Q1963" s="377"/>
    </row>
    <row r="1964" spans="1:17" ht="76.5">
      <c r="A1964" s="265" t="s">
        <v>556</v>
      </c>
      <c r="B1964" s="190"/>
      <c r="C1964" s="266" t="s">
        <v>716</v>
      </c>
      <c r="D1964" s="267">
        <v>43893</v>
      </c>
      <c r="E1964" s="237" t="s">
        <v>5004</v>
      </c>
      <c r="F1964" s="237" t="s">
        <v>658</v>
      </c>
      <c r="G1964" s="237">
        <v>1302906</v>
      </c>
      <c r="H1964" s="190"/>
      <c r="I1964" s="248" t="s">
        <v>5953</v>
      </c>
      <c r="J1964" s="190"/>
      <c r="K1964" s="190"/>
      <c r="L1964" s="190"/>
      <c r="M1964" s="190"/>
      <c r="N1964" s="268">
        <v>13838</v>
      </c>
      <c r="O1964" s="268">
        <v>0</v>
      </c>
      <c r="P1964" s="190" t="s">
        <v>657</v>
      </c>
      <c r="Q1964" s="377"/>
    </row>
    <row r="1965" spans="1:17" ht="76.5">
      <c r="A1965" s="265" t="s">
        <v>556</v>
      </c>
      <c r="B1965" s="190"/>
      <c r="C1965" s="266" t="s">
        <v>716</v>
      </c>
      <c r="D1965" s="267">
        <v>43893</v>
      </c>
      <c r="E1965" s="237" t="s">
        <v>5004</v>
      </c>
      <c r="F1965" s="237" t="s">
        <v>658</v>
      </c>
      <c r="G1965" s="237">
        <v>1302907</v>
      </c>
      <c r="H1965" s="190"/>
      <c r="I1965" s="248" t="s">
        <v>5954</v>
      </c>
      <c r="J1965" s="190"/>
      <c r="K1965" s="190"/>
      <c r="L1965" s="190"/>
      <c r="M1965" s="190"/>
      <c r="N1965" s="268">
        <v>14775</v>
      </c>
      <c r="O1965" s="268">
        <v>0</v>
      </c>
      <c r="P1965" s="190" t="s">
        <v>657</v>
      </c>
      <c r="Q1965" s="377"/>
    </row>
    <row r="1966" spans="1:17" ht="76.5">
      <c r="A1966" s="265" t="s">
        <v>556</v>
      </c>
      <c r="B1966" s="190"/>
      <c r="C1966" s="266" t="s">
        <v>716</v>
      </c>
      <c r="D1966" s="267">
        <v>43893</v>
      </c>
      <c r="E1966" s="237" t="s">
        <v>5004</v>
      </c>
      <c r="F1966" s="237" t="s">
        <v>658</v>
      </c>
      <c r="G1966" s="237">
        <v>1302908</v>
      </c>
      <c r="H1966" s="190"/>
      <c r="I1966" s="248" t="s">
        <v>5955</v>
      </c>
      <c r="J1966" s="190"/>
      <c r="K1966" s="190"/>
      <c r="L1966" s="190"/>
      <c r="M1966" s="190"/>
      <c r="N1966" s="268">
        <v>8625</v>
      </c>
      <c r="O1966" s="268">
        <v>0</v>
      </c>
      <c r="P1966" s="190" t="s">
        <v>657</v>
      </c>
      <c r="Q1966" s="377"/>
    </row>
    <row r="1967" spans="1:17" ht="76.5">
      <c r="A1967" s="265" t="s">
        <v>556</v>
      </c>
      <c r="B1967" s="190"/>
      <c r="C1967" s="266" t="s">
        <v>716</v>
      </c>
      <c r="D1967" s="267">
        <v>43893</v>
      </c>
      <c r="E1967" s="237" t="s">
        <v>5004</v>
      </c>
      <c r="F1967" s="237" t="s">
        <v>658</v>
      </c>
      <c r="G1967" s="237">
        <v>1302909</v>
      </c>
      <c r="H1967" s="190"/>
      <c r="I1967" s="248" t="s">
        <v>5956</v>
      </c>
      <c r="J1967" s="190"/>
      <c r="K1967" s="190"/>
      <c r="L1967" s="190"/>
      <c r="M1967" s="190"/>
      <c r="N1967" s="268">
        <v>12975</v>
      </c>
      <c r="O1967" s="268">
        <v>0</v>
      </c>
      <c r="P1967" s="190" t="s">
        <v>657</v>
      </c>
      <c r="Q1967" s="377"/>
    </row>
    <row r="1968" spans="1:17" ht="76.5">
      <c r="A1968" s="265" t="s">
        <v>556</v>
      </c>
      <c r="B1968" s="190"/>
      <c r="C1968" s="266" t="s">
        <v>716</v>
      </c>
      <c r="D1968" s="267">
        <v>43893</v>
      </c>
      <c r="E1968" s="237" t="s">
        <v>5004</v>
      </c>
      <c r="F1968" s="237" t="s">
        <v>658</v>
      </c>
      <c r="G1968" s="237">
        <v>1302910</v>
      </c>
      <c r="H1968" s="190"/>
      <c r="I1968" s="248" t="s">
        <v>5957</v>
      </c>
      <c r="J1968" s="190"/>
      <c r="K1968" s="190"/>
      <c r="L1968" s="190"/>
      <c r="M1968" s="190"/>
      <c r="N1968" s="268">
        <v>6225</v>
      </c>
      <c r="O1968" s="268">
        <v>0</v>
      </c>
      <c r="P1968" s="190" t="s">
        <v>657</v>
      </c>
      <c r="Q1968" s="377"/>
    </row>
    <row r="1969" spans="1:17" ht="76.5">
      <c r="A1969" s="265" t="s">
        <v>556</v>
      </c>
      <c r="B1969" s="190"/>
      <c r="C1969" s="266" t="s">
        <v>716</v>
      </c>
      <c r="D1969" s="267">
        <v>43893</v>
      </c>
      <c r="E1969" s="237" t="s">
        <v>5004</v>
      </c>
      <c r="F1969" s="237" t="s">
        <v>658</v>
      </c>
      <c r="G1969" s="237">
        <v>1299944</v>
      </c>
      <c r="H1969" s="190"/>
      <c r="I1969" s="248" t="s">
        <v>5958</v>
      </c>
      <c r="J1969" s="190"/>
      <c r="K1969" s="190"/>
      <c r="L1969" s="190"/>
      <c r="M1969" s="190"/>
      <c r="N1969" s="268">
        <v>19360</v>
      </c>
      <c r="O1969" s="268">
        <v>0</v>
      </c>
      <c r="P1969" s="190" t="s">
        <v>657</v>
      </c>
      <c r="Q1969" s="377"/>
    </row>
    <row r="1970" spans="1:17" ht="76.5">
      <c r="A1970" s="265" t="s">
        <v>556</v>
      </c>
      <c r="B1970" s="190"/>
      <c r="C1970" s="266" t="s">
        <v>716</v>
      </c>
      <c r="D1970" s="267">
        <v>43893</v>
      </c>
      <c r="E1970" s="237" t="s">
        <v>5004</v>
      </c>
      <c r="F1970" s="237" t="s">
        <v>658</v>
      </c>
      <c r="G1970" s="237">
        <v>1302911</v>
      </c>
      <c r="H1970" s="190"/>
      <c r="I1970" s="248" t="s">
        <v>5959</v>
      </c>
      <c r="J1970" s="190"/>
      <c r="K1970" s="190"/>
      <c r="L1970" s="190"/>
      <c r="M1970" s="190"/>
      <c r="N1970" s="268">
        <v>4425</v>
      </c>
      <c r="O1970" s="268">
        <v>0</v>
      </c>
      <c r="P1970" s="190" t="s">
        <v>657</v>
      </c>
      <c r="Q1970" s="377"/>
    </row>
    <row r="1971" spans="1:17" ht="63.75">
      <c r="A1971" s="265" t="s">
        <v>556</v>
      </c>
      <c r="B1971" s="190"/>
      <c r="C1971" s="266" t="s">
        <v>716</v>
      </c>
      <c r="D1971" s="267">
        <v>43893</v>
      </c>
      <c r="E1971" s="237" t="s">
        <v>5004</v>
      </c>
      <c r="F1971" s="237" t="s">
        <v>658</v>
      </c>
      <c r="G1971" s="237">
        <v>1299945</v>
      </c>
      <c r="H1971" s="190"/>
      <c r="I1971" s="248" t="s">
        <v>5960</v>
      </c>
      <c r="J1971" s="190"/>
      <c r="K1971" s="190"/>
      <c r="L1971" s="190"/>
      <c r="M1971" s="190"/>
      <c r="N1971" s="268">
        <v>13350</v>
      </c>
      <c r="O1971" s="268">
        <v>0</v>
      </c>
      <c r="P1971" s="190" t="s">
        <v>657</v>
      </c>
      <c r="Q1971" s="377"/>
    </row>
    <row r="1972" spans="1:17" ht="76.5">
      <c r="A1972" s="265" t="s">
        <v>556</v>
      </c>
      <c r="B1972" s="190"/>
      <c r="C1972" s="266" t="s">
        <v>716</v>
      </c>
      <c r="D1972" s="267">
        <v>43893</v>
      </c>
      <c r="E1972" s="237" t="s">
        <v>5004</v>
      </c>
      <c r="F1972" s="237" t="s">
        <v>658</v>
      </c>
      <c r="G1972" s="237">
        <v>1302912</v>
      </c>
      <c r="H1972" s="190"/>
      <c r="I1972" s="248" t="s">
        <v>5961</v>
      </c>
      <c r="J1972" s="190"/>
      <c r="K1972" s="190"/>
      <c r="L1972" s="190"/>
      <c r="M1972" s="190"/>
      <c r="N1972" s="268">
        <v>17362.5</v>
      </c>
      <c r="O1972" s="268">
        <v>0</v>
      </c>
      <c r="P1972" s="190" t="s">
        <v>657</v>
      </c>
      <c r="Q1972" s="377"/>
    </row>
    <row r="1973" spans="1:17" ht="76.5">
      <c r="A1973" s="265" t="s">
        <v>556</v>
      </c>
      <c r="B1973" s="190"/>
      <c r="C1973" s="266" t="s">
        <v>716</v>
      </c>
      <c r="D1973" s="267">
        <v>43893</v>
      </c>
      <c r="E1973" s="237" t="s">
        <v>5004</v>
      </c>
      <c r="F1973" s="237" t="s">
        <v>658</v>
      </c>
      <c r="G1973" s="237">
        <v>1299942</v>
      </c>
      <c r="H1973" s="190"/>
      <c r="I1973" s="248" t="s">
        <v>5962</v>
      </c>
      <c r="J1973" s="190"/>
      <c r="K1973" s="190"/>
      <c r="L1973" s="190"/>
      <c r="M1973" s="190"/>
      <c r="N1973" s="268">
        <v>11088.5</v>
      </c>
      <c r="O1973" s="268">
        <v>0</v>
      </c>
      <c r="P1973" s="190" t="s">
        <v>657</v>
      </c>
      <c r="Q1973" s="377"/>
    </row>
    <row r="1974" spans="1:17" ht="76.5">
      <c r="A1974" s="265" t="s">
        <v>556</v>
      </c>
      <c r="B1974" s="190"/>
      <c r="C1974" s="266" t="s">
        <v>716</v>
      </c>
      <c r="D1974" s="267">
        <v>43893</v>
      </c>
      <c r="E1974" s="237" t="s">
        <v>5004</v>
      </c>
      <c r="F1974" s="237" t="s">
        <v>658</v>
      </c>
      <c r="G1974" s="237">
        <v>1302913</v>
      </c>
      <c r="H1974" s="190"/>
      <c r="I1974" s="248" t="s">
        <v>5963</v>
      </c>
      <c r="J1974" s="190"/>
      <c r="K1974" s="190"/>
      <c r="L1974" s="190"/>
      <c r="M1974" s="190"/>
      <c r="N1974" s="268">
        <v>18201</v>
      </c>
      <c r="O1974" s="268">
        <v>0</v>
      </c>
      <c r="P1974" s="190" t="s">
        <v>657</v>
      </c>
      <c r="Q1974" s="377"/>
    </row>
    <row r="1975" spans="1:17" ht="63.75">
      <c r="A1975" s="265" t="s">
        <v>556</v>
      </c>
      <c r="B1975" s="190"/>
      <c r="C1975" s="266" t="s">
        <v>716</v>
      </c>
      <c r="D1975" s="267">
        <v>43893</v>
      </c>
      <c r="E1975" s="237" t="s">
        <v>5004</v>
      </c>
      <c r="F1975" s="237" t="s">
        <v>658</v>
      </c>
      <c r="G1975" s="237">
        <v>1300505</v>
      </c>
      <c r="H1975" s="190"/>
      <c r="I1975" s="248" t="s">
        <v>5964</v>
      </c>
      <c r="J1975" s="190"/>
      <c r="K1975" s="190"/>
      <c r="L1975" s="190"/>
      <c r="M1975" s="190"/>
      <c r="N1975" s="268">
        <v>11925</v>
      </c>
      <c r="O1975" s="268">
        <v>0</v>
      </c>
      <c r="P1975" s="190" t="s">
        <v>657</v>
      </c>
      <c r="Q1975" s="377"/>
    </row>
    <row r="1976" spans="1:17" ht="76.5">
      <c r="A1976" s="265" t="s">
        <v>556</v>
      </c>
      <c r="B1976" s="190"/>
      <c r="C1976" s="266" t="s">
        <v>716</v>
      </c>
      <c r="D1976" s="267">
        <v>43893</v>
      </c>
      <c r="E1976" s="237" t="s">
        <v>5004</v>
      </c>
      <c r="F1976" s="237" t="s">
        <v>658</v>
      </c>
      <c r="G1976" s="237">
        <v>1302914</v>
      </c>
      <c r="H1976" s="190"/>
      <c r="I1976" s="248" t="s">
        <v>5965</v>
      </c>
      <c r="J1976" s="190"/>
      <c r="K1976" s="190"/>
      <c r="L1976" s="190"/>
      <c r="M1976" s="190"/>
      <c r="N1976" s="268">
        <v>12150</v>
      </c>
      <c r="O1976" s="268">
        <v>0</v>
      </c>
      <c r="P1976" s="190" t="s">
        <v>657</v>
      </c>
      <c r="Q1976" s="377"/>
    </row>
    <row r="1977" spans="1:17" ht="76.5">
      <c r="A1977" s="265" t="s">
        <v>556</v>
      </c>
      <c r="B1977" s="190"/>
      <c r="C1977" s="266" t="s">
        <v>716</v>
      </c>
      <c r="D1977" s="267">
        <v>43893</v>
      </c>
      <c r="E1977" s="237" t="s">
        <v>5004</v>
      </c>
      <c r="F1977" s="237" t="s">
        <v>658</v>
      </c>
      <c r="G1977" s="237">
        <v>1299940</v>
      </c>
      <c r="H1977" s="190"/>
      <c r="I1977" s="248" t="s">
        <v>5966</v>
      </c>
      <c r="J1977" s="190"/>
      <c r="K1977" s="190"/>
      <c r="L1977" s="190"/>
      <c r="M1977" s="190"/>
      <c r="N1977" s="268">
        <v>2700</v>
      </c>
      <c r="O1977" s="268">
        <v>0</v>
      </c>
      <c r="P1977" s="190" t="s">
        <v>657</v>
      </c>
      <c r="Q1977" s="377"/>
    </row>
    <row r="1978" spans="1:17" ht="76.5">
      <c r="A1978" s="265" t="s">
        <v>556</v>
      </c>
      <c r="B1978" s="190"/>
      <c r="C1978" s="266" t="s">
        <v>716</v>
      </c>
      <c r="D1978" s="267">
        <v>43893</v>
      </c>
      <c r="E1978" s="237" t="s">
        <v>5004</v>
      </c>
      <c r="F1978" s="237" t="s">
        <v>658</v>
      </c>
      <c r="G1978" s="237">
        <v>1302915</v>
      </c>
      <c r="H1978" s="190"/>
      <c r="I1978" s="248" t="s">
        <v>5967</v>
      </c>
      <c r="J1978" s="190"/>
      <c r="K1978" s="190"/>
      <c r="L1978" s="190"/>
      <c r="M1978" s="190"/>
      <c r="N1978" s="268">
        <v>17700</v>
      </c>
      <c r="O1978" s="268">
        <v>0</v>
      </c>
      <c r="P1978" s="190" t="s">
        <v>657</v>
      </c>
      <c r="Q1978" s="377"/>
    </row>
    <row r="1979" spans="1:17" ht="76.5">
      <c r="A1979" s="265" t="s">
        <v>556</v>
      </c>
      <c r="B1979" s="190"/>
      <c r="C1979" s="266" t="s">
        <v>716</v>
      </c>
      <c r="D1979" s="267">
        <v>43893</v>
      </c>
      <c r="E1979" s="237" t="s">
        <v>5004</v>
      </c>
      <c r="F1979" s="237" t="s">
        <v>658</v>
      </c>
      <c r="G1979" s="237">
        <v>1302473</v>
      </c>
      <c r="H1979" s="190"/>
      <c r="I1979" s="248" t="s">
        <v>5968</v>
      </c>
      <c r="J1979" s="190"/>
      <c r="K1979" s="190"/>
      <c r="L1979" s="190"/>
      <c r="M1979" s="190"/>
      <c r="N1979" s="268">
        <v>13125</v>
      </c>
      <c r="O1979" s="268">
        <v>0</v>
      </c>
      <c r="P1979" s="190" t="s">
        <v>657</v>
      </c>
      <c r="Q1979" s="377"/>
    </row>
    <row r="1980" spans="1:17" ht="76.5">
      <c r="A1980" s="265" t="s">
        <v>556</v>
      </c>
      <c r="B1980" s="190"/>
      <c r="C1980" s="266" t="s">
        <v>716</v>
      </c>
      <c r="D1980" s="267">
        <v>43893</v>
      </c>
      <c r="E1980" s="237" t="s">
        <v>5004</v>
      </c>
      <c r="F1980" s="237" t="s">
        <v>658</v>
      </c>
      <c r="G1980" s="237">
        <v>1302916</v>
      </c>
      <c r="H1980" s="190"/>
      <c r="I1980" s="248" t="s">
        <v>5969</v>
      </c>
      <c r="J1980" s="190"/>
      <c r="K1980" s="190"/>
      <c r="L1980" s="190"/>
      <c r="M1980" s="190"/>
      <c r="N1980" s="268">
        <v>15000</v>
      </c>
      <c r="O1980" s="268">
        <v>0</v>
      </c>
      <c r="P1980" s="190" t="s">
        <v>657</v>
      </c>
      <c r="Q1980" s="377"/>
    </row>
    <row r="1981" spans="1:17" ht="76.5">
      <c r="A1981" s="265" t="s">
        <v>556</v>
      </c>
      <c r="B1981" s="190"/>
      <c r="C1981" s="266" t="s">
        <v>716</v>
      </c>
      <c r="D1981" s="267">
        <v>43893</v>
      </c>
      <c r="E1981" s="237" t="s">
        <v>5004</v>
      </c>
      <c r="F1981" s="237" t="s">
        <v>658</v>
      </c>
      <c r="G1981" s="237">
        <v>1298491</v>
      </c>
      <c r="H1981" s="190"/>
      <c r="I1981" s="248" t="s">
        <v>5970</v>
      </c>
      <c r="J1981" s="190"/>
      <c r="K1981" s="190"/>
      <c r="L1981" s="190"/>
      <c r="M1981" s="190"/>
      <c r="N1981" s="268">
        <v>19838</v>
      </c>
      <c r="O1981" s="268">
        <v>0</v>
      </c>
      <c r="P1981" s="190" t="s">
        <v>657</v>
      </c>
      <c r="Q1981" s="377"/>
    </row>
    <row r="1982" spans="1:17" ht="76.5">
      <c r="A1982" s="265" t="s">
        <v>556</v>
      </c>
      <c r="B1982" s="190"/>
      <c r="C1982" s="266" t="s">
        <v>716</v>
      </c>
      <c r="D1982" s="267">
        <v>43893</v>
      </c>
      <c r="E1982" s="237" t="s">
        <v>5004</v>
      </c>
      <c r="F1982" s="237" t="s">
        <v>658</v>
      </c>
      <c r="G1982" s="237">
        <v>1302917</v>
      </c>
      <c r="H1982" s="190"/>
      <c r="I1982" s="248" t="s">
        <v>5971</v>
      </c>
      <c r="J1982" s="190"/>
      <c r="K1982" s="190"/>
      <c r="L1982" s="190"/>
      <c r="M1982" s="190"/>
      <c r="N1982" s="268">
        <v>18525</v>
      </c>
      <c r="O1982" s="268">
        <v>0</v>
      </c>
      <c r="P1982" s="190" t="s">
        <v>657</v>
      </c>
      <c r="Q1982" s="377"/>
    </row>
    <row r="1983" spans="1:17" ht="76.5">
      <c r="A1983" s="265" t="s">
        <v>556</v>
      </c>
      <c r="B1983" s="190"/>
      <c r="C1983" s="266" t="s">
        <v>716</v>
      </c>
      <c r="D1983" s="267">
        <v>43893</v>
      </c>
      <c r="E1983" s="237" t="s">
        <v>5004</v>
      </c>
      <c r="F1983" s="237" t="s">
        <v>658</v>
      </c>
      <c r="G1983" s="237">
        <v>1302474</v>
      </c>
      <c r="H1983" s="190"/>
      <c r="I1983" s="248" t="s">
        <v>5972</v>
      </c>
      <c r="J1983" s="190"/>
      <c r="K1983" s="190"/>
      <c r="L1983" s="190"/>
      <c r="M1983" s="190"/>
      <c r="N1983" s="268">
        <v>13388</v>
      </c>
      <c r="O1983" s="268">
        <v>0</v>
      </c>
      <c r="P1983" s="190" t="s">
        <v>657</v>
      </c>
      <c r="Q1983" s="377"/>
    </row>
    <row r="1984" spans="1:17" ht="76.5">
      <c r="A1984" s="265" t="s">
        <v>556</v>
      </c>
      <c r="B1984" s="190"/>
      <c r="C1984" s="266" t="s">
        <v>716</v>
      </c>
      <c r="D1984" s="267">
        <v>43893</v>
      </c>
      <c r="E1984" s="237" t="s">
        <v>5004</v>
      </c>
      <c r="F1984" s="237" t="s">
        <v>658</v>
      </c>
      <c r="G1984" s="237">
        <v>1302918</v>
      </c>
      <c r="H1984" s="190"/>
      <c r="I1984" s="248" t="s">
        <v>5973</v>
      </c>
      <c r="J1984" s="190"/>
      <c r="K1984" s="190"/>
      <c r="L1984" s="190"/>
      <c r="M1984" s="190"/>
      <c r="N1984" s="268">
        <v>14363</v>
      </c>
      <c r="O1984" s="268">
        <v>0</v>
      </c>
      <c r="P1984" s="190" t="s">
        <v>657</v>
      </c>
      <c r="Q1984" s="377"/>
    </row>
    <row r="1985" spans="1:17" ht="76.5">
      <c r="A1985" s="265" t="s">
        <v>556</v>
      </c>
      <c r="B1985" s="190"/>
      <c r="C1985" s="266" t="s">
        <v>716</v>
      </c>
      <c r="D1985" s="267">
        <v>43893</v>
      </c>
      <c r="E1985" s="237" t="s">
        <v>5004</v>
      </c>
      <c r="F1985" s="237" t="s">
        <v>658</v>
      </c>
      <c r="G1985" s="237">
        <v>1302919</v>
      </c>
      <c r="H1985" s="190"/>
      <c r="I1985" s="248" t="s">
        <v>5974</v>
      </c>
      <c r="J1985" s="190"/>
      <c r="K1985" s="190"/>
      <c r="L1985" s="190"/>
      <c r="M1985" s="190"/>
      <c r="N1985" s="268">
        <v>48750</v>
      </c>
      <c r="O1985" s="268">
        <v>0</v>
      </c>
      <c r="P1985" s="190" t="s">
        <v>657</v>
      </c>
      <c r="Q1985" s="377"/>
    </row>
    <row r="1986" spans="1:17" ht="76.5">
      <c r="A1986" s="265" t="s">
        <v>556</v>
      </c>
      <c r="B1986" s="190"/>
      <c r="C1986" s="266" t="s">
        <v>716</v>
      </c>
      <c r="D1986" s="267">
        <v>43893</v>
      </c>
      <c r="E1986" s="237" t="s">
        <v>5004</v>
      </c>
      <c r="F1986" s="237" t="s">
        <v>658</v>
      </c>
      <c r="G1986" s="237">
        <v>1302898</v>
      </c>
      <c r="H1986" s="190"/>
      <c r="I1986" s="248" t="s">
        <v>5975</v>
      </c>
      <c r="J1986" s="190"/>
      <c r="K1986" s="190"/>
      <c r="L1986" s="190"/>
      <c r="M1986" s="190"/>
      <c r="N1986" s="268">
        <v>34250</v>
      </c>
      <c r="O1986" s="268">
        <v>0</v>
      </c>
      <c r="P1986" s="190" t="s">
        <v>657</v>
      </c>
      <c r="Q1986" s="377"/>
    </row>
    <row r="1987" spans="1:17" ht="76.5">
      <c r="A1987" s="265" t="s">
        <v>556</v>
      </c>
      <c r="B1987" s="190"/>
      <c r="C1987" s="266" t="s">
        <v>716</v>
      </c>
      <c r="D1987" s="267">
        <v>43893</v>
      </c>
      <c r="E1987" s="237" t="s">
        <v>5004</v>
      </c>
      <c r="F1987" s="237" t="s">
        <v>658</v>
      </c>
      <c r="G1987" s="237">
        <v>1302920</v>
      </c>
      <c r="H1987" s="190"/>
      <c r="I1987" s="248" t="s">
        <v>5976</v>
      </c>
      <c r="J1987" s="190"/>
      <c r="K1987" s="190"/>
      <c r="L1987" s="190"/>
      <c r="M1987" s="190"/>
      <c r="N1987" s="268">
        <v>1800</v>
      </c>
      <c r="O1987" s="268">
        <v>0</v>
      </c>
      <c r="P1987" s="190" t="s">
        <v>657</v>
      </c>
      <c r="Q1987" s="377"/>
    </row>
    <row r="1988" spans="1:17" ht="76.5">
      <c r="A1988" s="265" t="s">
        <v>556</v>
      </c>
      <c r="B1988" s="190"/>
      <c r="C1988" s="266" t="s">
        <v>716</v>
      </c>
      <c r="D1988" s="267">
        <v>43893</v>
      </c>
      <c r="E1988" s="237" t="s">
        <v>5004</v>
      </c>
      <c r="F1988" s="237" t="s">
        <v>658</v>
      </c>
      <c r="G1988" s="237">
        <v>1302921</v>
      </c>
      <c r="H1988" s="190"/>
      <c r="I1988" s="248" t="s">
        <v>5977</v>
      </c>
      <c r="J1988" s="190"/>
      <c r="K1988" s="190"/>
      <c r="L1988" s="190"/>
      <c r="M1988" s="190"/>
      <c r="N1988" s="268">
        <v>10500</v>
      </c>
      <c r="O1988" s="268">
        <v>0</v>
      </c>
      <c r="P1988" s="190" t="s">
        <v>657</v>
      </c>
      <c r="Q1988" s="377"/>
    </row>
    <row r="1989" spans="1:17" ht="76.5">
      <c r="A1989" s="265" t="s">
        <v>556</v>
      </c>
      <c r="B1989" s="190"/>
      <c r="C1989" s="266" t="s">
        <v>716</v>
      </c>
      <c r="D1989" s="267">
        <v>43893</v>
      </c>
      <c r="E1989" s="237" t="s">
        <v>5004</v>
      </c>
      <c r="F1989" s="237" t="s">
        <v>658</v>
      </c>
      <c r="G1989" s="237">
        <v>1302899</v>
      </c>
      <c r="H1989" s="190"/>
      <c r="I1989" s="248" t="s">
        <v>5978</v>
      </c>
      <c r="J1989" s="190"/>
      <c r="K1989" s="190"/>
      <c r="L1989" s="190"/>
      <c r="M1989" s="190"/>
      <c r="N1989" s="268">
        <v>10294</v>
      </c>
      <c r="O1989" s="268">
        <v>0</v>
      </c>
      <c r="P1989" s="190" t="s">
        <v>657</v>
      </c>
      <c r="Q1989" s="377"/>
    </row>
    <row r="1990" spans="1:17" ht="76.5">
      <c r="A1990" s="265" t="s">
        <v>556</v>
      </c>
      <c r="B1990" s="190"/>
      <c r="C1990" s="266" t="s">
        <v>716</v>
      </c>
      <c r="D1990" s="267">
        <v>43893</v>
      </c>
      <c r="E1990" s="237" t="s">
        <v>5004</v>
      </c>
      <c r="F1990" s="237" t="s">
        <v>658</v>
      </c>
      <c r="G1990" s="237">
        <v>1302922</v>
      </c>
      <c r="H1990" s="190"/>
      <c r="I1990" s="248" t="s">
        <v>5979</v>
      </c>
      <c r="J1990" s="190"/>
      <c r="K1990" s="190"/>
      <c r="L1990" s="190"/>
      <c r="M1990" s="190"/>
      <c r="N1990" s="268">
        <v>5500</v>
      </c>
      <c r="O1990" s="268">
        <v>0</v>
      </c>
      <c r="P1990" s="190" t="s">
        <v>657</v>
      </c>
      <c r="Q1990" s="377"/>
    </row>
    <row r="1991" spans="1:17" ht="76.5">
      <c r="A1991" s="265" t="s">
        <v>556</v>
      </c>
      <c r="B1991" s="190"/>
      <c r="C1991" s="266" t="s">
        <v>716</v>
      </c>
      <c r="D1991" s="267">
        <v>43893</v>
      </c>
      <c r="E1991" s="237" t="s">
        <v>5004</v>
      </c>
      <c r="F1991" s="237" t="s">
        <v>658</v>
      </c>
      <c r="G1991" s="237">
        <v>1302923</v>
      </c>
      <c r="H1991" s="190"/>
      <c r="I1991" s="248" t="s">
        <v>5980</v>
      </c>
      <c r="J1991" s="190"/>
      <c r="K1991" s="190"/>
      <c r="L1991" s="190"/>
      <c r="M1991" s="190"/>
      <c r="N1991" s="268">
        <v>13050</v>
      </c>
      <c r="O1991" s="268">
        <v>0</v>
      </c>
      <c r="P1991" s="190" t="s">
        <v>657</v>
      </c>
      <c r="Q1991" s="377"/>
    </row>
    <row r="1992" spans="1:17" ht="76.5">
      <c r="A1992" s="265" t="s">
        <v>556</v>
      </c>
      <c r="B1992" s="190"/>
      <c r="C1992" s="266" t="s">
        <v>716</v>
      </c>
      <c r="D1992" s="267">
        <v>43893</v>
      </c>
      <c r="E1992" s="237" t="s">
        <v>5004</v>
      </c>
      <c r="F1992" s="237" t="s">
        <v>658</v>
      </c>
      <c r="G1992" s="237">
        <v>1302900</v>
      </c>
      <c r="H1992" s="190"/>
      <c r="I1992" s="248" t="s">
        <v>5981</v>
      </c>
      <c r="J1992" s="190"/>
      <c r="K1992" s="190"/>
      <c r="L1992" s="190"/>
      <c r="M1992" s="190"/>
      <c r="N1992" s="268">
        <v>15900</v>
      </c>
      <c r="O1992" s="268">
        <v>0</v>
      </c>
      <c r="P1992" s="190" t="s">
        <v>657</v>
      </c>
      <c r="Q1992" s="377"/>
    </row>
    <row r="1993" spans="1:17" ht="63.75">
      <c r="A1993" s="265" t="s">
        <v>556</v>
      </c>
      <c r="B1993" s="190"/>
      <c r="C1993" s="266" t="s">
        <v>716</v>
      </c>
      <c r="D1993" s="267">
        <v>43893</v>
      </c>
      <c r="E1993" s="237" t="s">
        <v>5004</v>
      </c>
      <c r="F1993" s="237" t="s">
        <v>658</v>
      </c>
      <c r="G1993" s="237">
        <v>1302961</v>
      </c>
      <c r="H1993" s="190"/>
      <c r="I1993" s="248" t="s">
        <v>5982</v>
      </c>
      <c r="J1993" s="190"/>
      <c r="K1993" s="190"/>
      <c r="L1993" s="190"/>
      <c r="M1993" s="190"/>
      <c r="N1993" s="268">
        <v>16013</v>
      </c>
      <c r="O1993" s="268">
        <v>0</v>
      </c>
      <c r="P1993" s="190" t="s">
        <v>657</v>
      </c>
      <c r="Q1993" s="377"/>
    </row>
    <row r="1994" spans="1:17" ht="76.5">
      <c r="A1994" s="265" t="s">
        <v>556</v>
      </c>
      <c r="B1994" s="190"/>
      <c r="C1994" s="266" t="s">
        <v>716</v>
      </c>
      <c r="D1994" s="267">
        <v>43893</v>
      </c>
      <c r="E1994" s="237" t="s">
        <v>5004</v>
      </c>
      <c r="F1994" s="237" t="s">
        <v>658</v>
      </c>
      <c r="G1994" s="237">
        <v>1302962</v>
      </c>
      <c r="H1994" s="190"/>
      <c r="I1994" s="248" t="s">
        <v>5983</v>
      </c>
      <c r="J1994" s="190"/>
      <c r="K1994" s="190"/>
      <c r="L1994" s="190"/>
      <c r="M1994" s="190"/>
      <c r="N1994" s="268">
        <v>8750</v>
      </c>
      <c r="O1994" s="268">
        <v>0</v>
      </c>
      <c r="P1994" s="190" t="s">
        <v>657</v>
      </c>
      <c r="Q1994" s="377"/>
    </row>
    <row r="1995" spans="1:17" ht="76.5">
      <c r="A1995" s="265" t="s">
        <v>556</v>
      </c>
      <c r="B1995" s="190"/>
      <c r="C1995" s="266" t="s">
        <v>716</v>
      </c>
      <c r="D1995" s="267">
        <v>43893</v>
      </c>
      <c r="E1995" s="237" t="s">
        <v>5004</v>
      </c>
      <c r="F1995" s="237" t="s">
        <v>658</v>
      </c>
      <c r="G1995" s="237">
        <v>1302901</v>
      </c>
      <c r="H1995" s="190"/>
      <c r="I1995" s="248" t="s">
        <v>5984</v>
      </c>
      <c r="J1995" s="190"/>
      <c r="K1995" s="190"/>
      <c r="L1995" s="190"/>
      <c r="M1995" s="190"/>
      <c r="N1995" s="268">
        <v>14850</v>
      </c>
      <c r="O1995" s="268">
        <v>0</v>
      </c>
      <c r="P1995" s="190" t="s">
        <v>657</v>
      </c>
      <c r="Q1995" s="377"/>
    </row>
    <row r="1996" spans="1:17" ht="76.5">
      <c r="A1996" s="265" t="s">
        <v>556</v>
      </c>
      <c r="B1996" s="190"/>
      <c r="C1996" s="266" t="s">
        <v>716</v>
      </c>
      <c r="D1996" s="267">
        <v>43893</v>
      </c>
      <c r="E1996" s="237" t="s">
        <v>5004</v>
      </c>
      <c r="F1996" s="237" t="s">
        <v>658</v>
      </c>
      <c r="G1996" s="237">
        <v>1302963</v>
      </c>
      <c r="H1996" s="190"/>
      <c r="I1996" s="248" t="s">
        <v>5985</v>
      </c>
      <c r="J1996" s="190"/>
      <c r="K1996" s="190"/>
      <c r="L1996" s="190"/>
      <c r="M1996" s="190"/>
      <c r="N1996" s="268">
        <v>15000</v>
      </c>
      <c r="O1996" s="268">
        <v>0</v>
      </c>
      <c r="P1996" s="190" t="s">
        <v>657</v>
      </c>
      <c r="Q1996" s="377"/>
    </row>
    <row r="1997" spans="1:17" ht="76.5">
      <c r="A1997" s="265" t="s">
        <v>556</v>
      </c>
      <c r="B1997" s="190"/>
      <c r="C1997" s="266" t="s">
        <v>716</v>
      </c>
      <c r="D1997" s="267">
        <v>43893</v>
      </c>
      <c r="E1997" s="237" t="s">
        <v>5004</v>
      </c>
      <c r="F1997" s="237" t="s">
        <v>658</v>
      </c>
      <c r="G1997" s="237">
        <v>1302964</v>
      </c>
      <c r="H1997" s="190"/>
      <c r="I1997" s="248" t="s">
        <v>5986</v>
      </c>
      <c r="J1997" s="190"/>
      <c r="K1997" s="190"/>
      <c r="L1997" s="190"/>
      <c r="M1997" s="190"/>
      <c r="N1997" s="268">
        <v>14250</v>
      </c>
      <c r="O1997" s="268">
        <v>0</v>
      </c>
      <c r="P1997" s="190" t="s">
        <v>657</v>
      </c>
      <c r="Q1997" s="377"/>
    </row>
    <row r="1998" spans="1:17" ht="76.5">
      <c r="A1998" s="265" t="s">
        <v>556</v>
      </c>
      <c r="B1998" s="190"/>
      <c r="C1998" s="266" t="s">
        <v>716</v>
      </c>
      <c r="D1998" s="267">
        <v>43893</v>
      </c>
      <c r="E1998" s="237" t="s">
        <v>5004</v>
      </c>
      <c r="F1998" s="237" t="s">
        <v>658</v>
      </c>
      <c r="G1998" s="237">
        <v>1302902</v>
      </c>
      <c r="H1998" s="190"/>
      <c r="I1998" s="248" t="s">
        <v>5987</v>
      </c>
      <c r="J1998" s="190"/>
      <c r="K1998" s="190"/>
      <c r="L1998" s="190"/>
      <c r="M1998" s="190"/>
      <c r="N1998" s="268">
        <v>13313</v>
      </c>
      <c r="O1998" s="268">
        <v>0</v>
      </c>
      <c r="P1998" s="190" t="s">
        <v>657</v>
      </c>
      <c r="Q1998" s="377"/>
    </row>
    <row r="1999" spans="1:17" ht="76.5">
      <c r="A1999" s="265" t="s">
        <v>556</v>
      </c>
      <c r="B1999" s="190"/>
      <c r="C1999" s="266" t="s">
        <v>716</v>
      </c>
      <c r="D1999" s="267">
        <v>43893</v>
      </c>
      <c r="E1999" s="237" t="s">
        <v>5004</v>
      </c>
      <c r="F1999" s="237" t="s">
        <v>658</v>
      </c>
      <c r="G1999" s="237">
        <v>1302965</v>
      </c>
      <c r="H1999" s="190"/>
      <c r="I1999" s="248" t="s">
        <v>5988</v>
      </c>
      <c r="J1999" s="190"/>
      <c r="K1999" s="190"/>
      <c r="L1999" s="190"/>
      <c r="M1999" s="190"/>
      <c r="N1999" s="268">
        <v>2063</v>
      </c>
      <c r="O1999" s="268">
        <v>0</v>
      </c>
      <c r="P1999" s="190" t="s">
        <v>657</v>
      </c>
      <c r="Q1999" s="377"/>
    </row>
    <row r="2000" spans="1:17" ht="76.5">
      <c r="A2000" s="265" t="s">
        <v>556</v>
      </c>
      <c r="B2000" s="190"/>
      <c r="C2000" s="266" t="s">
        <v>716</v>
      </c>
      <c r="D2000" s="267">
        <v>43893</v>
      </c>
      <c r="E2000" s="237" t="s">
        <v>5004</v>
      </c>
      <c r="F2000" s="237" t="s">
        <v>658</v>
      </c>
      <c r="G2000" s="237">
        <v>1302966</v>
      </c>
      <c r="H2000" s="190"/>
      <c r="I2000" s="248" t="s">
        <v>5989</v>
      </c>
      <c r="J2000" s="190"/>
      <c r="K2000" s="190"/>
      <c r="L2000" s="190"/>
      <c r="M2000" s="190"/>
      <c r="N2000" s="268">
        <v>12000</v>
      </c>
      <c r="O2000" s="268">
        <v>0</v>
      </c>
      <c r="P2000" s="190" t="s">
        <v>657</v>
      </c>
      <c r="Q2000" s="377"/>
    </row>
    <row r="2001" spans="1:17" ht="76.5">
      <c r="A2001" s="265" t="s">
        <v>556</v>
      </c>
      <c r="B2001" s="190"/>
      <c r="C2001" s="266" t="s">
        <v>716</v>
      </c>
      <c r="D2001" s="267">
        <v>43893</v>
      </c>
      <c r="E2001" s="237" t="s">
        <v>5004</v>
      </c>
      <c r="F2001" s="237" t="s">
        <v>658</v>
      </c>
      <c r="G2001" s="237">
        <v>1302903</v>
      </c>
      <c r="H2001" s="190"/>
      <c r="I2001" s="248" t="s">
        <v>5990</v>
      </c>
      <c r="J2001" s="190"/>
      <c r="K2001" s="190"/>
      <c r="L2001" s="190"/>
      <c r="M2001" s="190"/>
      <c r="N2001" s="268">
        <v>16650</v>
      </c>
      <c r="O2001" s="268">
        <v>0</v>
      </c>
      <c r="P2001" s="190" t="s">
        <v>657</v>
      </c>
      <c r="Q2001" s="377"/>
    </row>
    <row r="2002" spans="1:17" ht="76.5">
      <c r="A2002" s="265" t="s">
        <v>556</v>
      </c>
      <c r="B2002" s="190"/>
      <c r="C2002" s="266" t="s">
        <v>716</v>
      </c>
      <c r="D2002" s="267">
        <v>43893</v>
      </c>
      <c r="E2002" s="237" t="s">
        <v>5004</v>
      </c>
      <c r="F2002" s="237" t="s">
        <v>658</v>
      </c>
      <c r="G2002" s="237">
        <v>1302967</v>
      </c>
      <c r="H2002" s="190"/>
      <c r="I2002" s="248" t="s">
        <v>5991</v>
      </c>
      <c r="J2002" s="190"/>
      <c r="K2002" s="190"/>
      <c r="L2002" s="190"/>
      <c r="M2002" s="190"/>
      <c r="N2002" s="268">
        <v>14145</v>
      </c>
      <c r="O2002" s="268">
        <v>0</v>
      </c>
      <c r="P2002" s="190" t="s">
        <v>657</v>
      </c>
      <c r="Q2002" s="377"/>
    </row>
    <row r="2003" spans="1:17" ht="76.5">
      <c r="A2003" s="265" t="s">
        <v>556</v>
      </c>
      <c r="B2003" s="190"/>
      <c r="C2003" s="266" t="s">
        <v>716</v>
      </c>
      <c r="D2003" s="267">
        <v>43893</v>
      </c>
      <c r="E2003" s="237" t="s">
        <v>5004</v>
      </c>
      <c r="F2003" s="237" t="s">
        <v>658</v>
      </c>
      <c r="G2003" s="237">
        <v>1302904</v>
      </c>
      <c r="H2003" s="190"/>
      <c r="I2003" s="248" t="s">
        <v>5992</v>
      </c>
      <c r="J2003" s="190"/>
      <c r="K2003" s="190"/>
      <c r="L2003" s="190"/>
      <c r="M2003" s="190"/>
      <c r="N2003" s="268">
        <v>10200</v>
      </c>
      <c r="O2003" s="268">
        <v>0</v>
      </c>
      <c r="P2003" s="190" t="s">
        <v>657</v>
      </c>
      <c r="Q2003" s="377"/>
    </row>
    <row r="2004" spans="1:17" ht="76.5">
      <c r="A2004" s="265" t="s">
        <v>554</v>
      </c>
      <c r="B2004" s="190"/>
      <c r="C2004" s="266" t="s">
        <v>728</v>
      </c>
      <c r="D2004" s="267">
        <v>43893</v>
      </c>
      <c r="E2004" s="237" t="s">
        <v>5005</v>
      </c>
      <c r="F2004" s="237" t="s">
        <v>6</v>
      </c>
      <c r="G2004" s="237">
        <v>1250233</v>
      </c>
      <c r="H2004" s="190"/>
      <c r="I2004" s="248" t="s">
        <v>5993</v>
      </c>
      <c r="J2004" s="190"/>
      <c r="K2004" s="190"/>
      <c r="L2004" s="190"/>
      <c r="M2004" s="190"/>
      <c r="N2004" s="268">
        <v>0</v>
      </c>
      <c r="O2004" s="268">
        <v>9000</v>
      </c>
      <c r="P2004" s="190" t="s">
        <v>657</v>
      </c>
      <c r="Q2004" s="377"/>
    </row>
    <row r="2005" spans="1:17" ht="51">
      <c r="A2005" s="265">
        <v>117</v>
      </c>
      <c r="B2005" s="190"/>
      <c r="C2005" s="266" t="s">
        <v>61</v>
      </c>
      <c r="D2005" s="267">
        <v>43893</v>
      </c>
      <c r="E2005" s="237" t="s">
        <v>5006</v>
      </c>
      <c r="F2005" s="237" t="s">
        <v>11</v>
      </c>
      <c r="G2005" s="237">
        <v>979891</v>
      </c>
      <c r="H2005" s="190"/>
      <c r="I2005" s="248" t="s">
        <v>5994</v>
      </c>
      <c r="J2005" s="190"/>
      <c r="K2005" s="190"/>
      <c r="L2005" s="190"/>
      <c r="M2005" s="190"/>
      <c r="N2005" s="268">
        <v>50</v>
      </c>
      <c r="O2005" s="268">
        <v>0</v>
      </c>
      <c r="P2005" s="190" t="s">
        <v>657</v>
      </c>
      <c r="Q2005" s="377"/>
    </row>
    <row r="2006" spans="1:17" ht="63.75">
      <c r="A2006" s="265">
        <v>119</v>
      </c>
      <c r="B2006" s="190"/>
      <c r="C2006" s="266" t="s">
        <v>62</v>
      </c>
      <c r="D2006" s="267">
        <v>43893</v>
      </c>
      <c r="E2006" s="237" t="s">
        <v>5007</v>
      </c>
      <c r="F2006" s="237" t="s">
        <v>11</v>
      </c>
      <c r="G2006" s="237">
        <v>979893</v>
      </c>
      <c r="H2006" s="190"/>
      <c r="I2006" s="248" t="s">
        <v>5995</v>
      </c>
      <c r="J2006" s="190"/>
      <c r="K2006" s="190"/>
      <c r="L2006" s="190"/>
      <c r="M2006" s="190"/>
      <c r="N2006" s="268">
        <v>50</v>
      </c>
      <c r="O2006" s="268">
        <v>0</v>
      </c>
      <c r="P2006" s="190" t="s">
        <v>657</v>
      </c>
      <c r="Q2006" s="377"/>
    </row>
    <row r="2007" spans="1:17" ht="63.75">
      <c r="A2007" s="265">
        <v>383</v>
      </c>
      <c r="B2007" s="190"/>
      <c r="C2007" s="266" t="s">
        <v>1296</v>
      </c>
      <c r="D2007" s="267">
        <v>43893</v>
      </c>
      <c r="E2007" s="237" t="s">
        <v>5008</v>
      </c>
      <c r="F2007" s="237" t="s">
        <v>11</v>
      </c>
      <c r="G2007" s="237">
        <v>979921</v>
      </c>
      <c r="H2007" s="190"/>
      <c r="I2007" s="248" t="s">
        <v>5996</v>
      </c>
      <c r="J2007" s="190"/>
      <c r="K2007" s="190"/>
      <c r="L2007" s="190"/>
      <c r="M2007" s="190"/>
      <c r="N2007" s="268">
        <v>50</v>
      </c>
      <c r="O2007" s="268">
        <v>0</v>
      </c>
      <c r="P2007" s="190" t="s">
        <v>657</v>
      </c>
      <c r="Q2007" s="377"/>
    </row>
    <row r="2008" spans="1:17" ht="76.5">
      <c r="A2008" s="265" t="s">
        <v>556</v>
      </c>
      <c r="B2008" s="190"/>
      <c r="C2008" s="266" t="s">
        <v>716</v>
      </c>
      <c r="D2008" s="267">
        <v>43893</v>
      </c>
      <c r="E2008" s="237" t="s">
        <v>5009</v>
      </c>
      <c r="F2008" s="237" t="s">
        <v>658</v>
      </c>
      <c r="G2008" s="237">
        <v>1284063</v>
      </c>
      <c r="H2008" s="190"/>
      <c r="I2008" s="248" t="s">
        <v>5997</v>
      </c>
      <c r="J2008" s="190"/>
      <c r="K2008" s="190"/>
      <c r="L2008" s="190"/>
      <c r="M2008" s="190"/>
      <c r="N2008" s="268">
        <v>11700</v>
      </c>
      <c r="O2008" s="268">
        <v>0</v>
      </c>
      <c r="P2008" s="190" t="s">
        <v>657</v>
      </c>
      <c r="Q2008" s="377"/>
    </row>
    <row r="2009" spans="1:17" ht="76.5">
      <c r="A2009" s="265" t="s">
        <v>556</v>
      </c>
      <c r="B2009" s="190"/>
      <c r="C2009" s="266" t="s">
        <v>716</v>
      </c>
      <c r="D2009" s="267">
        <v>43893</v>
      </c>
      <c r="E2009" s="237" t="s">
        <v>5009</v>
      </c>
      <c r="F2009" s="237" t="s">
        <v>658</v>
      </c>
      <c r="G2009" s="237">
        <v>1295719</v>
      </c>
      <c r="H2009" s="190"/>
      <c r="I2009" s="248" t="s">
        <v>5998</v>
      </c>
      <c r="J2009" s="190"/>
      <c r="K2009" s="190"/>
      <c r="L2009" s="190"/>
      <c r="M2009" s="190"/>
      <c r="N2009" s="268">
        <v>19240</v>
      </c>
      <c r="O2009" s="268">
        <v>0</v>
      </c>
      <c r="P2009" s="190" t="s">
        <v>657</v>
      </c>
      <c r="Q2009" s="377"/>
    </row>
    <row r="2010" spans="1:17" ht="63.75">
      <c r="A2010" s="265">
        <v>513</v>
      </c>
      <c r="B2010" s="190"/>
      <c r="C2010" s="266" t="s">
        <v>169</v>
      </c>
      <c r="D2010" s="267">
        <v>43893</v>
      </c>
      <c r="E2010" s="237" t="s">
        <v>5010</v>
      </c>
      <c r="F2010" s="237" t="s">
        <v>15</v>
      </c>
      <c r="G2010" s="237">
        <v>1286890</v>
      </c>
      <c r="H2010" s="190"/>
      <c r="I2010" s="248" t="s">
        <v>5999</v>
      </c>
      <c r="J2010" s="190"/>
      <c r="K2010" s="190"/>
      <c r="L2010" s="190"/>
      <c r="M2010" s="190"/>
      <c r="N2010" s="268">
        <v>50</v>
      </c>
      <c r="O2010" s="268">
        <v>0</v>
      </c>
      <c r="P2010" s="190" t="s">
        <v>657</v>
      </c>
      <c r="Q2010" s="377"/>
    </row>
    <row r="2011" spans="1:17" ht="51">
      <c r="A2011" s="265">
        <v>513</v>
      </c>
      <c r="B2011" s="190"/>
      <c r="C2011" s="266" t="s">
        <v>169</v>
      </c>
      <c r="D2011" s="267">
        <v>43893</v>
      </c>
      <c r="E2011" s="237" t="s">
        <v>5011</v>
      </c>
      <c r="F2011" s="237" t="s">
        <v>15</v>
      </c>
      <c r="G2011" s="237">
        <v>1286897</v>
      </c>
      <c r="H2011" s="190"/>
      <c r="I2011" s="248" t="s">
        <v>6000</v>
      </c>
      <c r="J2011" s="190"/>
      <c r="K2011" s="190"/>
      <c r="L2011" s="190"/>
      <c r="M2011" s="190"/>
      <c r="N2011" s="268">
        <v>50</v>
      </c>
      <c r="O2011" s="268">
        <v>0</v>
      </c>
      <c r="P2011" s="190" t="s">
        <v>657</v>
      </c>
      <c r="Q2011" s="377"/>
    </row>
    <row r="2012" spans="1:17" ht="76.5">
      <c r="A2012" s="265">
        <v>16</v>
      </c>
      <c r="B2012" s="190"/>
      <c r="C2012" s="266" t="s">
        <v>43</v>
      </c>
      <c r="D2012" s="267">
        <v>43893</v>
      </c>
      <c r="E2012" s="237" t="s">
        <v>5012</v>
      </c>
      <c r="F2012" s="237" t="s">
        <v>618</v>
      </c>
      <c r="G2012" s="237">
        <v>10373</v>
      </c>
      <c r="H2012" s="190"/>
      <c r="I2012" s="248" t="s">
        <v>6001</v>
      </c>
      <c r="J2012" s="190"/>
      <c r="K2012" s="190"/>
      <c r="L2012" s="190"/>
      <c r="M2012" s="190"/>
      <c r="N2012" s="268">
        <v>4683.6000000000004</v>
      </c>
      <c r="O2012" s="268">
        <v>0</v>
      </c>
      <c r="P2012" s="190" t="s">
        <v>657</v>
      </c>
      <c r="Q2012" s="377"/>
    </row>
    <row r="2013" spans="1:17" ht="51">
      <c r="A2013" s="265">
        <v>650</v>
      </c>
      <c r="B2013" s="190"/>
      <c r="C2013" s="266" t="s">
        <v>184</v>
      </c>
      <c r="D2013" s="267">
        <v>43894</v>
      </c>
      <c r="E2013" s="237" t="s">
        <v>5013</v>
      </c>
      <c r="F2013" s="237" t="s">
        <v>3</v>
      </c>
      <c r="G2013" s="237">
        <v>1828868</v>
      </c>
      <c r="H2013" s="190"/>
      <c r="I2013" s="248" t="s">
        <v>6002</v>
      </c>
      <c r="J2013" s="190"/>
      <c r="K2013" s="190"/>
      <c r="L2013" s="190"/>
      <c r="M2013" s="190"/>
      <c r="N2013" s="268">
        <v>0</v>
      </c>
      <c r="O2013" s="268">
        <v>355.24</v>
      </c>
      <c r="P2013" s="190" t="s">
        <v>657</v>
      </c>
      <c r="Q2013" s="377"/>
    </row>
    <row r="2014" spans="1:17" ht="51">
      <c r="A2014" s="265" t="s">
        <v>553</v>
      </c>
      <c r="B2014" s="190"/>
      <c r="C2014" s="266" t="s">
        <v>605</v>
      </c>
      <c r="D2014" s="267">
        <v>43894</v>
      </c>
      <c r="E2014" s="237" t="s">
        <v>5014</v>
      </c>
      <c r="F2014" s="237" t="s">
        <v>3</v>
      </c>
      <c r="G2014" s="237">
        <v>1828875</v>
      </c>
      <c r="H2014" s="190"/>
      <c r="I2014" s="248" t="s">
        <v>6003</v>
      </c>
      <c r="J2014" s="190"/>
      <c r="K2014" s="190"/>
      <c r="L2014" s="190"/>
      <c r="M2014" s="190"/>
      <c r="N2014" s="268">
        <v>0</v>
      </c>
      <c r="O2014" s="268">
        <v>2321.77</v>
      </c>
      <c r="P2014" s="190" t="s">
        <v>657</v>
      </c>
      <c r="Q2014" s="377"/>
    </row>
    <row r="2015" spans="1:17" ht="51">
      <c r="A2015" s="265">
        <v>311</v>
      </c>
      <c r="B2015" s="190"/>
      <c r="C2015" s="266" t="s">
        <v>141</v>
      </c>
      <c r="D2015" s="267">
        <v>43894</v>
      </c>
      <c r="E2015" s="237" t="s">
        <v>5015</v>
      </c>
      <c r="F2015" s="237" t="s">
        <v>3</v>
      </c>
      <c r="G2015" s="237">
        <v>1828876</v>
      </c>
      <c r="H2015" s="190"/>
      <c r="I2015" s="248" t="s">
        <v>6004</v>
      </c>
      <c r="J2015" s="190"/>
      <c r="K2015" s="190"/>
      <c r="L2015" s="190"/>
      <c r="M2015" s="190"/>
      <c r="N2015" s="268">
        <v>0</v>
      </c>
      <c r="O2015" s="268">
        <v>500</v>
      </c>
      <c r="P2015" s="190" t="s">
        <v>657</v>
      </c>
      <c r="Q2015" s="377"/>
    </row>
    <row r="2016" spans="1:17" ht="51">
      <c r="A2016" s="265">
        <v>595</v>
      </c>
      <c r="B2016" s="190"/>
      <c r="C2016" s="266" t="s">
        <v>629</v>
      </c>
      <c r="D2016" s="267">
        <v>43894</v>
      </c>
      <c r="E2016" s="237" t="s">
        <v>5016</v>
      </c>
      <c r="F2016" s="237" t="s">
        <v>3</v>
      </c>
      <c r="G2016" s="237">
        <v>1828890</v>
      </c>
      <c r="H2016" s="190"/>
      <c r="I2016" s="248" t="s">
        <v>6005</v>
      </c>
      <c r="J2016" s="190"/>
      <c r="K2016" s="190"/>
      <c r="L2016" s="190"/>
      <c r="M2016" s="190"/>
      <c r="N2016" s="268">
        <v>0</v>
      </c>
      <c r="O2016" s="268">
        <v>26</v>
      </c>
      <c r="P2016" s="190" t="s">
        <v>657</v>
      </c>
      <c r="Q2016" s="377"/>
    </row>
    <row r="2017" spans="1:17" ht="51">
      <c r="A2017" s="265" t="s">
        <v>553</v>
      </c>
      <c r="B2017" s="190"/>
      <c r="C2017" s="266" t="s">
        <v>605</v>
      </c>
      <c r="D2017" s="267">
        <v>43894</v>
      </c>
      <c r="E2017" s="237" t="s">
        <v>5017</v>
      </c>
      <c r="F2017" s="237" t="s">
        <v>3</v>
      </c>
      <c r="G2017" s="237">
        <v>1828893</v>
      </c>
      <c r="H2017" s="190"/>
      <c r="I2017" s="248" t="s">
        <v>1464</v>
      </c>
      <c r="J2017" s="190"/>
      <c r="K2017" s="190"/>
      <c r="L2017" s="190"/>
      <c r="M2017" s="190"/>
      <c r="N2017" s="268">
        <v>0</v>
      </c>
      <c r="O2017" s="268">
        <v>741</v>
      </c>
      <c r="P2017" s="190" t="s">
        <v>657</v>
      </c>
      <c r="Q2017" s="377"/>
    </row>
    <row r="2018" spans="1:17" ht="51">
      <c r="A2018" s="265" t="s">
        <v>553</v>
      </c>
      <c r="B2018" s="190"/>
      <c r="C2018" s="266" t="s">
        <v>605</v>
      </c>
      <c r="D2018" s="267">
        <v>43894</v>
      </c>
      <c r="E2018" s="237" t="s">
        <v>5018</v>
      </c>
      <c r="F2018" s="237" t="s">
        <v>3</v>
      </c>
      <c r="G2018" s="237">
        <v>1828903</v>
      </c>
      <c r="H2018" s="190"/>
      <c r="I2018" s="248" t="s">
        <v>6006</v>
      </c>
      <c r="J2018" s="190"/>
      <c r="K2018" s="190"/>
      <c r="L2018" s="190"/>
      <c r="M2018" s="190"/>
      <c r="N2018" s="268">
        <v>0</v>
      </c>
      <c r="O2018" s="268">
        <v>1347.2</v>
      </c>
      <c r="P2018" s="190" t="s">
        <v>657</v>
      </c>
      <c r="Q2018" s="377"/>
    </row>
    <row r="2019" spans="1:17" ht="51">
      <c r="A2019" s="265" t="s">
        <v>553</v>
      </c>
      <c r="B2019" s="190"/>
      <c r="C2019" s="266" t="s">
        <v>605</v>
      </c>
      <c r="D2019" s="267">
        <v>43894</v>
      </c>
      <c r="E2019" s="237" t="s">
        <v>5019</v>
      </c>
      <c r="F2019" s="237" t="s">
        <v>3</v>
      </c>
      <c r="G2019" s="237">
        <v>1828911</v>
      </c>
      <c r="H2019" s="190"/>
      <c r="I2019" s="248" t="s">
        <v>6007</v>
      </c>
      <c r="J2019" s="190"/>
      <c r="K2019" s="190"/>
      <c r="L2019" s="190"/>
      <c r="M2019" s="190"/>
      <c r="N2019" s="268">
        <v>0</v>
      </c>
      <c r="O2019" s="268">
        <v>1347.2</v>
      </c>
      <c r="P2019" s="190" t="s">
        <v>657</v>
      </c>
      <c r="Q2019" s="377"/>
    </row>
    <row r="2020" spans="1:17" ht="38.25">
      <c r="A2020" s="265" t="s">
        <v>562</v>
      </c>
      <c r="B2020" s="190"/>
      <c r="C2020" s="266" t="s">
        <v>604</v>
      </c>
      <c r="D2020" s="267">
        <v>43894</v>
      </c>
      <c r="E2020" s="237" t="s">
        <v>5020</v>
      </c>
      <c r="F2020" s="237" t="s">
        <v>3</v>
      </c>
      <c r="G2020" s="237">
        <v>1828913</v>
      </c>
      <c r="H2020" s="190"/>
      <c r="I2020" s="248" t="s">
        <v>709</v>
      </c>
      <c r="J2020" s="190"/>
      <c r="K2020" s="190"/>
      <c r="L2020" s="190"/>
      <c r="M2020" s="190"/>
      <c r="N2020" s="268">
        <v>0</v>
      </c>
      <c r="O2020" s="268">
        <v>6200</v>
      </c>
      <c r="P2020" s="190" t="s">
        <v>657</v>
      </c>
      <c r="Q2020" s="377"/>
    </row>
    <row r="2021" spans="1:17" ht="51">
      <c r="A2021" s="265" t="s">
        <v>553</v>
      </c>
      <c r="B2021" s="190"/>
      <c r="C2021" s="266" t="s">
        <v>605</v>
      </c>
      <c r="D2021" s="267">
        <v>43894</v>
      </c>
      <c r="E2021" s="237" t="s">
        <v>5021</v>
      </c>
      <c r="F2021" s="237" t="s">
        <v>3</v>
      </c>
      <c r="G2021" s="237">
        <v>1828914</v>
      </c>
      <c r="H2021" s="190"/>
      <c r="I2021" s="248" t="s">
        <v>6008</v>
      </c>
      <c r="J2021" s="190"/>
      <c r="K2021" s="190"/>
      <c r="L2021" s="190"/>
      <c r="M2021" s="190"/>
      <c r="N2021" s="268">
        <v>0</v>
      </c>
      <c r="O2021" s="268">
        <v>1347.2</v>
      </c>
      <c r="P2021" s="190" t="s">
        <v>657</v>
      </c>
      <c r="Q2021" s="377"/>
    </row>
    <row r="2022" spans="1:17" ht="51">
      <c r="A2022" s="265" t="s">
        <v>553</v>
      </c>
      <c r="B2022" s="190"/>
      <c r="C2022" s="266" t="s">
        <v>605</v>
      </c>
      <c r="D2022" s="267">
        <v>43894</v>
      </c>
      <c r="E2022" s="237" t="s">
        <v>5022</v>
      </c>
      <c r="F2022" s="237" t="s">
        <v>3</v>
      </c>
      <c r="G2022" s="237">
        <v>1828916</v>
      </c>
      <c r="H2022" s="190"/>
      <c r="I2022" s="248" t="s">
        <v>6009</v>
      </c>
      <c r="J2022" s="190"/>
      <c r="K2022" s="190"/>
      <c r="L2022" s="190"/>
      <c r="M2022" s="190"/>
      <c r="N2022" s="268">
        <v>0</v>
      </c>
      <c r="O2022" s="268">
        <v>1347.2</v>
      </c>
      <c r="P2022" s="190" t="s">
        <v>657</v>
      </c>
      <c r="Q2022" s="377"/>
    </row>
    <row r="2023" spans="1:17" ht="51">
      <c r="A2023" s="265" t="s">
        <v>553</v>
      </c>
      <c r="B2023" s="190"/>
      <c r="C2023" s="266" t="s">
        <v>605</v>
      </c>
      <c r="D2023" s="267">
        <v>43894</v>
      </c>
      <c r="E2023" s="237" t="s">
        <v>5023</v>
      </c>
      <c r="F2023" s="237" t="s">
        <v>3</v>
      </c>
      <c r="G2023" s="237">
        <v>1828917</v>
      </c>
      <c r="H2023" s="190"/>
      <c r="I2023" s="248" t="s">
        <v>6010</v>
      </c>
      <c r="J2023" s="190"/>
      <c r="K2023" s="190"/>
      <c r="L2023" s="190"/>
      <c r="M2023" s="190"/>
      <c r="N2023" s="268">
        <v>0</v>
      </c>
      <c r="O2023" s="268">
        <v>1861.21</v>
      </c>
      <c r="P2023" s="190" t="s">
        <v>657</v>
      </c>
      <c r="Q2023" s="377"/>
    </row>
    <row r="2024" spans="1:17" ht="51">
      <c r="A2024" s="265" t="s">
        <v>553</v>
      </c>
      <c r="B2024" s="190"/>
      <c r="C2024" s="266" t="s">
        <v>605</v>
      </c>
      <c r="D2024" s="267">
        <v>43894</v>
      </c>
      <c r="E2024" s="237" t="s">
        <v>5024</v>
      </c>
      <c r="F2024" s="237" t="s">
        <v>3</v>
      </c>
      <c r="G2024" s="237">
        <v>1828918</v>
      </c>
      <c r="H2024" s="190"/>
      <c r="I2024" s="248" t="s">
        <v>6011</v>
      </c>
      <c r="J2024" s="190"/>
      <c r="K2024" s="190"/>
      <c r="L2024" s="190"/>
      <c r="M2024" s="190"/>
      <c r="N2024" s="268">
        <v>0</v>
      </c>
      <c r="O2024" s="268">
        <v>1861.21</v>
      </c>
      <c r="P2024" s="190" t="s">
        <v>657</v>
      </c>
      <c r="Q2024" s="377"/>
    </row>
    <row r="2025" spans="1:17" ht="51">
      <c r="A2025" s="265" t="s">
        <v>553</v>
      </c>
      <c r="B2025" s="190"/>
      <c r="C2025" s="266" t="s">
        <v>605</v>
      </c>
      <c r="D2025" s="267">
        <v>43894</v>
      </c>
      <c r="E2025" s="237" t="s">
        <v>5025</v>
      </c>
      <c r="F2025" s="237" t="s">
        <v>3</v>
      </c>
      <c r="G2025" s="237">
        <v>1828921</v>
      </c>
      <c r="H2025" s="190"/>
      <c r="I2025" s="248" t="s">
        <v>6012</v>
      </c>
      <c r="J2025" s="190"/>
      <c r="K2025" s="190"/>
      <c r="L2025" s="190"/>
      <c r="M2025" s="190"/>
      <c r="N2025" s="268">
        <v>0</v>
      </c>
      <c r="O2025" s="268">
        <v>1861.21</v>
      </c>
      <c r="P2025" s="190" t="s">
        <v>657</v>
      </c>
      <c r="Q2025" s="377"/>
    </row>
    <row r="2026" spans="1:17" ht="51">
      <c r="A2026" s="265" t="s">
        <v>553</v>
      </c>
      <c r="B2026" s="190"/>
      <c r="C2026" s="266" t="s">
        <v>605</v>
      </c>
      <c r="D2026" s="267">
        <v>43894</v>
      </c>
      <c r="E2026" s="237" t="s">
        <v>5026</v>
      </c>
      <c r="F2026" s="237" t="s">
        <v>3</v>
      </c>
      <c r="G2026" s="237">
        <v>1828922</v>
      </c>
      <c r="H2026" s="190"/>
      <c r="I2026" s="248" t="s">
        <v>6013</v>
      </c>
      <c r="J2026" s="190"/>
      <c r="K2026" s="190"/>
      <c r="L2026" s="190"/>
      <c r="M2026" s="190"/>
      <c r="N2026" s="268">
        <v>0</v>
      </c>
      <c r="O2026" s="268">
        <v>1861.21</v>
      </c>
      <c r="P2026" s="190" t="s">
        <v>657</v>
      </c>
      <c r="Q2026" s="377"/>
    </row>
    <row r="2027" spans="1:17" ht="51">
      <c r="A2027" s="265" t="s">
        <v>553</v>
      </c>
      <c r="B2027" s="190"/>
      <c r="C2027" s="266" t="s">
        <v>605</v>
      </c>
      <c r="D2027" s="267">
        <v>43894</v>
      </c>
      <c r="E2027" s="237" t="s">
        <v>5027</v>
      </c>
      <c r="F2027" s="237" t="s">
        <v>3</v>
      </c>
      <c r="G2027" s="237">
        <v>1828924</v>
      </c>
      <c r="H2027" s="190"/>
      <c r="I2027" s="248" t="s">
        <v>6014</v>
      </c>
      <c r="J2027" s="190"/>
      <c r="K2027" s="190"/>
      <c r="L2027" s="190"/>
      <c r="M2027" s="190"/>
      <c r="N2027" s="268">
        <v>0</v>
      </c>
      <c r="O2027" s="268">
        <v>1888.1</v>
      </c>
      <c r="P2027" s="190" t="s">
        <v>657</v>
      </c>
      <c r="Q2027" s="377"/>
    </row>
    <row r="2028" spans="1:17" ht="51">
      <c r="A2028" s="265" t="s">
        <v>553</v>
      </c>
      <c r="B2028" s="190"/>
      <c r="C2028" s="266" t="s">
        <v>605</v>
      </c>
      <c r="D2028" s="267">
        <v>43894</v>
      </c>
      <c r="E2028" s="237" t="s">
        <v>5028</v>
      </c>
      <c r="F2028" s="237" t="s">
        <v>3</v>
      </c>
      <c r="G2028" s="237">
        <v>1828935</v>
      </c>
      <c r="H2028" s="190"/>
      <c r="I2028" s="248" t="s">
        <v>6015</v>
      </c>
      <c r="J2028" s="190"/>
      <c r="K2028" s="190"/>
      <c r="L2028" s="190"/>
      <c r="M2028" s="190"/>
      <c r="N2028" s="268">
        <v>0</v>
      </c>
      <c r="O2028" s="268">
        <v>300</v>
      </c>
      <c r="P2028" s="190" t="s">
        <v>657</v>
      </c>
      <c r="Q2028" s="377"/>
    </row>
    <row r="2029" spans="1:17" ht="51">
      <c r="A2029" s="265" t="s">
        <v>553</v>
      </c>
      <c r="B2029" s="190"/>
      <c r="C2029" s="266" t="s">
        <v>605</v>
      </c>
      <c r="D2029" s="267">
        <v>43894</v>
      </c>
      <c r="E2029" s="237" t="s">
        <v>5029</v>
      </c>
      <c r="F2029" s="237" t="s">
        <v>3</v>
      </c>
      <c r="G2029" s="237">
        <v>1828940</v>
      </c>
      <c r="H2029" s="190"/>
      <c r="I2029" s="248" t="s">
        <v>6016</v>
      </c>
      <c r="J2029" s="190"/>
      <c r="K2029" s="190"/>
      <c r="L2029" s="190"/>
      <c r="M2029" s="190"/>
      <c r="N2029" s="268">
        <v>0</v>
      </c>
      <c r="O2029" s="268">
        <v>1867.32</v>
      </c>
      <c r="P2029" s="190" t="s">
        <v>657</v>
      </c>
      <c r="Q2029" s="377"/>
    </row>
    <row r="2030" spans="1:17" ht="63.75">
      <c r="A2030" s="265">
        <v>512</v>
      </c>
      <c r="B2030" s="190"/>
      <c r="C2030" s="266" t="s">
        <v>730</v>
      </c>
      <c r="D2030" s="267">
        <v>43894</v>
      </c>
      <c r="E2030" s="237" t="s">
        <v>5030</v>
      </c>
      <c r="F2030" s="237" t="s">
        <v>3</v>
      </c>
      <c r="G2030" s="237">
        <v>1828955</v>
      </c>
      <c r="H2030" s="190"/>
      <c r="I2030" s="248" t="s">
        <v>6017</v>
      </c>
      <c r="J2030" s="190"/>
      <c r="K2030" s="190"/>
      <c r="L2030" s="190"/>
      <c r="M2030" s="190"/>
      <c r="N2030" s="268">
        <v>0</v>
      </c>
      <c r="O2030" s="268">
        <v>1370.94</v>
      </c>
      <c r="P2030" s="190" t="s">
        <v>657</v>
      </c>
      <c r="Q2030" s="377"/>
    </row>
    <row r="2031" spans="1:17" ht="38.25">
      <c r="A2031" s="265" t="s">
        <v>562</v>
      </c>
      <c r="B2031" s="190"/>
      <c r="C2031" s="266" t="s">
        <v>604</v>
      </c>
      <c r="D2031" s="267">
        <v>43894</v>
      </c>
      <c r="E2031" s="237" t="s">
        <v>5031</v>
      </c>
      <c r="F2031" s="237" t="s">
        <v>3</v>
      </c>
      <c r="G2031" s="237">
        <v>1828966</v>
      </c>
      <c r="H2031" s="190"/>
      <c r="I2031" s="248" t="s">
        <v>6018</v>
      </c>
      <c r="J2031" s="190"/>
      <c r="K2031" s="190"/>
      <c r="L2031" s="190"/>
      <c r="M2031" s="190"/>
      <c r="N2031" s="268">
        <v>0</v>
      </c>
      <c r="O2031" s="268">
        <v>400</v>
      </c>
      <c r="P2031" s="190" t="s">
        <v>657</v>
      </c>
      <c r="Q2031" s="377"/>
    </row>
    <row r="2032" spans="1:17" ht="38.25">
      <c r="A2032" s="265">
        <v>20</v>
      </c>
      <c r="B2032" s="190"/>
      <c r="C2032" s="266" t="s">
        <v>44</v>
      </c>
      <c r="D2032" s="267">
        <v>43894</v>
      </c>
      <c r="E2032" s="237" t="s">
        <v>5032</v>
      </c>
      <c r="F2032" s="237" t="s">
        <v>3</v>
      </c>
      <c r="G2032" s="237">
        <v>1828973</v>
      </c>
      <c r="H2032" s="190"/>
      <c r="I2032" s="248" t="s">
        <v>6019</v>
      </c>
      <c r="J2032" s="190"/>
      <c r="K2032" s="190"/>
      <c r="L2032" s="190"/>
      <c r="M2032" s="190"/>
      <c r="N2032" s="268">
        <v>0</v>
      </c>
      <c r="O2032" s="268">
        <v>50</v>
      </c>
      <c r="P2032" s="190" t="s">
        <v>657</v>
      </c>
      <c r="Q2032" s="377"/>
    </row>
    <row r="2033" spans="1:17" ht="51">
      <c r="A2033" s="265">
        <v>133</v>
      </c>
      <c r="B2033" s="190"/>
      <c r="C2033" s="266" t="s">
        <v>68</v>
      </c>
      <c r="D2033" s="267">
        <v>43894</v>
      </c>
      <c r="E2033" s="237" t="s">
        <v>5033</v>
      </c>
      <c r="F2033" s="237" t="s">
        <v>3</v>
      </c>
      <c r="G2033" s="237">
        <v>1828975</v>
      </c>
      <c r="H2033" s="190"/>
      <c r="I2033" s="248" t="s">
        <v>6020</v>
      </c>
      <c r="J2033" s="190"/>
      <c r="K2033" s="190"/>
      <c r="L2033" s="190"/>
      <c r="M2033" s="190"/>
      <c r="N2033" s="268">
        <v>0</v>
      </c>
      <c r="O2033" s="268">
        <v>129330.75</v>
      </c>
      <c r="P2033" s="190" t="s">
        <v>657</v>
      </c>
      <c r="Q2033" s="377"/>
    </row>
    <row r="2034" spans="1:17" ht="38.25">
      <c r="A2034" s="265">
        <v>580</v>
      </c>
      <c r="B2034" s="190"/>
      <c r="C2034" s="266" t="s">
        <v>178</v>
      </c>
      <c r="D2034" s="267">
        <v>43894</v>
      </c>
      <c r="E2034" s="237" t="s">
        <v>5034</v>
      </c>
      <c r="F2034" s="237" t="s">
        <v>3</v>
      </c>
      <c r="G2034" s="237">
        <v>1828982</v>
      </c>
      <c r="H2034" s="190"/>
      <c r="I2034" s="248" t="s">
        <v>6021</v>
      </c>
      <c r="J2034" s="190"/>
      <c r="K2034" s="190"/>
      <c r="L2034" s="190"/>
      <c r="M2034" s="190"/>
      <c r="N2034" s="268">
        <v>0</v>
      </c>
      <c r="O2034" s="268">
        <v>523</v>
      </c>
      <c r="P2034" s="190" t="s">
        <v>657</v>
      </c>
      <c r="Q2034" s="377"/>
    </row>
    <row r="2035" spans="1:17" ht="38.25">
      <c r="A2035" s="265">
        <v>580</v>
      </c>
      <c r="B2035" s="190"/>
      <c r="C2035" s="266" t="s">
        <v>178</v>
      </c>
      <c r="D2035" s="267">
        <v>43894</v>
      </c>
      <c r="E2035" s="237" t="s">
        <v>5035</v>
      </c>
      <c r="F2035" s="237" t="s">
        <v>3</v>
      </c>
      <c r="G2035" s="237">
        <v>1828988</v>
      </c>
      <c r="H2035" s="190"/>
      <c r="I2035" s="248" t="s">
        <v>6022</v>
      </c>
      <c r="J2035" s="190"/>
      <c r="K2035" s="190"/>
      <c r="L2035" s="190"/>
      <c r="M2035" s="190"/>
      <c r="N2035" s="268">
        <v>0</v>
      </c>
      <c r="O2035" s="268">
        <v>1166.3499999999999</v>
      </c>
      <c r="P2035" s="190" t="s">
        <v>657</v>
      </c>
      <c r="Q2035" s="377"/>
    </row>
    <row r="2036" spans="1:17" ht="51">
      <c r="A2036" s="265">
        <v>592</v>
      </c>
      <c r="B2036" s="190"/>
      <c r="C2036" s="266" t="s">
        <v>634</v>
      </c>
      <c r="D2036" s="267">
        <v>43894</v>
      </c>
      <c r="E2036" s="237" t="s">
        <v>5036</v>
      </c>
      <c r="F2036" s="237" t="s">
        <v>3</v>
      </c>
      <c r="G2036" s="237">
        <v>1829052</v>
      </c>
      <c r="H2036" s="190"/>
      <c r="I2036" s="248" t="s">
        <v>6023</v>
      </c>
      <c r="J2036" s="190"/>
      <c r="K2036" s="190"/>
      <c r="L2036" s="190"/>
      <c r="M2036" s="190"/>
      <c r="N2036" s="268">
        <v>0</v>
      </c>
      <c r="O2036" s="268">
        <v>200</v>
      </c>
      <c r="P2036" s="190" t="s">
        <v>657</v>
      </c>
      <c r="Q2036" s="377"/>
    </row>
    <row r="2037" spans="1:17" ht="51">
      <c r="A2037" s="265">
        <v>35</v>
      </c>
      <c r="B2037" s="190"/>
      <c r="C2037" s="266" t="s">
        <v>46</v>
      </c>
      <c r="D2037" s="267">
        <v>43894</v>
      </c>
      <c r="E2037" s="237" t="s">
        <v>5037</v>
      </c>
      <c r="F2037" s="237" t="s">
        <v>3</v>
      </c>
      <c r="G2037" s="237">
        <v>1829060</v>
      </c>
      <c r="H2037" s="190"/>
      <c r="I2037" s="248" t="s">
        <v>4186</v>
      </c>
      <c r="J2037" s="190"/>
      <c r="K2037" s="190"/>
      <c r="L2037" s="190"/>
      <c r="M2037" s="190"/>
      <c r="N2037" s="268">
        <v>0</v>
      </c>
      <c r="O2037" s="268">
        <v>400</v>
      </c>
      <c r="P2037" s="190" t="s">
        <v>657</v>
      </c>
      <c r="Q2037" s="377"/>
    </row>
    <row r="2038" spans="1:17" ht="51">
      <c r="A2038" s="265">
        <v>86</v>
      </c>
      <c r="B2038" s="190"/>
      <c r="C2038" s="266" t="s">
        <v>56</v>
      </c>
      <c r="D2038" s="267">
        <v>43894</v>
      </c>
      <c r="E2038" s="237" t="s">
        <v>5038</v>
      </c>
      <c r="F2038" s="237" t="s">
        <v>3</v>
      </c>
      <c r="G2038" s="237">
        <v>1829089</v>
      </c>
      <c r="H2038" s="190"/>
      <c r="I2038" s="248" t="s">
        <v>6024</v>
      </c>
      <c r="J2038" s="190"/>
      <c r="K2038" s="190"/>
      <c r="L2038" s="190"/>
      <c r="M2038" s="190"/>
      <c r="N2038" s="268">
        <v>0</v>
      </c>
      <c r="O2038" s="268">
        <v>50</v>
      </c>
      <c r="P2038" s="190" t="s">
        <v>657</v>
      </c>
      <c r="Q2038" s="377"/>
    </row>
    <row r="2039" spans="1:17" ht="63.75">
      <c r="A2039" s="265">
        <v>310</v>
      </c>
      <c r="B2039" s="190"/>
      <c r="C2039" s="266" t="s">
        <v>140</v>
      </c>
      <c r="D2039" s="267">
        <v>43894</v>
      </c>
      <c r="E2039" s="237" t="s">
        <v>5039</v>
      </c>
      <c r="F2039" s="237" t="s">
        <v>3</v>
      </c>
      <c r="G2039" s="237">
        <v>1828883</v>
      </c>
      <c r="H2039" s="190"/>
      <c r="I2039" s="248" t="s">
        <v>6025</v>
      </c>
      <c r="J2039" s="190"/>
      <c r="K2039" s="190"/>
      <c r="L2039" s="190"/>
      <c r="M2039" s="190"/>
      <c r="N2039" s="268">
        <v>0</v>
      </c>
      <c r="O2039" s="268">
        <v>893.99</v>
      </c>
      <c r="P2039" s="190" t="s">
        <v>657</v>
      </c>
      <c r="Q2039" s="377"/>
    </row>
    <row r="2040" spans="1:17" ht="51">
      <c r="A2040" s="265">
        <v>212</v>
      </c>
      <c r="B2040" s="190"/>
      <c r="C2040" s="266" t="s">
        <v>99</v>
      </c>
      <c r="D2040" s="267">
        <v>43894</v>
      </c>
      <c r="E2040" s="237" t="s">
        <v>5040</v>
      </c>
      <c r="F2040" s="237" t="s">
        <v>3</v>
      </c>
      <c r="G2040" s="237">
        <v>1828897</v>
      </c>
      <c r="H2040" s="190"/>
      <c r="I2040" s="248" t="s">
        <v>6026</v>
      </c>
      <c r="J2040" s="190"/>
      <c r="K2040" s="190"/>
      <c r="L2040" s="190"/>
      <c r="M2040" s="190"/>
      <c r="N2040" s="268">
        <v>0</v>
      </c>
      <c r="O2040" s="268">
        <v>35871.33</v>
      </c>
      <c r="P2040" s="190" t="s">
        <v>657</v>
      </c>
      <c r="Q2040" s="377"/>
    </row>
    <row r="2041" spans="1:17" ht="51">
      <c r="A2041" s="265">
        <v>212</v>
      </c>
      <c r="B2041" s="190"/>
      <c r="C2041" s="266" t="s">
        <v>99</v>
      </c>
      <c r="D2041" s="267">
        <v>43894</v>
      </c>
      <c r="E2041" s="237" t="s">
        <v>5041</v>
      </c>
      <c r="F2041" s="237" t="s">
        <v>3</v>
      </c>
      <c r="G2041" s="237">
        <v>1828899</v>
      </c>
      <c r="H2041" s="190"/>
      <c r="I2041" s="248" t="s">
        <v>6027</v>
      </c>
      <c r="J2041" s="190"/>
      <c r="K2041" s="190"/>
      <c r="L2041" s="190"/>
      <c r="M2041" s="190"/>
      <c r="N2041" s="268">
        <v>0</v>
      </c>
      <c r="O2041" s="268">
        <v>20536.64</v>
      </c>
      <c r="P2041" s="190" t="s">
        <v>657</v>
      </c>
      <c r="Q2041" s="377"/>
    </row>
    <row r="2042" spans="1:17" ht="63.75">
      <c r="A2042" s="265" t="s">
        <v>562</v>
      </c>
      <c r="B2042" s="190"/>
      <c r="C2042" s="266" t="s">
        <v>604</v>
      </c>
      <c r="D2042" s="267">
        <v>43894</v>
      </c>
      <c r="E2042" s="237" t="s">
        <v>5042</v>
      </c>
      <c r="F2042" s="237" t="s">
        <v>3</v>
      </c>
      <c r="G2042" s="237">
        <v>1828938</v>
      </c>
      <c r="H2042" s="190"/>
      <c r="I2042" s="248" t="s">
        <v>6028</v>
      </c>
      <c r="J2042" s="190"/>
      <c r="K2042" s="190"/>
      <c r="L2042" s="190"/>
      <c r="M2042" s="190"/>
      <c r="N2042" s="268">
        <v>0</v>
      </c>
      <c r="O2042" s="268">
        <v>105622.38</v>
      </c>
      <c r="P2042" s="190" t="s">
        <v>657</v>
      </c>
      <c r="Q2042" s="377"/>
    </row>
    <row r="2043" spans="1:17" ht="63.75">
      <c r="A2043" s="265">
        <v>20</v>
      </c>
      <c r="B2043" s="190"/>
      <c r="C2043" s="266" t="s">
        <v>44</v>
      </c>
      <c r="D2043" s="267">
        <v>43894</v>
      </c>
      <c r="E2043" s="237" t="s">
        <v>5043</v>
      </c>
      <c r="F2043" s="237" t="s">
        <v>3</v>
      </c>
      <c r="G2043" s="237">
        <v>1828959</v>
      </c>
      <c r="H2043" s="190"/>
      <c r="I2043" s="248" t="s">
        <v>6029</v>
      </c>
      <c r="J2043" s="190"/>
      <c r="K2043" s="190"/>
      <c r="L2043" s="190"/>
      <c r="M2043" s="190"/>
      <c r="N2043" s="268">
        <v>0</v>
      </c>
      <c r="O2043" s="268">
        <v>7683.02</v>
      </c>
      <c r="P2043" s="190" t="s">
        <v>657</v>
      </c>
      <c r="Q2043" s="377"/>
    </row>
    <row r="2044" spans="1:17" ht="51">
      <c r="A2044" s="265">
        <v>86</v>
      </c>
      <c r="B2044" s="190"/>
      <c r="C2044" s="266" t="s">
        <v>56</v>
      </c>
      <c r="D2044" s="267">
        <v>43894</v>
      </c>
      <c r="E2044" s="237" t="s">
        <v>5044</v>
      </c>
      <c r="F2044" s="237" t="s">
        <v>3</v>
      </c>
      <c r="G2044" s="237">
        <v>1829090</v>
      </c>
      <c r="H2044" s="190"/>
      <c r="I2044" s="248" t="s">
        <v>6030</v>
      </c>
      <c r="J2044" s="190"/>
      <c r="K2044" s="190"/>
      <c r="L2044" s="190"/>
      <c r="M2044" s="190"/>
      <c r="N2044" s="268">
        <v>0</v>
      </c>
      <c r="O2044" s="268">
        <v>50</v>
      </c>
      <c r="P2044" s="190" t="s">
        <v>657</v>
      </c>
      <c r="Q2044" s="377"/>
    </row>
    <row r="2045" spans="1:17" ht="51">
      <c r="A2045" s="265">
        <v>595</v>
      </c>
      <c r="B2045" s="190"/>
      <c r="C2045" s="266" t="s">
        <v>629</v>
      </c>
      <c r="D2045" s="267">
        <v>43894</v>
      </c>
      <c r="E2045" s="237" t="s">
        <v>5045</v>
      </c>
      <c r="F2045" s="237" t="s">
        <v>3</v>
      </c>
      <c r="G2045" s="237">
        <v>1829104</v>
      </c>
      <c r="H2045" s="190"/>
      <c r="I2045" s="248" t="s">
        <v>6031</v>
      </c>
      <c r="J2045" s="190"/>
      <c r="K2045" s="190"/>
      <c r="L2045" s="190"/>
      <c r="M2045" s="190"/>
      <c r="N2045" s="268">
        <v>0</v>
      </c>
      <c r="O2045" s="268">
        <v>1602.9</v>
      </c>
      <c r="P2045" s="190" t="s">
        <v>657</v>
      </c>
      <c r="Q2045" s="377"/>
    </row>
    <row r="2046" spans="1:17" ht="51">
      <c r="A2046" s="265">
        <v>599</v>
      </c>
      <c r="B2046" s="190"/>
      <c r="C2046" s="266" t="s">
        <v>1300</v>
      </c>
      <c r="D2046" s="267">
        <v>43894</v>
      </c>
      <c r="E2046" s="237" t="s">
        <v>5046</v>
      </c>
      <c r="F2046" s="237" t="s">
        <v>3</v>
      </c>
      <c r="G2046" s="237">
        <v>1829120</v>
      </c>
      <c r="H2046" s="190"/>
      <c r="I2046" s="248" t="s">
        <v>6032</v>
      </c>
      <c r="J2046" s="190"/>
      <c r="K2046" s="190"/>
      <c r="L2046" s="190"/>
      <c r="M2046" s="190"/>
      <c r="N2046" s="268">
        <v>0</v>
      </c>
      <c r="O2046" s="268">
        <v>754.97</v>
      </c>
      <c r="P2046" s="190" t="s">
        <v>657</v>
      </c>
      <c r="Q2046" s="377"/>
    </row>
    <row r="2047" spans="1:17" ht="63.75">
      <c r="A2047" s="265">
        <v>132</v>
      </c>
      <c r="B2047" s="190"/>
      <c r="C2047" s="266" t="s">
        <v>67</v>
      </c>
      <c r="D2047" s="267">
        <v>43894</v>
      </c>
      <c r="E2047" s="237" t="s">
        <v>5047</v>
      </c>
      <c r="F2047" s="237" t="s">
        <v>3</v>
      </c>
      <c r="G2047" s="237">
        <v>1829127</v>
      </c>
      <c r="H2047" s="190"/>
      <c r="I2047" s="248" t="s">
        <v>6033</v>
      </c>
      <c r="J2047" s="190"/>
      <c r="K2047" s="190"/>
      <c r="L2047" s="190"/>
      <c r="M2047" s="190"/>
      <c r="N2047" s="268">
        <v>0</v>
      </c>
      <c r="O2047" s="268">
        <v>285.67</v>
      </c>
      <c r="P2047" s="190" t="s">
        <v>657</v>
      </c>
      <c r="Q2047" s="377"/>
    </row>
    <row r="2048" spans="1:17" ht="51">
      <c r="A2048" s="265">
        <v>132</v>
      </c>
      <c r="B2048" s="190"/>
      <c r="C2048" s="266" t="s">
        <v>67</v>
      </c>
      <c r="D2048" s="267">
        <v>43894</v>
      </c>
      <c r="E2048" s="237" t="s">
        <v>5048</v>
      </c>
      <c r="F2048" s="237" t="s">
        <v>3</v>
      </c>
      <c r="G2048" s="237">
        <v>1829128</v>
      </c>
      <c r="H2048" s="190"/>
      <c r="I2048" s="248" t="s">
        <v>6034</v>
      </c>
      <c r="J2048" s="190"/>
      <c r="K2048" s="190"/>
      <c r="L2048" s="190"/>
      <c r="M2048" s="190"/>
      <c r="N2048" s="268">
        <v>0</v>
      </c>
      <c r="O2048" s="268">
        <v>742</v>
      </c>
      <c r="P2048" s="190" t="s">
        <v>657</v>
      </c>
      <c r="Q2048" s="377"/>
    </row>
    <row r="2049" spans="1:17" ht="51">
      <c r="A2049" s="265" t="s">
        <v>553</v>
      </c>
      <c r="B2049" s="190"/>
      <c r="C2049" s="266" t="s">
        <v>605</v>
      </c>
      <c r="D2049" s="267">
        <v>43894</v>
      </c>
      <c r="E2049" s="237" t="s">
        <v>5049</v>
      </c>
      <c r="F2049" s="237" t="s">
        <v>3</v>
      </c>
      <c r="G2049" s="237">
        <v>1829131</v>
      </c>
      <c r="H2049" s="190"/>
      <c r="I2049" s="248" t="s">
        <v>6035</v>
      </c>
      <c r="J2049" s="190"/>
      <c r="K2049" s="190"/>
      <c r="L2049" s="190"/>
      <c r="M2049" s="190"/>
      <c r="N2049" s="268">
        <v>0</v>
      </c>
      <c r="O2049" s="268">
        <v>1055.0999999999999</v>
      </c>
      <c r="P2049" s="190" t="s">
        <v>657</v>
      </c>
      <c r="Q2049" s="377"/>
    </row>
    <row r="2050" spans="1:17" ht="51">
      <c r="A2050" s="265">
        <v>35</v>
      </c>
      <c r="B2050" s="190"/>
      <c r="C2050" s="266" t="s">
        <v>46</v>
      </c>
      <c r="D2050" s="267">
        <v>43894</v>
      </c>
      <c r="E2050" s="237" t="s">
        <v>5050</v>
      </c>
      <c r="F2050" s="237" t="s">
        <v>3</v>
      </c>
      <c r="G2050" s="237">
        <v>1829135</v>
      </c>
      <c r="H2050" s="190"/>
      <c r="I2050" s="248" t="s">
        <v>6036</v>
      </c>
      <c r="J2050" s="190"/>
      <c r="K2050" s="190"/>
      <c r="L2050" s="190"/>
      <c r="M2050" s="190"/>
      <c r="N2050" s="268">
        <v>0</v>
      </c>
      <c r="O2050" s="268">
        <v>331</v>
      </c>
      <c r="P2050" s="190" t="s">
        <v>657</v>
      </c>
      <c r="Q2050" s="377"/>
    </row>
    <row r="2051" spans="1:17" ht="63.75">
      <c r="A2051" s="265">
        <v>340</v>
      </c>
      <c r="B2051" s="190"/>
      <c r="C2051" s="266" t="s">
        <v>145</v>
      </c>
      <c r="D2051" s="267">
        <v>43894</v>
      </c>
      <c r="E2051" s="237" t="s">
        <v>5051</v>
      </c>
      <c r="F2051" s="237" t="s">
        <v>6</v>
      </c>
      <c r="G2051" s="237">
        <v>1287543</v>
      </c>
      <c r="H2051" s="190"/>
      <c r="I2051" s="248" t="s">
        <v>6037</v>
      </c>
      <c r="J2051" s="190"/>
      <c r="K2051" s="190"/>
      <c r="L2051" s="190"/>
      <c r="M2051" s="190"/>
      <c r="N2051" s="268">
        <v>0</v>
      </c>
      <c r="O2051" s="268">
        <v>40422.959999999999</v>
      </c>
      <c r="P2051" s="190" t="s">
        <v>657</v>
      </c>
      <c r="Q2051" s="377"/>
    </row>
    <row r="2052" spans="1:17" ht="51">
      <c r="A2052" s="265">
        <v>340</v>
      </c>
      <c r="B2052" s="190"/>
      <c r="C2052" s="266" t="s">
        <v>145</v>
      </c>
      <c r="D2052" s="267">
        <v>43894</v>
      </c>
      <c r="E2052" s="237" t="s">
        <v>5052</v>
      </c>
      <c r="F2052" s="237" t="s">
        <v>15</v>
      </c>
      <c r="G2052" s="237">
        <v>1287544</v>
      </c>
      <c r="H2052" s="190"/>
      <c r="I2052" s="248" t="s">
        <v>6038</v>
      </c>
      <c r="J2052" s="190"/>
      <c r="K2052" s="190"/>
      <c r="L2052" s="190"/>
      <c r="M2052" s="190"/>
      <c r="N2052" s="268">
        <v>50</v>
      </c>
      <c r="O2052" s="268">
        <v>0</v>
      </c>
      <c r="P2052" s="190" t="s">
        <v>657</v>
      </c>
      <c r="Q2052" s="377"/>
    </row>
    <row r="2053" spans="1:17" ht="76.5">
      <c r="A2053" s="265">
        <v>513</v>
      </c>
      <c r="B2053" s="190"/>
      <c r="C2053" s="266" t="s">
        <v>169</v>
      </c>
      <c r="D2053" s="267">
        <v>43894</v>
      </c>
      <c r="E2053" s="237" t="s">
        <v>5053</v>
      </c>
      <c r="F2053" s="237" t="s">
        <v>15</v>
      </c>
      <c r="G2053" s="237">
        <v>1287677</v>
      </c>
      <c r="H2053" s="190"/>
      <c r="I2053" s="248" t="s">
        <v>6039</v>
      </c>
      <c r="J2053" s="190"/>
      <c r="K2053" s="190"/>
      <c r="L2053" s="190"/>
      <c r="M2053" s="190"/>
      <c r="N2053" s="268">
        <v>50</v>
      </c>
      <c r="O2053" s="268">
        <v>0</v>
      </c>
      <c r="P2053" s="190" t="s">
        <v>657</v>
      </c>
      <c r="Q2053" s="377"/>
    </row>
    <row r="2054" spans="1:17" ht="76.5">
      <c r="A2054" s="265">
        <v>16</v>
      </c>
      <c r="B2054" s="190"/>
      <c r="C2054" s="266" t="s">
        <v>43</v>
      </c>
      <c r="D2054" s="267">
        <v>43894</v>
      </c>
      <c r="E2054" s="237" t="s">
        <v>5054</v>
      </c>
      <c r="F2054" s="237" t="s">
        <v>618</v>
      </c>
      <c r="G2054" s="237">
        <v>10453</v>
      </c>
      <c r="H2054" s="190"/>
      <c r="I2054" s="248" t="s">
        <v>6040</v>
      </c>
      <c r="J2054" s="190"/>
      <c r="K2054" s="190"/>
      <c r="L2054" s="190"/>
      <c r="M2054" s="190"/>
      <c r="N2054" s="268">
        <v>1521.1</v>
      </c>
      <c r="O2054" s="268">
        <v>0</v>
      </c>
      <c r="P2054" s="190" t="s">
        <v>657</v>
      </c>
      <c r="Q2054" s="377"/>
    </row>
    <row r="2055" spans="1:17" ht="76.5">
      <c r="A2055" s="265">
        <v>16</v>
      </c>
      <c r="B2055" s="190"/>
      <c r="C2055" s="266" t="s">
        <v>43</v>
      </c>
      <c r="D2055" s="267">
        <v>43894</v>
      </c>
      <c r="E2055" s="237" t="s">
        <v>5055</v>
      </c>
      <c r="F2055" s="237" t="s">
        <v>618</v>
      </c>
      <c r="G2055" s="237">
        <v>10459</v>
      </c>
      <c r="H2055" s="190"/>
      <c r="I2055" s="248" t="s">
        <v>6041</v>
      </c>
      <c r="J2055" s="190"/>
      <c r="K2055" s="190"/>
      <c r="L2055" s="190"/>
      <c r="M2055" s="190"/>
      <c r="N2055" s="268">
        <v>1224.1500000000001</v>
      </c>
      <c r="O2055" s="268">
        <v>0</v>
      </c>
      <c r="P2055" s="190" t="s">
        <v>657</v>
      </c>
      <c r="Q2055" s="377"/>
    </row>
    <row r="2056" spans="1:17" ht="63.75">
      <c r="A2056" s="265">
        <v>16</v>
      </c>
      <c r="B2056" s="190"/>
      <c r="C2056" s="266" t="s">
        <v>43</v>
      </c>
      <c r="D2056" s="267">
        <v>43894</v>
      </c>
      <c r="E2056" s="237" t="s">
        <v>5056</v>
      </c>
      <c r="F2056" s="237" t="s">
        <v>618</v>
      </c>
      <c r="G2056" s="237">
        <v>10460</v>
      </c>
      <c r="H2056" s="190"/>
      <c r="I2056" s="248" t="s">
        <v>6042</v>
      </c>
      <c r="J2056" s="190"/>
      <c r="K2056" s="190"/>
      <c r="L2056" s="190"/>
      <c r="M2056" s="190"/>
      <c r="N2056" s="268">
        <v>1199.04</v>
      </c>
      <c r="O2056" s="268">
        <v>0</v>
      </c>
      <c r="P2056" s="190" t="s">
        <v>657</v>
      </c>
      <c r="Q2056" s="377"/>
    </row>
    <row r="2057" spans="1:17" ht="63.75">
      <c r="A2057" s="265">
        <v>513</v>
      </c>
      <c r="B2057" s="190"/>
      <c r="C2057" s="266" t="s">
        <v>169</v>
      </c>
      <c r="D2057" s="267">
        <v>43894</v>
      </c>
      <c r="E2057" s="237" t="s">
        <v>5057</v>
      </c>
      <c r="F2057" s="237" t="s">
        <v>15</v>
      </c>
      <c r="G2057" s="237">
        <v>1287833</v>
      </c>
      <c r="H2057" s="190"/>
      <c r="I2057" s="248" t="s">
        <v>6043</v>
      </c>
      <c r="J2057" s="190"/>
      <c r="K2057" s="190"/>
      <c r="L2057" s="190"/>
      <c r="M2057" s="190"/>
      <c r="N2057" s="268">
        <v>50</v>
      </c>
      <c r="O2057" s="268">
        <v>0</v>
      </c>
      <c r="P2057" s="190" t="s">
        <v>657</v>
      </c>
      <c r="Q2057" s="377"/>
    </row>
    <row r="2058" spans="1:17" ht="51">
      <c r="A2058" s="265" t="s">
        <v>554</v>
      </c>
      <c r="B2058" s="190"/>
      <c r="C2058" s="266" t="s">
        <v>728</v>
      </c>
      <c r="D2058" s="267">
        <v>43894</v>
      </c>
      <c r="E2058" s="237" t="s">
        <v>5058</v>
      </c>
      <c r="F2058" s="237" t="s">
        <v>15</v>
      </c>
      <c r="G2058" s="237">
        <v>1287957</v>
      </c>
      <c r="H2058" s="190"/>
      <c r="I2058" s="248" t="s">
        <v>6044</v>
      </c>
      <c r="J2058" s="190"/>
      <c r="K2058" s="190"/>
      <c r="L2058" s="190"/>
      <c r="M2058" s="190"/>
      <c r="N2058" s="268">
        <v>50</v>
      </c>
      <c r="O2058" s="268">
        <v>0</v>
      </c>
      <c r="P2058" s="190" t="s">
        <v>657</v>
      </c>
      <c r="Q2058" s="377"/>
    </row>
    <row r="2059" spans="1:17" ht="102">
      <c r="A2059" s="265">
        <v>41</v>
      </c>
      <c r="B2059" s="190"/>
      <c r="C2059" s="266" t="s">
        <v>47</v>
      </c>
      <c r="D2059" s="267">
        <v>43894</v>
      </c>
      <c r="E2059" s="237" t="s">
        <v>5059</v>
      </c>
      <c r="F2059" s="237" t="s">
        <v>617</v>
      </c>
      <c r="G2059" s="237">
        <v>1306150</v>
      </c>
      <c r="H2059" s="190"/>
      <c r="I2059" s="248" t="s">
        <v>6045</v>
      </c>
      <c r="J2059" s="190"/>
      <c r="K2059" s="190"/>
      <c r="L2059" s="190"/>
      <c r="M2059" s="190"/>
      <c r="N2059" s="268">
        <v>0</v>
      </c>
      <c r="O2059" s="268">
        <v>48546</v>
      </c>
      <c r="P2059" s="190" t="s">
        <v>657</v>
      </c>
      <c r="Q2059" s="377"/>
    </row>
    <row r="2060" spans="1:17" ht="63.75">
      <c r="A2060" s="265" t="s">
        <v>562</v>
      </c>
      <c r="B2060" s="190"/>
      <c r="C2060" s="266" t="s">
        <v>604</v>
      </c>
      <c r="D2060" s="267">
        <v>43894</v>
      </c>
      <c r="E2060" s="237" t="s">
        <v>5060</v>
      </c>
      <c r="F2060" s="237" t="s">
        <v>6</v>
      </c>
      <c r="G2060" s="237">
        <v>1250906</v>
      </c>
      <c r="H2060" s="190"/>
      <c r="I2060" s="248" t="s">
        <v>6046</v>
      </c>
      <c r="J2060" s="190"/>
      <c r="K2060" s="190"/>
      <c r="L2060" s="190"/>
      <c r="M2060" s="190"/>
      <c r="N2060" s="268">
        <v>0</v>
      </c>
      <c r="O2060" s="268">
        <v>320.73</v>
      </c>
      <c r="P2060" s="190" t="s">
        <v>657</v>
      </c>
      <c r="Q2060" s="377"/>
    </row>
    <row r="2061" spans="1:17" ht="63.75">
      <c r="A2061" s="265">
        <v>513</v>
      </c>
      <c r="B2061" s="190"/>
      <c r="C2061" s="266" t="s">
        <v>169</v>
      </c>
      <c r="D2061" s="267">
        <v>43894</v>
      </c>
      <c r="E2061" s="237" t="s">
        <v>5061</v>
      </c>
      <c r="F2061" s="237" t="s">
        <v>616</v>
      </c>
      <c r="G2061" s="237">
        <v>979959</v>
      </c>
      <c r="H2061" s="190"/>
      <c r="I2061" s="248" t="s">
        <v>6047</v>
      </c>
      <c r="J2061" s="190"/>
      <c r="K2061" s="190"/>
      <c r="L2061" s="190"/>
      <c r="M2061" s="190"/>
      <c r="N2061" s="268">
        <v>0</v>
      </c>
      <c r="O2061" s="268">
        <v>1851514</v>
      </c>
      <c r="P2061" s="190" t="s">
        <v>657</v>
      </c>
      <c r="Q2061" s="377"/>
    </row>
    <row r="2062" spans="1:17" ht="51">
      <c r="A2062" s="265">
        <v>119</v>
      </c>
      <c r="B2062" s="190"/>
      <c r="C2062" s="266" t="s">
        <v>62</v>
      </c>
      <c r="D2062" s="267">
        <v>43894</v>
      </c>
      <c r="E2062" s="237" t="s">
        <v>5062</v>
      </c>
      <c r="F2062" s="237" t="s">
        <v>11</v>
      </c>
      <c r="G2062" s="237">
        <v>979984</v>
      </c>
      <c r="H2062" s="190"/>
      <c r="I2062" s="248" t="s">
        <v>6048</v>
      </c>
      <c r="J2062" s="190"/>
      <c r="K2062" s="190"/>
      <c r="L2062" s="190"/>
      <c r="M2062" s="190"/>
      <c r="N2062" s="268">
        <v>50</v>
      </c>
      <c r="O2062" s="268">
        <v>0</v>
      </c>
      <c r="P2062" s="190" t="s">
        <v>657</v>
      </c>
      <c r="Q2062" s="377"/>
    </row>
    <row r="2063" spans="1:17" ht="76.5">
      <c r="A2063" s="265">
        <v>513</v>
      </c>
      <c r="B2063" s="190"/>
      <c r="C2063" s="266" t="s">
        <v>169</v>
      </c>
      <c r="D2063" s="267">
        <v>43894</v>
      </c>
      <c r="E2063" s="237" t="s">
        <v>5063</v>
      </c>
      <c r="F2063" s="237" t="s">
        <v>11</v>
      </c>
      <c r="G2063" s="237">
        <v>979960</v>
      </c>
      <c r="H2063" s="190"/>
      <c r="I2063" s="248" t="s">
        <v>6049</v>
      </c>
      <c r="J2063" s="190"/>
      <c r="K2063" s="190"/>
      <c r="L2063" s="190"/>
      <c r="M2063" s="190"/>
      <c r="N2063" s="268">
        <v>50</v>
      </c>
      <c r="O2063" s="268">
        <v>0</v>
      </c>
      <c r="P2063" s="190" t="s">
        <v>657</v>
      </c>
      <c r="Q2063" s="377"/>
    </row>
    <row r="2064" spans="1:17" ht="51">
      <c r="A2064" s="265">
        <v>117</v>
      </c>
      <c r="B2064" s="190"/>
      <c r="C2064" s="266" t="s">
        <v>61</v>
      </c>
      <c r="D2064" s="267">
        <v>43894</v>
      </c>
      <c r="E2064" s="237" t="s">
        <v>5064</v>
      </c>
      <c r="F2064" s="237" t="s">
        <v>11</v>
      </c>
      <c r="G2064" s="237">
        <v>979967</v>
      </c>
      <c r="H2064" s="190"/>
      <c r="I2064" s="248" t="s">
        <v>6050</v>
      </c>
      <c r="J2064" s="190"/>
      <c r="K2064" s="190"/>
      <c r="L2064" s="190"/>
      <c r="M2064" s="190"/>
      <c r="N2064" s="268">
        <v>50</v>
      </c>
      <c r="O2064" s="268">
        <v>0</v>
      </c>
      <c r="P2064" s="190" t="s">
        <v>657</v>
      </c>
      <c r="Q2064" s="377"/>
    </row>
    <row r="2065" spans="1:17" ht="51">
      <c r="A2065" s="265">
        <v>119</v>
      </c>
      <c r="B2065" s="190"/>
      <c r="C2065" s="266" t="s">
        <v>62</v>
      </c>
      <c r="D2065" s="267">
        <v>43894</v>
      </c>
      <c r="E2065" s="237" t="s">
        <v>5065</v>
      </c>
      <c r="F2065" s="237" t="s">
        <v>11</v>
      </c>
      <c r="G2065" s="237">
        <v>979983</v>
      </c>
      <c r="H2065" s="190"/>
      <c r="I2065" s="248" t="s">
        <v>6051</v>
      </c>
      <c r="J2065" s="190"/>
      <c r="K2065" s="190"/>
      <c r="L2065" s="190"/>
      <c r="M2065" s="190"/>
      <c r="N2065" s="268">
        <v>50</v>
      </c>
      <c r="O2065" s="268">
        <v>0</v>
      </c>
      <c r="P2065" s="190" t="s">
        <v>657</v>
      </c>
      <c r="Q2065" s="377"/>
    </row>
    <row r="2066" spans="1:17" ht="51">
      <c r="A2066" s="265" t="s">
        <v>562</v>
      </c>
      <c r="B2066" s="190"/>
      <c r="C2066" s="266" t="s">
        <v>604</v>
      </c>
      <c r="D2066" s="267">
        <v>43894</v>
      </c>
      <c r="E2066" s="237" t="s">
        <v>5066</v>
      </c>
      <c r="F2066" s="237" t="s">
        <v>658</v>
      </c>
      <c r="G2066" s="237">
        <v>1292066</v>
      </c>
      <c r="H2066" s="190"/>
      <c r="I2066" s="248" t="s">
        <v>6052</v>
      </c>
      <c r="J2066" s="190"/>
      <c r="K2066" s="190"/>
      <c r="L2066" s="190"/>
      <c r="M2066" s="190"/>
      <c r="N2066" s="268">
        <v>0</v>
      </c>
      <c r="O2066" s="268">
        <v>609076.65</v>
      </c>
      <c r="P2066" s="190" t="s">
        <v>657</v>
      </c>
      <c r="Q2066" s="377"/>
    </row>
    <row r="2067" spans="1:17" ht="51">
      <c r="A2067" s="265" t="s">
        <v>562</v>
      </c>
      <c r="B2067" s="190"/>
      <c r="C2067" s="266" t="s">
        <v>604</v>
      </c>
      <c r="D2067" s="267">
        <v>43894</v>
      </c>
      <c r="E2067" s="237" t="s">
        <v>5066</v>
      </c>
      <c r="F2067" s="237" t="s">
        <v>658</v>
      </c>
      <c r="G2067" s="237">
        <v>1293192</v>
      </c>
      <c r="H2067" s="190"/>
      <c r="I2067" s="248" t="s">
        <v>6053</v>
      </c>
      <c r="J2067" s="190"/>
      <c r="K2067" s="190"/>
      <c r="L2067" s="190"/>
      <c r="M2067" s="190"/>
      <c r="N2067" s="268">
        <v>0</v>
      </c>
      <c r="O2067" s="268">
        <v>6036.77</v>
      </c>
      <c r="P2067" s="190" t="s">
        <v>657</v>
      </c>
      <c r="Q2067" s="377"/>
    </row>
    <row r="2068" spans="1:17" ht="51">
      <c r="A2068" s="265" t="s">
        <v>562</v>
      </c>
      <c r="B2068" s="190"/>
      <c r="C2068" s="266" t="s">
        <v>604</v>
      </c>
      <c r="D2068" s="267">
        <v>43894</v>
      </c>
      <c r="E2068" s="237" t="s">
        <v>5066</v>
      </c>
      <c r="F2068" s="237" t="s">
        <v>658</v>
      </c>
      <c r="G2068" s="237">
        <v>1293185</v>
      </c>
      <c r="H2068" s="190"/>
      <c r="I2068" s="248" t="s">
        <v>6054</v>
      </c>
      <c r="J2068" s="190"/>
      <c r="K2068" s="190"/>
      <c r="L2068" s="190"/>
      <c r="M2068" s="190"/>
      <c r="N2068" s="268">
        <v>0</v>
      </c>
      <c r="O2068" s="268">
        <v>20886.349999999999</v>
      </c>
      <c r="P2068" s="190" t="s">
        <v>657</v>
      </c>
      <c r="Q2068" s="377"/>
    </row>
    <row r="2069" spans="1:17" ht="51">
      <c r="A2069" s="265" t="s">
        <v>562</v>
      </c>
      <c r="B2069" s="190"/>
      <c r="C2069" s="266" t="s">
        <v>604</v>
      </c>
      <c r="D2069" s="267">
        <v>43894</v>
      </c>
      <c r="E2069" s="237" t="s">
        <v>5066</v>
      </c>
      <c r="F2069" s="237" t="s">
        <v>658</v>
      </c>
      <c r="G2069" s="237">
        <v>1293179</v>
      </c>
      <c r="H2069" s="190"/>
      <c r="I2069" s="248" t="s">
        <v>6055</v>
      </c>
      <c r="J2069" s="190"/>
      <c r="K2069" s="190"/>
      <c r="L2069" s="190"/>
      <c r="M2069" s="190"/>
      <c r="N2069" s="268">
        <v>0</v>
      </c>
      <c r="O2069" s="268">
        <v>4579.3100000000004</v>
      </c>
      <c r="P2069" s="190" t="s">
        <v>657</v>
      </c>
      <c r="Q2069" s="377"/>
    </row>
    <row r="2070" spans="1:17" ht="51">
      <c r="A2070" s="265" t="s">
        <v>562</v>
      </c>
      <c r="B2070" s="190"/>
      <c r="C2070" s="266" t="s">
        <v>604</v>
      </c>
      <c r="D2070" s="267">
        <v>43894</v>
      </c>
      <c r="E2070" s="237" t="s">
        <v>5066</v>
      </c>
      <c r="F2070" s="237" t="s">
        <v>658</v>
      </c>
      <c r="G2070" s="237">
        <v>1293182</v>
      </c>
      <c r="H2070" s="190"/>
      <c r="I2070" s="248" t="s">
        <v>6056</v>
      </c>
      <c r="J2070" s="190"/>
      <c r="K2070" s="190"/>
      <c r="L2070" s="190"/>
      <c r="M2070" s="190"/>
      <c r="N2070" s="268">
        <v>0</v>
      </c>
      <c r="O2070" s="268">
        <v>5827.59</v>
      </c>
      <c r="P2070" s="190" t="s">
        <v>657</v>
      </c>
      <c r="Q2070" s="377"/>
    </row>
    <row r="2071" spans="1:17" ht="63.75">
      <c r="A2071" s="265" t="s">
        <v>562</v>
      </c>
      <c r="B2071" s="190"/>
      <c r="C2071" s="266" t="s">
        <v>604</v>
      </c>
      <c r="D2071" s="267">
        <v>43894</v>
      </c>
      <c r="E2071" s="237" t="s">
        <v>5066</v>
      </c>
      <c r="F2071" s="237" t="s">
        <v>658</v>
      </c>
      <c r="G2071" s="237">
        <v>1293188</v>
      </c>
      <c r="H2071" s="190"/>
      <c r="I2071" s="248" t="s">
        <v>6057</v>
      </c>
      <c r="J2071" s="190"/>
      <c r="K2071" s="190"/>
      <c r="L2071" s="190"/>
      <c r="M2071" s="190"/>
      <c r="N2071" s="268">
        <v>0</v>
      </c>
      <c r="O2071" s="268">
        <v>50368.9</v>
      </c>
      <c r="P2071" s="190" t="s">
        <v>657</v>
      </c>
      <c r="Q2071" s="377"/>
    </row>
    <row r="2072" spans="1:17" ht="51">
      <c r="A2072" s="265" t="s">
        <v>562</v>
      </c>
      <c r="B2072" s="190"/>
      <c r="C2072" s="266" t="s">
        <v>604</v>
      </c>
      <c r="D2072" s="267">
        <v>43894</v>
      </c>
      <c r="E2072" s="237" t="s">
        <v>5066</v>
      </c>
      <c r="F2072" s="237" t="s">
        <v>658</v>
      </c>
      <c r="G2072" s="237">
        <v>1294561</v>
      </c>
      <c r="H2072" s="190"/>
      <c r="I2072" s="248" t="s">
        <v>6052</v>
      </c>
      <c r="J2072" s="190"/>
      <c r="K2072" s="190"/>
      <c r="L2072" s="190"/>
      <c r="M2072" s="190"/>
      <c r="N2072" s="268">
        <v>0</v>
      </c>
      <c r="O2072" s="268">
        <v>12145.34</v>
      </c>
      <c r="P2072" s="190" t="s">
        <v>657</v>
      </c>
      <c r="Q2072" s="377"/>
    </row>
    <row r="2073" spans="1:17" ht="38.25">
      <c r="A2073" s="265" t="s">
        <v>562</v>
      </c>
      <c r="B2073" s="190"/>
      <c r="C2073" s="266" t="s">
        <v>604</v>
      </c>
      <c r="D2073" s="267">
        <v>43895</v>
      </c>
      <c r="E2073" s="237" t="s">
        <v>5067</v>
      </c>
      <c r="F2073" s="237" t="s">
        <v>3</v>
      </c>
      <c r="G2073" s="237">
        <v>1829264</v>
      </c>
      <c r="H2073" s="190"/>
      <c r="I2073" s="248" t="s">
        <v>4156</v>
      </c>
      <c r="J2073" s="190"/>
      <c r="K2073" s="190"/>
      <c r="L2073" s="190"/>
      <c r="M2073" s="190"/>
      <c r="N2073" s="268">
        <v>0</v>
      </c>
      <c r="O2073" s="268">
        <v>300</v>
      </c>
      <c r="P2073" s="190" t="s">
        <v>657</v>
      </c>
      <c r="Q2073" s="377"/>
    </row>
    <row r="2074" spans="1:17" ht="38.25">
      <c r="A2074" s="265" t="s">
        <v>562</v>
      </c>
      <c r="B2074" s="190"/>
      <c r="C2074" s="266" t="s">
        <v>604</v>
      </c>
      <c r="D2074" s="267">
        <v>43895</v>
      </c>
      <c r="E2074" s="237" t="s">
        <v>5068</v>
      </c>
      <c r="F2074" s="237" t="s">
        <v>3</v>
      </c>
      <c r="G2074" s="237">
        <v>1829289</v>
      </c>
      <c r="H2074" s="190"/>
      <c r="I2074" s="248" t="s">
        <v>1353</v>
      </c>
      <c r="J2074" s="190"/>
      <c r="K2074" s="190"/>
      <c r="L2074" s="190"/>
      <c r="M2074" s="190"/>
      <c r="N2074" s="268">
        <v>0</v>
      </c>
      <c r="O2074" s="268">
        <v>800</v>
      </c>
      <c r="P2074" s="190" t="s">
        <v>657</v>
      </c>
      <c r="Q2074" s="377"/>
    </row>
    <row r="2075" spans="1:17" ht="51">
      <c r="A2075" s="265">
        <v>35</v>
      </c>
      <c r="B2075" s="190"/>
      <c r="C2075" s="266" t="s">
        <v>46</v>
      </c>
      <c r="D2075" s="267">
        <v>43895</v>
      </c>
      <c r="E2075" s="237" t="s">
        <v>5069</v>
      </c>
      <c r="F2075" s="237" t="s">
        <v>3</v>
      </c>
      <c r="G2075" s="237">
        <v>1829292</v>
      </c>
      <c r="H2075" s="190"/>
      <c r="I2075" s="248" t="s">
        <v>6058</v>
      </c>
      <c r="J2075" s="190"/>
      <c r="K2075" s="190"/>
      <c r="L2075" s="190"/>
      <c r="M2075" s="190"/>
      <c r="N2075" s="268">
        <v>0</v>
      </c>
      <c r="O2075" s="268">
        <v>1277</v>
      </c>
      <c r="P2075" s="190" t="s">
        <v>657</v>
      </c>
      <c r="Q2075" s="377"/>
    </row>
    <row r="2076" spans="1:17" ht="38.25">
      <c r="A2076" s="265" t="s">
        <v>562</v>
      </c>
      <c r="B2076" s="190"/>
      <c r="C2076" s="266" t="s">
        <v>604</v>
      </c>
      <c r="D2076" s="267">
        <v>43895</v>
      </c>
      <c r="E2076" s="237" t="s">
        <v>5070</v>
      </c>
      <c r="F2076" s="237" t="s">
        <v>3</v>
      </c>
      <c r="G2076" s="237">
        <v>1829354</v>
      </c>
      <c r="H2076" s="190"/>
      <c r="I2076" s="248" t="s">
        <v>727</v>
      </c>
      <c r="J2076" s="190"/>
      <c r="K2076" s="190"/>
      <c r="L2076" s="190"/>
      <c r="M2076" s="190"/>
      <c r="N2076" s="268">
        <v>0</v>
      </c>
      <c r="O2076" s="268">
        <v>1360</v>
      </c>
      <c r="P2076" s="190" t="s">
        <v>657</v>
      </c>
      <c r="Q2076" s="377"/>
    </row>
    <row r="2077" spans="1:17" ht="38.25">
      <c r="A2077" s="265">
        <v>35</v>
      </c>
      <c r="B2077" s="190"/>
      <c r="C2077" s="266" t="s">
        <v>46</v>
      </c>
      <c r="D2077" s="267">
        <v>43895</v>
      </c>
      <c r="E2077" s="237" t="s">
        <v>5071</v>
      </c>
      <c r="F2077" s="237" t="s">
        <v>3</v>
      </c>
      <c r="G2077" s="237">
        <v>1829364</v>
      </c>
      <c r="H2077" s="190"/>
      <c r="I2077" s="248" t="s">
        <v>1470</v>
      </c>
      <c r="J2077" s="190"/>
      <c r="K2077" s="190"/>
      <c r="L2077" s="190"/>
      <c r="M2077" s="190"/>
      <c r="N2077" s="268">
        <v>0</v>
      </c>
      <c r="O2077" s="268">
        <v>1278</v>
      </c>
      <c r="P2077" s="190" t="s">
        <v>657</v>
      </c>
      <c r="Q2077" s="377"/>
    </row>
    <row r="2078" spans="1:17" ht="38.25">
      <c r="A2078" s="265" t="s">
        <v>562</v>
      </c>
      <c r="B2078" s="190"/>
      <c r="C2078" s="266" t="s">
        <v>604</v>
      </c>
      <c r="D2078" s="267">
        <v>43895</v>
      </c>
      <c r="E2078" s="237" t="s">
        <v>5072</v>
      </c>
      <c r="F2078" s="237" t="s">
        <v>3</v>
      </c>
      <c r="G2078" s="237">
        <v>1829365</v>
      </c>
      <c r="H2078" s="190"/>
      <c r="I2078" s="248" t="s">
        <v>6059</v>
      </c>
      <c r="J2078" s="190"/>
      <c r="K2078" s="190"/>
      <c r="L2078" s="190"/>
      <c r="M2078" s="190"/>
      <c r="N2078" s="268">
        <v>0</v>
      </c>
      <c r="O2078" s="268">
        <v>1700</v>
      </c>
      <c r="P2078" s="190" t="s">
        <v>657</v>
      </c>
      <c r="Q2078" s="377"/>
    </row>
    <row r="2079" spans="1:17" ht="63.75">
      <c r="A2079" s="265">
        <v>20</v>
      </c>
      <c r="B2079" s="190"/>
      <c r="C2079" s="266" t="s">
        <v>44</v>
      </c>
      <c r="D2079" s="267">
        <v>43895</v>
      </c>
      <c r="E2079" s="237" t="s">
        <v>5073</v>
      </c>
      <c r="F2079" s="237" t="s">
        <v>3</v>
      </c>
      <c r="G2079" s="237">
        <v>1829369</v>
      </c>
      <c r="H2079" s="190"/>
      <c r="I2079" s="248" t="s">
        <v>6060</v>
      </c>
      <c r="J2079" s="190"/>
      <c r="K2079" s="190"/>
      <c r="L2079" s="190"/>
      <c r="M2079" s="190"/>
      <c r="N2079" s="268">
        <v>0</v>
      </c>
      <c r="O2079" s="268">
        <v>5335.6</v>
      </c>
      <c r="P2079" s="190" t="s">
        <v>657</v>
      </c>
      <c r="Q2079" s="377"/>
    </row>
    <row r="2080" spans="1:17" ht="51">
      <c r="A2080" s="265" t="s">
        <v>553</v>
      </c>
      <c r="B2080" s="190"/>
      <c r="C2080" s="266" t="s">
        <v>605</v>
      </c>
      <c r="D2080" s="267">
        <v>43895</v>
      </c>
      <c r="E2080" s="237" t="s">
        <v>5074</v>
      </c>
      <c r="F2080" s="237" t="s">
        <v>3</v>
      </c>
      <c r="G2080" s="237">
        <v>1829370</v>
      </c>
      <c r="H2080" s="190"/>
      <c r="I2080" s="248" t="s">
        <v>6061</v>
      </c>
      <c r="J2080" s="190"/>
      <c r="K2080" s="190"/>
      <c r="L2080" s="190"/>
      <c r="M2080" s="190"/>
      <c r="N2080" s="268">
        <v>0</v>
      </c>
      <c r="O2080" s="268">
        <v>19694.64</v>
      </c>
      <c r="P2080" s="190" t="s">
        <v>657</v>
      </c>
      <c r="Q2080" s="377"/>
    </row>
    <row r="2081" spans="1:17" ht="63.75">
      <c r="A2081" s="265">
        <v>20</v>
      </c>
      <c r="B2081" s="190"/>
      <c r="C2081" s="266" t="s">
        <v>44</v>
      </c>
      <c r="D2081" s="267">
        <v>43895</v>
      </c>
      <c r="E2081" s="237" t="s">
        <v>5075</v>
      </c>
      <c r="F2081" s="237" t="s">
        <v>3</v>
      </c>
      <c r="G2081" s="237">
        <v>1829371</v>
      </c>
      <c r="H2081" s="190"/>
      <c r="I2081" s="248" t="s">
        <v>6062</v>
      </c>
      <c r="J2081" s="190"/>
      <c r="K2081" s="190"/>
      <c r="L2081" s="190"/>
      <c r="M2081" s="190"/>
      <c r="N2081" s="268">
        <v>0</v>
      </c>
      <c r="O2081" s="268">
        <v>5124</v>
      </c>
      <c r="P2081" s="190" t="s">
        <v>657</v>
      </c>
      <c r="Q2081" s="377"/>
    </row>
    <row r="2082" spans="1:17" ht="51">
      <c r="A2082" s="265">
        <v>76</v>
      </c>
      <c r="B2082" s="190"/>
      <c r="C2082" s="266" t="s">
        <v>54</v>
      </c>
      <c r="D2082" s="267">
        <v>43895</v>
      </c>
      <c r="E2082" s="237" t="s">
        <v>5076</v>
      </c>
      <c r="F2082" s="237" t="s">
        <v>3</v>
      </c>
      <c r="G2082" s="237">
        <v>1829392</v>
      </c>
      <c r="H2082" s="190"/>
      <c r="I2082" s="248" t="s">
        <v>6063</v>
      </c>
      <c r="J2082" s="190"/>
      <c r="K2082" s="190"/>
      <c r="L2082" s="190"/>
      <c r="M2082" s="190"/>
      <c r="N2082" s="268">
        <v>0</v>
      </c>
      <c r="O2082" s="268">
        <v>188.13</v>
      </c>
      <c r="P2082" s="190" t="s">
        <v>657</v>
      </c>
      <c r="Q2082" s="377"/>
    </row>
    <row r="2083" spans="1:17" ht="51">
      <c r="A2083" s="265">
        <v>593</v>
      </c>
      <c r="B2083" s="190"/>
      <c r="C2083" s="266" t="s">
        <v>1396</v>
      </c>
      <c r="D2083" s="267">
        <v>43895</v>
      </c>
      <c r="E2083" s="237" t="s">
        <v>5077</v>
      </c>
      <c r="F2083" s="237" t="s">
        <v>3</v>
      </c>
      <c r="G2083" s="237">
        <v>1829399</v>
      </c>
      <c r="H2083" s="190"/>
      <c r="I2083" s="248" t="s">
        <v>6064</v>
      </c>
      <c r="J2083" s="190"/>
      <c r="K2083" s="190"/>
      <c r="L2083" s="190"/>
      <c r="M2083" s="190"/>
      <c r="N2083" s="268">
        <v>0</v>
      </c>
      <c r="O2083" s="268">
        <v>10</v>
      </c>
      <c r="P2083" s="190" t="s">
        <v>657</v>
      </c>
      <c r="Q2083" s="377"/>
    </row>
    <row r="2084" spans="1:17" ht="51">
      <c r="A2084" s="265" t="s">
        <v>562</v>
      </c>
      <c r="B2084" s="190"/>
      <c r="C2084" s="266" t="s">
        <v>604</v>
      </c>
      <c r="D2084" s="267">
        <v>43895</v>
      </c>
      <c r="E2084" s="237" t="s">
        <v>5078</v>
      </c>
      <c r="F2084" s="237" t="s">
        <v>3</v>
      </c>
      <c r="G2084" s="237">
        <v>1829400</v>
      </c>
      <c r="H2084" s="190"/>
      <c r="I2084" s="248" t="s">
        <v>1344</v>
      </c>
      <c r="J2084" s="190"/>
      <c r="K2084" s="190"/>
      <c r="L2084" s="190"/>
      <c r="M2084" s="190"/>
      <c r="N2084" s="268">
        <v>0</v>
      </c>
      <c r="O2084" s="268">
        <v>1726</v>
      </c>
      <c r="P2084" s="190" t="s">
        <v>657</v>
      </c>
      <c r="Q2084" s="377"/>
    </row>
    <row r="2085" spans="1:17" ht="51">
      <c r="A2085" s="265">
        <v>81</v>
      </c>
      <c r="B2085" s="190"/>
      <c r="C2085" s="266" t="s">
        <v>55</v>
      </c>
      <c r="D2085" s="267">
        <v>43895</v>
      </c>
      <c r="E2085" s="237" t="s">
        <v>5079</v>
      </c>
      <c r="F2085" s="237" t="s">
        <v>3</v>
      </c>
      <c r="G2085" s="237">
        <v>1829406</v>
      </c>
      <c r="H2085" s="190"/>
      <c r="I2085" s="248" t="s">
        <v>4240</v>
      </c>
      <c r="J2085" s="190"/>
      <c r="K2085" s="190"/>
      <c r="L2085" s="190"/>
      <c r="M2085" s="190"/>
      <c r="N2085" s="268">
        <v>0</v>
      </c>
      <c r="O2085" s="268">
        <v>800</v>
      </c>
      <c r="P2085" s="190" t="s">
        <v>657</v>
      </c>
      <c r="Q2085" s="377"/>
    </row>
    <row r="2086" spans="1:17" ht="51">
      <c r="A2086" s="265" t="s">
        <v>562</v>
      </c>
      <c r="B2086" s="190"/>
      <c r="C2086" s="266" t="s">
        <v>604</v>
      </c>
      <c r="D2086" s="267">
        <v>43895</v>
      </c>
      <c r="E2086" s="237" t="s">
        <v>5080</v>
      </c>
      <c r="F2086" s="237" t="s">
        <v>3</v>
      </c>
      <c r="G2086" s="237">
        <v>1829441</v>
      </c>
      <c r="H2086" s="190"/>
      <c r="I2086" s="248" t="s">
        <v>1349</v>
      </c>
      <c r="J2086" s="190"/>
      <c r="K2086" s="190"/>
      <c r="L2086" s="190"/>
      <c r="M2086" s="190"/>
      <c r="N2086" s="268">
        <v>0</v>
      </c>
      <c r="O2086" s="268">
        <v>4310</v>
      </c>
      <c r="P2086" s="190" t="s">
        <v>657</v>
      </c>
      <c r="Q2086" s="377"/>
    </row>
    <row r="2087" spans="1:17" ht="51">
      <c r="A2087" s="265">
        <v>595</v>
      </c>
      <c r="B2087" s="190"/>
      <c r="C2087" s="266" t="s">
        <v>629</v>
      </c>
      <c r="D2087" s="267">
        <v>43895</v>
      </c>
      <c r="E2087" s="237" t="s">
        <v>5081</v>
      </c>
      <c r="F2087" s="237" t="s">
        <v>3</v>
      </c>
      <c r="G2087" s="237">
        <v>1829455</v>
      </c>
      <c r="H2087" s="190"/>
      <c r="I2087" s="248" t="s">
        <v>6065</v>
      </c>
      <c r="J2087" s="190"/>
      <c r="K2087" s="190"/>
      <c r="L2087" s="190"/>
      <c r="M2087" s="190"/>
      <c r="N2087" s="268">
        <v>0</v>
      </c>
      <c r="O2087" s="268">
        <v>11</v>
      </c>
      <c r="P2087" s="190" t="s">
        <v>657</v>
      </c>
      <c r="Q2087" s="377"/>
    </row>
    <row r="2088" spans="1:17" ht="51">
      <c r="A2088" s="265">
        <v>680</v>
      </c>
      <c r="B2088" s="190"/>
      <c r="C2088" s="266" t="s">
        <v>188</v>
      </c>
      <c r="D2088" s="267">
        <v>43895</v>
      </c>
      <c r="E2088" s="237" t="s">
        <v>5082</v>
      </c>
      <c r="F2088" s="237" t="s">
        <v>3</v>
      </c>
      <c r="G2088" s="237">
        <v>1829267</v>
      </c>
      <c r="H2088" s="190"/>
      <c r="I2088" s="248" t="s">
        <v>6066</v>
      </c>
      <c r="J2088" s="190"/>
      <c r="K2088" s="190"/>
      <c r="L2088" s="190"/>
      <c r="M2088" s="190"/>
      <c r="N2088" s="268">
        <v>0</v>
      </c>
      <c r="O2088" s="268">
        <v>28255.42</v>
      </c>
      <c r="P2088" s="190" t="s">
        <v>657</v>
      </c>
      <c r="Q2088" s="377"/>
    </row>
    <row r="2089" spans="1:17" ht="51">
      <c r="A2089" s="265">
        <v>680</v>
      </c>
      <c r="B2089" s="190"/>
      <c r="C2089" s="266" t="s">
        <v>188</v>
      </c>
      <c r="D2089" s="267">
        <v>43895</v>
      </c>
      <c r="E2089" s="237" t="s">
        <v>5083</v>
      </c>
      <c r="F2089" s="237" t="s">
        <v>3</v>
      </c>
      <c r="G2089" s="237">
        <v>1829270</v>
      </c>
      <c r="H2089" s="190"/>
      <c r="I2089" s="248" t="s">
        <v>6067</v>
      </c>
      <c r="J2089" s="190"/>
      <c r="K2089" s="190"/>
      <c r="L2089" s="190"/>
      <c r="M2089" s="190"/>
      <c r="N2089" s="268">
        <v>0</v>
      </c>
      <c r="O2089" s="268">
        <v>31425.119999999999</v>
      </c>
      <c r="P2089" s="190" t="s">
        <v>657</v>
      </c>
      <c r="Q2089" s="377"/>
    </row>
    <row r="2090" spans="1:17" ht="51">
      <c r="A2090" s="265">
        <v>680</v>
      </c>
      <c r="B2090" s="190"/>
      <c r="C2090" s="266" t="s">
        <v>188</v>
      </c>
      <c r="D2090" s="267">
        <v>43895</v>
      </c>
      <c r="E2090" s="237" t="s">
        <v>5084</v>
      </c>
      <c r="F2090" s="237" t="s">
        <v>3</v>
      </c>
      <c r="G2090" s="237">
        <v>1829275</v>
      </c>
      <c r="H2090" s="190"/>
      <c r="I2090" s="248" t="s">
        <v>6068</v>
      </c>
      <c r="J2090" s="190"/>
      <c r="K2090" s="190"/>
      <c r="L2090" s="190"/>
      <c r="M2090" s="190"/>
      <c r="N2090" s="268">
        <v>0</v>
      </c>
      <c r="O2090" s="268">
        <v>40</v>
      </c>
      <c r="P2090" s="190" t="s">
        <v>657</v>
      </c>
      <c r="Q2090" s="377"/>
    </row>
    <row r="2091" spans="1:17" ht="63.75">
      <c r="A2091" s="265">
        <v>680</v>
      </c>
      <c r="B2091" s="190"/>
      <c r="C2091" s="266" t="s">
        <v>188</v>
      </c>
      <c r="D2091" s="267">
        <v>43895</v>
      </c>
      <c r="E2091" s="237" t="s">
        <v>5085</v>
      </c>
      <c r="F2091" s="237" t="s">
        <v>3</v>
      </c>
      <c r="G2091" s="237">
        <v>1829278</v>
      </c>
      <c r="H2091" s="190"/>
      <c r="I2091" s="248" t="s">
        <v>6069</v>
      </c>
      <c r="J2091" s="190"/>
      <c r="K2091" s="190"/>
      <c r="L2091" s="190"/>
      <c r="M2091" s="190"/>
      <c r="N2091" s="268">
        <v>0</v>
      </c>
      <c r="O2091" s="268">
        <v>24573.95</v>
      </c>
      <c r="P2091" s="190" t="s">
        <v>657</v>
      </c>
      <c r="Q2091" s="377"/>
    </row>
    <row r="2092" spans="1:17" ht="51">
      <c r="A2092" s="265">
        <v>287</v>
      </c>
      <c r="B2092" s="190"/>
      <c r="C2092" s="266" t="s">
        <v>125</v>
      </c>
      <c r="D2092" s="267">
        <v>43895</v>
      </c>
      <c r="E2092" s="237" t="s">
        <v>5086</v>
      </c>
      <c r="F2092" s="237" t="s">
        <v>3</v>
      </c>
      <c r="G2092" s="237">
        <v>1829327</v>
      </c>
      <c r="H2092" s="190"/>
      <c r="I2092" s="248" t="s">
        <v>6070</v>
      </c>
      <c r="J2092" s="190"/>
      <c r="K2092" s="190"/>
      <c r="L2092" s="190"/>
      <c r="M2092" s="190"/>
      <c r="N2092" s="268">
        <v>0</v>
      </c>
      <c r="O2092" s="268">
        <v>63660</v>
      </c>
      <c r="P2092" s="190" t="s">
        <v>657</v>
      </c>
      <c r="Q2092" s="377"/>
    </row>
    <row r="2093" spans="1:17" ht="51">
      <c r="A2093" s="265">
        <v>287</v>
      </c>
      <c r="B2093" s="190"/>
      <c r="C2093" s="266" t="s">
        <v>125</v>
      </c>
      <c r="D2093" s="267">
        <v>43895</v>
      </c>
      <c r="E2093" s="237" t="s">
        <v>5087</v>
      </c>
      <c r="F2093" s="237" t="s">
        <v>3</v>
      </c>
      <c r="G2093" s="237">
        <v>1829330</v>
      </c>
      <c r="H2093" s="190"/>
      <c r="I2093" s="248" t="s">
        <v>6071</v>
      </c>
      <c r="J2093" s="190"/>
      <c r="K2093" s="190"/>
      <c r="L2093" s="190"/>
      <c r="M2093" s="190"/>
      <c r="N2093" s="268">
        <v>0</v>
      </c>
      <c r="O2093" s="268">
        <v>21220</v>
      </c>
      <c r="P2093" s="190" t="s">
        <v>657</v>
      </c>
      <c r="Q2093" s="377"/>
    </row>
    <row r="2094" spans="1:17" ht="51">
      <c r="A2094" s="265">
        <v>287</v>
      </c>
      <c r="B2094" s="190"/>
      <c r="C2094" s="266" t="s">
        <v>125</v>
      </c>
      <c r="D2094" s="267">
        <v>43895</v>
      </c>
      <c r="E2094" s="237" t="s">
        <v>5088</v>
      </c>
      <c r="F2094" s="237" t="s">
        <v>3</v>
      </c>
      <c r="G2094" s="237">
        <v>1829335</v>
      </c>
      <c r="H2094" s="190"/>
      <c r="I2094" s="248" t="s">
        <v>6072</v>
      </c>
      <c r="J2094" s="190"/>
      <c r="K2094" s="190"/>
      <c r="L2094" s="190"/>
      <c r="M2094" s="190"/>
      <c r="N2094" s="268">
        <v>0</v>
      </c>
      <c r="O2094" s="268">
        <v>5040</v>
      </c>
      <c r="P2094" s="190" t="s">
        <v>657</v>
      </c>
      <c r="Q2094" s="377"/>
    </row>
    <row r="2095" spans="1:17" ht="51">
      <c r="A2095" s="265">
        <v>287</v>
      </c>
      <c r="B2095" s="190"/>
      <c r="C2095" s="266" t="s">
        <v>125</v>
      </c>
      <c r="D2095" s="267">
        <v>43895</v>
      </c>
      <c r="E2095" s="237" t="s">
        <v>5089</v>
      </c>
      <c r="F2095" s="237" t="s">
        <v>3</v>
      </c>
      <c r="G2095" s="237">
        <v>1829337</v>
      </c>
      <c r="H2095" s="190"/>
      <c r="I2095" s="248" t="s">
        <v>6073</v>
      </c>
      <c r="J2095" s="190"/>
      <c r="K2095" s="190"/>
      <c r="L2095" s="190"/>
      <c r="M2095" s="190"/>
      <c r="N2095" s="268">
        <v>0</v>
      </c>
      <c r="O2095" s="268">
        <v>50.01</v>
      </c>
      <c r="P2095" s="190" t="s">
        <v>657</v>
      </c>
      <c r="Q2095" s="377"/>
    </row>
    <row r="2096" spans="1:17" ht="51">
      <c r="A2096" s="265">
        <v>373</v>
      </c>
      <c r="B2096" s="190"/>
      <c r="C2096" s="266" t="s">
        <v>625</v>
      </c>
      <c r="D2096" s="267">
        <v>43895</v>
      </c>
      <c r="E2096" s="237" t="s">
        <v>5090</v>
      </c>
      <c r="F2096" s="237" t="s">
        <v>3</v>
      </c>
      <c r="G2096" s="237">
        <v>1829374</v>
      </c>
      <c r="H2096" s="190"/>
      <c r="I2096" s="248" t="s">
        <v>6074</v>
      </c>
      <c r="J2096" s="190"/>
      <c r="K2096" s="190"/>
      <c r="L2096" s="190"/>
      <c r="M2096" s="190"/>
      <c r="N2096" s="268">
        <v>0</v>
      </c>
      <c r="O2096" s="268">
        <v>6014.25</v>
      </c>
      <c r="P2096" s="190" t="s">
        <v>657</v>
      </c>
      <c r="Q2096" s="377"/>
    </row>
    <row r="2097" spans="1:17" ht="51">
      <c r="A2097" s="265">
        <v>87</v>
      </c>
      <c r="B2097" s="190"/>
      <c r="C2097" s="266" t="s">
        <v>57</v>
      </c>
      <c r="D2097" s="267">
        <v>43895</v>
      </c>
      <c r="E2097" s="237" t="s">
        <v>5091</v>
      </c>
      <c r="F2097" s="237" t="s">
        <v>3</v>
      </c>
      <c r="G2097" s="237">
        <v>1829375</v>
      </c>
      <c r="H2097" s="190"/>
      <c r="I2097" s="248" t="s">
        <v>6075</v>
      </c>
      <c r="J2097" s="190"/>
      <c r="K2097" s="190"/>
      <c r="L2097" s="190"/>
      <c r="M2097" s="190"/>
      <c r="N2097" s="268">
        <v>0</v>
      </c>
      <c r="O2097" s="268">
        <v>18969.439999999999</v>
      </c>
      <c r="P2097" s="190" t="s">
        <v>657</v>
      </c>
      <c r="Q2097" s="377"/>
    </row>
    <row r="2098" spans="1:17" ht="51">
      <c r="A2098" s="265">
        <v>902</v>
      </c>
      <c r="B2098" s="190"/>
      <c r="C2098" s="266" t="s">
        <v>200</v>
      </c>
      <c r="D2098" s="267">
        <v>43895</v>
      </c>
      <c r="E2098" s="237" t="s">
        <v>5092</v>
      </c>
      <c r="F2098" s="237" t="s">
        <v>3</v>
      </c>
      <c r="G2098" s="237">
        <v>1829376</v>
      </c>
      <c r="H2098" s="190"/>
      <c r="I2098" s="248" t="s">
        <v>6076</v>
      </c>
      <c r="J2098" s="190"/>
      <c r="K2098" s="190"/>
      <c r="L2098" s="190"/>
      <c r="M2098" s="190"/>
      <c r="N2098" s="268">
        <v>0</v>
      </c>
      <c r="O2098" s="268">
        <v>2006.68</v>
      </c>
      <c r="P2098" s="190" t="s">
        <v>657</v>
      </c>
      <c r="Q2098" s="377"/>
    </row>
    <row r="2099" spans="1:17" ht="63.75">
      <c r="A2099" s="265">
        <v>597</v>
      </c>
      <c r="B2099" s="190"/>
      <c r="C2099" s="266" t="s">
        <v>705</v>
      </c>
      <c r="D2099" s="267">
        <v>43895</v>
      </c>
      <c r="E2099" s="237" t="s">
        <v>5093</v>
      </c>
      <c r="F2099" s="237" t="s">
        <v>3</v>
      </c>
      <c r="G2099" s="237">
        <v>1829377</v>
      </c>
      <c r="H2099" s="190"/>
      <c r="I2099" s="248" t="s">
        <v>6077</v>
      </c>
      <c r="J2099" s="190"/>
      <c r="K2099" s="190"/>
      <c r="L2099" s="190"/>
      <c r="M2099" s="190"/>
      <c r="N2099" s="268">
        <v>0</v>
      </c>
      <c r="O2099" s="268">
        <v>43665.91</v>
      </c>
      <c r="P2099" s="190" t="s">
        <v>657</v>
      </c>
      <c r="Q2099" s="377"/>
    </row>
    <row r="2100" spans="1:17" ht="51">
      <c r="A2100" s="265">
        <v>862</v>
      </c>
      <c r="B2100" s="190"/>
      <c r="C2100" s="266" t="s">
        <v>196</v>
      </c>
      <c r="D2100" s="267">
        <v>43895</v>
      </c>
      <c r="E2100" s="237" t="s">
        <v>5094</v>
      </c>
      <c r="F2100" s="237" t="s">
        <v>3</v>
      </c>
      <c r="G2100" s="237">
        <v>1829378</v>
      </c>
      <c r="H2100" s="190"/>
      <c r="I2100" s="248" t="s">
        <v>6078</v>
      </c>
      <c r="J2100" s="190"/>
      <c r="K2100" s="190"/>
      <c r="L2100" s="190"/>
      <c r="M2100" s="190"/>
      <c r="N2100" s="268">
        <v>0</v>
      </c>
      <c r="O2100" s="268">
        <v>488</v>
      </c>
      <c r="P2100" s="190" t="s">
        <v>657</v>
      </c>
      <c r="Q2100" s="377"/>
    </row>
    <row r="2101" spans="1:17" ht="51">
      <c r="A2101" s="265">
        <v>81</v>
      </c>
      <c r="B2101" s="190"/>
      <c r="C2101" s="266" t="s">
        <v>55</v>
      </c>
      <c r="D2101" s="267">
        <v>43895</v>
      </c>
      <c r="E2101" s="237" t="s">
        <v>5095</v>
      </c>
      <c r="F2101" s="237" t="s">
        <v>3</v>
      </c>
      <c r="G2101" s="237">
        <v>1829465</v>
      </c>
      <c r="H2101" s="190"/>
      <c r="I2101" s="248" t="s">
        <v>6079</v>
      </c>
      <c r="J2101" s="190"/>
      <c r="K2101" s="190"/>
      <c r="L2101" s="190"/>
      <c r="M2101" s="190"/>
      <c r="N2101" s="268">
        <v>0</v>
      </c>
      <c r="O2101" s="268">
        <v>25</v>
      </c>
      <c r="P2101" s="190" t="s">
        <v>657</v>
      </c>
      <c r="Q2101" s="377"/>
    </row>
    <row r="2102" spans="1:17" ht="51">
      <c r="A2102" s="265">
        <v>592</v>
      </c>
      <c r="B2102" s="190"/>
      <c r="C2102" s="266" t="s">
        <v>634</v>
      </c>
      <c r="D2102" s="267">
        <v>43895</v>
      </c>
      <c r="E2102" s="237" t="s">
        <v>5096</v>
      </c>
      <c r="F2102" s="237" t="s">
        <v>3</v>
      </c>
      <c r="G2102" s="237">
        <v>1829475</v>
      </c>
      <c r="H2102" s="190"/>
      <c r="I2102" s="248" t="s">
        <v>6080</v>
      </c>
      <c r="J2102" s="190"/>
      <c r="K2102" s="190"/>
      <c r="L2102" s="190"/>
      <c r="M2102" s="190"/>
      <c r="N2102" s="268">
        <v>0</v>
      </c>
      <c r="O2102" s="268">
        <v>242.9</v>
      </c>
      <c r="P2102" s="190" t="s">
        <v>657</v>
      </c>
      <c r="Q2102" s="377"/>
    </row>
    <row r="2103" spans="1:17" ht="51">
      <c r="A2103" s="265">
        <v>132</v>
      </c>
      <c r="B2103" s="190"/>
      <c r="C2103" s="266" t="s">
        <v>67</v>
      </c>
      <c r="D2103" s="267">
        <v>43895</v>
      </c>
      <c r="E2103" s="237" t="s">
        <v>5097</v>
      </c>
      <c r="F2103" s="237" t="s">
        <v>3</v>
      </c>
      <c r="G2103" s="237">
        <v>1829476</v>
      </c>
      <c r="H2103" s="190"/>
      <c r="I2103" s="248" t="s">
        <v>6081</v>
      </c>
      <c r="J2103" s="190"/>
      <c r="K2103" s="190"/>
      <c r="L2103" s="190"/>
      <c r="M2103" s="190"/>
      <c r="N2103" s="268">
        <v>0</v>
      </c>
      <c r="O2103" s="268">
        <v>6461.19</v>
      </c>
      <c r="P2103" s="190" t="s">
        <v>657</v>
      </c>
      <c r="Q2103" s="377"/>
    </row>
    <row r="2104" spans="1:17" ht="51">
      <c r="A2104" s="265">
        <v>41</v>
      </c>
      <c r="B2104" s="190"/>
      <c r="C2104" s="266" t="s">
        <v>47</v>
      </c>
      <c r="D2104" s="267">
        <v>43895</v>
      </c>
      <c r="E2104" s="237" t="s">
        <v>5098</v>
      </c>
      <c r="F2104" s="237" t="s">
        <v>3</v>
      </c>
      <c r="G2104" s="237">
        <v>1829478</v>
      </c>
      <c r="H2104" s="190"/>
      <c r="I2104" s="248" t="s">
        <v>6082</v>
      </c>
      <c r="J2104" s="190"/>
      <c r="K2104" s="190"/>
      <c r="L2104" s="190"/>
      <c r="M2104" s="190"/>
      <c r="N2104" s="268">
        <v>0</v>
      </c>
      <c r="O2104" s="268">
        <v>1114.51</v>
      </c>
      <c r="P2104" s="190" t="s">
        <v>657</v>
      </c>
      <c r="Q2104" s="377"/>
    </row>
    <row r="2105" spans="1:17" ht="63.75">
      <c r="A2105" s="265">
        <v>661</v>
      </c>
      <c r="B2105" s="190"/>
      <c r="C2105" s="266" t="s">
        <v>186</v>
      </c>
      <c r="D2105" s="267">
        <v>43895</v>
      </c>
      <c r="E2105" s="237" t="s">
        <v>5099</v>
      </c>
      <c r="F2105" s="237" t="s">
        <v>3</v>
      </c>
      <c r="G2105" s="237">
        <v>1829484</v>
      </c>
      <c r="H2105" s="190"/>
      <c r="I2105" s="248" t="s">
        <v>6083</v>
      </c>
      <c r="J2105" s="190"/>
      <c r="K2105" s="190"/>
      <c r="L2105" s="190"/>
      <c r="M2105" s="190"/>
      <c r="N2105" s="268">
        <v>0</v>
      </c>
      <c r="O2105" s="268">
        <v>12618.14</v>
      </c>
      <c r="P2105" s="190" t="s">
        <v>657</v>
      </c>
      <c r="Q2105" s="377"/>
    </row>
    <row r="2106" spans="1:17" ht="51">
      <c r="A2106" s="265">
        <v>20</v>
      </c>
      <c r="B2106" s="190"/>
      <c r="C2106" s="266" t="s">
        <v>44</v>
      </c>
      <c r="D2106" s="267">
        <v>43895</v>
      </c>
      <c r="E2106" s="237" t="s">
        <v>5100</v>
      </c>
      <c r="F2106" s="237" t="s">
        <v>3</v>
      </c>
      <c r="G2106" s="237">
        <v>1829498</v>
      </c>
      <c r="H2106" s="190"/>
      <c r="I2106" s="248" t="s">
        <v>6084</v>
      </c>
      <c r="J2106" s="190"/>
      <c r="K2106" s="190"/>
      <c r="L2106" s="190"/>
      <c r="M2106" s="190"/>
      <c r="N2106" s="268">
        <v>0</v>
      </c>
      <c r="O2106" s="268">
        <v>482</v>
      </c>
      <c r="P2106" s="190" t="s">
        <v>657</v>
      </c>
      <c r="Q2106" s="377"/>
    </row>
    <row r="2107" spans="1:17" ht="51">
      <c r="A2107" s="265">
        <v>35</v>
      </c>
      <c r="B2107" s="190"/>
      <c r="C2107" s="266" t="s">
        <v>46</v>
      </c>
      <c r="D2107" s="267">
        <v>43895</v>
      </c>
      <c r="E2107" s="237" t="s">
        <v>5101</v>
      </c>
      <c r="F2107" s="237" t="s">
        <v>3</v>
      </c>
      <c r="G2107" s="237">
        <v>1829505</v>
      </c>
      <c r="H2107" s="190"/>
      <c r="I2107" s="248" t="s">
        <v>4198</v>
      </c>
      <c r="J2107" s="190"/>
      <c r="K2107" s="190"/>
      <c r="L2107" s="190"/>
      <c r="M2107" s="190"/>
      <c r="N2107" s="268">
        <v>0</v>
      </c>
      <c r="O2107" s="268">
        <v>3513.93</v>
      </c>
      <c r="P2107" s="190" t="s">
        <v>657</v>
      </c>
      <c r="Q2107" s="377"/>
    </row>
    <row r="2108" spans="1:17" ht="76.5">
      <c r="A2108" s="265">
        <v>16</v>
      </c>
      <c r="B2108" s="190"/>
      <c r="C2108" s="266" t="s">
        <v>43</v>
      </c>
      <c r="D2108" s="267">
        <v>43895</v>
      </c>
      <c r="E2108" s="237" t="s">
        <v>5102</v>
      </c>
      <c r="F2108" s="237" t="s">
        <v>618</v>
      </c>
      <c r="G2108" s="237">
        <v>10452</v>
      </c>
      <c r="H2108" s="190"/>
      <c r="I2108" s="248" t="s">
        <v>6085</v>
      </c>
      <c r="J2108" s="190"/>
      <c r="K2108" s="190"/>
      <c r="L2108" s="190"/>
      <c r="M2108" s="190"/>
      <c r="N2108" s="268">
        <v>2532.69</v>
      </c>
      <c r="O2108" s="268">
        <v>0</v>
      </c>
      <c r="P2108" s="190" t="s">
        <v>657</v>
      </c>
      <c r="Q2108" s="377"/>
    </row>
    <row r="2109" spans="1:17" ht="76.5">
      <c r="A2109" s="265">
        <v>16</v>
      </c>
      <c r="B2109" s="190"/>
      <c r="C2109" s="266" t="s">
        <v>43</v>
      </c>
      <c r="D2109" s="267">
        <v>43895</v>
      </c>
      <c r="E2109" s="237" t="s">
        <v>5103</v>
      </c>
      <c r="F2109" s="237" t="s">
        <v>618</v>
      </c>
      <c r="G2109" s="237">
        <v>10451</v>
      </c>
      <c r="H2109" s="190"/>
      <c r="I2109" s="248" t="s">
        <v>6086</v>
      </c>
      <c r="J2109" s="190"/>
      <c r="K2109" s="190"/>
      <c r="L2109" s="190"/>
      <c r="M2109" s="190"/>
      <c r="N2109" s="268">
        <v>2532.69</v>
      </c>
      <c r="O2109" s="268">
        <v>0</v>
      </c>
      <c r="P2109" s="190" t="s">
        <v>657</v>
      </c>
      <c r="Q2109" s="377"/>
    </row>
    <row r="2110" spans="1:17" ht="76.5">
      <c r="A2110" s="265">
        <v>16</v>
      </c>
      <c r="B2110" s="190"/>
      <c r="C2110" s="266" t="s">
        <v>43</v>
      </c>
      <c r="D2110" s="267">
        <v>43895</v>
      </c>
      <c r="E2110" s="237" t="s">
        <v>5104</v>
      </c>
      <c r="F2110" s="237" t="s">
        <v>618</v>
      </c>
      <c r="G2110" s="237">
        <v>10455</v>
      </c>
      <c r="H2110" s="190"/>
      <c r="I2110" s="248" t="s">
        <v>6087</v>
      </c>
      <c r="J2110" s="190"/>
      <c r="K2110" s="190"/>
      <c r="L2110" s="190"/>
      <c r="M2110" s="190"/>
      <c r="N2110" s="268">
        <v>2913.71</v>
      </c>
      <c r="O2110" s="268">
        <v>0</v>
      </c>
      <c r="P2110" s="190" t="s">
        <v>657</v>
      </c>
      <c r="Q2110" s="377"/>
    </row>
    <row r="2111" spans="1:17" ht="76.5">
      <c r="A2111" s="265">
        <v>16</v>
      </c>
      <c r="B2111" s="190"/>
      <c r="C2111" s="266" t="s">
        <v>43</v>
      </c>
      <c r="D2111" s="267">
        <v>43895</v>
      </c>
      <c r="E2111" s="237" t="s">
        <v>5105</v>
      </c>
      <c r="F2111" s="237" t="s">
        <v>618</v>
      </c>
      <c r="G2111" s="237">
        <v>10457</v>
      </c>
      <c r="H2111" s="190"/>
      <c r="I2111" s="248" t="s">
        <v>6088</v>
      </c>
      <c r="J2111" s="190"/>
      <c r="K2111" s="190"/>
      <c r="L2111" s="190"/>
      <c r="M2111" s="190"/>
      <c r="N2111" s="268">
        <v>2549.52</v>
      </c>
      <c r="O2111" s="268">
        <v>0</v>
      </c>
      <c r="P2111" s="190" t="s">
        <v>657</v>
      </c>
      <c r="Q2111" s="377"/>
    </row>
    <row r="2112" spans="1:17" ht="76.5">
      <c r="A2112" s="265">
        <v>16</v>
      </c>
      <c r="B2112" s="190"/>
      <c r="C2112" s="266" t="s">
        <v>43</v>
      </c>
      <c r="D2112" s="267">
        <v>43895</v>
      </c>
      <c r="E2112" s="237" t="s">
        <v>5106</v>
      </c>
      <c r="F2112" s="237" t="s">
        <v>618</v>
      </c>
      <c r="G2112" s="237">
        <v>10458</v>
      </c>
      <c r="H2112" s="190"/>
      <c r="I2112" s="248" t="s">
        <v>6089</v>
      </c>
      <c r="J2112" s="190"/>
      <c r="K2112" s="190"/>
      <c r="L2112" s="190"/>
      <c r="M2112" s="190"/>
      <c r="N2112" s="268">
        <v>2545.0300000000002</v>
      </c>
      <c r="O2112" s="268">
        <v>0</v>
      </c>
      <c r="P2112" s="190" t="s">
        <v>657</v>
      </c>
      <c r="Q2112" s="377"/>
    </row>
    <row r="2113" spans="1:17" ht="76.5">
      <c r="A2113" s="265">
        <v>16</v>
      </c>
      <c r="B2113" s="190"/>
      <c r="C2113" s="266" t="s">
        <v>43</v>
      </c>
      <c r="D2113" s="267">
        <v>43895</v>
      </c>
      <c r="E2113" s="237" t="s">
        <v>5107</v>
      </c>
      <c r="F2113" s="237" t="s">
        <v>618</v>
      </c>
      <c r="G2113" s="237">
        <v>10461</v>
      </c>
      <c r="H2113" s="190"/>
      <c r="I2113" s="248" t="s">
        <v>6090</v>
      </c>
      <c r="J2113" s="190"/>
      <c r="K2113" s="190"/>
      <c r="L2113" s="190"/>
      <c r="M2113" s="190"/>
      <c r="N2113" s="268">
        <v>2545.0300000000002</v>
      </c>
      <c r="O2113" s="268">
        <v>0</v>
      </c>
      <c r="P2113" s="190" t="s">
        <v>657</v>
      </c>
      <c r="Q2113" s="377"/>
    </row>
    <row r="2114" spans="1:17" ht="114.75">
      <c r="A2114" s="265">
        <v>291</v>
      </c>
      <c r="B2114" s="190"/>
      <c r="C2114" s="266" t="s">
        <v>128</v>
      </c>
      <c r="D2114" s="267">
        <v>43895</v>
      </c>
      <c r="E2114" s="237" t="s">
        <v>5108</v>
      </c>
      <c r="F2114" s="237" t="s">
        <v>658</v>
      </c>
      <c r="G2114" s="237">
        <v>1307588</v>
      </c>
      <c r="H2114" s="190"/>
      <c r="I2114" s="248" t="s">
        <v>6091</v>
      </c>
      <c r="J2114" s="190"/>
      <c r="K2114" s="190"/>
      <c r="L2114" s="190"/>
      <c r="M2114" s="190"/>
      <c r="N2114" s="268">
        <v>28715849.600000001</v>
      </c>
      <c r="O2114" s="268">
        <v>0</v>
      </c>
      <c r="P2114" s="190" t="s">
        <v>657</v>
      </c>
      <c r="Q2114" s="377"/>
    </row>
    <row r="2115" spans="1:17" ht="89.25">
      <c r="A2115" s="265">
        <v>599</v>
      </c>
      <c r="B2115" s="190"/>
      <c r="C2115" s="266" t="s">
        <v>1300</v>
      </c>
      <c r="D2115" s="267">
        <v>43895</v>
      </c>
      <c r="E2115" s="237" t="s">
        <v>5109</v>
      </c>
      <c r="F2115" s="237" t="s">
        <v>6</v>
      </c>
      <c r="G2115" s="237">
        <v>980025</v>
      </c>
      <c r="H2115" s="190"/>
      <c r="I2115" s="248" t="s">
        <v>6092</v>
      </c>
      <c r="J2115" s="190"/>
      <c r="K2115" s="190"/>
      <c r="L2115" s="190"/>
      <c r="M2115" s="190"/>
      <c r="N2115" s="268">
        <v>0</v>
      </c>
      <c r="O2115" s="268">
        <v>82320</v>
      </c>
      <c r="P2115" s="190" t="s">
        <v>657</v>
      </c>
      <c r="Q2115" s="377"/>
    </row>
    <row r="2116" spans="1:17" ht="89.25">
      <c r="A2116" s="265">
        <v>599</v>
      </c>
      <c r="B2116" s="190"/>
      <c r="C2116" s="266" t="s">
        <v>1300</v>
      </c>
      <c r="D2116" s="267">
        <v>43895</v>
      </c>
      <c r="E2116" s="237" t="s">
        <v>5110</v>
      </c>
      <c r="F2116" s="237" t="s">
        <v>11</v>
      </c>
      <c r="G2116" s="237">
        <v>980025</v>
      </c>
      <c r="H2116" s="190"/>
      <c r="I2116" s="248" t="s">
        <v>6093</v>
      </c>
      <c r="J2116" s="190"/>
      <c r="K2116" s="190"/>
      <c r="L2116" s="190"/>
      <c r="M2116" s="190"/>
      <c r="N2116" s="268">
        <v>50</v>
      </c>
      <c r="O2116" s="268">
        <v>0</v>
      </c>
      <c r="P2116" s="190" t="s">
        <v>657</v>
      </c>
      <c r="Q2116" s="377"/>
    </row>
    <row r="2117" spans="1:17" ht="63.75">
      <c r="A2117" s="265">
        <v>513</v>
      </c>
      <c r="B2117" s="190"/>
      <c r="C2117" s="266" t="s">
        <v>169</v>
      </c>
      <c r="D2117" s="267">
        <v>43895</v>
      </c>
      <c r="E2117" s="237" t="s">
        <v>5111</v>
      </c>
      <c r="F2117" s="237" t="s">
        <v>15</v>
      </c>
      <c r="G2117" s="237">
        <v>1289062</v>
      </c>
      <c r="H2117" s="190"/>
      <c r="I2117" s="248" t="s">
        <v>6094</v>
      </c>
      <c r="J2117" s="190"/>
      <c r="K2117" s="190"/>
      <c r="L2117" s="190"/>
      <c r="M2117" s="190"/>
      <c r="N2117" s="268">
        <v>50</v>
      </c>
      <c r="O2117" s="268">
        <v>0</v>
      </c>
      <c r="P2117" s="190" t="s">
        <v>657</v>
      </c>
      <c r="Q2117" s="377"/>
    </row>
    <row r="2118" spans="1:17" ht="63.75">
      <c r="A2118" s="265">
        <v>513</v>
      </c>
      <c r="B2118" s="190"/>
      <c r="C2118" s="266" t="s">
        <v>169</v>
      </c>
      <c r="D2118" s="267">
        <v>43895</v>
      </c>
      <c r="E2118" s="237" t="s">
        <v>5112</v>
      </c>
      <c r="F2118" s="237" t="s">
        <v>15</v>
      </c>
      <c r="G2118" s="237">
        <v>1289066</v>
      </c>
      <c r="H2118" s="190"/>
      <c r="I2118" s="248" t="s">
        <v>6095</v>
      </c>
      <c r="J2118" s="190"/>
      <c r="K2118" s="190"/>
      <c r="L2118" s="190"/>
      <c r="M2118" s="190"/>
      <c r="N2118" s="268">
        <v>50</v>
      </c>
      <c r="O2118" s="268">
        <v>0</v>
      </c>
      <c r="P2118" s="190" t="s">
        <v>657</v>
      </c>
      <c r="Q2118" s="377"/>
    </row>
    <row r="2119" spans="1:17" ht="63.75">
      <c r="A2119" s="265" t="s">
        <v>554</v>
      </c>
      <c r="B2119" s="190"/>
      <c r="C2119" s="266" t="s">
        <v>728</v>
      </c>
      <c r="D2119" s="267">
        <v>43895</v>
      </c>
      <c r="E2119" s="237" t="s">
        <v>5113</v>
      </c>
      <c r="F2119" s="237" t="s">
        <v>15</v>
      </c>
      <c r="G2119" s="237">
        <v>1289204</v>
      </c>
      <c r="H2119" s="190"/>
      <c r="I2119" s="248" t="s">
        <v>6096</v>
      </c>
      <c r="J2119" s="190"/>
      <c r="K2119" s="190"/>
      <c r="L2119" s="190"/>
      <c r="M2119" s="190"/>
      <c r="N2119" s="268">
        <v>50</v>
      </c>
      <c r="O2119" s="268">
        <v>0</v>
      </c>
      <c r="P2119" s="190" t="s">
        <v>657</v>
      </c>
      <c r="Q2119" s="377"/>
    </row>
    <row r="2120" spans="1:17" ht="63.75">
      <c r="A2120" s="265" t="s">
        <v>554</v>
      </c>
      <c r="B2120" s="190"/>
      <c r="C2120" s="266" t="s">
        <v>728</v>
      </c>
      <c r="D2120" s="267">
        <v>43895</v>
      </c>
      <c r="E2120" s="237" t="s">
        <v>5114</v>
      </c>
      <c r="F2120" s="237" t="s">
        <v>15</v>
      </c>
      <c r="G2120" s="237">
        <v>1289206</v>
      </c>
      <c r="H2120" s="190"/>
      <c r="I2120" s="248" t="s">
        <v>6097</v>
      </c>
      <c r="J2120" s="190"/>
      <c r="K2120" s="190"/>
      <c r="L2120" s="190"/>
      <c r="M2120" s="190"/>
      <c r="N2120" s="268">
        <v>50</v>
      </c>
      <c r="O2120" s="268">
        <v>0</v>
      </c>
      <c r="P2120" s="190" t="s">
        <v>657</v>
      </c>
      <c r="Q2120" s="377"/>
    </row>
    <row r="2121" spans="1:17" ht="63.75">
      <c r="A2121" s="265" t="s">
        <v>554</v>
      </c>
      <c r="B2121" s="190"/>
      <c r="C2121" s="266" t="s">
        <v>728</v>
      </c>
      <c r="D2121" s="267">
        <v>43895</v>
      </c>
      <c r="E2121" s="237" t="s">
        <v>5115</v>
      </c>
      <c r="F2121" s="237" t="s">
        <v>15</v>
      </c>
      <c r="G2121" s="237">
        <v>1289208</v>
      </c>
      <c r="H2121" s="190"/>
      <c r="I2121" s="248" t="s">
        <v>6098</v>
      </c>
      <c r="J2121" s="190"/>
      <c r="K2121" s="190"/>
      <c r="L2121" s="190"/>
      <c r="M2121" s="190"/>
      <c r="N2121" s="268">
        <v>50</v>
      </c>
      <c r="O2121" s="268">
        <v>0</v>
      </c>
      <c r="P2121" s="190" t="s">
        <v>657</v>
      </c>
      <c r="Q2121" s="377"/>
    </row>
    <row r="2122" spans="1:17" ht="63.75">
      <c r="A2122" s="265">
        <v>16</v>
      </c>
      <c r="B2122" s="190"/>
      <c r="C2122" s="266" t="s">
        <v>43</v>
      </c>
      <c r="D2122" s="267">
        <v>43895</v>
      </c>
      <c r="E2122" s="237" t="s">
        <v>5116</v>
      </c>
      <c r="F2122" s="237" t="s">
        <v>618</v>
      </c>
      <c r="G2122" s="237">
        <v>10473</v>
      </c>
      <c r="H2122" s="190"/>
      <c r="I2122" s="248" t="s">
        <v>6099</v>
      </c>
      <c r="J2122" s="190"/>
      <c r="K2122" s="190"/>
      <c r="L2122" s="190"/>
      <c r="M2122" s="190"/>
      <c r="N2122" s="268">
        <v>1060.75</v>
      </c>
      <c r="O2122" s="268">
        <v>0</v>
      </c>
      <c r="P2122" s="190" t="s">
        <v>657</v>
      </c>
      <c r="Q2122" s="377"/>
    </row>
    <row r="2123" spans="1:17" ht="76.5">
      <c r="A2123" s="265">
        <v>16</v>
      </c>
      <c r="B2123" s="190"/>
      <c r="C2123" s="266" t="s">
        <v>43</v>
      </c>
      <c r="D2123" s="267">
        <v>43895</v>
      </c>
      <c r="E2123" s="237" t="s">
        <v>5117</v>
      </c>
      <c r="F2123" s="237" t="s">
        <v>618</v>
      </c>
      <c r="G2123" s="237">
        <v>10474</v>
      </c>
      <c r="H2123" s="190"/>
      <c r="I2123" s="248" t="s">
        <v>6100</v>
      </c>
      <c r="J2123" s="190"/>
      <c r="K2123" s="190"/>
      <c r="L2123" s="190"/>
      <c r="M2123" s="190"/>
      <c r="N2123" s="268">
        <v>763.74</v>
      </c>
      <c r="O2123" s="268">
        <v>0</v>
      </c>
      <c r="P2123" s="190" t="s">
        <v>657</v>
      </c>
      <c r="Q2123" s="377"/>
    </row>
    <row r="2124" spans="1:17" ht="76.5">
      <c r="A2124" s="265">
        <v>16</v>
      </c>
      <c r="B2124" s="190"/>
      <c r="C2124" s="266" t="s">
        <v>43</v>
      </c>
      <c r="D2124" s="267">
        <v>43895</v>
      </c>
      <c r="E2124" s="237" t="s">
        <v>5118</v>
      </c>
      <c r="F2124" s="237" t="s">
        <v>618</v>
      </c>
      <c r="G2124" s="237">
        <v>10477</v>
      </c>
      <c r="H2124" s="190"/>
      <c r="I2124" s="248" t="s">
        <v>6101</v>
      </c>
      <c r="J2124" s="190"/>
      <c r="K2124" s="190"/>
      <c r="L2124" s="190"/>
      <c r="M2124" s="190"/>
      <c r="N2124" s="268">
        <v>900.15</v>
      </c>
      <c r="O2124" s="268">
        <v>0</v>
      </c>
      <c r="P2124" s="190" t="s">
        <v>657</v>
      </c>
      <c r="Q2124" s="377"/>
    </row>
    <row r="2125" spans="1:17" ht="63.75">
      <c r="A2125" s="265">
        <v>16</v>
      </c>
      <c r="B2125" s="190"/>
      <c r="C2125" s="266" t="s">
        <v>43</v>
      </c>
      <c r="D2125" s="267">
        <v>43895</v>
      </c>
      <c r="E2125" s="237" t="s">
        <v>5119</v>
      </c>
      <c r="F2125" s="237" t="s">
        <v>618</v>
      </c>
      <c r="G2125" s="237">
        <v>10471</v>
      </c>
      <c r="H2125" s="190"/>
      <c r="I2125" s="248" t="s">
        <v>6102</v>
      </c>
      <c r="J2125" s="190"/>
      <c r="K2125" s="190"/>
      <c r="L2125" s="190"/>
      <c r="M2125" s="190"/>
      <c r="N2125" s="268">
        <v>1272.9000000000001</v>
      </c>
      <c r="O2125" s="268">
        <v>0</v>
      </c>
      <c r="P2125" s="190" t="s">
        <v>657</v>
      </c>
      <c r="Q2125" s="377"/>
    </row>
    <row r="2126" spans="1:17" ht="63.75">
      <c r="A2126" s="265">
        <v>16</v>
      </c>
      <c r="B2126" s="190"/>
      <c r="C2126" s="266" t="s">
        <v>43</v>
      </c>
      <c r="D2126" s="267">
        <v>43895</v>
      </c>
      <c r="E2126" s="237" t="s">
        <v>5120</v>
      </c>
      <c r="F2126" s="237" t="s">
        <v>618</v>
      </c>
      <c r="G2126" s="237">
        <v>10475</v>
      </c>
      <c r="H2126" s="190"/>
      <c r="I2126" s="248" t="s">
        <v>6103</v>
      </c>
      <c r="J2126" s="190"/>
      <c r="K2126" s="190"/>
      <c r="L2126" s="190"/>
      <c r="M2126" s="190"/>
      <c r="N2126" s="268">
        <v>1060.75</v>
      </c>
      <c r="O2126" s="268">
        <v>0</v>
      </c>
      <c r="P2126" s="190" t="s">
        <v>657</v>
      </c>
      <c r="Q2126" s="377"/>
    </row>
    <row r="2127" spans="1:17" ht="63.75">
      <c r="A2127" s="265">
        <v>16</v>
      </c>
      <c r="B2127" s="190"/>
      <c r="C2127" s="266" t="s">
        <v>43</v>
      </c>
      <c r="D2127" s="267">
        <v>43895</v>
      </c>
      <c r="E2127" s="237" t="s">
        <v>5121</v>
      </c>
      <c r="F2127" s="237" t="s">
        <v>618</v>
      </c>
      <c r="G2127" s="237">
        <v>10468</v>
      </c>
      <c r="H2127" s="190"/>
      <c r="I2127" s="248" t="s">
        <v>6104</v>
      </c>
      <c r="J2127" s="190"/>
      <c r="K2127" s="190"/>
      <c r="L2127" s="190"/>
      <c r="M2127" s="190"/>
      <c r="N2127" s="268">
        <v>1272.9000000000001</v>
      </c>
      <c r="O2127" s="268">
        <v>0</v>
      </c>
      <c r="P2127" s="190" t="s">
        <v>657</v>
      </c>
      <c r="Q2127" s="377"/>
    </row>
    <row r="2128" spans="1:17" ht="76.5">
      <c r="A2128" s="265">
        <v>16</v>
      </c>
      <c r="B2128" s="190"/>
      <c r="C2128" s="266" t="s">
        <v>43</v>
      </c>
      <c r="D2128" s="267">
        <v>43895</v>
      </c>
      <c r="E2128" s="237" t="s">
        <v>5122</v>
      </c>
      <c r="F2128" s="237" t="s">
        <v>618</v>
      </c>
      <c r="G2128" s="237">
        <v>10472</v>
      </c>
      <c r="H2128" s="190"/>
      <c r="I2128" s="248" t="s">
        <v>6105</v>
      </c>
      <c r="J2128" s="190"/>
      <c r="K2128" s="190"/>
      <c r="L2128" s="190"/>
      <c r="M2128" s="190"/>
      <c r="N2128" s="268">
        <v>900.15</v>
      </c>
      <c r="O2128" s="268">
        <v>0</v>
      </c>
      <c r="P2128" s="190" t="s">
        <v>657</v>
      </c>
      <c r="Q2128" s="377"/>
    </row>
    <row r="2129" spans="1:17" ht="51">
      <c r="A2129" s="265">
        <v>117</v>
      </c>
      <c r="B2129" s="190"/>
      <c r="C2129" s="266" t="s">
        <v>61</v>
      </c>
      <c r="D2129" s="267">
        <v>43895</v>
      </c>
      <c r="E2129" s="237" t="s">
        <v>5123</v>
      </c>
      <c r="F2129" s="237" t="s">
        <v>11</v>
      </c>
      <c r="G2129" s="237">
        <v>980012</v>
      </c>
      <c r="H2129" s="190"/>
      <c r="I2129" s="248" t="s">
        <v>6106</v>
      </c>
      <c r="J2129" s="190"/>
      <c r="K2129" s="190"/>
      <c r="L2129" s="190"/>
      <c r="M2129" s="190"/>
      <c r="N2129" s="268">
        <v>50</v>
      </c>
      <c r="O2129" s="268">
        <v>0</v>
      </c>
      <c r="P2129" s="190" t="s">
        <v>657</v>
      </c>
      <c r="Q2129" s="377"/>
    </row>
    <row r="2130" spans="1:17" ht="63.75">
      <c r="A2130" s="265">
        <v>513</v>
      </c>
      <c r="B2130" s="190"/>
      <c r="C2130" s="266" t="s">
        <v>169</v>
      </c>
      <c r="D2130" s="267">
        <v>43895</v>
      </c>
      <c r="E2130" s="237" t="s">
        <v>5124</v>
      </c>
      <c r="F2130" s="237" t="s">
        <v>15</v>
      </c>
      <c r="G2130" s="237">
        <v>1289505</v>
      </c>
      <c r="H2130" s="190"/>
      <c r="I2130" s="248" t="s">
        <v>6107</v>
      </c>
      <c r="J2130" s="190"/>
      <c r="K2130" s="190"/>
      <c r="L2130" s="190"/>
      <c r="M2130" s="190"/>
      <c r="N2130" s="268">
        <v>50</v>
      </c>
      <c r="O2130" s="268">
        <v>0</v>
      </c>
      <c r="P2130" s="190" t="s">
        <v>657</v>
      </c>
      <c r="Q2130" s="377"/>
    </row>
    <row r="2131" spans="1:17" ht="76.5">
      <c r="A2131" s="265">
        <v>117</v>
      </c>
      <c r="B2131" s="190"/>
      <c r="C2131" s="266" t="s">
        <v>61</v>
      </c>
      <c r="D2131" s="267">
        <v>43895</v>
      </c>
      <c r="E2131" s="237" t="s">
        <v>5125</v>
      </c>
      <c r="F2131" s="237" t="s">
        <v>11</v>
      </c>
      <c r="G2131" s="237">
        <v>980051</v>
      </c>
      <c r="H2131" s="190"/>
      <c r="I2131" s="248" t="s">
        <v>6108</v>
      </c>
      <c r="J2131" s="190"/>
      <c r="K2131" s="190"/>
      <c r="L2131" s="190"/>
      <c r="M2131" s="190"/>
      <c r="N2131" s="268">
        <v>50</v>
      </c>
      <c r="O2131" s="268">
        <v>0</v>
      </c>
      <c r="P2131" s="190" t="s">
        <v>657</v>
      </c>
      <c r="Q2131" s="377"/>
    </row>
    <row r="2132" spans="1:17" ht="51">
      <c r="A2132" s="265">
        <v>117</v>
      </c>
      <c r="B2132" s="190"/>
      <c r="C2132" s="266" t="s">
        <v>61</v>
      </c>
      <c r="D2132" s="267">
        <v>43895</v>
      </c>
      <c r="E2132" s="237" t="s">
        <v>5126</v>
      </c>
      <c r="F2132" s="237" t="s">
        <v>11</v>
      </c>
      <c r="G2132" s="237">
        <v>980048</v>
      </c>
      <c r="H2132" s="190"/>
      <c r="I2132" s="248" t="s">
        <v>6109</v>
      </c>
      <c r="J2132" s="190"/>
      <c r="K2132" s="190"/>
      <c r="L2132" s="190"/>
      <c r="M2132" s="190"/>
      <c r="N2132" s="268">
        <v>50</v>
      </c>
      <c r="O2132" s="268">
        <v>0</v>
      </c>
      <c r="P2132" s="190" t="s">
        <v>657</v>
      </c>
      <c r="Q2132" s="377"/>
    </row>
    <row r="2133" spans="1:17" ht="38.25">
      <c r="A2133" s="265" t="s">
        <v>554</v>
      </c>
      <c r="B2133" s="190"/>
      <c r="C2133" s="266" t="s">
        <v>728</v>
      </c>
      <c r="D2133" s="267">
        <v>43895</v>
      </c>
      <c r="E2133" s="237" t="s">
        <v>5127</v>
      </c>
      <c r="F2133" s="237" t="s">
        <v>658</v>
      </c>
      <c r="G2133" s="237">
        <v>1305752</v>
      </c>
      <c r="H2133" s="190"/>
      <c r="I2133" s="248" t="s">
        <v>6110</v>
      </c>
      <c r="J2133" s="190"/>
      <c r="K2133" s="190"/>
      <c r="L2133" s="190"/>
      <c r="M2133" s="190"/>
      <c r="N2133" s="268">
        <v>0</v>
      </c>
      <c r="O2133" s="268">
        <v>638.66999999999996</v>
      </c>
      <c r="P2133" s="190" t="s">
        <v>657</v>
      </c>
      <c r="Q2133" s="377"/>
    </row>
    <row r="2134" spans="1:17" ht="51">
      <c r="A2134" s="265" t="s">
        <v>562</v>
      </c>
      <c r="B2134" s="190"/>
      <c r="C2134" s="266" t="s">
        <v>604</v>
      </c>
      <c r="D2134" s="267">
        <v>43896</v>
      </c>
      <c r="E2134" s="237" t="s">
        <v>5128</v>
      </c>
      <c r="F2134" s="237" t="s">
        <v>3</v>
      </c>
      <c r="G2134" s="237">
        <v>1829624</v>
      </c>
      <c r="H2134" s="190"/>
      <c r="I2134" s="248" t="s">
        <v>6111</v>
      </c>
      <c r="J2134" s="190"/>
      <c r="K2134" s="190"/>
      <c r="L2134" s="190"/>
      <c r="M2134" s="190"/>
      <c r="N2134" s="268">
        <v>0</v>
      </c>
      <c r="O2134" s="268">
        <v>2928</v>
      </c>
      <c r="P2134" s="190" t="s">
        <v>657</v>
      </c>
      <c r="Q2134" s="377"/>
    </row>
    <row r="2135" spans="1:17" ht="51">
      <c r="A2135" s="265" t="s">
        <v>553</v>
      </c>
      <c r="B2135" s="190"/>
      <c r="C2135" s="266" t="s">
        <v>605</v>
      </c>
      <c r="D2135" s="267">
        <v>43896</v>
      </c>
      <c r="E2135" s="237" t="s">
        <v>5129</v>
      </c>
      <c r="F2135" s="237" t="s">
        <v>3</v>
      </c>
      <c r="G2135" s="237">
        <v>1829635</v>
      </c>
      <c r="H2135" s="190"/>
      <c r="I2135" s="248" t="s">
        <v>6112</v>
      </c>
      <c r="J2135" s="190"/>
      <c r="K2135" s="190"/>
      <c r="L2135" s="190"/>
      <c r="M2135" s="190"/>
      <c r="N2135" s="268">
        <v>0</v>
      </c>
      <c r="O2135" s="268">
        <v>6084.1</v>
      </c>
      <c r="P2135" s="190" t="s">
        <v>657</v>
      </c>
      <c r="Q2135" s="377"/>
    </row>
    <row r="2136" spans="1:17" ht="51">
      <c r="A2136" s="265">
        <v>192</v>
      </c>
      <c r="B2136" s="190"/>
      <c r="C2136" s="266" t="s">
        <v>92</v>
      </c>
      <c r="D2136" s="267">
        <v>43896</v>
      </c>
      <c r="E2136" s="237" t="s">
        <v>5130</v>
      </c>
      <c r="F2136" s="237" t="s">
        <v>3</v>
      </c>
      <c r="G2136" s="237">
        <v>1829656</v>
      </c>
      <c r="H2136" s="190"/>
      <c r="I2136" s="248" t="s">
        <v>6113</v>
      </c>
      <c r="J2136" s="190"/>
      <c r="K2136" s="190"/>
      <c r="L2136" s="190"/>
      <c r="M2136" s="190"/>
      <c r="N2136" s="268">
        <v>0</v>
      </c>
      <c r="O2136" s="268">
        <v>119.11</v>
      </c>
      <c r="P2136" s="190" t="s">
        <v>657</v>
      </c>
      <c r="Q2136" s="377"/>
    </row>
    <row r="2137" spans="1:17" ht="51">
      <c r="A2137" s="265">
        <v>192</v>
      </c>
      <c r="B2137" s="190"/>
      <c r="C2137" s="266" t="s">
        <v>92</v>
      </c>
      <c r="D2137" s="267">
        <v>43896</v>
      </c>
      <c r="E2137" s="237" t="s">
        <v>5131</v>
      </c>
      <c r="F2137" s="237" t="s">
        <v>3</v>
      </c>
      <c r="G2137" s="237">
        <v>1829658</v>
      </c>
      <c r="H2137" s="190"/>
      <c r="I2137" s="248" t="s">
        <v>6114</v>
      </c>
      <c r="J2137" s="190"/>
      <c r="K2137" s="190"/>
      <c r="L2137" s="190"/>
      <c r="M2137" s="190"/>
      <c r="N2137" s="268">
        <v>0</v>
      </c>
      <c r="O2137" s="268">
        <v>14.5</v>
      </c>
      <c r="P2137" s="190" t="s">
        <v>657</v>
      </c>
      <c r="Q2137" s="377"/>
    </row>
    <row r="2138" spans="1:17" ht="51">
      <c r="A2138" s="265">
        <v>192</v>
      </c>
      <c r="B2138" s="190"/>
      <c r="C2138" s="266" t="s">
        <v>92</v>
      </c>
      <c r="D2138" s="267">
        <v>43896</v>
      </c>
      <c r="E2138" s="237" t="s">
        <v>5132</v>
      </c>
      <c r="F2138" s="237" t="s">
        <v>3</v>
      </c>
      <c r="G2138" s="237">
        <v>1829659</v>
      </c>
      <c r="H2138" s="190"/>
      <c r="I2138" s="248" t="s">
        <v>6115</v>
      </c>
      <c r="J2138" s="190"/>
      <c r="K2138" s="190"/>
      <c r="L2138" s="190"/>
      <c r="M2138" s="190"/>
      <c r="N2138" s="268">
        <v>0</v>
      </c>
      <c r="O2138" s="268">
        <v>219.37</v>
      </c>
      <c r="P2138" s="190" t="s">
        <v>657</v>
      </c>
      <c r="Q2138" s="377"/>
    </row>
    <row r="2139" spans="1:17" ht="51">
      <c r="A2139" s="265">
        <v>192</v>
      </c>
      <c r="B2139" s="190"/>
      <c r="C2139" s="266" t="s">
        <v>92</v>
      </c>
      <c r="D2139" s="267">
        <v>43896</v>
      </c>
      <c r="E2139" s="237" t="s">
        <v>5133</v>
      </c>
      <c r="F2139" s="237" t="s">
        <v>3</v>
      </c>
      <c r="G2139" s="237">
        <v>1829661</v>
      </c>
      <c r="H2139" s="190"/>
      <c r="I2139" s="248" t="s">
        <v>6116</v>
      </c>
      <c r="J2139" s="190"/>
      <c r="K2139" s="190"/>
      <c r="L2139" s="190"/>
      <c r="M2139" s="190"/>
      <c r="N2139" s="268">
        <v>0</v>
      </c>
      <c r="O2139" s="268">
        <v>187</v>
      </c>
      <c r="P2139" s="190" t="s">
        <v>657</v>
      </c>
      <c r="Q2139" s="377"/>
    </row>
    <row r="2140" spans="1:17" ht="51">
      <c r="A2140" s="265">
        <v>192</v>
      </c>
      <c r="B2140" s="190"/>
      <c r="C2140" s="266" t="s">
        <v>92</v>
      </c>
      <c r="D2140" s="267">
        <v>43896</v>
      </c>
      <c r="E2140" s="237" t="s">
        <v>5134</v>
      </c>
      <c r="F2140" s="237" t="s">
        <v>3</v>
      </c>
      <c r="G2140" s="237">
        <v>1829662</v>
      </c>
      <c r="H2140" s="190"/>
      <c r="I2140" s="248" t="s">
        <v>6117</v>
      </c>
      <c r="J2140" s="190"/>
      <c r="K2140" s="190"/>
      <c r="L2140" s="190"/>
      <c r="M2140" s="190"/>
      <c r="N2140" s="268">
        <v>0</v>
      </c>
      <c r="O2140" s="268">
        <v>25</v>
      </c>
      <c r="P2140" s="190" t="s">
        <v>657</v>
      </c>
      <c r="Q2140" s="377"/>
    </row>
    <row r="2141" spans="1:17" ht="51">
      <c r="A2141" s="265">
        <v>192</v>
      </c>
      <c r="B2141" s="190"/>
      <c r="C2141" s="266" t="s">
        <v>92</v>
      </c>
      <c r="D2141" s="267">
        <v>43896</v>
      </c>
      <c r="E2141" s="237" t="s">
        <v>5135</v>
      </c>
      <c r="F2141" s="237" t="s">
        <v>3</v>
      </c>
      <c r="G2141" s="237">
        <v>1829663</v>
      </c>
      <c r="H2141" s="190"/>
      <c r="I2141" s="248" t="s">
        <v>6118</v>
      </c>
      <c r="J2141" s="190"/>
      <c r="K2141" s="190"/>
      <c r="L2141" s="190"/>
      <c r="M2141" s="190"/>
      <c r="N2141" s="268">
        <v>0</v>
      </c>
      <c r="O2141" s="268">
        <v>12</v>
      </c>
      <c r="P2141" s="190" t="s">
        <v>657</v>
      </c>
      <c r="Q2141" s="377"/>
    </row>
    <row r="2142" spans="1:17" ht="51">
      <c r="A2142" s="265">
        <v>10</v>
      </c>
      <c r="B2142" s="190"/>
      <c r="C2142" s="266" t="s">
        <v>41</v>
      </c>
      <c r="D2142" s="267">
        <v>43896</v>
      </c>
      <c r="E2142" s="237" t="s">
        <v>5136</v>
      </c>
      <c r="F2142" s="237" t="s">
        <v>3</v>
      </c>
      <c r="G2142" s="237">
        <v>1829675</v>
      </c>
      <c r="H2142" s="190"/>
      <c r="I2142" s="248" t="s">
        <v>6119</v>
      </c>
      <c r="J2142" s="190"/>
      <c r="K2142" s="190"/>
      <c r="L2142" s="190"/>
      <c r="M2142" s="190"/>
      <c r="N2142" s="268">
        <v>0</v>
      </c>
      <c r="O2142" s="268">
        <v>1210.55</v>
      </c>
      <c r="P2142" s="190" t="s">
        <v>657</v>
      </c>
      <c r="Q2142" s="377"/>
    </row>
    <row r="2143" spans="1:17" ht="63.75">
      <c r="A2143" s="265">
        <v>41</v>
      </c>
      <c r="B2143" s="190"/>
      <c r="C2143" s="266" t="s">
        <v>47</v>
      </c>
      <c r="D2143" s="267">
        <v>43896</v>
      </c>
      <c r="E2143" s="237" t="s">
        <v>5137</v>
      </c>
      <c r="F2143" s="237" t="s">
        <v>3</v>
      </c>
      <c r="G2143" s="237">
        <v>1829680</v>
      </c>
      <c r="H2143" s="190"/>
      <c r="I2143" s="248" t="s">
        <v>6120</v>
      </c>
      <c r="J2143" s="190"/>
      <c r="K2143" s="190"/>
      <c r="L2143" s="190"/>
      <c r="M2143" s="190"/>
      <c r="N2143" s="268">
        <v>0</v>
      </c>
      <c r="O2143" s="268">
        <v>4087</v>
      </c>
      <c r="P2143" s="190" t="s">
        <v>657</v>
      </c>
      <c r="Q2143" s="377"/>
    </row>
    <row r="2144" spans="1:17" ht="38.25">
      <c r="A2144" s="265">
        <v>20</v>
      </c>
      <c r="B2144" s="190"/>
      <c r="C2144" s="266" t="s">
        <v>44</v>
      </c>
      <c r="D2144" s="267">
        <v>43896</v>
      </c>
      <c r="E2144" s="237" t="s">
        <v>5138</v>
      </c>
      <c r="F2144" s="237" t="s">
        <v>3</v>
      </c>
      <c r="G2144" s="237">
        <v>1829649</v>
      </c>
      <c r="H2144" s="190"/>
      <c r="I2144" s="248" t="s">
        <v>6121</v>
      </c>
      <c r="J2144" s="190"/>
      <c r="K2144" s="190"/>
      <c r="L2144" s="190"/>
      <c r="M2144" s="190"/>
      <c r="N2144" s="268">
        <v>0</v>
      </c>
      <c r="O2144" s="268">
        <v>250</v>
      </c>
      <c r="P2144" s="190" t="s">
        <v>657</v>
      </c>
      <c r="Q2144" s="377"/>
    </row>
    <row r="2145" spans="1:17" ht="38.25">
      <c r="A2145" s="265">
        <v>20</v>
      </c>
      <c r="B2145" s="190"/>
      <c r="C2145" s="266" t="s">
        <v>44</v>
      </c>
      <c r="D2145" s="267">
        <v>43896</v>
      </c>
      <c r="E2145" s="237" t="s">
        <v>5139</v>
      </c>
      <c r="F2145" s="237" t="s">
        <v>3</v>
      </c>
      <c r="G2145" s="237">
        <v>1829651</v>
      </c>
      <c r="H2145" s="190"/>
      <c r="I2145" s="248" t="s">
        <v>6122</v>
      </c>
      <c r="J2145" s="190"/>
      <c r="K2145" s="190"/>
      <c r="L2145" s="190"/>
      <c r="M2145" s="190"/>
      <c r="N2145" s="268">
        <v>0</v>
      </c>
      <c r="O2145" s="268">
        <v>250</v>
      </c>
      <c r="P2145" s="190" t="s">
        <v>657</v>
      </c>
      <c r="Q2145" s="377"/>
    </row>
    <row r="2146" spans="1:17" ht="51">
      <c r="A2146" s="265">
        <v>192</v>
      </c>
      <c r="B2146" s="190"/>
      <c r="C2146" s="266" t="s">
        <v>92</v>
      </c>
      <c r="D2146" s="267">
        <v>43896</v>
      </c>
      <c r="E2146" s="237" t="s">
        <v>5140</v>
      </c>
      <c r="F2146" s="237" t="s">
        <v>3</v>
      </c>
      <c r="G2146" s="237">
        <v>1829654</v>
      </c>
      <c r="H2146" s="190"/>
      <c r="I2146" s="248" t="s">
        <v>6123</v>
      </c>
      <c r="J2146" s="190"/>
      <c r="K2146" s="190"/>
      <c r="L2146" s="190"/>
      <c r="M2146" s="190"/>
      <c r="N2146" s="268">
        <v>0</v>
      </c>
      <c r="O2146" s="268">
        <v>258</v>
      </c>
      <c r="P2146" s="190" t="s">
        <v>657</v>
      </c>
      <c r="Q2146" s="377"/>
    </row>
    <row r="2147" spans="1:17" ht="51">
      <c r="A2147" s="265">
        <v>591</v>
      </c>
      <c r="B2147" s="190"/>
      <c r="C2147" s="266" t="s">
        <v>702</v>
      </c>
      <c r="D2147" s="267">
        <v>43896</v>
      </c>
      <c r="E2147" s="237" t="s">
        <v>5141</v>
      </c>
      <c r="F2147" s="237" t="s">
        <v>3</v>
      </c>
      <c r="G2147" s="237">
        <v>1829730</v>
      </c>
      <c r="H2147" s="190"/>
      <c r="I2147" s="248" t="s">
        <v>6124</v>
      </c>
      <c r="J2147" s="190"/>
      <c r="K2147" s="190"/>
      <c r="L2147" s="190"/>
      <c r="M2147" s="190"/>
      <c r="N2147" s="268">
        <v>0</v>
      </c>
      <c r="O2147" s="268">
        <v>19.82</v>
      </c>
      <c r="P2147" s="190" t="s">
        <v>657</v>
      </c>
      <c r="Q2147" s="377"/>
    </row>
    <row r="2148" spans="1:17" ht="51">
      <c r="A2148" s="265" t="s">
        <v>553</v>
      </c>
      <c r="B2148" s="190"/>
      <c r="C2148" s="266" t="s">
        <v>605</v>
      </c>
      <c r="D2148" s="267">
        <v>43896</v>
      </c>
      <c r="E2148" s="237" t="s">
        <v>5142</v>
      </c>
      <c r="F2148" s="237" t="s">
        <v>3</v>
      </c>
      <c r="G2148" s="237">
        <v>1829728</v>
      </c>
      <c r="H2148" s="190"/>
      <c r="I2148" s="248" t="s">
        <v>6125</v>
      </c>
      <c r="J2148" s="190"/>
      <c r="K2148" s="190"/>
      <c r="L2148" s="190"/>
      <c r="M2148" s="190"/>
      <c r="N2148" s="268">
        <v>0</v>
      </c>
      <c r="O2148" s="268">
        <v>1659.59</v>
      </c>
      <c r="P2148" s="190" t="s">
        <v>657</v>
      </c>
      <c r="Q2148" s="377"/>
    </row>
    <row r="2149" spans="1:17" ht="51">
      <c r="A2149" s="265" t="s">
        <v>553</v>
      </c>
      <c r="B2149" s="190"/>
      <c r="C2149" s="266" t="s">
        <v>605</v>
      </c>
      <c r="D2149" s="267">
        <v>43896</v>
      </c>
      <c r="E2149" s="237" t="s">
        <v>5143</v>
      </c>
      <c r="F2149" s="237" t="s">
        <v>3</v>
      </c>
      <c r="G2149" s="237">
        <v>1829737</v>
      </c>
      <c r="H2149" s="190"/>
      <c r="I2149" s="248" t="s">
        <v>6126</v>
      </c>
      <c r="J2149" s="190"/>
      <c r="K2149" s="190"/>
      <c r="L2149" s="190"/>
      <c r="M2149" s="190"/>
      <c r="N2149" s="268">
        <v>0</v>
      </c>
      <c r="O2149" s="268">
        <v>574.54999999999995</v>
      </c>
      <c r="P2149" s="190" t="s">
        <v>657</v>
      </c>
      <c r="Q2149" s="377"/>
    </row>
    <row r="2150" spans="1:17" ht="51">
      <c r="A2150" s="265">
        <v>35</v>
      </c>
      <c r="B2150" s="190"/>
      <c r="C2150" s="266" t="s">
        <v>46</v>
      </c>
      <c r="D2150" s="267">
        <v>43896</v>
      </c>
      <c r="E2150" s="237" t="s">
        <v>5144</v>
      </c>
      <c r="F2150" s="237" t="s">
        <v>3</v>
      </c>
      <c r="G2150" s="237">
        <v>1829739</v>
      </c>
      <c r="H2150" s="190"/>
      <c r="I2150" s="248" t="s">
        <v>6127</v>
      </c>
      <c r="J2150" s="190"/>
      <c r="K2150" s="190"/>
      <c r="L2150" s="190"/>
      <c r="M2150" s="190"/>
      <c r="N2150" s="268">
        <v>0</v>
      </c>
      <c r="O2150" s="268">
        <v>483</v>
      </c>
      <c r="P2150" s="190" t="s">
        <v>657</v>
      </c>
      <c r="Q2150" s="377"/>
    </row>
    <row r="2151" spans="1:17" ht="51">
      <c r="A2151" s="265" t="s">
        <v>553</v>
      </c>
      <c r="B2151" s="190"/>
      <c r="C2151" s="266" t="s">
        <v>605</v>
      </c>
      <c r="D2151" s="267">
        <v>43896</v>
      </c>
      <c r="E2151" s="237" t="s">
        <v>5145</v>
      </c>
      <c r="F2151" s="237" t="s">
        <v>3</v>
      </c>
      <c r="G2151" s="237">
        <v>1829756</v>
      </c>
      <c r="H2151" s="190"/>
      <c r="I2151" s="248" t="s">
        <v>6128</v>
      </c>
      <c r="J2151" s="190"/>
      <c r="K2151" s="190"/>
      <c r="L2151" s="190"/>
      <c r="M2151" s="190"/>
      <c r="N2151" s="268">
        <v>0</v>
      </c>
      <c r="O2151" s="268">
        <v>2614.6799999999998</v>
      </c>
      <c r="P2151" s="190" t="s">
        <v>657</v>
      </c>
      <c r="Q2151" s="377"/>
    </row>
    <row r="2152" spans="1:17" ht="51">
      <c r="A2152" s="265">
        <v>15</v>
      </c>
      <c r="B2152" s="190"/>
      <c r="C2152" s="266" t="s">
        <v>42</v>
      </c>
      <c r="D2152" s="267">
        <v>43896</v>
      </c>
      <c r="E2152" s="237" t="s">
        <v>5146</v>
      </c>
      <c r="F2152" s="237" t="s">
        <v>3</v>
      </c>
      <c r="G2152" s="237">
        <v>1829781</v>
      </c>
      <c r="H2152" s="190"/>
      <c r="I2152" s="248" t="s">
        <v>6129</v>
      </c>
      <c r="J2152" s="190"/>
      <c r="K2152" s="190"/>
      <c r="L2152" s="190"/>
      <c r="M2152" s="190"/>
      <c r="N2152" s="268">
        <v>0</v>
      </c>
      <c r="O2152" s="268">
        <v>5745</v>
      </c>
      <c r="P2152" s="190" t="s">
        <v>657</v>
      </c>
      <c r="Q2152" s="377"/>
    </row>
    <row r="2153" spans="1:17" ht="38.25">
      <c r="A2153" s="265">
        <v>514</v>
      </c>
      <c r="B2153" s="190"/>
      <c r="C2153" s="266" t="s">
        <v>170</v>
      </c>
      <c r="D2153" s="267">
        <v>43896</v>
      </c>
      <c r="E2153" s="237" t="s">
        <v>5147</v>
      </c>
      <c r="F2153" s="237" t="s">
        <v>3</v>
      </c>
      <c r="G2153" s="237">
        <v>1829794</v>
      </c>
      <c r="H2153" s="190"/>
      <c r="I2153" s="248" t="s">
        <v>6130</v>
      </c>
      <c r="J2153" s="190"/>
      <c r="K2153" s="190"/>
      <c r="L2153" s="190"/>
      <c r="M2153" s="190"/>
      <c r="N2153" s="268">
        <v>0</v>
      </c>
      <c r="O2153" s="268">
        <v>6.7</v>
      </c>
      <c r="P2153" s="190" t="s">
        <v>657</v>
      </c>
      <c r="Q2153" s="377"/>
    </row>
    <row r="2154" spans="1:17" ht="63.75">
      <c r="A2154" s="265">
        <v>35</v>
      </c>
      <c r="B2154" s="190"/>
      <c r="C2154" s="266" t="s">
        <v>46</v>
      </c>
      <c r="D2154" s="267">
        <v>43896</v>
      </c>
      <c r="E2154" s="237" t="s">
        <v>5148</v>
      </c>
      <c r="F2154" s="237" t="s">
        <v>3</v>
      </c>
      <c r="G2154" s="237">
        <v>1829809</v>
      </c>
      <c r="H2154" s="190"/>
      <c r="I2154" s="248" t="s">
        <v>6131</v>
      </c>
      <c r="J2154" s="190"/>
      <c r="K2154" s="190"/>
      <c r="L2154" s="190"/>
      <c r="M2154" s="190"/>
      <c r="N2154" s="268">
        <v>0</v>
      </c>
      <c r="O2154" s="268">
        <v>1.1000000000000001</v>
      </c>
      <c r="P2154" s="190" t="s">
        <v>657</v>
      </c>
      <c r="Q2154" s="377"/>
    </row>
    <row r="2155" spans="1:17" ht="63.75">
      <c r="A2155" s="265">
        <v>35</v>
      </c>
      <c r="B2155" s="190"/>
      <c r="C2155" s="266" t="s">
        <v>46</v>
      </c>
      <c r="D2155" s="267">
        <v>43896</v>
      </c>
      <c r="E2155" s="237" t="s">
        <v>5149</v>
      </c>
      <c r="F2155" s="237" t="s">
        <v>3</v>
      </c>
      <c r="G2155" s="237">
        <v>1829810</v>
      </c>
      <c r="H2155" s="190"/>
      <c r="I2155" s="248" t="s">
        <v>6132</v>
      </c>
      <c r="J2155" s="190"/>
      <c r="K2155" s="190"/>
      <c r="L2155" s="190"/>
      <c r="M2155" s="190"/>
      <c r="N2155" s="268">
        <v>0</v>
      </c>
      <c r="O2155" s="268">
        <v>20</v>
      </c>
      <c r="P2155" s="190" t="s">
        <v>657</v>
      </c>
      <c r="Q2155" s="377"/>
    </row>
    <row r="2156" spans="1:17" ht="51">
      <c r="A2156" s="265">
        <v>132</v>
      </c>
      <c r="B2156" s="190"/>
      <c r="C2156" s="266" t="s">
        <v>67</v>
      </c>
      <c r="D2156" s="267">
        <v>43896</v>
      </c>
      <c r="E2156" s="237" t="s">
        <v>5150</v>
      </c>
      <c r="F2156" s="237" t="s">
        <v>3</v>
      </c>
      <c r="G2156" s="237">
        <v>1829811</v>
      </c>
      <c r="H2156" s="190"/>
      <c r="I2156" s="248" t="s">
        <v>6133</v>
      </c>
      <c r="J2156" s="190"/>
      <c r="K2156" s="190"/>
      <c r="L2156" s="190"/>
      <c r="M2156" s="190"/>
      <c r="N2156" s="268">
        <v>0</v>
      </c>
      <c r="O2156" s="268">
        <v>32988.400000000001</v>
      </c>
      <c r="P2156" s="190" t="s">
        <v>657</v>
      </c>
      <c r="Q2156" s="377"/>
    </row>
    <row r="2157" spans="1:17" ht="51">
      <c r="A2157" s="265">
        <v>132</v>
      </c>
      <c r="B2157" s="190"/>
      <c r="C2157" s="266" t="s">
        <v>67</v>
      </c>
      <c r="D2157" s="267">
        <v>43896</v>
      </c>
      <c r="E2157" s="237" t="s">
        <v>5151</v>
      </c>
      <c r="F2157" s="237" t="s">
        <v>3</v>
      </c>
      <c r="G2157" s="237">
        <v>1829815</v>
      </c>
      <c r="H2157" s="190"/>
      <c r="I2157" s="248" t="s">
        <v>6134</v>
      </c>
      <c r="J2157" s="190"/>
      <c r="K2157" s="190"/>
      <c r="L2157" s="190"/>
      <c r="M2157" s="190"/>
      <c r="N2157" s="268">
        <v>0</v>
      </c>
      <c r="O2157" s="268">
        <v>4819</v>
      </c>
      <c r="P2157" s="190" t="s">
        <v>657</v>
      </c>
      <c r="Q2157" s="377"/>
    </row>
    <row r="2158" spans="1:17" ht="51">
      <c r="A2158" s="265">
        <v>86</v>
      </c>
      <c r="B2158" s="190"/>
      <c r="C2158" s="266" t="s">
        <v>56</v>
      </c>
      <c r="D2158" s="267">
        <v>43896</v>
      </c>
      <c r="E2158" s="237" t="s">
        <v>5152</v>
      </c>
      <c r="F2158" s="237" t="s">
        <v>3</v>
      </c>
      <c r="G2158" s="237">
        <v>1829655</v>
      </c>
      <c r="H2158" s="190"/>
      <c r="I2158" s="248" t="s">
        <v>6135</v>
      </c>
      <c r="J2158" s="190"/>
      <c r="K2158" s="190"/>
      <c r="L2158" s="190"/>
      <c r="M2158" s="190"/>
      <c r="N2158" s="268">
        <v>0</v>
      </c>
      <c r="O2158" s="268">
        <v>60000</v>
      </c>
      <c r="P2158" s="190" t="s">
        <v>657</v>
      </c>
      <c r="Q2158" s="377"/>
    </row>
    <row r="2159" spans="1:17" ht="51">
      <c r="A2159" s="265">
        <v>86</v>
      </c>
      <c r="B2159" s="190"/>
      <c r="C2159" s="266" t="s">
        <v>56</v>
      </c>
      <c r="D2159" s="267">
        <v>43896</v>
      </c>
      <c r="E2159" s="237" t="s">
        <v>5153</v>
      </c>
      <c r="F2159" s="237" t="s">
        <v>3</v>
      </c>
      <c r="G2159" s="237">
        <v>1829657</v>
      </c>
      <c r="H2159" s="190"/>
      <c r="I2159" s="248" t="s">
        <v>6136</v>
      </c>
      <c r="J2159" s="190"/>
      <c r="K2159" s="190"/>
      <c r="L2159" s="190"/>
      <c r="M2159" s="190"/>
      <c r="N2159" s="268">
        <v>0</v>
      </c>
      <c r="O2159" s="268">
        <v>60000</v>
      </c>
      <c r="P2159" s="190" t="s">
        <v>657</v>
      </c>
      <c r="Q2159" s="377"/>
    </row>
    <row r="2160" spans="1:17" ht="51">
      <c r="A2160" s="265">
        <v>86</v>
      </c>
      <c r="B2160" s="190"/>
      <c r="C2160" s="266" t="s">
        <v>56</v>
      </c>
      <c r="D2160" s="267">
        <v>43896</v>
      </c>
      <c r="E2160" s="237" t="s">
        <v>5154</v>
      </c>
      <c r="F2160" s="237" t="s">
        <v>3</v>
      </c>
      <c r="G2160" s="237">
        <v>1829660</v>
      </c>
      <c r="H2160" s="190"/>
      <c r="I2160" s="248" t="s">
        <v>6137</v>
      </c>
      <c r="J2160" s="190"/>
      <c r="K2160" s="190"/>
      <c r="L2160" s="190"/>
      <c r="M2160" s="190"/>
      <c r="N2160" s="268">
        <v>0</v>
      </c>
      <c r="O2160" s="268">
        <v>60000</v>
      </c>
      <c r="P2160" s="190" t="s">
        <v>657</v>
      </c>
      <c r="Q2160" s="377"/>
    </row>
    <row r="2161" spans="1:17" ht="63.75">
      <c r="A2161" s="265">
        <v>35</v>
      </c>
      <c r="B2161" s="190"/>
      <c r="C2161" s="266" t="s">
        <v>46</v>
      </c>
      <c r="D2161" s="267">
        <v>43896</v>
      </c>
      <c r="E2161" s="237" t="s">
        <v>5155</v>
      </c>
      <c r="F2161" s="237" t="s">
        <v>3</v>
      </c>
      <c r="G2161" s="237">
        <v>1829698</v>
      </c>
      <c r="H2161" s="190"/>
      <c r="I2161" s="248" t="s">
        <v>6138</v>
      </c>
      <c r="J2161" s="190"/>
      <c r="K2161" s="190"/>
      <c r="L2161" s="190"/>
      <c r="M2161" s="190"/>
      <c r="N2161" s="268">
        <v>0</v>
      </c>
      <c r="O2161" s="268">
        <v>133.38999999999999</v>
      </c>
      <c r="P2161" s="190" t="s">
        <v>657</v>
      </c>
      <c r="Q2161" s="377"/>
    </row>
    <row r="2162" spans="1:17" ht="63.75">
      <c r="A2162" s="265">
        <v>15</v>
      </c>
      <c r="B2162" s="190"/>
      <c r="C2162" s="266" t="s">
        <v>42</v>
      </c>
      <c r="D2162" s="267">
        <v>43896</v>
      </c>
      <c r="E2162" s="237" t="s">
        <v>5156</v>
      </c>
      <c r="F2162" s="237" t="s">
        <v>3</v>
      </c>
      <c r="G2162" s="237">
        <v>1829703</v>
      </c>
      <c r="H2162" s="190"/>
      <c r="I2162" s="248" t="s">
        <v>6139</v>
      </c>
      <c r="J2162" s="190"/>
      <c r="K2162" s="190"/>
      <c r="L2162" s="190"/>
      <c r="M2162" s="190"/>
      <c r="N2162" s="268">
        <v>0</v>
      </c>
      <c r="O2162" s="268">
        <v>1795</v>
      </c>
      <c r="P2162" s="190" t="s">
        <v>657</v>
      </c>
      <c r="Q2162" s="377"/>
    </row>
    <row r="2163" spans="1:17" ht="51">
      <c r="A2163" s="265" t="s">
        <v>562</v>
      </c>
      <c r="B2163" s="190"/>
      <c r="C2163" s="266" t="s">
        <v>604</v>
      </c>
      <c r="D2163" s="267">
        <v>43896</v>
      </c>
      <c r="E2163" s="237" t="s">
        <v>5157</v>
      </c>
      <c r="F2163" s="237" t="s">
        <v>3</v>
      </c>
      <c r="G2163" s="237">
        <v>1829711</v>
      </c>
      <c r="H2163" s="190"/>
      <c r="I2163" s="248" t="s">
        <v>6140</v>
      </c>
      <c r="J2163" s="190"/>
      <c r="K2163" s="190"/>
      <c r="L2163" s="190"/>
      <c r="M2163" s="190"/>
      <c r="N2163" s="268">
        <v>0</v>
      </c>
      <c r="O2163" s="268">
        <v>3026.8</v>
      </c>
      <c r="P2163" s="190" t="s">
        <v>657</v>
      </c>
      <c r="Q2163" s="377"/>
    </row>
    <row r="2164" spans="1:17" ht="51">
      <c r="A2164" s="265">
        <v>138</v>
      </c>
      <c r="B2164" s="190"/>
      <c r="C2164" s="266" t="s">
        <v>71</v>
      </c>
      <c r="D2164" s="267">
        <v>43896</v>
      </c>
      <c r="E2164" s="237" t="s">
        <v>5158</v>
      </c>
      <c r="F2164" s="237" t="s">
        <v>3</v>
      </c>
      <c r="G2164" s="237">
        <v>1829714</v>
      </c>
      <c r="H2164" s="190"/>
      <c r="I2164" s="248" t="s">
        <v>6141</v>
      </c>
      <c r="J2164" s="190"/>
      <c r="K2164" s="190"/>
      <c r="L2164" s="190"/>
      <c r="M2164" s="190"/>
      <c r="N2164" s="268">
        <v>0</v>
      </c>
      <c r="O2164" s="268">
        <v>2978.38</v>
      </c>
      <c r="P2164" s="190" t="s">
        <v>657</v>
      </c>
      <c r="Q2164" s="377"/>
    </row>
    <row r="2165" spans="1:17" ht="63.75">
      <c r="A2165" s="265" t="s">
        <v>562</v>
      </c>
      <c r="B2165" s="190"/>
      <c r="C2165" s="266" t="s">
        <v>604</v>
      </c>
      <c r="D2165" s="267">
        <v>43896</v>
      </c>
      <c r="E2165" s="237" t="s">
        <v>5159</v>
      </c>
      <c r="F2165" s="237" t="s">
        <v>3</v>
      </c>
      <c r="G2165" s="237">
        <v>1829745</v>
      </c>
      <c r="H2165" s="190"/>
      <c r="I2165" s="248" t="s">
        <v>6142</v>
      </c>
      <c r="J2165" s="190"/>
      <c r="K2165" s="190"/>
      <c r="L2165" s="190"/>
      <c r="M2165" s="190"/>
      <c r="N2165" s="268">
        <v>0</v>
      </c>
      <c r="O2165" s="268">
        <v>52000.160000000003</v>
      </c>
      <c r="P2165" s="190" t="s">
        <v>657</v>
      </c>
      <c r="Q2165" s="377"/>
    </row>
    <row r="2166" spans="1:17" ht="51">
      <c r="A2166" s="265">
        <v>20</v>
      </c>
      <c r="B2166" s="190"/>
      <c r="C2166" s="266" t="s">
        <v>44</v>
      </c>
      <c r="D2166" s="267">
        <v>43896</v>
      </c>
      <c r="E2166" s="237" t="s">
        <v>5160</v>
      </c>
      <c r="F2166" s="237" t="s">
        <v>3</v>
      </c>
      <c r="G2166" s="237">
        <v>1829835</v>
      </c>
      <c r="H2166" s="190"/>
      <c r="I2166" s="248" t="s">
        <v>6143</v>
      </c>
      <c r="J2166" s="190"/>
      <c r="K2166" s="190"/>
      <c r="L2166" s="190"/>
      <c r="M2166" s="190"/>
      <c r="N2166" s="268">
        <v>0</v>
      </c>
      <c r="O2166" s="268">
        <v>8708.89</v>
      </c>
      <c r="P2166" s="190" t="s">
        <v>657</v>
      </c>
      <c r="Q2166" s="377"/>
    </row>
    <row r="2167" spans="1:17" ht="51">
      <c r="A2167" s="265">
        <v>46</v>
      </c>
      <c r="B2167" s="190"/>
      <c r="C2167" s="266" t="s">
        <v>48</v>
      </c>
      <c r="D2167" s="267">
        <v>43896</v>
      </c>
      <c r="E2167" s="237" t="s">
        <v>5161</v>
      </c>
      <c r="F2167" s="237" t="s">
        <v>3</v>
      </c>
      <c r="G2167" s="237">
        <v>1829847</v>
      </c>
      <c r="H2167" s="190"/>
      <c r="I2167" s="248" t="s">
        <v>4210</v>
      </c>
      <c r="J2167" s="190"/>
      <c r="K2167" s="190"/>
      <c r="L2167" s="190"/>
      <c r="M2167" s="190"/>
      <c r="N2167" s="268">
        <v>0</v>
      </c>
      <c r="O2167" s="268">
        <v>2500</v>
      </c>
      <c r="P2167" s="190" t="s">
        <v>657</v>
      </c>
      <c r="Q2167" s="377"/>
    </row>
    <row r="2168" spans="1:17" ht="38.25">
      <c r="A2168" s="265">
        <v>212</v>
      </c>
      <c r="B2168" s="190"/>
      <c r="C2168" s="266" t="s">
        <v>99</v>
      </c>
      <c r="D2168" s="267">
        <v>43896</v>
      </c>
      <c r="E2168" s="237" t="s">
        <v>5162</v>
      </c>
      <c r="F2168" s="237" t="s">
        <v>3</v>
      </c>
      <c r="G2168" s="237">
        <v>1829875</v>
      </c>
      <c r="H2168" s="190"/>
      <c r="I2168" s="248" t="s">
        <v>6144</v>
      </c>
      <c r="J2168" s="190"/>
      <c r="K2168" s="190"/>
      <c r="L2168" s="190"/>
      <c r="M2168" s="190"/>
      <c r="N2168" s="268">
        <v>0</v>
      </c>
      <c r="O2168" s="268">
        <v>7.46</v>
      </c>
      <c r="P2168" s="190" t="s">
        <v>657</v>
      </c>
      <c r="Q2168" s="377"/>
    </row>
    <row r="2169" spans="1:17" ht="38.25">
      <c r="A2169" s="265">
        <v>212</v>
      </c>
      <c r="B2169" s="190"/>
      <c r="C2169" s="266" t="s">
        <v>99</v>
      </c>
      <c r="D2169" s="267">
        <v>43896</v>
      </c>
      <c r="E2169" s="237" t="s">
        <v>5163</v>
      </c>
      <c r="F2169" s="237" t="s">
        <v>3</v>
      </c>
      <c r="G2169" s="237">
        <v>1829876</v>
      </c>
      <c r="H2169" s="190"/>
      <c r="I2169" s="248" t="s">
        <v>6145</v>
      </c>
      <c r="J2169" s="190"/>
      <c r="K2169" s="190"/>
      <c r="L2169" s="190"/>
      <c r="M2169" s="190"/>
      <c r="N2169" s="268">
        <v>0</v>
      </c>
      <c r="O2169" s="268">
        <v>16.170000000000002</v>
      </c>
      <c r="P2169" s="190" t="s">
        <v>657</v>
      </c>
      <c r="Q2169" s="377"/>
    </row>
    <row r="2170" spans="1:17" ht="51">
      <c r="A2170" s="265">
        <v>212</v>
      </c>
      <c r="B2170" s="190"/>
      <c r="C2170" s="266" t="s">
        <v>99</v>
      </c>
      <c r="D2170" s="267">
        <v>43896</v>
      </c>
      <c r="E2170" s="237" t="s">
        <v>5164</v>
      </c>
      <c r="F2170" s="237" t="s">
        <v>3</v>
      </c>
      <c r="G2170" s="237">
        <v>1829883</v>
      </c>
      <c r="H2170" s="190"/>
      <c r="I2170" s="248" t="s">
        <v>6146</v>
      </c>
      <c r="J2170" s="190"/>
      <c r="K2170" s="190"/>
      <c r="L2170" s="190"/>
      <c r="M2170" s="190"/>
      <c r="N2170" s="268">
        <v>0</v>
      </c>
      <c r="O2170" s="268">
        <v>13.62</v>
      </c>
      <c r="P2170" s="190" t="s">
        <v>657</v>
      </c>
      <c r="Q2170" s="377"/>
    </row>
    <row r="2171" spans="1:17" ht="51">
      <c r="A2171" s="265">
        <v>650</v>
      </c>
      <c r="B2171" s="190"/>
      <c r="C2171" s="266" t="s">
        <v>184</v>
      </c>
      <c r="D2171" s="267">
        <v>43896</v>
      </c>
      <c r="E2171" s="237" t="s">
        <v>5165</v>
      </c>
      <c r="F2171" s="237" t="s">
        <v>3</v>
      </c>
      <c r="G2171" s="237">
        <v>1829881</v>
      </c>
      <c r="H2171" s="190"/>
      <c r="I2171" s="248" t="s">
        <v>6147</v>
      </c>
      <c r="J2171" s="190"/>
      <c r="K2171" s="190"/>
      <c r="L2171" s="190"/>
      <c r="M2171" s="190"/>
      <c r="N2171" s="268">
        <v>0</v>
      </c>
      <c r="O2171" s="268">
        <v>96</v>
      </c>
      <c r="P2171" s="190" t="s">
        <v>4822</v>
      </c>
      <c r="Q2171" s="377"/>
    </row>
    <row r="2172" spans="1:17" ht="76.5">
      <c r="A2172" s="265">
        <v>16</v>
      </c>
      <c r="B2172" s="190"/>
      <c r="C2172" s="266" t="s">
        <v>43</v>
      </c>
      <c r="D2172" s="267">
        <v>43896</v>
      </c>
      <c r="E2172" s="237" t="s">
        <v>5166</v>
      </c>
      <c r="F2172" s="237" t="s">
        <v>618</v>
      </c>
      <c r="G2172" s="237">
        <v>10469</v>
      </c>
      <c r="H2172" s="190"/>
      <c r="I2172" s="248" t="s">
        <v>6148</v>
      </c>
      <c r="J2172" s="190"/>
      <c r="K2172" s="190"/>
      <c r="L2172" s="190"/>
      <c r="M2172" s="190"/>
      <c r="N2172" s="268">
        <v>3089.67</v>
      </c>
      <c r="O2172" s="268">
        <v>0</v>
      </c>
      <c r="P2172" s="190" t="s">
        <v>657</v>
      </c>
      <c r="Q2172" s="377"/>
    </row>
    <row r="2173" spans="1:17" ht="76.5">
      <c r="A2173" s="265">
        <v>16</v>
      </c>
      <c r="B2173" s="190"/>
      <c r="C2173" s="266" t="s">
        <v>43</v>
      </c>
      <c r="D2173" s="267">
        <v>43896</v>
      </c>
      <c r="E2173" s="237" t="s">
        <v>5167</v>
      </c>
      <c r="F2173" s="237" t="s">
        <v>618</v>
      </c>
      <c r="G2173" s="237">
        <v>10476</v>
      </c>
      <c r="H2173" s="190"/>
      <c r="I2173" s="248" t="s">
        <v>6149</v>
      </c>
      <c r="J2173" s="190"/>
      <c r="K2173" s="190"/>
      <c r="L2173" s="190"/>
      <c r="M2173" s="190"/>
      <c r="N2173" s="268">
        <v>3449.3</v>
      </c>
      <c r="O2173" s="268">
        <v>0</v>
      </c>
      <c r="P2173" s="190" t="s">
        <v>657</v>
      </c>
      <c r="Q2173" s="377"/>
    </row>
    <row r="2174" spans="1:17" ht="63.75">
      <c r="A2174" s="265">
        <v>513</v>
      </c>
      <c r="B2174" s="190"/>
      <c r="C2174" s="266" t="s">
        <v>169</v>
      </c>
      <c r="D2174" s="267">
        <v>43896</v>
      </c>
      <c r="E2174" s="237" t="s">
        <v>5168</v>
      </c>
      <c r="F2174" s="237" t="s">
        <v>15</v>
      </c>
      <c r="G2174" s="237">
        <v>1290227</v>
      </c>
      <c r="H2174" s="190"/>
      <c r="I2174" s="248" t="s">
        <v>6150</v>
      </c>
      <c r="J2174" s="190"/>
      <c r="K2174" s="190"/>
      <c r="L2174" s="190"/>
      <c r="M2174" s="190"/>
      <c r="N2174" s="268">
        <v>50</v>
      </c>
      <c r="O2174" s="268">
        <v>0</v>
      </c>
      <c r="P2174" s="190" t="s">
        <v>657</v>
      </c>
      <c r="Q2174" s="377"/>
    </row>
    <row r="2175" spans="1:17" ht="51">
      <c r="A2175" s="265">
        <v>513</v>
      </c>
      <c r="B2175" s="190"/>
      <c r="C2175" s="266" t="s">
        <v>169</v>
      </c>
      <c r="D2175" s="267">
        <v>43896</v>
      </c>
      <c r="E2175" s="237" t="s">
        <v>5169</v>
      </c>
      <c r="F2175" s="237" t="s">
        <v>15</v>
      </c>
      <c r="G2175" s="237">
        <v>1290223</v>
      </c>
      <c r="H2175" s="190"/>
      <c r="I2175" s="248" t="s">
        <v>4676</v>
      </c>
      <c r="J2175" s="190"/>
      <c r="K2175" s="190"/>
      <c r="L2175" s="190"/>
      <c r="M2175" s="190"/>
      <c r="N2175" s="268">
        <v>50</v>
      </c>
      <c r="O2175" s="268">
        <v>0</v>
      </c>
      <c r="P2175" s="190" t="s">
        <v>657</v>
      </c>
      <c r="Q2175" s="377"/>
    </row>
    <row r="2176" spans="1:17" ht="63.75">
      <c r="A2176" s="265">
        <v>513</v>
      </c>
      <c r="B2176" s="190"/>
      <c r="C2176" s="266" t="s">
        <v>169</v>
      </c>
      <c r="D2176" s="267">
        <v>43896</v>
      </c>
      <c r="E2176" s="237" t="s">
        <v>5170</v>
      </c>
      <c r="F2176" s="237" t="s">
        <v>15</v>
      </c>
      <c r="G2176" s="237">
        <v>1290221</v>
      </c>
      <c r="H2176" s="190"/>
      <c r="I2176" s="248" t="s">
        <v>6151</v>
      </c>
      <c r="J2176" s="190"/>
      <c r="K2176" s="190"/>
      <c r="L2176" s="190"/>
      <c r="M2176" s="190"/>
      <c r="N2176" s="268">
        <v>50</v>
      </c>
      <c r="O2176" s="268">
        <v>0</v>
      </c>
      <c r="P2176" s="190" t="s">
        <v>657</v>
      </c>
      <c r="Q2176" s="377"/>
    </row>
    <row r="2177" spans="1:17" ht="76.5">
      <c r="A2177" s="265">
        <v>16</v>
      </c>
      <c r="B2177" s="190"/>
      <c r="C2177" s="266" t="s">
        <v>43</v>
      </c>
      <c r="D2177" s="267">
        <v>43896</v>
      </c>
      <c r="E2177" s="237" t="s">
        <v>5171</v>
      </c>
      <c r="F2177" s="237" t="s">
        <v>618</v>
      </c>
      <c r="G2177" s="237">
        <v>10478</v>
      </c>
      <c r="H2177" s="190"/>
      <c r="I2177" s="248" t="s">
        <v>6152</v>
      </c>
      <c r="J2177" s="190"/>
      <c r="K2177" s="190"/>
      <c r="L2177" s="190"/>
      <c r="M2177" s="190"/>
      <c r="N2177" s="268">
        <v>831.72</v>
      </c>
      <c r="O2177" s="268">
        <v>0</v>
      </c>
      <c r="P2177" s="190" t="s">
        <v>657</v>
      </c>
      <c r="Q2177" s="377"/>
    </row>
    <row r="2178" spans="1:17" ht="63.75">
      <c r="A2178" s="265">
        <v>46</v>
      </c>
      <c r="B2178" s="190"/>
      <c r="C2178" s="266" t="s">
        <v>48</v>
      </c>
      <c r="D2178" s="267">
        <v>43896</v>
      </c>
      <c r="E2178" s="237" t="s">
        <v>5172</v>
      </c>
      <c r="F2178" s="237" t="s">
        <v>6</v>
      </c>
      <c r="G2178" s="237">
        <v>1251967</v>
      </c>
      <c r="H2178" s="190"/>
      <c r="I2178" s="248" t="s">
        <v>6153</v>
      </c>
      <c r="J2178" s="190"/>
      <c r="K2178" s="190"/>
      <c r="L2178" s="190"/>
      <c r="M2178" s="190"/>
      <c r="N2178" s="268">
        <v>0</v>
      </c>
      <c r="O2178" s="268">
        <v>2569</v>
      </c>
      <c r="P2178" s="190" t="s">
        <v>657</v>
      </c>
      <c r="Q2178" s="377"/>
    </row>
    <row r="2179" spans="1:17" ht="89.25">
      <c r="A2179" s="265">
        <v>224</v>
      </c>
      <c r="B2179" s="190"/>
      <c r="C2179" s="266" t="s">
        <v>104</v>
      </c>
      <c r="D2179" s="267">
        <v>43896</v>
      </c>
      <c r="E2179" s="237" t="s">
        <v>5173</v>
      </c>
      <c r="F2179" s="237" t="s">
        <v>11</v>
      </c>
      <c r="G2179" s="237">
        <v>980060</v>
      </c>
      <c r="H2179" s="190"/>
      <c r="I2179" s="248" t="s">
        <v>6154</v>
      </c>
      <c r="J2179" s="190"/>
      <c r="K2179" s="190"/>
      <c r="L2179" s="190"/>
      <c r="M2179" s="190"/>
      <c r="N2179" s="268">
        <v>920.19</v>
      </c>
      <c r="O2179" s="268">
        <v>0</v>
      </c>
      <c r="P2179" s="190" t="s">
        <v>657</v>
      </c>
      <c r="Q2179" s="377"/>
    </row>
    <row r="2180" spans="1:17" ht="76.5">
      <c r="A2180" s="265">
        <v>16</v>
      </c>
      <c r="B2180" s="190"/>
      <c r="C2180" s="266" t="s">
        <v>43</v>
      </c>
      <c r="D2180" s="267">
        <v>43896</v>
      </c>
      <c r="E2180" s="237" t="s">
        <v>5175</v>
      </c>
      <c r="F2180" s="237" t="s">
        <v>618</v>
      </c>
      <c r="G2180" s="237">
        <v>10470</v>
      </c>
      <c r="H2180" s="190"/>
      <c r="I2180" s="248" t="s">
        <v>6156</v>
      </c>
      <c r="J2180" s="190"/>
      <c r="K2180" s="190"/>
      <c r="L2180" s="190"/>
      <c r="M2180" s="190"/>
      <c r="N2180" s="268">
        <v>3857.94</v>
      </c>
      <c r="O2180" s="268">
        <v>0</v>
      </c>
      <c r="P2180" s="190" t="s">
        <v>657</v>
      </c>
      <c r="Q2180" s="377"/>
    </row>
    <row r="2181" spans="1:17" ht="76.5">
      <c r="A2181" s="265" t="s">
        <v>554</v>
      </c>
      <c r="B2181" s="190"/>
      <c r="C2181" s="266" t="s">
        <v>728</v>
      </c>
      <c r="D2181" s="267">
        <v>43896</v>
      </c>
      <c r="E2181" s="237" t="s">
        <v>5176</v>
      </c>
      <c r="F2181" s="237" t="s">
        <v>11</v>
      </c>
      <c r="G2181" s="237">
        <v>1290718</v>
      </c>
      <c r="H2181" s="190"/>
      <c r="I2181" s="248" t="s">
        <v>6157</v>
      </c>
      <c r="J2181" s="190"/>
      <c r="K2181" s="190"/>
      <c r="L2181" s="190"/>
      <c r="M2181" s="190"/>
      <c r="N2181" s="268">
        <v>617.32000000000005</v>
      </c>
      <c r="O2181" s="268">
        <v>0</v>
      </c>
      <c r="P2181" s="190" t="s">
        <v>657</v>
      </c>
      <c r="Q2181" s="377"/>
    </row>
    <row r="2182" spans="1:17" ht="51">
      <c r="A2182" s="265">
        <v>513</v>
      </c>
      <c r="B2182" s="190"/>
      <c r="C2182" s="266" t="s">
        <v>169</v>
      </c>
      <c r="D2182" s="267">
        <v>43896</v>
      </c>
      <c r="E2182" s="237" t="s">
        <v>5177</v>
      </c>
      <c r="F2182" s="237" t="s">
        <v>11</v>
      </c>
      <c r="G2182" s="237">
        <v>980106</v>
      </c>
      <c r="H2182" s="190"/>
      <c r="I2182" s="248" t="s">
        <v>6158</v>
      </c>
      <c r="J2182" s="190"/>
      <c r="K2182" s="190"/>
      <c r="L2182" s="190"/>
      <c r="M2182" s="190"/>
      <c r="N2182" s="268">
        <v>50</v>
      </c>
      <c r="O2182" s="268">
        <v>0</v>
      </c>
      <c r="P2182" s="190" t="s">
        <v>657</v>
      </c>
      <c r="Q2182" s="377"/>
    </row>
    <row r="2183" spans="1:17" ht="63.75">
      <c r="A2183" s="265">
        <v>16</v>
      </c>
      <c r="B2183" s="190"/>
      <c r="C2183" s="266" t="s">
        <v>43</v>
      </c>
      <c r="D2183" s="267">
        <v>43896</v>
      </c>
      <c r="E2183" s="237" t="s">
        <v>5178</v>
      </c>
      <c r="F2183" s="237" t="s">
        <v>13</v>
      </c>
      <c r="G2183" s="237">
        <v>980107</v>
      </c>
      <c r="H2183" s="190"/>
      <c r="I2183" s="248" t="s">
        <v>6159</v>
      </c>
      <c r="J2183" s="190"/>
      <c r="K2183" s="190"/>
      <c r="L2183" s="190"/>
      <c r="M2183" s="190"/>
      <c r="N2183" s="268">
        <v>95.35</v>
      </c>
      <c r="O2183" s="268">
        <v>0</v>
      </c>
      <c r="P2183" s="190" t="s">
        <v>657</v>
      </c>
      <c r="Q2183" s="377"/>
    </row>
    <row r="2184" spans="1:17" ht="63.75">
      <c r="A2184" s="265" t="s">
        <v>554</v>
      </c>
      <c r="B2184" s="190"/>
      <c r="C2184" s="266" t="s">
        <v>728</v>
      </c>
      <c r="D2184" s="267">
        <v>43896</v>
      </c>
      <c r="E2184" s="237" t="s">
        <v>5179</v>
      </c>
      <c r="F2184" s="237" t="s">
        <v>11</v>
      </c>
      <c r="G2184" s="237">
        <v>980114</v>
      </c>
      <c r="H2184" s="190"/>
      <c r="I2184" s="248" t="s">
        <v>6160</v>
      </c>
      <c r="J2184" s="190"/>
      <c r="K2184" s="190"/>
      <c r="L2184" s="190"/>
      <c r="M2184" s="190"/>
      <c r="N2184" s="268">
        <v>50</v>
      </c>
      <c r="O2184" s="268">
        <v>0</v>
      </c>
      <c r="P2184" s="190" t="s">
        <v>657</v>
      </c>
      <c r="Q2184" s="377"/>
    </row>
    <row r="2185" spans="1:17" ht="63.75">
      <c r="A2185" s="265">
        <v>16</v>
      </c>
      <c r="B2185" s="190"/>
      <c r="C2185" s="266" t="s">
        <v>43</v>
      </c>
      <c r="D2185" s="267">
        <v>43896</v>
      </c>
      <c r="E2185" s="237" t="s">
        <v>5180</v>
      </c>
      <c r="F2185" s="237" t="s">
        <v>13</v>
      </c>
      <c r="G2185" s="237">
        <v>980108</v>
      </c>
      <c r="H2185" s="190"/>
      <c r="I2185" s="248" t="s">
        <v>6161</v>
      </c>
      <c r="J2185" s="190"/>
      <c r="K2185" s="190"/>
      <c r="L2185" s="190"/>
      <c r="M2185" s="190"/>
      <c r="N2185" s="268">
        <v>93.47</v>
      </c>
      <c r="O2185" s="268">
        <v>0</v>
      </c>
      <c r="P2185" s="190" t="s">
        <v>657</v>
      </c>
      <c r="Q2185" s="377"/>
    </row>
    <row r="2186" spans="1:17" ht="76.5">
      <c r="A2186" s="265">
        <v>16</v>
      </c>
      <c r="B2186" s="190"/>
      <c r="C2186" s="266" t="s">
        <v>43</v>
      </c>
      <c r="D2186" s="267">
        <v>43896</v>
      </c>
      <c r="E2186" s="237" t="s">
        <v>5181</v>
      </c>
      <c r="F2186" s="237" t="s">
        <v>11</v>
      </c>
      <c r="G2186" s="237">
        <v>980108</v>
      </c>
      <c r="H2186" s="190"/>
      <c r="I2186" s="248" t="s">
        <v>6162</v>
      </c>
      <c r="J2186" s="190"/>
      <c r="K2186" s="190"/>
      <c r="L2186" s="190"/>
      <c r="M2186" s="190"/>
      <c r="N2186" s="268">
        <v>50</v>
      </c>
      <c r="O2186" s="268">
        <v>0</v>
      </c>
      <c r="P2186" s="190" t="s">
        <v>657</v>
      </c>
      <c r="Q2186" s="377"/>
    </row>
    <row r="2187" spans="1:17" ht="76.5">
      <c r="A2187" s="265">
        <v>41</v>
      </c>
      <c r="B2187" s="190"/>
      <c r="C2187" s="266" t="s">
        <v>47</v>
      </c>
      <c r="D2187" s="267">
        <v>43896</v>
      </c>
      <c r="E2187" s="237" t="s">
        <v>5182</v>
      </c>
      <c r="F2187" s="237" t="s">
        <v>13</v>
      </c>
      <c r="G2187" s="237">
        <v>980109</v>
      </c>
      <c r="H2187" s="190"/>
      <c r="I2187" s="248" t="s">
        <v>6163</v>
      </c>
      <c r="J2187" s="190"/>
      <c r="K2187" s="190"/>
      <c r="L2187" s="190"/>
      <c r="M2187" s="190"/>
      <c r="N2187" s="268">
        <v>77.95</v>
      </c>
      <c r="O2187" s="268">
        <v>0</v>
      </c>
      <c r="P2187" s="190" t="s">
        <v>657</v>
      </c>
      <c r="Q2187" s="377"/>
    </row>
    <row r="2188" spans="1:17" ht="76.5">
      <c r="A2188" s="265">
        <v>41</v>
      </c>
      <c r="B2188" s="190"/>
      <c r="C2188" s="266" t="s">
        <v>47</v>
      </c>
      <c r="D2188" s="267">
        <v>43896</v>
      </c>
      <c r="E2188" s="237" t="s">
        <v>5183</v>
      </c>
      <c r="F2188" s="237" t="s">
        <v>11</v>
      </c>
      <c r="G2188" s="237">
        <v>980109</v>
      </c>
      <c r="H2188" s="190"/>
      <c r="I2188" s="248" t="s">
        <v>6164</v>
      </c>
      <c r="J2188" s="190"/>
      <c r="K2188" s="190"/>
      <c r="L2188" s="190"/>
      <c r="M2188" s="190"/>
      <c r="N2188" s="268">
        <v>50</v>
      </c>
      <c r="O2188" s="268">
        <v>0</v>
      </c>
      <c r="P2188" s="190" t="s">
        <v>657</v>
      </c>
      <c r="Q2188" s="377"/>
    </row>
    <row r="2189" spans="1:17" ht="51">
      <c r="A2189" s="265">
        <v>119</v>
      </c>
      <c r="B2189" s="190"/>
      <c r="C2189" s="266" t="s">
        <v>62</v>
      </c>
      <c r="D2189" s="267">
        <v>43896</v>
      </c>
      <c r="E2189" s="237" t="s">
        <v>5184</v>
      </c>
      <c r="F2189" s="237" t="s">
        <v>11</v>
      </c>
      <c r="G2189" s="237">
        <v>980111</v>
      </c>
      <c r="H2189" s="190"/>
      <c r="I2189" s="248" t="s">
        <v>6165</v>
      </c>
      <c r="J2189" s="190"/>
      <c r="K2189" s="190"/>
      <c r="L2189" s="190"/>
      <c r="M2189" s="190"/>
      <c r="N2189" s="268">
        <v>50</v>
      </c>
      <c r="O2189" s="268">
        <v>0</v>
      </c>
      <c r="P2189" s="190" t="s">
        <v>657</v>
      </c>
      <c r="Q2189" s="377"/>
    </row>
    <row r="2190" spans="1:17" ht="51">
      <c r="A2190" s="265" t="s">
        <v>554</v>
      </c>
      <c r="B2190" s="190"/>
      <c r="C2190" s="266" t="s">
        <v>728</v>
      </c>
      <c r="D2190" s="267">
        <v>43896</v>
      </c>
      <c r="E2190" s="237" t="s">
        <v>5185</v>
      </c>
      <c r="F2190" s="237" t="s">
        <v>13</v>
      </c>
      <c r="G2190" s="237">
        <v>980114</v>
      </c>
      <c r="H2190" s="190"/>
      <c r="I2190" s="248" t="s">
        <v>6166</v>
      </c>
      <c r="J2190" s="190"/>
      <c r="K2190" s="190"/>
      <c r="L2190" s="190"/>
      <c r="M2190" s="190"/>
      <c r="N2190" s="268">
        <v>62.33</v>
      </c>
      <c r="O2190" s="268">
        <v>0</v>
      </c>
      <c r="P2190" s="190" t="s">
        <v>657</v>
      </c>
      <c r="Q2190" s="377"/>
    </row>
    <row r="2191" spans="1:17" ht="76.5">
      <c r="A2191" s="265">
        <v>16</v>
      </c>
      <c r="B2191" s="190"/>
      <c r="C2191" s="266" t="s">
        <v>43</v>
      </c>
      <c r="D2191" s="267">
        <v>43896</v>
      </c>
      <c r="E2191" s="237" t="s">
        <v>5186</v>
      </c>
      <c r="F2191" s="237" t="s">
        <v>11</v>
      </c>
      <c r="G2191" s="237">
        <v>980107</v>
      </c>
      <c r="H2191" s="190"/>
      <c r="I2191" s="248" t="s">
        <v>6167</v>
      </c>
      <c r="J2191" s="190"/>
      <c r="K2191" s="190"/>
      <c r="L2191" s="190"/>
      <c r="M2191" s="190"/>
      <c r="N2191" s="268">
        <v>50</v>
      </c>
      <c r="O2191" s="268">
        <v>0</v>
      </c>
      <c r="P2191" s="190" t="s">
        <v>657</v>
      </c>
      <c r="Q2191" s="377"/>
    </row>
    <row r="2192" spans="1:17" ht="38.25">
      <c r="A2192" s="265" t="s">
        <v>562</v>
      </c>
      <c r="B2192" s="190"/>
      <c r="C2192" s="266" t="s">
        <v>604</v>
      </c>
      <c r="D2192" s="267">
        <v>43896</v>
      </c>
      <c r="E2192" s="237" t="s">
        <v>5187</v>
      </c>
      <c r="F2192" s="237" t="s">
        <v>6</v>
      </c>
      <c r="G2192" s="237">
        <v>1252269</v>
      </c>
      <c r="H2192" s="190"/>
      <c r="I2192" s="248" t="s">
        <v>6168</v>
      </c>
      <c r="J2192" s="190"/>
      <c r="K2192" s="190"/>
      <c r="L2192" s="190"/>
      <c r="M2192" s="190"/>
      <c r="N2192" s="268">
        <v>0</v>
      </c>
      <c r="O2192" s="268">
        <v>4678.7700000000004</v>
      </c>
      <c r="P2192" s="190" t="s">
        <v>657</v>
      </c>
      <c r="Q2192" s="377"/>
    </row>
    <row r="2193" spans="1:17" ht="51">
      <c r="A2193" s="265">
        <v>513</v>
      </c>
      <c r="B2193" s="190"/>
      <c r="C2193" s="266" t="s">
        <v>169</v>
      </c>
      <c r="D2193" s="267">
        <v>43896</v>
      </c>
      <c r="E2193" s="237" t="s">
        <v>5188</v>
      </c>
      <c r="F2193" s="237" t="s">
        <v>15</v>
      </c>
      <c r="G2193" s="237">
        <v>1290901</v>
      </c>
      <c r="H2193" s="190"/>
      <c r="I2193" s="248" t="s">
        <v>4653</v>
      </c>
      <c r="J2193" s="190"/>
      <c r="K2193" s="190"/>
      <c r="L2193" s="190"/>
      <c r="M2193" s="190"/>
      <c r="N2193" s="268">
        <v>50</v>
      </c>
      <c r="O2193" s="268">
        <v>0</v>
      </c>
      <c r="P2193" s="190" t="s">
        <v>657</v>
      </c>
      <c r="Q2193" s="377"/>
    </row>
    <row r="2194" spans="1:17" ht="51">
      <c r="A2194" s="265">
        <v>903</v>
      </c>
      <c r="B2194" s="190"/>
      <c r="C2194" s="266" t="s">
        <v>201</v>
      </c>
      <c r="D2194" s="267">
        <v>43899</v>
      </c>
      <c r="E2194" s="237" t="s">
        <v>5189</v>
      </c>
      <c r="F2194" s="237" t="s">
        <v>3</v>
      </c>
      <c r="G2194" s="237">
        <v>1830011</v>
      </c>
      <c r="H2194" s="190"/>
      <c r="I2194" s="248" t="s">
        <v>6169</v>
      </c>
      <c r="J2194" s="190"/>
      <c r="K2194" s="190"/>
      <c r="L2194" s="190"/>
      <c r="M2194" s="190"/>
      <c r="N2194" s="268">
        <v>0</v>
      </c>
      <c r="O2194" s="268">
        <v>30</v>
      </c>
      <c r="P2194" s="190" t="s">
        <v>657</v>
      </c>
      <c r="Q2194" s="377"/>
    </row>
    <row r="2195" spans="1:17" ht="38.25">
      <c r="A2195" s="265" t="s">
        <v>562</v>
      </c>
      <c r="B2195" s="190"/>
      <c r="C2195" s="266" t="s">
        <v>604</v>
      </c>
      <c r="D2195" s="267">
        <v>43899</v>
      </c>
      <c r="E2195" s="237" t="s">
        <v>5190</v>
      </c>
      <c r="F2195" s="237" t="s">
        <v>3</v>
      </c>
      <c r="G2195" s="237">
        <v>1830015</v>
      </c>
      <c r="H2195" s="190"/>
      <c r="I2195" s="248" t="s">
        <v>6170</v>
      </c>
      <c r="J2195" s="190"/>
      <c r="K2195" s="190"/>
      <c r="L2195" s="190"/>
      <c r="M2195" s="190"/>
      <c r="N2195" s="268">
        <v>0</v>
      </c>
      <c r="O2195" s="268">
        <v>1669</v>
      </c>
      <c r="P2195" s="190" t="s">
        <v>657</v>
      </c>
      <c r="Q2195" s="377"/>
    </row>
    <row r="2196" spans="1:17" ht="51">
      <c r="A2196" s="265">
        <v>46</v>
      </c>
      <c r="B2196" s="190"/>
      <c r="C2196" s="266" t="s">
        <v>48</v>
      </c>
      <c r="D2196" s="267">
        <v>43899</v>
      </c>
      <c r="E2196" s="237" t="s">
        <v>5191</v>
      </c>
      <c r="F2196" s="237" t="s">
        <v>3</v>
      </c>
      <c r="G2196" s="237">
        <v>1830055</v>
      </c>
      <c r="H2196" s="190"/>
      <c r="I2196" s="248" t="s">
        <v>6171</v>
      </c>
      <c r="J2196" s="190"/>
      <c r="K2196" s="190"/>
      <c r="L2196" s="190"/>
      <c r="M2196" s="190"/>
      <c r="N2196" s="268">
        <v>0</v>
      </c>
      <c r="O2196" s="268">
        <v>1250</v>
      </c>
      <c r="P2196" s="190" t="s">
        <v>657</v>
      </c>
      <c r="Q2196" s="377"/>
    </row>
    <row r="2197" spans="1:17" ht="38.25">
      <c r="A2197" s="265">
        <v>20</v>
      </c>
      <c r="B2197" s="190"/>
      <c r="C2197" s="266" t="s">
        <v>44</v>
      </c>
      <c r="D2197" s="267">
        <v>43899</v>
      </c>
      <c r="E2197" s="237" t="s">
        <v>5192</v>
      </c>
      <c r="F2197" s="237" t="s">
        <v>3</v>
      </c>
      <c r="G2197" s="237">
        <v>1830133</v>
      </c>
      <c r="H2197" s="190"/>
      <c r="I2197" s="248" t="s">
        <v>5919</v>
      </c>
      <c r="J2197" s="190"/>
      <c r="K2197" s="190"/>
      <c r="L2197" s="190"/>
      <c r="M2197" s="190"/>
      <c r="N2197" s="268">
        <v>0</v>
      </c>
      <c r="O2197" s="268">
        <v>50</v>
      </c>
      <c r="P2197" s="190" t="s">
        <v>657</v>
      </c>
      <c r="Q2197" s="377"/>
    </row>
    <row r="2198" spans="1:17" ht="38.25">
      <c r="A2198" s="265">
        <v>373</v>
      </c>
      <c r="B2198" s="190"/>
      <c r="C2198" s="266" t="s">
        <v>625</v>
      </c>
      <c r="D2198" s="267">
        <v>43899</v>
      </c>
      <c r="E2198" s="237" t="s">
        <v>5193</v>
      </c>
      <c r="F2198" s="237" t="s">
        <v>3</v>
      </c>
      <c r="G2198" s="237">
        <v>1830189</v>
      </c>
      <c r="H2198" s="190"/>
      <c r="I2198" s="248" t="s">
        <v>6172</v>
      </c>
      <c r="J2198" s="190"/>
      <c r="K2198" s="190"/>
      <c r="L2198" s="190"/>
      <c r="M2198" s="190"/>
      <c r="N2198" s="268">
        <v>0</v>
      </c>
      <c r="O2198" s="268">
        <v>2145.09</v>
      </c>
      <c r="P2198" s="190" t="s">
        <v>657</v>
      </c>
      <c r="Q2198" s="377"/>
    </row>
    <row r="2199" spans="1:17" ht="63.75">
      <c r="A2199" s="265">
        <v>683</v>
      </c>
      <c r="B2199" s="190"/>
      <c r="C2199" s="266" t="s">
        <v>1302</v>
      </c>
      <c r="D2199" s="267">
        <v>43899</v>
      </c>
      <c r="E2199" s="237" t="s">
        <v>5194</v>
      </c>
      <c r="F2199" s="237" t="s">
        <v>3</v>
      </c>
      <c r="G2199" s="237">
        <v>1830190</v>
      </c>
      <c r="H2199" s="190"/>
      <c r="I2199" s="248" t="s">
        <v>6173</v>
      </c>
      <c r="J2199" s="190"/>
      <c r="K2199" s="190"/>
      <c r="L2199" s="190"/>
      <c r="M2199" s="190"/>
      <c r="N2199" s="268">
        <v>0</v>
      </c>
      <c r="O2199" s="268">
        <v>412.78</v>
      </c>
      <c r="P2199" s="190" t="s">
        <v>657</v>
      </c>
      <c r="Q2199" s="377"/>
    </row>
    <row r="2200" spans="1:17" ht="51">
      <c r="A2200" s="265">
        <v>670</v>
      </c>
      <c r="B2200" s="190"/>
      <c r="C2200" s="266" t="s">
        <v>187</v>
      </c>
      <c r="D2200" s="267">
        <v>43899</v>
      </c>
      <c r="E2200" s="237" t="s">
        <v>5195</v>
      </c>
      <c r="F2200" s="237" t="s">
        <v>3</v>
      </c>
      <c r="G2200" s="237">
        <v>1830193</v>
      </c>
      <c r="H2200" s="190"/>
      <c r="I2200" s="248" t="s">
        <v>6174</v>
      </c>
      <c r="J2200" s="190"/>
      <c r="K2200" s="190"/>
      <c r="L2200" s="190"/>
      <c r="M2200" s="190"/>
      <c r="N2200" s="268">
        <v>0</v>
      </c>
      <c r="O2200" s="268">
        <v>553</v>
      </c>
      <c r="P2200" s="190" t="s">
        <v>657</v>
      </c>
      <c r="Q2200" s="377"/>
    </row>
    <row r="2201" spans="1:17" ht="63.75">
      <c r="A2201" s="265">
        <v>46</v>
      </c>
      <c r="B2201" s="190"/>
      <c r="C2201" s="266" t="s">
        <v>48</v>
      </c>
      <c r="D2201" s="267">
        <v>43899</v>
      </c>
      <c r="E2201" s="237" t="s">
        <v>5196</v>
      </c>
      <c r="F2201" s="237" t="s">
        <v>3</v>
      </c>
      <c r="G2201" s="237">
        <v>1830012</v>
      </c>
      <c r="H2201" s="190"/>
      <c r="I2201" s="248" t="s">
        <v>6175</v>
      </c>
      <c r="J2201" s="190"/>
      <c r="K2201" s="190"/>
      <c r="L2201" s="190"/>
      <c r="M2201" s="190"/>
      <c r="N2201" s="268">
        <v>0</v>
      </c>
      <c r="O2201" s="268">
        <v>3131</v>
      </c>
      <c r="P2201" s="190" t="s">
        <v>657</v>
      </c>
      <c r="Q2201" s="377"/>
    </row>
    <row r="2202" spans="1:17" ht="63.75">
      <c r="A2202" s="265">
        <v>212</v>
      </c>
      <c r="B2202" s="190"/>
      <c r="C2202" s="266" t="s">
        <v>99</v>
      </c>
      <c r="D2202" s="267">
        <v>43899</v>
      </c>
      <c r="E2202" s="237" t="s">
        <v>5197</v>
      </c>
      <c r="F2202" s="237" t="s">
        <v>3</v>
      </c>
      <c r="G2202" s="237">
        <v>1830062</v>
      </c>
      <c r="H2202" s="190"/>
      <c r="I2202" s="248" t="s">
        <v>6176</v>
      </c>
      <c r="J2202" s="190"/>
      <c r="K2202" s="190"/>
      <c r="L2202" s="190"/>
      <c r="M2202" s="190"/>
      <c r="N2202" s="268">
        <v>0</v>
      </c>
      <c r="O2202" s="268">
        <v>262511</v>
      </c>
      <c r="P2202" s="190" t="s">
        <v>657</v>
      </c>
      <c r="Q2202" s="377"/>
    </row>
    <row r="2203" spans="1:17" ht="51">
      <c r="A2203" s="265">
        <v>212</v>
      </c>
      <c r="B2203" s="190"/>
      <c r="C2203" s="266" t="s">
        <v>99</v>
      </c>
      <c r="D2203" s="267">
        <v>43899</v>
      </c>
      <c r="E2203" s="237" t="s">
        <v>5198</v>
      </c>
      <c r="F2203" s="237" t="s">
        <v>3</v>
      </c>
      <c r="G2203" s="237">
        <v>1830067</v>
      </c>
      <c r="H2203" s="190"/>
      <c r="I2203" s="248" t="s">
        <v>6177</v>
      </c>
      <c r="J2203" s="190"/>
      <c r="K2203" s="190"/>
      <c r="L2203" s="190"/>
      <c r="M2203" s="190"/>
      <c r="N2203" s="268">
        <v>0</v>
      </c>
      <c r="O2203" s="268">
        <v>226233.8</v>
      </c>
      <c r="P2203" s="190" t="s">
        <v>657</v>
      </c>
      <c r="Q2203" s="377"/>
    </row>
    <row r="2204" spans="1:17" ht="63.75">
      <c r="A2204" s="265">
        <v>254</v>
      </c>
      <c r="B2204" s="190"/>
      <c r="C2204" s="266" t="s">
        <v>114</v>
      </c>
      <c r="D2204" s="267">
        <v>43899</v>
      </c>
      <c r="E2204" s="237" t="s">
        <v>5199</v>
      </c>
      <c r="F2204" s="237" t="s">
        <v>3</v>
      </c>
      <c r="G2204" s="237">
        <v>1830069</v>
      </c>
      <c r="H2204" s="190"/>
      <c r="I2204" s="248" t="s">
        <v>6178</v>
      </c>
      <c r="J2204" s="190"/>
      <c r="K2204" s="190"/>
      <c r="L2204" s="190"/>
      <c r="M2204" s="190"/>
      <c r="N2204" s="268">
        <v>0</v>
      </c>
      <c r="O2204" s="268">
        <v>11739</v>
      </c>
      <c r="P2204" s="190" t="s">
        <v>657</v>
      </c>
      <c r="Q2204" s="377"/>
    </row>
    <row r="2205" spans="1:17" ht="51">
      <c r="A2205" s="265">
        <v>254</v>
      </c>
      <c r="B2205" s="190"/>
      <c r="C2205" s="266" t="s">
        <v>114</v>
      </c>
      <c r="D2205" s="267">
        <v>43899</v>
      </c>
      <c r="E2205" s="237" t="s">
        <v>5200</v>
      </c>
      <c r="F2205" s="237" t="s">
        <v>3</v>
      </c>
      <c r="G2205" s="237">
        <v>1830071</v>
      </c>
      <c r="H2205" s="190"/>
      <c r="I2205" s="248" t="s">
        <v>6179</v>
      </c>
      <c r="J2205" s="190"/>
      <c r="K2205" s="190"/>
      <c r="L2205" s="190"/>
      <c r="M2205" s="190"/>
      <c r="N2205" s="268">
        <v>0</v>
      </c>
      <c r="O2205" s="268">
        <v>193948</v>
      </c>
      <c r="P2205" s="190" t="s">
        <v>657</v>
      </c>
      <c r="Q2205" s="377"/>
    </row>
    <row r="2206" spans="1:17" ht="51">
      <c r="A2206" s="265">
        <v>283</v>
      </c>
      <c r="B2206" s="190"/>
      <c r="C2206" s="266" t="s">
        <v>124</v>
      </c>
      <c r="D2206" s="267">
        <v>43899</v>
      </c>
      <c r="E2206" s="237" t="s">
        <v>5201</v>
      </c>
      <c r="F2206" s="237" t="s">
        <v>3</v>
      </c>
      <c r="G2206" s="237">
        <v>1830072</v>
      </c>
      <c r="H2206" s="190"/>
      <c r="I2206" s="248" t="s">
        <v>6180</v>
      </c>
      <c r="J2206" s="190"/>
      <c r="K2206" s="190"/>
      <c r="L2206" s="190"/>
      <c r="M2206" s="190"/>
      <c r="N2206" s="268">
        <v>0</v>
      </c>
      <c r="O2206" s="268">
        <v>26362.6</v>
      </c>
      <c r="P2206" s="190" t="s">
        <v>657</v>
      </c>
      <c r="Q2206" s="377"/>
    </row>
    <row r="2207" spans="1:17" ht="51">
      <c r="A2207" s="265">
        <v>254</v>
      </c>
      <c r="B2207" s="190"/>
      <c r="C2207" s="266" t="s">
        <v>114</v>
      </c>
      <c r="D2207" s="267">
        <v>43899</v>
      </c>
      <c r="E2207" s="237" t="s">
        <v>5202</v>
      </c>
      <c r="F2207" s="237" t="s">
        <v>3</v>
      </c>
      <c r="G2207" s="237">
        <v>1830073</v>
      </c>
      <c r="H2207" s="190"/>
      <c r="I2207" s="248" t="s">
        <v>6181</v>
      </c>
      <c r="J2207" s="190"/>
      <c r="K2207" s="190"/>
      <c r="L2207" s="190"/>
      <c r="M2207" s="190"/>
      <c r="N2207" s="268">
        <v>0</v>
      </c>
      <c r="O2207" s="268">
        <v>40001</v>
      </c>
      <c r="P2207" s="190" t="s">
        <v>657</v>
      </c>
      <c r="Q2207" s="377"/>
    </row>
    <row r="2208" spans="1:17" ht="63.75">
      <c r="A2208" s="265">
        <v>254</v>
      </c>
      <c r="B2208" s="190"/>
      <c r="C2208" s="266" t="s">
        <v>114</v>
      </c>
      <c r="D2208" s="267">
        <v>43899</v>
      </c>
      <c r="E2208" s="237" t="s">
        <v>5203</v>
      </c>
      <c r="F2208" s="237" t="s">
        <v>3</v>
      </c>
      <c r="G2208" s="237">
        <v>1830075</v>
      </c>
      <c r="H2208" s="190"/>
      <c r="I2208" s="248" t="s">
        <v>6182</v>
      </c>
      <c r="J2208" s="190"/>
      <c r="K2208" s="190"/>
      <c r="L2208" s="190"/>
      <c r="M2208" s="190"/>
      <c r="N2208" s="268">
        <v>0</v>
      </c>
      <c r="O2208" s="268">
        <v>49817</v>
      </c>
      <c r="P2208" s="190" t="s">
        <v>657</v>
      </c>
      <c r="Q2208" s="377"/>
    </row>
    <row r="2209" spans="1:17" ht="63.75">
      <c r="A2209" s="265">
        <v>254</v>
      </c>
      <c r="B2209" s="190"/>
      <c r="C2209" s="266" t="s">
        <v>114</v>
      </c>
      <c r="D2209" s="267">
        <v>43899</v>
      </c>
      <c r="E2209" s="237" t="s">
        <v>5204</v>
      </c>
      <c r="F2209" s="237" t="s">
        <v>3</v>
      </c>
      <c r="G2209" s="237">
        <v>1830077</v>
      </c>
      <c r="H2209" s="190"/>
      <c r="I2209" s="248" t="s">
        <v>6183</v>
      </c>
      <c r="J2209" s="190"/>
      <c r="K2209" s="190"/>
      <c r="L2209" s="190"/>
      <c r="M2209" s="190"/>
      <c r="N2209" s="268">
        <v>0</v>
      </c>
      <c r="O2209" s="268">
        <v>109083</v>
      </c>
      <c r="P2209" s="190" t="s">
        <v>657</v>
      </c>
      <c r="Q2209" s="377"/>
    </row>
    <row r="2210" spans="1:17" ht="63.75">
      <c r="A2210" s="265">
        <v>254</v>
      </c>
      <c r="B2210" s="190"/>
      <c r="C2210" s="266" t="s">
        <v>114</v>
      </c>
      <c r="D2210" s="267">
        <v>43899</v>
      </c>
      <c r="E2210" s="237" t="s">
        <v>5205</v>
      </c>
      <c r="F2210" s="237" t="s">
        <v>3</v>
      </c>
      <c r="G2210" s="237">
        <v>1830078</v>
      </c>
      <c r="H2210" s="190"/>
      <c r="I2210" s="248" t="s">
        <v>6184</v>
      </c>
      <c r="J2210" s="190"/>
      <c r="K2210" s="190"/>
      <c r="L2210" s="190"/>
      <c r="M2210" s="190"/>
      <c r="N2210" s="268">
        <v>0</v>
      </c>
      <c r="O2210" s="268">
        <v>52477</v>
      </c>
      <c r="P2210" s="190" t="s">
        <v>657</v>
      </c>
      <c r="Q2210" s="377"/>
    </row>
    <row r="2211" spans="1:17" ht="63.75">
      <c r="A2211" s="265">
        <v>254</v>
      </c>
      <c r="B2211" s="190"/>
      <c r="C2211" s="266" t="s">
        <v>114</v>
      </c>
      <c r="D2211" s="267">
        <v>43899</v>
      </c>
      <c r="E2211" s="237" t="s">
        <v>5206</v>
      </c>
      <c r="F2211" s="237" t="s">
        <v>3</v>
      </c>
      <c r="G2211" s="237">
        <v>1830079</v>
      </c>
      <c r="H2211" s="190"/>
      <c r="I2211" s="248" t="s">
        <v>6185</v>
      </c>
      <c r="J2211" s="190"/>
      <c r="K2211" s="190"/>
      <c r="L2211" s="190"/>
      <c r="M2211" s="190"/>
      <c r="N2211" s="268">
        <v>0</v>
      </c>
      <c r="O2211" s="268">
        <v>65829</v>
      </c>
      <c r="P2211" s="190" t="s">
        <v>657</v>
      </c>
      <c r="Q2211" s="377"/>
    </row>
    <row r="2212" spans="1:17" ht="63.75">
      <c r="A2212" s="265">
        <v>254</v>
      </c>
      <c r="B2212" s="190"/>
      <c r="C2212" s="266" t="s">
        <v>114</v>
      </c>
      <c r="D2212" s="267">
        <v>43899</v>
      </c>
      <c r="E2212" s="237" t="s">
        <v>5207</v>
      </c>
      <c r="F2212" s="237" t="s">
        <v>3</v>
      </c>
      <c r="G2212" s="237">
        <v>1830080</v>
      </c>
      <c r="H2212" s="190"/>
      <c r="I2212" s="248" t="s">
        <v>6186</v>
      </c>
      <c r="J2212" s="190"/>
      <c r="K2212" s="190"/>
      <c r="L2212" s="190"/>
      <c r="M2212" s="190"/>
      <c r="N2212" s="268">
        <v>0</v>
      </c>
      <c r="O2212" s="268">
        <v>7335</v>
      </c>
      <c r="P2212" s="190" t="s">
        <v>657</v>
      </c>
      <c r="Q2212" s="377"/>
    </row>
    <row r="2213" spans="1:17" ht="63.75">
      <c r="A2213" s="265">
        <v>254</v>
      </c>
      <c r="B2213" s="190"/>
      <c r="C2213" s="266" t="s">
        <v>114</v>
      </c>
      <c r="D2213" s="267">
        <v>43899</v>
      </c>
      <c r="E2213" s="237" t="s">
        <v>5208</v>
      </c>
      <c r="F2213" s="237" t="s">
        <v>3</v>
      </c>
      <c r="G2213" s="237">
        <v>1830088</v>
      </c>
      <c r="H2213" s="190"/>
      <c r="I2213" s="248" t="s">
        <v>6187</v>
      </c>
      <c r="J2213" s="190"/>
      <c r="K2213" s="190"/>
      <c r="L2213" s="190"/>
      <c r="M2213" s="190"/>
      <c r="N2213" s="268">
        <v>0</v>
      </c>
      <c r="O2213" s="268">
        <v>53836</v>
      </c>
      <c r="P2213" s="190" t="s">
        <v>657</v>
      </c>
      <c r="Q2213" s="377"/>
    </row>
    <row r="2214" spans="1:17" ht="63.75">
      <c r="A2214" s="265">
        <v>254</v>
      </c>
      <c r="B2214" s="190"/>
      <c r="C2214" s="266" t="s">
        <v>114</v>
      </c>
      <c r="D2214" s="267">
        <v>43899</v>
      </c>
      <c r="E2214" s="237" t="s">
        <v>5209</v>
      </c>
      <c r="F2214" s="237" t="s">
        <v>3</v>
      </c>
      <c r="G2214" s="237">
        <v>1830091</v>
      </c>
      <c r="H2214" s="190"/>
      <c r="I2214" s="248" t="s">
        <v>6188</v>
      </c>
      <c r="J2214" s="190"/>
      <c r="K2214" s="190"/>
      <c r="L2214" s="190"/>
      <c r="M2214" s="190"/>
      <c r="N2214" s="268">
        <v>0</v>
      </c>
      <c r="O2214" s="268">
        <v>35736</v>
      </c>
      <c r="P2214" s="190" t="s">
        <v>657</v>
      </c>
      <c r="Q2214" s="377"/>
    </row>
    <row r="2215" spans="1:17" ht="63.75">
      <c r="A2215" s="265">
        <v>254</v>
      </c>
      <c r="B2215" s="190"/>
      <c r="C2215" s="266" t="s">
        <v>114</v>
      </c>
      <c r="D2215" s="267">
        <v>43899</v>
      </c>
      <c r="E2215" s="237" t="s">
        <v>5210</v>
      </c>
      <c r="F2215" s="237" t="s">
        <v>3</v>
      </c>
      <c r="G2215" s="237">
        <v>1830092</v>
      </c>
      <c r="H2215" s="190"/>
      <c r="I2215" s="248" t="s">
        <v>6189</v>
      </c>
      <c r="J2215" s="190"/>
      <c r="K2215" s="190"/>
      <c r="L2215" s="190"/>
      <c r="M2215" s="190"/>
      <c r="N2215" s="268">
        <v>0</v>
      </c>
      <c r="O2215" s="268">
        <v>58629</v>
      </c>
      <c r="P2215" s="190" t="s">
        <v>657</v>
      </c>
      <c r="Q2215" s="377"/>
    </row>
    <row r="2216" spans="1:17" ht="63.75">
      <c r="A2216" s="265">
        <v>254</v>
      </c>
      <c r="B2216" s="190"/>
      <c r="C2216" s="266" t="s">
        <v>114</v>
      </c>
      <c r="D2216" s="267">
        <v>43899</v>
      </c>
      <c r="E2216" s="237" t="s">
        <v>5211</v>
      </c>
      <c r="F2216" s="237" t="s">
        <v>3</v>
      </c>
      <c r="G2216" s="237">
        <v>1830094</v>
      </c>
      <c r="H2216" s="190"/>
      <c r="I2216" s="248" t="s">
        <v>6190</v>
      </c>
      <c r="J2216" s="190"/>
      <c r="K2216" s="190"/>
      <c r="L2216" s="190"/>
      <c r="M2216" s="190"/>
      <c r="N2216" s="268">
        <v>0</v>
      </c>
      <c r="O2216" s="268">
        <v>8837</v>
      </c>
      <c r="P2216" s="190" t="s">
        <v>657</v>
      </c>
      <c r="Q2216" s="377"/>
    </row>
    <row r="2217" spans="1:17" ht="63.75">
      <c r="A2217" s="265">
        <v>81</v>
      </c>
      <c r="B2217" s="190"/>
      <c r="C2217" s="266" t="s">
        <v>55</v>
      </c>
      <c r="D2217" s="267">
        <v>43899</v>
      </c>
      <c r="E2217" s="237" t="s">
        <v>5212</v>
      </c>
      <c r="F2217" s="237" t="s">
        <v>3</v>
      </c>
      <c r="G2217" s="237">
        <v>1830103</v>
      </c>
      <c r="H2217" s="190"/>
      <c r="I2217" s="248" t="s">
        <v>6191</v>
      </c>
      <c r="J2217" s="190"/>
      <c r="K2217" s="190"/>
      <c r="L2217" s="190"/>
      <c r="M2217" s="190"/>
      <c r="N2217" s="268">
        <v>0</v>
      </c>
      <c r="O2217" s="268">
        <v>3281.36</v>
      </c>
      <c r="P2217" s="190" t="s">
        <v>657</v>
      </c>
      <c r="Q2217" s="377"/>
    </row>
    <row r="2218" spans="1:17" ht="63.75">
      <c r="A2218" s="265">
        <v>310</v>
      </c>
      <c r="B2218" s="190"/>
      <c r="C2218" s="266" t="s">
        <v>140</v>
      </c>
      <c r="D2218" s="267">
        <v>43899</v>
      </c>
      <c r="E2218" s="237" t="s">
        <v>5213</v>
      </c>
      <c r="F2218" s="237" t="s">
        <v>3</v>
      </c>
      <c r="G2218" s="237">
        <v>1830104</v>
      </c>
      <c r="H2218" s="190"/>
      <c r="I2218" s="248" t="s">
        <v>6192</v>
      </c>
      <c r="J2218" s="190"/>
      <c r="K2218" s="190"/>
      <c r="L2218" s="190"/>
      <c r="M2218" s="190"/>
      <c r="N2218" s="268">
        <v>0</v>
      </c>
      <c r="O2218" s="268">
        <v>230.93</v>
      </c>
      <c r="P2218" s="190" t="s">
        <v>657</v>
      </c>
      <c r="Q2218" s="377"/>
    </row>
    <row r="2219" spans="1:17" ht="63.75">
      <c r="A2219" s="265">
        <v>86</v>
      </c>
      <c r="B2219" s="190"/>
      <c r="C2219" s="266" t="s">
        <v>56</v>
      </c>
      <c r="D2219" s="267">
        <v>43899</v>
      </c>
      <c r="E2219" s="237" t="s">
        <v>5214</v>
      </c>
      <c r="F2219" s="237" t="s">
        <v>3</v>
      </c>
      <c r="G2219" s="237">
        <v>1830106</v>
      </c>
      <c r="H2219" s="190"/>
      <c r="I2219" s="248" t="s">
        <v>6193</v>
      </c>
      <c r="J2219" s="190"/>
      <c r="K2219" s="190"/>
      <c r="L2219" s="190"/>
      <c r="M2219" s="190"/>
      <c r="N2219" s="268">
        <v>0</v>
      </c>
      <c r="O2219" s="268">
        <v>1963.34</v>
      </c>
      <c r="P2219" s="190" t="s">
        <v>657</v>
      </c>
      <c r="Q2219" s="377"/>
    </row>
    <row r="2220" spans="1:17" ht="63.75">
      <c r="A2220" s="265">
        <v>313</v>
      </c>
      <c r="B2220" s="190"/>
      <c r="C2220" s="266" t="s">
        <v>143</v>
      </c>
      <c r="D2220" s="267">
        <v>43899</v>
      </c>
      <c r="E2220" s="237" t="s">
        <v>5215</v>
      </c>
      <c r="F2220" s="237" t="s">
        <v>3</v>
      </c>
      <c r="G2220" s="237">
        <v>1830109</v>
      </c>
      <c r="H2220" s="190"/>
      <c r="I2220" s="248" t="s">
        <v>6194</v>
      </c>
      <c r="J2220" s="190"/>
      <c r="K2220" s="190"/>
      <c r="L2220" s="190"/>
      <c r="M2220" s="190"/>
      <c r="N2220" s="268">
        <v>0</v>
      </c>
      <c r="O2220" s="268">
        <v>26860.57</v>
      </c>
      <c r="P2220" s="190" t="s">
        <v>657</v>
      </c>
      <c r="Q2220" s="377"/>
    </row>
    <row r="2221" spans="1:17" ht="63.75">
      <c r="A2221" s="265">
        <v>592</v>
      </c>
      <c r="B2221" s="190"/>
      <c r="C2221" s="266" t="s">
        <v>634</v>
      </c>
      <c r="D2221" s="267">
        <v>43899</v>
      </c>
      <c r="E2221" s="237" t="s">
        <v>5216</v>
      </c>
      <c r="F2221" s="237" t="s">
        <v>3</v>
      </c>
      <c r="G2221" s="237">
        <v>1830111</v>
      </c>
      <c r="H2221" s="190"/>
      <c r="I2221" s="248" t="s">
        <v>6195</v>
      </c>
      <c r="J2221" s="190"/>
      <c r="K2221" s="190"/>
      <c r="L2221" s="190"/>
      <c r="M2221" s="190"/>
      <c r="N2221" s="268">
        <v>0</v>
      </c>
      <c r="O2221" s="268">
        <v>10616</v>
      </c>
      <c r="P2221" s="190" t="s">
        <v>657</v>
      </c>
      <c r="Q2221" s="377"/>
    </row>
    <row r="2222" spans="1:17" ht="63.75">
      <c r="A2222" s="265">
        <v>592</v>
      </c>
      <c r="B2222" s="190"/>
      <c r="C2222" s="266" t="s">
        <v>634</v>
      </c>
      <c r="D2222" s="267">
        <v>43899</v>
      </c>
      <c r="E2222" s="237" t="s">
        <v>5217</v>
      </c>
      <c r="F2222" s="237" t="s">
        <v>3</v>
      </c>
      <c r="G2222" s="237">
        <v>1830113</v>
      </c>
      <c r="H2222" s="190"/>
      <c r="I2222" s="248" t="s">
        <v>6196</v>
      </c>
      <c r="J2222" s="190"/>
      <c r="K2222" s="190"/>
      <c r="L2222" s="190"/>
      <c r="M2222" s="190"/>
      <c r="N2222" s="268">
        <v>0</v>
      </c>
      <c r="O2222" s="268">
        <v>2168.94</v>
      </c>
      <c r="P2222" s="190" t="s">
        <v>657</v>
      </c>
      <c r="Q2222" s="377"/>
    </row>
    <row r="2223" spans="1:17" ht="51">
      <c r="A2223" s="265">
        <v>35</v>
      </c>
      <c r="B2223" s="190"/>
      <c r="C2223" s="266" t="s">
        <v>46</v>
      </c>
      <c r="D2223" s="267">
        <v>43899</v>
      </c>
      <c r="E2223" s="237" t="s">
        <v>5218</v>
      </c>
      <c r="F2223" s="237" t="s">
        <v>3</v>
      </c>
      <c r="G2223" s="237">
        <v>1830123</v>
      </c>
      <c r="H2223" s="190"/>
      <c r="I2223" s="248" t="s">
        <v>6197</v>
      </c>
      <c r="J2223" s="190"/>
      <c r="K2223" s="190"/>
      <c r="L2223" s="190"/>
      <c r="M2223" s="190"/>
      <c r="N2223" s="268">
        <v>0</v>
      </c>
      <c r="O2223" s="268">
        <v>95.24</v>
      </c>
      <c r="P2223" s="190" t="s">
        <v>657</v>
      </c>
      <c r="Q2223" s="377"/>
    </row>
    <row r="2224" spans="1:17" ht="38.25">
      <c r="A2224" s="265">
        <v>35</v>
      </c>
      <c r="B2224" s="190"/>
      <c r="C2224" s="266" t="s">
        <v>46</v>
      </c>
      <c r="D2224" s="267">
        <v>43899</v>
      </c>
      <c r="E2224" s="237" t="s">
        <v>5219</v>
      </c>
      <c r="F2224" s="237" t="s">
        <v>3</v>
      </c>
      <c r="G2224" s="237">
        <v>1830212</v>
      </c>
      <c r="H2224" s="190"/>
      <c r="I2224" s="248" t="s">
        <v>6198</v>
      </c>
      <c r="J2224" s="190"/>
      <c r="K2224" s="190"/>
      <c r="L2224" s="190"/>
      <c r="M2224" s="190"/>
      <c r="N2224" s="268">
        <v>0</v>
      </c>
      <c r="O2224" s="268">
        <v>1203.3900000000001</v>
      </c>
      <c r="P2224" s="190" t="s">
        <v>657</v>
      </c>
      <c r="Q2224" s="377"/>
    </row>
    <row r="2225" spans="1:17" ht="51">
      <c r="A2225" s="265" t="s">
        <v>562</v>
      </c>
      <c r="B2225" s="190"/>
      <c r="C2225" s="266" t="s">
        <v>604</v>
      </c>
      <c r="D2225" s="267">
        <v>43899</v>
      </c>
      <c r="E2225" s="237" t="s">
        <v>5220</v>
      </c>
      <c r="F2225" s="237" t="s">
        <v>3</v>
      </c>
      <c r="G2225" s="237">
        <v>1830218</v>
      </c>
      <c r="H2225" s="190"/>
      <c r="I2225" s="248" t="s">
        <v>1373</v>
      </c>
      <c r="J2225" s="190"/>
      <c r="K2225" s="190"/>
      <c r="L2225" s="190"/>
      <c r="M2225" s="190"/>
      <c r="N2225" s="268">
        <v>0</v>
      </c>
      <c r="O2225" s="268">
        <v>2195</v>
      </c>
      <c r="P2225" s="190" t="s">
        <v>657</v>
      </c>
      <c r="Q2225" s="377"/>
    </row>
    <row r="2226" spans="1:17" ht="63.75">
      <c r="A2226" s="265">
        <v>86</v>
      </c>
      <c r="B2226" s="190"/>
      <c r="C2226" s="266" t="s">
        <v>56</v>
      </c>
      <c r="D2226" s="267">
        <v>43899</v>
      </c>
      <c r="E2226" s="237" t="s">
        <v>5221</v>
      </c>
      <c r="F2226" s="237" t="s">
        <v>3</v>
      </c>
      <c r="G2226" s="237">
        <v>1830223</v>
      </c>
      <c r="H2226" s="190"/>
      <c r="I2226" s="248" t="s">
        <v>6199</v>
      </c>
      <c r="J2226" s="190"/>
      <c r="K2226" s="190"/>
      <c r="L2226" s="190"/>
      <c r="M2226" s="190"/>
      <c r="N2226" s="268">
        <v>0</v>
      </c>
      <c r="O2226" s="268">
        <v>72.98</v>
      </c>
      <c r="P2226" s="190" t="s">
        <v>657</v>
      </c>
      <c r="Q2226" s="377"/>
    </row>
    <row r="2227" spans="1:17" ht="63.75">
      <c r="A2227" s="265">
        <v>41</v>
      </c>
      <c r="B2227" s="190"/>
      <c r="C2227" s="266" t="s">
        <v>47</v>
      </c>
      <c r="D2227" s="267">
        <v>43899</v>
      </c>
      <c r="E2227" s="237" t="s">
        <v>5222</v>
      </c>
      <c r="F2227" s="237" t="s">
        <v>3</v>
      </c>
      <c r="G2227" s="237">
        <v>1830266</v>
      </c>
      <c r="H2227" s="190"/>
      <c r="I2227" s="248" t="s">
        <v>6200</v>
      </c>
      <c r="J2227" s="190"/>
      <c r="K2227" s="190"/>
      <c r="L2227" s="190"/>
      <c r="M2227" s="190"/>
      <c r="N2227" s="268">
        <v>0</v>
      </c>
      <c r="O2227" s="268">
        <v>1621.3</v>
      </c>
      <c r="P2227" s="190" t="s">
        <v>657</v>
      </c>
      <c r="Q2227" s="377"/>
    </row>
    <row r="2228" spans="1:17" ht="51">
      <c r="A2228" s="265">
        <v>41</v>
      </c>
      <c r="B2228" s="190"/>
      <c r="C2228" s="266" t="s">
        <v>47</v>
      </c>
      <c r="D2228" s="267">
        <v>43899</v>
      </c>
      <c r="E2228" s="237" t="s">
        <v>5223</v>
      </c>
      <c r="F2228" s="237" t="s">
        <v>3</v>
      </c>
      <c r="G2228" s="237">
        <v>1830267</v>
      </c>
      <c r="H2228" s="190"/>
      <c r="I2228" s="248" t="s">
        <v>6201</v>
      </c>
      <c r="J2228" s="190"/>
      <c r="K2228" s="190"/>
      <c r="L2228" s="190"/>
      <c r="M2228" s="190"/>
      <c r="N2228" s="268">
        <v>0</v>
      </c>
      <c r="O2228" s="268">
        <v>1074.27</v>
      </c>
      <c r="P2228" s="190" t="s">
        <v>657</v>
      </c>
      <c r="Q2228" s="377"/>
    </row>
    <row r="2229" spans="1:17" ht="63.75">
      <c r="A2229" s="265" t="s">
        <v>554</v>
      </c>
      <c r="B2229" s="190"/>
      <c r="C2229" s="266" t="s">
        <v>728</v>
      </c>
      <c r="D2229" s="267">
        <v>43899</v>
      </c>
      <c r="E2229" s="237" t="s">
        <v>5224</v>
      </c>
      <c r="F2229" s="237" t="s">
        <v>11</v>
      </c>
      <c r="G2229" s="237">
        <v>13244</v>
      </c>
      <c r="H2229" s="190"/>
      <c r="I2229" s="248" t="s">
        <v>6202</v>
      </c>
      <c r="J2229" s="190"/>
      <c r="K2229" s="190"/>
      <c r="L2229" s="190"/>
      <c r="M2229" s="190"/>
      <c r="N2229" s="268">
        <v>1450.4</v>
      </c>
      <c r="O2229" s="268">
        <v>0</v>
      </c>
      <c r="P2229" s="190" t="s">
        <v>657</v>
      </c>
      <c r="Q2229" s="377"/>
    </row>
    <row r="2230" spans="1:17" ht="63.75">
      <c r="A2230" s="265">
        <v>513</v>
      </c>
      <c r="B2230" s="190"/>
      <c r="C2230" s="266" t="s">
        <v>169</v>
      </c>
      <c r="D2230" s="267">
        <v>43899</v>
      </c>
      <c r="E2230" s="237" t="s">
        <v>5225</v>
      </c>
      <c r="F2230" s="237" t="s">
        <v>15</v>
      </c>
      <c r="G2230" s="237">
        <v>1291946</v>
      </c>
      <c r="H2230" s="190"/>
      <c r="I2230" s="248" t="s">
        <v>6203</v>
      </c>
      <c r="J2230" s="190"/>
      <c r="K2230" s="190"/>
      <c r="L2230" s="190"/>
      <c r="M2230" s="190"/>
      <c r="N2230" s="268">
        <v>50</v>
      </c>
      <c r="O2230" s="268">
        <v>0</v>
      </c>
      <c r="P2230" s="190" t="s">
        <v>657</v>
      </c>
      <c r="Q2230" s="377"/>
    </row>
    <row r="2231" spans="1:17" ht="89.25">
      <c r="A2231" s="265">
        <v>512</v>
      </c>
      <c r="B2231" s="190"/>
      <c r="C2231" s="266" t="s">
        <v>730</v>
      </c>
      <c r="D2231" s="267">
        <v>43899</v>
      </c>
      <c r="E2231" s="237" t="s">
        <v>5226</v>
      </c>
      <c r="F2231" s="237" t="s">
        <v>11</v>
      </c>
      <c r="G2231" s="237">
        <v>980134</v>
      </c>
      <c r="H2231" s="190"/>
      <c r="I2231" s="248" t="s">
        <v>6204</v>
      </c>
      <c r="J2231" s="190"/>
      <c r="K2231" s="190"/>
      <c r="L2231" s="190"/>
      <c r="M2231" s="190"/>
      <c r="N2231" s="268">
        <v>1323.42</v>
      </c>
      <c r="O2231" s="268">
        <v>0</v>
      </c>
      <c r="P2231" s="190" t="s">
        <v>657</v>
      </c>
      <c r="Q2231" s="377"/>
    </row>
    <row r="2232" spans="1:17" ht="51">
      <c r="A2232" s="265" t="s">
        <v>556</v>
      </c>
      <c r="B2232" s="190"/>
      <c r="C2232" s="266" t="s">
        <v>716</v>
      </c>
      <c r="D2232" s="267">
        <v>43899</v>
      </c>
      <c r="E2232" s="237" t="s">
        <v>5227</v>
      </c>
      <c r="F2232" s="237" t="s">
        <v>6</v>
      </c>
      <c r="G2232" s="237">
        <v>1252733</v>
      </c>
      <c r="H2232" s="190"/>
      <c r="I2232" s="248" t="s">
        <v>6205</v>
      </c>
      <c r="J2232" s="190"/>
      <c r="K2232" s="190"/>
      <c r="L2232" s="190"/>
      <c r="M2232" s="190"/>
      <c r="N2232" s="268">
        <v>0</v>
      </c>
      <c r="O2232" s="268">
        <v>716.51</v>
      </c>
      <c r="P2232" s="190" t="s">
        <v>657</v>
      </c>
      <c r="Q2232" s="377"/>
    </row>
    <row r="2233" spans="1:17" ht="63.75">
      <c r="A2233" s="265">
        <v>513</v>
      </c>
      <c r="B2233" s="190"/>
      <c r="C2233" s="266" t="s">
        <v>169</v>
      </c>
      <c r="D2233" s="267">
        <v>43899</v>
      </c>
      <c r="E2233" s="237" t="s">
        <v>5228</v>
      </c>
      <c r="F2233" s="237" t="s">
        <v>15</v>
      </c>
      <c r="G2233" s="237">
        <v>1292291</v>
      </c>
      <c r="H2233" s="190"/>
      <c r="I2233" s="248" t="s">
        <v>6206</v>
      </c>
      <c r="J2233" s="190"/>
      <c r="K2233" s="190"/>
      <c r="L2233" s="190"/>
      <c r="M2233" s="190"/>
      <c r="N2233" s="268">
        <v>50</v>
      </c>
      <c r="O2233" s="268">
        <v>0</v>
      </c>
      <c r="P2233" s="190" t="s">
        <v>657</v>
      </c>
      <c r="Q2233" s="377"/>
    </row>
    <row r="2234" spans="1:17" ht="63.75">
      <c r="A2234" s="265">
        <v>513</v>
      </c>
      <c r="B2234" s="190"/>
      <c r="C2234" s="266" t="s">
        <v>169</v>
      </c>
      <c r="D2234" s="267">
        <v>43899</v>
      </c>
      <c r="E2234" s="237" t="s">
        <v>5229</v>
      </c>
      <c r="F2234" s="237" t="s">
        <v>15</v>
      </c>
      <c r="G2234" s="237">
        <v>1292293</v>
      </c>
      <c r="H2234" s="190"/>
      <c r="I2234" s="248" t="s">
        <v>6207</v>
      </c>
      <c r="J2234" s="190"/>
      <c r="K2234" s="190"/>
      <c r="L2234" s="190"/>
      <c r="M2234" s="190"/>
      <c r="N2234" s="268">
        <v>50</v>
      </c>
      <c r="O2234" s="268">
        <v>0</v>
      </c>
      <c r="P2234" s="190" t="s">
        <v>657</v>
      </c>
      <c r="Q2234" s="377"/>
    </row>
    <row r="2235" spans="1:17" ht="63.75">
      <c r="A2235" s="265">
        <v>41</v>
      </c>
      <c r="B2235" s="190"/>
      <c r="C2235" s="266" t="s">
        <v>47</v>
      </c>
      <c r="D2235" s="267">
        <v>43899</v>
      </c>
      <c r="E2235" s="237" t="s">
        <v>5230</v>
      </c>
      <c r="F2235" s="237" t="s">
        <v>6</v>
      </c>
      <c r="G2235" s="237">
        <v>1252769</v>
      </c>
      <c r="H2235" s="190"/>
      <c r="I2235" s="248" t="s">
        <v>6208</v>
      </c>
      <c r="J2235" s="190"/>
      <c r="K2235" s="190"/>
      <c r="L2235" s="190"/>
      <c r="M2235" s="190"/>
      <c r="N2235" s="268">
        <v>0</v>
      </c>
      <c r="O2235" s="268">
        <v>805</v>
      </c>
      <c r="P2235" s="190" t="s">
        <v>657</v>
      </c>
      <c r="Q2235" s="377"/>
    </row>
    <row r="2236" spans="1:17" ht="63.75">
      <c r="A2236" s="265">
        <v>41</v>
      </c>
      <c r="B2236" s="190"/>
      <c r="C2236" s="266" t="s">
        <v>47</v>
      </c>
      <c r="D2236" s="267">
        <v>43899</v>
      </c>
      <c r="E2236" s="237" t="s">
        <v>5231</v>
      </c>
      <c r="F2236" s="237" t="s">
        <v>6</v>
      </c>
      <c r="G2236" s="237">
        <v>1252770</v>
      </c>
      <c r="H2236" s="190"/>
      <c r="I2236" s="248" t="s">
        <v>6209</v>
      </c>
      <c r="J2236" s="190"/>
      <c r="K2236" s="190"/>
      <c r="L2236" s="190"/>
      <c r="M2236" s="190"/>
      <c r="N2236" s="268">
        <v>0</v>
      </c>
      <c r="O2236" s="268">
        <v>761</v>
      </c>
      <c r="P2236" s="190" t="s">
        <v>657</v>
      </c>
      <c r="Q2236" s="377"/>
    </row>
    <row r="2237" spans="1:17" ht="51">
      <c r="A2237" s="265">
        <v>35</v>
      </c>
      <c r="B2237" s="190"/>
      <c r="C2237" s="266" t="s">
        <v>46</v>
      </c>
      <c r="D2237" s="267">
        <v>43900</v>
      </c>
      <c r="E2237" s="237" t="s">
        <v>5232</v>
      </c>
      <c r="F2237" s="237" t="s">
        <v>3</v>
      </c>
      <c r="G2237" s="237">
        <v>1830380</v>
      </c>
      <c r="H2237" s="190"/>
      <c r="I2237" s="248" t="s">
        <v>6210</v>
      </c>
      <c r="J2237" s="190"/>
      <c r="K2237" s="190"/>
      <c r="L2237" s="190"/>
      <c r="M2237" s="190"/>
      <c r="N2237" s="268">
        <v>0</v>
      </c>
      <c r="O2237" s="268">
        <v>648.58000000000004</v>
      </c>
      <c r="P2237" s="190" t="s">
        <v>657</v>
      </c>
      <c r="Q2237" s="377"/>
    </row>
    <row r="2238" spans="1:17" ht="51">
      <c r="A2238" s="265">
        <v>47</v>
      </c>
      <c r="B2238" s="190"/>
      <c r="C2238" s="266" t="s">
        <v>49</v>
      </c>
      <c r="D2238" s="267">
        <v>43900</v>
      </c>
      <c r="E2238" s="237" t="s">
        <v>5233</v>
      </c>
      <c r="F2238" s="237" t="s">
        <v>3</v>
      </c>
      <c r="G2238" s="237">
        <v>1830409</v>
      </c>
      <c r="H2238" s="190"/>
      <c r="I2238" s="248" t="s">
        <v>6211</v>
      </c>
      <c r="J2238" s="190"/>
      <c r="K2238" s="190"/>
      <c r="L2238" s="190"/>
      <c r="M2238" s="190"/>
      <c r="N2238" s="268">
        <v>0</v>
      </c>
      <c r="O2238" s="268">
        <v>1185.24</v>
      </c>
      <c r="P2238" s="190" t="s">
        <v>657</v>
      </c>
      <c r="Q2238" s="377"/>
    </row>
    <row r="2239" spans="1:17" ht="51">
      <c r="A2239" s="265">
        <v>35</v>
      </c>
      <c r="B2239" s="190"/>
      <c r="C2239" s="266" t="s">
        <v>46</v>
      </c>
      <c r="D2239" s="267">
        <v>43900</v>
      </c>
      <c r="E2239" s="237" t="s">
        <v>5234</v>
      </c>
      <c r="F2239" s="237" t="s">
        <v>3</v>
      </c>
      <c r="G2239" s="237">
        <v>1830417</v>
      </c>
      <c r="H2239" s="190"/>
      <c r="I2239" s="248" t="s">
        <v>6212</v>
      </c>
      <c r="J2239" s="190"/>
      <c r="K2239" s="190"/>
      <c r="L2239" s="190"/>
      <c r="M2239" s="190"/>
      <c r="N2239" s="268">
        <v>0</v>
      </c>
      <c r="O2239" s="268">
        <v>424.76</v>
      </c>
      <c r="P2239" s="190" t="s">
        <v>657</v>
      </c>
      <c r="Q2239" s="377"/>
    </row>
    <row r="2240" spans="1:17" ht="51">
      <c r="A2240" s="265">
        <v>35</v>
      </c>
      <c r="B2240" s="190"/>
      <c r="C2240" s="266" t="s">
        <v>46</v>
      </c>
      <c r="D2240" s="267">
        <v>43900</v>
      </c>
      <c r="E2240" s="237" t="s">
        <v>5235</v>
      </c>
      <c r="F2240" s="237" t="s">
        <v>3</v>
      </c>
      <c r="G2240" s="237">
        <v>1830422</v>
      </c>
      <c r="H2240" s="190"/>
      <c r="I2240" s="248" t="s">
        <v>1351</v>
      </c>
      <c r="J2240" s="190"/>
      <c r="K2240" s="190"/>
      <c r="L2240" s="190"/>
      <c r="M2240" s="190"/>
      <c r="N2240" s="268">
        <v>0</v>
      </c>
      <c r="O2240" s="268">
        <v>1500</v>
      </c>
      <c r="P2240" s="190" t="s">
        <v>657</v>
      </c>
      <c r="Q2240" s="377"/>
    </row>
    <row r="2241" spans="1:17" ht="51">
      <c r="A2241" s="265">
        <v>526</v>
      </c>
      <c r="B2241" s="190"/>
      <c r="C2241" s="266" t="s">
        <v>1365</v>
      </c>
      <c r="D2241" s="267">
        <v>43900</v>
      </c>
      <c r="E2241" s="237" t="s">
        <v>5236</v>
      </c>
      <c r="F2241" s="237" t="s">
        <v>3</v>
      </c>
      <c r="G2241" s="237">
        <v>1830423</v>
      </c>
      <c r="H2241" s="190"/>
      <c r="I2241" s="248" t="s">
        <v>6213</v>
      </c>
      <c r="J2241" s="190"/>
      <c r="K2241" s="190"/>
      <c r="L2241" s="190"/>
      <c r="M2241" s="190"/>
      <c r="N2241" s="268">
        <v>0</v>
      </c>
      <c r="O2241" s="268">
        <v>9733.61</v>
      </c>
      <c r="P2241" s="190" t="s">
        <v>657</v>
      </c>
      <c r="Q2241" s="377"/>
    </row>
    <row r="2242" spans="1:17" ht="51">
      <c r="A2242" s="265">
        <v>287</v>
      </c>
      <c r="B2242" s="190"/>
      <c r="C2242" s="266" t="s">
        <v>125</v>
      </c>
      <c r="D2242" s="267">
        <v>43900</v>
      </c>
      <c r="E2242" s="237" t="s">
        <v>5237</v>
      </c>
      <c r="F2242" s="237" t="s">
        <v>3</v>
      </c>
      <c r="G2242" s="237">
        <v>1830449</v>
      </c>
      <c r="H2242" s="190"/>
      <c r="I2242" s="248" t="s">
        <v>6214</v>
      </c>
      <c r="J2242" s="190"/>
      <c r="K2242" s="190"/>
      <c r="L2242" s="190"/>
      <c r="M2242" s="190"/>
      <c r="N2242" s="268">
        <v>0</v>
      </c>
      <c r="O2242" s="268">
        <v>3471.51</v>
      </c>
      <c r="P2242" s="190" t="s">
        <v>657</v>
      </c>
      <c r="Q2242" s="377"/>
    </row>
    <row r="2243" spans="1:17" ht="51">
      <c r="A2243" s="265">
        <v>378</v>
      </c>
      <c r="B2243" s="190"/>
      <c r="C2243" s="266" t="s">
        <v>628</v>
      </c>
      <c r="D2243" s="267">
        <v>43900</v>
      </c>
      <c r="E2243" s="237" t="s">
        <v>5238</v>
      </c>
      <c r="F2243" s="237" t="s">
        <v>3</v>
      </c>
      <c r="G2243" s="237">
        <v>1830455</v>
      </c>
      <c r="H2243" s="190"/>
      <c r="I2243" s="248" t="s">
        <v>6215</v>
      </c>
      <c r="J2243" s="190"/>
      <c r="K2243" s="190"/>
      <c r="L2243" s="190"/>
      <c r="M2243" s="190"/>
      <c r="N2243" s="268">
        <v>0</v>
      </c>
      <c r="O2243" s="268">
        <v>800</v>
      </c>
      <c r="P2243" s="190" t="s">
        <v>657</v>
      </c>
      <c r="Q2243" s="377"/>
    </row>
    <row r="2244" spans="1:17" ht="63.75">
      <c r="A2244" s="265">
        <v>15</v>
      </c>
      <c r="B2244" s="190"/>
      <c r="C2244" s="266" t="s">
        <v>42</v>
      </c>
      <c r="D2244" s="267">
        <v>43900</v>
      </c>
      <c r="E2244" s="237" t="s">
        <v>5239</v>
      </c>
      <c r="F2244" s="237" t="s">
        <v>3</v>
      </c>
      <c r="G2244" s="237">
        <v>1830471</v>
      </c>
      <c r="H2244" s="190"/>
      <c r="I2244" s="248" t="s">
        <v>6216</v>
      </c>
      <c r="J2244" s="190"/>
      <c r="K2244" s="190"/>
      <c r="L2244" s="190"/>
      <c r="M2244" s="190"/>
      <c r="N2244" s="268">
        <v>0</v>
      </c>
      <c r="O2244" s="268">
        <v>8425.25</v>
      </c>
      <c r="P2244" s="190" t="s">
        <v>657</v>
      </c>
      <c r="Q2244" s="377"/>
    </row>
    <row r="2245" spans="1:17" ht="63.75">
      <c r="A2245" s="265" t="s">
        <v>553</v>
      </c>
      <c r="B2245" s="190"/>
      <c r="C2245" s="266" t="s">
        <v>605</v>
      </c>
      <c r="D2245" s="267">
        <v>43900</v>
      </c>
      <c r="E2245" s="237" t="s">
        <v>5240</v>
      </c>
      <c r="F2245" s="237" t="s">
        <v>3</v>
      </c>
      <c r="G2245" s="237">
        <v>1830477</v>
      </c>
      <c r="H2245" s="190"/>
      <c r="I2245" s="248" t="s">
        <v>6217</v>
      </c>
      <c r="J2245" s="190"/>
      <c r="K2245" s="190"/>
      <c r="L2245" s="190"/>
      <c r="M2245" s="190"/>
      <c r="N2245" s="268">
        <v>0</v>
      </c>
      <c r="O2245" s="268">
        <v>27679.37</v>
      </c>
      <c r="P2245" s="190" t="s">
        <v>657</v>
      </c>
      <c r="Q2245" s="377"/>
    </row>
    <row r="2246" spans="1:17" ht="51">
      <c r="A2246" s="265">
        <v>35</v>
      </c>
      <c r="B2246" s="190"/>
      <c r="C2246" s="266" t="s">
        <v>46</v>
      </c>
      <c r="D2246" s="267">
        <v>43900</v>
      </c>
      <c r="E2246" s="237" t="s">
        <v>5241</v>
      </c>
      <c r="F2246" s="237" t="s">
        <v>3</v>
      </c>
      <c r="G2246" s="237">
        <v>1830479</v>
      </c>
      <c r="H2246" s="190"/>
      <c r="I2246" s="248" t="s">
        <v>6218</v>
      </c>
      <c r="J2246" s="190"/>
      <c r="K2246" s="190"/>
      <c r="L2246" s="190"/>
      <c r="M2246" s="190"/>
      <c r="N2246" s="268">
        <v>0</v>
      </c>
      <c r="O2246" s="268">
        <v>720.36</v>
      </c>
      <c r="P2246" s="190" t="s">
        <v>657</v>
      </c>
      <c r="Q2246" s="377"/>
    </row>
    <row r="2247" spans="1:17" ht="51">
      <c r="A2247" s="265" t="s">
        <v>562</v>
      </c>
      <c r="B2247" s="190"/>
      <c r="C2247" s="266" t="s">
        <v>604</v>
      </c>
      <c r="D2247" s="267">
        <v>43900</v>
      </c>
      <c r="E2247" s="237" t="s">
        <v>5242</v>
      </c>
      <c r="F2247" s="237" t="s">
        <v>3</v>
      </c>
      <c r="G2247" s="237">
        <v>1830491</v>
      </c>
      <c r="H2247" s="190"/>
      <c r="I2247" s="248" t="s">
        <v>707</v>
      </c>
      <c r="J2247" s="190"/>
      <c r="K2247" s="190"/>
      <c r="L2247" s="190"/>
      <c r="M2247" s="190"/>
      <c r="N2247" s="268">
        <v>0</v>
      </c>
      <c r="O2247" s="268">
        <v>1500</v>
      </c>
      <c r="P2247" s="190" t="s">
        <v>657</v>
      </c>
      <c r="Q2247" s="377"/>
    </row>
    <row r="2248" spans="1:17" ht="51">
      <c r="A2248" s="265">
        <v>119</v>
      </c>
      <c r="B2248" s="190"/>
      <c r="C2248" s="266" t="s">
        <v>62</v>
      </c>
      <c r="D2248" s="267">
        <v>43900</v>
      </c>
      <c r="E2248" s="237" t="s">
        <v>5243</v>
      </c>
      <c r="F2248" s="237" t="s">
        <v>3</v>
      </c>
      <c r="G2248" s="237">
        <v>1830494</v>
      </c>
      <c r="H2248" s="190"/>
      <c r="I2248" s="248" t="s">
        <v>6219</v>
      </c>
      <c r="J2248" s="190"/>
      <c r="K2248" s="190"/>
      <c r="L2248" s="190"/>
      <c r="M2248" s="190"/>
      <c r="N2248" s="268">
        <v>0</v>
      </c>
      <c r="O2248" s="268">
        <v>3092.25</v>
      </c>
      <c r="P2248" s="190" t="s">
        <v>657</v>
      </c>
      <c r="Q2248" s="377"/>
    </row>
    <row r="2249" spans="1:17" ht="51">
      <c r="A2249" s="265">
        <v>41</v>
      </c>
      <c r="B2249" s="190"/>
      <c r="C2249" s="266" t="s">
        <v>47</v>
      </c>
      <c r="D2249" s="267">
        <v>43900</v>
      </c>
      <c r="E2249" s="237" t="s">
        <v>5244</v>
      </c>
      <c r="F2249" s="237" t="s">
        <v>3</v>
      </c>
      <c r="G2249" s="237">
        <v>1830498</v>
      </c>
      <c r="H2249" s="190"/>
      <c r="I2249" s="248" t="s">
        <v>6220</v>
      </c>
      <c r="J2249" s="190"/>
      <c r="K2249" s="190"/>
      <c r="L2249" s="190"/>
      <c r="M2249" s="190"/>
      <c r="N2249" s="268">
        <v>0</v>
      </c>
      <c r="O2249" s="268">
        <v>510</v>
      </c>
      <c r="P2249" s="190" t="s">
        <v>657</v>
      </c>
      <c r="Q2249" s="377"/>
    </row>
    <row r="2250" spans="1:17" ht="51">
      <c r="A2250" s="265">
        <v>212</v>
      </c>
      <c r="B2250" s="190"/>
      <c r="C2250" s="266" t="s">
        <v>99</v>
      </c>
      <c r="D2250" s="267">
        <v>43900</v>
      </c>
      <c r="E2250" s="237" t="s">
        <v>5245</v>
      </c>
      <c r="F2250" s="237" t="s">
        <v>3</v>
      </c>
      <c r="G2250" s="237">
        <v>1830499</v>
      </c>
      <c r="H2250" s="190"/>
      <c r="I2250" s="248" t="s">
        <v>6221</v>
      </c>
      <c r="J2250" s="190"/>
      <c r="K2250" s="190"/>
      <c r="L2250" s="190"/>
      <c r="M2250" s="190"/>
      <c r="N2250" s="268">
        <v>0</v>
      </c>
      <c r="O2250" s="268">
        <v>60</v>
      </c>
      <c r="P2250" s="190" t="s">
        <v>657</v>
      </c>
      <c r="Q2250" s="377"/>
    </row>
    <row r="2251" spans="1:17" ht="51">
      <c r="A2251" s="265" t="s">
        <v>553</v>
      </c>
      <c r="B2251" s="190"/>
      <c r="C2251" s="266" t="s">
        <v>605</v>
      </c>
      <c r="D2251" s="267">
        <v>43900</v>
      </c>
      <c r="E2251" s="237" t="s">
        <v>5246</v>
      </c>
      <c r="F2251" s="237" t="s">
        <v>3</v>
      </c>
      <c r="G2251" s="237">
        <v>1830501</v>
      </c>
      <c r="H2251" s="190"/>
      <c r="I2251" s="248" t="s">
        <v>6222</v>
      </c>
      <c r="J2251" s="190"/>
      <c r="K2251" s="190"/>
      <c r="L2251" s="190"/>
      <c r="M2251" s="190"/>
      <c r="N2251" s="268">
        <v>0</v>
      </c>
      <c r="O2251" s="268">
        <v>1008.76</v>
      </c>
      <c r="P2251" s="190" t="s">
        <v>657</v>
      </c>
      <c r="Q2251" s="377"/>
    </row>
    <row r="2252" spans="1:17" ht="51">
      <c r="A2252" s="265">
        <v>10</v>
      </c>
      <c r="B2252" s="190"/>
      <c r="C2252" s="266" t="s">
        <v>41</v>
      </c>
      <c r="D2252" s="267">
        <v>43900</v>
      </c>
      <c r="E2252" s="237" t="s">
        <v>5247</v>
      </c>
      <c r="F2252" s="237" t="s">
        <v>3</v>
      </c>
      <c r="G2252" s="237">
        <v>1830502</v>
      </c>
      <c r="H2252" s="190"/>
      <c r="I2252" s="248" t="s">
        <v>6223</v>
      </c>
      <c r="J2252" s="190"/>
      <c r="K2252" s="190"/>
      <c r="L2252" s="190"/>
      <c r="M2252" s="190"/>
      <c r="N2252" s="268">
        <v>0</v>
      </c>
      <c r="O2252" s="268">
        <v>727.83</v>
      </c>
      <c r="P2252" s="190" t="s">
        <v>657</v>
      </c>
      <c r="Q2252" s="377"/>
    </row>
    <row r="2253" spans="1:17" ht="51">
      <c r="A2253" s="265">
        <v>16</v>
      </c>
      <c r="B2253" s="190"/>
      <c r="C2253" s="266" t="s">
        <v>43</v>
      </c>
      <c r="D2253" s="267">
        <v>43900</v>
      </c>
      <c r="E2253" s="237" t="s">
        <v>5248</v>
      </c>
      <c r="F2253" s="237" t="s">
        <v>3</v>
      </c>
      <c r="G2253" s="237">
        <v>1830504</v>
      </c>
      <c r="H2253" s="190"/>
      <c r="I2253" s="248" t="s">
        <v>6224</v>
      </c>
      <c r="J2253" s="190"/>
      <c r="K2253" s="190"/>
      <c r="L2253" s="190"/>
      <c r="M2253" s="190"/>
      <c r="N2253" s="268">
        <v>0</v>
      </c>
      <c r="O2253" s="268">
        <v>1190</v>
      </c>
      <c r="P2253" s="190" t="s">
        <v>657</v>
      </c>
      <c r="Q2253" s="377"/>
    </row>
    <row r="2254" spans="1:17" ht="63.75">
      <c r="A2254" s="265">
        <v>46</v>
      </c>
      <c r="B2254" s="190"/>
      <c r="C2254" s="266" t="s">
        <v>48</v>
      </c>
      <c r="D2254" s="267">
        <v>43900</v>
      </c>
      <c r="E2254" s="237" t="s">
        <v>5249</v>
      </c>
      <c r="F2254" s="237" t="s">
        <v>3</v>
      </c>
      <c r="G2254" s="237">
        <v>1830537</v>
      </c>
      <c r="H2254" s="190"/>
      <c r="I2254" s="248" t="s">
        <v>6225</v>
      </c>
      <c r="J2254" s="190"/>
      <c r="K2254" s="190"/>
      <c r="L2254" s="190"/>
      <c r="M2254" s="190"/>
      <c r="N2254" s="268">
        <v>0</v>
      </c>
      <c r="O2254" s="268">
        <v>1250</v>
      </c>
      <c r="P2254" s="190" t="s">
        <v>657</v>
      </c>
      <c r="Q2254" s="377"/>
    </row>
    <row r="2255" spans="1:17" ht="51">
      <c r="A2255" s="265">
        <v>590</v>
      </c>
      <c r="B2255" s="190"/>
      <c r="C2255" s="266" t="s">
        <v>1395</v>
      </c>
      <c r="D2255" s="267">
        <v>43900</v>
      </c>
      <c r="E2255" s="237" t="s">
        <v>5250</v>
      </c>
      <c r="F2255" s="237" t="s">
        <v>3</v>
      </c>
      <c r="G2255" s="237">
        <v>1830553</v>
      </c>
      <c r="H2255" s="190"/>
      <c r="I2255" s="248" t="s">
        <v>6226</v>
      </c>
      <c r="J2255" s="190"/>
      <c r="K2255" s="190"/>
      <c r="L2255" s="190"/>
      <c r="M2255" s="190"/>
      <c r="N2255" s="268">
        <v>0</v>
      </c>
      <c r="O2255" s="268">
        <v>0.9</v>
      </c>
      <c r="P2255" s="190" t="s">
        <v>657</v>
      </c>
      <c r="Q2255" s="377"/>
    </row>
    <row r="2256" spans="1:17" ht="63.75">
      <c r="A2256" s="265">
        <v>591</v>
      </c>
      <c r="B2256" s="190"/>
      <c r="C2256" s="266" t="s">
        <v>702</v>
      </c>
      <c r="D2256" s="267">
        <v>43900</v>
      </c>
      <c r="E2256" s="237" t="s">
        <v>5251</v>
      </c>
      <c r="F2256" s="237" t="s">
        <v>3</v>
      </c>
      <c r="G2256" s="237">
        <v>1830410</v>
      </c>
      <c r="H2256" s="190"/>
      <c r="I2256" s="248" t="s">
        <v>6227</v>
      </c>
      <c r="J2256" s="190"/>
      <c r="K2256" s="190"/>
      <c r="L2256" s="190"/>
      <c r="M2256" s="190"/>
      <c r="N2256" s="268">
        <v>0</v>
      </c>
      <c r="O2256" s="268">
        <v>386.41</v>
      </c>
      <c r="P2256" s="190" t="s">
        <v>657</v>
      </c>
      <c r="Q2256" s="377"/>
    </row>
    <row r="2257" spans="1:17" ht="51">
      <c r="A2257" s="265" t="s">
        <v>562</v>
      </c>
      <c r="B2257" s="190"/>
      <c r="C2257" s="266" t="s">
        <v>604</v>
      </c>
      <c r="D2257" s="267">
        <v>43900</v>
      </c>
      <c r="E2257" s="237" t="s">
        <v>5252</v>
      </c>
      <c r="F2257" s="237" t="s">
        <v>3</v>
      </c>
      <c r="G2257" s="237">
        <v>1830424</v>
      </c>
      <c r="H2257" s="190"/>
      <c r="I2257" s="248" t="s">
        <v>6228</v>
      </c>
      <c r="J2257" s="190"/>
      <c r="K2257" s="190"/>
      <c r="L2257" s="190"/>
      <c r="M2257" s="190"/>
      <c r="N2257" s="268">
        <v>0</v>
      </c>
      <c r="O2257" s="268">
        <v>7999.85</v>
      </c>
      <c r="P2257" s="190" t="s">
        <v>657</v>
      </c>
      <c r="Q2257" s="377"/>
    </row>
    <row r="2258" spans="1:17" ht="51">
      <c r="A2258" s="265">
        <v>138</v>
      </c>
      <c r="B2258" s="190"/>
      <c r="C2258" s="266" t="s">
        <v>71</v>
      </c>
      <c r="D2258" s="267">
        <v>43900</v>
      </c>
      <c r="E2258" s="237" t="s">
        <v>5253</v>
      </c>
      <c r="F2258" s="237" t="s">
        <v>3</v>
      </c>
      <c r="G2258" s="237">
        <v>1830425</v>
      </c>
      <c r="H2258" s="190"/>
      <c r="I2258" s="248" t="s">
        <v>6229</v>
      </c>
      <c r="J2258" s="190"/>
      <c r="K2258" s="190"/>
      <c r="L2258" s="190"/>
      <c r="M2258" s="190"/>
      <c r="N2258" s="268">
        <v>0</v>
      </c>
      <c r="O2258" s="268">
        <v>13168.44</v>
      </c>
      <c r="P2258" s="190" t="s">
        <v>657</v>
      </c>
      <c r="Q2258" s="377"/>
    </row>
    <row r="2259" spans="1:17" ht="51">
      <c r="A2259" s="265">
        <v>287</v>
      </c>
      <c r="B2259" s="190"/>
      <c r="C2259" s="266" t="s">
        <v>125</v>
      </c>
      <c r="D2259" s="267">
        <v>43900</v>
      </c>
      <c r="E2259" s="237" t="s">
        <v>5254</v>
      </c>
      <c r="F2259" s="237" t="s">
        <v>3</v>
      </c>
      <c r="G2259" s="237">
        <v>1830433</v>
      </c>
      <c r="H2259" s="190"/>
      <c r="I2259" s="248" t="s">
        <v>6230</v>
      </c>
      <c r="J2259" s="190"/>
      <c r="K2259" s="190"/>
      <c r="L2259" s="190"/>
      <c r="M2259" s="190"/>
      <c r="N2259" s="268">
        <v>0</v>
      </c>
      <c r="O2259" s="268">
        <v>2531.67</v>
      </c>
      <c r="P2259" s="190" t="s">
        <v>657</v>
      </c>
      <c r="Q2259" s="377"/>
    </row>
    <row r="2260" spans="1:17" ht="51">
      <c r="A2260" s="265">
        <v>287</v>
      </c>
      <c r="B2260" s="190"/>
      <c r="C2260" s="266" t="s">
        <v>125</v>
      </c>
      <c r="D2260" s="267">
        <v>43900</v>
      </c>
      <c r="E2260" s="237" t="s">
        <v>5255</v>
      </c>
      <c r="F2260" s="237" t="s">
        <v>3</v>
      </c>
      <c r="G2260" s="237">
        <v>1830434</v>
      </c>
      <c r="H2260" s="190"/>
      <c r="I2260" s="248" t="s">
        <v>6231</v>
      </c>
      <c r="J2260" s="190"/>
      <c r="K2260" s="190"/>
      <c r="L2260" s="190"/>
      <c r="M2260" s="190"/>
      <c r="N2260" s="268">
        <v>0</v>
      </c>
      <c r="O2260" s="268">
        <v>3581.33</v>
      </c>
      <c r="P2260" s="190" t="s">
        <v>657</v>
      </c>
      <c r="Q2260" s="377"/>
    </row>
    <row r="2261" spans="1:17" ht="63.75">
      <c r="A2261" s="265">
        <v>291</v>
      </c>
      <c r="B2261" s="190"/>
      <c r="C2261" s="266" t="s">
        <v>128</v>
      </c>
      <c r="D2261" s="267">
        <v>43900</v>
      </c>
      <c r="E2261" s="237" t="s">
        <v>5256</v>
      </c>
      <c r="F2261" s="237" t="s">
        <v>3</v>
      </c>
      <c r="G2261" s="237">
        <v>1830438</v>
      </c>
      <c r="H2261" s="190"/>
      <c r="I2261" s="248" t="s">
        <v>6232</v>
      </c>
      <c r="J2261" s="190"/>
      <c r="K2261" s="190"/>
      <c r="L2261" s="190"/>
      <c r="M2261" s="190"/>
      <c r="N2261" s="268">
        <v>0</v>
      </c>
      <c r="O2261" s="268">
        <v>276868.8</v>
      </c>
      <c r="P2261" s="190" t="s">
        <v>657</v>
      </c>
      <c r="Q2261" s="377"/>
    </row>
    <row r="2262" spans="1:17" ht="51">
      <c r="A2262" s="265">
        <v>578</v>
      </c>
      <c r="B2262" s="190"/>
      <c r="C2262" s="266" t="s">
        <v>177</v>
      </c>
      <c r="D2262" s="267">
        <v>43900</v>
      </c>
      <c r="E2262" s="237" t="s">
        <v>5257</v>
      </c>
      <c r="F2262" s="237" t="s">
        <v>3</v>
      </c>
      <c r="G2262" s="237">
        <v>1830443</v>
      </c>
      <c r="H2262" s="190"/>
      <c r="I2262" s="248" t="s">
        <v>6233</v>
      </c>
      <c r="J2262" s="190"/>
      <c r="K2262" s="190"/>
      <c r="L2262" s="190"/>
      <c r="M2262" s="190"/>
      <c r="N2262" s="268">
        <v>0</v>
      </c>
      <c r="O2262" s="268">
        <v>941.27</v>
      </c>
      <c r="P2262" s="190" t="s">
        <v>657</v>
      </c>
      <c r="Q2262" s="377"/>
    </row>
    <row r="2263" spans="1:17" ht="51">
      <c r="A2263" s="265" t="s">
        <v>560</v>
      </c>
      <c r="B2263" s="190"/>
      <c r="C2263" s="266" t="s">
        <v>603</v>
      </c>
      <c r="D2263" s="267">
        <v>43900</v>
      </c>
      <c r="E2263" s="237" t="s">
        <v>5258</v>
      </c>
      <c r="F2263" s="237" t="s">
        <v>3</v>
      </c>
      <c r="G2263" s="237">
        <v>1830444</v>
      </c>
      <c r="H2263" s="190"/>
      <c r="I2263" s="248" t="s">
        <v>6234</v>
      </c>
      <c r="J2263" s="190"/>
      <c r="K2263" s="190"/>
      <c r="L2263" s="190"/>
      <c r="M2263" s="190"/>
      <c r="N2263" s="268">
        <v>0</v>
      </c>
      <c r="O2263" s="268">
        <v>4205.47</v>
      </c>
      <c r="P2263" s="190" t="s">
        <v>657</v>
      </c>
      <c r="Q2263" s="377"/>
    </row>
    <row r="2264" spans="1:17" ht="76.5">
      <c r="A2264" s="265">
        <v>46</v>
      </c>
      <c r="B2264" s="190"/>
      <c r="C2264" s="266" t="s">
        <v>48</v>
      </c>
      <c r="D2264" s="267">
        <v>43900</v>
      </c>
      <c r="E2264" s="237" t="s">
        <v>5259</v>
      </c>
      <c r="F2264" s="237" t="s">
        <v>3</v>
      </c>
      <c r="G2264" s="237">
        <v>1830454</v>
      </c>
      <c r="H2264" s="190"/>
      <c r="I2264" s="248" t="s">
        <v>6235</v>
      </c>
      <c r="J2264" s="190"/>
      <c r="K2264" s="190"/>
      <c r="L2264" s="190"/>
      <c r="M2264" s="190"/>
      <c r="N2264" s="268">
        <v>0</v>
      </c>
      <c r="O2264" s="268">
        <v>6455.98</v>
      </c>
      <c r="P2264" s="190" t="s">
        <v>657</v>
      </c>
      <c r="Q2264" s="377"/>
    </row>
    <row r="2265" spans="1:17" ht="76.5">
      <c r="A2265" s="265">
        <v>46</v>
      </c>
      <c r="B2265" s="190"/>
      <c r="C2265" s="266" t="s">
        <v>48</v>
      </c>
      <c r="D2265" s="267">
        <v>43900</v>
      </c>
      <c r="E2265" s="237" t="s">
        <v>5260</v>
      </c>
      <c r="F2265" s="237" t="s">
        <v>3</v>
      </c>
      <c r="G2265" s="237">
        <v>1830457</v>
      </c>
      <c r="H2265" s="190"/>
      <c r="I2265" s="248" t="s">
        <v>6236</v>
      </c>
      <c r="J2265" s="190"/>
      <c r="K2265" s="190"/>
      <c r="L2265" s="190"/>
      <c r="M2265" s="190"/>
      <c r="N2265" s="268">
        <v>0</v>
      </c>
      <c r="O2265" s="268">
        <v>1132.98</v>
      </c>
      <c r="P2265" s="190" t="s">
        <v>657</v>
      </c>
      <c r="Q2265" s="377"/>
    </row>
    <row r="2266" spans="1:17" ht="51">
      <c r="A2266" s="265" t="s">
        <v>562</v>
      </c>
      <c r="B2266" s="190"/>
      <c r="C2266" s="266" t="s">
        <v>604</v>
      </c>
      <c r="D2266" s="267">
        <v>43900</v>
      </c>
      <c r="E2266" s="237" t="s">
        <v>5261</v>
      </c>
      <c r="F2266" s="237" t="s">
        <v>3</v>
      </c>
      <c r="G2266" s="237">
        <v>1830460</v>
      </c>
      <c r="H2266" s="190"/>
      <c r="I2266" s="248" t="s">
        <v>6237</v>
      </c>
      <c r="J2266" s="190"/>
      <c r="K2266" s="190"/>
      <c r="L2266" s="190"/>
      <c r="M2266" s="190"/>
      <c r="N2266" s="268">
        <v>0</v>
      </c>
      <c r="O2266" s="268">
        <v>198.71</v>
      </c>
      <c r="P2266" s="190" t="s">
        <v>657</v>
      </c>
      <c r="Q2266" s="377"/>
    </row>
    <row r="2267" spans="1:17" ht="76.5">
      <c r="A2267" s="265">
        <v>595</v>
      </c>
      <c r="B2267" s="190"/>
      <c r="C2267" s="266" t="s">
        <v>629</v>
      </c>
      <c r="D2267" s="267">
        <v>43900</v>
      </c>
      <c r="E2267" s="237" t="s">
        <v>5262</v>
      </c>
      <c r="F2267" s="237" t="s">
        <v>3</v>
      </c>
      <c r="G2267" s="237">
        <v>1830464</v>
      </c>
      <c r="H2267" s="190"/>
      <c r="I2267" s="248" t="s">
        <v>6238</v>
      </c>
      <c r="J2267" s="190"/>
      <c r="K2267" s="190"/>
      <c r="L2267" s="190"/>
      <c r="M2267" s="190"/>
      <c r="N2267" s="268">
        <v>0</v>
      </c>
      <c r="O2267" s="268">
        <v>5377.87</v>
      </c>
      <c r="P2267" s="190" t="s">
        <v>657</v>
      </c>
      <c r="Q2267" s="377"/>
    </row>
    <row r="2268" spans="1:17" ht="38.25">
      <c r="A2268" s="265" t="s">
        <v>562</v>
      </c>
      <c r="B2268" s="190"/>
      <c r="C2268" s="266" t="s">
        <v>604</v>
      </c>
      <c r="D2268" s="267">
        <v>43900</v>
      </c>
      <c r="E2268" s="237" t="s">
        <v>5263</v>
      </c>
      <c r="F2268" s="237" t="s">
        <v>3</v>
      </c>
      <c r="G2268" s="237">
        <v>1830575</v>
      </c>
      <c r="H2268" s="190"/>
      <c r="I2268" s="248" t="s">
        <v>6239</v>
      </c>
      <c r="J2268" s="190"/>
      <c r="K2268" s="190"/>
      <c r="L2268" s="190"/>
      <c r="M2268" s="190"/>
      <c r="N2268" s="268">
        <v>0</v>
      </c>
      <c r="O2268" s="268">
        <v>1000</v>
      </c>
      <c r="P2268" s="190" t="s">
        <v>657</v>
      </c>
      <c r="Q2268" s="377"/>
    </row>
    <row r="2269" spans="1:17" ht="38.25">
      <c r="A2269" s="265">
        <v>35</v>
      </c>
      <c r="B2269" s="190"/>
      <c r="C2269" s="266" t="s">
        <v>46</v>
      </c>
      <c r="D2269" s="267">
        <v>43900</v>
      </c>
      <c r="E2269" s="237" t="s">
        <v>5264</v>
      </c>
      <c r="F2269" s="237" t="s">
        <v>3</v>
      </c>
      <c r="G2269" s="237">
        <v>1830605</v>
      </c>
      <c r="H2269" s="190"/>
      <c r="I2269" s="248" t="s">
        <v>4277</v>
      </c>
      <c r="J2269" s="190"/>
      <c r="K2269" s="190"/>
      <c r="L2269" s="190"/>
      <c r="M2269" s="190"/>
      <c r="N2269" s="268">
        <v>0</v>
      </c>
      <c r="O2269" s="268">
        <v>1000</v>
      </c>
      <c r="P2269" s="190" t="s">
        <v>657</v>
      </c>
      <c r="Q2269" s="377"/>
    </row>
    <row r="2270" spans="1:17" ht="51">
      <c r="A2270" s="265">
        <v>340</v>
      </c>
      <c r="B2270" s="190"/>
      <c r="C2270" s="266" t="s">
        <v>145</v>
      </c>
      <c r="D2270" s="267">
        <v>43900</v>
      </c>
      <c r="E2270" s="237" t="s">
        <v>5265</v>
      </c>
      <c r="F2270" s="237" t="s">
        <v>3</v>
      </c>
      <c r="G2270" s="237">
        <v>1830622</v>
      </c>
      <c r="H2270" s="190"/>
      <c r="I2270" s="248" t="s">
        <v>6240</v>
      </c>
      <c r="J2270" s="190"/>
      <c r="K2270" s="190"/>
      <c r="L2270" s="190"/>
      <c r="M2270" s="190"/>
      <c r="N2270" s="268">
        <v>0</v>
      </c>
      <c r="O2270" s="268">
        <v>9884.81</v>
      </c>
      <c r="P2270" s="190" t="s">
        <v>657</v>
      </c>
      <c r="Q2270" s="377"/>
    </row>
    <row r="2271" spans="1:17" ht="51">
      <c r="A2271" s="265">
        <v>81</v>
      </c>
      <c r="B2271" s="190"/>
      <c r="C2271" s="266" t="s">
        <v>55</v>
      </c>
      <c r="D2271" s="267">
        <v>43900</v>
      </c>
      <c r="E2271" s="237" t="s">
        <v>5266</v>
      </c>
      <c r="F2271" s="237" t="s">
        <v>3</v>
      </c>
      <c r="G2271" s="237">
        <v>1830612</v>
      </c>
      <c r="H2271" s="190"/>
      <c r="I2271" s="248" t="s">
        <v>6241</v>
      </c>
      <c r="J2271" s="190"/>
      <c r="K2271" s="190"/>
      <c r="L2271" s="190"/>
      <c r="M2271" s="190"/>
      <c r="N2271" s="268">
        <v>0</v>
      </c>
      <c r="O2271" s="268">
        <v>0.13</v>
      </c>
      <c r="P2271" s="190" t="s">
        <v>4822</v>
      </c>
      <c r="Q2271" s="377"/>
    </row>
    <row r="2272" spans="1:17" ht="63.75">
      <c r="A2272" s="265" t="s">
        <v>554</v>
      </c>
      <c r="B2272" s="190"/>
      <c r="C2272" s="266" t="s">
        <v>728</v>
      </c>
      <c r="D2272" s="267">
        <v>43900</v>
      </c>
      <c r="E2272" s="237" t="s">
        <v>5267</v>
      </c>
      <c r="F2272" s="237" t="s">
        <v>11</v>
      </c>
      <c r="G2272" s="237">
        <v>13264</v>
      </c>
      <c r="H2272" s="190"/>
      <c r="I2272" s="248" t="s">
        <v>6242</v>
      </c>
      <c r="J2272" s="190"/>
      <c r="K2272" s="190"/>
      <c r="L2272" s="190"/>
      <c r="M2272" s="190"/>
      <c r="N2272" s="268">
        <v>1368.08</v>
      </c>
      <c r="O2272" s="268">
        <v>0</v>
      </c>
      <c r="P2272" s="190" t="s">
        <v>657</v>
      </c>
      <c r="Q2272" s="377"/>
    </row>
    <row r="2273" spans="1:17" ht="63.75">
      <c r="A2273" s="265">
        <v>513</v>
      </c>
      <c r="B2273" s="190"/>
      <c r="C2273" s="266" t="s">
        <v>169</v>
      </c>
      <c r="D2273" s="267">
        <v>43900</v>
      </c>
      <c r="E2273" s="237" t="s">
        <v>5268</v>
      </c>
      <c r="F2273" s="237" t="s">
        <v>15</v>
      </c>
      <c r="G2273" s="237">
        <v>1293208</v>
      </c>
      <c r="H2273" s="190"/>
      <c r="I2273" s="248" t="s">
        <v>6243</v>
      </c>
      <c r="J2273" s="190"/>
      <c r="K2273" s="190"/>
      <c r="L2273" s="190"/>
      <c r="M2273" s="190"/>
      <c r="N2273" s="268">
        <v>50</v>
      </c>
      <c r="O2273" s="268">
        <v>0</v>
      </c>
      <c r="P2273" s="190" t="s">
        <v>657</v>
      </c>
      <c r="Q2273" s="377"/>
    </row>
    <row r="2274" spans="1:17" ht="89.25">
      <c r="A2274" s="265" t="s">
        <v>553</v>
      </c>
      <c r="B2274" s="190"/>
      <c r="C2274" s="266" t="s">
        <v>605</v>
      </c>
      <c r="D2274" s="267">
        <v>43900</v>
      </c>
      <c r="E2274" s="237" t="s">
        <v>5269</v>
      </c>
      <c r="F2274" s="237" t="s">
        <v>6</v>
      </c>
      <c r="G2274" s="237">
        <v>980332</v>
      </c>
      <c r="H2274" s="190"/>
      <c r="I2274" s="248" t="s">
        <v>6244</v>
      </c>
      <c r="J2274" s="190"/>
      <c r="K2274" s="190"/>
      <c r="L2274" s="190"/>
      <c r="M2274" s="190"/>
      <c r="N2274" s="268">
        <v>0</v>
      </c>
      <c r="O2274" s="268">
        <v>46663820</v>
      </c>
      <c r="P2274" s="190" t="s">
        <v>657</v>
      </c>
      <c r="Q2274" s="377"/>
    </row>
    <row r="2275" spans="1:17" ht="76.5">
      <c r="A2275" s="265" t="s">
        <v>554</v>
      </c>
      <c r="B2275" s="190"/>
      <c r="C2275" s="266" t="s">
        <v>728</v>
      </c>
      <c r="D2275" s="267">
        <v>43900</v>
      </c>
      <c r="E2275" s="237" t="s">
        <v>5270</v>
      </c>
      <c r="F2275" s="237" t="s">
        <v>11</v>
      </c>
      <c r="G2275" s="237">
        <v>980311</v>
      </c>
      <c r="H2275" s="190"/>
      <c r="I2275" s="248" t="s">
        <v>6245</v>
      </c>
      <c r="J2275" s="190"/>
      <c r="K2275" s="190"/>
      <c r="L2275" s="190"/>
      <c r="M2275" s="190"/>
      <c r="N2275" s="268">
        <v>50</v>
      </c>
      <c r="O2275" s="268">
        <v>0</v>
      </c>
      <c r="P2275" s="190" t="s">
        <v>657</v>
      </c>
      <c r="Q2275" s="377"/>
    </row>
    <row r="2276" spans="1:17" ht="38.25">
      <c r="A2276" s="265">
        <v>283</v>
      </c>
      <c r="B2276" s="190"/>
      <c r="C2276" s="266" t="s">
        <v>124</v>
      </c>
      <c r="D2276" s="267">
        <v>43900</v>
      </c>
      <c r="E2276" s="237" t="s">
        <v>5271</v>
      </c>
      <c r="F2276" s="237" t="s">
        <v>6</v>
      </c>
      <c r="G2276" s="237">
        <v>1253234</v>
      </c>
      <c r="H2276" s="190"/>
      <c r="I2276" s="248" t="s">
        <v>6246</v>
      </c>
      <c r="J2276" s="190"/>
      <c r="K2276" s="190"/>
      <c r="L2276" s="190"/>
      <c r="M2276" s="190"/>
      <c r="N2276" s="268">
        <v>0</v>
      </c>
      <c r="O2276" s="268">
        <v>42199.839999999997</v>
      </c>
      <c r="P2276" s="190" t="s">
        <v>657</v>
      </c>
      <c r="Q2276" s="377"/>
    </row>
    <row r="2277" spans="1:17" ht="76.5">
      <c r="A2277" s="265">
        <v>16</v>
      </c>
      <c r="B2277" s="190"/>
      <c r="C2277" s="266" t="s">
        <v>43</v>
      </c>
      <c r="D2277" s="267">
        <v>43900</v>
      </c>
      <c r="E2277" s="237" t="s">
        <v>5272</v>
      </c>
      <c r="F2277" s="237" t="s">
        <v>11</v>
      </c>
      <c r="G2277" s="237">
        <v>980447</v>
      </c>
      <c r="H2277" s="190"/>
      <c r="I2277" s="248" t="s">
        <v>6247</v>
      </c>
      <c r="J2277" s="190"/>
      <c r="K2277" s="190"/>
      <c r="L2277" s="190"/>
      <c r="M2277" s="190"/>
      <c r="N2277" s="268">
        <v>50</v>
      </c>
      <c r="O2277" s="268">
        <v>0</v>
      </c>
      <c r="P2277" s="190" t="s">
        <v>657</v>
      </c>
      <c r="Q2277" s="377"/>
    </row>
    <row r="2278" spans="1:17" ht="63.75">
      <c r="A2278" s="265">
        <v>16</v>
      </c>
      <c r="B2278" s="190"/>
      <c r="C2278" s="266" t="s">
        <v>43</v>
      </c>
      <c r="D2278" s="267">
        <v>43900</v>
      </c>
      <c r="E2278" s="237" t="s">
        <v>5274</v>
      </c>
      <c r="F2278" s="237" t="s">
        <v>13</v>
      </c>
      <c r="G2278" s="237">
        <v>980441</v>
      </c>
      <c r="H2278" s="190"/>
      <c r="I2278" s="248" t="s">
        <v>6249</v>
      </c>
      <c r="J2278" s="190"/>
      <c r="K2278" s="190"/>
      <c r="L2278" s="190"/>
      <c r="M2278" s="190"/>
      <c r="N2278" s="268">
        <v>95.63</v>
      </c>
      <c r="O2278" s="268">
        <v>0</v>
      </c>
      <c r="P2278" s="190" t="s">
        <v>657</v>
      </c>
      <c r="Q2278" s="377"/>
    </row>
    <row r="2279" spans="1:17" ht="76.5">
      <c r="A2279" s="265">
        <v>16</v>
      </c>
      <c r="B2279" s="190"/>
      <c r="C2279" s="266" t="s">
        <v>43</v>
      </c>
      <c r="D2279" s="267">
        <v>43900</v>
      </c>
      <c r="E2279" s="237" t="s">
        <v>5275</v>
      </c>
      <c r="F2279" s="237" t="s">
        <v>11</v>
      </c>
      <c r="G2279" s="237">
        <v>980441</v>
      </c>
      <c r="H2279" s="190"/>
      <c r="I2279" s="248" t="s">
        <v>6250</v>
      </c>
      <c r="J2279" s="190"/>
      <c r="K2279" s="190"/>
      <c r="L2279" s="190"/>
      <c r="M2279" s="190"/>
      <c r="N2279" s="268">
        <v>50</v>
      </c>
      <c r="O2279" s="268">
        <v>0</v>
      </c>
      <c r="P2279" s="190" t="s">
        <v>657</v>
      </c>
      <c r="Q2279" s="377"/>
    </row>
    <row r="2280" spans="1:17" ht="63.75">
      <c r="A2280" s="265">
        <v>16</v>
      </c>
      <c r="B2280" s="190"/>
      <c r="C2280" s="266" t="s">
        <v>43</v>
      </c>
      <c r="D2280" s="267">
        <v>43900</v>
      </c>
      <c r="E2280" s="237" t="s">
        <v>5276</v>
      </c>
      <c r="F2280" s="237" t="s">
        <v>13</v>
      </c>
      <c r="G2280" s="237">
        <v>980447</v>
      </c>
      <c r="H2280" s="190"/>
      <c r="I2280" s="248" t="s">
        <v>6251</v>
      </c>
      <c r="J2280" s="190"/>
      <c r="K2280" s="190"/>
      <c r="L2280" s="190"/>
      <c r="M2280" s="190"/>
      <c r="N2280" s="268">
        <v>95.61</v>
      </c>
      <c r="O2280" s="268">
        <v>0</v>
      </c>
      <c r="P2280" s="190" t="s">
        <v>657</v>
      </c>
      <c r="Q2280" s="377"/>
    </row>
    <row r="2281" spans="1:17" ht="89.25">
      <c r="A2281" s="265" t="s">
        <v>562</v>
      </c>
      <c r="B2281" s="190"/>
      <c r="C2281" s="266" t="s">
        <v>604</v>
      </c>
      <c r="D2281" s="267">
        <v>43900</v>
      </c>
      <c r="E2281" s="237" t="s">
        <v>5277</v>
      </c>
      <c r="F2281" s="237" t="s">
        <v>6</v>
      </c>
      <c r="G2281" s="237">
        <v>980474</v>
      </c>
      <c r="H2281" s="190"/>
      <c r="I2281" s="248" t="s">
        <v>6252</v>
      </c>
      <c r="J2281" s="190"/>
      <c r="K2281" s="190"/>
      <c r="L2281" s="190"/>
      <c r="M2281" s="190"/>
      <c r="N2281" s="268">
        <v>0</v>
      </c>
      <c r="O2281" s="268">
        <v>5041.79</v>
      </c>
      <c r="P2281" s="190" t="s">
        <v>657</v>
      </c>
      <c r="Q2281" s="377"/>
    </row>
    <row r="2282" spans="1:17" ht="89.25">
      <c r="A2282" s="265" t="s">
        <v>562</v>
      </c>
      <c r="B2282" s="190"/>
      <c r="C2282" s="266" t="s">
        <v>604</v>
      </c>
      <c r="D2282" s="267">
        <v>43900</v>
      </c>
      <c r="E2282" s="237" t="s">
        <v>5278</v>
      </c>
      <c r="F2282" s="237" t="s">
        <v>6</v>
      </c>
      <c r="G2282" s="237">
        <v>980474</v>
      </c>
      <c r="H2282" s="190"/>
      <c r="I2282" s="248" t="s">
        <v>6253</v>
      </c>
      <c r="J2282" s="190"/>
      <c r="K2282" s="190"/>
      <c r="L2282" s="190"/>
      <c r="M2282" s="190"/>
      <c r="N2282" s="268">
        <v>0</v>
      </c>
      <c r="O2282" s="268">
        <v>2936.93</v>
      </c>
      <c r="P2282" s="190" t="s">
        <v>657</v>
      </c>
      <c r="Q2282" s="377"/>
    </row>
    <row r="2283" spans="1:17" ht="51">
      <c r="A2283" s="265">
        <v>513</v>
      </c>
      <c r="B2283" s="190"/>
      <c r="C2283" s="266" t="s">
        <v>169</v>
      </c>
      <c r="D2283" s="267">
        <v>43900</v>
      </c>
      <c r="E2283" s="237" t="s">
        <v>5279</v>
      </c>
      <c r="F2283" s="237" t="s">
        <v>15</v>
      </c>
      <c r="G2283" s="237">
        <v>1293645</v>
      </c>
      <c r="H2283" s="190"/>
      <c r="I2283" s="248" t="s">
        <v>6254</v>
      </c>
      <c r="J2283" s="190"/>
      <c r="K2283" s="190"/>
      <c r="L2283" s="190"/>
      <c r="M2283" s="190"/>
      <c r="N2283" s="268">
        <v>50</v>
      </c>
      <c r="O2283" s="268">
        <v>0</v>
      </c>
      <c r="P2283" s="190" t="s">
        <v>657</v>
      </c>
      <c r="Q2283" s="377"/>
    </row>
    <row r="2284" spans="1:17" ht="51">
      <c r="A2284" s="265">
        <v>513</v>
      </c>
      <c r="B2284" s="190"/>
      <c r="C2284" s="266" t="s">
        <v>169</v>
      </c>
      <c r="D2284" s="267">
        <v>43900</v>
      </c>
      <c r="E2284" s="237" t="s">
        <v>5280</v>
      </c>
      <c r="F2284" s="237" t="s">
        <v>15</v>
      </c>
      <c r="G2284" s="237">
        <v>1293636</v>
      </c>
      <c r="H2284" s="190"/>
      <c r="I2284" s="248" t="s">
        <v>6255</v>
      </c>
      <c r="J2284" s="190"/>
      <c r="K2284" s="190"/>
      <c r="L2284" s="190"/>
      <c r="M2284" s="190"/>
      <c r="N2284" s="268">
        <v>50</v>
      </c>
      <c r="O2284" s="268">
        <v>0</v>
      </c>
      <c r="P2284" s="190" t="s">
        <v>657</v>
      </c>
      <c r="Q2284" s="377"/>
    </row>
    <row r="2285" spans="1:17" ht="51">
      <c r="A2285" s="265">
        <v>117</v>
      </c>
      <c r="B2285" s="190"/>
      <c r="C2285" s="266" t="s">
        <v>61</v>
      </c>
      <c r="D2285" s="267">
        <v>43900</v>
      </c>
      <c r="E2285" s="237" t="s">
        <v>5281</v>
      </c>
      <c r="F2285" s="237" t="s">
        <v>11</v>
      </c>
      <c r="G2285" s="237">
        <v>980478</v>
      </c>
      <c r="H2285" s="190"/>
      <c r="I2285" s="248" t="s">
        <v>6256</v>
      </c>
      <c r="J2285" s="190"/>
      <c r="K2285" s="190"/>
      <c r="L2285" s="190"/>
      <c r="M2285" s="190"/>
      <c r="N2285" s="268">
        <v>50</v>
      </c>
      <c r="O2285" s="268">
        <v>0</v>
      </c>
      <c r="P2285" s="190" t="s">
        <v>657</v>
      </c>
      <c r="Q2285" s="377"/>
    </row>
    <row r="2286" spans="1:17" ht="51">
      <c r="A2286" s="265">
        <v>117</v>
      </c>
      <c r="B2286" s="190"/>
      <c r="C2286" s="266" t="s">
        <v>61</v>
      </c>
      <c r="D2286" s="267">
        <v>43900</v>
      </c>
      <c r="E2286" s="237" t="s">
        <v>5282</v>
      </c>
      <c r="F2286" s="237" t="s">
        <v>11</v>
      </c>
      <c r="G2286" s="237">
        <v>980481</v>
      </c>
      <c r="H2286" s="190"/>
      <c r="I2286" s="248" t="s">
        <v>6257</v>
      </c>
      <c r="J2286" s="190"/>
      <c r="K2286" s="190"/>
      <c r="L2286" s="190"/>
      <c r="M2286" s="190"/>
      <c r="N2286" s="268">
        <v>50</v>
      </c>
      <c r="O2286" s="268">
        <v>0</v>
      </c>
      <c r="P2286" s="190" t="s">
        <v>657</v>
      </c>
      <c r="Q2286" s="377"/>
    </row>
    <row r="2287" spans="1:17" ht="51">
      <c r="A2287" s="265">
        <v>513</v>
      </c>
      <c r="B2287" s="190"/>
      <c r="C2287" s="266" t="s">
        <v>169</v>
      </c>
      <c r="D2287" s="267">
        <v>43900</v>
      </c>
      <c r="E2287" s="237" t="s">
        <v>5283</v>
      </c>
      <c r="F2287" s="237" t="s">
        <v>15</v>
      </c>
      <c r="G2287" s="237">
        <v>1293786</v>
      </c>
      <c r="H2287" s="190"/>
      <c r="I2287" s="248" t="s">
        <v>6258</v>
      </c>
      <c r="J2287" s="190"/>
      <c r="K2287" s="190"/>
      <c r="L2287" s="190"/>
      <c r="M2287" s="190"/>
      <c r="N2287" s="268">
        <v>50</v>
      </c>
      <c r="O2287" s="268">
        <v>0</v>
      </c>
      <c r="P2287" s="190" t="s">
        <v>657</v>
      </c>
      <c r="Q2287" s="377"/>
    </row>
    <row r="2288" spans="1:17" ht="51">
      <c r="A2288" s="265">
        <v>599</v>
      </c>
      <c r="B2288" s="190"/>
      <c r="C2288" s="266" t="s">
        <v>1300</v>
      </c>
      <c r="D2288" s="267">
        <v>43900</v>
      </c>
      <c r="E2288" s="237" t="s">
        <v>5284</v>
      </c>
      <c r="F2288" s="237" t="s">
        <v>13</v>
      </c>
      <c r="G2288" s="237">
        <v>980501</v>
      </c>
      <c r="H2288" s="190"/>
      <c r="I2288" s="248" t="s">
        <v>6259</v>
      </c>
      <c r="J2288" s="190"/>
      <c r="K2288" s="190"/>
      <c r="L2288" s="190"/>
      <c r="M2288" s="190"/>
      <c r="N2288" s="268">
        <v>348</v>
      </c>
      <c r="O2288" s="268">
        <v>0</v>
      </c>
      <c r="P2288" s="190" t="s">
        <v>657</v>
      </c>
      <c r="Q2288" s="377"/>
    </row>
    <row r="2289" spans="1:17" ht="51">
      <c r="A2289" s="265">
        <v>599</v>
      </c>
      <c r="B2289" s="190"/>
      <c r="C2289" s="266" t="s">
        <v>1300</v>
      </c>
      <c r="D2289" s="267">
        <v>43900</v>
      </c>
      <c r="E2289" s="237" t="s">
        <v>5285</v>
      </c>
      <c r="F2289" s="237" t="s">
        <v>11</v>
      </c>
      <c r="G2289" s="237">
        <v>980501</v>
      </c>
      <c r="H2289" s="190"/>
      <c r="I2289" s="248" t="s">
        <v>6260</v>
      </c>
      <c r="J2289" s="190"/>
      <c r="K2289" s="190"/>
      <c r="L2289" s="190"/>
      <c r="M2289" s="190"/>
      <c r="N2289" s="268">
        <v>50</v>
      </c>
      <c r="O2289" s="268">
        <v>0</v>
      </c>
      <c r="P2289" s="190" t="s">
        <v>657</v>
      </c>
      <c r="Q2289" s="377"/>
    </row>
    <row r="2290" spans="1:17" ht="51">
      <c r="A2290" s="265">
        <v>599</v>
      </c>
      <c r="B2290" s="190"/>
      <c r="C2290" s="266" t="s">
        <v>1300</v>
      </c>
      <c r="D2290" s="267">
        <v>43900</v>
      </c>
      <c r="E2290" s="237" t="s">
        <v>5286</v>
      </c>
      <c r="F2290" s="237" t="s">
        <v>11</v>
      </c>
      <c r="G2290" s="237">
        <v>980506</v>
      </c>
      <c r="H2290" s="190"/>
      <c r="I2290" s="248" t="s">
        <v>6261</v>
      </c>
      <c r="J2290" s="190"/>
      <c r="K2290" s="190"/>
      <c r="L2290" s="190"/>
      <c r="M2290" s="190"/>
      <c r="N2290" s="268">
        <v>270</v>
      </c>
      <c r="O2290" s="268">
        <v>0</v>
      </c>
      <c r="P2290" s="190" t="s">
        <v>657</v>
      </c>
      <c r="Q2290" s="377"/>
    </row>
    <row r="2291" spans="1:17" ht="51">
      <c r="A2291" s="265">
        <v>551</v>
      </c>
      <c r="B2291" s="190"/>
      <c r="C2291" s="266" t="s">
        <v>174</v>
      </c>
      <c r="D2291" s="267">
        <v>43900</v>
      </c>
      <c r="E2291" s="237" t="s">
        <v>5287</v>
      </c>
      <c r="F2291" s="237" t="s">
        <v>6</v>
      </c>
      <c r="G2291" s="237">
        <v>980414</v>
      </c>
      <c r="H2291" s="190"/>
      <c r="I2291" s="248" t="s">
        <v>6262</v>
      </c>
      <c r="J2291" s="190"/>
      <c r="K2291" s="190"/>
      <c r="L2291" s="190"/>
      <c r="M2291" s="190"/>
      <c r="N2291" s="268">
        <v>0</v>
      </c>
      <c r="O2291" s="268">
        <v>98098.14</v>
      </c>
      <c r="P2291" s="190" t="s">
        <v>657</v>
      </c>
      <c r="Q2291" s="377"/>
    </row>
    <row r="2292" spans="1:17" ht="51">
      <c r="A2292" s="265">
        <v>551</v>
      </c>
      <c r="B2292" s="190"/>
      <c r="C2292" s="266" t="s">
        <v>174</v>
      </c>
      <c r="D2292" s="267">
        <v>43900</v>
      </c>
      <c r="E2292" s="237" t="s">
        <v>5288</v>
      </c>
      <c r="F2292" s="237" t="s">
        <v>11</v>
      </c>
      <c r="G2292" s="237">
        <v>980414</v>
      </c>
      <c r="H2292" s="190"/>
      <c r="I2292" s="248" t="s">
        <v>6263</v>
      </c>
      <c r="J2292" s="190"/>
      <c r="K2292" s="190"/>
      <c r="L2292" s="190"/>
      <c r="M2292" s="190"/>
      <c r="N2292" s="268">
        <v>50</v>
      </c>
      <c r="O2292" s="268">
        <v>0</v>
      </c>
      <c r="P2292" s="190" t="s">
        <v>657</v>
      </c>
      <c r="Q2292" s="377"/>
    </row>
    <row r="2293" spans="1:17" ht="51">
      <c r="A2293" s="265">
        <v>70</v>
      </c>
      <c r="B2293" s="190"/>
      <c r="C2293" s="266" t="s">
        <v>53</v>
      </c>
      <c r="D2293" s="267">
        <v>43901</v>
      </c>
      <c r="E2293" s="237" t="s">
        <v>5289</v>
      </c>
      <c r="F2293" s="237" t="s">
        <v>3</v>
      </c>
      <c r="G2293" s="237">
        <v>1830738</v>
      </c>
      <c r="H2293" s="190"/>
      <c r="I2293" s="248" t="s">
        <v>6264</v>
      </c>
      <c r="J2293" s="190"/>
      <c r="K2293" s="190"/>
      <c r="L2293" s="190"/>
      <c r="M2293" s="190"/>
      <c r="N2293" s="268">
        <v>0</v>
      </c>
      <c r="O2293" s="268">
        <v>20</v>
      </c>
      <c r="P2293" s="190" t="s">
        <v>657</v>
      </c>
      <c r="Q2293" s="377"/>
    </row>
    <row r="2294" spans="1:17" ht="51">
      <c r="A2294" s="265">
        <v>591</v>
      </c>
      <c r="B2294" s="190"/>
      <c r="C2294" s="266" t="s">
        <v>702</v>
      </c>
      <c r="D2294" s="267">
        <v>43901</v>
      </c>
      <c r="E2294" s="237" t="s">
        <v>5290</v>
      </c>
      <c r="F2294" s="237" t="s">
        <v>3</v>
      </c>
      <c r="G2294" s="237">
        <v>1830746</v>
      </c>
      <c r="H2294" s="190"/>
      <c r="I2294" s="248" t="s">
        <v>6265</v>
      </c>
      <c r="J2294" s="190"/>
      <c r="K2294" s="190"/>
      <c r="L2294" s="190"/>
      <c r="M2294" s="190"/>
      <c r="N2294" s="268">
        <v>0</v>
      </c>
      <c r="O2294" s="268">
        <v>204.54</v>
      </c>
      <c r="P2294" s="190" t="s">
        <v>657</v>
      </c>
      <c r="Q2294" s="377"/>
    </row>
    <row r="2295" spans="1:17" ht="51">
      <c r="A2295" s="265">
        <v>593</v>
      </c>
      <c r="B2295" s="190"/>
      <c r="C2295" s="266" t="s">
        <v>1396</v>
      </c>
      <c r="D2295" s="267">
        <v>43901</v>
      </c>
      <c r="E2295" s="237" t="s">
        <v>5291</v>
      </c>
      <c r="F2295" s="237" t="s">
        <v>3</v>
      </c>
      <c r="G2295" s="237">
        <v>1830777</v>
      </c>
      <c r="H2295" s="190"/>
      <c r="I2295" s="248" t="s">
        <v>6266</v>
      </c>
      <c r="J2295" s="190"/>
      <c r="K2295" s="190"/>
      <c r="L2295" s="190"/>
      <c r="M2295" s="190"/>
      <c r="N2295" s="268">
        <v>0</v>
      </c>
      <c r="O2295" s="268">
        <v>18</v>
      </c>
      <c r="P2295" s="190" t="s">
        <v>657</v>
      </c>
      <c r="Q2295" s="377"/>
    </row>
    <row r="2296" spans="1:17" ht="38.25">
      <c r="A2296" s="265">
        <v>6</v>
      </c>
      <c r="B2296" s="190"/>
      <c r="C2296" s="266" t="s">
        <v>40</v>
      </c>
      <c r="D2296" s="267">
        <v>43901</v>
      </c>
      <c r="E2296" s="237" t="s">
        <v>5292</v>
      </c>
      <c r="F2296" s="237" t="s">
        <v>3</v>
      </c>
      <c r="G2296" s="237">
        <v>1830814</v>
      </c>
      <c r="H2296" s="190"/>
      <c r="I2296" s="248" t="s">
        <v>6267</v>
      </c>
      <c r="J2296" s="190"/>
      <c r="K2296" s="190"/>
      <c r="L2296" s="190"/>
      <c r="M2296" s="190"/>
      <c r="N2296" s="268">
        <v>0</v>
      </c>
      <c r="O2296" s="268">
        <v>557.4</v>
      </c>
      <c r="P2296" s="190" t="s">
        <v>657</v>
      </c>
      <c r="Q2296" s="377"/>
    </row>
    <row r="2297" spans="1:17" ht="51">
      <c r="A2297" s="265">
        <v>266</v>
      </c>
      <c r="B2297" s="190"/>
      <c r="C2297" s="266" t="s">
        <v>1375</v>
      </c>
      <c r="D2297" s="267">
        <v>43901</v>
      </c>
      <c r="E2297" s="237" t="s">
        <v>5293</v>
      </c>
      <c r="F2297" s="237" t="s">
        <v>3</v>
      </c>
      <c r="G2297" s="237">
        <v>1830824</v>
      </c>
      <c r="H2297" s="190"/>
      <c r="I2297" s="248" t="s">
        <v>4259</v>
      </c>
      <c r="J2297" s="190"/>
      <c r="K2297" s="190"/>
      <c r="L2297" s="190"/>
      <c r="M2297" s="190"/>
      <c r="N2297" s="268">
        <v>0</v>
      </c>
      <c r="O2297" s="268">
        <v>1310</v>
      </c>
      <c r="P2297" s="190" t="s">
        <v>657</v>
      </c>
      <c r="Q2297" s="377"/>
    </row>
    <row r="2298" spans="1:17" ht="51">
      <c r="A2298" s="265">
        <v>35</v>
      </c>
      <c r="B2298" s="190"/>
      <c r="C2298" s="266" t="s">
        <v>46</v>
      </c>
      <c r="D2298" s="267">
        <v>43901</v>
      </c>
      <c r="E2298" s="237" t="s">
        <v>5294</v>
      </c>
      <c r="F2298" s="237" t="s">
        <v>3</v>
      </c>
      <c r="G2298" s="237">
        <v>1830838</v>
      </c>
      <c r="H2298" s="190"/>
      <c r="I2298" s="248" t="s">
        <v>4245</v>
      </c>
      <c r="J2298" s="190"/>
      <c r="K2298" s="190"/>
      <c r="L2298" s="190"/>
      <c r="M2298" s="190"/>
      <c r="N2298" s="268">
        <v>0</v>
      </c>
      <c r="O2298" s="268">
        <v>1500</v>
      </c>
      <c r="P2298" s="190" t="s">
        <v>657</v>
      </c>
      <c r="Q2298" s="377"/>
    </row>
    <row r="2299" spans="1:17" ht="51">
      <c r="A2299" s="265">
        <v>86</v>
      </c>
      <c r="B2299" s="190"/>
      <c r="C2299" s="266" t="s">
        <v>56</v>
      </c>
      <c r="D2299" s="267">
        <v>43901</v>
      </c>
      <c r="E2299" s="237" t="s">
        <v>5295</v>
      </c>
      <c r="F2299" s="237" t="s">
        <v>3</v>
      </c>
      <c r="G2299" s="237">
        <v>1830747</v>
      </c>
      <c r="H2299" s="190"/>
      <c r="I2299" s="248" t="s">
        <v>6268</v>
      </c>
      <c r="J2299" s="190"/>
      <c r="K2299" s="190"/>
      <c r="L2299" s="190"/>
      <c r="M2299" s="190"/>
      <c r="N2299" s="268">
        <v>0</v>
      </c>
      <c r="O2299" s="268">
        <v>2720</v>
      </c>
      <c r="P2299" s="190" t="s">
        <v>657</v>
      </c>
      <c r="Q2299" s="377"/>
    </row>
    <row r="2300" spans="1:17" ht="51">
      <c r="A2300" s="265">
        <v>591</v>
      </c>
      <c r="B2300" s="190"/>
      <c r="C2300" s="266" t="s">
        <v>702</v>
      </c>
      <c r="D2300" s="267">
        <v>43901</v>
      </c>
      <c r="E2300" s="237" t="s">
        <v>5296</v>
      </c>
      <c r="F2300" s="237" t="s">
        <v>3</v>
      </c>
      <c r="G2300" s="237">
        <v>1830756</v>
      </c>
      <c r="H2300" s="190"/>
      <c r="I2300" s="248" t="s">
        <v>6269</v>
      </c>
      <c r="J2300" s="190"/>
      <c r="K2300" s="190"/>
      <c r="L2300" s="190"/>
      <c r="M2300" s="190"/>
      <c r="N2300" s="268">
        <v>0</v>
      </c>
      <c r="O2300" s="268">
        <v>5647.98</v>
      </c>
      <c r="P2300" s="190" t="s">
        <v>657</v>
      </c>
      <c r="Q2300" s="377"/>
    </row>
    <row r="2301" spans="1:17" ht="51">
      <c r="A2301" s="265">
        <v>670</v>
      </c>
      <c r="B2301" s="190"/>
      <c r="C2301" s="266" t="s">
        <v>187</v>
      </c>
      <c r="D2301" s="267">
        <v>43901</v>
      </c>
      <c r="E2301" s="237" t="s">
        <v>5297</v>
      </c>
      <c r="F2301" s="237" t="s">
        <v>3</v>
      </c>
      <c r="G2301" s="237">
        <v>1830759</v>
      </c>
      <c r="H2301" s="190"/>
      <c r="I2301" s="248" t="s">
        <v>6270</v>
      </c>
      <c r="J2301" s="190"/>
      <c r="K2301" s="190"/>
      <c r="L2301" s="190"/>
      <c r="M2301" s="190"/>
      <c r="N2301" s="268">
        <v>0</v>
      </c>
      <c r="O2301" s="268">
        <v>2578</v>
      </c>
      <c r="P2301" s="190" t="s">
        <v>657</v>
      </c>
      <c r="Q2301" s="377"/>
    </row>
    <row r="2302" spans="1:17" ht="63.75">
      <c r="A2302" s="265">
        <v>670</v>
      </c>
      <c r="B2302" s="190"/>
      <c r="C2302" s="266" t="s">
        <v>187</v>
      </c>
      <c r="D2302" s="267">
        <v>43901</v>
      </c>
      <c r="E2302" s="237" t="s">
        <v>5298</v>
      </c>
      <c r="F2302" s="237" t="s">
        <v>3</v>
      </c>
      <c r="G2302" s="237">
        <v>1830760</v>
      </c>
      <c r="H2302" s="190"/>
      <c r="I2302" s="248" t="s">
        <v>6271</v>
      </c>
      <c r="J2302" s="190"/>
      <c r="K2302" s="190"/>
      <c r="L2302" s="190"/>
      <c r="M2302" s="190"/>
      <c r="N2302" s="268">
        <v>0</v>
      </c>
      <c r="O2302" s="268">
        <v>16647</v>
      </c>
      <c r="P2302" s="190" t="s">
        <v>657</v>
      </c>
      <c r="Q2302" s="377"/>
    </row>
    <row r="2303" spans="1:17" ht="51">
      <c r="A2303" s="265">
        <v>593</v>
      </c>
      <c r="B2303" s="190"/>
      <c r="C2303" s="266" t="s">
        <v>1396</v>
      </c>
      <c r="D2303" s="267">
        <v>43901</v>
      </c>
      <c r="E2303" s="237" t="s">
        <v>5299</v>
      </c>
      <c r="F2303" s="237" t="s">
        <v>3</v>
      </c>
      <c r="G2303" s="237">
        <v>1830772</v>
      </c>
      <c r="H2303" s="190"/>
      <c r="I2303" s="248" t="s">
        <v>6272</v>
      </c>
      <c r="J2303" s="190"/>
      <c r="K2303" s="190"/>
      <c r="L2303" s="190"/>
      <c r="M2303" s="190"/>
      <c r="N2303" s="268">
        <v>0</v>
      </c>
      <c r="O2303" s="268">
        <v>197654.98</v>
      </c>
      <c r="P2303" s="190" t="s">
        <v>657</v>
      </c>
      <c r="Q2303" s="377"/>
    </row>
    <row r="2304" spans="1:17" ht="51">
      <c r="A2304" s="265">
        <v>594</v>
      </c>
      <c r="B2304" s="190"/>
      <c r="C2304" s="266" t="s">
        <v>97</v>
      </c>
      <c r="D2304" s="267">
        <v>43901</v>
      </c>
      <c r="E2304" s="237" t="s">
        <v>5300</v>
      </c>
      <c r="F2304" s="237" t="s">
        <v>3</v>
      </c>
      <c r="G2304" s="237">
        <v>1830803</v>
      </c>
      <c r="H2304" s="190"/>
      <c r="I2304" s="248" t="s">
        <v>6273</v>
      </c>
      <c r="J2304" s="190"/>
      <c r="K2304" s="190"/>
      <c r="L2304" s="190"/>
      <c r="M2304" s="190"/>
      <c r="N2304" s="268">
        <v>0</v>
      </c>
      <c r="O2304" s="268">
        <v>1650</v>
      </c>
      <c r="P2304" s="190" t="s">
        <v>657</v>
      </c>
      <c r="Q2304" s="377"/>
    </row>
    <row r="2305" spans="1:17" ht="51">
      <c r="A2305" s="265" t="s">
        <v>553</v>
      </c>
      <c r="B2305" s="190"/>
      <c r="C2305" s="266" t="s">
        <v>605</v>
      </c>
      <c r="D2305" s="267">
        <v>43901</v>
      </c>
      <c r="E2305" s="237" t="s">
        <v>5301</v>
      </c>
      <c r="F2305" s="237" t="s">
        <v>3</v>
      </c>
      <c r="G2305" s="237">
        <v>1830912</v>
      </c>
      <c r="H2305" s="190"/>
      <c r="I2305" s="248" t="s">
        <v>6274</v>
      </c>
      <c r="J2305" s="190"/>
      <c r="K2305" s="190"/>
      <c r="L2305" s="190"/>
      <c r="M2305" s="190"/>
      <c r="N2305" s="268">
        <v>0</v>
      </c>
      <c r="O2305" s="268">
        <v>2557</v>
      </c>
      <c r="P2305" s="190" t="s">
        <v>657</v>
      </c>
      <c r="Q2305" s="377"/>
    </row>
    <row r="2306" spans="1:17" ht="51">
      <c r="A2306" s="265">
        <v>650</v>
      </c>
      <c r="B2306" s="190"/>
      <c r="C2306" s="266" t="s">
        <v>184</v>
      </c>
      <c r="D2306" s="267">
        <v>43901</v>
      </c>
      <c r="E2306" s="237" t="s">
        <v>5302</v>
      </c>
      <c r="F2306" s="237" t="s">
        <v>3</v>
      </c>
      <c r="G2306" s="237">
        <v>1830917</v>
      </c>
      <c r="H2306" s="190"/>
      <c r="I2306" s="248" t="s">
        <v>6275</v>
      </c>
      <c r="J2306" s="190"/>
      <c r="K2306" s="190"/>
      <c r="L2306" s="190"/>
      <c r="M2306" s="190"/>
      <c r="N2306" s="268">
        <v>0</v>
      </c>
      <c r="O2306" s="268">
        <v>391</v>
      </c>
      <c r="P2306" s="190" t="s">
        <v>657</v>
      </c>
      <c r="Q2306" s="377"/>
    </row>
    <row r="2307" spans="1:17" ht="51">
      <c r="A2307" s="265">
        <v>234</v>
      </c>
      <c r="B2307" s="190"/>
      <c r="C2307" s="266" t="s">
        <v>633</v>
      </c>
      <c r="D2307" s="267">
        <v>43901</v>
      </c>
      <c r="E2307" s="237" t="s">
        <v>5303</v>
      </c>
      <c r="F2307" s="237" t="s">
        <v>3</v>
      </c>
      <c r="G2307" s="237">
        <v>1830956</v>
      </c>
      <c r="H2307" s="190"/>
      <c r="I2307" s="248" t="s">
        <v>6276</v>
      </c>
      <c r="J2307" s="190"/>
      <c r="K2307" s="190"/>
      <c r="L2307" s="190"/>
      <c r="M2307" s="190"/>
      <c r="N2307" s="268">
        <v>0</v>
      </c>
      <c r="O2307" s="268">
        <v>118</v>
      </c>
      <c r="P2307" s="190" t="s">
        <v>657</v>
      </c>
      <c r="Q2307" s="377"/>
    </row>
    <row r="2308" spans="1:17" ht="51">
      <c r="A2308" s="265">
        <v>234</v>
      </c>
      <c r="B2308" s="190"/>
      <c r="C2308" s="266" t="s">
        <v>633</v>
      </c>
      <c r="D2308" s="267">
        <v>43901</v>
      </c>
      <c r="E2308" s="237" t="s">
        <v>5304</v>
      </c>
      <c r="F2308" s="237" t="s">
        <v>3</v>
      </c>
      <c r="G2308" s="237">
        <v>1830957</v>
      </c>
      <c r="H2308" s="190"/>
      <c r="I2308" s="248" t="s">
        <v>6277</v>
      </c>
      <c r="J2308" s="190"/>
      <c r="K2308" s="190"/>
      <c r="L2308" s="190"/>
      <c r="M2308" s="190"/>
      <c r="N2308" s="268">
        <v>0</v>
      </c>
      <c r="O2308" s="268">
        <v>477</v>
      </c>
      <c r="P2308" s="190" t="s">
        <v>657</v>
      </c>
      <c r="Q2308" s="377"/>
    </row>
    <row r="2309" spans="1:17" ht="51">
      <c r="A2309" s="265">
        <v>234</v>
      </c>
      <c r="B2309" s="190"/>
      <c r="C2309" s="266" t="s">
        <v>633</v>
      </c>
      <c r="D2309" s="267">
        <v>43901</v>
      </c>
      <c r="E2309" s="237" t="s">
        <v>5305</v>
      </c>
      <c r="F2309" s="237" t="s">
        <v>3</v>
      </c>
      <c r="G2309" s="237">
        <v>1830959</v>
      </c>
      <c r="H2309" s="190"/>
      <c r="I2309" s="248" t="s">
        <v>6278</v>
      </c>
      <c r="J2309" s="190"/>
      <c r="K2309" s="190"/>
      <c r="L2309" s="190"/>
      <c r="M2309" s="190"/>
      <c r="N2309" s="268">
        <v>0</v>
      </c>
      <c r="O2309" s="268">
        <v>258</v>
      </c>
      <c r="P2309" s="190" t="s">
        <v>657</v>
      </c>
      <c r="Q2309" s="377"/>
    </row>
    <row r="2310" spans="1:17" ht="51">
      <c r="A2310" s="265">
        <v>234</v>
      </c>
      <c r="B2310" s="190"/>
      <c r="C2310" s="266" t="s">
        <v>633</v>
      </c>
      <c r="D2310" s="267">
        <v>43901</v>
      </c>
      <c r="E2310" s="237" t="s">
        <v>5306</v>
      </c>
      <c r="F2310" s="237" t="s">
        <v>3</v>
      </c>
      <c r="G2310" s="237">
        <v>1830962</v>
      </c>
      <c r="H2310" s="190"/>
      <c r="I2310" s="248" t="s">
        <v>6279</v>
      </c>
      <c r="J2310" s="190"/>
      <c r="K2310" s="190"/>
      <c r="L2310" s="190"/>
      <c r="M2310" s="190"/>
      <c r="N2310" s="268">
        <v>0</v>
      </c>
      <c r="O2310" s="268">
        <v>750</v>
      </c>
      <c r="P2310" s="190" t="s">
        <v>657</v>
      </c>
      <c r="Q2310" s="377"/>
    </row>
    <row r="2311" spans="1:17" ht="51">
      <c r="A2311" s="265">
        <v>599</v>
      </c>
      <c r="B2311" s="190"/>
      <c r="C2311" s="266" t="s">
        <v>1300</v>
      </c>
      <c r="D2311" s="267">
        <v>43901</v>
      </c>
      <c r="E2311" s="237" t="s">
        <v>5307</v>
      </c>
      <c r="F2311" s="237" t="s">
        <v>3</v>
      </c>
      <c r="G2311" s="237">
        <v>1830974</v>
      </c>
      <c r="H2311" s="190"/>
      <c r="I2311" s="248" t="s">
        <v>6280</v>
      </c>
      <c r="J2311" s="190"/>
      <c r="K2311" s="190"/>
      <c r="L2311" s="190"/>
      <c r="M2311" s="190"/>
      <c r="N2311" s="268">
        <v>0</v>
      </c>
      <c r="O2311" s="268">
        <v>100</v>
      </c>
      <c r="P2311" s="190" t="s">
        <v>657</v>
      </c>
      <c r="Q2311" s="377"/>
    </row>
    <row r="2312" spans="1:17" ht="76.5">
      <c r="A2312" s="265">
        <v>513</v>
      </c>
      <c r="B2312" s="190"/>
      <c r="C2312" s="266" t="s">
        <v>169</v>
      </c>
      <c r="D2312" s="267">
        <v>43901</v>
      </c>
      <c r="E2312" s="237" t="s">
        <v>5308</v>
      </c>
      <c r="F2312" s="237" t="s">
        <v>15</v>
      </c>
      <c r="G2312" s="237">
        <v>1294102</v>
      </c>
      <c r="H2312" s="190"/>
      <c r="I2312" s="248" t="s">
        <v>6281</v>
      </c>
      <c r="J2312" s="190"/>
      <c r="K2312" s="190"/>
      <c r="L2312" s="190"/>
      <c r="M2312" s="190"/>
      <c r="N2312" s="268">
        <v>21337.81</v>
      </c>
      <c r="O2312" s="268">
        <v>0</v>
      </c>
      <c r="P2312" s="190" t="s">
        <v>657</v>
      </c>
      <c r="Q2312" s="377"/>
    </row>
    <row r="2313" spans="1:17" ht="102">
      <c r="A2313" s="265">
        <v>249</v>
      </c>
      <c r="B2313" s="190"/>
      <c r="C2313" s="266" t="s">
        <v>111</v>
      </c>
      <c r="D2313" s="267">
        <v>43901</v>
      </c>
      <c r="E2313" s="237" t="s">
        <v>5309</v>
      </c>
      <c r="F2313" s="237" t="s">
        <v>11</v>
      </c>
      <c r="G2313" s="237">
        <v>980547</v>
      </c>
      <c r="H2313" s="190"/>
      <c r="I2313" s="248" t="s">
        <v>6282</v>
      </c>
      <c r="J2313" s="190"/>
      <c r="K2313" s="190"/>
      <c r="L2313" s="190"/>
      <c r="M2313" s="190"/>
      <c r="N2313" s="268">
        <v>272.74</v>
      </c>
      <c r="O2313" s="268">
        <v>0</v>
      </c>
      <c r="P2313" s="190" t="s">
        <v>657</v>
      </c>
      <c r="Q2313" s="377"/>
    </row>
    <row r="2314" spans="1:17" ht="102">
      <c r="A2314" s="265">
        <v>249</v>
      </c>
      <c r="B2314" s="190"/>
      <c r="C2314" s="266" t="s">
        <v>111</v>
      </c>
      <c r="D2314" s="267">
        <v>43901</v>
      </c>
      <c r="E2314" s="237" t="s">
        <v>5310</v>
      </c>
      <c r="F2314" s="237" t="s">
        <v>13</v>
      </c>
      <c r="G2314" s="237">
        <v>980547</v>
      </c>
      <c r="H2314" s="190"/>
      <c r="I2314" s="248" t="s">
        <v>6283</v>
      </c>
      <c r="J2314" s="190"/>
      <c r="K2314" s="190"/>
      <c r="L2314" s="190"/>
      <c r="M2314" s="190"/>
      <c r="N2314" s="268">
        <v>2808.57</v>
      </c>
      <c r="O2314" s="268">
        <v>0</v>
      </c>
      <c r="P2314" s="190" t="s">
        <v>657</v>
      </c>
      <c r="Q2314" s="377"/>
    </row>
    <row r="2315" spans="1:17" ht="51">
      <c r="A2315" s="265">
        <v>513</v>
      </c>
      <c r="B2315" s="190"/>
      <c r="C2315" s="266" t="s">
        <v>169</v>
      </c>
      <c r="D2315" s="267">
        <v>43901</v>
      </c>
      <c r="E2315" s="237" t="s">
        <v>5311</v>
      </c>
      <c r="F2315" s="237" t="s">
        <v>15</v>
      </c>
      <c r="G2315" s="237">
        <v>1294491</v>
      </c>
      <c r="H2315" s="190"/>
      <c r="I2315" s="248" t="s">
        <v>6284</v>
      </c>
      <c r="J2315" s="190"/>
      <c r="K2315" s="190"/>
      <c r="L2315" s="190"/>
      <c r="M2315" s="190"/>
      <c r="N2315" s="268">
        <v>50</v>
      </c>
      <c r="O2315" s="268">
        <v>0</v>
      </c>
      <c r="P2315" s="190" t="s">
        <v>657</v>
      </c>
      <c r="Q2315" s="377"/>
    </row>
    <row r="2316" spans="1:17" ht="51">
      <c r="A2316" s="265">
        <v>513</v>
      </c>
      <c r="B2316" s="190"/>
      <c r="C2316" s="266" t="s">
        <v>169</v>
      </c>
      <c r="D2316" s="267">
        <v>43901</v>
      </c>
      <c r="E2316" s="237" t="s">
        <v>5312</v>
      </c>
      <c r="F2316" s="237" t="s">
        <v>15</v>
      </c>
      <c r="G2316" s="237">
        <v>1294495</v>
      </c>
      <c r="H2316" s="190"/>
      <c r="I2316" s="248" t="s">
        <v>6285</v>
      </c>
      <c r="J2316" s="190"/>
      <c r="K2316" s="190"/>
      <c r="L2316" s="190"/>
      <c r="M2316" s="190"/>
      <c r="N2316" s="268">
        <v>50</v>
      </c>
      <c r="O2316" s="268">
        <v>0</v>
      </c>
      <c r="P2316" s="190" t="s">
        <v>657</v>
      </c>
      <c r="Q2316" s="377"/>
    </row>
    <row r="2317" spans="1:17" ht="51">
      <c r="A2317" s="265">
        <v>513</v>
      </c>
      <c r="B2317" s="190"/>
      <c r="C2317" s="266" t="s">
        <v>169</v>
      </c>
      <c r="D2317" s="267">
        <v>43901</v>
      </c>
      <c r="E2317" s="237" t="s">
        <v>5313</v>
      </c>
      <c r="F2317" s="237" t="s">
        <v>15</v>
      </c>
      <c r="G2317" s="237">
        <v>1294518</v>
      </c>
      <c r="H2317" s="190"/>
      <c r="I2317" s="248" t="s">
        <v>6286</v>
      </c>
      <c r="J2317" s="190"/>
      <c r="K2317" s="190"/>
      <c r="L2317" s="190"/>
      <c r="M2317" s="190"/>
      <c r="N2317" s="268">
        <v>50</v>
      </c>
      <c r="O2317" s="268">
        <v>0</v>
      </c>
      <c r="P2317" s="190" t="s">
        <v>657</v>
      </c>
      <c r="Q2317" s="377"/>
    </row>
    <row r="2318" spans="1:17" ht="63.75">
      <c r="A2318" s="265">
        <v>513</v>
      </c>
      <c r="B2318" s="190"/>
      <c r="C2318" s="266" t="s">
        <v>169</v>
      </c>
      <c r="D2318" s="267">
        <v>43901</v>
      </c>
      <c r="E2318" s="237" t="s">
        <v>5314</v>
      </c>
      <c r="F2318" s="237" t="s">
        <v>15</v>
      </c>
      <c r="G2318" s="237">
        <v>1294520</v>
      </c>
      <c r="H2318" s="190"/>
      <c r="I2318" s="248" t="s">
        <v>6287</v>
      </c>
      <c r="J2318" s="190"/>
      <c r="K2318" s="190"/>
      <c r="L2318" s="190"/>
      <c r="M2318" s="190"/>
      <c r="N2318" s="268">
        <v>50</v>
      </c>
      <c r="O2318" s="268">
        <v>0</v>
      </c>
      <c r="P2318" s="190" t="s">
        <v>657</v>
      </c>
      <c r="Q2318" s="377"/>
    </row>
    <row r="2319" spans="1:17" ht="63.75">
      <c r="A2319" s="265">
        <v>513</v>
      </c>
      <c r="B2319" s="190"/>
      <c r="C2319" s="266" t="s">
        <v>169</v>
      </c>
      <c r="D2319" s="267">
        <v>43901</v>
      </c>
      <c r="E2319" s="237" t="s">
        <v>5315</v>
      </c>
      <c r="F2319" s="237" t="s">
        <v>15</v>
      </c>
      <c r="G2319" s="237">
        <v>1294522</v>
      </c>
      <c r="H2319" s="190"/>
      <c r="I2319" s="248" t="s">
        <v>6288</v>
      </c>
      <c r="J2319" s="190"/>
      <c r="K2319" s="190"/>
      <c r="L2319" s="190"/>
      <c r="M2319" s="190"/>
      <c r="N2319" s="268">
        <v>50</v>
      </c>
      <c r="O2319" s="268">
        <v>0</v>
      </c>
      <c r="P2319" s="190" t="s">
        <v>657</v>
      </c>
      <c r="Q2319" s="377"/>
    </row>
    <row r="2320" spans="1:17" ht="63.75">
      <c r="A2320" s="265">
        <v>513</v>
      </c>
      <c r="B2320" s="190"/>
      <c r="C2320" s="266" t="s">
        <v>169</v>
      </c>
      <c r="D2320" s="267">
        <v>43901</v>
      </c>
      <c r="E2320" s="237" t="s">
        <v>5316</v>
      </c>
      <c r="F2320" s="237" t="s">
        <v>15</v>
      </c>
      <c r="G2320" s="237">
        <v>1294526</v>
      </c>
      <c r="H2320" s="190"/>
      <c r="I2320" s="248" t="s">
        <v>6289</v>
      </c>
      <c r="J2320" s="190"/>
      <c r="K2320" s="190"/>
      <c r="L2320" s="190"/>
      <c r="M2320" s="190"/>
      <c r="N2320" s="268">
        <v>50</v>
      </c>
      <c r="O2320" s="268">
        <v>0</v>
      </c>
      <c r="P2320" s="190" t="s">
        <v>657</v>
      </c>
      <c r="Q2320" s="377"/>
    </row>
    <row r="2321" spans="1:17" ht="51">
      <c r="A2321" s="265">
        <v>578</v>
      </c>
      <c r="B2321" s="190"/>
      <c r="C2321" s="266" t="s">
        <v>177</v>
      </c>
      <c r="D2321" s="267">
        <v>43901</v>
      </c>
      <c r="E2321" s="237" t="s">
        <v>5317</v>
      </c>
      <c r="F2321" s="237" t="s">
        <v>6</v>
      </c>
      <c r="G2321" s="237">
        <v>980538</v>
      </c>
      <c r="H2321" s="190"/>
      <c r="I2321" s="248" t="s">
        <v>6290</v>
      </c>
      <c r="J2321" s="190"/>
      <c r="K2321" s="190"/>
      <c r="L2321" s="190"/>
      <c r="M2321" s="190"/>
      <c r="N2321" s="268">
        <v>0</v>
      </c>
      <c r="O2321" s="268">
        <v>3258630.07</v>
      </c>
      <c r="P2321" s="190" t="s">
        <v>657</v>
      </c>
      <c r="Q2321" s="377"/>
    </row>
    <row r="2322" spans="1:17" ht="51">
      <c r="A2322" s="265" t="s">
        <v>554</v>
      </c>
      <c r="B2322" s="190"/>
      <c r="C2322" s="266" t="s">
        <v>728</v>
      </c>
      <c r="D2322" s="267">
        <v>43901</v>
      </c>
      <c r="E2322" s="237" t="s">
        <v>5318</v>
      </c>
      <c r="F2322" s="237" t="s">
        <v>15</v>
      </c>
      <c r="G2322" s="237">
        <v>1294790</v>
      </c>
      <c r="H2322" s="190"/>
      <c r="I2322" s="248" t="s">
        <v>6291</v>
      </c>
      <c r="J2322" s="190"/>
      <c r="K2322" s="190"/>
      <c r="L2322" s="190"/>
      <c r="M2322" s="190"/>
      <c r="N2322" s="268">
        <v>50</v>
      </c>
      <c r="O2322" s="268">
        <v>0</v>
      </c>
      <c r="P2322" s="190" t="s">
        <v>657</v>
      </c>
      <c r="Q2322" s="377"/>
    </row>
    <row r="2323" spans="1:17" ht="51">
      <c r="A2323" s="265">
        <v>117</v>
      </c>
      <c r="B2323" s="190"/>
      <c r="C2323" s="266" t="s">
        <v>61</v>
      </c>
      <c r="D2323" s="267">
        <v>43901</v>
      </c>
      <c r="E2323" s="237" t="s">
        <v>5319</v>
      </c>
      <c r="F2323" s="237" t="s">
        <v>11</v>
      </c>
      <c r="G2323" s="237">
        <v>980566</v>
      </c>
      <c r="H2323" s="190"/>
      <c r="I2323" s="248" t="s">
        <v>6292</v>
      </c>
      <c r="J2323" s="190"/>
      <c r="K2323" s="190"/>
      <c r="L2323" s="190"/>
      <c r="M2323" s="190"/>
      <c r="N2323" s="268">
        <v>50</v>
      </c>
      <c r="O2323" s="268">
        <v>0</v>
      </c>
      <c r="P2323" s="190" t="s">
        <v>657</v>
      </c>
      <c r="Q2323" s="377"/>
    </row>
    <row r="2324" spans="1:17" ht="51">
      <c r="A2324" s="265">
        <v>119</v>
      </c>
      <c r="B2324" s="190"/>
      <c r="C2324" s="266" t="s">
        <v>62</v>
      </c>
      <c r="D2324" s="267">
        <v>43901</v>
      </c>
      <c r="E2324" s="237" t="s">
        <v>5320</v>
      </c>
      <c r="F2324" s="237" t="s">
        <v>11</v>
      </c>
      <c r="G2324" s="237">
        <v>980558</v>
      </c>
      <c r="H2324" s="190"/>
      <c r="I2324" s="248" t="s">
        <v>6293</v>
      </c>
      <c r="J2324" s="190"/>
      <c r="K2324" s="190"/>
      <c r="L2324" s="190"/>
      <c r="M2324" s="190"/>
      <c r="N2324" s="268">
        <v>50</v>
      </c>
      <c r="O2324" s="268">
        <v>0</v>
      </c>
      <c r="P2324" s="190" t="s">
        <v>657</v>
      </c>
      <c r="Q2324" s="377"/>
    </row>
    <row r="2325" spans="1:17" ht="51">
      <c r="A2325" s="265">
        <v>119</v>
      </c>
      <c r="B2325" s="190"/>
      <c r="C2325" s="266" t="s">
        <v>62</v>
      </c>
      <c r="D2325" s="267">
        <v>43901</v>
      </c>
      <c r="E2325" s="237" t="s">
        <v>5321</v>
      </c>
      <c r="F2325" s="237" t="s">
        <v>11</v>
      </c>
      <c r="G2325" s="237">
        <v>980560</v>
      </c>
      <c r="H2325" s="190"/>
      <c r="I2325" s="248" t="s">
        <v>6294</v>
      </c>
      <c r="J2325" s="190"/>
      <c r="K2325" s="190"/>
      <c r="L2325" s="190"/>
      <c r="M2325" s="190"/>
      <c r="N2325" s="268">
        <v>50</v>
      </c>
      <c r="O2325" s="268">
        <v>0</v>
      </c>
      <c r="P2325" s="190" t="s">
        <v>657</v>
      </c>
      <c r="Q2325" s="377"/>
    </row>
    <row r="2326" spans="1:17" ht="51">
      <c r="A2326" s="265">
        <v>291</v>
      </c>
      <c r="B2326" s="190"/>
      <c r="C2326" s="266" t="s">
        <v>128</v>
      </c>
      <c r="D2326" s="267">
        <v>43902</v>
      </c>
      <c r="E2326" s="237" t="s">
        <v>5322</v>
      </c>
      <c r="F2326" s="237" t="s">
        <v>3</v>
      </c>
      <c r="G2326" s="237">
        <v>1831134</v>
      </c>
      <c r="H2326" s="190"/>
      <c r="I2326" s="248" t="s">
        <v>6295</v>
      </c>
      <c r="J2326" s="190"/>
      <c r="K2326" s="190"/>
      <c r="L2326" s="190"/>
      <c r="M2326" s="190"/>
      <c r="N2326" s="268">
        <v>0</v>
      </c>
      <c r="O2326" s="268">
        <v>679</v>
      </c>
      <c r="P2326" s="190" t="s">
        <v>657</v>
      </c>
      <c r="Q2326" s="377"/>
    </row>
    <row r="2327" spans="1:17" ht="51">
      <c r="A2327" s="265" t="s">
        <v>553</v>
      </c>
      <c r="B2327" s="190"/>
      <c r="C2327" s="266" t="s">
        <v>605</v>
      </c>
      <c r="D2327" s="267">
        <v>43902</v>
      </c>
      <c r="E2327" s="237" t="s">
        <v>5323</v>
      </c>
      <c r="F2327" s="237" t="s">
        <v>3</v>
      </c>
      <c r="G2327" s="237">
        <v>1831143</v>
      </c>
      <c r="H2327" s="190"/>
      <c r="I2327" s="248" t="s">
        <v>6296</v>
      </c>
      <c r="J2327" s="190"/>
      <c r="K2327" s="190"/>
      <c r="L2327" s="190"/>
      <c r="M2327" s="190"/>
      <c r="N2327" s="268">
        <v>0</v>
      </c>
      <c r="O2327" s="268">
        <v>1461.91</v>
      </c>
      <c r="P2327" s="190" t="s">
        <v>657</v>
      </c>
      <c r="Q2327" s="377"/>
    </row>
    <row r="2328" spans="1:17" ht="38.25">
      <c r="A2328" s="265">
        <v>266</v>
      </c>
      <c r="B2328" s="190"/>
      <c r="C2328" s="266" t="s">
        <v>1375</v>
      </c>
      <c r="D2328" s="267">
        <v>43902</v>
      </c>
      <c r="E2328" s="237" t="s">
        <v>5324</v>
      </c>
      <c r="F2328" s="237" t="s">
        <v>3</v>
      </c>
      <c r="G2328" s="237">
        <v>1831161</v>
      </c>
      <c r="H2328" s="190"/>
      <c r="I2328" s="248" t="s">
        <v>6297</v>
      </c>
      <c r="J2328" s="190"/>
      <c r="K2328" s="190"/>
      <c r="L2328" s="190"/>
      <c r="M2328" s="190"/>
      <c r="N2328" s="268">
        <v>0</v>
      </c>
      <c r="O2328" s="268">
        <v>1845.16</v>
      </c>
      <c r="P2328" s="190" t="s">
        <v>657</v>
      </c>
      <c r="Q2328" s="377"/>
    </row>
    <row r="2329" spans="1:17" ht="63.75">
      <c r="A2329" s="265">
        <v>299</v>
      </c>
      <c r="B2329" s="190"/>
      <c r="C2329" s="266" t="s">
        <v>135</v>
      </c>
      <c r="D2329" s="267">
        <v>43902</v>
      </c>
      <c r="E2329" s="237" t="s">
        <v>5325</v>
      </c>
      <c r="F2329" s="237" t="s">
        <v>3</v>
      </c>
      <c r="G2329" s="237">
        <v>1831206</v>
      </c>
      <c r="H2329" s="190"/>
      <c r="I2329" s="248" t="s">
        <v>6298</v>
      </c>
      <c r="J2329" s="190"/>
      <c r="K2329" s="190"/>
      <c r="L2329" s="190"/>
      <c r="M2329" s="190"/>
      <c r="N2329" s="268">
        <v>0</v>
      </c>
      <c r="O2329" s="268">
        <v>71.819999999999993</v>
      </c>
      <c r="P2329" s="190" t="s">
        <v>657</v>
      </c>
      <c r="Q2329" s="377"/>
    </row>
    <row r="2330" spans="1:17" ht="51">
      <c r="A2330" s="265">
        <v>15</v>
      </c>
      <c r="B2330" s="190"/>
      <c r="C2330" s="266" t="s">
        <v>42</v>
      </c>
      <c r="D2330" s="267">
        <v>43902</v>
      </c>
      <c r="E2330" s="237" t="s">
        <v>5326</v>
      </c>
      <c r="F2330" s="237" t="s">
        <v>3</v>
      </c>
      <c r="G2330" s="237">
        <v>1831207</v>
      </c>
      <c r="H2330" s="190"/>
      <c r="I2330" s="248" t="s">
        <v>6299</v>
      </c>
      <c r="J2330" s="190"/>
      <c r="K2330" s="190"/>
      <c r="L2330" s="190"/>
      <c r="M2330" s="190"/>
      <c r="N2330" s="268">
        <v>0</v>
      </c>
      <c r="O2330" s="268">
        <v>318.11</v>
      </c>
      <c r="P2330" s="190" t="s">
        <v>657</v>
      </c>
      <c r="Q2330" s="377"/>
    </row>
    <row r="2331" spans="1:17" ht="51">
      <c r="A2331" s="265">
        <v>593</v>
      </c>
      <c r="B2331" s="190"/>
      <c r="C2331" s="266" t="s">
        <v>1396</v>
      </c>
      <c r="D2331" s="267">
        <v>43902</v>
      </c>
      <c r="E2331" s="237" t="s">
        <v>5327</v>
      </c>
      <c r="F2331" s="237" t="s">
        <v>3</v>
      </c>
      <c r="G2331" s="237">
        <v>1831208</v>
      </c>
      <c r="H2331" s="190"/>
      <c r="I2331" s="248" t="s">
        <v>6300</v>
      </c>
      <c r="J2331" s="190"/>
      <c r="K2331" s="190"/>
      <c r="L2331" s="190"/>
      <c r="M2331" s="190"/>
      <c r="N2331" s="268">
        <v>0</v>
      </c>
      <c r="O2331" s="268">
        <v>71.94</v>
      </c>
      <c r="P2331" s="190" t="s">
        <v>657</v>
      </c>
      <c r="Q2331" s="377"/>
    </row>
    <row r="2332" spans="1:17" ht="51">
      <c r="A2332" s="265">
        <v>86</v>
      </c>
      <c r="B2332" s="190"/>
      <c r="C2332" s="266" t="s">
        <v>56</v>
      </c>
      <c r="D2332" s="267">
        <v>43902</v>
      </c>
      <c r="E2332" s="237" t="s">
        <v>5328</v>
      </c>
      <c r="F2332" s="237" t="s">
        <v>3</v>
      </c>
      <c r="G2332" s="237">
        <v>1831215</v>
      </c>
      <c r="H2332" s="190"/>
      <c r="I2332" s="248" t="s">
        <v>6301</v>
      </c>
      <c r="J2332" s="190"/>
      <c r="K2332" s="190"/>
      <c r="L2332" s="190"/>
      <c r="M2332" s="190"/>
      <c r="N2332" s="268">
        <v>0</v>
      </c>
      <c r="O2332" s="268">
        <v>252446</v>
      </c>
      <c r="P2332" s="190" t="s">
        <v>657</v>
      </c>
      <c r="Q2332" s="377"/>
    </row>
    <row r="2333" spans="1:17" ht="51">
      <c r="A2333" s="265">
        <v>46</v>
      </c>
      <c r="B2333" s="190"/>
      <c r="C2333" s="266" t="s">
        <v>48</v>
      </c>
      <c r="D2333" s="267">
        <v>43902</v>
      </c>
      <c r="E2333" s="237" t="s">
        <v>5329</v>
      </c>
      <c r="F2333" s="237" t="s">
        <v>3</v>
      </c>
      <c r="G2333" s="237">
        <v>1831237</v>
      </c>
      <c r="H2333" s="190"/>
      <c r="I2333" s="248" t="s">
        <v>6302</v>
      </c>
      <c r="J2333" s="190"/>
      <c r="K2333" s="190"/>
      <c r="L2333" s="190"/>
      <c r="M2333" s="190"/>
      <c r="N2333" s="268">
        <v>0</v>
      </c>
      <c r="O2333" s="268">
        <v>414</v>
      </c>
      <c r="P2333" s="190" t="s">
        <v>657</v>
      </c>
      <c r="Q2333" s="377"/>
    </row>
    <row r="2334" spans="1:17" ht="63.75">
      <c r="A2334" s="265">
        <v>597</v>
      </c>
      <c r="B2334" s="190"/>
      <c r="C2334" s="266" t="s">
        <v>705</v>
      </c>
      <c r="D2334" s="267">
        <v>43902</v>
      </c>
      <c r="E2334" s="237" t="s">
        <v>5330</v>
      </c>
      <c r="F2334" s="237" t="s">
        <v>3</v>
      </c>
      <c r="G2334" s="237">
        <v>1831249</v>
      </c>
      <c r="H2334" s="190"/>
      <c r="I2334" s="248" t="s">
        <v>6303</v>
      </c>
      <c r="J2334" s="190"/>
      <c r="K2334" s="190"/>
      <c r="L2334" s="190"/>
      <c r="M2334" s="190"/>
      <c r="N2334" s="268">
        <v>0</v>
      </c>
      <c r="O2334" s="268">
        <v>1589.84</v>
      </c>
      <c r="P2334" s="190" t="s">
        <v>657</v>
      </c>
      <c r="Q2334" s="377"/>
    </row>
    <row r="2335" spans="1:17" ht="51">
      <c r="A2335" s="265">
        <v>35</v>
      </c>
      <c r="B2335" s="190"/>
      <c r="C2335" s="266" t="s">
        <v>46</v>
      </c>
      <c r="D2335" s="267">
        <v>43902</v>
      </c>
      <c r="E2335" s="237" t="s">
        <v>5331</v>
      </c>
      <c r="F2335" s="237" t="s">
        <v>3</v>
      </c>
      <c r="G2335" s="237">
        <v>1831241</v>
      </c>
      <c r="H2335" s="190"/>
      <c r="I2335" s="248" t="s">
        <v>6304</v>
      </c>
      <c r="J2335" s="190"/>
      <c r="K2335" s="190"/>
      <c r="L2335" s="190"/>
      <c r="M2335" s="190"/>
      <c r="N2335" s="268">
        <v>0</v>
      </c>
      <c r="O2335" s="268">
        <v>613.08000000000004</v>
      </c>
      <c r="P2335" s="190" t="s">
        <v>657</v>
      </c>
      <c r="Q2335" s="377"/>
    </row>
    <row r="2336" spans="1:17" ht="51">
      <c r="A2336" s="265">
        <v>35</v>
      </c>
      <c r="B2336" s="190"/>
      <c r="C2336" s="266" t="s">
        <v>46</v>
      </c>
      <c r="D2336" s="267">
        <v>43902</v>
      </c>
      <c r="E2336" s="237" t="s">
        <v>5332</v>
      </c>
      <c r="F2336" s="237" t="s">
        <v>3</v>
      </c>
      <c r="G2336" s="237">
        <v>1831240</v>
      </c>
      <c r="H2336" s="190"/>
      <c r="I2336" s="248" t="s">
        <v>6305</v>
      </c>
      <c r="J2336" s="190"/>
      <c r="K2336" s="190"/>
      <c r="L2336" s="190"/>
      <c r="M2336" s="190"/>
      <c r="N2336" s="268">
        <v>0</v>
      </c>
      <c r="O2336" s="268">
        <v>111.16</v>
      </c>
      <c r="P2336" s="190" t="s">
        <v>657</v>
      </c>
      <c r="Q2336" s="377"/>
    </row>
    <row r="2337" spans="1:17" ht="51">
      <c r="A2337" s="265">
        <v>41</v>
      </c>
      <c r="B2337" s="190"/>
      <c r="C2337" s="266" t="s">
        <v>47</v>
      </c>
      <c r="D2337" s="267">
        <v>43902</v>
      </c>
      <c r="E2337" s="237" t="s">
        <v>5333</v>
      </c>
      <c r="F2337" s="237" t="s">
        <v>3</v>
      </c>
      <c r="G2337" s="237">
        <v>1831096</v>
      </c>
      <c r="H2337" s="190"/>
      <c r="I2337" s="248" t="s">
        <v>6306</v>
      </c>
      <c r="J2337" s="190"/>
      <c r="K2337" s="190"/>
      <c r="L2337" s="190"/>
      <c r="M2337" s="190"/>
      <c r="N2337" s="268">
        <v>0</v>
      </c>
      <c r="O2337" s="268">
        <v>626</v>
      </c>
      <c r="P2337" s="190" t="s">
        <v>657</v>
      </c>
      <c r="Q2337" s="377"/>
    </row>
    <row r="2338" spans="1:17" ht="51">
      <c r="A2338" s="265">
        <v>212</v>
      </c>
      <c r="B2338" s="190"/>
      <c r="C2338" s="266" t="s">
        <v>99</v>
      </c>
      <c r="D2338" s="267">
        <v>43902</v>
      </c>
      <c r="E2338" s="237" t="s">
        <v>5334</v>
      </c>
      <c r="F2338" s="237" t="s">
        <v>3</v>
      </c>
      <c r="G2338" s="237">
        <v>1831159</v>
      </c>
      <c r="H2338" s="190"/>
      <c r="I2338" s="248" t="s">
        <v>6307</v>
      </c>
      <c r="J2338" s="190"/>
      <c r="K2338" s="190"/>
      <c r="L2338" s="190"/>
      <c r="M2338" s="190"/>
      <c r="N2338" s="268">
        <v>0</v>
      </c>
      <c r="O2338" s="268">
        <v>108000</v>
      </c>
      <c r="P2338" s="190" t="s">
        <v>657</v>
      </c>
      <c r="Q2338" s="377"/>
    </row>
    <row r="2339" spans="1:17" ht="51">
      <c r="A2339" s="265">
        <v>163</v>
      </c>
      <c r="B2339" s="190"/>
      <c r="C2339" s="266" t="s">
        <v>87</v>
      </c>
      <c r="D2339" s="267">
        <v>43902</v>
      </c>
      <c r="E2339" s="237" t="s">
        <v>5335</v>
      </c>
      <c r="F2339" s="237" t="s">
        <v>3</v>
      </c>
      <c r="G2339" s="237">
        <v>1831174</v>
      </c>
      <c r="H2339" s="190"/>
      <c r="I2339" s="248" t="s">
        <v>6308</v>
      </c>
      <c r="J2339" s="190"/>
      <c r="K2339" s="190"/>
      <c r="L2339" s="190"/>
      <c r="M2339" s="190"/>
      <c r="N2339" s="268">
        <v>0</v>
      </c>
      <c r="O2339" s="268">
        <v>1589.53</v>
      </c>
      <c r="P2339" s="190" t="s">
        <v>657</v>
      </c>
      <c r="Q2339" s="377"/>
    </row>
    <row r="2340" spans="1:17" ht="51">
      <c r="A2340" s="265">
        <v>163</v>
      </c>
      <c r="B2340" s="190"/>
      <c r="C2340" s="266" t="s">
        <v>87</v>
      </c>
      <c r="D2340" s="267">
        <v>43902</v>
      </c>
      <c r="E2340" s="237" t="s">
        <v>5336</v>
      </c>
      <c r="F2340" s="237" t="s">
        <v>3</v>
      </c>
      <c r="G2340" s="237">
        <v>1831177</v>
      </c>
      <c r="H2340" s="190"/>
      <c r="I2340" s="248" t="s">
        <v>6309</v>
      </c>
      <c r="J2340" s="190"/>
      <c r="K2340" s="190"/>
      <c r="L2340" s="190"/>
      <c r="M2340" s="190"/>
      <c r="N2340" s="268">
        <v>0</v>
      </c>
      <c r="O2340" s="268">
        <v>800</v>
      </c>
      <c r="P2340" s="190" t="s">
        <v>657</v>
      </c>
      <c r="Q2340" s="377"/>
    </row>
    <row r="2341" spans="1:17" ht="51">
      <c r="A2341" s="265">
        <v>163</v>
      </c>
      <c r="B2341" s="190"/>
      <c r="C2341" s="266" t="s">
        <v>87</v>
      </c>
      <c r="D2341" s="267">
        <v>43902</v>
      </c>
      <c r="E2341" s="237" t="s">
        <v>5337</v>
      </c>
      <c r="F2341" s="237" t="s">
        <v>3</v>
      </c>
      <c r="G2341" s="237">
        <v>1831180</v>
      </c>
      <c r="H2341" s="190"/>
      <c r="I2341" s="248" t="s">
        <v>6310</v>
      </c>
      <c r="J2341" s="190"/>
      <c r="K2341" s="190"/>
      <c r="L2341" s="190"/>
      <c r="M2341" s="190"/>
      <c r="N2341" s="268">
        <v>0</v>
      </c>
      <c r="O2341" s="268">
        <v>3065.84</v>
      </c>
      <c r="P2341" s="190" t="s">
        <v>657</v>
      </c>
      <c r="Q2341" s="377"/>
    </row>
    <row r="2342" spans="1:17" ht="51">
      <c r="A2342" s="265" t="s">
        <v>560</v>
      </c>
      <c r="B2342" s="190"/>
      <c r="C2342" s="266" t="s">
        <v>603</v>
      </c>
      <c r="D2342" s="267">
        <v>43902</v>
      </c>
      <c r="E2342" s="237" t="s">
        <v>5338</v>
      </c>
      <c r="F2342" s="237" t="s">
        <v>3</v>
      </c>
      <c r="G2342" s="237">
        <v>1831202</v>
      </c>
      <c r="H2342" s="190"/>
      <c r="I2342" s="248" t="s">
        <v>6311</v>
      </c>
      <c r="J2342" s="190"/>
      <c r="K2342" s="190"/>
      <c r="L2342" s="190"/>
      <c r="M2342" s="190"/>
      <c r="N2342" s="268">
        <v>0</v>
      </c>
      <c r="O2342" s="268">
        <v>20019.7</v>
      </c>
      <c r="P2342" s="190" t="s">
        <v>657</v>
      </c>
      <c r="Q2342" s="377"/>
    </row>
    <row r="2343" spans="1:17" ht="51">
      <c r="A2343" s="265">
        <v>46</v>
      </c>
      <c r="B2343" s="190"/>
      <c r="C2343" s="266" t="s">
        <v>48</v>
      </c>
      <c r="D2343" s="267">
        <v>43902</v>
      </c>
      <c r="E2343" s="237" t="s">
        <v>5339</v>
      </c>
      <c r="F2343" s="237" t="s">
        <v>3</v>
      </c>
      <c r="G2343" s="237">
        <v>1831277</v>
      </c>
      <c r="H2343" s="190"/>
      <c r="I2343" s="248" t="s">
        <v>6312</v>
      </c>
      <c r="J2343" s="190"/>
      <c r="K2343" s="190"/>
      <c r="L2343" s="190"/>
      <c r="M2343" s="190"/>
      <c r="N2343" s="268">
        <v>0</v>
      </c>
      <c r="O2343" s="268">
        <v>800</v>
      </c>
      <c r="P2343" s="190" t="s">
        <v>657</v>
      </c>
      <c r="Q2343" s="377"/>
    </row>
    <row r="2344" spans="1:17" ht="51">
      <c r="A2344" s="265" t="s">
        <v>553</v>
      </c>
      <c r="B2344" s="190"/>
      <c r="C2344" s="266" t="s">
        <v>605</v>
      </c>
      <c r="D2344" s="267">
        <v>43902</v>
      </c>
      <c r="E2344" s="237" t="s">
        <v>5340</v>
      </c>
      <c r="F2344" s="237" t="s">
        <v>3</v>
      </c>
      <c r="G2344" s="237">
        <v>1831337</v>
      </c>
      <c r="H2344" s="190"/>
      <c r="I2344" s="248" t="s">
        <v>6313</v>
      </c>
      <c r="J2344" s="190"/>
      <c r="K2344" s="190"/>
      <c r="L2344" s="190"/>
      <c r="M2344" s="190"/>
      <c r="N2344" s="268">
        <v>0</v>
      </c>
      <c r="O2344" s="268">
        <v>3560</v>
      </c>
      <c r="P2344" s="190" t="s">
        <v>657</v>
      </c>
      <c r="Q2344" s="377"/>
    </row>
    <row r="2345" spans="1:17" ht="63.75">
      <c r="A2345" s="265">
        <v>599</v>
      </c>
      <c r="B2345" s="190"/>
      <c r="C2345" s="266" t="s">
        <v>1300</v>
      </c>
      <c r="D2345" s="267">
        <v>43902</v>
      </c>
      <c r="E2345" s="237" t="s">
        <v>5341</v>
      </c>
      <c r="F2345" s="237" t="s">
        <v>3</v>
      </c>
      <c r="G2345" s="237">
        <v>1831363</v>
      </c>
      <c r="H2345" s="190"/>
      <c r="I2345" s="248" t="s">
        <v>6314</v>
      </c>
      <c r="J2345" s="190"/>
      <c r="K2345" s="190"/>
      <c r="L2345" s="190"/>
      <c r="M2345" s="190"/>
      <c r="N2345" s="268">
        <v>0</v>
      </c>
      <c r="O2345" s="268">
        <v>71.27</v>
      </c>
      <c r="P2345" s="190" t="s">
        <v>657</v>
      </c>
      <c r="Q2345" s="377"/>
    </row>
    <row r="2346" spans="1:17" ht="51">
      <c r="A2346" s="265">
        <v>592</v>
      </c>
      <c r="B2346" s="190"/>
      <c r="C2346" s="266" t="s">
        <v>634</v>
      </c>
      <c r="D2346" s="267">
        <v>43902</v>
      </c>
      <c r="E2346" s="237" t="s">
        <v>5342</v>
      </c>
      <c r="F2346" s="237" t="s">
        <v>3</v>
      </c>
      <c r="G2346" s="237">
        <v>1831368</v>
      </c>
      <c r="H2346" s="190"/>
      <c r="I2346" s="248" t="s">
        <v>4362</v>
      </c>
      <c r="J2346" s="190"/>
      <c r="K2346" s="190"/>
      <c r="L2346" s="190"/>
      <c r="M2346" s="190"/>
      <c r="N2346" s="268">
        <v>0</v>
      </c>
      <c r="O2346" s="268">
        <v>6708</v>
      </c>
      <c r="P2346" s="190" t="s">
        <v>657</v>
      </c>
      <c r="Q2346" s="377"/>
    </row>
    <row r="2347" spans="1:17" ht="63.75">
      <c r="A2347" s="265">
        <v>592</v>
      </c>
      <c r="B2347" s="190"/>
      <c r="C2347" s="266" t="s">
        <v>634</v>
      </c>
      <c r="D2347" s="267">
        <v>43902</v>
      </c>
      <c r="E2347" s="237" t="s">
        <v>5343</v>
      </c>
      <c r="F2347" s="237" t="s">
        <v>3</v>
      </c>
      <c r="G2347" s="237">
        <v>1831369</v>
      </c>
      <c r="H2347" s="190"/>
      <c r="I2347" s="248" t="s">
        <v>6315</v>
      </c>
      <c r="J2347" s="190"/>
      <c r="K2347" s="190"/>
      <c r="L2347" s="190"/>
      <c r="M2347" s="190"/>
      <c r="N2347" s="268">
        <v>0</v>
      </c>
      <c r="O2347" s="268">
        <v>27602.7</v>
      </c>
      <c r="P2347" s="190" t="s">
        <v>657</v>
      </c>
      <c r="Q2347" s="377"/>
    </row>
    <row r="2348" spans="1:17" ht="51">
      <c r="A2348" s="265">
        <v>592</v>
      </c>
      <c r="B2348" s="190"/>
      <c r="C2348" s="266" t="s">
        <v>634</v>
      </c>
      <c r="D2348" s="267">
        <v>43902</v>
      </c>
      <c r="E2348" s="237" t="s">
        <v>5344</v>
      </c>
      <c r="F2348" s="237" t="s">
        <v>3</v>
      </c>
      <c r="G2348" s="237">
        <v>1831370</v>
      </c>
      <c r="H2348" s="190"/>
      <c r="I2348" s="248" t="s">
        <v>6316</v>
      </c>
      <c r="J2348" s="190"/>
      <c r="K2348" s="190"/>
      <c r="L2348" s="190"/>
      <c r="M2348" s="190"/>
      <c r="N2348" s="268">
        <v>0</v>
      </c>
      <c r="O2348" s="268">
        <v>0.2</v>
      </c>
      <c r="P2348" s="190" t="s">
        <v>657</v>
      </c>
      <c r="Q2348" s="377"/>
    </row>
    <row r="2349" spans="1:17" ht="63.75">
      <c r="A2349" s="265">
        <v>592</v>
      </c>
      <c r="B2349" s="190"/>
      <c r="C2349" s="266" t="s">
        <v>634</v>
      </c>
      <c r="D2349" s="267">
        <v>43902</v>
      </c>
      <c r="E2349" s="237" t="s">
        <v>5345</v>
      </c>
      <c r="F2349" s="237" t="s">
        <v>3</v>
      </c>
      <c r="G2349" s="237">
        <v>1831371</v>
      </c>
      <c r="H2349" s="190"/>
      <c r="I2349" s="248" t="s">
        <v>6317</v>
      </c>
      <c r="J2349" s="190"/>
      <c r="K2349" s="190"/>
      <c r="L2349" s="190"/>
      <c r="M2349" s="190"/>
      <c r="N2349" s="268">
        <v>0</v>
      </c>
      <c r="O2349" s="268">
        <v>11690</v>
      </c>
      <c r="P2349" s="190" t="s">
        <v>657</v>
      </c>
      <c r="Q2349" s="377"/>
    </row>
    <row r="2350" spans="1:17" ht="63.75">
      <c r="A2350" s="265">
        <v>513</v>
      </c>
      <c r="B2350" s="190"/>
      <c r="C2350" s="266" t="s">
        <v>169</v>
      </c>
      <c r="D2350" s="267">
        <v>43902</v>
      </c>
      <c r="E2350" s="237" t="s">
        <v>5346</v>
      </c>
      <c r="F2350" s="237" t="s">
        <v>15</v>
      </c>
      <c r="G2350" s="237">
        <v>1295474</v>
      </c>
      <c r="H2350" s="190"/>
      <c r="I2350" s="248" t="s">
        <v>6318</v>
      </c>
      <c r="J2350" s="190"/>
      <c r="K2350" s="190"/>
      <c r="L2350" s="190"/>
      <c r="M2350" s="190"/>
      <c r="N2350" s="268">
        <v>50</v>
      </c>
      <c r="O2350" s="268">
        <v>0</v>
      </c>
      <c r="P2350" s="190" t="s">
        <v>657</v>
      </c>
      <c r="Q2350" s="377"/>
    </row>
    <row r="2351" spans="1:17" ht="51">
      <c r="A2351" s="265">
        <v>117</v>
      </c>
      <c r="B2351" s="190"/>
      <c r="C2351" s="266" t="s">
        <v>61</v>
      </c>
      <c r="D2351" s="267">
        <v>43902</v>
      </c>
      <c r="E2351" s="237" t="s">
        <v>5347</v>
      </c>
      <c r="F2351" s="237" t="s">
        <v>11</v>
      </c>
      <c r="G2351" s="237">
        <v>980617</v>
      </c>
      <c r="H2351" s="190"/>
      <c r="I2351" s="248" t="s">
        <v>6319</v>
      </c>
      <c r="J2351" s="190"/>
      <c r="K2351" s="190"/>
      <c r="L2351" s="190"/>
      <c r="M2351" s="190"/>
      <c r="N2351" s="268">
        <v>50</v>
      </c>
      <c r="O2351" s="268">
        <v>0</v>
      </c>
      <c r="P2351" s="190" t="s">
        <v>657</v>
      </c>
      <c r="Q2351" s="377"/>
    </row>
    <row r="2352" spans="1:17" ht="76.5">
      <c r="A2352" s="265">
        <v>117</v>
      </c>
      <c r="B2352" s="190"/>
      <c r="C2352" s="266" t="s">
        <v>61</v>
      </c>
      <c r="D2352" s="267">
        <v>43902</v>
      </c>
      <c r="E2352" s="237" t="s">
        <v>5348</v>
      </c>
      <c r="F2352" s="237" t="s">
        <v>11</v>
      </c>
      <c r="G2352" s="237">
        <v>980609</v>
      </c>
      <c r="H2352" s="190"/>
      <c r="I2352" s="248" t="s">
        <v>6320</v>
      </c>
      <c r="J2352" s="190"/>
      <c r="K2352" s="190"/>
      <c r="L2352" s="190"/>
      <c r="M2352" s="190"/>
      <c r="N2352" s="268">
        <v>50</v>
      </c>
      <c r="O2352" s="268">
        <v>0</v>
      </c>
      <c r="P2352" s="190" t="s">
        <v>657</v>
      </c>
      <c r="Q2352" s="377"/>
    </row>
    <row r="2353" spans="1:17" ht="51">
      <c r="A2353" s="265">
        <v>117</v>
      </c>
      <c r="B2353" s="190"/>
      <c r="C2353" s="266" t="s">
        <v>61</v>
      </c>
      <c r="D2353" s="267">
        <v>43902</v>
      </c>
      <c r="E2353" s="237" t="s">
        <v>5349</v>
      </c>
      <c r="F2353" s="237" t="s">
        <v>11</v>
      </c>
      <c r="G2353" s="237">
        <v>980604</v>
      </c>
      <c r="H2353" s="190"/>
      <c r="I2353" s="248" t="s">
        <v>6321</v>
      </c>
      <c r="J2353" s="190"/>
      <c r="K2353" s="190"/>
      <c r="L2353" s="190"/>
      <c r="M2353" s="190"/>
      <c r="N2353" s="268">
        <v>50</v>
      </c>
      <c r="O2353" s="268">
        <v>0</v>
      </c>
      <c r="P2353" s="190" t="s">
        <v>657</v>
      </c>
      <c r="Q2353" s="377"/>
    </row>
    <row r="2354" spans="1:17" ht="51">
      <c r="A2354" s="265">
        <v>119</v>
      </c>
      <c r="B2354" s="190"/>
      <c r="C2354" s="266" t="s">
        <v>62</v>
      </c>
      <c r="D2354" s="267">
        <v>43902</v>
      </c>
      <c r="E2354" s="237" t="s">
        <v>5350</v>
      </c>
      <c r="F2354" s="237" t="s">
        <v>11</v>
      </c>
      <c r="G2354" s="237">
        <v>980602</v>
      </c>
      <c r="H2354" s="190"/>
      <c r="I2354" s="248" t="s">
        <v>6322</v>
      </c>
      <c r="J2354" s="190"/>
      <c r="K2354" s="190"/>
      <c r="L2354" s="190"/>
      <c r="M2354" s="190"/>
      <c r="N2354" s="268">
        <v>50</v>
      </c>
      <c r="O2354" s="268">
        <v>0</v>
      </c>
      <c r="P2354" s="190" t="s">
        <v>657</v>
      </c>
      <c r="Q2354" s="377"/>
    </row>
    <row r="2355" spans="1:17" ht="76.5">
      <c r="A2355" s="265">
        <v>16</v>
      </c>
      <c r="B2355" s="190"/>
      <c r="C2355" s="266" t="s">
        <v>43</v>
      </c>
      <c r="D2355" s="267">
        <v>43902</v>
      </c>
      <c r="E2355" s="237" t="s">
        <v>5351</v>
      </c>
      <c r="F2355" s="237" t="s">
        <v>618</v>
      </c>
      <c r="G2355" s="237">
        <v>10456</v>
      </c>
      <c r="H2355" s="190"/>
      <c r="I2355" s="248" t="s">
        <v>6323</v>
      </c>
      <c r="J2355" s="190"/>
      <c r="K2355" s="190"/>
      <c r="L2355" s="190"/>
      <c r="M2355" s="190"/>
      <c r="N2355" s="268">
        <v>1585.24</v>
      </c>
      <c r="O2355" s="268">
        <v>0</v>
      </c>
      <c r="P2355" s="190" t="s">
        <v>657</v>
      </c>
      <c r="Q2355" s="377"/>
    </row>
    <row r="2356" spans="1:17" ht="51">
      <c r="A2356" s="265">
        <v>513</v>
      </c>
      <c r="B2356" s="190"/>
      <c r="C2356" s="266" t="s">
        <v>169</v>
      </c>
      <c r="D2356" s="267">
        <v>43902</v>
      </c>
      <c r="E2356" s="237" t="s">
        <v>5352</v>
      </c>
      <c r="F2356" s="237" t="s">
        <v>15</v>
      </c>
      <c r="G2356" s="237">
        <v>1295888</v>
      </c>
      <c r="H2356" s="190"/>
      <c r="I2356" s="248" t="s">
        <v>6324</v>
      </c>
      <c r="J2356" s="190"/>
      <c r="K2356" s="190"/>
      <c r="L2356" s="190"/>
      <c r="M2356" s="190"/>
      <c r="N2356" s="268">
        <v>50</v>
      </c>
      <c r="O2356" s="268">
        <v>0</v>
      </c>
      <c r="P2356" s="190" t="s">
        <v>657</v>
      </c>
      <c r="Q2356" s="377"/>
    </row>
    <row r="2357" spans="1:17" ht="51">
      <c r="A2357" s="265">
        <v>513</v>
      </c>
      <c r="B2357" s="190"/>
      <c r="C2357" s="266" t="s">
        <v>169</v>
      </c>
      <c r="D2357" s="267">
        <v>43902</v>
      </c>
      <c r="E2357" s="237" t="s">
        <v>5353</v>
      </c>
      <c r="F2357" s="237" t="s">
        <v>15</v>
      </c>
      <c r="G2357" s="237">
        <v>1295886</v>
      </c>
      <c r="H2357" s="190"/>
      <c r="I2357" s="248" t="s">
        <v>6325</v>
      </c>
      <c r="J2357" s="190"/>
      <c r="K2357" s="190"/>
      <c r="L2357" s="190"/>
      <c r="M2357" s="190"/>
      <c r="N2357" s="268">
        <v>50</v>
      </c>
      <c r="O2357" s="268">
        <v>0</v>
      </c>
      <c r="P2357" s="190" t="s">
        <v>657</v>
      </c>
      <c r="Q2357" s="377"/>
    </row>
    <row r="2358" spans="1:17" ht="51">
      <c r="A2358" s="265">
        <v>513</v>
      </c>
      <c r="B2358" s="190"/>
      <c r="C2358" s="266" t="s">
        <v>169</v>
      </c>
      <c r="D2358" s="267">
        <v>43902</v>
      </c>
      <c r="E2358" s="237" t="s">
        <v>5354</v>
      </c>
      <c r="F2358" s="237" t="s">
        <v>15</v>
      </c>
      <c r="G2358" s="237">
        <v>1295884</v>
      </c>
      <c r="H2358" s="190"/>
      <c r="I2358" s="248" t="s">
        <v>6326</v>
      </c>
      <c r="J2358" s="190"/>
      <c r="K2358" s="190"/>
      <c r="L2358" s="190"/>
      <c r="M2358" s="190"/>
      <c r="N2358" s="268">
        <v>50</v>
      </c>
      <c r="O2358" s="268">
        <v>0</v>
      </c>
      <c r="P2358" s="190" t="s">
        <v>657</v>
      </c>
      <c r="Q2358" s="377"/>
    </row>
    <row r="2359" spans="1:17" ht="51">
      <c r="A2359" s="265">
        <v>340</v>
      </c>
      <c r="B2359" s="190"/>
      <c r="C2359" s="266" t="s">
        <v>145</v>
      </c>
      <c r="D2359" s="267">
        <v>43902</v>
      </c>
      <c r="E2359" s="237" t="s">
        <v>5355</v>
      </c>
      <c r="F2359" s="237" t="s">
        <v>6</v>
      </c>
      <c r="G2359" s="237">
        <v>1295993</v>
      </c>
      <c r="H2359" s="190"/>
      <c r="I2359" s="248" t="s">
        <v>6327</v>
      </c>
      <c r="J2359" s="190"/>
      <c r="K2359" s="190"/>
      <c r="L2359" s="190"/>
      <c r="M2359" s="190"/>
      <c r="N2359" s="268">
        <v>0</v>
      </c>
      <c r="O2359" s="268">
        <v>71220.52</v>
      </c>
      <c r="P2359" s="190" t="s">
        <v>657</v>
      </c>
      <c r="Q2359" s="377"/>
    </row>
    <row r="2360" spans="1:17" ht="51">
      <c r="A2360" s="265">
        <v>340</v>
      </c>
      <c r="B2360" s="190"/>
      <c r="C2360" s="266" t="s">
        <v>145</v>
      </c>
      <c r="D2360" s="267">
        <v>43902</v>
      </c>
      <c r="E2360" s="237" t="s">
        <v>5356</v>
      </c>
      <c r="F2360" s="237" t="s">
        <v>15</v>
      </c>
      <c r="G2360" s="237">
        <v>1295994</v>
      </c>
      <c r="H2360" s="190"/>
      <c r="I2360" s="248" t="s">
        <v>2848</v>
      </c>
      <c r="J2360" s="190"/>
      <c r="K2360" s="190"/>
      <c r="L2360" s="190"/>
      <c r="M2360" s="190"/>
      <c r="N2360" s="268">
        <v>50</v>
      </c>
      <c r="O2360" s="268">
        <v>0</v>
      </c>
      <c r="P2360" s="190" t="s">
        <v>657</v>
      </c>
      <c r="Q2360" s="377"/>
    </row>
    <row r="2361" spans="1:17" ht="51">
      <c r="A2361" s="265">
        <v>513</v>
      </c>
      <c r="B2361" s="190"/>
      <c r="C2361" s="266" t="s">
        <v>169</v>
      </c>
      <c r="D2361" s="267">
        <v>43902</v>
      </c>
      <c r="E2361" s="237" t="s">
        <v>5357</v>
      </c>
      <c r="F2361" s="237" t="s">
        <v>15</v>
      </c>
      <c r="G2361" s="237">
        <v>1296018</v>
      </c>
      <c r="H2361" s="190"/>
      <c r="I2361" s="248" t="s">
        <v>6328</v>
      </c>
      <c r="J2361" s="190"/>
      <c r="K2361" s="190"/>
      <c r="L2361" s="190"/>
      <c r="M2361" s="190"/>
      <c r="N2361" s="268">
        <v>50</v>
      </c>
      <c r="O2361" s="268">
        <v>0</v>
      </c>
      <c r="P2361" s="190" t="s">
        <v>657</v>
      </c>
      <c r="Q2361" s="377"/>
    </row>
    <row r="2362" spans="1:17" ht="76.5">
      <c r="A2362" s="265">
        <v>16</v>
      </c>
      <c r="B2362" s="190"/>
      <c r="C2362" s="266" t="s">
        <v>43</v>
      </c>
      <c r="D2362" s="267">
        <v>43902</v>
      </c>
      <c r="E2362" s="237" t="s">
        <v>5358</v>
      </c>
      <c r="F2362" s="237" t="s">
        <v>618</v>
      </c>
      <c r="G2362" s="237">
        <v>10454</v>
      </c>
      <c r="H2362" s="190"/>
      <c r="I2362" s="248" t="s">
        <v>6329</v>
      </c>
      <c r="J2362" s="190"/>
      <c r="K2362" s="190"/>
      <c r="L2362" s="190"/>
      <c r="M2362" s="190"/>
      <c r="N2362" s="268">
        <v>1585.24</v>
      </c>
      <c r="O2362" s="268">
        <v>0</v>
      </c>
      <c r="P2362" s="190" t="s">
        <v>657</v>
      </c>
      <c r="Q2362" s="377"/>
    </row>
    <row r="2363" spans="1:17" ht="51">
      <c r="A2363" s="265">
        <v>117</v>
      </c>
      <c r="B2363" s="190"/>
      <c r="C2363" s="266" t="s">
        <v>61</v>
      </c>
      <c r="D2363" s="267">
        <v>43902</v>
      </c>
      <c r="E2363" s="237" t="s">
        <v>5359</v>
      </c>
      <c r="F2363" s="237" t="s">
        <v>11</v>
      </c>
      <c r="G2363" s="237">
        <v>980647</v>
      </c>
      <c r="H2363" s="190"/>
      <c r="I2363" s="248" t="s">
        <v>6330</v>
      </c>
      <c r="J2363" s="190"/>
      <c r="K2363" s="190"/>
      <c r="L2363" s="190"/>
      <c r="M2363" s="190"/>
      <c r="N2363" s="268">
        <v>50</v>
      </c>
      <c r="O2363" s="268">
        <v>0</v>
      </c>
      <c r="P2363" s="190" t="s">
        <v>657</v>
      </c>
      <c r="Q2363" s="377"/>
    </row>
    <row r="2364" spans="1:17" ht="51">
      <c r="A2364" s="265">
        <v>526</v>
      </c>
      <c r="B2364" s="190"/>
      <c r="C2364" s="266" t="s">
        <v>1365</v>
      </c>
      <c r="D2364" s="267">
        <v>43903</v>
      </c>
      <c r="E2364" s="237" t="s">
        <v>5360</v>
      </c>
      <c r="F2364" s="237" t="s">
        <v>3</v>
      </c>
      <c r="G2364" s="237">
        <v>1831482</v>
      </c>
      <c r="H2364" s="190"/>
      <c r="I2364" s="248" t="s">
        <v>6331</v>
      </c>
      <c r="J2364" s="190"/>
      <c r="K2364" s="190"/>
      <c r="L2364" s="190"/>
      <c r="M2364" s="190"/>
      <c r="N2364" s="268">
        <v>0</v>
      </c>
      <c r="O2364" s="268">
        <v>8377</v>
      </c>
      <c r="P2364" s="190" t="s">
        <v>657</v>
      </c>
      <c r="Q2364" s="377"/>
    </row>
    <row r="2365" spans="1:17" ht="51">
      <c r="A2365" s="265" t="s">
        <v>553</v>
      </c>
      <c r="B2365" s="190"/>
      <c r="C2365" s="266" t="s">
        <v>605</v>
      </c>
      <c r="D2365" s="267">
        <v>43903</v>
      </c>
      <c r="E2365" s="237" t="s">
        <v>5361</v>
      </c>
      <c r="F2365" s="237" t="s">
        <v>3</v>
      </c>
      <c r="G2365" s="237">
        <v>1831501</v>
      </c>
      <c r="H2365" s="190"/>
      <c r="I2365" s="248" t="s">
        <v>1400</v>
      </c>
      <c r="J2365" s="190"/>
      <c r="K2365" s="190"/>
      <c r="L2365" s="190"/>
      <c r="M2365" s="190"/>
      <c r="N2365" s="268">
        <v>0</v>
      </c>
      <c r="O2365" s="268">
        <v>3480</v>
      </c>
      <c r="P2365" s="190" t="s">
        <v>657</v>
      </c>
      <c r="Q2365" s="377"/>
    </row>
    <row r="2366" spans="1:17" ht="51">
      <c r="A2366" s="265">
        <v>46</v>
      </c>
      <c r="B2366" s="190"/>
      <c r="C2366" s="266" t="s">
        <v>48</v>
      </c>
      <c r="D2366" s="267">
        <v>43903</v>
      </c>
      <c r="E2366" s="237" t="s">
        <v>5362</v>
      </c>
      <c r="F2366" s="237" t="s">
        <v>3</v>
      </c>
      <c r="G2366" s="237">
        <v>1831506</v>
      </c>
      <c r="H2366" s="190"/>
      <c r="I2366" s="248" t="s">
        <v>6332</v>
      </c>
      <c r="J2366" s="190"/>
      <c r="K2366" s="190"/>
      <c r="L2366" s="190"/>
      <c r="M2366" s="190"/>
      <c r="N2366" s="268">
        <v>0</v>
      </c>
      <c r="O2366" s="268">
        <v>3000</v>
      </c>
      <c r="P2366" s="190" t="s">
        <v>657</v>
      </c>
      <c r="Q2366" s="377"/>
    </row>
    <row r="2367" spans="1:17" ht="51">
      <c r="A2367" s="265">
        <v>20</v>
      </c>
      <c r="B2367" s="190"/>
      <c r="C2367" s="266" t="s">
        <v>44</v>
      </c>
      <c r="D2367" s="267">
        <v>43903</v>
      </c>
      <c r="E2367" s="237" t="s">
        <v>5363</v>
      </c>
      <c r="F2367" s="237" t="s">
        <v>3</v>
      </c>
      <c r="G2367" s="237">
        <v>1831510</v>
      </c>
      <c r="H2367" s="190"/>
      <c r="I2367" s="248" t="s">
        <v>6333</v>
      </c>
      <c r="J2367" s="190"/>
      <c r="K2367" s="190"/>
      <c r="L2367" s="190"/>
      <c r="M2367" s="190"/>
      <c r="N2367" s="268">
        <v>0</v>
      </c>
      <c r="O2367" s="268">
        <v>465</v>
      </c>
      <c r="P2367" s="190" t="s">
        <v>657</v>
      </c>
      <c r="Q2367" s="377"/>
    </row>
    <row r="2368" spans="1:17" ht="51">
      <c r="A2368" s="265" t="s">
        <v>553</v>
      </c>
      <c r="B2368" s="190"/>
      <c r="C2368" s="266" t="s">
        <v>605</v>
      </c>
      <c r="D2368" s="267">
        <v>43903</v>
      </c>
      <c r="E2368" s="237" t="s">
        <v>5364</v>
      </c>
      <c r="F2368" s="237" t="s">
        <v>3</v>
      </c>
      <c r="G2368" s="237">
        <v>1831515</v>
      </c>
      <c r="H2368" s="190"/>
      <c r="I2368" s="248" t="s">
        <v>6334</v>
      </c>
      <c r="J2368" s="190"/>
      <c r="K2368" s="190"/>
      <c r="L2368" s="190"/>
      <c r="M2368" s="190"/>
      <c r="N2368" s="268">
        <v>0</v>
      </c>
      <c r="O2368" s="268">
        <v>290.5</v>
      </c>
      <c r="P2368" s="190" t="s">
        <v>657</v>
      </c>
      <c r="Q2368" s="377"/>
    </row>
    <row r="2369" spans="1:17" ht="51">
      <c r="A2369" s="265" t="s">
        <v>553</v>
      </c>
      <c r="B2369" s="190"/>
      <c r="C2369" s="266" t="s">
        <v>605</v>
      </c>
      <c r="D2369" s="267">
        <v>43903</v>
      </c>
      <c r="E2369" s="237" t="s">
        <v>5365</v>
      </c>
      <c r="F2369" s="237" t="s">
        <v>3</v>
      </c>
      <c r="G2369" s="237">
        <v>1831525</v>
      </c>
      <c r="H2369" s="190"/>
      <c r="I2369" s="248" t="s">
        <v>6335</v>
      </c>
      <c r="J2369" s="190"/>
      <c r="K2369" s="190"/>
      <c r="L2369" s="190"/>
      <c r="M2369" s="190"/>
      <c r="N2369" s="268">
        <v>0</v>
      </c>
      <c r="O2369" s="268">
        <v>1625.24</v>
      </c>
      <c r="P2369" s="190" t="s">
        <v>657</v>
      </c>
      <c r="Q2369" s="377"/>
    </row>
    <row r="2370" spans="1:17" ht="63.75">
      <c r="A2370" s="265">
        <v>35</v>
      </c>
      <c r="B2370" s="190"/>
      <c r="C2370" s="266" t="s">
        <v>46</v>
      </c>
      <c r="D2370" s="267">
        <v>43903</v>
      </c>
      <c r="E2370" s="237" t="s">
        <v>5366</v>
      </c>
      <c r="F2370" s="237" t="s">
        <v>3</v>
      </c>
      <c r="G2370" s="237">
        <v>1831526</v>
      </c>
      <c r="H2370" s="190"/>
      <c r="I2370" s="248" t="s">
        <v>6336</v>
      </c>
      <c r="J2370" s="190"/>
      <c r="K2370" s="190"/>
      <c r="L2370" s="190"/>
      <c r="M2370" s="190"/>
      <c r="N2370" s="268">
        <v>0</v>
      </c>
      <c r="O2370" s="268">
        <v>780</v>
      </c>
      <c r="P2370" s="190" t="s">
        <v>657</v>
      </c>
      <c r="Q2370" s="377"/>
    </row>
    <row r="2371" spans="1:17" ht="51">
      <c r="A2371" s="265">
        <v>35</v>
      </c>
      <c r="B2371" s="190"/>
      <c r="C2371" s="266" t="s">
        <v>46</v>
      </c>
      <c r="D2371" s="267">
        <v>43903</v>
      </c>
      <c r="E2371" s="237" t="s">
        <v>5367</v>
      </c>
      <c r="F2371" s="237" t="s">
        <v>3</v>
      </c>
      <c r="G2371" s="237">
        <v>1831527</v>
      </c>
      <c r="H2371" s="190"/>
      <c r="I2371" s="248" t="s">
        <v>6337</v>
      </c>
      <c r="J2371" s="190"/>
      <c r="K2371" s="190"/>
      <c r="L2371" s="190"/>
      <c r="M2371" s="190"/>
      <c r="N2371" s="268">
        <v>0</v>
      </c>
      <c r="O2371" s="268">
        <v>620</v>
      </c>
      <c r="P2371" s="190" t="s">
        <v>657</v>
      </c>
      <c r="Q2371" s="377"/>
    </row>
    <row r="2372" spans="1:17" ht="38.25">
      <c r="A2372" s="265">
        <v>25</v>
      </c>
      <c r="B2372" s="190"/>
      <c r="C2372" s="266" t="s">
        <v>45</v>
      </c>
      <c r="D2372" s="267">
        <v>43903</v>
      </c>
      <c r="E2372" s="237" t="s">
        <v>5368</v>
      </c>
      <c r="F2372" s="237" t="s">
        <v>3</v>
      </c>
      <c r="G2372" s="237">
        <v>1831539</v>
      </c>
      <c r="H2372" s="190"/>
      <c r="I2372" s="248" t="s">
        <v>6338</v>
      </c>
      <c r="J2372" s="190"/>
      <c r="K2372" s="190"/>
      <c r="L2372" s="190"/>
      <c r="M2372" s="190"/>
      <c r="N2372" s="268">
        <v>0</v>
      </c>
      <c r="O2372" s="268">
        <v>392.42</v>
      </c>
      <c r="P2372" s="190" t="s">
        <v>657</v>
      </c>
      <c r="Q2372" s="377"/>
    </row>
    <row r="2373" spans="1:17" ht="51">
      <c r="A2373" s="265" t="s">
        <v>553</v>
      </c>
      <c r="B2373" s="190"/>
      <c r="C2373" s="266" t="s">
        <v>605</v>
      </c>
      <c r="D2373" s="267">
        <v>43903</v>
      </c>
      <c r="E2373" s="237" t="s">
        <v>5369</v>
      </c>
      <c r="F2373" s="237" t="s">
        <v>3</v>
      </c>
      <c r="G2373" s="237">
        <v>1831548</v>
      </c>
      <c r="H2373" s="190"/>
      <c r="I2373" s="248" t="s">
        <v>6339</v>
      </c>
      <c r="J2373" s="190"/>
      <c r="K2373" s="190"/>
      <c r="L2373" s="190"/>
      <c r="M2373" s="190"/>
      <c r="N2373" s="268">
        <v>0</v>
      </c>
      <c r="O2373" s="268">
        <v>2559.8000000000002</v>
      </c>
      <c r="P2373" s="190" t="s">
        <v>657</v>
      </c>
      <c r="Q2373" s="377"/>
    </row>
    <row r="2374" spans="1:17" ht="51">
      <c r="A2374" s="265">
        <v>132</v>
      </c>
      <c r="B2374" s="190"/>
      <c r="C2374" s="266" t="s">
        <v>67</v>
      </c>
      <c r="D2374" s="267">
        <v>43903</v>
      </c>
      <c r="E2374" s="237" t="s">
        <v>5370</v>
      </c>
      <c r="F2374" s="237" t="s">
        <v>3</v>
      </c>
      <c r="G2374" s="237">
        <v>1831563</v>
      </c>
      <c r="H2374" s="190"/>
      <c r="I2374" s="248" t="s">
        <v>6340</v>
      </c>
      <c r="J2374" s="190"/>
      <c r="K2374" s="190"/>
      <c r="L2374" s="190"/>
      <c r="M2374" s="190"/>
      <c r="N2374" s="268">
        <v>0</v>
      </c>
      <c r="O2374" s="268">
        <v>352</v>
      </c>
      <c r="P2374" s="190" t="s">
        <v>657</v>
      </c>
      <c r="Q2374" s="377"/>
    </row>
    <row r="2375" spans="1:17" ht="51">
      <c r="A2375" s="265">
        <v>46</v>
      </c>
      <c r="B2375" s="190"/>
      <c r="C2375" s="266" t="s">
        <v>48</v>
      </c>
      <c r="D2375" s="267">
        <v>43903</v>
      </c>
      <c r="E2375" s="237" t="s">
        <v>5371</v>
      </c>
      <c r="F2375" s="237" t="s">
        <v>3</v>
      </c>
      <c r="G2375" s="237">
        <v>1831565</v>
      </c>
      <c r="H2375" s="190"/>
      <c r="I2375" s="248" t="s">
        <v>6341</v>
      </c>
      <c r="J2375" s="190"/>
      <c r="K2375" s="190"/>
      <c r="L2375" s="190"/>
      <c r="M2375" s="190"/>
      <c r="N2375" s="268">
        <v>0</v>
      </c>
      <c r="O2375" s="268">
        <v>5000</v>
      </c>
      <c r="P2375" s="190" t="s">
        <v>657</v>
      </c>
      <c r="Q2375" s="377"/>
    </row>
    <row r="2376" spans="1:17" ht="51">
      <c r="A2376" s="265">
        <v>35</v>
      </c>
      <c r="B2376" s="190"/>
      <c r="C2376" s="266" t="s">
        <v>46</v>
      </c>
      <c r="D2376" s="267">
        <v>43903</v>
      </c>
      <c r="E2376" s="237" t="s">
        <v>5372</v>
      </c>
      <c r="F2376" s="237" t="s">
        <v>3</v>
      </c>
      <c r="G2376" s="237">
        <v>1831570</v>
      </c>
      <c r="H2376" s="190"/>
      <c r="I2376" s="248" t="s">
        <v>6342</v>
      </c>
      <c r="J2376" s="190"/>
      <c r="K2376" s="190"/>
      <c r="L2376" s="190"/>
      <c r="M2376" s="190"/>
      <c r="N2376" s="268">
        <v>0</v>
      </c>
      <c r="O2376" s="268">
        <v>930.46</v>
      </c>
      <c r="P2376" s="190" t="s">
        <v>657</v>
      </c>
      <c r="Q2376" s="377"/>
    </row>
    <row r="2377" spans="1:17" ht="51">
      <c r="A2377" s="265">
        <v>591</v>
      </c>
      <c r="B2377" s="190"/>
      <c r="C2377" s="266" t="s">
        <v>702</v>
      </c>
      <c r="D2377" s="267">
        <v>43903</v>
      </c>
      <c r="E2377" s="237" t="s">
        <v>5373</v>
      </c>
      <c r="F2377" s="237" t="s">
        <v>3</v>
      </c>
      <c r="G2377" s="237">
        <v>1831575</v>
      </c>
      <c r="H2377" s="190"/>
      <c r="I2377" s="248" t="s">
        <v>6343</v>
      </c>
      <c r="J2377" s="190"/>
      <c r="K2377" s="190"/>
      <c r="L2377" s="190"/>
      <c r="M2377" s="190"/>
      <c r="N2377" s="268">
        <v>0</v>
      </c>
      <c r="O2377" s="268">
        <v>19.82</v>
      </c>
      <c r="P2377" s="190" t="s">
        <v>657</v>
      </c>
      <c r="Q2377" s="377"/>
    </row>
    <row r="2378" spans="1:17" ht="51">
      <c r="A2378" s="265" t="s">
        <v>553</v>
      </c>
      <c r="B2378" s="190"/>
      <c r="C2378" s="266" t="s">
        <v>605</v>
      </c>
      <c r="D2378" s="267">
        <v>43903</v>
      </c>
      <c r="E2378" s="237" t="s">
        <v>5374</v>
      </c>
      <c r="F2378" s="237" t="s">
        <v>3</v>
      </c>
      <c r="G2378" s="237">
        <v>1831576</v>
      </c>
      <c r="H2378" s="190"/>
      <c r="I2378" s="248" t="s">
        <v>6344</v>
      </c>
      <c r="J2378" s="190"/>
      <c r="K2378" s="190"/>
      <c r="L2378" s="190"/>
      <c r="M2378" s="190"/>
      <c r="N2378" s="268">
        <v>0</v>
      </c>
      <c r="O2378" s="268">
        <v>8000</v>
      </c>
      <c r="P2378" s="190" t="s">
        <v>657</v>
      </c>
      <c r="Q2378" s="377"/>
    </row>
    <row r="2379" spans="1:17" ht="51">
      <c r="A2379" s="265">
        <v>291</v>
      </c>
      <c r="B2379" s="190"/>
      <c r="C2379" s="266" t="s">
        <v>128</v>
      </c>
      <c r="D2379" s="267">
        <v>43903</v>
      </c>
      <c r="E2379" s="237" t="s">
        <v>5375</v>
      </c>
      <c r="F2379" s="237" t="s">
        <v>3</v>
      </c>
      <c r="G2379" s="237">
        <v>1831577</v>
      </c>
      <c r="H2379" s="190"/>
      <c r="I2379" s="248" t="s">
        <v>6345</v>
      </c>
      <c r="J2379" s="190"/>
      <c r="K2379" s="190"/>
      <c r="L2379" s="190"/>
      <c r="M2379" s="190"/>
      <c r="N2379" s="268">
        <v>0</v>
      </c>
      <c r="O2379" s="268">
        <v>429.26</v>
      </c>
      <c r="P2379" s="190" t="s">
        <v>657</v>
      </c>
      <c r="Q2379" s="377"/>
    </row>
    <row r="2380" spans="1:17" ht="51">
      <c r="A2380" s="265">
        <v>683</v>
      </c>
      <c r="B2380" s="190"/>
      <c r="C2380" s="266" t="s">
        <v>1302</v>
      </c>
      <c r="D2380" s="267">
        <v>43903</v>
      </c>
      <c r="E2380" s="237" t="s">
        <v>5376</v>
      </c>
      <c r="F2380" s="237" t="s">
        <v>3</v>
      </c>
      <c r="G2380" s="237">
        <v>1831591</v>
      </c>
      <c r="H2380" s="190"/>
      <c r="I2380" s="248" t="s">
        <v>6346</v>
      </c>
      <c r="J2380" s="190"/>
      <c r="K2380" s="190"/>
      <c r="L2380" s="190"/>
      <c r="M2380" s="190"/>
      <c r="N2380" s="268">
        <v>0</v>
      </c>
      <c r="O2380" s="268">
        <v>7563.78</v>
      </c>
      <c r="P2380" s="190" t="s">
        <v>657</v>
      </c>
      <c r="Q2380" s="377"/>
    </row>
    <row r="2381" spans="1:17" ht="38.25">
      <c r="A2381" s="265">
        <v>580</v>
      </c>
      <c r="B2381" s="190"/>
      <c r="C2381" s="266" t="s">
        <v>178</v>
      </c>
      <c r="D2381" s="267">
        <v>43903</v>
      </c>
      <c r="E2381" s="237" t="s">
        <v>5377</v>
      </c>
      <c r="F2381" s="237" t="s">
        <v>3</v>
      </c>
      <c r="G2381" s="237">
        <v>1831597</v>
      </c>
      <c r="H2381" s="190"/>
      <c r="I2381" s="248" t="s">
        <v>6347</v>
      </c>
      <c r="J2381" s="190"/>
      <c r="K2381" s="190"/>
      <c r="L2381" s="190"/>
      <c r="M2381" s="190"/>
      <c r="N2381" s="268">
        <v>0</v>
      </c>
      <c r="O2381" s="268">
        <v>5</v>
      </c>
      <c r="P2381" s="190" t="s">
        <v>657</v>
      </c>
      <c r="Q2381" s="377"/>
    </row>
    <row r="2382" spans="1:17" ht="51">
      <c r="A2382" s="265">
        <v>591</v>
      </c>
      <c r="B2382" s="190"/>
      <c r="C2382" s="266" t="s">
        <v>702</v>
      </c>
      <c r="D2382" s="267">
        <v>43903</v>
      </c>
      <c r="E2382" s="237" t="s">
        <v>5378</v>
      </c>
      <c r="F2382" s="237" t="s">
        <v>3</v>
      </c>
      <c r="G2382" s="237">
        <v>1831601</v>
      </c>
      <c r="H2382" s="190"/>
      <c r="I2382" s="248" t="s">
        <v>6348</v>
      </c>
      <c r="J2382" s="190"/>
      <c r="K2382" s="190"/>
      <c r="L2382" s="190"/>
      <c r="M2382" s="190"/>
      <c r="N2382" s="268">
        <v>0</v>
      </c>
      <c r="O2382" s="268">
        <v>353.44</v>
      </c>
      <c r="P2382" s="190" t="s">
        <v>657</v>
      </c>
      <c r="Q2382" s="377"/>
    </row>
    <row r="2383" spans="1:17" ht="51">
      <c r="A2383" s="265">
        <v>591</v>
      </c>
      <c r="B2383" s="190"/>
      <c r="C2383" s="266" t="s">
        <v>702</v>
      </c>
      <c r="D2383" s="267">
        <v>43903</v>
      </c>
      <c r="E2383" s="237" t="s">
        <v>5379</v>
      </c>
      <c r="F2383" s="237" t="s">
        <v>3</v>
      </c>
      <c r="G2383" s="237">
        <v>1831602</v>
      </c>
      <c r="H2383" s="190"/>
      <c r="I2383" s="248" t="s">
        <v>6348</v>
      </c>
      <c r="J2383" s="190"/>
      <c r="K2383" s="190"/>
      <c r="L2383" s="190"/>
      <c r="M2383" s="190"/>
      <c r="N2383" s="268">
        <v>0</v>
      </c>
      <c r="O2383" s="268">
        <v>706.24</v>
      </c>
      <c r="P2383" s="190" t="s">
        <v>657</v>
      </c>
      <c r="Q2383" s="377"/>
    </row>
    <row r="2384" spans="1:17" ht="51">
      <c r="A2384" s="265">
        <v>591</v>
      </c>
      <c r="B2384" s="190"/>
      <c r="C2384" s="266" t="s">
        <v>702</v>
      </c>
      <c r="D2384" s="267">
        <v>43903</v>
      </c>
      <c r="E2384" s="237" t="s">
        <v>5380</v>
      </c>
      <c r="F2384" s="237" t="s">
        <v>3</v>
      </c>
      <c r="G2384" s="237">
        <v>1831603</v>
      </c>
      <c r="H2384" s="190"/>
      <c r="I2384" s="248" t="s">
        <v>6348</v>
      </c>
      <c r="J2384" s="190"/>
      <c r="K2384" s="190"/>
      <c r="L2384" s="190"/>
      <c r="M2384" s="190"/>
      <c r="N2384" s="268">
        <v>0</v>
      </c>
      <c r="O2384" s="268">
        <v>313.92</v>
      </c>
      <c r="P2384" s="190" t="s">
        <v>657</v>
      </c>
      <c r="Q2384" s="377"/>
    </row>
    <row r="2385" spans="1:17" ht="51">
      <c r="A2385" s="265">
        <v>591</v>
      </c>
      <c r="B2385" s="190"/>
      <c r="C2385" s="266" t="s">
        <v>702</v>
      </c>
      <c r="D2385" s="267">
        <v>43903</v>
      </c>
      <c r="E2385" s="237" t="s">
        <v>5381</v>
      </c>
      <c r="F2385" s="237" t="s">
        <v>3</v>
      </c>
      <c r="G2385" s="237">
        <v>1831604</v>
      </c>
      <c r="H2385" s="190"/>
      <c r="I2385" s="248" t="s">
        <v>6348</v>
      </c>
      <c r="J2385" s="190"/>
      <c r="K2385" s="190"/>
      <c r="L2385" s="190"/>
      <c r="M2385" s="190"/>
      <c r="N2385" s="268">
        <v>0</v>
      </c>
      <c r="O2385" s="268">
        <v>348.07</v>
      </c>
      <c r="P2385" s="190" t="s">
        <v>657</v>
      </c>
      <c r="Q2385" s="377"/>
    </row>
    <row r="2386" spans="1:17" ht="51">
      <c r="A2386" s="265">
        <v>591</v>
      </c>
      <c r="B2386" s="190"/>
      <c r="C2386" s="266" t="s">
        <v>702</v>
      </c>
      <c r="D2386" s="267">
        <v>43903</v>
      </c>
      <c r="E2386" s="237" t="s">
        <v>5382</v>
      </c>
      <c r="F2386" s="237" t="s">
        <v>3</v>
      </c>
      <c r="G2386" s="237">
        <v>1831605</v>
      </c>
      <c r="H2386" s="190"/>
      <c r="I2386" s="248" t="s">
        <v>6348</v>
      </c>
      <c r="J2386" s="190"/>
      <c r="K2386" s="190"/>
      <c r="L2386" s="190"/>
      <c r="M2386" s="190"/>
      <c r="N2386" s="268">
        <v>0</v>
      </c>
      <c r="O2386" s="268">
        <v>491.8</v>
      </c>
      <c r="P2386" s="190" t="s">
        <v>657</v>
      </c>
      <c r="Q2386" s="377"/>
    </row>
    <row r="2387" spans="1:17" ht="63.75">
      <c r="A2387" s="265">
        <v>340</v>
      </c>
      <c r="B2387" s="190"/>
      <c r="C2387" s="266" t="s">
        <v>145</v>
      </c>
      <c r="D2387" s="267">
        <v>43903</v>
      </c>
      <c r="E2387" s="237" t="s">
        <v>5383</v>
      </c>
      <c r="F2387" s="237" t="s">
        <v>3</v>
      </c>
      <c r="G2387" s="237">
        <v>1831606</v>
      </c>
      <c r="H2387" s="190"/>
      <c r="I2387" s="248" t="s">
        <v>6349</v>
      </c>
      <c r="J2387" s="190"/>
      <c r="K2387" s="190"/>
      <c r="L2387" s="190"/>
      <c r="M2387" s="190"/>
      <c r="N2387" s="268">
        <v>0</v>
      </c>
      <c r="O2387" s="268">
        <v>71.739999999999995</v>
      </c>
      <c r="P2387" s="190" t="s">
        <v>657</v>
      </c>
      <c r="Q2387" s="377"/>
    </row>
    <row r="2388" spans="1:17" ht="51">
      <c r="A2388" s="265">
        <v>340</v>
      </c>
      <c r="B2388" s="190"/>
      <c r="C2388" s="266" t="s">
        <v>145</v>
      </c>
      <c r="D2388" s="267">
        <v>43903</v>
      </c>
      <c r="E2388" s="237" t="s">
        <v>5384</v>
      </c>
      <c r="F2388" s="237" t="s">
        <v>3</v>
      </c>
      <c r="G2388" s="237">
        <v>1831607</v>
      </c>
      <c r="H2388" s="190"/>
      <c r="I2388" s="248" t="s">
        <v>6350</v>
      </c>
      <c r="J2388" s="190"/>
      <c r="K2388" s="190"/>
      <c r="L2388" s="190"/>
      <c r="M2388" s="190"/>
      <c r="N2388" s="268">
        <v>0</v>
      </c>
      <c r="O2388" s="268">
        <v>111.33</v>
      </c>
      <c r="P2388" s="190" t="s">
        <v>657</v>
      </c>
      <c r="Q2388" s="377"/>
    </row>
    <row r="2389" spans="1:17" ht="63.75">
      <c r="A2389" s="265">
        <v>340</v>
      </c>
      <c r="B2389" s="190"/>
      <c r="C2389" s="266" t="s">
        <v>145</v>
      </c>
      <c r="D2389" s="267">
        <v>43903</v>
      </c>
      <c r="E2389" s="237" t="s">
        <v>5385</v>
      </c>
      <c r="F2389" s="237" t="s">
        <v>3</v>
      </c>
      <c r="G2389" s="237">
        <v>1831608</v>
      </c>
      <c r="H2389" s="190"/>
      <c r="I2389" s="248" t="s">
        <v>6351</v>
      </c>
      <c r="J2389" s="190"/>
      <c r="K2389" s="190"/>
      <c r="L2389" s="190"/>
      <c r="M2389" s="190"/>
      <c r="N2389" s="268">
        <v>0</v>
      </c>
      <c r="O2389" s="268">
        <v>71.739999999999995</v>
      </c>
      <c r="P2389" s="190" t="s">
        <v>657</v>
      </c>
      <c r="Q2389" s="377"/>
    </row>
    <row r="2390" spans="1:17" ht="63.75">
      <c r="A2390" s="265">
        <v>340</v>
      </c>
      <c r="B2390" s="190"/>
      <c r="C2390" s="266" t="s">
        <v>145</v>
      </c>
      <c r="D2390" s="267">
        <v>43903</v>
      </c>
      <c r="E2390" s="237" t="s">
        <v>5386</v>
      </c>
      <c r="F2390" s="237" t="s">
        <v>3</v>
      </c>
      <c r="G2390" s="237">
        <v>1831610</v>
      </c>
      <c r="H2390" s="190"/>
      <c r="I2390" s="248" t="s">
        <v>6352</v>
      </c>
      <c r="J2390" s="190"/>
      <c r="K2390" s="190"/>
      <c r="L2390" s="190"/>
      <c r="M2390" s="190"/>
      <c r="N2390" s="268">
        <v>0</v>
      </c>
      <c r="O2390" s="268">
        <v>111.33</v>
      </c>
      <c r="P2390" s="190" t="s">
        <v>657</v>
      </c>
      <c r="Q2390" s="377"/>
    </row>
    <row r="2391" spans="1:17" ht="63.75">
      <c r="A2391" s="265">
        <v>340</v>
      </c>
      <c r="B2391" s="190"/>
      <c r="C2391" s="266" t="s">
        <v>145</v>
      </c>
      <c r="D2391" s="267">
        <v>43903</v>
      </c>
      <c r="E2391" s="237" t="s">
        <v>5387</v>
      </c>
      <c r="F2391" s="237" t="s">
        <v>3</v>
      </c>
      <c r="G2391" s="237">
        <v>1831611</v>
      </c>
      <c r="H2391" s="190"/>
      <c r="I2391" s="248" t="s">
        <v>6353</v>
      </c>
      <c r="J2391" s="190"/>
      <c r="K2391" s="190"/>
      <c r="L2391" s="190"/>
      <c r="M2391" s="190"/>
      <c r="N2391" s="268">
        <v>0</v>
      </c>
      <c r="O2391" s="268">
        <v>111.33</v>
      </c>
      <c r="P2391" s="190" t="s">
        <v>657</v>
      </c>
      <c r="Q2391" s="377"/>
    </row>
    <row r="2392" spans="1:17" ht="63.75">
      <c r="A2392" s="265">
        <v>340</v>
      </c>
      <c r="B2392" s="190"/>
      <c r="C2392" s="266" t="s">
        <v>145</v>
      </c>
      <c r="D2392" s="267">
        <v>43903</v>
      </c>
      <c r="E2392" s="237" t="s">
        <v>5388</v>
      </c>
      <c r="F2392" s="237" t="s">
        <v>3</v>
      </c>
      <c r="G2392" s="237">
        <v>1831612</v>
      </c>
      <c r="H2392" s="190"/>
      <c r="I2392" s="248" t="s">
        <v>6354</v>
      </c>
      <c r="J2392" s="190"/>
      <c r="K2392" s="190"/>
      <c r="L2392" s="190"/>
      <c r="M2392" s="190"/>
      <c r="N2392" s="268">
        <v>0</v>
      </c>
      <c r="O2392" s="268">
        <v>143.47</v>
      </c>
      <c r="P2392" s="190" t="s">
        <v>657</v>
      </c>
      <c r="Q2392" s="377"/>
    </row>
    <row r="2393" spans="1:17" ht="38.25">
      <c r="A2393" s="265">
        <v>590</v>
      </c>
      <c r="B2393" s="190"/>
      <c r="C2393" s="266" t="s">
        <v>1395</v>
      </c>
      <c r="D2393" s="267">
        <v>43903</v>
      </c>
      <c r="E2393" s="237" t="s">
        <v>5389</v>
      </c>
      <c r="F2393" s="237" t="s">
        <v>3</v>
      </c>
      <c r="G2393" s="237">
        <v>1831659</v>
      </c>
      <c r="H2393" s="190"/>
      <c r="I2393" s="248" t="s">
        <v>6355</v>
      </c>
      <c r="J2393" s="190"/>
      <c r="K2393" s="190"/>
      <c r="L2393" s="190"/>
      <c r="M2393" s="190"/>
      <c r="N2393" s="268">
        <v>0</v>
      </c>
      <c r="O2393" s="268">
        <v>541.5</v>
      </c>
      <c r="P2393" s="190" t="s">
        <v>657</v>
      </c>
      <c r="Q2393" s="377"/>
    </row>
    <row r="2394" spans="1:17" ht="51">
      <c r="A2394" s="265">
        <v>293</v>
      </c>
      <c r="B2394" s="190"/>
      <c r="C2394" s="266" t="s">
        <v>130</v>
      </c>
      <c r="D2394" s="267">
        <v>43903</v>
      </c>
      <c r="E2394" s="237" t="s">
        <v>5390</v>
      </c>
      <c r="F2394" s="237" t="s">
        <v>3</v>
      </c>
      <c r="G2394" s="237">
        <v>1831663</v>
      </c>
      <c r="H2394" s="190"/>
      <c r="I2394" s="248" t="s">
        <v>6356</v>
      </c>
      <c r="J2394" s="190"/>
      <c r="K2394" s="190"/>
      <c r="L2394" s="190"/>
      <c r="M2394" s="190"/>
      <c r="N2394" s="268">
        <v>0</v>
      </c>
      <c r="O2394" s="268">
        <v>81</v>
      </c>
      <c r="P2394" s="190" t="s">
        <v>657</v>
      </c>
      <c r="Q2394" s="377"/>
    </row>
    <row r="2395" spans="1:17" ht="51">
      <c r="A2395" s="265">
        <v>15</v>
      </c>
      <c r="B2395" s="190"/>
      <c r="C2395" s="266" t="s">
        <v>42</v>
      </c>
      <c r="D2395" s="267">
        <v>43903</v>
      </c>
      <c r="E2395" s="237" t="s">
        <v>5391</v>
      </c>
      <c r="F2395" s="237" t="s">
        <v>3</v>
      </c>
      <c r="G2395" s="237">
        <v>1831678</v>
      </c>
      <c r="H2395" s="190"/>
      <c r="I2395" s="248" t="s">
        <v>6357</v>
      </c>
      <c r="J2395" s="190"/>
      <c r="K2395" s="190"/>
      <c r="L2395" s="190"/>
      <c r="M2395" s="190"/>
      <c r="N2395" s="268">
        <v>0</v>
      </c>
      <c r="O2395" s="268">
        <v>30</v>
      </c>
      <c r="P2395" s="190" t="s">
        <v>657</v>
      </c>
      <c r="Q2395" s="377"/>
    </row>
    <row r="2396" spans="1:17" ht="51">
      <c r="A2396" s="265">
        <v>234</v>
      </c>
      <c r="B2396" s="190"/>
      <c r="C2396" s="266" t="s">
        <v>633</v>
      </c>
      <c r="D2396" s="267">
        <v>43903</v>
      </c>
      <c r="E2396" s="237" t="s">
        <v>5392</v>
      </c>
      <c r="F2396" s="237" t="s">
        <v>3</v>
      </c>
      <c r="G2396" s="237">
        <v>1831689</v>
      </c>
      <c r="H2396" s="190"/>
      <c r="I2396" s="248" t="s">
        <v>6358</v>
      </c>
      <c r="J2396" s="190"/>
      <c r="K2396" s="190"/>
      <c r="L2396" s="190"/>
      <c r="M2396" s="190"/>
      <c r="N2396" s="268">
        <v>0</v>
      </c>
      <c r="O2396" s="268">
        <v>50</v>
      </c>
      <c r="P2396" s="190" t="s">
        <v>657</v>
      </c>
      <c r="Q2396" s="377"/>
    </row>
    <row r="2397" spans="1:17" ht="63.75">
      <c r="A2397" s="265">
        <v>595</v>
      </c>
      <c r="B2397" s="190"/>
      <c r="C2397" s="266" t="s">
        <v>629</v>
      </c>
      <c r="D2397" s="267">
        <v>43903</v>
      </c>
      <c r="E2397" s="237" t="s">
        <v>5393</v>
      </c>
      <c r="F2397" s="237" t="s">
        <v>3</v>
      </c>
      <c r="G2397" s="237">
        <v>1831500</v>
      </c>
      <c r="H2397" s="190"/>
      <c r="I2397" s="248" t="s">
        <v>6359</v>
      </c>
      <c r="J2397" s="190"/>
      <c r="K2397" s="190"/>
      <c r="L2397" s="190"/>
      <c r="M2397" s="190"/>
      <c r="N2397" s="268">
        <v>0</v>
      </c>
      <c r="O2397" s="268">
        <v>500</v>
      </c>
      <c r="P2397" s="190" t="s">
        <v>657</v>
      </c>
      <c r="Q2397" s="377"/>
    </row>
    <row r="2398" spans="1:17" ht="51">
      <c r="A2398" s="265">
        <v>41</v>
      </c>
      <c r="B2398" s="190"/>
      <c r="C2398" s="266" t="s">
        <v>47</v>
      </c>
      <c r="D2398" s="267">
        <v>43903</v>
      </c>
      <c r="E2398" s="237" t="s">
        <v>5394</v>
      </c>
      <c r="F2398" s="237" t="s">
        <v>3</v>
      </c>
      <c r="G2398" s="237">
        <v>1831507</v>
      </c>
      <c r="H2398" s="190"/>
      <c r="I2398" s="248" t="s">
        <v>6360</v>
      </c>
      <c r="J2398" s="190"/>
      <c r="K2398" s="190"/>
      <c r="L2398" s="190"/>
      <c r="M2398" s="190"/>
      <c r="N2398" s="268">
        <v>0</v>
      </c>
      <c r="O2398" s="268">
        <v>979536.58</v>
      </c>
      <c r="P2398" s="190" t="s">
        <v>657</v>
      </c>
      <c r="Q2398" s="377"/>
    </row>
    <row r="2399" spans="1:17" ht="51">
      <c r="A2399" s="265">
        <v>41</v>
      </c>
      <c r="B2399" s="190"/>
      <c r="C2399" s="266" t="s">
        <v>47</v>
      </c>
      <c r="D2399" s="267">
        <v>43903</v>
      </c>
      <c r="E2399" s="237" t="s">
        <v>5395</v>
      </c>
      <c r="F2399" s="237" t="s">
        <v>3</v>
      </c>
      <c r="G2399" s="237">
        <v>1831509</v>
      </c>
      <c r="H2399" s="190"/>
      <c r="I2399" s="248" t="s">
        <v>6361</v>
      </c>
      <c r="J2399" s="190"/>
      <c r="K2399" s="190"/>
      <c r="L2399" s="190"/>
      <c r="M2399" s="190"/>
      <c r="N2399" s="268">
        <v>0</v>
      </c>
      <c r="O2399" s="268">
        <v>108510.3</v>
      </c>
      <c r="P2399" s="190" t="s">
        <v>657</v>
      </c>
      <c r="Q2399" s="377"/>
    </row>
    <row r="2400" spans="1:17" ht="51">
      <c r="A2400" s="265" t="s">
        <v>556</v>
      </c>
      <c r="B2400" s="190"/>
      <c r="C2400" s="266" t="s">
        <v>716</v>
      </c>
      <c r="D2400" s="267">
        <v>43903</v>
      </c>
      <c r="E2400" s="237" t="s">
        <v>5396</v>
      </c>
      <c r="F2400" s="237" t="s">
        <v>3</v>
      </c>
      <c r="G2400" s="237">
        <v>1831564</v>
      </c>
      <c r="H2400" s="190"/>
      <c r="I2400" s="248" t="s">
        <v>6362</v>
      </c>
      <c r="J2400" s="190"/>
      <c r="K2400" s="190"/>
      <c r="L2400" s="190"/>
      <c r="M2400" s="190"/>
      <c r="N2400" s="268">
        <v>0</v>
      </c>
      <c r="O2400" s="268">
        <v>5059928.33</v>
      </c>
      <c r="P2400" s="190" t="s">
        <v>657</v>
      </c>
      <c r="Q2400" s="377"/>
    </row>
    <row r="2401" spans="1:17" ht="51">
      <c r="A2401" s="265">
        <v>35</v>
      </c>
      <c r="B2401" s="190"/>
      <c r="C2401" s="266" t="s">
        <v>46</v>
      </c>
      <c r="D2401" s="267">
        <v>43903</v>
      </c>
      <c r="E2401" s="237" t="s">
        <v>5397</v>
      </c>
      <c r="F2401" s="237" t="s">
        <v>3</v>
      </c>
      <c r="G2401" s="237">
        <v>1831592</v>
      </c>
      <c r="H2401" s="190"/>
      <c r="I2401" s="248" t="s">
        <v>6363</v>
      </c>
      <c r="J2401" s="190"/>
      <c r="K2401" s="190"/>
      <c r="L2401" s="190"/>
      <c r="M2401" s="190"/>
      <c r="N2401" s="268">
        <v>0</v>
      </c>
      <c r="O2401" s="268">
        <v>6379.63</v>
      </c>
      <c r="P2401" s="190" t="s">
        <v>657</v>
      </c>
      <c r="Q2401" s="377"/>
    </row>
    <row r="2402" spans="1:17" ht="51">
      <c r="A2402" s="265">
        <v>35</v>
      </c>
      <c r="B2402" s="190"/>
      <c r="C2402" s="266" t="s">
        <v>46</v>
      </c>
      <c r="D2402" s="267">
        <v>43903</v>
      </c>
      <c r="E2402" s="237" t="s">
        <v>5398</v>
      </c>
      <c r="F2402" s="237" t="s">
        <v>3</v>
      </c>
      <c r="G2402" s="237">
        <v>1831593</v>
      </c>
      <c r="H2402" s="190"/>
      <c r="I2402" s="248" t="s">
        <v>6364</v>
      </c>
      <c r="J2402" s="190"/>
      <c r="K2402" s="190"/>
      <c r="L2402" s="190"/>
      <c r="M2402" s="190"/>
      <c r="N2402" s="268">
        <v>0</v>
      </c>
      <c r="O2402" s="268">
        <v>561.52</v>
      </c>
      <c r="P2402" s="190" t="s">
        <v>657</v>
      </c>
      <c r="Q2402" s="377"/>
    </row>
    <row r="2403" spans="1:17" ht="63.75">
      <c r="A2403" s="265">
        <v>592</v>
      </c>
      <c r="B2403" s="190"/>
      <c r="C2403" s="266" t="s">
        <v>634</v>
      </c>
      <c r="D2403" s="267">
        <v>43903</v>
      </c>
      <c r="E2403" s="237" t="s">
        <v>5399</v>
      </c>
      <c r="F2403" s="237" t="s">
        <v>3</v>
      </c>
      <c r="G2403" s="237">
        <v>1831594</v>
      </c>
      <c r="H2403" s="190"/>
      <c r="I2403" s="248" t="s">
        <v>6365</v>
      </c>
      <c r="J2403" s="190"/>
      <c r="K2403" s="190"/>
      <c r="L2403" s="190"/>
      <c r="M2403" s="190"/>
      <c r="N2403" s="268">
        <v>0</v>
      </c>
      <c r="O2403" s="268">
        <v>35353</v>
      </c>
      <c r="P2403" s="190" t="s">
        <v>657</v>
      </c>
      <c r="Q2403" s="377"/>
    </row>
    <row r="2404" spans="1:17" ht="51">
      <c r="A2404" s="265">
        <v>522</v>
      </c>
      <c r="B2404" s="190"/>
      <c r="C2404" s="266" t="s">
        <v>172</v>
      </c>
      <c r="D2404" s="267">
        <v>43903</v>
      </c>
      <c r="E2404" s="237" t="s">
        <v>5400</v>
      </c>
      <c r="F2404" s="237" t="s">
        <v>3</v>
      </c>
      <c r="G2404" s="237">
        <v>1831713</v>
      </c>
      <c r="H2404" s="190"/>
      <c r="I2404" s="248" t="s">
        <v>4246</v>
      </c>
      <c r="J2404" s="190"/>
      <c r="K2404" s="190"/>
      <c r="L2404" s="190"/>
      <c r="M2404" s="190"/>
      <c r="N2404" s="268">
        <v>0</v>
      </c>
      <c r="O2404" s="268">
        <v>357.44</v>
      </c>
      <c r="P2404" s="190" t="s">
        <v>657</v>
      </c>
      <c r="Q2404" s="377"/>
    </row>
    <row r="2405" spans="1:17" ht="63.75">
      <c r="A2405" s="265">
        <v>35</v>
      </c>
      <c r="B2405" s="190"/>
      <c r="C2405" s="266" t="s">
        <v>46</v>
      </c>
      <c r="D2405" s="267">
        <v>43903</v>
      </c>
      <c r="E2405" s="237" t="s">
        <v>5401</v>
      </c>
      <c r="F2405" s="237" t="s">
        <v>3</v>
      </c>
      <c r="G2405" s="237">
        <v>1831757</v>
      </c>
      <c r="H2405" s="190"/>
      <c r="I2405" s="248" t="s">
        <v>6366</v>
      </c>
      <c r="J2405" s="190"/>
      <c r="K2405" s="190"/>
      <c r="L2405" s="190"/>
      <c r="M2405" s="190"/>
      <c r="N2405" s="268">
        <v>0</v>
      </c>
      <c r="O2405" s="268">
        <v>50</v>
      </c>
      <c r="P2405" s="190" t="s">
        <v>657</v>
      </c>
      <c r="Q2405" s="377"/>
    </row>
    <row r="2406" spans="1:17" ht="51">
      <c r="A2406" s="265">
        <v>47</v>
      </c>
      <c r="B2406" s="190"/>
      <c r="C2406" s="266" t="s">
        <v>49</v>
      </c>
      <c r="D2406" s="267">
        <v>43903</v>
      </c>
      <c r="E2406" s="237" t="s">
        <v>5402</v>
      </c>
      <c r="F2406" s="237" t="s">
        <v>3</v>
      </c>
      <c r="G2406" s="237">
        <v>1831775</v>
      </c>
      <c r="H2406" s="190"/>
      <c r="I2406" s="248" t="s">
        <v>6367</v>
      </c>
      <c r="J2406" s="190"/>
      <c r="K2406" s="190"/>
      <c r="L2406" s="190"/>
      <c r="M2406" s="190"/>
      <c r="N2406" s="268">
        <v>0</v>
      </c>
      <c r="O2406" s="268">
        <v>8.5</v>
      </c>
      <c r="P2406" s="190" t="s">
        <v>657</v>
      </c>
      <c r="Q2406" s="377"/>
    </row>
    <row r="2407" spans="1:17" ht="76.5">
      <c r="A2407" s="265">
        <v>513</v>
      </c>
      <c r="B2407" s="190"/>
      <c r="C2407" s="266" t="s">
        <v>169</v>
      </c>
      <c r="D2407" s="267">
        <v>43903</v>
      </c>
      <c r="E2407" s="237" t="s">
        <v>5403</v>
      </c>
      <c r="F2407" s="237" t="s">
        <v>15</v>
      </c>
      <c r="G2407" s="237">
        <v>1296675</v>
      </c>
      <c r="H2407" s="190"/>
      <c r="I2407" s="248" t="s">
        <v>6368</v>
      </c>
      <c r="J2407" s="190"/>
      <c r="K2407" s="190"/>
      <c r="L2407" s="190"/>
      <c r="M2407" s="190"/>
      <c r="N2407" s="268">
        <v>34566.839999999997</v>
      </c>
      <c r="O2407" s="268">
        <v>0</v>
      </c>
      <c r="P2407" s="190" t="s">
        <v>657</v>
      </c>
      <c r="Q2407" s="377"/>
    </row>
    <row r="2408" spans="1:17" ht="76.5">
      <c r="A2408" s="265">
        <v>513</v>
      </c>
      <c r="B2408" s="190"/>
      <c r="C2408" s="266" t="s">
        <v>169</v>
      </c>
      <c r="D2408" s="267">
        <v>43903</v>
      </c>
      <c r="E2408" s="237" t="s">
        <v>5404</v>
      </c>
      <c r="F2408" s="237" t="s">
        <v>15</v>
      </c>
      <c r="G2408" s="237">
        <v>1296677</v>
      </c>
      <c r="H2408" s="190"/>
      <c r="I2408" s="248" t="s">
        <v>6369</v>
      </c>
      <c r="J2408" s="190"/>
      <c r="K2408" s="190"/>
      <c r="L2408" s="190"/>
      <c r="M2408" s="190"/>
      <c r="N2408" s="268">
        <v>94570.99</v>
      </c>
      <c r="O2408" s="268">
        <v>0</v>
      </c>
      <c r="P2408" s="190" t="s">
        <v>657</v>
      </c>
      <c r="Q2408" s="377"/>
    </row>
    <row r="2409" spans="1:17" ht="63.75">
      <c r="A2409" s="265">
        <v>46</v>
      </c>
      <c r="B2409" s="190"/>
      <c r="C2409" s="266" t="s">
        <v>48</v>
      </c>
      <c r="D2409" s="267">
        <v>43903</v>
      </c>
      <c r="E2409" s="237" t="s">
        <v>5405</v>
      </c>
      <c r="F2409" s="237" t="s">
        <v>6</v>
      </c>
      <c r="G2409" s="237">
        <v>1255000</v>
      </c>
      <c r="H2409" s="190"/>
      <c r="I2409" s="248" t="s">
        <v>6370</v>
      </c>
      <c r="J2409" s="190"/>
      <c r="K2409" s="190"/>
      <c r="L2409" s="190"/>
      <c r="M2409" s="190"/>
      <c r="N2409" s="268">
        <v>0</v>
      </c>
      <c r="O2409" s="268">
        <v>91607.26</v>
      </c>
      <c r="P2409" s="190" t="s">
        <v>657</v>
      </c>
      <c r="Q2409" s="377"/>
    </row>
    <row r="2410" spans="1:17" ht="63.75">
      <c r="A2410" s="265">
        <v>513</v>
      </c>
      <c r="B2410" s="190"/>
      <c r="C2410" s="266" t="s">
        <v>169</v>
      </c>
      <c r="D2410" s="267">
        <v>43903</v>
      </c>
      <c r="E2410" s="237" t="s">
        <v>5406</v>
      </c>
      <c r="F2410" s="237" t="s">
        <v>15</v>
      </c>
      <c r="G2410" s="237">
        <v>1297162</v>
      </c>
      <c r="H2410" s="190"/>
      <c r="I2410" s="248" t="s">
        <v>6371</v>
      </c>
      <c r="J2410" s="190"/>
      <c r="K2410" s="190"/>
      <c r="L2410" s="190"/>
      <c r="M2410" s="190"/>
      <c r="N2410" s="268">
        <v>50</v>
      </c>
      <c r="O2410" s="268">
        <v>0</v>
      </c>
      <c r="P2410" s="190" t="s">
        <v>657</v>
      </c>
      <c r="Q2410" s="377"/>
    </row>
    <row r="2411" spans="1:17" ht="76.5">
      <c r="A2411" s="265">
        <v>513</v>
      </c>
      <c r="B2411" s="190"/>
      <c r="C2411" s="266" t="s">
        <v>169</v>
      </c>
      <c r="D2411" s="267">
        <v>43903</v>
      </c>
      <c r="E2411" s="237" t="s">
        <v>5407</v>
      </c>
      <c r="F2411" s="237" t="s">
        <v>15</v>
      </c>
      <c r="G2411" s="237">
        <v>1297164</v>
      </c>
      <c r="H2411" s="190"/>
      <c r="I2411" s="248" t="s">
        <v>6372</v>
      </c>
      <c r="J2411" s="190"/>
      <c r="K2411" s="190"/>
      <c r="L2411" s="190"/>
      <c r="M2411" s="190"/>
      <c r="N2411" s="268">
        <v>50</v>
      </c>
      <c r="O2411" s="268">
        <v>0</v>
      </c>
      <c r="P2411" s="190" t="s">
        <v>657</v>
      </c>
      <c r="Q2411" s="377"/>
    </row>
    <row r="2412" spans="1:17" ht="51">
      <c r="A2412" s="265">
        <v>513</v>
      </c>
      <c r="B2412" s="190"/>
      <c r="C2412" s="266" t="s">
        <v>169</v>
      </c>
      <c r="D2412" s="267">
        <v>43903</v>
      </c>
      <c r="E2412" s="237" t="s">
        <v>5408</v>
      </c>
      <c r="F2412" s="237" t="s">
        <v>15</v>
      </c>
      <c r="G2412" s="237">
        <v>1297166</v>
      </c>
      <c r="H2412" s="190"/>
      <c r="I2412" s="248" t="s">
        <v>1374</v>
      </c>
      <c r="J2412" s="190"/>
      <c r="K2412" s="190"/>
      <c r="L2412" s="190"/>
      <c r="M2412" s="190"/>
      <c r="N2412" s="268">
        <v>50</v>
      </c>
      <c r="O2412" s="268">
        <v>0</v>
      </c>
      <c r="P2412" s="190" t="s">
        <v>657</v>
      </c>
      <c r="Q2412" s="377"/>
    </row>
    <row r="2413" spans="1:17" ht="51">
      <c r="A2413" s="265">
        <v>513</v>
      </c>
      <c r="B2413" s="190"/>
      <c r="C2413" s="266" t="s">
        <v>169</v>
      </c>
      <c r="D2413" s="267">
        <v>43903</v>
      </c>
      <c r="E2413" s="237" t="s">
        <v>5409</v>
      </c>
      <c r="F2413" s="237" t="s">
        <v>15</v>
      </c>
      <c r="G2413" s="237">
        <v>1297168</v>
      </c>
      <c r="H2413" s="190"/>
      <c r="I2413" s="248" t="s">
        <v>6373</v>
      </c>
      <c r="J2413" s="190"/>
      <c r="K2413" s="190"/>
      <c r="L2413" s="190"/>
      <c r="M2413" s="190"/>
      <c r="N2413" s="268">
        <v>50</v>
      </c>
      <c r="O2413" s="268">
        <v>0</v>
      </c>
      <c r="P2413" s="190" t="s">
        <v>657</v>
      </c>
      <c r="Q2413" s="377"/>
    </row>
    <row r="2414" spans="1:17" ht="76.5">
      <c r="A2414" s="265" t="s">
        <v>554</v>
      </c>
      <c r="B2414" s="190"/>
      <c r="C2414" s="266" t="s">
        <v>728</v>
      </c>
      <c r="D2414" s="267">
        <v>43903</v>
      </c>
      <c r="E2414" s="237" t="s">
        <v>5410</v>
      </c>
      <c r="F2414" s="237" t="s">
        <v>11</v>
      </c>
      <c r="G2414" s="237">
        <v>980723</v>
      </c>
      <c r="H2414" s="190"/>
      <c r="I2414" s="248" t="s">
        <v>6374</v>
      </c>
      <c r="J2414" s="190"/>
      <c r="K2414" s="190"/>
      <c r="L2414" s="190"/>
      <c r="M2414" s="190"/>
      <c r="N2414" s="268">
        <v>50</v>
      </c>
      <c r="O2414" s="268">
        <v>0</v>
      </c>
      <c r="P2414" s="190" t="s">
        <v>657</v>
      </c>
      <c r="Q2414" s="377"/>
    </row>
    <row r="2415" spans="1:17" ht="76.5">
      <c r="A2415" s="265" t="s">
        <v>554</v>
      </c>
      <c r="B2415" s="190"/>
      <c r="C2415" s="266" t="s">
        <v>728</v>
      </c>
      <c r="D2415" s="267">
        <v>43903</v>
      </c>
      <c r="E2415" s="237" t="s">
        <v>5411</v>
      </c>
      <c r="F2415" s="237" t="s">
        <v>13</v>
      </c>
      <c r="G2415" s="237">
        <v>980722</v>
      </c>
      <c r="H2415" s="190"/>
      <c r="I2415" s="248" t="s">
        <v>6375</v>
      </c>
      <c r="J2415" s="190"/>
      <c r="K2415" s="190"/>
      <c r="L2415" s="190"/>
      <c r="M2415" s="190"/>
      <c r="N2415" s="268">
        <v>557788.87</v>
      </c>
      <c r="O2415" s="268">
        <v>0</v>
      </c>
      <c r="P2415" s="190" t="s">
        <v>657</v>
      </c>
      <c r="Q2415" s="377"/>
    </row>
    <row r="2416" spans="1:17" ht="51">
      <c r="A2416" s="265">
        <v>904</v>
      </c>
      <c r="B2416" s="190"/>
      <c r="C2416" s="266" t="s">
        <v>202</v>
      </c>
      <c r="D2416" s="267">
        <v>43906</v>
      </c>
      <c r="E2416" s="237" t="s">
        <v>5412</v>
      </c>
      <c r="F2416" s="237" t="s">
        <v>3</v>
      </c>
      <c r="G2416" s="237">
        <v>1831904</v>
      </c>
      <c r="H2416" s="190"/>
      <c r="I2416" s="248" t="s">
        <v>6376</v>
      </c>
      <c r="J2416" s="190"/>
      <c r="K2416" s="190"/>
      <c r="L2416" s="190"/>
      <c r="M2416" s="190"/>
      <c r="N2416" s="268">
        <v>0</v>
      </c>
      <c r="O2416" s="268">
        <v>703.5</v>
      </c>
      <c r="P2416" s="190" t="s">
        <v>657</v>
      </c>
      <c r="Q2416" s="377"/>
    </row>
    <row r="2417" spans="1:17" ht="38.25">
      <c r="A2417" s="265">
        <v>15</v>
      </c>
      <c r="B2417" s="190"/>
      <c r="C2417" s="266" t="s">
        <v>42</v>
      </c>
      <c r="D2417" s="267">
        <v>43906</v>
      </c>
      <c r="E2417" s="237" t="s">
        <v>5413</v>
      </c>
      <c r="F2417" s="237" t="s">
        <v>3</v>
      </c>
      <c r="G2417" s="237">
        <v>1831912</v>
      </c>
      <c r="H2417" s="190"/>
      <c r="I2417" s="248" t="s">
        <v>6377</v>
      </c>
      <c r="J2417" s="190"/>
      <c r="K2417" s="190"/>
      <c r="L2417" s="190"/>
      <c r="M2417" s="190"/>
      <c r="N2417" s="268">
        <v>0</v>
      </c>
      <c r="O2417" s="268">
        <v>2248.39</v>
      </c>
      <c r="P2417" s="190" t="s">
        <v>657</v>
      </c>
      <c r="Q2417" s="377"/>
    </row>
    <row r="2418" spans="1:17" ht="51">
      <c r="A2418" s="265">
        <v>46</v>
      </c>
      <c r="B2418" s="190"/>
      <c r="C2418" s="266" t="s">
        <v>48</v>
      </c>
      <c r="D2418" s="267">
        <v>43906</v>
      </c>
      <c r="E2418" s="237" t="s">
        <v>5414</v>
      </c>
      <c r="F2418" s="237" t="s">
        <v>3</v>
      </c>
      <c r="G2418" s="237">
        <v>1831913</v>
      </c>
      <c r="H2418" s="190"/>
      <c r="I2418" s="248" t="s">
        <v>6378</v>
      </c>
      <c r="J2418" s="190"/>
      <c r="K2418" s="190"/>
      <c r="L2418" s="190"/>
      <c r="M2418" s="190"/>
      <c r="N2418" s="268">
        <v>0</v>
      </c>
      <c r="O2418" s="268">
        <v>1250</v>
      </c>
      <c r="P2418" s="190" t="s">
        <v>657</v>
      </c>
      <c r="Q2418" s="377"/>
    </row>
    <row r="2419" spans="1:17" ht="38.25">
      <c r="A2419" s="265" t="s">
        <v>562</v>
      </c>
      <c r="B2419" s="190"/>
      <c r="C2419" s="266" t="s">
        <v>604</v>
      </c>
      <c r="D2419" s="267">
        <v>43906</v>
      </c>
      <c r="E2419" s="237" t="s">
        <v>5415</v>
      </c>
      <c r="F2419" s="237" t="s">
        <v>3</v>
      </c>
      <c r="G2419" s="237">
        <v>1831922</v>
      </c>
      <c r="H2419" s="190"/>
      <c r="I2419" s="248" t="s">
        <v>6379</v>
      </c>
      <c r="J2419" s="190"/>
      <c r="K2419" s="190"/>
      <c r="L2419" s="190"/>
      <c r="M2419" s="190"/>
      <c r="N2419" s="268">
        <v>0</v>
      </c>
      <c r="O2419" s="268">
        <v>141.80000000000001</v>
      </c>
      <c r="P2419" s="190" t="s">
        <v>657</v>
      </c>
      <c r="Q2419" s="377"/>
    </row>
    <row r="2420" spans="1:17" ht="51">
      <c r="A2420" s="265">
        <v>66</v>
      </c>
      <c r="B2420" s="190"/>
      <c r="C2420" s="266" t="s">
        <v>52</v>
      </c>
      <c r="D2420" s="267">
        <v>43906</v>
      </c>
      <c r="E2420" s="237" t="s">
        <v>5416</v>
      </c>
      <c r="F2420" s="237" t="s">
        <v>3</v>
      </c>
      <c r="G2420" s="237">
        <v>1831936</v>
      </c>
      <c r="H2420" s="190"/>
      <c r="I2420" s="248" t="s">
        <v>6380</v>
      </c>
      <c r="J2420" s="190"/>
      <c r="K2420" s="190"/>
      <c r="L2420" s="190"/>
      <c r="M2420" s="190"/>
      <c r="N2420" s="268">
        <v>0</v>
      </c>
      <c r="O2420" s="268">
        <v>30</v>
      </c>
      <c r="P2420" s="190" t="s">
        <v>657</v>
      </c>
      <c r="Q2420" s="377"/>
    </row>
    <row r="2421" spans="1:17" ht="51">
      <c r="A2421" s="265">
        <v>66</v>
      </c>
      <c r="B2421" s="190"/>
      <c r="C2421" s="266" t="s">
        <v>52</v>
      </c>
      <c r="D2421" s="267">
        <v>43906</v>
      </c>
      <c r="E2421" s="237" t="s">
        <v>5417</v>
      </c>
      <c r="F2421" s="237" t="s">
        <v>3</v>
      </c>
      <c r="G2421" s="237">
        <v>1831976</v>
      </c>
      <c r="H2421" s="190"/>
      <c r="I2421" s="248" t="s">
        <v>6381</v>
      </c>
      <c r="J2421" s="190"/>
      <c r="K2421" s="190"/>
      <c r="L2421" s="190"/>
      <c r="M2421" s="190"/>
      <c r="N2421" s="268">
        <v>0</v>
      </c>
      <c r="O2421" s="268">
        <v>30</v>
      </c>
      <c r="P2421" s="190" t="s">
        <v>657</v>
      </c>
      <c r="Q2421" s="377"/>
    </row>
    <row r="2422" spans="1:17" ht="51">
      <c r="A2422" s="265" t="s">
        <v>562</v>
      </c>
      <c r="B2422" s="190"/>
      <c r="C2422" s="266" t="s">
        <v>604</v>
      </c>
      <c r="D2422" s="267">
        <v>43906</v>
      </c>
      <c r="E2422" s="237" t="s">
        <v>5418</v>
      </c>
      <c r="F2422" s="237" t="s">
        <v>3</v>
      </c>
      <c r="G2422" s="237">
        <v>1831977</v>
      </c>
      <c r="H2422" s="190"/>
      <c r="I2422" s="248" t="s">
        <v>6382</v>
      </c>
      <c r="J2422" s="190"/>
      <c r="K2422" s="190"/>
      <c r="L2422" s="190"/>
      <c r="M2422" s="190"/>
      <c r="N2422" s="268">
        <v>0</v>
      </c>
      <c r="O2422" s="268">
        <v>7</v>
      </c>
      <c r="P2422" s="190" t="s">
        <v>657</v>
      </c>
      <c r="Q2422" s="377"/>
    </row>
    <row r="2423" spans="1:17" ht="51">
      <c r="A2423" s="265">
        <v>661</v>
      </c>
      <c r="B2423" s="190"/>
      <c r="C2423" s="266" t="s">
        <v>186</v>
      </c>
      <c r="D2423" s="267">
        <v>43906</v>
      </c>
      <c r="E2423" s="237" t="s">
        <v>5419</v>
      </c>
      <c r="F2423" s="237" t="s">
        <v>3</v>
      </c>
      <c r="G2423" s="237">
        <v>1831984</v>
      </c>
      <c r="H2423" s="190"/>
      <c r="I2423" s="248" t="s">
        <v>6383</v>
      </c>
      <c r="J2423" s="190"/>
      <c r="K2423" s="190"/>
      <c r="L2423" s="190"/>
      <c r="M2423" s="190"/>
      <c r="N2423" s="268">
        <v>0</v>
      </c>
      <c r="O2423" s="268">
        <v>462</v>
      </c>
      <c r="P2423" s="190" t="s">
        <v>657</v>
      </c>
      <c r="Q2423" s="377"/>
    </row>
    <row r="2424" spans="1:17" ht="63.75">
      <c r="A2424" s="265">
        <v>661</v>
      </c>
      <c r="B2424" s="190"/>
      <c r="C2424" s="266" t="s">
        <v>186</v>
      </c>
      <c r="D2424" s="267">
        <v>43906</v>
      </c>
      <c r="E2424" s="237" t="s">
        <v>5420</v>
      </c>
      <c r="F2424" s="237" t="s">
        <v>3</v>
      </c>
      <c r="G2424" s="237">
        <v>1831990</v>
      </c>
      <c r="H2424" s="190"/>
      <c r="I2424" s="248" t="s">
        <v>6384</v>
      </c>
      <c r="J2424" s="190"/>
      <c r="K2424" s="190"/>
      <c r="L2424" s="190"/>
      <c r="M2424" s="190"/>
      <c r="N2424" s="268">
        <v>0</v>
      </c>
      <c r="O2424" s="268">
        <v>2193</v>
      </c>
      <c r="P2424" s="190" t="s">
        <v>657</v>
      </c>
      <c r="Q2424" s="377"/>
    </row>
    <row r="2425" spans="1:17" ht="51">
      <c r="A2425" s="265">
        <v>35</v>
      </c>
      <c r="B2425" s="190"/>
      <c r="C2425" s="266" t="s">
        <v>46</v>
      </c>
      <c r="D2425" s="267">
        <v>43906</v>
      </c>
      <c r="E2425" s="237" t="s">
        <v>5421</v>
      </c>
      <c r="F2425" s="237" t="s">
        <v>3</v>
      </c>
      <c r="G2425" s="237">
        <v>1831998</v>
      </c>
      <c r="H2425" s="190"/>
      <c r="I2425" s="248" t="s">
        <v>6385</v>
      </c>
      <c r="J2425" s="190"/>
      <c r="K2425" s="190"/>
      <c r="L2425" s="190"/>
      <c r="M2425" s="190"/>
      <c r="N2425" s="268">
        <v>0</v>
      </c>
      <c r="O2425" s="268">
        <v>3232.3</v>
      </c>
      <c r="P2425" s="190" t="s">
        <v>657</v>
      </c>
      <c r="Q2425" s="377"/>
    </row>
    <row r="2426" spans="1:17" ht="63.75">
      <c r="A2426" s="265">
        <v>35</v>
      </c>
      <c r="B2426" s="190"/>
      <c r="C2426" s="266" t="s">
        <v>46</v>
      </c>
      <c r="D2426" s="267">
        <v>43906</v>
      </c>
      <c r="E2426" s="237" t="s">
        <v>5422</v>
      </c>
      <c r="F2426" s="237" t="s">
        <v>3</v>
      </c>
      <c r="G2426" s="237">
        <v>1832004</v>
      </c>
      <c r="H2426" s="190"/>
      <c r="I2426" s="248" t="s">
        <v>6386</v>
      </c>
      <c r="J2426" s="190"/>
      <c r="K2426" s="190"/>
      <c r="L2426" s="190"/>
      <c r="M2426" s="190"/>
      <c r="N2426" s="268">
        <v>0</v>
      </c>
      <c r="O2426" s="268">
        <v>13084.44</v>
      </c>
      <c r="P2426" s="190" t="s">
        <v>657</v>
      </c>
      <c r="Q2426" s="377"/>
    </row>
    <row r="2427" spans="1:17" ht="51">
      <c r="A2427" s="265">
        <v>249</v>
      </c>
      <c r="B2427" s="190"/>
      <c r="C2427" s="266" t="s">
        <v>111</v>
      </c>
      <c r="D2427" s="267">
        <v>43906</v>
      </c>
      <c r="E2427" s="237" t="s">
        <v>5423</v>
      </c>
      <c r="F2427" s="237" t="s">
        <v>3</v>
      </c>
      <c r="G2427" s="237">
        <v>1832008</v>
      </c>
      <c r="H2427" s="190"/>
      <c r="I2427" s="248" t="s">
        <v>6387</v>
      </c>
      <c r="J2427" s="190"/>
      <c r="K2427" s="190"/>
      <c r="L2427" s="190"/>
      <c r="M2427" s="190"/>
      <c r="N2427" s="268">
        <v>0</v>
      </c>
      <c r="O2427" s="268">
        <v>8</v>
      </c>
      <c r="P2427" s="190" t="s">
        <v>657</v>
      </c>
      <c r="Q2427" s="377"/>
    </row>
    <row r="2428" spans="1:17" ht="51">
      <c r="A2428" s="265">
        <v>249</v>
      </c>
      <c r="B2428" s="190"/>
      <c r="C2428" s="266" t="s">
        <v>111</v>
      </c>
      <c r="D2428" s="267">
        <v>43906</v>
      </c>
      <c r="E2428" s="237" t="s">
        <v>5424</v>
      </c>
      <c r="F2428" s="237" t="s">
        <v>3</v>
      </c>
      <c r="G2428" s="237">
        <v>1832009</v>
      </c>
      <c r="H2428" s="190"/>
      <c r="I2428" s="248" t="s">
        <v>6388</v>
      </c>
      <c r="J2428" s="190"/>
      <c r="K2428" s="190"/>
      <c r="L2428" s="190"/>
      <c r="M2428" s="190"/>
      <c r="N2428" s="268">
        <v>0</v>
      </c>
      <c r="O2428" s="268">
        <v>7</v>
      </c>
      <c r="P2428" s="190" t="s">
        <v>657</v>
      </c>
      <c r="Q2428" s="377"/>
    </row>
    <row r="2429" spans="1:17" ht="51">
      <c r="A2429" s="265">
        <v>47</v>
      </c>
      <c r="B2429" s="190"/>
      <c r="C2429" s="266" t="s">
        <v>49</v>
      </c>
      <c r="D2429" s="267">
        <v>43906</v>
      </c>
      <c r="E2429" s="237" t="s">
        <v>5425</v>
      </c>
      <c r="F2429" s="237" t="s">
        <v>3</v>
      </c>
      <c r="G2429" s="237">
        <v>1832024</v>
      </c>
      <c r="H2429" s="190"/>
      <c r="I2429" s="248" t="s">
        <v>6389</v>
      </c>
      <c r="J2429" s="190"/>
      <c r="K2429" s="190"/>
      <c r="L2429" s="190"/>
      <c r="M2429" s="190"/>
      <c r="N2429" s="268">
        <v>0</v>
      </c>
      <c r="O2429" s="268">
        <v>3</v>
      </c>
      <c r="P2429" s="190" t="s">
        <v>657</v>
      </c>
      <c r="Q2429" s="377"/>
    </row>
    <row r="2430" spans="1:17" ht="51">
      <c r="A2430" s="265">
        <v>48</v>
      </c>
      <c r="B2430" s="190"/>
      <c r="C2430" s="266" t="s">
        <v>50</v>
      </c>
      <c r="D2430" s="267">
        <v>43906</v>
      </c>
      <c r="E2430" s="237" t="s">
        <v>5426</v>
      </c>
      <c r="F2430" s="237" t="s">
        <v>3</v>
      </c>
      <c r="G2430" s="237">
        <v>1832031</v>
      </c>
      <c r="H2430" s="190"/>
      <c r="I2430" s="248" t="s">
        <v>6390</v>
      </c>
      <c r="J2430" s="190"/>
      <c r="K2430" s="190"/>
      <c r="L2430" s="190"/>
      <c r="M2430" s="190"/>
      <c r="N2430" s="268">
        <v>0</v>
      </c>
      <c r="O2430" s="268">
        <v>371</v>
      </c>
      <c r="P2430" s="190" t="s">
        <v>657</v>
      </c>
      <c r="Q2430" s="377"/>
    </row>
    <row r="2431" spans="1:17" ht="51">
      <c r="A2431" s="265">
        <v>20</v>
      </c>
      <c r="B2431" s="190"/>
      <c r="C2431" s="266" t="s">
        <v>44</v>
      </c>
      <c r="D2431" s="267">
        <v>43906</v>
      </c>
      <c r="E2431" s="237" t="s">
        <v>5427</v>
      </c>
      <c r="F2431" s="237" t="s">
        <v>3</v>
      </c>
      <c r="G2431" s="237">
        <v>1832040</v>
      </c>
      <c r="H2431" s="190"/>
      <c r="I2431" s="248" t="s">
        <v>6391</v>
      </c>
      <c r="J2431" s="190"/>
      <c r="K2431" s="190"/>
      <c r="L2431" s="190"/>
      <c r="M2431" s="190"/>
      <c r="N2431" s="268">
        <v>0</v>
      </c>
      <c r="O2431" s="268">
        <v>224</v>
      </c>
      <c r="P2431" s="190" t="s">
        <v>657</v>
      </c>
      <c r="Q2431" s="377"/>
    </row>
    <row r="2432" spans="1:17" ht="63.75">
      <c r="A2432" s="265">
        <v>680</v>
      </c>
      <c r="B2432" s="190"/>
      <c r="C2432" s="266" t="s">
        <v>188</v>
      </c>
      <c r="D2432" s="267">
        <v>43906</v>
      </c>
      <c r="E2432" s="237" t="s">
        <v>5428</v>
      </c>
      <c r="F2432" s="237" t="s">
        <v>3</v>
      </c>
      <c r="G2432" s="237">
        <v>1831906</v>
      </c>
      <c r="H2432" s="190"/>
      <c r="I2432" s="248" t="s">
        <v>6392</v>
      </c>
      <c r="J2432" s="190"/>
      <c r="K2432" s="190"/>
      <c r="L2432" s="190"/>
      <c r="M2432" s="190"/>
      <c r="N2432" s="268">
        <v>0</v>
      </c>
      <c r="O2432" s="268">
        <v>2523.17</v>
      </c>
      <c r="P2432" s="190" t="s">
        <v>657</v>
      </c>
      <c r="Q2432" s="377"/>
    </row>
    <row r="2433" spans="1:17" ht="51">
      <c r="A2433" s="265">
        <v>680</v>
      </c>
      <c r="B2433" s="190"/>
      <c r="C2433" s="266" t="s">
        <v>188</v>
      </c>
      <c r="D2433" s="267">
        <v>43906</v>
      </c>
      <c r="E2433" s="237" t="s">
        <v>5429</v>
      </c>
      <c r="F2433" s="237" t="s">
        <v>3</v>
      </c>
      <c r="G2433" s="237">
        <v>1831908</v>
      </c>
      <c r="H2433" s="190"/>
      <c r="I2433" s="248" t="s">
        <v>6393</v>
      </c>
      <c r="J2433" s="190"/>
      <c r="K2433" s="190"/>
      <c r="L2433" s="190"/>
      <c r="M2433" s="190"/>
      <c r="N2433" s="268">
        <v>0</v>
      </c>
      <c r="O2433" s="268">
        <v>3586.69</v>
      </c>
      <c r="P2433" s="190" t="s">
        <v>657</v>
      </c>
      <c r="Q2433" s="377"/>
    </row>
    <row r="2434" spans="1:17" ht="51">
      <c r="A2434" s="265">
        <v>46</v>
      </c>
      <c r="B2434" s="190"/>
      <c r="C2434" s="266" t="s">
        <v>48</v>
      </c>
      <c r="D2434" s="267">
        <v>43906</v>
      </c>
      <c r="E2434" s="237" t="s">
        <v>5430</v>
      </c>
      <c r="F2434" s="237" t="s">
        <v>3</v>
      </c>
      <c r="G2434" s="237">
        <v>1831923</v>
      </c>
      <c r="H2434" s="190"/>
      <c r="I2434" s="248" t="s">
        <v>6394</v>
      </c>
      <c r="J2434" s="190"/>
      <c r="K2434" s="190"/>
      <c r="L2434" s="190"/>
      <c r="M2434" s="190"/>
      <c r="N2434" s="268">
        <v>0</v>
      </c>
      <c r="O2434" s="268">
        <v>1368</v>
      </c>
      <c r="P2434" s="190" t="s">
        <v>657</v>
      </c>
      <c r="Q2434" s="377"/>
    </row>
    <row r="2435" spans="1:17" ht="63.75">
      <c r="A2435" s="265">
        <v>670</v>
      </c>
      <c r="B2435" s="190"/>
      <c r="C2435" s="266" t="s">
        <v>187</v>
      </c>
      <c r="D2435" s="267">
        <v>43906</v>
      </c>
      <c r="E2435" s="237" t="s">
        <v>5431</v>
      </c>
      <c r="F2435" s="237" t="s">
        <v>3</v>
      </c>
      <c r="G2435" s="237">
        <v>1831928</v>
      </c>
      <c r="H2435" s="190"/>
      <c r="I2435" s="248" t="s">
        <v>6395</v>
      </c>
      <c r="J2435" s="190"/>
      <c r="K2435" s="190"/>
      <c r="L2435" s="190"/>
      <c r="M2435" s="190"/>
      <c r="N2435" s="268">
        <v>0</v>
      </c>
      <c r="O2435" s="268">
        <v>520</v>
      </c>
      <c r="P2435" s="190" t="s">
        <v>657</v>
      </c>
      <c r="Q2435" s="377"/>
    </row>
    <row r="2436" spans="1:17" ht="51">
      <c r="A2436" s="265">
        <v>591</v>
      </c>
      <c r="B2436" s="190"/>
      <c r="C2436" s="266" t="s">
        <v>702</v>
      </c>
      <c r="D2436" s="267">
        <v>43906</v>
      </c>
      <c r="E2436" s="237" t="s">
        <v>5432</v>
      </c>
      <c r="F2436" s="237" t="s">
        <v>3</v>
      </c>
      <c r="G2436" s="237">
        <v>1832045</v>
      </c>
      <c r="H2436" s="190"/>
      <c r="I2436" s="248" t="s">
        <v>6396</v>
      </c>
      <c r="J2436" s="190"/>
      <c r="K2436" s="190"/>
      <c r="L2436" s="190"/>
      <c r="M2436" s="190"/>
      <c r="N2436" s="268">
        <v>0</v>
      </c>
      <c r="O2436" s="268">
        <v>78.8</v>
      </c>
      <c r="P2436" s="190" t="s">
        <v>657</v>
      </c>
      <c r="Q2436" s="377"/>
    </row>
    <row r="2437" spans="1:17" ht="51">
      <c r="A2437" s="265">
        <v>590</v>
      </c>
      <c r="B2437" s="190"/>
      <c r="C2437" s="266" t="s">
        <v>1395</v>
      </c>
      <c r="D2437" s="267">
        <v>43906</v>
      </c>
      <c r="E2437" s="237" t="s">
        <v>5433</v>
      </c>
      <c r="F2437" s="237" t="s">
        <v>3</v>
      </c>
      <c r="G2437" s="237">
        <v>1832047</v>
      </c>
      <c r="H2437" s="190"/>
      <c r="I2437" s="248" t="s">
        <v>6397</v>
      </c>
      <c r="J2437" s="190"/>
      <c r="K2437" s="190"/>
      <c r="L2437" s="190"/>
      <c r="M2437" s="190"/>
      <c r="N2437" s="268">
        <v>0</v>
      </c>
      <c r="O2437" s="268">
        <v>1098.3</v>
      </c>
      <c r="P2437" s="190" t="s">
        <v>657</v>
      </c>
      <c r="Q2437" s="377"/>
    </row>
    <row r="2438" spans="1:17" ht="63.75">
      <c r="A2438" s="265">
        <v>46</v>
      </c>
      <c r="B2438" s="190"/>
      <c r="C2438" s="266" t="s">
        <v>48</v>
      </c>
      <c r="D2438" s="267">
        <v>43906</v>
      </c>
      <c r="E2438" s="237" t="s">
        <v>5434</v>
      </c>
      <c r="F2438" s="237" t="s">
        <v>3</v>
      </c>
      <c r="G2438" s="237">
        <v>1832051</v>
      </c>
      <c r="H2438" s="190"/>
      <c r="I2438" s="248" t="s">
        <v>6398</v>
      </c>
      <c r="J2438" s="190"/>
      <c r="K2438" s="190"/>
      <c r="L2438" s="190"/>
      <c r="M2438" s="190"/>
      <c r="N2438" s="268">
        <v>0</v>
      </c>
      <c r="O2438" s="268">
        <v>7</v>
      </c>
      <c r="P2438" s="190" t="s">
        <v>657</v>
      </c>
      <c r="Q2438" s="377"/>
    </row>
    <row r="2439" spans="1:17" ht="63.75">
      <c r="A2439" s="265">
        <v>291</v>
      </c>
      <c r="B2439" s="190"/>
      <c r="C2439" s="266" t="s">
        <v>128</v>
      </c>
      <c r="D2439" s="267">
        <v>43906</v>
      </c>
      <c r="E2439" s="237" t="s">
        <v>5435</v>
      </c>
      <c r="F2439" s="237" t="s">
        <v>6</v>
      </c>
      <c r="G2439" s="237">
        <v>1255452</v>
      </c>
      <c r="H2439" s="190"/>
      <c r="I2439" s="248" t="s">
        <v>6399</v>
      </c>
      <c r="J2439" s="190"/>
      <c r="K2439" s="190"/>
      <c r="L2439" s="190"/>
      <c r="M2439" s="190"/>
      <c r="N2439" s="268">
        <v>0</v>
      </c>
      <c r="O2439" s="268">
        <v>10161.6</v>
      </c>
      <c r="P2439" s="190" t="s">
        <v>657</v>
      </c>
      <c r="Q2439" s="377"/>
    </row>
    <row r="2440" spans="1:17" ht="51">
      <c r="A2440" s="265">
        <v>117</v>
      </c>
      <c r="B2440" s="190"/>
      <c r="C2440" s="266" t="s">
        <v>61</v>
      </c>
      <c r="D2440" s="267">
        <v>43906</v>
      </c>
      <c r="E2440" s="237" t="s">
        <v>5436</v>
      </c>
      <c r="F2440" s="237" t="s">
        <v>11</v>
      </c>
      <c r="G2440" s="237">
        <v>980733</v>
      </c>
      <c r="H2440" s="190"/>
      <c r="I2440" s="248" t="s">
        <v>6400</v>
      </c>
      <c r="J2440" s="190"/>
      <c r="K2440" s="190"/>
      <c r="L2440" s="190"/>
      <c r="M2440" s="190"/>
      <c r="N2440" s="268">
        <v>50</v>
      </c>
      <c r="O2440" s="268">
        <v>0</v>
      </c>
      <c r="P2440" s="190" t="s">
        <v>657</v>
      </c>
      <c r="Q2440" s="377"/>
    </row>
    <row r="2441" spans="1:17" ht="51">
      <c r="A2441" s="265">
        <v>117</v>
      </c>
      <c r="B2441" s="190"/>
      <c r="C2441" s="266" t="s">
        <v>61</v>
      </c>
      <c r="D2441" s="267">
        <v>43906</v>
      </c>
      <c r="E2441" s="237" t="s">
        <v>5437</v>
      </c>
      <c r="F2441" s="237" t="s">
        <v>11</v>
      </c>
      <c r="G2441" s="237">
        <v>980739</v>
      </c>
      <c r="H2441" s="190"/>
      <c r="I2441" s="248" t="s">
        <v>6401</v>
      </c>
      <c r="J2441" s="190"/>
      <c r="K2441" s="190"/>
      <c r="L2441" s="190"/>
      <c r="M2441" s="190"/>
      <c r="N2441" s="268">
        <v>50</v>
      </c>
      <c r="O2441" s="268">
        <v>0</v>
      </c>
      <c r="P2441" s="190" t="s">
        <v>657</v>
      </c>
      <c r="Q2441" s="377"/>
    </row>
    <row r="2442" spans="1:17" ht="63.75">
      <c r="A2442" s="265">
        <v>591</v>
      </c>
      <c r="B2442" s="190"/>
      <c r="C2442" s="266" t="s">
        <v>702</v>
      </c>
      <c r="D2442" s="267">
        <v>43906</v>
      </c>
      <c r="E2442" s="237" t="s">
        <v>5438</v>
      </c>
      <c r="F2442" s="237" t="s">
        <v>6</v>
      </c>
      <c r="G2442" s="237">
        <v>1255706</v>
      </c>
      <c r="H2442" s="190"/>
      <c r="I2442" s="248" t="s">
        <v>6402</v>
      </c>
      <c r="J2442" s="190"/>
      <c r="K2442" s="190"/>
      <c r="L2442" s="190"/>
      <c r="M2442" s="190"/>
      <c r="N2442" s="268">
        <v>0</v>
      </c>
      <c r="O2442" s="268">
        <v>3130</v>
      </c>
      <c r="P2442" s="190" t="s">
        <v>657</v>
      </c>
      <c r="Q2442" s="377"/>
    </row>
    <row r="2443" spans="1:17" ht="63.75">
      <c r="A2443" s="265" t="s">
        <v>554</v>
      </c>
      <c r="B2443" s="190"/>
      <c r="C2443" s="266" t="s">
        <v>728</v>
      </c>
      <c r="D2443" s="267">
        <v>43906</v>
      </c>
      <c r="E2443" s="237" t="s">
        <v>5439</v>
      </c>
      <c r="F2443" s="237" t="s">
        <v>11</v>
      </c>
      <c r="G2443" s="237">
        <v>13252</v>
      </c>
      <c r="H2443" s="190"/>
      <c r="I2443" s="248" t="s">
        <v>6403</v>
      </c>
      <c r="J2443" s="190"/>
      <c r="K2443" s="190"/>
      <c r="L2443" s="190"/>
      <c r="M2443" s="190"/>
      <c r="N2443" s="268">
        <v>2343.92</v>
      </c>
      <c r="O2443" s="268">
        <v>0</v>
      </c>
      <c r="P2443" s="190" t="s">
        <v>657</v>
      </c>
      <c r="Q2443" s="377"/>
    </row>
    <row r="2444" spans="1:17" ht="63.75">
      <c r="A2444" s="265" t="s">
        <v>554</v>
      </c>
      <c r="B2444" s="190"/>
      <c r="C2444" s="266" t="s">
        <v>728</v>
      </c>
      <c r="D2444" s="267">
        <v>43906</v>
      </c>
      <c r="E2444" s="237" t="s">
        <v>5440</v>
      </c>
      <c r="F2444" s="237" t="s">
        <v>11</v>
      </c>
      <c r="G2444" s="237">
        <v>13260</v>
      </c>
      <c r="H2444" s="190"/>
      <c r="I2444" s="248" t="s">
        <v>6404</v>
      </c>
      <c r="J2444" s="190"/>
      <c r="K2444" s="190"/>
      <c r="L2444" s="190"/>
      <c r="M2444" s="190"/>
      <c r="N2444" s="268">
        <v>1152.1300000000001</v>
      </c>
      <c r="O2444" s="268">
        <v>0</v>
      </c>
      <c r="P2444" s="190" t="s">
        <v>657</v>
      </c>
      <c r="Q2444" s="377"/>
    </row>
    <row r="2445" spans="1:17" ht="63.75">
      <c r="A2445" s="265">
        <v>287</v>
      </c>
      <c r="B2445" s="190"/>
      <c r="C2445" s="266" t="s">
        <v>125</v>
      </c>
      <c r="D2445" s="267">
        <v>43906</v>
      </c>
      <c r="E2445" s="237" t="s">
        <v>5441</v>
      </c>
      <c r="F2445" s="237" t="s">
        <v>11</v>
      </c>
      <c r="G2445" s="237">
        <v>1298490</v>
      </c>
      <c r="H2445" s="190"/>
      <c r="I2445" s="248" t="s">
        <v>6405</v>
      </c>
      <c r="J2445" s="190"/>
      <c r="K2445" s="190"/>
      <c r="L2445" s="190"/>
      <c r="M2445" s="190"/>
      <c r="N2445" s="268">
        <v>50</v>
      </c>
      <c r="O2445" s="268">
        <v>0</v>
      </c>
      <c r="P2445" s="190" t="s">
        <v>657</v>
      </c>
      <c r="Q2445" s="377"/>
    </row>
    <row r="2446" spans="1:17" ht="51">
      <c r="A2446" s="265">
        <v>342</v>
      </c>
      <c r="B2446" s="190"/>
      <c r="C2446" s="266" t="s">
        <v>146</v>
      </c>
      <c r="D2446" s="267">
        <v>43906</v>
      </c>
      <c r="E2446" s="237" t="s">
        <v>5442</v>
      </c>
      <c r="F2446" s="237" t="s">
        <v>6</v>
      </c>
      <c r="G2446" s="237">
        <v>1255808</v>
      </c>
      <c r="H2446" s="190"/>
      <c r="I2446" s="248" t="s">
        <v>6406</v>
      </c>
      <c r="J2446" s="190"/>
      <c r="K2446" s="190"/>
      <c r="L2446" s="190"/>
      <c r="M2446" s="190"/>
      <c r="N2446" s="268">
        <v>0</v>
      </c>
      <c r="O2446" s="268">
        <v>8697474.7200000007</v>
      </c>
      <c r="P2446" s="190" t="s">
        <v>657</v>
      </c>
      <c r="Q2446" s="377"/>
    </row>
    <row r="2447" spans="1:17" ht="63.75">
      <c r="A2447" s="265" t="s">
        <v>554</v>
      </c>
      <c r="B2447" s="190"/>
      <c r="C2447" s="266" t="s">
        <v>728</v>
      </c>
      <c r="D2447" s="267">
        <v>43906</v>
      </c>
      <c r="E2447" s="237" t="s">
        <v>5443</v>
      </c>
      <c r="F2447" s="237" t="s">
        <v>6</v>
      </c>
      <c r="G2447" s="237">
        <v>980776</v>
      </c>
      <c r="H2447" s="190"/>
      <c r="I2447" s="248" t="s">
        <v>6407</v>
      </c>
      <c r="J2447" s="190"/>
      <c r="K2447" s="190"/>
      <c r="L2447" s="190"/>
      <c r="M2447" s="190"/>
      <c r="N2447" s="268">
        <v>0</v>
      </c>
      <c r="O2447" s="268">
        <v>1385733.29</v>
      </c>
      <c r="P2447" s="190" t="s">
        <v>657</v>
      </c>
      <c r="Q2447" s="377"/>
    </row>
    <row r="2448" spans="1:17" ht="51">
      <c r="A2448" s="265" t="s">
        <v>554</v>
      </c>
      <c r="B2448" s="190"/>
      <c r="C2448" s="266" t="s">
        <v>728</v>
      </c>
      <c r="D2448" s="267">
        <v>43906</v>
      </c>
      <c r="E2448" s="237" t="s">
        <v>5444</v>
      </c>
      <c r="F2448" s="237" t="s">
        <v>11</v>
      </c>
      <c r="G2448" s="237">
        <v>13305</v>
      </c>
      <c r="H2448" s="190"/>
      <c r="I2448" s="248" t="s">
        <v>6408</v>
      </c>
      <c r="J2448" s="190"/>
      <c r="K2448" s="190"/>
      <c r="L2448" s="190"/>
      <c r="M2448" s="190"/>
      <c r="N2448" s="268">
        <v>540.08000000000004</v>
      </c>
      <c r="O2448" s="268">
        <v>0</v>
      </c>
      <c r="P2448" s="190" t="s">
        <v>657</v>
      </c>
      <c r="Q2448" s="377"/>
    </row>
    <row r="2449" spans="1:17" ht="51">
      <c r="A2449" s="265">
        <v>117</v>
      </c>
      <c r="B2449" s="190"/>
      <c r="C2449" s="266" t="s">
        <v>61</v>
      </c>
      <c r="D2449" s="267">
        <v>43906</v>
      </c>
      <c r="E2449" s="237" t="s">
        <v>5445</v>
      </c>
      <c r="F2449" s="237" t="s">
        <v>11</v>
      </c>
      <c r="G2449" s="237">
        <v>980807</v>
      </c>
      <c r="H2449" s="190"/>
      <c r="I2449" s="248" t="s">
        <v>6409</v>
      </c>
      <c r="J2449" s="190"/>
      <c r="K2449" s="190"/>
      <c r="L2449" s="190"/>
      <c r="M2449" s="190"/>
      <c r="N2449" s="268">
        <v>50</v>
      </c>
      <c r="O2449" s="268">
        <v>0</v>
      </c>
      <c r="P2449" s="190" t="s">
        <v>657</v>
      </c>
      <c r="Q2449" s="377"/>
    </row>
    <row r="2450" spans="1:17" ht="63.75">
      <c r="A2450" s="265">
        <v>513</v>
      </c>
      <c r="B2450" s="190"/>
      <c r="C2450" s="266" t="s">
        <v>169</v>
      </c>
      <c r="D2450" s="267">
        <v>43906</v>
      </c>
      <c r="E2450" s="237" t="s">
        <v>5446</v>
      </c>
      <c r="F2450" s="237" t="s">
        <v>15</v>
      </c>
      <c r="G2450" s="237">
        <v>1298512</v>
      </c>
      <c r="H2450" s="190"/>
      <c r="I2450" s="248" t="s">
        <v>6410</v>
      </c>
      <c r="J2450" s="190"/>
      <c r="K2450" s="190"/>
      <c r="L2450" s="190"/>
      <c r="M2450" s="190"/>
      <c r="N2450" s="268">
        <v>50</v>
      </c>
      <c r="O2450" s="268">
        <v>0</v>
      </c>
      <c r="P2450" s="190" t="s">
        <v>657</v>
      </c>
      <c r="Q2450" s="377"/>
    </row>
    <row r="2451" spans="1:17" ht="51">
      <c r="A2451" s="265">
        <v>117</v>
      </c>
      <c r="B2451" s="190"/>
      <c r="C2451" s="266" t="s">
        <v>61</v>
      </c>
      <c r="D2451" s="267">
        <v>43906</v>
      </c>
      <c r="E2451" s="237" t="s">
        <v>5447</v>
      </c>
      <c r="F2451" s="237" t="s">
        <v>11</v>
      </c>
      <c r="G2451" s="237">
        <v>980806</v>
      </c>
      <c r="H2451" s="190"/>
      <c r="I2451" s="248" t="s">
        <v>6411</v>
      </c>
      <c r="J2451" s="190"/>
      <c r="K2451" s="190"/>
      <c r="L2451" s="190"/>
      <c r="M2451" s="190"/>
      <c r="N2451" s="268">
        <v>50</v>
      </c>
      <c r="O2451" s="268">
        <v>0</v>
      </c>
      <c r="P2451" s="190" t="s">
        <v>657</v>
      </c>
      <c r="Q2451" s="377"/>
    </row>
    <row r="2452" spans="1:17" ht="76.5">
      <c r="A2452" s="265" t="s">
        <v>556</v>
      </c>
      <c r="B2452" s="190"/>
      <c r="C2452" s="266" t="s">
        <v>716</v>
      </c>
      <c r="D2452" s="267">
        <v>43906</v>
      </c>
      <c r="E2452" s="237" t="s">
        <v>5448</v>
      </c>
      <c r="F2452" s="237" t="s">
        <v>617</v>
      </c>
      <c r="G2452" s="237">
        <v>1332017</v>
      </c>
      <c r="H2452" s="190"/>
      <c r="I2452" s="248" t="s">
        <v>6412</v>
      </c>
      <c r="J2452" s="190"/>
      <c r="K2452" s="190"/>
      <c r="L2452" s="190"/>
      <c r="M2452" s="190"/>
      <c r="N2452" s="268">
        <v>0</v>
      </c>
      <c r="O2452" s="268">
        <v>100856.59</v>
      </c>
      <c r="P2452" s="190" t="s">
        <v>657</v>
      </c>
      <c r="Q2452" s="377"/>
    </row>
    <row r="2453" spans="1:17" ht="63.75">
      <c r="A2453" s="265" t="s">
        <v>562</v>
      </c>
      <c r="B2453" s="190"/>
      <c r="C2453" s="266" t="s">
        <v>604</v>
      </c>
      <c r="D2453" s="267">
        <v>43906</v>
      </c>
      <c r="E2453" s="237" t="s">
        <v>5449</v>
      </c>
      <c r="F2453" s="237" t="s">
        <v>6</v>
      </c>
      <c r="G2453" s="237">
        <v>1255943</v>
      </c>
      <c r="H2453" s="190"/>
      <c r="I2453" s="248" t="s">
        <v>6413</v>
      </c>
      <c r="J2453" s="190"/>
      <c r="K2453" s="190"/>
      <c r="L2453" s="190"/>
      <c r="M2453" s="190"/>
      <c r="N2453" s="268">
        <v>0</v>
      </c>
      <c r="O2453" s="268">
        <v>2633.31</v>
      </c>
      <c r="P2453" s="190" t="s">
        <v>657</v>
      </c>
      <c r="Q2453" s="377"/>
    </row>
    <row r="2454" spans="1:17" ht="51">
      <c r="A2454" s="265">
        <v>513</v>
      </c>
      <c r="B2454" s="190"/>
      <c r="C2454" s="266" t="s">
        <v>169</v>
      </c>
      <c r="D2454" s="267">
        <v>43906</v>
      </c>
      <c r="E2454" s="237" t="s">
        <v>5450</v>
      </c>
      <c r="F2454" s="237" t="s">
        <v>15</v>
      </c>
      <c r="G2454" s="237">
        <v>1298734</v>
      </c>
      <c r="H2454" s="190"/>
      <c r="I2454" s="248" t="s">
        <v>6414</v>
      </c>
      <c r="J2454" s="190"/>
      <c r="K2454" s="190"/>
      <c r="L2454" s="190"/>
      <c r="M2454" s="190"/>
      <c r="N2454" s="268">
        <v>50</v>
      </c>
      <c r="O2454" s="268">
        <v>0</v>
      </c>
      <c r="P2454" s="190" t="s">
        <v>657</v>
      </c>
      <c r="Q2454" s="377"/>
    </row>
    <row r="2455" spans="1:17" ht="51">
      <c r="A2455" s="265">
        <v>670</v>
      </c>
      <c r="B2455" s="190"/>
      <c r="C2455" s="266" t="s">
        <v>187</v>
      </c>
      <c r="D2455" s="267">
        <v>43907</v>
      </c>
      <c r="E2455" s="237" t="s">
        <v>5451</v>
      </c>
      <c r="F2455" s="237" t="s">
        <v>3</v>
      </c>
      <c r="G2455" s="237">
        <v>1832192</v>
      </c>
      <c r="H2455" s="190"/>
      <c r="I2455" s="248" t="s">
        <v>6415</v>
      </c>
      <c r="J2455" s="190"/>
      <c r="K2455" s="190"/>
      <c r="L2455" s="190"/>
      <c r="M2455" s="190"/>
      <c r="N2455" s="268">
        <v>0</v>
      </c>
      <c r="O2455" s="268">
        <v>161.91</v>
      </c>
      <c r="P2455" s="190" t="s">
        <v>657</v>
      </c>
      <c r="Q2455" s="377"/>
    </row>
    <row r="2456" spans="1:17" ht="51">
      <c r="A2456" s="265" t="s">
        <v>553</v>
      </c>
      <c r="B2456" s="190"/>
      <c r="C2456" s="266" t="s">
        <v>605</v>
      </c>
      <c r="D2456" s="267">
        <v>43907</v>
      </c>
      <c r="E2456" s="237" t="s">
        <v>5452</v>
      </c>
      <c r="F2456" s="237" t="s">
        <v>3</v>
      </c>
      <c r="G2456" s="237">
        <v>1832208</v>
      </c>
      <c r="H2456" s="190"/>
      <c r="I2456" s="248" t="s">
        <v>6416</v>
      </c>
      <c r="J2456" s="190"/>
      <c r="K2456" s="190"/>
      <c r="L2456" s="190"/>
      <c r="M2456" s="190"/>
      <c r="N2456" s="268">
        <v>0</v>
      </c>
      <c r="O2456" s="268">
        <v>436.8</v>
      </c>
      <c r="P2456" s="190" t="s">
        <v>657</v>
      </c>
      <c r="Q2456" s="377"/>
    </row>
    <row r="2457" spans="1:17" ht="51">
      <c r="A2457" s="265">
        <v>117</v>
      </c>
      <c r="B2457" s="190"/>
      <c r="C2457" s="266" t="s">
        <v>61</v>
      </c>
      <c r="D2457" s="267">
        <v>43907</v>
      </c>
      <c r="E2457" s="237" t="s">
        <v>5453</v>
      </c>
      <c r="F2457" s="237" t="s">
        <v>3</v>
      </c>
      <c r="G2457" s="237">
        <v>1832223</v>
      </c>
      <c r="H2457" s="190"/>
      <c r="I2457" s="248" t="s">
        <v>6417</v>
      </c>
      <c r="J2457" s="190"/>
      <c r="K2457" s="190"/>
      <c r="L2457" s="190"/>
      <c r="M2457" s="190"/>
      <c r="N2457" s="268">
        <v>0</v>
      </c>
      <c r="O2457" s="268">
        <v>3424</v>
      </c>
      <c r="P2457" s="190" t="s">
        <v>657</v>
      </c>
      <c r="Q2457" s="377"/>
    </row>
    <row r="2458" spans="1:17" ht="51">
      <c r="A2458" s="265">
        <v>117</v>
      </c>
      <c r="B2458" s="190"/>
      <c r="C2458" s="266" t="s">
        <v>61</v>
      </c>
      <c r="D2458" s="267">
        <v>43907</v>
      </c>
      <c r="E2458" s="237" t="s">
        <v>5454</v>
      </c>
      <c r="F2458" s="237" t="s">
        <v>3</v>
      </c>
      <c r="G2458" s="237">
        <v>1832228</v>
      </c>
      <c r="H2458" s="190"/>
      <c r="I2458" s="248" t="s">
        <v>6418</v>
      </c>
      <c r="J2458" s="190"/>
      <c r="K2458" s="190"/>
      <c r="L2458" s="190"/>
      <c r="M2458" s="190"/>
      <c r="N2458" s="268">
        <v>0</v>
      </c>
      <c r="O2458" s="268">
        <v>129.85</v>
      </c>
      <c r="P2458" s="190" t="s">
        <v>657</v>
      </c>
      <c r="Q2458" s="377"/>
    </row>
    <row r="2459" spans="1:17" ht="63.75">
      <c r="A2459" s="265">
        <v>46</v>
      </c>
      <c r="B2459" s="190"/>
      <c r="C2459" s="266" t="s">
        <v>48</v>
      </c>
      <c r="D2459" s="267">
        <v>43907</v>
      </c>
      <c r="E2459" s="237" t="s">
        <v>5455</v>
      </c>
      <c r="F2459" s="237" t="s">
        <v>3</v>
      </c>
      <c r="G2459" s="237">
        <v>1832255</v>
      </c>
      <c r="H2459" s="190"/>
      <c r="I2459" s="248" t="s">
        <v>6419</v>
      </c>
      <c r="J2459" s="190"/>
      <c r="K2459" s="190"/>
      <c r="L2459" s="190"/>
      <c r="M2459" s="190"/>
      <c r="N2459" s="268">
        <v>0</v>
      </c>
      <c r="O2459" s="268">
        <v>1421</v>
      </c>
      <c r="P2459" s="190" t="s">
        <v>657</v>
      </c>
      <c r="Q2459" s="377"/>
    </row>
    <row r="2460" spans="1:17" ht="38.25">
      <c r="A2460" s="265">
        <v>20</v>
      </c>
      <c r="B2460" s="190"/>
      <c r="C2460" s="266" t="s">
        <v>44</v>
      </c>
      <c r="D2460" s="267">
        <v>43907</v>
      </c>
      <c r="E2460" s="237" t="s">
        <v>5456</v>
      </c>
      <c r="F2460" s="237" t="s">
        <v>3</v>
      </c>
      <c r="G2460" s="237">
        <v>1832282</v>
      </c>
      <c r="H2460" s="190"/>
      <c r="I2460" s="248" t="s">
        <v>6420</v>
      </c>
      <c r="J2460" s="190"/>
      <c r="K2460" s="190"/>
      <c r="L2460" s="190"/>
      <c r="M2460" s="190"/>
      <c r="N2460" s="268">
        <v>0</v>
      </c>
      <c r="O2460" s="268">
        <v>439.34</v>
      </c>
      <c r="P2460" s="190" t="s">
        <v>657</v>
      </c>
      <c r="Q2460" s="377"/>
    </row>
    <row r="2461" spans="1:17" ht="51">
      <c r="A2461" s="265">
        <v>47</v>
      </c>
      <c r="B2461" s="190"/>
      <c r="C2461" s="266" t="s">
        <v>49</v>
      </c>
      <c r="D2461" s="267">
        <v>43907</v>
      </c>
      <c r="E2461" s="237" t="s">
        <v>5457</v>
      </c>
      <c r="F2461" s="237" t="s">
        <v>3</v>
      </c>
      <c r="G2461" s="237">
        <v>1832296</v>
      </c>
      <c r="H2461" s="190"/>
      <c r="I2461" s="248" t="s">
        <v>6421</v>
      </c>
      <c r="J2461" s="190"/>
      <c r="K2461" s="190"/>
      <c r="L2461" s="190"/>
      <c r="M2461" s="190"/>
      <c r="N2461" s="268">
        <v>0</v>
      </c>
      <c r="O2461" s="268">
        <v>0.85</v>
      </c>
      <c r="P2461" s="190" t="s">
        <v>657</v>
      </c>
      <c r="Q2461" s="377"/>
    </row>
    <row r="2462" spans="1:17" ht="51">
      <c r="A2462" s="265">
        <v>20</v>
      </c>
      <c r="B2462" s="190"/>
      <c r="C2462" s="266" t="s">
        <v>44</v>
      </c>
      <c r="D2462" s="267">
        <v>43907</v>
      </c>
      <c r="E2462" s="237" t="s">
        <v>5458</v>
      </c>
      <c r="F2462" s="237" t="s">
        <v>3</v>
      </c>
      <c r="G2462" s="237">
        <v>1832318</v>
      </c>
      <c r="H2462" s="190"/>
      <c r="I2462" s="248" t="s">
        <v>6422</v>
      </c>
      <c r="J2462" s="190"/>
      <c r="K2462" s="190"/>
      <c r="L2462" s="190"/>
      <c r="M2462" s="190"/>
      <c r="N2462" s="268">
        <v>0</v>
      </c>
      <c r="O2462" s="268">
        <v>38</v>
      </c>
      <c r="P2462" s="190" t="s">
        <v>657</v>
      </c>
      <c r="Q2462" s="377"/>
    </row>
    <row r="2463" spans="1:17" ht="63.75">
      <c r="A2463" s="265">
        <v>70</v>
      </c>
      <c r="B2463" s="190"/>
      <c r="C2463" s="266" t="s">
        <v>53</v>
      </c>
      <c r="D2463" s="267">
        <v>43907</v>
      </c>
      <c r="E2463" s="237" t="s">
        <v>5459</v>
      </c>
      <c r="F2463" s="237" t="s">
        <v>3</v>
      </c>
      <c r="G2463" s="237">
        <v>1832329</v>
      </c>
      <c r="H2463" s="190"/>
      <c r="I2463" s="248" t="s">
        <v>6423</v>
      </c>
      <c r="J2463" s="190"/>
      <c r="K2463" s="190"/>
      <c r="L2463" s="190"/>
      <c r="M2463" s="190"/>
      <c r="N2463" s="268">
        <v>0</v>
      </c>
      <c r="O2463" s="268">
        <v>3281</v>
      </c>
      <c r="P2463" s="190" t="s">
        <v>657</v>
      </c>
      <c r="Q2463" s="377"/>
    </row>
    <row r="2464" spans="1:17" ht="51">
      <c r="A2464" s="265">
        <v>287</v>
      </c>
      <c r="B2464" s="190"/>
      <c r="C2464" s="266" t="s">
        <v>125</v>
      </c>
      <c r="D2464" s="267">
        <v>43907</v>
      </c>
      <c r="E2464" s="237" t="s">
        <v>5460</v>
      </c>
      <c r="F2464" s="237" t="s">
        <v>3</v>
      </c>
      <c r="G2464" s="237">
        <v>1832334</v>
      </c>
      <c r="H2464" s="190"/>
      <c r="I2464" s="248" t="s">
        <v>6424</v>
      </c>
      <c r="J2464" s="190"/>
      <c r="K2464" s="190"/>
      <c r="L2464" s="190"/>
      <c r="M2464" s="190"/>
      <c r="N2464" s="268">
        <v>0</v>
      </c>
      <c r="O2464" s="268">
        <v>303.5</v>
      </c>
      <c r="P2464" s="190" t="s">
        <v>657</v>
      </c>
      <c r="Q2464" s="377"/>
    </row>
    <row r="2465" spans="1:17" ht="63.75">
      <c r="A2465" s="265">
        <v>46</v>
      </c>
      <c r="B2465" s="190"/>
      <c r="C2465" s="266" t="s">
        <v>48</v>
      </c>
      <c r="D2465" s="267">
        <v>43907</v>
      </c>
      <c r="E2465" s="237" t="s">
        <v>5461</v>
      </c>
      <c r="F2465" s="237" t="s">
        <v>3</v>
      </c>
      <c r="G2465" s="237">
        <v>1832340</v>
      </c>
      <c r="H2465" s="190"/>
      <c r="I2465" s="248" t="s">
        <v>6425</v>
      </c>
      <c r="J2465" s="190"/>
      <c r="K2465" s="190"/>
      <c r="L2465" s="190"/>
      <c r="M2465" s="190"/>
      <c r="N2465" s="268">
        <v>0</v>
      </c>
      <c r="O2465" s="268">
        <v>5000</v>
      </c>
      <c r="P2465" s="190" t="s">
        <v>657</v>
      </c>
      <c r="Q2465" s="377"/>
    </row>
    <row r="2466" spans="1:17" ht="51">
      <c r="A2466" s="265">
        <v>593</v>
      </c>
      <c r="B2466" s="190"/>
      <c r="C2466" s="266" t="s">
        <v>1396</v>
      </c>
      <c r="D2466" s="267">
        <v>43907</v>
      </c>
      <c r="E2466" s="237" t="s">
        <v>5462</v>
      </c>
      <c r="F2466" s="237" t="s">
        <v>3</v>
      </c>
      <c r="G2466" s="237">
        <v>1832376</v>
      </c>
      <c r="H2466" s="190"/>
      <c r="I2466" s="248" t="s">
        <v>6426</v>
      </c>
      <c r="J2466" s="190"/>
      <c r="K2466" s="190"/>
      <c r="L2466" s="190"/>
      <c r="M2466" s="190"/>
      <c r="N2466" s="268">
        <v>0</v>
      </c>
      <c r="O2466" s="268">
        <v>387.54</v>
      </c>
      <c r="P2466" s="190" t="s">
        <v>657</v>
      </c>
      <c r="Q2466" s="377"/>
    </row>
    <row r="2467" spans="1:17" ht="38.25">
      <c r="A2467" s="265">
        <v>580</v>
      </c>
      <c r="B2467" s="190"/>
      <c r="C2467" s="266" t="s">
        <v>178</v>
      </c>
      <c r="D2467" s="267">
        <v>43907</v>
      </c>
      <c r="E2467" s="237" t="s">
        <v>5463</v>
      </c>
      <c r="F2467" s="237" t="s">
        <v>3</v>
      </c>
      <c r="G2467" s="237">
        <v>1832379</v>
      </c>
      <c r="H2467" s="190"/>
      <c r="I2467" s="248" t="s">
        <v>6427</v>
      </c>
      <c r="J2467" s="190"/>
      <c r="K2467" s="190"/>
      <c r="L2467" s="190"/>
      <c r="M2467" s="190"/>
      <c r="N2467" s="268">
        <v>0</v>
      </c>
      <c r="O2467" s="268">
        <v>20</v>
      </c>
      <c r="P2467" s="190" t="s">
        <v>657</v>
      </c>
      <c r="Q2467" s="377"/>
    </row>
    <row r="2468" spans="1:17" ht="38.25">
      <c r="A2468" s="265">
        <v>580</v>
      </c>
      <c r="B2468" s="190"/>
      <c r="C2468" s="266" t="s">
        <v>178</v>
      </c>
      <c r="D2468" s="267">
        <v>43907</v>
      </c>
      <c r="E2468" s="237" t="s">
        <v>5464</v>
      </c>
      <c r="F2468" s="237" t="s">
        <v>3</v>
      </c>
      <c r="G2468" s="237">
        <v>1832380</v>
      </c>
      <c r="H2468" s="190"/>
      <c r="I2468" s="248" t="s">
        <v>6428</v>
      </c>
      <c r="J2468" s="190"/>
      <c r="K2468" s="190"/>
      <c r="L2468" s="190"/>
      <c r="M2468" s="190"/>
      <c r="N2468" s="268">
        <v>0</v>
      </c>
      <c r="O2468" s="268">
        <v>2642</v>
      </c>
      <c r="P2468" s="190" t="s">
        <v>657</v>
      </c>
      <c r="Q2468" s="377"/>
    </row>
    <row r="2469" spans="1:17" ht="63.75">
      <c r="A2469" s="265">
        <v>342</v>
      </c>
      <c r="B2469" s="190"/>
      <c r="C2469" s="266" t="s">
        <v>146</v>
      </c>
      <c r="D2469" s="267">
        <v>43907</v>
      </c>
      <c r="E2469" s="237" t="s">
        <v>5465</v>
      </c>
      <c r="F2469" s="237" t="s">
        <v>3</v>
      </c>
      <c r="G2469" s="237">
        <v>1832419</v>
      </c>
      <c r="H2469" s="190"/>
      <c r="I2469" s="248" t="s">
        <v>6430</v>
      </c>
      <c r="J2469" s="190"/>
      <c r="K2469" s="190"/>
      <c r="L2469" s="190"/>
      <c r="M2469" s="190"/>
      <c r="N2469" s="268">
        <v>0</v>
      </c>
      <c r="O2469" s="268">
        <v>29037.599999999999</v>
      </c>
      <c r="P2469" s="190" t="s">
        <v>657</v>
      </c>
      <c r="Q2469" s="377"/>
    </row>
    <row r="2470" spans="1:17" ht="51">
      <c r="A2470" s="265">
        <v>660</v>
      </c>
      <c r="B2470" s="190"/>
      <c r="C2470" s="266" t="s">
        <v>185</v>
      </c>
      <c r="D2470" s="267">
        <v>43907</v>
      </c>
      <c r="E2470" s="237" t="s">
        <v>5466</v>
      </c>
      <c r="F2470" s="237" t="s">
        <v>3</v>
      </c>
      <c r="G2470" s="237">
        <v>1832196</v>
      </c>
      <c r="H2470" s="190"/>
      <c r="I2470" s="248" t="s">
        <v>6431</v>
      </c>
      <c r="J2470" s="190"/>
      <c r="K2470" s="190"/>
      <c r="L2470" s="190"/>
      <c r="M2470" s="190"/>
      <c r="N2470" s="268">
        <v>0</v>
      </c>
      <c r="O2470" s="268">
        <v>1135</v>
      </c>
      <c r="P2470" s="190" t="s">
        <v>657</v>
      </c>
      <c r="Q2470" s="377"/>
    </row>
    <row r="2471" spans="1:17" ht="51">
      <c r="A2471" s="265" t="s">
        <v>562</v>
      </c>
      <c r="B2471" s="190"/>
      <c r="C2471" s="266" t="s">
        <v>604</v>
      </c>
      <c r="D2471" s="267">
        <v>43907</v>
      </c>
      <c r="E2471" s="237" t="s">
        <v>5467</v>
      </c>
      <c r="F2471" s="237" t="s">
        <v>3</v>
      </c>
      <c r="G2471" s="237">
        <v>1832199</v>
      </c>
      <c r="H2471" s="190"/>
      <c r="I2471" s="248" t="s">
        <v>6432</v>
      </c>
      <c r="J2471" s="190"/>
      <c r="K2471" s="190"/>
      <c r="L2471" s="190"/>
      <c r="M2471" s="190"/>
      <c r="N2471" s="268">
        <v>0</v>
      </c>
      <c r="O2471" s="268">
        <v>15808.51</v>
      </c>
      <c r="P2471" s="190" t="s">
        <v>657</v>
      </c>
      <c r="Q2471" s="377"/>
    </row>
    <row r="2472" spans="1:17" ht="51">
      <c r="A2472" s="265">
        <v>283</v>
      </c>
      <c r="B2472" s="190"/>
      <c r="C2472" s="266" t="s">
        <v>124</v>
      </c>
      <c r="D2472" s="267">
        <v>43907</v>
      </c>
      <c r="E2472" s="237" t="s">
        <v>5468</v>
      </c>
      <c r="F2472" s="237" t="s">
        <v>3</v>
      </c>
      <c r="G2472" s="237">
        <v>1832235</v>
      </c>
      <c r="H2472" s="190"/>
      <c r="I2472" s="248" t="s">
        <v>6433</v>
      </c>
      <c r="J2472" s="190"/>
      <c r="K2472" s="190"/>
      <c r="L2472" s="190"/>
      <c r="M2472" s="190"/>
      <c r="N2472" s="268">
        <v>0</v>
      </c>
      <c r="O2472" s="268">
        <v>2330504.5499999998</v>
      </c>
      <c r="P2472" s="190" t="s">
        <v>657</v>
      </c>
      <c r="Q2472" s="377"/>
    </row>
    <row r="2473" spans="1:17" ht="51">
      <c r="A2473" s="265">
        <v>283</v>
      </c>
      <c r="B2473" s="190"/>
      <c r="C2473" s="266" t="s">
        <v>124</v>
      </c>
      <c r="D2473" s="267">
        <v>43907</v>
      </c>
      <c r="E2473" s="237" t="s">
        <v>5469</v>
      </c>
      <c r="F2473" s="237" t="s">
        <v>3</v>
      </c>
      <c r="G2473" s="237">
        <v>1832236</v>
      </c>
      <c r="H2473" s="190"/>
      <c r="I2473" s="248" t="s">
        <v>6434</v>
      </c>
      <c r="J2473" s="190"/>
      <c r="K2473" s="190"/>
      <c r="L2473" s="190"/>
      <c r="M2473" s="190"/>
      <c r="N2473" s="268">
        <v>0</v>
      </c>
      <c r="O2473" s="268">
        <v>345763.2</v>
      </c>
      <c r="P2473" s="190" t="s">
        <v>657</v>
      </c>
      <c r="Q2473" s="377"/>
    </row>
    <row r="2474" spans="1:17" ht="63.75">
      <c r="A2474" s="265">
        <v>254</v>
      </c>
      <c r="B2474" s="190"/>
      <c r="C2474" s="266" t="s">
        <v>114</v>
      </c>
      <c r="D2474" s="267">
        <v>43907</v>
      </c>
      <c r="E2474" s="237" t="s">
        <v>5470</v>
      </c>
      <c r="F2474" s="237" t="s">
        <v>3</v>
      </c>
      <c r="G2474" s="237">
        <v>1832237</v>
      </c>
      <c r="H2474" s="190"/>
      <c r="I2474" s="248" t="s">
        <v>6435</v>
      </c>
      <c r="J2474" s="190"/>
      <c r="K2474" s="190"/>
      <c r="L2474" s="190"/>
      <c r="M2474" s="190"/>
      <c r="N2474" s="268">
        <v>0</v>
      </c>
      <c r="O2474" s="268">
        <v>95282</v>
      </c>
      <c r="P2474" s="190" t="s">
        <v>657</v>
      </c>
      <c r="Q2474" s="377"/>
    </row>
    <row r="2475" spans="1:17" ht="63.75">
      <c r="A2475" s="265">
        <v>254</v>
      </c>
      <c r="B2475" s="190"/>
      <c r="C2475" s="266" t="s">
        <v>114</v>
      </c>
      <c r="D2475" s="267">
        <v>43907</v>
      </c>
      <c r="E2475" s="237" t="s">
        <v>5471</v>
      </c>
      <c r="F2475" s="237" t="s">
        <v>3</v>
      </c>
      <c r="G2475" s="237">
        <v>1832238</v>
      </c>
      <c r="H2475" s="190"/>
      <c r="I2475" s="248" t="s">
        <v>6436</v>
      </c>
      <c r="J2475" s="190"/>
      <c r="K2475" s="190"/>
      <c r="L2475" s="190"/>
      <c r="M2475" s="190"/>
      <c r="N2475" s="268">
        <v>0</v>
      </c>
      <c r="O2475" s="268">
        <v>169835</v>
      </c>
      <c r="P2475" s="190" t="s">
        <v>657</v>
      </c>
      <c r="Q2475" s="377"/>
    </row>
    <row r="2476" spans="1:17" ht="63.75">
      <c r="A2476" s="265">
        <v>254</v>
      </c>
      <c r="B2476" s="190"/>
      <c r="C2476" s="266" t="s">
        <v>114</v>
      </c>
      <c r="D2476" s="267">
        <v>43907</v>
      </c>
      <c r="E2476" s="237" t="s">
        <v>5472</v>
      </c>
      <c r="F2476" s="237" t="s">
        <v>3</v>
      </c>
      <c r="G2476" s="237">
        <v>1832240</v>
      </c>
      <c r="H2476" s="190"/>
      <c r="I2476" s="248" t="s">
        <v>6437</v>
      </c>
      <c r="J2476" s="190"/>
      <c r="K2476" s="190"/>
      <c r="L2476" s="190"/>
      <c r="M2476" s="190"/>
      <c r="N2476" s="268">
        <v>0</v>
      </c>
      <c r="O2476" s="268">
        <v>39098</v>
      </c>
      <c r="P2476" s="190" t="s">
        <v>657</v>
      </c>
      <c r="Q2476" s="377"/>
    </row>
    <row r="2477" spans="1:17" ht="63.75">
      <c r="A2477" s="265">
        <v>254</v>
      </c>
      <c r="B2477" s="190"/>
      <c r="C2477" s="266" t="s">
        <v>114</v>
      </c>
      <c r="D2477" s="267">
        <v>43907</v>
      </c>
      <c r="E2477" s="237" t="s">
        <v>5473</v>
      </c>
      <c r="F2477" s="237" t="s">
        <v>3</v>
      </c>
      <c r="G2477" s="237">
        <v>1832242</v>
      </c>
      <c r="H2477" s="190"/>
      <c r="I2477" s="248" t="s">
        <v>6438</v>
      </c>
      <c r="J2477" s="190"/>
      <c r="K2477" s="190"/>
      <c r="L2477" s="190"/>
      <c r="M2477" s="190"/>
      <c r="N2477" s="268">
        <v>0</v>
      </c>
      <c r="O2477" s="268">
        <v>15003</v>
      </c>
      <c r="P2477" s="190" t="s">
        <v>657</v>
      </c>
      <c r="Q2477" s="377"/>
    </row>
    <row r="2478" spans="1:17" ht="63.75">
      <c r="A2478" s="265">
        <v>254</v>
      </c>
      <c r="B2478" s="190"/>
      <c r="C2478" s="266" t="s">
        <v>114</v>
      </c>
      <c r="D2478" s="267">
        <v>43907</v>
      </c>
      <c r="E2478" s="237" t="s">
        <v>5474</v>
      </c>
      <c r="F2478" s="237" t="s">
        <v>3</v>
      </c>
      <c r="G2478" s="237">
        <v>1832243</v>
      </c>
      <c r="H2478" s="190"/>
      <c r="I2478" s="248" t="s">
        <v>6439</v>
      </c>
      <c r="J2478" s="190"/>
      <c r="K2478" s="190"/>
      <c r="L2478" s="190"/>
      <c r="M2478" s="190"/>
      <c r="N2478" s="268">
        <v>0</v>
      </c>
      <c r="O2478" s="268">
        <v>15909</v>
      </c>
      <c r="P2478" s="190" t="s">
        <v>657</v>
      </c>
      <c r="Q2478" s="377"/>
    </row>
    <row r="2479" spans="1:17" ht="63.75">
      <c r="A2479" s="265">
        <v>254</v>
      </c>
      <c r="B2479" s="190"/>
      <c r="C2479" s="266" t="s">
        <v>114</v>
      </c>
      <c r="D2479" s="267">
        <v>43907</v>
      </c>
      <c r="E2479" s="237" t="s">
        <v>5475</v>
      </c>
      <c r="F2479" s="237" t="s">
        <v>3</v>
      </c>
      <c r="G2479" s="237">
        <v>1832246</v>
      </c>
      <c r="H2479" s="190"/>
      <c r="I2479" s="248" t="s">
        <v>6440</v>
      </c>
      <c r="J2479" s="190"/>
      <c r="K2479" s="190"/>
      <c r="L2479" s="190"/>
      <c r="M2479" s="190"/>
      <c r="N2479" s="268">
        <v>0</v>
      </c>
      <c r="O2479" s="268">
        <v>16672</v>
      </c>
      <c r="P2479" s="190" t="s">
        <v>657</v>
      </c>
      <c r="Q2479" s="377"/>
    </row>
    <row r="2480" spans="1:17" ht="63.75">
      <c r="A2480" s="265">
        <v>254</v>
      </c>
      <c r="B2480" s="190"/>
      <c r="C2480" s="266" t="s">
        <v>114</v>
      </c>
      <c r="D2480" s="267">
        <v>43907</v>
      </c>
      <c r="E2480" s="237" t="s">
        <v>5476</v>
      </c>
      <c r="F2480" s="237" t="s">
        <v>3</v>
      </c>
      <c r="G2480" s="237">
        <v>1832247</v>
      </c>
      <c r="H2480" s="190"/>
      <c r="I2480" s="248" t="s">
        <v>6441</v>
      </c>
      <c r="J2480" s="190"/>
      <c r="K2480" s="190"/>
      <c r="L2480" s="190"/>
      <c r="M2480" s="190"/>
      <c r="N2480" s="268">
        <v>0</v>
      </c>
      <c r="O2480" s="268">
        <v>195617</v>
      </c>
      <c r="P2480" s="190" t="s">
        <v>657</v>
      </c>
      <c r="Q2480" s="377"/>
    </row>
    <row r="2481" spans="1:17" ht="63.75">
      <c r="A2481" s="265">
        <v>254</v>
      </c>
      <c r="B2481" s="190"/>
      <c r="C2481" s="266" t="s">
        <v>114</v>
      </c>
      <c r="D2481" s="267">
        <v>43907</v>
      </c>
      <c r="E2481" s="237" t="s">
        <v>5477</v>
      </c>
      <c r="F2481" s="237" t="s">
        <v>3</v>
      </c>
      <c r="G2481" s="237">
        <v>1832248</v>
      </c>
      <c r="H2481" s="190"/>
      <c r="I2481" s="248" t="s">
        <v>6442</v>
      </c>
      <c r="J2481" s="190"/>
      <c r="K2481" s="190"/>
      <c r="L2481" s="190"/>
      <c r="M2481" s="190"/>
      <c r="N2481" s="268">
        <v>0</v>
      </c>
      <c r="O2481" s="268">
        <v>29072</v>
      </c>
      <c r="P2481" s="190" t="s">
        <v>657</v>
      </c>
      <c r="Q2481" s="377"/>
    </row>
    <row r="2482" spans="1:17" ht="51">
      <c r="A2482" s="265">
        <v>578</v>
      </c>
      <c r="B2482" s="190"/>
      <c r="C2482" s="266" t="s">
        <v>177</v>
      </c>
      <c r="D2482" s="267">
        <v>43907</v>
      </c>
      <c r="E2482" s="237" t="s">
        <v>5478</v>
      </c>
      <c r="F2482" s="237" t="s">
        <v>3</v>
      </c>
      <c r="G2482" s="237">
        <v>1832249</v>
      </c>
      <c r="H2482" s="190"/>
      <c r="I2482" s="248" t="s">
        <v>6443</v>
      </c>
      <c r="J2482" s="190"/>
      <c r="K2482" s="190"/>
      <c r="L2482" s="190"/>
      <c r="M2482" s="190"/>
      <c r="N2482" s="268">
        <v>0</v>
      </c>
      <c r="O2482" s="268">
        <v>108.51</v>
      </c>
      <c r="P2482" s="190" t="s">
        <v>657</v>
      </c>
      <c r="Q2482" s="377"/>
    </row>
    <row r="2483" spans="1:17" ht="51">
      <c r="A2483" s="265">
        <v>254</v>
      </c>
      <c r="B2483" s="190"/>
      <c r="C2483" s="266" t="s">
        <v>114</v>
      </c>
      <c r="D2483" s="267">
        <v>43907</v>
      </c>
      <c r="E2483" s="237" t="s">
        <v>5479</v>
      </c>
      <c r="F2483" s="237" t="s">
        <v>3</v>
      </c>
      <c r="G2483" s="237">
        <v>1832250</v>
      </c>
      <c r="H2483" s="190"/>
      <c r="I2483" s="248" t="s">
        <v>6444</v>
      </c>
      <c r="J2483" s="190"/>
      <c r="K2483" s="190"/>
      <c r="L2483" s="190"/>
      <c r="M2483" s="190"/>
      <c r="N2483" s="268">
        <v>0</v>
      </c>
      <c r="O2483" s="268">
        <v>6599</v>
      </c>
      <c r="P2483" s="190" t="s">
        <v>657</v>
      </c>
      <c r="Q2483" s="377"/>
    </row>
    <row r="2484" spans="1:17" ht="51">
      <c r="A2484" s="265">
        <v>578</v>
      </c>
      <c r="B2484" s="190"/>
      <c r="C2484" s="266" t="s">
        <v>177</v>
      </c>
      <c r="D2484" s="267">
        <v>43907</v>
      </c>
      <c r="E2484" s="237" t="s">
        <v>5480</v>
      </c>
      <c r="F2484" s="237" t="s">
        <v>3</v>
      </c>
      <c r="G2484" s="237">
        <v>1832251</v>
      </c>
      <c r="H2484" s="190"/>
      <c r="I2484" s="248" t="s">
        <v>6445</v>
      </c>
      <c r="J2484" s="190"/>
      <c r="K2484" s="190"/>
      <c r="L2484" s="190"/>
      <c r="M2484" s="190"/>
      <c r="N2484" s="268">
        <v>0</v>
      </c>
      <c r="O2484" s="268">
        <v>1008.5</v>
      </c>
      <c r="P2484" s="190" t="s">
        <v>657</v>
      </c>
      <c r="Q2484" s="377"/>
    </row>
    <row r="2485" spans="1:17" ht="63.75">
      <c r="A2485" s="265">
        <v>254</v>
      </c>
      <c r="B2485" s="190"/>
      <c r="C2485" s="266" t="s">
        <v>114</v>
      </c>
      <c r="D2485" s="267">
        <v>43907</v>
      </c>
      <c r="E2485" s="237" t="s">
        <v>5481</v>
      </c>
      <c r="F2485" s="237" t="s">
        <v>3</v>
      </c>
      <c r="G2485" s="237">
        <v>1832252</v>
      </c>
      <c r="H2485" s="190"/>
      <c r="I2485" s="248" t="s">
        <v>6446</v>
      </c>
      <c r="J2485" s="190"/>
      <c r="K2485" s="190"/>
      <c r="L2485" s="190"/>
      <c r="M2485" s="190"/>
      <c r="N2485" s="268">
        <v>0</v>
      </c>
      <c r="O2485" s="268">
        <v>56831</v>
      </c>
      <c r="P2485" s="190" t="s">
        <v>657</v>
      </c>
      <c r="Q2485" s="377"/>
    </row>
    <row r="2486" spans="1:17" ht="63.75">
      <c r="A2486" s="265">
        <v>254</v>
      </c>
      <c r="B2486" s="190"/>
      <c r="C2486" s="266" t="s">
        <v>114</v>
      </c>
      <c r="D2486" s="267">
        <v>43907</v>
      </c>
      <c r="E2486" s="237" t="s">
        <v>5482</v>
      </c>
      <c r="F2486" s="237" t="s">
        <v>3</v>
      </c>
      <c r="G2486" s="237">
        <v>1832254</v>
      </c>
      <c r="H2486" s="190"/>
      <c r="I2486" s="248" t="s">
        <v>6447</v>
      </c>
      <c r="J2486" s="190"/>
      <c r="K2486" s="190"/>
      <c r="L2486" s="190"/>
      <c r="M2486" s="190"/>
      <c r="N2486" s="268">
        <v>0</v>
      </c>
      <c r="O2486" s="268">
        <v>204877</v>
      </c>
      <c r="P2486" s="190" t="s">
        <v>657</v>
      </c>
      <c r="Q2486" s="377"/>
    </row>
    <row r="2487" spans="1:17" ht="51">
      <c r="A2487" s="265">
        <v>254</v>
      </c>
      <c r="B2487" s="190"/>
      <c r="C2487" s="266" t="s">
        <v>114</v>
      </c>
      <c r="D2487" s="267">
        <v>43907</v>
      </c>
      <c r="E2487" s="237" t="s">
        <v>5483</v>
      </c>
      <c r="F2487" s="237" t="s">
        <v>3</v>
      </c>
      <c r="G2487" s="237">
        <v>1832256</v>
      </c>
      <c r="H2487" s="190"/>
      <c r="I2487" s="248" t="s">
        <v>6448</v>
      </c>
      <c r="J2487" s="190"/>
      <c r="K2487" s="190"/>
      <c r="L2487" s="190"/>
      <c r="M2487" s="190"/>
      <c r="N2487" s="268">
        <v>0</v>
      </c>
      <c r="O2487" s="268">
        <v>45370</v>
      </c>
      <c r="P2487" s="190" t="s">
        <v>657</v>
      </c>
      <c r="Q2487" s="377"/>
    </row>
    <row r="2488" spans="1:17" ht="51">
      <c r="A2488" s="265">
        <v>254</v>
      </c>
      <c r="B2488" s="190"/>
      <c r="C2488" s="266" t="s">
        <v>114</v>
      </c>
      <c r="D2488" s="267">
        <v>43907</v>
      </c>
      <c r="E2488" s="237" t="s">
        <v>5484</v>
      </c>
      <c r="F2488" s="237" t="s">
        <v>3</v>
      </c>
      <c r="G2488" s="237">
        <v>1832257</v>
      </c>
      <c r="H2488" s="190"/>
      <c r="I2488" s="248" t="s">
        <v>6449</v>
      </c>
      <c r="J2488" s="190"/>
      <c r="K2488" s="190"/>
      <c r="L2488" s="190"/>
      <c r="M2488" s="190"/>
      <c r="N2488" s="268">
        <v>0</v>
      </c>
      <c r="O2488" s="268">
        <v>33826</v>
      </c>
      <c r="P2488" s="190" t="s">
        <v>657</v>
      </c>
      <c r="Q2488" s="377"/>
    </row>
    <row r="2489" spans="1:17" ht="63.75">
      <c r="A2489" s="265">
        <v>254</v>
      </c>
      <c r="B2489" s="190"/>
      <c r="C2489" s="266" t="s">
        <v>114</v>
      </c>
      <c r="D2489" s="267">
        <v>43907</v>
      </c>
      <c r="E2489" s="237" t="s">
        <v>5485</v>
      </c>
      <c r="F2489" s="237" t="s">
        <v>3</v>
      </c>
      <c r="G2489" s="237">
        <v>1832259</v>
      </c>
      <c r="H2489" s="190"/>
      <c r="I2489" s="248" t="s">
        <v>6450</v>
      </c>
      <c r="J2489" s="190"/>
      <c r="K2489" s="190"/>
      <c r="L2489" s="190"/>
      <c r="M2489" s="190"/>
      <c r="N2489" s="268">
        <v>0</v>
      </c>
      <c r="O2489" s="268">
        <v>4818</v>
      </c>
      <c r="P2489" s="190" t="s">
        <v>657</v>
      </c>
      <c r="Q2489" s="377"/>
    </row>
    <row r="2490" spans="1:17" ht="63.75">
      <c r="A2490" s="265">
        <v>254</v>
      </c>
      <c r="B2490" s="190"/>
      <c r="C2490" s="266" t="s">
        <v>114</v>
      </c>
      <c r="D2490" s="267">
        <v>43907</v>
      </c>
      <c r="E2490" s="237" t="s">
        <v>5486</v>
      </c>
      <c r="F2490" s="237" t="s">
        <v>3</v>
      </c>
      <c r="G2490" s="237">
        <v>1832260</v>
      </c>
      <c r="H2490" s="190"/>
      <c r="I2490" s="248" t="s">
        <v>6451</v>
      </c>
      <c r="J2490" s="190"/>
      <c r="K2490" s="190"/>
      <c r="L2490" s="190"/>
      <c r="M2490" s="190"/>
      <c r="N2490" s="268">
        <v>0</v>
      </c>
      <c r="O2490" s="268">
        <v>13133</v>
      </c>
      <c r="P2490" s="190" t="s">
        <v>657</v>
      </c>
      <c r="Q2490" s="377"/>
    </row>
    <row r="2491" spans="1:17" ht="51">
      <c r="A2491" s="265">
        <v>254</v>
      </c>
      <c r="B2491" s="190"/>
      <c r="C2491" s="266" t="s">
        <v>114</v>
      </c>
      <c r="D2491" s="267">
        <v>43907</v>
      </c>
      <c r="E2491" s="237" t="s">
        <v>5487</v>
      </c>
      <c r="F2491" s="237" t="s">
        <v>3</v>
      </c>
      <c r="G2491" s="237">
        <v>1832261</v>
      </c>
      <c r="H2491" s="190"/>
      <c r="I2491" s="248" t="s">
        <v>6452</v>
      </c>
      <c r="J2491" s="190"/>
      <c r="K2491" s="190"/>
      <c r="L2491" s="190"/>
      <c r="M2491" s="190"/>
      <c r="N2491" s="268">
        <v>0</v>
      </c>
      <c r="O2491" s="268">
        <v>7041</v>
      </c>
      <c r="P2491" s="190" t="s">
        <v>657</v>
      </c>
      <c r="Q2491" s="377"/>
    </row>
    <row r="2492" spans="1:17" ht="63.75">
      <c r="A2492" s="265">
        <v>254</v>
      </c>
      <c r="B2492" s="190"/>
      <c r="C2492" s="266" t="s">
        <v>114</v>
      </c>
      <c r="D2492" s="267">
        <v>43907</v>
      </c>
      <c r="E2492" s="237" t="s">
        <v>5488</v>
      </c>
      <c r="F2492" s="237" t="s">
        <v>3</v>
      </c>
      <c r="G2492" s="237">
        <v>1832263</v>
      </c>
      <c r="H2492" s="190"/>
      <c r="I2492" s="248" t="s">
        <v>6453</v>
      </c>
      <c r="J2492" s="190"/>
      <c r="K2492" s="190"/>
      <c r="L2492" s="190"/>
      <c r="M2492" s="190"/>
      <c r="N2492" s="268">
        <v>0</v>
      </c>
      <c r="O2492" s="268">
        <v>66609</v>
      </c>
      <c r="P2492" s="190" t="s">
        <v>657</v>
      </c>
      <c r="Q2492" s="377"/>
    </row>
    <row r="2493" spans="1:17" ht="63.75">
      <c r="A2493" s="265">
        <v>254</v>
      </c>
      <c r="B2493" s="190"/>
      <c r="C2493" s="266" t="s">
        <v>114</v>
      </c>
      <c r="D2493" s="267">
        <v>43907</v>
      </c>
      <c r="E2493" s="237" t="s">
        <v>5489</v>
      </c>
      <c r="F2493" s="237" t="s">
        <v>3</v>
      </c>
      <c r="G2493" s="237">
        <v>1832264</v>
      </c>
      <c r="H2493" s="190"/>
      <c r="I2493" s="248" t="s">
        <v>6454</v>
      </c>
      <c r="J2493" s="190"/>
      <c r="K2493" s="190"/>
      <c r="L2493" s="190"/>
      <c r="M2493" s="190"/>
      <c r="N2493" s="268">
        <v>0</v>
      </c>
      <c r="O2493" s="268">
        <v>47285</v>
      </c>
      <c r="P2493" s="190" t="s">
        <v>657</v>
      </c>
      <c r="Q2493" s="377"/>
    </row>
    <row r="2494" spans="1:17" ht="51">
      <c r="A2494" s="265">
        <v>254</v>
      </c>
      <c r="B2494" s="190"/>
      <c r="C2494" s="266" t="s">
        <v>114</v>
      </c>
      <c r="D2494" s="267">
        <v>43907</v>
      </c>
      <c r="E2494" s="237" t="s">
        <v>5490</v>
      </c>
      <c r="F2494" s="237" t="s">
        <v>3</v>
      </c>
      <c r="G2494" s="237">
        <v>1832265</v>
      </c>
      <c r="H2494" s="190"/>
      <c r="I2494" s="248" t="s">
        <v>6455</v>
      </c>
      <c r="J2494" s="190"/>
      <c r="K2494" s="190"/>
      <c r="L2494" s="190"/>
      <c r="M2494" s="190"/>
      <c r="N2494" s="268">
        <v>0</v>
      </c>
      <c r="O2494" s="268">
        <v>67725</v>
      </c>
      <c r="P2494" s="190" t="s">
        <v>657</v>
      </c>
      <c r="Q2494" s="377"/>
    </row>
    <row r="2495" spans="1:17" ht="63.75">
      <c r="A2495" s="265">
        <v>254</v>
      </c>
      <c r="B2495" s="190"/>
      <c r="C2495" s="266" t="s">
        <v>114</v>
      </c>
      <c r="D2495" s="267">
        <v>43907</v>
      </c>
      <c r="E2495" s="237" t="s">
        <v>5491</v>
      </c>
      <c r="F2495" s="237" t="s">
        <v>3</v>
      </c>
      <c r="G2495" s="237">
        <v>1832266</v>
      </c>
      <c r="H2495" s="190"/>
      <c r="I2495" s="248" t="s">
        <v>6456</v>
      </c>
      <c r="J2495" s="190"/>
      <c r="K2495" s="190"/>
      <c r="L2495" s="190"/>
      <c r="M2495" s="190"/>
      <c r="N2495" s="268">
        <v>0</v>
      </c>
      <c r="O2495" s="268">
        <v>88669</v>
      </c>
      <c r="P2495" s="190" t="s">
        <v>657</v>
      </c>
      <c r="Q2495" s="377"/>
    </row>
    <row r="2496" spans="1:17" ht="63.75">
      <c r="A2496" s="265">
        <v>254</v>
      </c>
      <c r="B2496" s="190"/>
      <c r="C2496" s="266" t="s">
        <v>114</v>
      </c>
      <c r="D2496" s="267">
        <v>43907</v>
      </c>
      <c r="E2496" s="237" t="s">
        <v>5492</v>
      </c>
      <c r="F2496" s="237" t="s">
        <v>3</v>
      </c>
      <c r="G2496" s="237">
        <v>1832268</v>
      </c>
      <c r="H2496" s="190"/>
      <c r="I2496" s="248" t="s">
        <v>6457</v>
      </c>
      <c r="J2496" s="190"/>
      <c r="K2496" s="190"/>
      <c r="L2496" s="190"/>
      <c r="M2496" s="190"/>
      <c r="N2496" s="268">
        <v>0</v>
      </c>
      <c r="O2496" s="268">
        <v>68403</v>
      </c>
      <c r="P2496" s="190" t="s">
        <v>657</v>
      </c>
      <c r="Q2496" s="377"/>
    </row>
    <row r="2497" spans="1:17" ht="63.75">
      <c r="A2497" s="265">
        <v>254</v>
      </c>
      <c r="B2497" s="190"/>
      <c r="C2497" s="266" t="s">
        <v>114</v>
      </c>
      <c r="D2497" s="267">
        <v>43907</v>
      </c>
      <c r="E2497" s="237" t="s">
        <v>5493</v>
      </c>
      <c r="F2497" s="237" t="s">
        <v>3</v>
      </c>
      <c r="G2497" s="237">
        <v>1832269</v>
      </c>
      <c r="H2497" s="190"/>
      <c r="I2497" s="248" t="s">
        <v>6458</v>
      </c>
      <c r="J2497" s="190"/>
      <c r="K2497" s="190"/>
      <c r="L2497" s="190"/>
      <c r="M2497" s="190"/>
      <c r="N2497" s="268">
        <v>0</v>
      </c>
      <c r="O2497" s="268">
        <v>273326</v>
      </c>
      <c r="P2497" s="190" t="s">
        <v>657</v>
      </c>
      <c r="Q2497" s="377"/>
    </row>
    <row r="2498" spans="1:17" ht="51">
      <c r="A2498" s="265">
        <v>254</v>
      </c>
      <c r="B2498" s="190"/>
      <c r="C2498" s="266" t="s">
        <v>114</v>
      </c>
      <c r="D2498" s="267">
        <v>43907</v>
      </c>
      <c r="E2498" s="237" t="s">
        <v>5494</v>
      </c>
      <c r="F2498" s="237" t="s">
        <v>3</v>
      </c>
      <c r="G2498" s="237">
        <v>1832270</v>
      </c>
      <c r="H2498" s="190"/>
      <c r="I2498" s="248" t="s">
        <v>6459</v>
      </c>
      <c r="J2498" s="190"/>
      <c r="K2498" s="190"/>
      <c r="L2498" s="190"/>
      <c r="M2498" s="190"/>
      <c r="N2498" s="268">
        <v>0</v>
      </c>
      <c r="O2498" s="268">
        <v>185435</v>
      </c>
      <c r="P2498" s="190" t="s">
        <v>657</v>
      </c>
      <c r="Q2498" s="377"/>
    </row>
    <row r="2499" spans="1:17" ht="63.75">
      <c r="A2499" s="265">
        <v>254</v>
      </c>
      <c r="B2499" s="190"/>
      <c r="C2499" s="266" t="s">
        <v>114</v>
      </c>
      <c r="D2499" s="267">
        <v>43907</v>
      </c>
      <c r="E2499" s="237" t="s">
        <v>5495</v>
      </c>
      <c r="F2499" s="237" t="s">
        <v>3</v>
      </c>
      <c r="G2499" s="237">
        <v>1832271</v>
      </c>
      <c r="H2499" s="190"/>
      <c r="I2499" s="248" t="s">
        <v>6460</v>
      </c>
      <c r="J2499" s="190"/>
      <c r="K2499" s="190"/>
      <c r="L2499" s="190"/>
      <c r="M2499" s="190"/>
      <c r="N2499" s="268">
        <v>0</v>
      </c>
      <c r="O2499" s="268">
        <v>124364</v>
      </c>
      <c r="P2499" s="190" t="s">
        <v>657</v>
      </c>
      <c r="Q2499" s="377"/>
    </row>
    <row r="2500" spans="1:17" ht="63.75">
      <c r="A2500" s="265">
        <v>254</v>
      </c>
      <c r="B2500" s="190"/>
      <c r="C2500" s="266" t="s">
        <v>114</v>
      </c>
      <c r="D2500" s="267">
        <v>43907</v>
      </c>
      <c r="E2500" s="237" t="s">
        <v>5496</v>
      </c>
      <c r="F2500" s="237" t="s">
        <v>3</v>
      </c>
      <c r="G2500" s="237">
        <v>1832272</v>
      </c>
      <c r="H2500" s="190"/>
      <c r="I2500" s="248" t="s">
        <v>6461</v>
      </c>
      <c r="J2500" s="190"/>
      <c r="K2500" s="190"/>
      <c r="L2500" s="190"/>
      <c r="M2500" s="190"/>
      <c r="N2500" s="268">
        <v>0</v>
      </c>
      <c r="O2500" s="268">
        <v>39748</v>
      </c>
      <c r="P2500" s="190" t="s">
        <v>657</v>
      </c>
      <c r="Q2500" s="377"/>
    </row>
    <row r="2501" spans="1:17" ht="63.75">
      <c r="A2501" s="265">
        <v>254</v>
      </c>
      <c r="B2501" s="190"/>
      <c r="C2501" s="266" t="s">
        <v>114</v>
      </c>
      <c r="D2501" s="267">
        <v>43907</v>
      </c>
      <c r="E2501" s="237" t="s">
        <v>5497</v>
      </c>
      <c r="F2501" s="237" t="s">
        <v>3</v>
      </c>
      <c r="G2501" s="237">
        <v>1832274</v>
      </c>
      <c r="H2501" s="190"/>
      <c r="I2501" s="248" t="s">
        <v>6462</v>
      </c>
      <c r="J2501" s="190"/>
      <c r="K2501" s="190"/>
      <c r="L2501" s="190"/>
      <c r="M2501" s="190"/>
      <c r="N2501" s="268">
        <v>0</v>
      </c>
      <c r="O2501" s="268">
        <v>29707</v>
      </c>
      <c r="P2501" s="190" t="s">
        <v>657</v>
      </c>
      <c r="Q2501" s="377"/>
    </row>
    <row r="2502" spans="1:17" ht="63.75">
      <c r="A2502" s="265">
        <v>254</v>
      </c>
      <c r="B2502" s="190"/>
      <c r="C2502" s="266" t="s">
        <v>114</v>
      </c>
      <c r="D2502" s="267">
        <v>43907</v>
      </c>
      <c r="E2502" s="237" t="s">
        <v>5498</v>
      </c>
      <c r="F2502" s="237" t="s">
        <v>3</v>
      </c>
      <c r="G2502" s="237">
        <v>1832276</v>
      </c>
      <c r="H2502" s="190"/>
      <c r="I2502" s="248" t="s">
        <v>6463</v>
      </c>
      <c r="J2502" s="190"/>
      <c r="K2502" s="190"/>
      <c r="L2502" s="190"/>
      <c r="M2502" s="190"/>
      <c r="N2502" s="268">
        <v>0</v>
      </c>
      <c r="O2502" s="268">
        <v>122527</v>
      </c>
      <c r="P2502" s="190" t="s">
        <v>657</v>
      </c>
      <c r="Q2502" s="377"/>
    </row>
    <row r="2503" spans="1:17" ht="51">
      <c r="A2503" s="265">
        <v>46</v>
      </c>
      <c r="B2503" s="190"/>
      <c r="C2503" s="266" t="s">
        <v>48</v>
      </c>
      <c r="D2503" s="267">
        <v>43907</v>
      </c>
      <c r="E2503" s="237" t="s">
        <v>5499</v>
      </c>
      <c r="F2503" s="237" t="s">
        <v>3</v>
      </c>
      <c r="G2503" s="237">
        <v>1832277</v>
      </c>
      <c r="H2503" s="190"/>
      <c r="I2503" s="248" t="s">
        <v>6464</v>
      </c>
      <c r="J2503" s="190"/>
      <c r="K2503" s="190"/>
      <c r="L2503" s="190"/>
      <c r="M2503" s="190"/>
      <c r="N2503" s="268">
        <v>0</v>
      </c>
      <c r="O2503" s="268">
        <v>52545.3</v>
      </c>
      <c r="P2503" s="190" t="s">
        <v>657</v>
      </c>
      <c r="Q2503" s="377"/>
    </row>
    <row r="2504" spans="1:17" ht="63.75">
      <c r="A2504" s="265">
        <v>254</v>
      </c>
      <c r="B2504" s="190"/>
      <c r="C2504" s="266" t="s">
        <v>114</v>
      </c>
      <c r="D2504" s="267">
        <v>43907</v>
      </c>
      <c r="E2504" s="237" t="s">
        <v>5500</v>
      </c>
      <c r="F2504" s="237" t="s">
        <v>3</v>
      </c>
      <c r="G2504" s="237">
        <v>1832278</v>
      </c>
      <c r="H2504" s="190"/>
      <c r="I2504" s="248" t="s">
        <v>6465</v>
      </c>
      <c r="J2504" s="190"/>
      <c r="K2504" s="190"/>
      <c r="L2504" s="190"/>
      <c r="M2504" s="190"/>
      <c r="N2504" s="268">
        <v>0</v>
      </c>
      <c r="O2504" s="268">
        <v>100000</v>
      </c>
      <c r="P2504" s="190" t="s">
        <v>657</v>
      </c>
      <c r="Q2504" s="377"/>
    </row>
    <row r="2505" spans="1:17" ht="63.75">
      <c r="A2505" s="265">
        <v>254</v>
      </c>
      <c r="B2505" s="190"/>
      <c r="C2505" s="266" t="s">
        <v>114</v>
      </c>
      <c r="D2505" s="267">
        <v>43907</v>
      </c>
      <c r="E2505" s="237" t="s">
        <v>5501</v>
      </c>
      <c r="F2505" s="237" t="s">
        <v>3</v>
      </c>
      <c r="G2505" s="237">
        <v>1832280</v>
      </c>
      <c r="H2505" s="190"/>
      <c r="I2505" s="248" t="s">
        <v>6466</v>
      </c>
      <c r="J2505" s="190"/>
      <c r="K2505" s="190"/>
      <c r="L2505" s="190"/>
      <c r="M2505" s="190"/>
      <c r="N2505" s="268">
        <v>0</v>
      </c>
      <c r="O2505" s="268">
        <v>148921</v>
      </c>
      <c r="P2505" s="190" t="s">
        <v>657</v>
      </c>
      <c r="Q2505" s="377"/>
    </row>
    <row r="2506" spans="1:17" ht="63.75">
      <c r="A2506" s="265">
        <v>35</v>
      </c>
      <c r="B2506" s="190"/>
      <c r="C2506" s="266" t="s">
        <v>46</v>
      </c>
      <c r="D2506" s="267">
        <v>43907</v>
      </c>
      <c r="E2506" s="237" t="s">
        <v>5502</v>
      </c>
      <c r="F2506" s="237" t="s">
        <v>3</v>
      </c>
      <c r="G2506" s="237">
        <v>1832288</v>
      </c>
      <c r="H2506" s="190"/>
      <c r="I2506" s="248" t="s">
        <v>6467</v>
      </c>
      <c r="J2506" s="190"/>
      <c r="K2506" s="190"/>
      <c r="L2506" s="190"/>
      <c r="M2506" s="190"/>
      <c r="N2506" s="268">
        <v>0</v>
      </c>
      <c r="O2506" s="268">
        <v>1027.3499999999999</v>
      </c>
      <c r="P2506" s="190" t="s">
        <v>657</v>
      </c>
      <c r="Q2506" s="377"/>
    </row>
    <row r="2507" spans="1:17" ht="63.75">
      <c r="A2507" s="265">
        <v>16</v>
      </c>
      <c r="B2507" s="190"/>
      <c r="C2507" s="266" t="s">
        <v>43</v>
      </c>
      <c r="D2507" s="267">
        <v>43907</v>
      </c>
      <c r="E2507" s="237" t="s">
        <v>5503</v>
      </c>
      <c r="F2507" s="237" t="s">
        <v>618</v>
      </c>
      <c r="G2507" s="237">
        <v>10562</v>
      </c>
      <c r="H2507" s="190"/>
      <c r="I2507" s="248" t="s">
        <v>6468</v>
      </c>
      <c r="J2507" s="190"/>
      <c r="K2507" s="190"/>
      <c r="L2507" s="190"/>
      <c r="M2507" s="190"/>
      <c r="N2507" s="268">
        <v>212.3</v>
      </c>
      <c r="O2507" s="268">
        <v>0</v>
      </c>
      <c r="P2507" s="190" t="s">
        <v>657</v>
      </c>
      <c r="Q2507" s="377"/>
    </row>
    <row r="2508" spans="1:17" ht="63.75">
      <c r="A2508" s="265">
        <v>119</v>
      </c>
      <c r="B2508" s="190"/>
      <c r="C2508" s="266" t="s">
        <v>62</v>
      </c>
      <c r="D2508" s="267">
        <v>43907</v>
      </c>
      <c r="E2508" s="237" t="s">
        <v>5504</v>
      </c>
      <c r="F2508" s="237" t="s">
        <v>11</v>
      </c>
      <c r="G2508" s="237">
        <v>980863</v>
      </c>
      <c r="H2508" s="190"/>
      <c r="I2508" s="248" t="s">
        <v>6469</v>
      </c>
      <c r="J2508" s="190"/>
      <c r="K2508" s="190"/>
      <c r="L2508" s="190"/>
      <c r="M2508" s="190"/>
      <c r="N2508" s="268">
        <v>50</v>
      </c>
      <c r="O2508" s="268">
        <v>0</v>
      </c>
      <c r="P2508" s="190" t="s">
        <v>657</v>
      </c>
      <c r="Q2508" s="377"/>
    </row>
    <row r="2509" spans="1:17" ht="63.75">
      <c r="A2509" s="265">
        <v>16</v>
      </c>
      <c r="B2509" s="190"/>
      <c r="C2509" s="266" t="s">
        <v>43</v>
      </c>
      <c r="D2509" s="267">
        <v>43907</v>
      </c>
      <c r="E2509" s="237" t="s">
        <v>5505</v>
      </c>
      <c r="F2509" s="237" t="s">
        <v>618</v>
      </c>
      <c r="G2509" s="237">
        <v>10573</v>
      </c>
      <c r="H2509" s="190"/>
      <c r="I2509" s="248" t="s">
        <v>6470</v>
      </c>
      <c r="J2509" s="190"/>
      <c r="K2509" s="190"/>
      <c r="L2509" s="190"/>
      <c r="M2509" s="190"/>
      <c r="N2509" s="268">
        <v>126.08</v>
      </c>
      <c r="O2509" s="268">
        <v>0</v>
      </c>
      <c r="P2509" s="190" t="s">
        <v>657</v>
      </c>
      <c r="Q2509" s="377"/>
    </row>
    <row r="2510" spans="1:17" ht="76.5">
      <c r="A2510" s="265">
        <v>16</v>
      </c>
      <c r="B2510" s="190"/>
      <c r="C2510" s="266" t="s">
        <v>43</v>
      </c>
      <c r="D2510" s="267">
        <v>43907</v>
      </c>
      <c r="E2510" s="237" t="s">
        <v>5506</v>
      </c>
      <c r="F2510" s="237" t="s">
        <v>618</v>
      </c>
      <c r="G2510" s="237">
        <v>10571</v>
      </c>
      <c r="H2510" s="190"/>
      <c r="I2510" s="248" t="s">
        <v>6471</v>
      </c>
      <c r="J2510" s="190"/>
      <c r="K2510" s="190"/>
      <c r="L2510" s="190"/>
      <c r="M2510" s="190"/>
      <c r="N2510" s="268">
        <v>118.84</v>
      </c>
      <c r="O2510" s="268">
        <v>0</v>
      </c>
      <c r="P2510" s="190" t="s">
        <v>657</v>
      </c>
      <c r="Q2510" s="377"/>
    </row>
    <row r="2511" spans="1:17" ht="102">
      <c r="A2511" s="265">
        <v>197</v>
      </c>
      <c r="B2511" s="190"/>
      <c r="C2511" s="266" t="s">
        <v>1291</v>
      </c>
      <c r="D2511" s="267">
        <v>43907</v>
      </c>
      <c r="E2511" s="237" t="s">
        <v>5507</v>
      </c>
      <c r="F2511" s="237" t="s">
        <v>618</v>
      </c>
      <c r="G2511" s="237">
        <v>10574</v>
      </c>
      <c r="H2511" s="190"/>
      <c r="I2511" s="248" t="s">
        <v>6472</v>
      </c>
      <c r="J2511" s="190"/>
      <c r="K2511" s="190"/>
      <c r="L2511" s="190"/>
      <c r="M2511" s="190"/>
      <c r="N2511" s="268">
        <v>223.25</v>
      </c>
      <c r="O2511" s="268">
        <v>0</v>
      </c>
      <c r="P2511" s="190" t="s">
        <v>657</v>
      </c>
      <c r="Q2511" s="377"/>
    </row>
    <row r="2512" spans="1:17" ht="51">
      <c r="A2512" s="265">
        <v>117</v>
      </c>
      <c r="B2512" s="190"/>
      <c r="C2512" s="266" t="s">
        <v>61</v>
      </c>
      <c r="D2512" s="267">
        <v>43907</v>
      </c>
      <c r="E2512" s="237" t="s">
        <v>5508</v>
      </c>
      <c r="F2512" s="237" t="s">
        <v>11</v>
      </c>
      <c r="G2512" s="237">
        <v>980881</v>
      </c>
      <c r="H2512" s="190"/>
      <c r="I2512" s="248" t="s">
        <v>6473</v>
      </c>
      <c r="J2512" s="190"/>
      <c r="K2512" s="190"/>
      <c r="L2512" s="190"/>
      <c r="M2512" s="190"/>
      <c r="N2512" s="268">
        <v>50</v>
      </c>
      <c r="O2512" s="268">
        <v>0</v>
      </c>
      <c r="P2512" s="190" t="s">
        <v>657</v>
      </c>
      <c r="Q2512" s="377"/>
    </row>
    <row r="2513" spans="1:17" ht="63.75">
      <c r="A2513" s="265" t="s">
        <v>562</v>
      </c>
      <c r="B2513" s="190"/>
      <c r="C2513" s="266" t="s">
        <v>604</v>
      </c>
      <c r="D2513" s="267">
        <v>43907</v>
      </c>
      <c r="E2513" s="237" t="s">
        <v>5509</v>
      </c>
      <c r="F2513" s="237" t="s">
        <v>6</v>
      </c>
      <c r="G2513" s="237">
        <v>1256299</v>
      </c>
      <c r="H2513" s="190"/>
      <c r="I2513" s="248" t="s">
        <v>6474</v>
      </c>
      <c r="J2513" s="190"/>
      <c r="K2513" s="190"/>
      <c r="L2513" s="190"/>
      <c r="M2513" s="190"/>
      <c r="N2513" s="268">
        <v>0</v>
      </c>
      <c r="O2513" s="268">
        <v>2075.96</v>
      </c>
      <c r="P2513" s="190" t="s">
        <v>657</v>
      </c>
      <c r="Q2513" s="377"/>
    </row>
    <row r="2514" spans="1:17" ht="76.5">
      <c r="A2514" s="265" t="s">
        <v>562</v>
      </c>
      <c r="B2514" s="190"/>
      <c r="C2514" s="266" t="s">
        <v>604</v>
      </c>
      <c r="D2514" s="267">
        <v>43907</v>
      </c>
      <c r="E2514" s="237" t="s">
        <v>5510</v>
      </c>
      <c r="F2514" s="237" t="s">
        <v>6</v>
      </c>
      <c r="G2514" s="237">
        <v>1256301</v>
      </c>
      <c r="H2514" s="190"/>
      <c r="I2514" s="248" t="s">
        <v>6475</v>
      </c>
      <c r="J2514" s="190"/>
      <c r="K2514" s="190"/>
      <c r="L2514" s="190"/>
      <c r="M2514" s="190"/>
      <c r="N2514" s="268">
        <v>0</v>
      </c>
      <c r="O2514" s="268">
        <v>1149.98</v>
      </c>
      <c r="P2514" s="190" t="s">
        <v>657</v>
      </c>
      <c r="Q2514" s="377"/>
    </row>
    <row r="2515" spans="1:17" ht="51">
      <c r="A2515" s="265" t="s">
        <v>562</v>
      </c>
      <c r="B2515" s="190"/>
      <c r="C2515" s="266" t="s">
        <v>604</v>
      </c>
      <c r="D2515" s="267">
        <v>43907</v>
      </c>
      <c r="E2515" s="237" t="s">
        <v>5511</v>
      </c>
      <c r="F2515" s="237" t="s">
        <v>6</v>
      </c>
      <c r="G2515" s="237">
        <v>1256322</v>
      </c>
      <c r="H2515" s="190"/>
      <c r="I2515" s="248" t="s">
        <v>6476</v>
      </c>
      <c r="J2515" s="190"/>
      <c r="K2515" s="190"/>
      <c r="L2515" s="190"/>
      <c r="M2515" s="190"/>
      <c r="N2515" s="268">
        <v>0</v>
      </c>
      <c r="O2515" s="268">
        <v>256.16000000000003</v>
      </c>
      <c r="P2515" s="190" t="s">
        <v>657</v>
      </c>
      <c r="Q2515" s="377"/>
    </row>
    <row r="2516" spans="1:17" ht="51">
      <c r="A2516" s="265" t="s">
        <v>554</v>
      </c>
      <c r="B2516" s="190"/>
      <c r="C2516" s="266" t="s">
        <v>728</v>
      </c>
      <c r="D2516" s="267">
        <v>43907</v>
      </c>
      <c r="E2516" s="237" t="s">
        <v>5513</v>
      </c>
      <c r="F2516" s="237" t="s">
        <v>15</v>
      </c>
      <c r="G2516" s="237">
        <v>1299291</v>
      </c>
      <c r="H2516" s="190"/>
      <c r="I2516" s="248" t="s">
        <v>6478</v>
      </c>
      <c r="J2516" s="190"/>
      <c r="K2516" s="190"/>
      <c r="L2516" s="190"/>
      <c r="M2516" s="190"/>
      <c r="N2516" s="268">
        <v>50</v>
      </c>
      <c r="O2516" s="268">
        <v>0</v>
      </c>
      <c r="P2516" s="190" t="s">
        <v>657</v>
      </c>
      <c r="Q2516" s="377"/>
    </row>
    <row r="2517" spans="1:17" ht="51">
      <c r="A2517" s="265" t="s">
        <v>554</v>
      </c>
      <c r="B2517" s="190"/>
      <c r="C2517" s="266" t="s">
        <v>728</v>
      </c>
      <c r="D2517" s="267">
        <v>43907</v>
      </c>
      <c r="E2517" s="237" t="s">
        <v>5514</v>
      </c>
      <c r="F2517" s="237" t="s">
        <v>15</v>
      </c>
      <c r="G2517" s="237">
        <v>1299293</v>
      </c>
      <c r="H2517" s="190"/>
      <c r="I2517" s="248" t="s">
        <v>6478</v>
      </c>
      <c r="J2517" s="190"/>
      <c r="K2517" s="190"/>
      <c r="L2517" s="190"/>
      <c r="M2517" s="190"/>
      <c r="N2517" s="268">
        <v>50</v>
      </c>
      <c r="O2517" s="268">
        <v>0</v>
      </c>
      <c r="P2517" s="190" t="s">
        <v>657</v>
      </c>
      <c r="Q2517" s="377"/>
    </row>
    <row r="2518" spans="1:17" ht="51">
      <c r="A2518" s="265" t="s">
        <v>554</v>
      </c>
      <c r="B2518" s="190"/>
      <c r="C2518" s="266" t="s">
        <v>728</v>
      </c>
      <c r="D2518" s="267">
        <v>43907</v>
      </c>
      <c r="E2518" s="237" t="s">
        <v>5515</v>
      </c>
      <c r="F2518" s="237" t="s">
        <v>15</v>
      </c>
      <c r="G2518" s="237">
        <v>1299295</v>
      </c>
      <c r="H2518" s="190"/>
      <c r="I2518" s="248" t="s">
        <v>6479</v>
      </c>
      <c r="J2518" s="190"/>
      <c r="K2518" s="190"/>
      <c r="L2518" s="190"/>
      <c r="M2518" s="190"/>
      <c r="N2518" s="268">
        <v>50</v>
      </c>
      <c r="O2518" s="268">
        <v>0</v>
      </c>
      <c r="P2518" s="190" t="s">
        <v>657</v>
      </c>
      <c r="Q2518" s="377"/>
    </row>
    <row r="2519" spans="1:17" ht="63.75">
      <c r="A2519" s="265" t="s">
        <v>554</v>
      </c>
      <c r="B2519" s="190"/>
      <c r="C2519" s="266" t="s">
        <v>728</v>
      </c>
      <c r="D2519" s="267">
        <v>43907</v>
      </c>
      <c r="E2519" s="237" t="s">
        <v>5516</v>
      </c>
      <c r="F2519" s="237" t="s">
        <v>15</v>
      </c>
      <c r="G2519" s="237">
        <v>1299297</v>
      </c>
      <c r="H2519" s="190"/>
      <c r="I2519" s="248" t="s">
        <v>6480</v>
      </c>
      <c r="J2519" s="190"/>
      <c r="K2519" s="190"/>
      <c r="L2519" s="190"/>
      <c r="M2519" s="190"/>
      <c r="N2519" s="268">
        <v>50</v>
      </c>
      <c r="O2519" s="268">
        <v>0</v>
      </c>
      <c r="P2519" s="190" t="s">
        <v>657</v>
      </c>
      <c r="Q2519" s="377"/>
    </row>
    <row r="2520" spans="1:17" ht="51">
      <c r="A2520" s="265" t="s">
        <v>554</v>
      </c>
      <c r="B2520" s="190"/>
      <c r="C2520" s="266" t="s">
        <v>728</v>
      </c>
      <c r="D2520" s="267">
        <v>43907</v>
      </c>
      <c r="E2520" s="237" t="s">
        <v>5517</v>
      </c>
      <c r="F2520" s="237" t="s">
        <v>15</v>
      </c>
      <c r="G2520" s="237">
        <v>1299301</v>
      </c>
      <c r="H2520" s="190"/>
      <c r="I2520" s="248" t="s">
        <v>6481</v>
      </c>
      <c r="J2520" s="190"/>
      <c r="K2520" s="190"/>
      <c r="L2520" s="190"/>
      <c r="M2520" s="190"/>
      <c r="N2520" s="268">
        <v>50</v>
      </c>
      <c r="O2520" s="268">
        <v>0</v>
      </c>
      <c r="P2520" s="190" t="s">
        <v>657</v>
      </c>
      <c r="Q2520" s="377"/>
    </row>
    <row r="2521" spans="1:17" ht="51">
      <c r="A2521" s="265">
        <v>340</v>
      </c>
      <c r="B2521" s="190"/>
      <c r="C2521" s="266" t="s">
        <v>145</v>
      </c>
      <c r="D2521" s="267">
        <v>43907</v>
      </c>
      <c r="E2521" s="237" t="s">
        <v>5518</v>
      </c>
      <c r="F2521" s="237" t="s">
        <v>6</v>
      </c>
      <c r="G2521" s="237">
        <v>1299592</v>
      </c>
      <c r="H2521" s="190"/>
      <c r="I2521" s="248" t="s">
        <v>6482</v>
      </c>
      <c r="J2521" s="190"/>
      <c r="K2521" s="190"/>
      <c r="L2521" s="190"/>
      <c r="M2521" s="190"/>
      <c r="N2521" s="268">
        <v>0</v>
      </c>
      <c r="O2521" s="268">
        <v>11147.5</v>
      </c>
      <c r="P2521" s="190" t="s">
        <v>657</v>
      </c>
      <c r="Q2521" s="377"/>
    </row>
    <row r="2522" spans="1:17" ht="51">
      <c r="A2522" s="265">
        <v>340</v>
      </c>
      <c r="B2522" s="190"/>
      <c r="C2522" s="266" t="s">
        <v>145</v>
      </c>
      <c r="D2522" s="267">
        <v>43907</v>
      </c>
      <c r="E2522" s="237" t="s">
        <v>5519</v>
      </c>
      <c r="F2522" s="237" t="s">
        <v>15</v>
      </c>
      <c r="G2522" s="237">
        <v>1299593</v>
      </c>
      <c r="H2522" s="190"/>
      <c r="I2522" s="248" t="s">
        <v>6483</v>
      </c>
      <c r="J2522" s="190"/>
      <c r="K2522" s="190"/>
      <c r="L2522" s="190"/>
      <c r="M2522" s="190"/>
      <c r="N2522" s="268">
        <v>50</v>
      </c>
      <c r="O2522" s="268">
        <v>0</v>
      </c>
      <c r="P2522" s="190" t="s">
        <v>657</v>
      </c>
      <c r="Q2522" s="377"/>
    </row>
    <row r="2523" spans="1:17" ht="51">
      <c r="A2523" s="265">
        <v>513</v>
      </c>
      <c r="B2523" s="190"/>
      <c r="C2523" s="266" t="s">
        <v>169</v>
      </c>
      <c r="D2523" s="267">
        <v>43907</v>
      </c>
      <c r="E2523" s="237" t="s">
        <v>5520</v>
      </c>
      <c r="F2523" s="237" t="s">
        <v>15</v>
      </c>
      <c r="G2523" s="237">
        <v>1299648</v>
      </c>
      <c r="H2523" s="190"/>
      <c r="I2523" s="248" t="s">
        <v>4741</v>
      </c>
      <c r="J2523" s="190"/>
      <c r="K2523" s="190"/>
      <c r="L2523" s="190"/>
      <c r="M2523" s="190"/>
      <c r="N2523" s="268">
        <v>50</v>
      </c>
      <c r="O2523" s="268">
        <v>0</v>
      </c>
      <c r="P2523" s="190" t="s">
        <v>657</v>
      </c>
      <c r="Q2523" s="377"/>
    </row>
    <row r="2524" spans="1:17" ht="51">
      <c r="A2524" s="265">
        <v>513</v>
      </c>
      <c r="B2524" s="190"/>
      <c r="C2524" s="266" t="s">
        <v>169</v>
      </c>
      <c r="D2524" s="267">
        <v>43907</v>
      </c>
      <c r="E2524" s="237" t="s">
        <v>5521</v>
      </c>
      <c r="F2524" s="237" t="s">
        <v>15</v>
      </c>
      <c r="G2524" s="237">
        <v>1299650</v>
      </c>
      <c r="H2524" s="190"/>
      <c r="I2524" s="248" t="s">
        <v>6484</v>
      </c>
      <c r="J2524" s="190"/>
      <c r="K2524" s="190"/>
      <c r="L2524" s="190"/>
      <c r="M2524" s="190"/>
      <c r="N2524" s="268">
        <v>50</v>
      </c>
      <c r="O2524" s="268">
        <v>0</v>
      </c>
      <c r="P2524" s="190" t="s">
        <v>657</v>
      </c>
      <c r="Q2524" s="377"/>
    </row>
    <row r="2525" spans="1:17" ht="51">
      <c r="A2525" s="265">
        <v>513</v>
      </c>
      <c r="B2525" s="190"/>
      <c r="C2525" s="266" t="s">
        <v>169</v>
      </c>
      <c r="D2525" s="267">
        <v>43907</v>
      </c>
      <c r="E2525" s="237" t="s">
        <v>5522</v>
      </c>
      <c r="F2525" s="237" t="s">
        <v>15</v>
      </c>
      <c r="G2525" s="237">
        <v>1299682</v>
      </c>
      <c r="H2525" s="190"/>
      <c r="I2525" s="248" t="s">
        <v>6485</v>
      </c>
      <c r="J2525" s="190"/>
      <c r="K2525" s="190"/>
      <c r="L2525" s="190"/>
      <c r="M2525" s="190"/>
      <c r="N2525" s="268">
        <v>50</v>
      </c>
      <c r="O2525" s="268">
        <v>0</v>
      </c>
      <c r="P2525" s="190" t="s">
        <v>657</v>
      </c>
      <c r="Q2525" s="377"/>
    </row>
    <row r="2526" spans="1:17" ht="63.75">
      <c r="A2526" s="265">
        <v>513</v>
      </c>
      <c r="B2526" s="190"/>
      <c r="C2526" s="266" t="s">
        <v>169</v>
      </c>
      <c r="D2526" s="267">
        <v>43907</v>
      </c>
      <c r="E2526" s="237" t="s">
        <v>5523</v>
      </c>
      <c r="F2526" s="237" t="s">
        <v>15</v>
      </c>
      <c r="G2526" s="237">
        <v>1299441</v>
      </c>
      <c r="H2526" s="190"/>
      <c r="I2526" s="248" t="s">
        <v>6486</v>
      </c>
      <c r="J2526" s="190"/>
      <c r="K2526" s="190"/>
      <c r="L2526" s="190"/>
      <c r="M2526" s="190"/>
      <c r="N2526" s="268">
        <v>50</v>
      </c>
      <c r="O2526" s="268">
        <v>0</v>
      </c>
      <c r="P2526" s="190" t="s">
        <v>657</v>
      </c>
      <c r="Q2526" s="377"/>
    </row>
    <row r="2527" spans="1:17" ht="51">
      <c r="A2527" s="265">
        <v>41</v>
      </c>
      <c r="B2527" s="190"/>
      <c r="C2527" s="266" t="s">
        <v>47</v>
      </c>
      <c r="D2527" s="267">
        <v>43908</v>
      </c>
      <c r="E2527" s="237" t="s">
        <v>5524</v>
      </c>
      <c r="F2527" s="237" t="s">
        <v>3</v>
      </c>
      <c r="G2527" s="237">
        <v>1832599</v>
      </c>
      <c r="H2527" s="190"/>
      <c r="I2527" s="248" t="s">
        <v>6487</v>
      </c>
      <c r="J2527" s="190"/>
      <c r="K2527" s="190"/>
      <c r="L2527" s="190"/>
      <c r="M2527" s="190"/>
      <c r="N2527" s="268">
        <v>0</v>
      </c>
      <c r="O2527" s="268">
        <v>1113</v>
      </c>
      <c r="P2527" s="190" t="s">
        <v>657</v>
      </c>
      <c r="Q2527" s="377"/>
    </row>
    <row r="2528" spans="1:17" ht="63.75">
      <c r="A2528" s="265">
        <v>86</v>
      </c>
      <c r="B2528" s="190"/>
      <c r="C2528" s="266" t="s">
        <v>56</v>
      </c>
      <c r="D2528" s="267">
        <v>43908</v>
      </c>
      <c r="E2528" s="237" t="s">
        <v>5525</v>
      </c>
      <c r="F2528" s="237" t="s">
        <v>3</v>
      </c>
      <c r="G2528" s="237">
        <v>1832608</v>
      </c>
      <c r="H2528" s="190"/>
      <c r="I2528" s="248" t="s">
        <v>6488</v>
      </c>
      <c r="J2528" s="190"/>
      <c r="K2528" s="190"/>
      <c r="L2528" s="190"/>
      <c r="M2528" s="190"/>
      <c r="N2528" s="268">
        <v>0</v>
      </c>
      <c r="O2528" s="268">
        <v>1250</v>
      </c>
      <c r="P2528" s="190" t="s">
        <v>657</v>
      </c>
      <c r="Q2528" s="377"/>
    </row>
    <row r="2529" spans="1:17" ht="51">
      <c r="A2529" s="265">
        <v>46</v>
      </c>
      <c r="B2529" s="190"/>
      <c r="C2529" s="266" t="s">
        <v>48</v>
      </c>
      <c r="D2529" s="267">
        <v>43908</v>
      </c>
      <c r="E2529" s="237" t="s">
        <v>5526</v>
      </c>
      <c r="F2529" s="237" t="s">
        <v>3</v>
      </c>
      <c r="G2529" s="237">
        <v>1832674</v>
      </c>
      <c r="H2529" s="190"/>
      <c r="I2529" s="248" t="s">
        <v>6378</v>
      </c>
      <c r="J2529" s="190"/>
      <c r="K2529" s="190"/>
      <c r="L2529" s="190"/>
      <c r="M2529" s="190"/>
      <c r="N2529" s="268">
        <v>0</v>
      </c>
      <c r="O2529" s="268">
        <v>1000</v>
      </c>
      <c r="P2529" s="190" t="s">
        <v>657</v>
      </c>
      <c r="Q2529" s="377"/>
    </row>
    <row r="2530" spans="1:17" ht="63.75">
      <c r="A2530" s="265" t="s">
        <v>553</v>
      </c>
      <c r="B2530" s="190"/>
      <c r="C2530" s="266" t="s">
        <v>605</v>
      </c>
      <c r="D2530" s="267">
        <v>43908</v>
      </c>
      <c r="E2530" s="237" t="s">
        <v>5527</v>
      </c>
      <c r="F2530" s="237" t="s">
        <v>3</v>
      </c>
      <c r="G2530" s="237">
        <v>1832678</v>
      </c>
      <c r="H2530" s="190"/>
      <c r="I2530" s="248" t="s">
        <v>6489</v>
      </c>
      <c r="J2530" s="190"/>
      <c r="K2530" s="190"/>
      <c r="L2530" s="190"/>
      <c r="M2530" s="190"/>
      <c r="N2530" s="268">
        <v>0</v>
      </c>
      <c r="O2530" s="268">
        <v>179.66</v>
      </c>
      <c r="P2530" s="190" t="s">
        <v>657</v>
      </c>
      <c r="Q2530" s="377"/>
    </row>
    <row r="2531" spans="1:17" ht="63.75">
      <c r="A2531" s="265">
        <v>46</v>
      </c>
      <c r="B2531" s="190"/>
      <c r="C2531" s="266" t="s">
        <v>48</v>
      </c>
      <c r="D2531" s="267">
        <v>43908</v>
      </c>
      <c r="E2531" s="237" t="s">
        <v>5528</v>
      </c>
      <c r="F2531" s="237" t="s">
        <v>3</v>
      </c>
      <c r="G2531" s="237">
        <v>1832679</v>
      </c>
      <c r="H2531" s="190"/>
      <c r="I2531" s="248" t="s">
        <v>6490</v>
      </c>
      <c r="J2531" s="190"/>
      <c r="K2531" s="190"/>
      <c r="L2531" s="190"/>
      <c r="M2531" s="190"/>
      <c r="N2531" s="268">
        <v>0</v>
      </c>
      <c r="O2531" s="268">
        <v>79.44</v>
      </c>
      <c r="P2531" s="190" t="s">
        <v>657</v>
      </c>
      <c r="Q2531" s="377"/>
    </row>
    <row r="2532" spans="1:17" ht="38.25">
      <c r="A2532" s="265">
        <v>283</v>
      </c>
      <c r="B2532" s="190"/>
      <c r="C2532" s="266" t="s">
        <v>124</v>
      </c>
      <c r="D2532" s="267">
        <v>43908</v>
      </c>
      <c r="E2532" s="237" t="s">
        <v>5529</v>
      </c>
      <c r="F2532" s="237" t="s">
        <v>3</v>
      </c>
      <c r="G2532" s="237">
        <v>1832681</v>
      </c>
      <c r="H2532" s="190"/>
      <c r="I2532" s="248" t="s">
        <v>6491</v>
      </c>
      <c r="J2532" s="190"/>
      <c r="K2532" s="190"/>
      <c r="L2532" s="190"/>
      <c r="M2532" s="190"/>
      <c r="N2532" s="268">
        <v>0</v>
      </c>
      <c r="O2532" s="268">
        <v>1113</v>
      </c>
      <c r="P2532" s="190" t="s">
        <v>657</v>
      </c>
      <c r="Q2532" s="377"/>
    </row>
    <row r="2533" spans="1:17" ht="38.25">
      <c r="A2533" s="265">
        <v>283</v>
      </c>
      <c r="B2533" s="190"/>
      <c r="C2533" s="266" t="s">
        <v>124</v>
      </c>
      <c r="D2533" s="267">
        <v>43908</v>
      </c>
      <c r="E2533" s="237" t="s">
        <v>5530</v>
      </c>
      <c r="F2533" s="237" t="s">
        <v>3</v>
      </c>
      <c r="G2533" s="237">
        <v>1832685</v>
      </c>
      <c r="H2533" s="190"/>
      <c r="I2533" s="248" t="s">
        <v>6492</v>
      </c>
      <c r="J2533" s="190"/>
      <c r="K2533" s="190"/>
      <c r="L2533" s="190"/>
      <c r="M2533" s="190"/>
      <c r="N2533" s="268">
        <v>0</v>
      </c>
      <c r="O2533" s="268">
        <v>1955</v>
      </c>
      <c r="P2533" s="190" t="s">
        <v>657</v>
      </c>
      <c r="Q2533" s="377"/>
    </row>
    <row r="2534" spans="1:17" ht="63.75">
      <c r="A2534" s="265" t="s">
        <v>553</v>
      </c>
      <c r="B2534" s="190"/>
      <c r="C2534" s="266" t="s">
        <v>605</v>
      </c>
      <c r="D2534" s="267">
        <v>43908</v>
      </c>
      <c r="E2534" s="237" t="s">
        <v>5531</v>
      </c>
      <c r="F2534" s="237" t="s">
        <v>3</v>
      </c>
      <c r="G2534" s="237">
        <v>1832686</v>
      </c>
      <c r="H2534" s="190"/>
      <c r="I2534" s="248" t="s">
        <v>6493</v>
      </c>
      <c r="J2534" s="190"/>
      <c r="K2534" s="190"/>
      <c r="L2534" s="190"/>
      <c r="M2534" s="190"/>
      <c r="N2534" s="268">
        <v>0</v>
      </c>
      <c r="O2534" s="268">
        <v>125.65</v>
      </c>
      <c r="P2534" s="190" t="s">
        <v>657</v>
      </c>
      <c r="Q2534" s="377"/>
    </row>
    <row r="2535" spans="1:17" ht="51">
      <c r="A2535" s="265">
        <v>283</v>
      </c>
      <c r="B2535" s="190"/>
      <c r="C2535" s="266" t="s">
        <v>124</v>
      </c>
      <c r="D2535" s="267">
        <v>43908</v>
      </c>
      <c r="E2535" s="237" t="s">
        <v>5532</v>
      </c>
      <c r="F2535" s="237" t="s">
        <v>3</v>
      </c>
      <c r="G2535" s="237">
        <v>1832689</v>
      </c>
      <c r="H2535" s="190"/>
      <c r="I2535" s="248" t="s">
        <v>6494</v>
      </c>
      <c r="J2535" s="190"/>
      <c r="K2535" s="190"/>
      <c r="L2535" s="190"/>
      <c r="M2535" s="190"/>
      <c r="N2535" s="268">
        <v>0</v>
      </c>
      <c r="O2535" s="268">
        <v>257</v>
      </c>
      <c r="P2535" s="190" t="s">
        <v>657</v>
      </c>
      <c r="Q2535" s="377"/>
    </row>
    <row r="2536" spans="1:17" ht="38.25">
      <c r="A2536" s="265">
        <v>283</v>
      </c>
      <c r="B2536" s="190"/>
      <c r="C2536" s="266" t="s">
        <v>124</v>
      </c>
      <c r="D2536" s="267">
        <v>43908</v>
      </c>
      <c r="E2536" s="237" t="s">
        <v>5533</v>
      </c>
      <c r="F2536" s="237" t="s">
        <v>3</v>
      </c>
      <c r="G2536" s="237">
        <v>1832694</v>
      </c>
      <c r="H2536" s="190"/>
      <c r="I2536" s="248" t="s">
        <v>6495</v>
      </c>
      <c r="J2536" s="190"/>
      <c r="K2536" s="190"/>
      <c r="L2536" s="190"/>
      <c r="M2536" s="190"/>
      <c r="N2536" s="268">
        <v>0</v>
      </c>
      <c r="O2536" s="268">
        <v>1855</v>
      </c>
      <c r="P2536" s="190" t="s">
        <v>657</v>
      </c>
      <c r="Q2536" s="377"/>
    </row>
    <row r="2537" spans="1:17" ht="38.25">
      <c r="A2537" s="265">
        <v>283</v>
      </c>
      <c r="B2537" s="190"/>
      <c r="C2537" s="266" t="s">
        <v>124</v>
      </c>
      <c r="D2537" s="267">
        <v>43908</v>
      </c>
      <c r="E2537" s="237" t="s">
        <v>5534</v>
      </c>
      <c r="F2537" s="237" t="s">
        <v>3</v>
      </c>
      <c r="G2537" s="237">
        <v>1832696</v>
      </c>
      <c r="H2537" s="190"/>
      <c r="I2537" s="248" t="s">
        <v>6496</v>
      </c>
      <c r="J2537" s="190"/>
      <c r="K2537" s="190"/>
      <c r="L2537" s="190"/>
      <c r="M2537" s="190"/>
      <c r="N2537" s="268">
        <v>0</v>
      </c>
      <c r="O2537" s="268">
        <v>1855</v>
      </c>
      <c r="P2537" s="190" t="s">
        <v>657</v>
      </c>
      <c r="Q2537" s="377"/>
    </row>
    <row r="2538" spans="1:17" ht="38.25">
      <c r="A2538" s="265">
        <v>85</v>
      </c>
      <c r="B2538" s="190"/>
      <c r="C2538" s="266" t="s">
        <v>706</v>
      </c>
      <c r="D2538" s="267">
        <v>43908</v>
      </c>
      <c r="E2538" s="237" t="s">
        <v>5535</v>
      </c>
      <c r="F2538" s="237" t="s">
        <v>3</v>
      </c>
      <c r="G2538" s="237">
        <v>1832652</v>
      </c>
      <c r="H2538" s="190"/>
      <c r="I2538" s="248" t="s">
        <v>6497</v>
      </c>
      <c r="J2538" s="190"/>
      <c r="K2538" s="190"/>
      <c r="L2538" s="190"/>
      <c r="M2538" s="190"/>
      <c r="N2538" s="268">
        <v>0</v>
      </c>
      <c r="O2538" s="268">
        <v>1740</v>
      </c>
      <c r="P2538" s="190" t="s">
        <v>657</v>
      </c>
      <c r="Q2538" s="377"/>
    </row>
    <row r="2539" spans="1:17" ht="63.75">
      <c r="A2539" s="265">
        <v>512</v>
      </c>
      <c r="B2539" s="190"/>
      <c r="C2539" s="266" t="s">
        <v>730</v>
      </c>
      <c r="D2539" s="267">
        <v>43908</v>
      </c>
      <c r="E2539" s="237" t="s">
        <v>5536</v>
      </c>
      <c r="F2539" s="237" t="s">
        <v>3</v>
      </c>
      <c r="G2539" s="237">
        <v>1832660</v>
      </c>
      <c r="H2539" s="190"/>
      <c r="I2539" s="248" t="s">
        <v>6498</v>
      </c>
      <c r="J2539" s="190"/>
      <c r="K2539" s="190"/>
      <c r="L2539" s="190"/>
      <c r="M2539" s="190"/>
      <c r="N2539" s="268">
        <v>0</v>
      </c>
      <c r="O2539" s="268">
        <v>142</v>
      </c>
      <c r="P2539" s="190" t="s">
        <v>657</v>
      </c>
      <c r="Q2539" s="377"/>
    </row>
    <row r="2540" spans="1:17" ht="51">
      <c r="A2540" s="265">
        <v>41</v>
      </c>
      <c r="B2540" s="190"/>
      <c r="C2540" s="266" t="s">
        <v>47</v>
      </c>
      <c r="D2540" s="267">
        <v>43908</v>
      </c>
      <c r="E2540" s="237" t="s">
        <v>5537</v>
      </c>
      <c r="F2540" s="237" t="s">
        <v>3</v>
      </c>
      <c r="G2540" s="237">
        <v>1832721</v>
      </c>
      <c r="H2540" s="190"/>
      <c r="I2540" s="248" t="s">
        <v>6499</v>
      </c>
      <c r="J2540" s="190"/>
      <c r="K2540" s="190"/>
      <c r="L2540" s="190"/>
      <c r="M2540" s="190"/>
      <c r="N2540" s="268">
        <v>0</v>
      </c>
      <c r="O2540" s="268">
        <v>1100</v>
      </c>
      <c r="P2540" s="190" t="s">
        <v>657</v>
      </c>
      <c r="Q2540" s="377"/>
    </row>
    <row r="2541" spans="1:17" ht="51">
      <c r="A2541" s="265">
        <v>41</v>
      </c>
      <c r="B2541" s="190"/>
      <c r="C2541" s="266" t="s">
        <v>47</v>
      </c>
      <c r="D2541" s="267">
        <v>43908</v>
      </c>
      <c r="E2541" s="237" t="s">
        <v>5538</v>
      </c>
      <c r="F2541" s="237" t="s">
        <v>3</v>
      </c>
      <c r="G2541" s="237">
        <v>1832724</v>
      </c>
      <c r="H2541" s="190"/>
      <c r="I2541" s="248" t="s">
        <v>6499</v>
      </c>
      <c r="J2541" s="190"/>
      <c r="K2541" s="190"/>
      <c r="L2541" s="190"/>
      <c r="M2541" s="190"/>
      <c r="N2541" s="268">
        <v>0</v>
      </c>
      <c r="O2541" s="268">
        <v>900</v>
      </c>
      <c r="P2541" s="190" t="s">
        <v>657</v>
      </c>
      <c r="Q2541" s="377"/>
    </row>
    <row r="2542" spans="1:17" ht="63.75">
      <c r="A2542" s="265">
        <v>35</v>
      </c>
      <c r="B2542" s="190"/>
      <c r="C2542" s="266" t="s">
        <v>46</v>
      </c>
      <c r="D2542" s="267">
        <v>43908</v>
      </c>
      <c r="E2542" s="237" t="s">
        <v>5539</v>
      </c>
      <c r="F2542" s="237" t="s">
        <v>3</v>
      </c>
      <c r="G2542" s="237">
        <v>1832730</v>
      </c>
      <c r="H2542" s="190"/>
      <c r="I2542" s="248" t="s">
        <v>6500</v>
      </c>
      <c r="J2542" s="190"/>
      <c r="K2542" s="190"/>
      <c r="L2542" s="190"/>
      <c r="M2542" s="190"/>
      <c r="N2542" s="268">
        <v>0</v>
      </c>
      <c r="O2542" s="268">
        <v>100</v>
      </c>
      <c r="P2542" s="190" t="s">
        <v>657</v>
      </c>
      <c r="Q2542" s="377"/>
    </row>
    <row r="2543" spans="1:17" ht="63.75">
      <c r="A2543" s="265">
        <v>35</v>
      </c>
      <c r="B2543" s="190"/>
      <c r="C2543" s="266" t="s">
        <v>46</v>
      </c>
      <c r="D2543" s="267">
        <v>43908</v>
      </c>
      <c r="E2543" s="237" t="s">
        <v>5540</v>
      </c>
      <c r="F2543" s="237" t="s">
        <v>3</v>
      </c>
      <c r="G2543" s="237">
        <v>1832732</v>
      </c>
      <c r="H2543" s="190"/>
      <c r="I2543" s="248" t="s">
        <v>6501</v>
      </c>
      <c r="J2543" s="190"/>
      <c r="K2543" s="190"/>
      <c r="L2543" s="190"/>
      <c r="M2543" s="190"/>
      <c r="N2543" s="268">
        <v>0</v>
      </c>
      <c r="O2543" s="268">
        <v>34.9</v>
      </c>
      <c r="P2543" s="190" t="s">
        <v>657</v>
      </c>
      <c r="Q2543" s="377"/>
    </row>
    <row r="2544" spans="1:17" ht="51">
      <c r="A2544" s="265">
        <v>41</v>
      </c>
      <c r="B2544" s="190"/>
      <c r="C2544" s="266" t="s">
        <v>47</v>
      </c>
      <c r="D2544" s="267">
        <v>43908</v>
      </c>
      <c r="E2544" s="237" t="s">
        <v>5541</v>
      </c>
      <c r="F2544" s="237" t="s">
        <v>3</v>
      </c>
      <c r="G2544" s="237">
        <v>1832742</v>
      </c>
      <c r="H2544" s="190"/>
      <c r="I2544" s="248" t="s">
        <v>6502</v>
      </c>
      <c r="J2544" s="190"/>
      <c r="K2544" s="190"/>
      <c r="L2544" s="190"/>
      <c r="M2544" s="190"/>
      <c r="N2544" s="268">
        <v>0</v>
      </c>
      <c r="O2544" s="268">
        <v>1113</v>
      </c>
      <c r="P2544" s="190" t="s">
        <v>657</v>
      </c>
      <c r="Q2544" s="377"/>
    </row>
    <row r="2545" spans="1:17" ht="38.25">
      <c r="A2545" s="265">
        <v>86</v>
      </c>
      <c r="B2545" s="190"/>
      <c r="C2545" s="266" t="s">
        <v>56</v>
      </c>
      <c r="D2545" s="267">
        <v>43908</v>
      </c>
      <c r="E2545" s="237" t="s">
        <v>5542</v>
      </c>
      <c r="F2545" s="237" t="s">
        <v>3</v>
      </c>
      <c r="G2545" s="237">
        <v>1832752</v>
      </c>
      <c r="H2545" s="190"/>
      <c r="I2545" s="248" t="s">
        <v>6503</v>
      </c>
      <c r="J2545" s="190"/>
      <c r="K2545" s="190"/>
      <c r="L2545" s="190"/>
      <c r="M2545" s="190"/>
      <c r="N2545" s="268">
        <v>0</v>
      </c>
      <c r="O2545" s="268">
        <v>64913.47</v>
      </c>
      <c r="P2545" s="190" t="s">
        <v>657</v>
      </c>
      <c r="Q2545" s="377"/>
    </row>
    <row r="2546" spans="1:17" ht="38.25">
      <c r="A2546" s="265">
        <v>16</v>
      </c>
      <c r="B2546" s="190"/>
      <c r="C2546" s="266" t="s">
        <v>43</v>
      </c>
      <c r="D2546" s="267">
        <v>43908</v>
      </c>
      <c r="E2546" s="237" t="s">
        <v>5543</v>
      </c>
      <c r="F2546" s="237" t="s">
        <v>3</v>
      </c>
      <c r="G2546" s="237">
        <v>1832755</v>
      </c>
      <c r="H2546" s="190"/>
      <c r="I2546" s="248" t="s">
        <v>6504</v>
      </c>
      <c r="J2546" s="190"/>
      <c r="K2546" s="190"/>
      <c r="L2546" s="190"/>
      <c r="M2546" s="190"/>
      <c r="N2546" s="268">
        <v>0</v>
      </c>
      <c r="O2546" s="268">
        <v>210</v>
      </c>
      <c r="P2546" s="190" t="s">
        <v>657</v>
      </c>
      <c r="Q2546" s="377"/>
    </row>
    <row r="2547" spans="1:17" ht="51">
      <c r="A2547" s="265">
        <v>234</v>
      </c>
      <c r="B2547" s="190"/>
      <c r="C2547" s="266" t="s">
        <v>633</v>
      </c>
      <c r="D2547" s="267">
        <v>43908</v>
      </c>
      <c r="E2547" s="237" t="s">
        <v>5544</v>
      </c>
      <c r="F2547" s="237" t="s">
        <v>3</v>
      </c>
      <c r="G2547" s="237">
        <v>1832756</v>
      </c>
      <c r="H2547" s="190"/>
      <c r="I2547" s="248" t="s">
        <v>6505</v>
      </c>
      <c r="J2547" s="190"/>
      <c r="K2547" s="190"/>
      <c r="L2547" s="190"/>
      <c r="M2547" s="190"/>
      <c r="N2547" s="268">
        <v>0</v>
      </c>
      <c r="O2547" s="268">
        <v>66</v>
      </c>
      <c r="P2547" s="190" t="s">
        <v>657</v>
      </c>
      <c r="Q2547" s="377"/>
    </row>
    <row r="2548" spans="1:17" ht="51">
      <c r="A2548" s="265">
        <v>47</v>
      </c>
      <c r="B2548" s="190"/>
      <c r="C2548" s="266" t="s">
        <v>49</v>
      </c>
      <c r="D2548" s="267">
        <v>43908</v>
      </c>
      <c r="E2548" s="237" t="s">
        <v>5545</v>
      </c>
      <c r="F2548" s="237" t="s">
        <v>3</v>
      </c>
      <c r="G2548" s="237">
        <v>1832757</v>
      </c>
      <c r="H2548" s="190"/>
      <c r="I2548" s="248" t="s">
        <v>6506</v>
      </c>
      <c r="J2548" s="190"/>
      <c r="K2548" s="190"/>
      <c r="L2548" s="190"/>
      <c r="M2548" s="190"/>
      <c r="N2548" s="268">
        <v>0</v>
      </c>
      <c r="O2548" s="268">
        <v>309.39999999999998</v>
      </c>
      <c r="P2548" s="190" t="s">
        <v>657</v>
      </c>
      <c r="Q2548" s="377"/>
    </row>
    <row r="2549" spans="1:17" ht="51">
      <c r="A2549" s="265">
        <v>234</v>
      </c>
      <c r="B2549" s="190"/>
      <c r="C2549" s="266" t="s">
        <v>633</v>
      </c>
      <c r="D2549" s="267">
        <v>43908</v>
      </c>
      <c r="E2549" s="237" t="s">
        <v>5546</v>
      </c>
      <c r="F2549" s="237" t="s">
        <v>3</v>
      </c>
      <c r="G2549" s="237">
        <v>1832758</v>
      </c>
      <c r="H2549" s="190"/>
      <c r="I2549" s="248" t="s">
        <v>6507</v>
      </c>
      <c r="J2549" s="190"/>
      <c r="K2549" s="190"/>
      <c r="L2549" s="190"/>
      <c r="M2549" s="190"/>
      <c r="N2549" s="268">
        <v>0</v>
      </c>
      <c r="O2549" s="268">
        <v>742</v>
      </c>
      <c r="P2549" s="190" t="s">
        <v>657</v>
      </c>
      <c r="Q2549" s="377"/>
    </row>
    <row r="2550" spans="1:17" ht="51">
      <c r="A2550" s="265">
        <v>234</v>
      </c>
      <c r="B2550" s="190"/>
      <c r="C2550" s="266" t="s">
        <v>633</v>
      </c>
      <c r="D2550" s="267">
        <v>43908</v>
      </c>
      <c r="E2550" s="237" t="s">
        <v>5547</v>
      </c>
      <c r="F2550" s="237" t="s">
        <v>3</v>
      </c>
      <c r="G2550" s="237">
        <v>1832759</v>
      </c>
      <c r="H2550" s="190"/>
      <c r="I2550" s="248" t="s">
        <v>6508</v>
      </c>
      <c r="J2550" s="190"/>
      <c r="K2550" s="190"/>
      <c r="L2550" s="190"/>
      <c r="M2550" s="190"/>
      <c r="N2550" s="268">
        <v>0</v>
      </c>
      <c r="O2550" s="268">
        <v>491</v>
      </c>
      <c r="P2550" s="190" t="s">
        <v>657</v>
      </c>
      <c r="Q2550" s="377"/>
    </row>
    <row r="2551" spans="1:17" ht="63.75">
      <c r="A2551" s="265">
        <v>234</v>
      </c>
      <c r="B2551" s="190"/>
      <c r="C2551" s="266" t="s">
        <v>633</v>
      </c>
      <c r="D2551" s="267">
        <v>43908</v>
      </c>
      <c r="E2551" s="237" t="s">
        <v>5548</v>
      </c>
      <c r="F2551" s="237" t="s">
        <v>3</v>
      </c>
      <c r="G2551" s="237">
        <v>1832760</v>
      </c>
      <c r="H2551" s="190"/>
      <c r="I2551" s="248" t="s">
        <v>6509</v>
      </c>
      <c r="J2551" s="190"/>
      <c r="K2551" s="190"/>
      <c r="L2551" s="190"/>
      <c r="M2551" s="190"/>
      <c r="N2551" s="268">
        <v>0</v>
      </c>
      <c r="O2551" s="268">
        <v>100</v>
      </c>
      <c r="P2551" s="190" t="s">
        <v>657</v>
      </c>
      <c r="Q2551" s="377"/>
    </row>
    <row r="2552" spans="1:17" ht="63.75">
      <c r="A2552" s="265">
        <v>46</v>
      </c>
      <c r="B2552" s="190"/>
      <c r="C2552" s="266" t="s">
        <v>48</v>
      </c>
      <c r="D2552" s="267">
        <v>43908</v>
      </c>
      <c r="E2552" s="237" t="s">
        <v>5549</v>
      </c>
      <c r="F2552" s="237" t="s">
        <v>3</v>
      </c>
      <c r="G2552" s="237">
        <v>1832579</v>
      </c>
      <c r="H2552" s="190"/>
      <c r="I2552" s="248" t="s">
        <v>6510</v>
      </c>
      <c r="J2552" s="190"/>
      <c r="K2552" s="190"/>
      <c r="L2552" s="190"/>
      <c r="M2552" s="190"/>
      <c r="N2552" s="268">
        <v>0</v>
      </c>
      <c r="O2552" s="268">
        <v>9503.7800000000007</v>
      </c>
      <c r="P2552" s="190" t="s">
        <v>657</v>
      </c>
      <c r="Q2552" s="377"/>
    </row>
    <row r="2553" spans="1:17" ht="63.75">
      <c r="A2553" s="265" t="s">
        <v>562</v>
      </c>
      <c r="B2553" s="190"/>
      <c r="C2553" s="266" t="s">
        <v>604</v>
      </c>
      <c r="D2553" s="267">
        <v>43908</v>
      </c>
      <c r="E2553" s="237" t="s">
        <v>5550</v>
      </c>
      <c r="F2553" s="237" t="s">
        <v>3</v>
      </c>
      <c r="G2553" s="237">
        <v>1832580</v>
      </c>
      <c r="H2553" s="190"/>
      <c r="I2553" s="248" t="s">
        <v>6511</v>
      </c>
      <c r="J2553" s="190"/>
      <c r="K2553" s="190"/>
      <c r="L2553" s="190"/>
      <c r="M2553" s="190"/>
      <c r="N2553" s="268">
        <v>0</v>
      </c>
      <c r="O2553" s="268">
        <v>816745.92</v>
      </c>
      <c r="P2553" s="190" t="s">
        <v>657</v>
      </c>
      <c r="Q2553" s="377"/>
    </row>
    <row r="2554" spans="1:17" ht="63.75">
      <c r="A2554" s="265">
        <v>46</v>
      </c>
      <c r="B2554" s="190"/>
      <c r="C2554" s="266" t="s">
        <v>48</v>
      </c>
      <c r="D2554" s="267">
        <v>43908</v>
      </c>
      <c r="E2554" s="237" t="s">
        <v>5551</v>
      </c>
      <c r="F2554" s="237" t="s">
        <v>3</v>
      </c>
      <c r="G2554" s="237">
        <v>1832584</v>
      </c>
      <c r="H2554" s="190"/>
      <c r="I2554" s="248" t="s">
        <v>6512</v>
      </c>
      <c r="J2554" s="190"/>
      <c r="K2554" s="190"/>
      <c r="L2554" s="190"/>
      <c r="M2554" s="190"/>
      <c r="N2554" s="268">
        <v>0</v>
      </c>
      <c r="O2554" s="268">
        <v>5031.83</v>
      </c>
      <c r="P2554" s="190" t="s">
        <v>657</v>
      </c>
      <c r="Q2554" s="377"/>
    </row>
    <row r="2555" spans="1:17" ht="51">
      <c r="A2555" s="265" t="s">
        <v>560</v>
      </c>
      <c r="B2555" s="190"/>
      <c r="C2555" s="266" t="s">
        <v>603</v>
      </c>
      <c r="D2555" s="267">
        <v>43908</v>
      </c>
      <c r="E2555" s="237" t="s">
        <v>5552</v>
      </c>
      <c r="F2555" s="237" t="s">
        <v>3</v>
      </c>
      <c r="G2555" s="237">
        <v>1832592</v>
      </c>
      <c r="H2555" s="190"/>
      <c r="I2555" s="248" t="s">
        <v>6513</v>
      </c>
      <c r="J2555" s="190"/>
      <c r="K2555" s="190"/>
      <c r="L2555" s="190"/>
      <c r="M2555" s="190"/>
      <c r="N2555" s="268">
        <v>0</v>
      </c>
      <c r="O2555" s="268">
        <v>348.71</v>
      </c>
      <c r="P2555" s="190" t="s">
        <v>657</v>
      </c>
      <c r="Q2555" s="377"/>
    </row>
    <row r="2556" spans="1:17" ht="63.75">
      <c r="A2556" s="265">
        <v>314</v>
      </c>
      <c r="B2556" s="190"/>
      <c r="C2556" s="266" t="s">
        <v>1389</v>
      </c>
      <c r="D2556" s="267">
        <v>43908</v>
      </c>
      <c r="E2556" s="237" t="s">
        <v>5553</v>
      </c>
      <c r="F2556" s="237" t="s">
        <v>3</v>
      </c>
      <c r="G2556" s="237">
        <v>1832602</v>
      </c>
      <c r="H2556" s="190"/>
      <c r="I2556" s="248" t="s">
        <v>6514</v>
      </c>
      <c r="J2556" s="190"/>
      <c r="K2556" s="190"/>
      <c r="L2556" s="190"/>
      <c r="M2556" s="190"/>
      <c r="N2556" s="268">
        <v>0</v>
      </c>
      <c r="O2556" s="268">
        <v>651.80999999999995</v>
      </c>
      <c r="P2556" s="190" t="s">
        <v>657</v>
      </c>
      <c r="Q2556" s="377"/>
    </row>
    <row r="2557" spans="1:17" ht="51">
      <c r="A2557" s="265">
        <v>342</v>
      </c>
      <c r="B2557" s="190"/>
      <c r="C2557" s="266" t="s">
        <v>146</v>
      </c>
      <c r="D2557" s="267">
        <v>43908</v>
      </c>
      <c r="E2557" s="237" t="s">
        <v>5554</v>
      </c>
      <c r="F2557" s="237" t="s">
        <v>3</v>
      </c>
      <c r="G2557" s="237">
        <v>1832642</v>
      </c>
      <c r="H2557" s="190"/>
      <c r="I2557" s="248" t="s">
        <v>6515</v>
      </c>
      <c r="J2557" s="190"/>
      <c r="K2557" s="190"/>
      <c r="L2557" s="190"/>
      <c r="M2557" s="190"/>
      <c r="N2557" s="268">
        <v>0</v>
      </c>
      <c r="O2557" s="268">
        <v>500</v>
      </c>
      <c r="P2557" s="190" t="s">
        <v>657</v>
      </c>
      <c r="Q2557" s="377"/>
    </row>
    <row r="2558" spans="1:17" ht="63.75">
      <c r="A2558" s="265">
        <v>862</v>
      </c>
      <c r="B2558" s="190"/>
      <c r="C2558" s="266" t="s">
        <v>196</v>
      </c>
      <c r="D2558" s="267">
        <v>43908</v>
      </c>
      <c r="E2558" s="237" t="s">
        <v>5555</v>
      </c>
      <c r="F2558" s="237" t="s">
        <v>3</v>
      </c>
      <c r="G2558" s="237">
        <v>1832643</v>
      </c>
      <c r="H2558" s="190"/>
      <c r="I2558" s="248" t="s">
        <v>6516</v>
      </c>
      <c r="J2558" s="190"/>
      <c r="K2558" s="190"/>
      <c r="L2558" s="190"/>
      <c r="M2558" s="190"/>
      <c r="N2558" s="268">
        <v>0</v>
      </c>
      <c r="O2558" s="268">
        <v>5998.05</v>
      </c>
      <c r="P2558" s="190" t="s">
        <v>657</v>
      </c>
      <c r="Q2558" s="377"/>
    </row>
    <row r="2559" spans="1:17" ht="51">
      <c r="A2559" s="265">
        <v>283</v>
      </c>
      <c r="B2559" s="190"/>
      <c r="C2559" s="266" t="s">
        <v>124</v>
      </c>
      <c r="D2559" s="267">
        <v>43908</v>
      </c>
      <c r="E2559" s="237" t="s">
        <v>5556</v>
      </c>
      <c r="F2559" s="237" t="s">
        <v>3</v>
      </c>
      <c r="G2559" s="237">
        <v>1832653</v>
      </c>
      <c r="H2559" s="190"/>
      <c r="I2559" s="248" t="s">
        <v>6517</v>
      </c>
      <c r="J2559" s="190"/>
      <c r="K2559" s="190"/>
      <c r="L2559" s="190"/>
      <c r="M2559" s="190"/>
      <c r="N2559" s="268">
        <v>0</v>
      </c>
      <c r="O2559" s="268">
        <v>1800</v>
      </c>
      <c r="P2559" s="190" t="s">
        <v>657</v>
      </c>
      <c r="Q2559" s="377"/>
    </row>
    <row r="2560" spans="1:17" ht="63.75">
      <c r="A2560" s="265">
        <v>35</v>
      </c>
      <c r="B2560" s="190"/>
      <c r="C2560" s="266" t="s">
        <v>46</v>
      </c>
      <c r="D2560" s="267">
        <v>43908</v>
      </c>
      <c r="E2560" s="237" t="s">
        <v>5557</v>
      </c>
      <c r="F2560" s="237" t="s">
        <v>3</v>
      </c>
      <c r="G2560" s="237">
        <v>1832654</v>
      </c>
      <c r="H2560" s="190"/>
      <c r="I2560" s="248" t="s">
        <v>6518</v>
      </c>
      <c r="J2560" s="190"/>
      <c r="K2560" s="190"/>
      <c r="L2560" s="190"/>
      <c r="M2560" s="190"/>
      <c r="N2560" s="268">
        <v>0</v>
      </c>
      <c r="O2560" s="268">
        <v>390.92</v>
      </c>
      <c r="P2560" s="190" t="s">
        <v>657</v>
      </c>
      <c r="Q2560" s="377"/>
    </row>
    <row r="2561" spans="1:17" ht="51">
      <c r="A2561" s="265">
        <v>283</v>
      </c>
      <c r="B2561" s="190"/>
      <c r="C2561" s="266" t="s">
        <v>124</v>
      </c>
      <c r="D2561" s="267">
        <v>43908</v>
      </c>
      <c r="E2561" s="237" t="s">
        <v>5558</v>
      </c>
      <c r="F2561" s="237" t="s">
        <v>3</v>
      </c>
      <c r="G2561" s="237">
        <v>1832656</v>
      </c>
      <c r="H2561" s="190"/>
      <c r="I2561" s="248" t="s">
        <v>6519</v>
      </c>
      <c r="J2561" s="190"/>
      <c r="K2561" s="190"/>
      <c r="L2561" s="190"/>
      <c r="M2561" s="190"/>
      <c r="N2561" s="268">
        <v>0</v>
      </c>
      <c r="O2561" s="268">
        <v>381</v>
      </c>
      <c r="P2561" s="190" t="s">
        <v>657</v>
      </c>
      <c r="Q2561" s="377"/>
    </row>
    <row r="2562" spans="1:17" ht="51">
      <c r="A2562" s="265">
        <v>283</v>
      </c>
      <c r="B2562" s="190"/>
      <c r="C2562" s="266" t="s">
        <v>124</v>
      </c>
      <c r="D2562" s="267">
        <v>43908</v>
      </c>
      <c r="E2562" s="237" t="s">
        <v>5559</v>
      </c>
      <c r="F2562" s="237" t="s">
        <v>3</v>
      </c>
      <c r="G2562" s="237">
        <v>1832657</v>
      </c>
      <c r="H2562" s="190"/>
      <c r="I2562" s="248" t="s">
        <v>6520</v>
      </c>
      <c r="J2562" s="190"/>
      <c r="K2562" s="190"/>
      <c r="L2562" s="190"/>
      <c r="M2562" s="190"/>
      <c r="N2562" s="268">
        <v>0</v>
      </c>
      <c r="O2562" s="268">
        <v>1309.3599999999999</v>
      </c>
      <c r="P2562" s="190" t="s">
        <v>657</v>
      </c>
      <c r="Q2562" s="377"/>
    </row>
    <row r="2563" spans="1:17" ht="51">
      <c r="A2563" s="265">
        <v>283</v>
      </c>
      <c r="B2563" s="190"/>
      <c r="C2563" s="266" t="s">
        <v>124</v>
      </c>
      <c r="D2563" s="267">
        <v>43908</v>
      </c>
      <c r="E2563" s="237" t="s">
        <v>5560</v>
      </c>
      <c r="F2563" s="237" t="s">
        <v>3</v>
      </c>
      <c r="G2563" s="237">
        <v>1832658</v>
      </c>
      <c r="H2563" s="190"/>
      <c r="I2563" s="248" t="s">
        <v>6521</v>
      </c>
      <c r="J2563" s="190"/>
      <c r="K2563" s="190"/>
      <c r="L2563" s="190"/>
      <c r="M2563" s="190"/>
      <c r="N2563" s="268">
        <v>0</v>
      </c>
      <c r="O2563" s="268">
        <v>326.8</v>
      </c>
      <c r="P2563" s="190" t="s">
        <v>657</v>
      </c>
      <c r="Q2563" s="377"/>
    </row>
    <row r="2564" spans="1:17" ht="51">
      <c r="A2564" s="265">
        <v>86</v>
      </c>
      <c r="B2564" s="190"/>
      <c r="C2564" s="266" t="s">
        <v>56</v>
      </c>
      <c r="D2564" s="267">
        <v>43908</v>
      </c>
      <c r="E2564" s="237" t="s">
        <v>5561</v>
      </c>
      <c r="F2564" s="237" t="s">
        <v>3</v>
      </c>
      <c r="G2564" s="237">
        <v>1832766</v>
      </c>
      <c r="H2564" s="190"/>
      <c r="I2564" s="248" t="s">
        <v>6522</v>
      </c>
      <c r="J2564" s="190"/>
      <c r="K2564" s="190"/>
      <c r="L2564" s="190"/>
      <c r="M2564" s="190"/>
      <c r="N2564" s="268">
        <v>0</v>
      </c>
      <c r="O2564" s="268">
        <v>294</v>
      </c>
      <c r="P2564" s="190" t="s">
        <v>657</v>
      </c>
      <c r="Q2564" s="377"/>
    </row>
    <row r="2565" spans="1:17" ht="63.75">
      <c r="A2565" s="265">
        <v>48</v>
      </c>
      <c r="B2565" s="190"/>
      <c r="C2565" s="266" t="s">
        <v>50</v>
      </c>
      <c r="D2565" s="267">
        <v>43908</v>
      </c>
      <c r="E2565" s="237" t="s">
        <v>5562</v>
      </c>
      <c r="F2565" s="237" t="s">
        <v>3</v>
      </c>
      <c r="G2565" s="237">
        <v>1832776</v>
      </c>
      <c r="H2565" s="190"/>
      <c r="I2565" s="248" t="s">
        <v>6523</v>
      </c>
      <c r="J2565" s="190"/>
      <c r="K2565" s="190"/>
      <c r="L2565" s="190"/>
      <c r="M2565" s="190"/>
      <c r="N2565" s="268">
        <v>0</v>
      </c>
      <c r="O2565" s="268">
        <v>3</v>
      </c>
      <c r="P2565" s="190" t="s">
        <v>657</v>
      </c>
      <c r="Q2565" s="377"/>
    </row>
    <row r="2566" spans="1:17" ht="51">
      <c r="A2566" s="265">
        <v>20</v>
      </c>
      <c r="B2566" s="190"/>
      <c r="C2566" s="266" t="s">
        <v>44</v>
      </c>
      <c r="D2566" s="267">
        <v>43908</v>
      </c>
      <c r="E2566" s="237" t="s">
        <v>5563</v>
      </c>
      <c r="F2566" s="237" t="s">
        <v>3</v>
      </c>
      <c r="G2566" s="237">
        <v>1832781</v>
      </c>
      <c r="H2566" s="190"/>
      <c r="I2566" s="248" t="s">
        <v>6524</v>
      </c>
      <c r="J2566" s="190"/>
      <c r="K2566" s="190"/>
      <c r="L2566" s="190"/>
      <c r="M2566" s="190"/>
      <c r="N2566" s="268">
        <v>0</v>
      </c>
      <c r="O2566" s="268">
        <v>256</v>
      </c>
      <c r="P2566" s="190" t="s">
        <v>657</v>
      </c>
      <c r="Q2566" s="377"/>
    </row>
    <row r="2567" spans="1:17" ht="102">
      <c r="A2567" s="265">
        <v>197</v>
      </c>
      <c r="B2567" s="190"/>
      <c r="C2567" s="266" t="s">
        <v>1291</v>
      </c>
      <c r="D2567" s="267">
        <v>43908</v>
      </c>
      <c r="E2567" s="237" t="s">
        <v>5564</v>
      </c>
      <c r="F2567" s="237" t="s">
        <v>618</v>
      </c>
      <c r="G2567" s="237">
        <v>10597</v>
      </c>
      <c r="H2567" s="190"/>
      <c r="I2567" s="248" t="s">
        <v>6525</v>
      </c>
      <c r="J2567" s="190"/>
      <c r="K2567" s="190"/>
      <c r="L2567" s="190"/>
      <c r="M2567" s="190"/>
      <c r="N2567" s="268">
        <v>2170.9</v>
      </c>
      <c r="O2567" s="268">
        <v>0</v>
      </c>
      <c r="P2567" s="190" t="s">
        <v>657</v>
      </c>
      <c r="Q2567" s="377"/>
    </row>
    <row r="2568" spans="1:17" ht="51">
      <c r="A2568" s="265">
        <v>513</v>
      </c>
      <c r="B2568" s="190"/>
      <c r="C2568" s="266" t="s">
        <v>169</v>
      </c>
      <c r="D2568" s="267">
        <v>43908</v>
      </c>
      <c r="E2568" s="237" t="s">
        <v>5565</v>
      </c>
      <c r="F2568" s="237" t="s">
        <v>15</v>
      </c>
      <c r="G2568" s="237">
        <v>1299942</v>
      </c>
      <c r="H2568" s="190"/>
      <c r="I2568" s="248" t="s">
        <v>6526</v>
      </c>
      <c r="J2568" s="190"/>
      <c r="K2568" s="190"/>
      <c r="L2568" s="190"/>
      <c r="M2568" s="190"/>
      <c r="N2568" s="268">
        <v>50</v>
      </c>
      <c r="O2568" s="268">
        <v>0</v>
      </c>
      <c r="P2568" s="190" t="s">
        <v>657</v>
      </c>
      <c r="Q2568" s="377"/>
    </row>
    <row r="2569" spans="1:17" ht="63.75">
      <c r="A2569" s="265">
        <v>513</v>
      </c>
      <c r="B2569" s="190"/>
      <c r="C2569" s="266" t="s">
        <v>169</v>
      </c>
      <c r="D2569" s="267">
        <v>43908</v>
      </c>
      <c r="E2569" s="237" t="s">
        <v>5566</v>
      </c>
      <c r="F2569" s="237" t="s">
        <v>15</v>
      </c>
      <c r="G2569" s="237">
        <v>1299944</v>
      </c>
      <c r="H2569" s="190"/>
      <c r="I2569" s="248" t="s">
        <v>6527</v>
      </c>
      <c r="J2569" s="190"/>
      <c r="K2569" s="190"/>
      <c r="L2569" s="190"/>
      <c r="M2569" s="190"/>
      <c r="N2569" s="268">
        <v>50</v>
      </c>
      <c r="O2569" s="268">
        <v>0</v>
      </c>
      <c r="P2569" s="190" t="s">
        <v>657</v>
      </c>
      <c r="Q2569" s="377"/>
    </row>
    <row r="2570" spans="1:17" ht="76.5">
      <c r="A2570" s="265" t="s">
        <v>554</v>
      </c>
      <c r="B2570" s="190"/>
      <c r="C2570" s="266" t="s">
        <v>728</v>
      </c>
      <c r="D2570" s="267">
        <v>43908</v>
      </c>
      <c r="E2570" s="237" t="s">
        <v>5567</v>
      </c>
      <c r="F2570" s="237" t="s">
        <v>6</v>
      </c>
      <c r="G2570" s="237">
        <v>1256829</v>
      </c>
      <c r="H2570" s="190"/>
      <c r="I2570" s="248" t="s">
        <v>6528</v>
      </c>
      <c r="J2570" s="190"/>
      <c r="K2570" s="190"/>
      <c r="L2570" s="190"/>
      <c r="M2570" s="190"/>
      <c r="N2570" s="268">
        <v>0</v>
      </c>
      <c r="O2570" s="268">
        <v>37416221.840000004</v>
      </c>
      <c r="P2570" s="190" t="s">
        <v>657</v>
      </c>
      <c r="Q2570" s="377"/>
    </row>
    <row r="2571" spans="1:17" ht="76.5">
      <c r="A2571" s="265" t="s">
        <v>554</v>
      </c>
      <c r="B2571" s="190"/>
      <c r="C2571" s="266" t="s">
        <v>728</v>
      </c>
      <c r="D2571" s="267">
        <v>43908</v>
      </c>
      <c r="E2571" s="237" t="s">
        <v>5568</v>
      </c>
      <c r="F2571" s="237" t="s">
        <v>6</v>
      </c>
      <c r="G2571" s="237">
        <v>980922</v>
      </c>
      <c r="H2571" s="190"/>
      <c r="I2571" s="248" t="s">
        <v>6529</v>
      </c>
      <c r="J2571" s="190"/>
      <c r="K2571" s="190"/>
      <c r="L2571" s="190"/>
      <c r="M2571" s="190"/>
      <c r="N2571" s="268">
        <v>0</v>
      </c>
      <c r="O2571" s="268">
        <v>1000000000</v>
      </c>
      <c r="P2571" s="190" t="s">
        <v>657</v>
      </c>
      <c r="Q2571" s="377"/>
    </row>
    <row r="2572" spans="1:17" ht="51">
      <c r="A2572" s="265" t="s">
        <v>554</v>
      </c>
      <c r="B2572" s="190"/>
      <c r="C2572" s="266" t="s">
        <v>728</v>
      </c>
      <c r="D2572" s="267">
        <v>43908</v>
      </c>
      <c r="E2572" s="237" t="s">
        <v>5570</v>
      </c>
      <c r="F2572" s="237" t="s">
        <v>15</v>
      </c>
      <c r="G2572" s="237">
        <v>1300400</v>
      </c>
      <c r="H2572" s="190"/>
      <c r="I2572" s="248" t="s">
        <v>6481</v>
      </c>
      <c r="J2572" s="190"/>
      <c r="K2572" s="190"/>
      <c r="L2572" s="190"/>
      <c r="M2572" s="190"/>
      <c r="N2572" s="268">
        <v>50</v>
      </c>
      <c r="O2572" s="268">
        <v>0</v>
      </c>
      <c r="P2572" s="190" t="s">
        <v>657</v>
      </c>
      <c r="Q2572" s="377"/>
    </row>
    <row r="2573" spans="1:17" ht="51">
      <c r="A2573" s="265" t="s">
        <v>553</v>
      </c>
      <c r="B2573" s="190"/>
      <c r="C2573" s="266" t="s">
        <v>605</v>
      </c>
      <c r="D2573" s="267">
        <v>43908</v>
      </c>
      <c r="E2573" s="237" t="s">
        <v>5571</v>
      </c>
      <c r="F2573" s="237" t="s">
        <v>11</v>
      </c>
      <c r="G2573" s="237">
        <v>980937</v>
      </c>
      <c r="H2573" s="190"/>
      <c r="I2573" s="248" t="s">
        <v>6531</v>
      </c>
      <c r="J2573" s="190"/>
      <c r="K2573" s="190"/>
      <c r="L2573" s="190"/>
      <c r="M2573" s="190"/>
      <c r="N2573" s="268">
        <v>50</v>
      </c>
      <c r="O2573" s="268">
        <v>0</v>
      </c>
      <c r="P2573" s="190" t="s">
        <v>657</v>
      </c>
      <c r="Q2573" s="377"/>
    </row>
    <row r="2574" spans="1:17" ht="51">
      <c r="A2574" s="265">
        <v>119</v>
      </c>
      <c r="B2574" s="190"/>
      <c r="C2574" s="266" t="s">
        <v>62</v>
      </c>
      <c r="D2574" s="267">
        <v>43908</v>
      </c>
      <c r="E2574" s="237" t="s">
        <v>5572</v>
      </c>
      <c r="F2574" s="237" t="s">
        <v>11</v>
      </c>
      <c r="G2574" s="237">
        <v>980952</v>
      </c>
      <c r="H2574" s="190"/>
      <c r="I2574" s="248" t="s">
        <v>6532</v>
      </c>
      <c r="J2574" s="190"/>
      <c r="K2574" s="190"/>
      <c r="L2574" s="190"/>
      <c r="M2574" s="190"/>
      <c r="N2574" s="268">
        <v>50</v>
      </c>
      <c r="O2574" s="268">
        <v>0</v>
      </c>
      <c r="P2574" s="190" t="s">
        <v>657</v>
      </c>
      <c r="Q2574" s="377"/>
    </row>
    <row r="2575" spans="1:17" ht="51">
      <c r="A2575" s="265">
        <v>513</v>
      </c>
      <c r="B2575" s="190"/>
      <c r="C2575" s="266" t="s">
        <v>169</v>
      </c>
      <c r="D2575" s="267">
        <v>43908</v>
      </c>
      <c r="E2575" s="237" t="s">
        <v>5573</v>
      </c>
      <c r="F2575" s="237" t="s">
        <v>11</v>
      </c>
      <c r="G2575" s="237">
        <v>980958</v>
      </c>
      <c r="H2575" s="190"/>
      <c r="I2575" s="248" t="s">
        <v>6533</v>
      </c>
      <c r="J2575" s="190"/>
      <c r="K2575" s="190"/>
      <c r="L2575" s="190"/>
      <c r="M2575" s="190"/>
      <c r="N2575" s="268">
        <v>50</v>
      </c>
      <c r="O2575" s="268">
        <v>0</v>
      </c>
      <c r="P2575" s="190" t="s">
        <v>657</v>
      </c>
      <c r="Q2575" s="377"/>
    </row>
    <row r="2576" spans="1:17" ht="63.75">
      <c r="A2576" s="265" t="s">
        <v>554</v>
      </c>
      <c r="B2576" s="190"/>
      <c r="C2576" s="266" t="s">
        <v>728</v>
      </c>
      <c r="D2576" s="267">
        <v>43908</v>
      </c>
      <c r="E2576" s="237" t="s">
        <v>5574</v>
      </c>
      <c r="F2576" s="237" t="s">
        <v>6</v>
      </c>
      <c r="G2576" s="237">
        <v>1300410</v>
      </c>
      <c r="H2576" s="190"/>
      <c r="I2576" s="248" t="s">
        <v>6534</v>
      </c>
      <c r="J2576" s="190"/>
      <c r="K2576" s="190"/>
      <c r="L2576" s="190"/>
      <c r="M2576" s="190"/>
      <c r="N2576" s="268">
        <v>0</v>
      </c>
      <c r="O2576" s="268">
        <v>426717.8</v>
      </c>
      <c r="P2576" s="190" t="s">
        <v>657</v>
      </c>
      <c r="Q2576" s="377"/>
    </row>
    <row r="2577" spans="1:17" ht="51">
      <c r="A2577" s="265">
        <v>234</v>
      </c>
      <c r="B2577" s="190"/>
      <c r="C2577" s="266" t="s">
        <v>633</v>
      </c>
      <c r="D2577" s="267">
        <v>43909</v>
      </c>
      <c r="E2577" s="237" t="s">
        <v>5575</v>
      </c>
      <c r="F2577" s="237" t="s">
        <v>3</v>
      </c>
      <c r="G2577" s="237">
        <v>1832947</v>
      </c>
      <c r="H2577" s="190"/>
      <c r="I2577" s="248" t="s">
        <v>6535</v>
      </c>
      <c r="J2577" s="190"/>
      <c r="K2577" s="190"/>
      <c r="L2577" s="190"/>
      <c r="M2577" s="190"/>
      <c r="N2577" s="268">
        <v>0</v>
      </c>
      <c r="O2577" s="268">
        <v>9</v>
      </c>
      <c r="P2577" s="190" t="s">
        <v>657</v>
      </c>
      <c r="Q2577" s="377"/>
    </row>
    <row r="2578" spans="1:17" ht="51">
      <c r="A2578" s="265">
        <v>234</v>
      </c>
      <c r="B2578" s="190"/>
      <c r="C2578" s="266" t="s">
        <v>633</v>
      </c>
      <c r="D2578" s="267">
        <v>43909</v>
      </c>
      <c r="E2578" s="237" t="s">
        <v>5576</v>
      </c>
      <c r="F2578" s="237" t="s">
        <v>3</v>
      </c>
      <c r="G2578" s="237">
        <v>1832949</v>
      </c>
      <c r="H2578" s="190"/>
      <c r="I2578" s="248" t="s">
        <v>6536</v>
      </c>
      <c r="J2578" s="190"/>
      <c r="K2578" s="190"/>
      <c r="L2578" s="190"/>
      <c r="M2578" s="190"/>
      <c r="N2578" s="268">
        <v>0</v>
      </c>
      <c r="O2578" s="268">
        <v>269.61</v>
      </c>
      <c r="P2578" s="190" t="s">
        <v>657</v>
      </c>
      <c r="Q2578" s="377"/>
    </row>
    <row r="2579" spans="1:17" ht="51">
      <c r="A2579" s="265">
        <v>234</v>
      </c>
      <c r="B2579" s="190"/>
      <c r="C2579" s="266" t="s">
        <v>633</v>
      </c>
      <c r="D2579" s="267">
        <v>43909</v>
      </c>
      <c r="E2579" s="237" t="s">
        <v>5577</v>
      </c>
      <c r="F2579" s="237" t="s">
        <v>3</v>
      </c>
      <c r="G2579" s="237">
        <v>1832951</v>
      </c>
      <c r="H2579" s="190"/>
      <c r="I2579" s="248" t="s">
        <v>6537</v>
      </c>
      <c r="J2579" s="190"/>
      <c r="K2579" s="190"/>
      <c r="L2579" s="190"/>
      <c r="M2579" s="190"/>
      <c r="N2579" s="268">
        <v>0</v>
      </c>
      <c r="O2579" s="268">
        <v>43</v>
      </c>
      <c r="P2579" s="190" t="s">
        <v>657</v>
      </c>
      <c r="Q2579" s="377"/>
    </row>
    <row r="2580" spans="1:17" ht="51">
      <c r="A2580" s="265">
        <v>203</v>
      </c>
      <c r="B2580" s="190"/>
      <c r="C2580" s="266" t="s">
        <v>95</v>
      </c>
      <c r="D2580" s="267">
        <v>43909</v>
      </c>
      <c r="E2580" s="237" t="s">
        <v>5578</v>
      </c>
      <c r="F2580" s="237" t="s">
        <v>3</v>
      </c>
      <c r="G2580" s="237">
        <v>1832956</v>
      </c>
      <c r="H2580" s="190"/>
      <c r="I2580" s="248" t="s">
        <v>6538</v>
      </c>
      <c r="J2580" s="190"/>
      <c r="K2580" s="190"/>
      <c r="L2580" s="190"/>
      <c r="M2580" s="190"/>
      <c r="N2580" s="268">
        <v>0</v>
      </c>
      <c r="O2580" s="268">
        <v>4151.5</v>
      </c>
      <c r="P2580" s="190" t="s">
        <v>657</v>
      </c>
      <c r="Q2580" s="377"/>
    </row>
    <row r="2581" spans="1:17" ht="63.75">
      <c r="A2581" s="265">
        <v>340</v>
      </c>
      <c r="B2581" s="190"/>
      <c r="C2581" s="266" t="s">
        <v>145</v>
      </c>
      <c r="D2581" s="267">
        <v>43909</v>
      </c>
      <c r="E2581" s="237" t="s">
        <v>5579</v>
      </c>
      <c r="F2581" s="237" t="s">
        <v>3</v>
      </c>
      <c r="G2581" s="237">
        <v>1832978</v>
      </c>
      <c r="H2581" s="190"/>
      <c r="I2581" s="248" t="s">
        <v>6539</v>
      </c>
      <c r="J2581" s="190"/>
      <c r="K2581" s="190"/>
      <c r="L2581" s="190"/>
      <c r="M2581" s="190"/>
      <c r="N2581" s="268">
        <v>0</v>
      </c>
      <c r="O2581" s="268">
        <v>1855</v>
      </c>
      <c r="P2581" s="190" t="s">
        <v>657</v>
      </c>
      <c r="Q2581" s="377"/>
    </row>
    <row r="2582" spans="1:17" ht="51">
      <c r="A2582" s="265">
        <v>340</v>
      </c>
      <c r="B2582" s="190"/>
      <c r="C2582" s="266" t="s">
        <v>145</v>
      </c>
      <c r="D2582" s="267">
        <v>43909</v>
      </c>
      <c r="E2582" s="237" t="s">
        <v>5580</v>
      </c>
      <c r="F2582" s="237" t="s">
        <v>3</v>
      </c>
      <c r="G2582" s="237">
        <v>1832981</v>
      </c>
      <c r="H2582" s="190"/>
      <c r="I2582" s="248" t="s">
        <v>6540</v>
      </c>
      <c r="J2582" s="190"/>
      <c r="K2582" s="190"/>
      <c r="L2582" s="190"/>
      <c r="M2582" s="190"/>
      <c r="N2582" s="268">
        <v>0</v>
      </c>
      <c r="O2582" s="268">
        <v>1855</v>
      </c>
      <c r="P2582" s="190" t="s">
        <v>657</v>
      </c>
      <c r="Q2582" s="377"/>
    </row>
    <row r="2583" spans="1:17" ht="51">
      <c r="A2583" s="265">
        <v>46</v>
      </c>
      <c r="B2583" s="190"/>
      <c r="C2583" s="266" t="s">
        <v>48</v>
      </c>
      <c r="D2583" s="267">
        <v>43909</v>
      </c>
      <c r="E2583" s="237" t="s">
        <v>5581</v>
      </c>
      <c r="F2583" s="237" t="s">
        <v>3</v>
      </c>
      <c r="G2583" s="237">
        <v>1832984</v>
      </c>
      <c r="H2583" s="190"/>
      <c r="I2583" s="248" t="s">
        <v>6541</v>
      </c>
      <c r="J2583" s="190"/>
      <c r="K2583" s="190"/>
      <c r="L2583" s="190"/>
      <c r="M2583" s="190"/>
      <c r="N2583" s="268">
        <v>0</v>
      </c>
      <c r="O2583" s="268">
        <v>7195.26</v>
      </c>
      <c r="P2583" s="190" t="s">
        <v>657</v>
      </c>
      <c r="Q2583" s="377"/>
    </row>
    <row r="2584" spans="1:17" ht="51">
      <c r="A2584" s="265">
        <v>234</v>
      </c>
      <c r="B2584" s="190"/>
      <c r="C2584" s="266" t="s">
        <v>633</v>
      </c>
      <c r="D2584" s="267">
        <v>43909</v>
      </c>
      <c r="E2584" s="237" t="s">
        <v>5582</v>
      </c>
      <c r="F2584" s="237" t="s">
        <v>3</v>
      </c>
      <c r="G2584" s="237">
        <v>1833003</v>
      </c>
      <c r="H2584" s="190"/>
      <c r="I2584" s="248" t="s">
        <v>6542</v>
      </c>
      <c r="J2584" s="190"/>
      <c r="K2584" s="190"/>
      <c r="L2584" s="190"/>
      <c r="M2584" s="190"/>
      <c r="N2584" s="268">
        <v>0</v>
      </c>
      <c r="O2584" s="268">
        <v>7605.5</v>
      </c>
      <c r="P2584" s="190" t="s">
        <v>657</v>
      </c>
      <c r="Q2584" s="377"/>
    </row>
    <row r="2585" spans="1:17" ht="51">
      <c r="A2585" s="265">
        <v>66</v>
      </c>
      <c r="B2585" s="190"/>
      <c r="C2585" s="266" t="s">
        <v>52</v>
      </c>
      <c r="D2585" s="267">
        <v>43909</v>
      </c>
      <c r="E2585" s="237" t="s">
        <v>5583</v>
      </c>
      <c r="F2585" s="237" t="s">
        <v>3</v>
      </c>
      <c r="G2585" s="237">
        <v>1833009</v>
      </c>
      <c r="H2585" s="190"/>
      <c r="I2585" s="248" t="s">
        <v>6543</v>
      </c>
      <c r="J2585" s="190"/>
      <c r="K2585" s="190"/>
      <c r="L2585" s="190"/>
      <c r="M2585" s="190"/>
      <c r="N2585" s="268">
        <v>0</v>
      </c>
      <c r="O2585" s="268">
        <v>712.39</v>
      </c>
      <c r="P2585" s="190" t="s">
        <v>657</v>
      </c>
      <c r="Q2585" s="377"/>
    </row>
    <row r="2586" spans="1:17" ht="63.75">
      <c r="A2586" s="265">
        <v>596</v>
      </c>
      <c r="B2586" s="190"/>
      <c r="C2586" s="266" t="s">
        <v>1299</v>
      </c>
      <c r="D2586" s="267">
        <v>43909</v>
      </c>
      <c r="E2586" s="237" t="s">
        <v>5584</v>
      </c>
      <c r="F2586" s="237" t="s">
        <v>3</v>
      </c>
      <c r="G2586" s="237">
        <v>1832931</v>
      </c>
      <c r="H2586" s="190"/>
      <c r="I2586" s="248" t="s">
        <v>6544</v>
      </c>
      <c r="J2586" s="190"/>
      <c r="K2586" s="190"/>
      <c r="L2586" s="190"/>
      <c r="M2586" s="190"/>
      <c r="N2586" s="268">
        <v>0</v>
      </c>
      <c r="O2586" s="268">
        <v>621.20000000000005</v>
      </c>
      <c r="P2586" s="190" t="s">
        <v>657</v>
      </c>
      <c r="Q2586" s="377"/>
    </row>
    <row r="2587" spans="1:17" ht="51">
      <c r="A2587" s="265">
        <v>591</v>
      </c>
      <c r="B2587" s="190"/>
      <c r="C2587" s="266" t="s">
        <v>702</v>
      </c>
      <c r="D2587" s="267">
        <v>43909</v>
      </c>
      <c r="E2587" s="237" t="s">
        <v>5585</v>
      </c>
      <c r="F2587" s="237" t="s">
        <v>3</v>
      </c>
      <c r="G2587" s="237">
        <v>1832938</v>
      </c>
      <c r="H2587" s="190"/>
      <c r="I2587" s="248" t="s">
        <v>6545</v>
      </c>
      <c r="J2587" s="190"/>
      <c r="K2587" s="190"/>
      <c r="L2587" s="190"/>
      <c r="M2587" s="190"/>
      <c r="N2587" s="268">
        <v>0</v>
      </c>
      <c r="O2587" s="268">
        <v>395.02</v>
      </c>
      <c r="P2587" s="190" t="s">
        <v>657</v>
      </c>
      <c r="Q2587" s="377"/>
    </row>
    <row r="2588" spans="1:17" ht="63.75">
      <c r="A2588" s="265">
        <v>35</v>
      </c>
      <c r="B2588" s="190"/>
      <c r="C2588" s="266" t="s">
        <v>46</v>
      </c>
      <c r="D2588" s="267">
        <v>43909</v>
      </c>
      <c r="E2588" s="237" t="s">
        <v>5586</v>
      </c>
      <c r="F2588" s="237" t="s">
        <v>3</v>
      </c>
      <c r="G2588" s="237">
        <v>1832940</v>
      </c>
      <c r="H2588" s="190"/>
      <c r="I2588" s="248" t="s">
        <v>6546</v>
      </c>
      <c r="J2588" s="190"/>
      <c r="K2588" s="190"/>
      <c r="L2588" s="190"/>
      <c r="M2588" s="190"/>
      <c r="N2588" s="268">
        <v>0</v>
      </c>
      <c r="O2588" s="268">
        <v>119106.4</v>
      </c>
      <c r="P2588" s="190" t="s">
        <v>657</v>
      </c>
      <c r="Q2588" s="377"/>
    </row>
    <row r="2589" spans="1:17" ht="51">
      <c r="A2589" s="265">
        <v>46</v>
      </c>
      <c r="B2589" s="190"/>
      <c r="C2589" s="266" t="s">
        <v>48</v>
      </c>
      <c r="D2589" s="267">
        <v>43909</v>
      </c>
      <c r="E2589" s="237" t="s">
        <v>5587</v>
      </c>
      <c r="F2589" s="237" t="s">
        <v>3</v>
      </c>
      <c r="G2589" s="237">
        <v>1832968</v>
      </c>
      <c r="H2589" s="190"/>
      <c r="I2589" s="248" t="s">
        <v>6547</v>
      </c>
      <c r="J2589" s="190"/>
      <c r="K2589" s="190"/>
      <c r="L2589" s="190"/>
      <c r="M2589" s="190"/>
      <c r="N2589" s="268">
        <v>0</v>
      </c>
      <c r="O2589" s="268">
        <v>1013</v>
      </c>
      <c r="P2589" s="190" t="s">
        <v>657</v>
      </c>
      <c r="Q2589" s="377"/>
    </row>
    <row r="2590" spans="1:17" ht="63.75">
      <c r="A2590" s="265" t="s">
        <v>556</v>
      </c>
      <c r="B2590" s="190"/>
      <c r="C2590" s="266" t="s">
        <v>716</v>
      </c>
      <c r="D2590" s="267">
        <v>43909</v>
      </c>
      <c r="E2590" s="237" t="s">
        <v>5588</v>
      </c>
      <c r="F2590" s="237" t="s">
        <v>3</v>
      </c>
      <c r="G2590" s="237">
        <v>1832972</v>
      </c>
      <c r="H2590" s="190"/>
      <c r="I2590" s="248" t="s">
        <v>6548</v>
      </c>
      <c r="J2590" s="190"/>
      <c r="K2590" s="190"/>
      <c r="L2590" s="190"/>
      <c r="M2590" s="190"/>
      <c r="N2590" s="268">
        <v>0</v>
      </c>
      <c r="O2590" s="268">
        <v>64649.78</v>
      </c>
      <c r="P2590" s="190" t="s">
        <v>657</v>
      </c>
      <c r="Q2590" s="377"/>
    </row>
    <row r="2591" spans="1:17" ht="63.75">
      <c r="A2591" s="265">
        <v>234</v>
      </c>
      <c r="B2591" s="190"/>
      <c r="C2591" s="266" t="s">
        <v>633</v>
      </c>
      <c r="D2591" s="267">
        <v>43909</v>
      </c>
      <c r="E2591" s="237" t="s">
        <v>5589</v>
      </c>
      <c r="F2591" s="237" t="s">
        <v>3</v>
      </c>
      <c r="G2591" s="237">
        <v>1832987</v>
      </c>
      <c r="H2591" s="190"/>
      <c r="I2591" s="248" t="s">
        <v>6549</v>
      </c>
      <c r="J2591" s="190"/>
      <c r="K2591" s="190"/>
      <c r="L2591" s="190"/>
      <c r="M2591" s="190"/>
      <c r="N2591" s="268">
        <v>0</v>
      </c>
      <c r="O2591" s="268">
        <v>620456</v>
      </c>
      <c r="P2591" s="190" t="s">
        <v>657</v>
      </c>
      <c r="Q2591" s="377"/>
    </row>
    <row r="2592" spans="1:17" ht="63.75">
      <c r="A2592" s="265">
        <v>512</v>
      </c>
      <c r="B2592" s="190"/>
      <c r="C2592" s="266" t="s">
        <v>730</v>
      </c>
      <c r="D2592" s="267">
        <v>43909</v>
      </c>
      <c r="E2592" s="237" t="s">
        <v>5590</v>
      </c>
      <c r="F2592" s="237" t="s">
        <v>3</v>
      </c>
      <c r="G2592" s="237">
        <v>1833026</v>
      </c>
      <c r="H2592" s="190"/>
      <c r="I2592" s="248" t="s">
        <v>6550</v>
      </c>
      <c r="J2592" s="190"/>
      <c r="K2592" s="190"/>
      <c r="L2592" s="190"/>
      <c r="M2592" s="190"/>
      <c r="N2592" s="268">
        <v>0</v>
      </c>
      <c r="O2592" s="268">
        <v>0.67</v>
      </c>
      <c r="P2592" s="190" t="s">
        <v>657</v>
      </c>
      <c r="Q2592" s="377"/>
    </row>
    <row r="2593" spans="1:17" ht="38.25">
      <c r="A2593" s="265" t="s">
        <v>562</v>
      </c>
      <c r="B2593" s="190"/>
      <c r="C2593" s="266" t="s">
        <v>604</v>
      </c>
      <c r="D2593" s="267">
        <v>43909</v>
      </c>
      <c r="E2593" s="237" t="s">
        <v>5591</v>
      </c>
      <c r="F2593" s="237" t="s">
        <v>3</v>
      </c>
      <c r="G2593" s="237">
        <v>1833038</v>
      </c>
      <c r="H2593" s="190"/>
      <c r="I2593" s="248" t="s">
        <v>6551</v>
      </c>
      <c r="J2593" s="190"/>
      <c r="K2593" s="190"/>
      <c r="L2593" s="190"/>
      <c r="M2593" s="190"/>
      <c r="N2593" s="268">
        <v>0</v>
      </c>
      <c r="O2593" s="268">
        <v>6048.03</v>
      </c>
      <c r="P2593" s="190" t="s">
        <v>657</v>
      </c>
      <c r="Q2593" s="377"/>
    </row>
    <row r="2594" spans="1:17" ht="38.25">
      <c r="A2594" s="265">
        <v>650</v>
      </c>
      <c r="B2594" s="190"/>
      <c r="C2594" s="266" t="s">
        <v>184</v>
      </c>
      <c r="D2594" s="267">
        <v>43909</v>
      </c>
      <c r="E2594" s="237" t="s">
        <v>5592</v>
      </c>
      <c r="F2594" s="237" t="s">
        <v>3</v>
      </c>
      <c r="G2594" s="237">
        <v>1833040</v>
      </c>
      <c r="H2594" s="190"/>
      <c r="I2594" s="248" t="s">
        <v>6552</v>
      </c>
      <c r="J2594" s="190"/>
      <c r="K2594" s="190"/>
      <c r="L2594" s="190"/>
      <c r="M2594" s="190"/>
      <c r="N2594" s="268">
        <v>0</v>
      </c>
      <c r="O2594" s="268">
        <v>0.56999999999999995</v>
      </c>
      <c r="P2594" s="190" t="s">
        <v>657</v>
      </c>
      <c r="Q2594" s="377"/>
    </row>
    <row r="2595" spans="1:17" ht="51">
      <c r="A2595" s="265">
        <v>347</v>
      </c>
      <c r="B2595" s="190"/>
      <c r="C2595" s="266" t="s">
        <v>151</v>
      </c>
      <c r="D2595" s="267">
        <v>43909</v>
      </c>
      <c r="E2595" s="237" t="s">
        <v>5593</v>
      </c>
      <c r="F2595" s="237" t="s">
        <v>3</v>
      </c>
      <c r="G2595" s="237">
        <v>1833068</v>
      </c>
      <c r="H2595" s="190"/>
      <c r="I2595" s="248" t="s">
        <v>6553</v>
      </c>
      <c r="J2595" s="190"/>
      <c r="K2595" s="190"/>
      <c r="L2595" s="190"/>
      <c r="M2595" s="190"/>
      <c r="N2595" s="268">
        <v>0</v>
      </c>
      <c r="O2595" s="268">
        <v>800</v>
      </c>
      <c r="P2595" s="190" t="s">
        <v>657</v>
      </c>
      <c r="Q2595" s="377"/>
    </row>
    <row r="2596" spans="1:17" ht="51">
      <c r="A2596" s="265">
        <v>132</v>
      </c>
      <c r="B2596" s="190"/>
      <c r="C2596" s="266" t="s">
        <v>67</v>
      </c>
      <c r="D2596" s="267">
        <v>43909</v>
      </c>
      <c r="E2596" s="237" t="s">
        <v>5594</v>
      </c>
      <c r="F2596" s="237" t="s">
        <v>3</v>
      </c>
      <c r="G2596" s="237">
        <v>1833069</v>
      </c>
      <c r="H2596" s="190"/>
      <c r="I2596" s="248" t="s">
        <v>6554</v>
      </c>
      <c r="J2596" s="190"/>
      <c r="K2596" s="190"/>
      <c r="L2596" s="190"/>
      <c r="M2596" s="190"/>
      <c r="N2596" s="268">
        <v>0</v>
      </c>
      <c r="O2596" s="268">
        <v>400</v>
      </c>
      <c r="P2596" s="190" t="s">
        <v>657</v>
      </c>
      <c r="Q2596" s="377"/>
    </row>
    <row r="2597" spans="1:17" ht="38.25">
      <c r="A2597" s="265">
        <v>283</v>
      </c>
      <c r="B2597" s="190"/>
      <c r="C2597" s="266" t="s">
        <v>124</v>
      </c>
      <c r="D2597" s="267">
        <v>43909</v>
      </c>
      <c r="E2597" s="237" t="s">
        <v>5595</v>
      </c>
      <c r="F2597" s="237" t="s">
        <v>3</v>
      </c>
      <c r="G2597" s="237">
        <v>1833070</v>
      </c>
      <c r="H2597" s="190"/>
      <c r="I2597" s="248" t="s">
        <v>6555</v>
      </c>
      <c r="J2597" s="190"/>
      <c r="K2597" s="190"/>
      <c r="L2597" s="190"/>
      <c r="M2597" s="190"/>
      <c r="N2597" s="268">
        <v>0</v>
      </c>
      <c r="O2597" s="268">
        <v>1113</v>
      </c>
      <c r="P2597" s="190" t="s">
        <v>657</v>
      </c>
      <c r="Q2597" s="377"/>
    </row>
    <row r="2598" spans="1:17" ht="51">
      <c r="A2598" s="265">
        <v>132</v>
      </c>
      <c r="B2598" s="190"/>
      <c r="C2598" s="266" t="s">
        <v>67</v>
      </c>
      <c r="D2598" s="267">
        <v>43909</v>
      </c>
      <c r="E2598" s="237" t="s">
        <v>5596</v>
      </c>
      <c r="F2598" s="237" t="s">
        <v>3</v>
      </c>
      <c r="G2598" s="237">
        <v>1833071</v>
      </c>
      <c r="H2598" s="190"/>
      <c r="I2598" s="248" t="s">
        <v>6556</v>
      </c>
      <c r="J2598" s="190"/>
      <c r="K2598" s="190"/>
      <c r="L2598" s="190"/>
      <c r="M2598" s="190"/>
      <c r="N2598" s="268">
        <v>0</v>
      </c>
      <c r="O2598" s="268">
        <v>400</v>
      </c>
      <c r="P2598" s="190" t="s">
        <v>657</v>
      </c>
      <c r="Q2598" s="377"/>
    </row>
    <row r="2599" spans="1:17" ht="51">
      <c r="A2599" s="265">
        <v>132</v>
      </c>
      <c r="B2599" s="190"/>
      <c r="C2599" s="266" t="s">
        <v>67</v>
      </c>
      <c r="D2599" s="267">
        <v>43909</v>
      </c>
      <c r="E2599" s="237" t="s">
        <v>5597</v>
      </c>
      <c r="F2599" s="237" t="s">
        <v>3</v>
      </c>
      <c r="G2599" s="237">
        <v>1833072</v>
      </c>
      <c r="H2599" s="190"/>
      <c r="I2599" s="248" t="s">
        <v>6557</v>
      </c>
      <c r="J2599" s="190"/>
      <c r="K2599" s="190"/>
      <c r="L2599" s="190"/>
      <c r="M2599" s="190"/>
      <c r="N2599" s="268">
        <v>0</v>
      </c>
      <c r="O2599" s="268">
        <v>400</v>
      </c>
      <c r="P2599" s="190" t="s">
        <v>657</v>
      </c>
      <c r="Q2599" s="377"/>
    </row>
    <row r="2600" spans="1:17" ht="51">
      <c r="A2600" s="265">
        <v>117</v>
      </c>
      <c r="B2600" s="190"/>
      <c r="C2600" s="266" t="s">
        <v>61</v>
      </c>
      <c r="D2600" s="267">
        <v>43909</v>
      </c>
      <c r="E2600" s="237" t="s">
        <v>5598</v>
      </c>
      <c r="F2600" s="237" t="s">
        <v>11</v>
      </c>
      <c r="G2600" s="237">
        <v>981018</v>
      </c>
      <c r="H2600" s="190"/>
      <c r="I2600" s="248" t="s">
        <v>6558</v>
      </c>
      <c r="J2600" s="190"/>
      <c r="K2600" s="190"/>
      <c r="L2600" s="190"/>
      <c r="M2600" s="190"/>
      <c r="N2600" s="268">
        <v>50</v>
      </c>
      <c r="O2600" s="268">
        <v>0</v>
      </c>
      <c r="P2600" s="190" t="s">
        <v>657</v>
      </c>
      <c r="Q2600" s="377"/>
    </row>
    <row r="2601" spans="1:17" ht="51">
      <c r="A2601" s="265">
        <v>117</v>
      </c>
      <c r="B2601" s="190"/>
      <c r="C2601" s="266" t="s">
        <v>61</v>
      </c>
      <c r="D2601" s="267">
        <v>43909</v>
      </c>
      <c r="E2601" s="237" t="s">
        <v>5599</v>
      </c>
      <c r="F2601" s="237" t="s">
        <v>11</v>
      </c>
      <c r="G2601" s="237">
        <v>981019</v>
      </c>
      <c r="H2601" s="190"/>
      <c r="I2601" s="248" t="s">
        <v>6559</v>
      </c>
      <c r="J2601" s="190"/>
      <c r="K2601" s="190"/>
      <c r="L2601" s="190"/>
      <c r="M2601" s="190"/>
      <c r="N2601" s="268">
        <v>50</v>
      </c>
      <c r="O2601" s="268">
        <v>0</v>
      </c>
      <c r="P2601" s="190" t="s">
        <v>657</v>
      </c>
      <c r="Q2601" s="377"/>
    </row>
    <row r="2602" spans="1:17" ht="51">
      <c r="A2602" s="265">
        <v>119</v>
      </c>
      <c r="B2602" s="190"/>
      <c r="C2602" s="266" t="s">
        <v>62</v>
      </c>
      <c r="D2602" s="267">
        <v>43909</v>
      </c>
      <c r="E2602" s="237" t="s">
        <v>5600</v>
      </c>
      <c r="F2602" s="237" t="s">
        <v>11</v>
      </c>
      <c r="G2602" s="237">
        <v>981020</v>
      </c>
      <c r="H2602" s="190"/>
      <c r="I2602" s="248" t="s">
        <v>6560</v>
      </c>
      <c r="J2602" s="190"/>
      <c r="K2602" s="190"/>
      <c r="L2602" s="190"/>
      <c r="M2602" s="190"/>
      <c r="N2602" s="268">
        <v>50</v>
      </c>
      <c r="O2602" s="268">
        <v>0</v>
      </c>
      <c r="P2602" s="190" t="s">
        <v>657</v>
      </c>
      <c r="Q2602" s="377"/>
    </row>
    <row r="2603" spans="1:17" ht="51">
      <c r="A2603" s="265">
        <v>513</v>
      </c>
      <c r="B2603" s="190"/>
      <c r="C2603" s="266" t="s">
        <v>169</v>
      </c>
      <c r="D2603" s="267">
        <v>43909</v>
      </c>
      <c r="E2603" s="237" t="s">
        <v>5603</v>
      </c>
      <c r="F2603" s="237" t="s">
        <v>15</v>
      </c>
      <c r="G2603" s="237">
        <v>1300919</v>
      </c>
      <c r="H2603" s="190"/>
      <c r="I2603" s="248" t="s">
        <v>6563</v>
      </c>
      <c r="J2603" s="190"/>
      <c r="K2603" s="190"/>
      <c r="L2603" s="190"/>
      <c r="M2603" s="190"/>
      <c r="N2603" s="268">
        <v>50</v>
      </c>
      <c r="O2603" s="268">
        <v>0</v>
      </c>
      <c r="P2603" s="190" t="s">
        <v>657</v>
      </c>
      <c r="Q2603" s="377"/>
    </row>
    <row r="2604" spans="1:17" ht="76.5">
      <c r="A2604" s="265">
        <v>513</v>
      </c>
      <c r="B2604" s="190"/>
      <c r="C2604" s="266" t="s">
        <v>169</v>
      </c>
      <c r="D2604" s="267">
        <v>43909</v>
      </c>
      <c r="E2604" s="237" t="s">
        <v>5604</v>
      </c>
      <c r="F2604" s="237" t="s">
        <v>15</v>
      </c>
      <c r="G2604" s="237">
        <v>1300922</v>
      </c>
      <c r="H2604" s="190"/>
      <c r="I2604" s="248" t="s">
        <v>6564</v>
      </c>
      <c r="J2604" s="190"/>
      <c r="K2604" s="190"/>
      <c r="L2604" s="190"/>
      <c r="M2604" s="190"/>
      <c r="N2604" s="268">
        <v>50</v>
      </c>
      <c r="O2604" s="268">
        <v>0</v>
      </c>
      <c r="P2604" s="190" t="s">
        <v>657</v>
      </c>
      <c r="Q2604" s="377"/>
    </row>
    <row r="2605" spans="1:17" ht="51">
      <c r="A2605" s="265">
        <v>203</v>
      </c>
      <c r="B2605" s="190"/>
      <c r="C2605" s="266" t="s">
        <v>95</v>
      </c>
      <c r="D2605" s="267">
        <v>43910</v>
      </c>
      <c r="E2605" s="237" t="s">
        <v>5605</v>
      </c>
      <c r="F2605" s="237" t="s">
        <v>3</v>
      </c>
      <c r="G2605" s="237">
        <v>1833205</v>
      </c>
      <c r="H2605" s="190"/>
      <c r="I2605" s="248" t="s">
        <v>6565</v>
      </c>
      <c r="J2605" s="190"/>
      <c r="K2605" s="190"/>
      <c r="L2605" s="190"/>
      <c r="M2605" s="190"/>
      <c r="N2605" s="268">
        <v>0</v>
      </c>
      <c r="O2605" s="268">
        <v>4151.5</v>
      </c>
      <c r="P2605" s="190" t="s">
        <v>657</v>
      </c>
      <c r="Q2605" s="377"/>
    </row>
    <row r="2606" spans="1:17" ht="51">
      <c r="A2606" s="265">
        <v>650</v>
      </c>
      <c r="B2606" s="190"/>
      <c r="C2606" s="266" t="s">
        <v>184</v>
      </c>
      <c r="D2606" s="267">
        <v>43910</v>
      </c>
      <c r="E2606" s="237" t="s">
        <v>5606</v>
      </c>
      <c r="F2606" s="237" t="s">
        <v>3</v>
      </c>
      <c r="G2606" s="237">
        <v>1833214</v>
      </c>
      <c r="H2606" s="190"/>
      <c r="I2606" s="248" t="s">
        <v>6566</v>
      </c>
      <c r="J2606" s="190"/>
      <c r="K2606" s="190"/>
      <c r="L2606" s="190"/>
      <c r="M2606" s="190"/>
      <c r="N2606" s="268">
        <v>0</v>
      </c>
      <c r="O2606" s="268">
        <v>1936</v>
      </c>
      <c r="P2606" s="190" t="s">
        <v>657</v>
      </c>
      <c r="Q2606" s="377"/>
    </row>
    <row r="2607" spans="1:17" ht="63.75">
      <c r="A2607" s="265" t="s">
        <v>562</v>
      </c>
      <c r="B2607" s="190"/>
      <c r="C2607" s="266" t="s">
        <v>604</v>
      </c>
      <c r="D2607" s="267">
        <v>43910</v>
      </c>
      <c r="E2607" s="237" t="s">
        <v>5607</v>
      </c>
      <c r="F2607" s="237" t="s">
        <v>3</v>
      </c>
      <c r="G2607" s="237">
        <v>1833233</v>
      </c>
      <c r="H2607" s="190"/>
      <c r="I2607" s="248" t="s">
        <v>6567</v>
      </c>
      <c r="J2607" s="190"/>
      <c r="K2607" s="190"/>
      <c r="L2607" s="190"/>
      <c r="M2607" s="190"/>
      <c r="N2607" s="268">
        <v>0</v>
      </c>
      <c r="O2607" s="268">
        <v>576</v>
      </c>
      <c r="P2607" s="190" t="s">
        <v>657</v>
      </c>
      <c r="Q2607" s="377"/>
    </row>
    <row r="2608" spans="1:17" ht="51">
      <c r="A2608" s="265">
        <v>234</v>
      </c>
      <c r="B2608" s="190"/>
      <c r="C2608" s="266" t="s">
        <v>633</v>
      </c>
      <c r="D2608" s="267">
        <v>43910</v>
      </c>
      <c r="E2608" s="237" t="s">
        <v>5608</v>
      </c>
      <c r="F2608" s="237" t="s">
        <v>3</v>
      </c>
      <c r="G2608" s="237">
        <v>1833250</v>
      </c>
      <c r="H2608" s="190"/>
      <c r="I2608" s="248" t="s">
        <v>6568</v>
      </c>
      <c r="J2608" s="190"/>
      <c r="K2608" s="190"/>
      <c r="L2608" s="190"/>
      <c r="M2608" s="190"/>
      <c r="N2608" s="268">
        <v>0</v>
      </c>
      <c r="O2608" s="268">
        <v>2337.3000000000002</v>
      </c>
      <c r="P2608" s="190" t="s">
        <v>657</v>
      </c>
      <c r="Q2608" s="377"/>
    </row>
    <row r="2609" spans="1:17" ht="51">
      <c r="A2609" s="265">
        <v>234</v>
      </c>
      <c r="B2609" s="190"/>
      <c r="C2609" s="266" t="s">
        <v>633</v>
      </c>
      <c r="D2609" s="267">
        <v>43910</v>
      </c>
      <c r="E2609" s="237" t="s">
        <v>5609</v>
      </c>
      <c r="F2609" s="237" t="s">
        <v>3</v>
      </c>
      <c r="G2609" s="237">
        <v>1833252</v>
      </c>
      <c r="H2609" s="190"/>
      <c r="I2609" s="248" t="s">
        <v>6569</v>
      </c>
      <c r="J2609" s="190"/>
      <c r="K2609" s="190"/>
      <c r="L2609" s="190"/>
      <c r="M2609" s="190"/>
      <c r="N2609" s="268">
        <v>0</v>
      </c>
      <c r="O2609" s="268">
        <v>2811.9</v>
      </c>
      <c r="P2609" s="190" t="s">
        <v>657</v>
      </c>
      <c r="Q2609" s="377"/>
    </row>
    <row r="2610" spans="1:17" ht="51">
      <c r="A2610" s="265" t="s">
        <v>562</v>
      </c>
      <c r="B2610" s="190"/>
      <c r="C2610" s="266" t="s">
        <v>604</v>
      </c>
      <c r="D2610" s="267">
        <v>43910</v>
      </c>
      <c r="E2610" s="237" t="s">
        <v>5610</v>
      </c>
      <c r="F2610" s="237" t="s">
        <v>3</v>
      </c>
      <c r="G2610" s="237">
        <v>1833260</v>
      </c>
      <c r="H2610" s="190"/>
      <c r="I2610" s="248" t="s">
        <v>6570</v>
      </c>
      <c r="J2610" s="190"/>
      <c r="K2610" s="190"/>
      <c r="L2610" s="190"/>
      <c r="M2610" s="190"/>
      <c r="N2610" s="268">
        <v>0</v>
      </c>
      <c r="O2610" s="268">
        <v>450</v>
      </c>
      <c r="P2610" s="190" t="s">
        <v>657</v>
      </c>
      <c r="Q2610" s="377"/>
    </row>
    <row r="2611" spans="1:17" ht="51">
      <c r="A2611" s="265" t="s">
        <v>553</v>
      </c>
      <c r="B2611" s="190"/>
      <c r="C2611" s="266" t="s">
        <v>605</v>
      </c>
      <c r="D2611" s="267">
        <v>43910</v>
      </c>
      <c r="E2611" s="237" t="s">
        <v>5611</v>
      </c>
      <c r="F2611" s="237" t="s">
        <v>3</v>
      </c>
      <c r="G2611" s="237">
        <v>1833266</v>
      </c>
      <c r="H2611" s="190"/>
      <c r="I2611" s="248" t="s">
        <v>6571</v>
      </c>
      <c r="J2611" s="190"/>
      <c r="K2611" s="190"/>
      <c r="L2611" s="190"/>
      <c r="M2611" s="190"/>
      <c r="N2611" s="268">
        <v>0</v>
      </c>
      <c r="O2611" s="268">
        <v>286.42</v>
      </c>
      <c r="P2611" s="190" t="s">
        <v>657</v>
      </c>
      <c r="Q2611" s="377"/>
    </row>
    <row r="2612" spans="1:17" ht="51">
      <c r="A2612" s="265" t="s">
        <v>553</v>
      </c>
      <c r="B2612" s="190"/>
      <c r="C2612" s="266" t="s">
        <v>605</v>
      </c>
      <c r="D2612" s="267">
        <v>43910</v>
      </c>
      <c r="E2612" s="237" t="s">
        <v>5612</v>
      </c>
      <c r="F2612" s="237" t="s">
        <v>3</v>
      </c>
      <c r="G2612" s="237">
        <v>1833270</v>
      </c>
      <c r="H2612" s="190"/>
      <c r="I2612" s="248" t="s">
        <v>6572</v>
      </c>
      <c r="J2612" s="190"/>
      <c r="K2612" s="190"/>
      <c r="L2612" s="190"/>
      <c r="M2612" s="190"/>
      <c r="N2612" s="268">
        <v>0</v>
      </c>
      <c r="O2612" s="268">
        <v>2276.39</v>
      </c>
      <c r="P2612" s="190" t="s">
        <v>657</v>
      </c>
      <c r="Q2612" s="377"/>
    </row>
    <row r="2613" spans="1:17" ht="38.25">
      <c r="A2613" s="265">
        <v>283</v>
      </c>
      <c r="B2613" s="190"/>
      <c r="C2613" s="266" t="s">
        <v>124</v>
      </c>
      <c r="D2613" s="267">
        <v>43910</v>
      </c>
      <c r="E2613" s="237" t="s">
        <v>5613</v>
      </c>
      <c r="F2613" s="237" t="s">
        <v>3</v>
      </c>
      <c r="G2613" s="237">
        <v>1833280</v>
      </c>
      <c r="H2613" s="190"/>
      <c r="I2613" s="248" t="s">
        <v>6573</v>
      </c>
      <c r="J2613" s="190"/>
      <c r="K2613" s="190"/>
      <c r="L2613" s="190"/>
      <c r="M2613" s="190"/>
      <c r="N2613" s="268">
        <v>0</v>
      </c>
      <c r="O2613" s="268">
        <v>1113</v>
      </c>
      <c r="P2613" s="190" t="s">
        <v>657</v>
      </c>
      <c r="Q2613" s="377"/>
    </row>
    <row r="2614" spans="1:17" ht="51">
      <c r="A2614" s="265">
        <v>234</v>
      </c>
      <c r="B2614" s="190"/>
      <c r="C2614" s="266" t="s">
        <v>633</v>
      </c>
      <c r="D2614" s="267">
        <v>43910</v>
      </c>
      <c r="E2614" s="237" t="s">
        <v>5614</v>
      </c>
      <c r="F2614" s="237" t="s">
        <v>3</v>
      </c>
      <c r="G2614" s="237">
        <v>1833282</v>
      </c>
      <c r="H2614" s="190"/>
      <c r="I2614" s="248" t="s">
        <v>6574</v>
      </c>
      <c r="J2614" s="190"/>
      <c r="K2614" s="190"/>
      <c r="L2614" s="190"/>
      <c r="M2614" s="190"/>
      <c r="N2614" s="268">
        <v>0</v>
      </c>
      <c r="O2614" s="268">
        <v>240</v>
      </c>
      <c r="P2614" s="190" t="s">
        <v>657</v>
      </c>
      <c r="Q2614" s="377"/>
    </row>
    <row r="2615" spans="1:17" ht="51">
      <c r="A2615" s="265">
        <v>660</v>
      </c>
      <c r="B2615" s="190"/>
      <c r="C2615" s="266" t="s">
        <v>185</v>
      </c>
      <c r="D2615" s="267">
        <v>43910</v>
      </c>
      <c r="E2615" s="237" t="s">
        <v>5615</v>
      </c>
      <c r="F2615" s="237" t="s">
        <v>3</v>
      </c>
      <c r="G2615" s="237">
        <v>1833303</v>
      </c>
      <c r="H2615" s="190"/>
      <c r="I2615" s="248" t="s">
        <v>6575</v>
      </c>
      <c r="J2615" s="190"/>
      <c r="K2615" s="190"/>
      <c r="L2615" s="190"/>
      <c r="M2615" s="190"/>
      <c r="N2615" s="268">
        <v>0</v>
      </c>
      <c r="O2615" s="268">
        <v>1581.2</v>
      </c>
      <c r="P2615" s="190" t="s">
        <v>657</v>
      </c>
      <c r="Q2615" s="377"/>
    </row>
    <row r="2616" spans="1:17" ht="51">
      <c r="A2616" s="265">
        <v>254</v>
      </c>
      <c r="B2616" s="190"/>
      <c r="C2616" s="266" t="s">
        <v>114</v>
      </c>
      <c r="D2616" s="267">
        <v>43910</v>
      </c>
      <c r="E2616" s="237" t="s">
        <v>5616</v>
      </c>
      <c r="F2616" s="237" t="s">
        <v>3</v>
      </c>
      <c r="G2616" s="237">
        <v>1833231</v>
      </c>
      <c r="H2616" s="190"/>
      <c r="I2616" s="248" t="s">
        <v>6576</v>
      </c>
      <c r="J2616" s="190"/>
      <c r="K2616" s="190"/>
      <c r="L2616" s="190"/>
      <c r="M2616" s="190"/>
      <c r="N2616" s="268">
        <v>0</v>
      </c>
      <c r="O2616" s="268">
        <v>90</v>
      </c>
      <c r="P2616" s="190" t="s">
        <v>657</v>
      </c>
      <c r="Q2616" s="377"/>
    </row>
    <row r="2617" spans="1:17" ht="51">
      <c r="A2617" s="265">
        <v>254</v>
      </c>
      <c r="B2617" s="190"/>
      <c r="C2617" s="266" t="s">
        <v>114</v>
      </c>
      <c r="D2617" s="267">
        <v>43910</v>
      </c>
      <c r="E2617" s="237" t="s">
        <v>5617</v>
      </c>
      <c r="F2617" s="237" t="s">
        <v>3</v>
      </c>
      <c r="G2617" s="237">
        <v>1833232</v>
      </c>
      <c r="H2617" s="190"/>
      <c r="I2617" s="248" t="s">
        <v>6577</v>
      </c>
      <c r="J2617" s="190"/>
      <c r="K2617" s="190"/>
      <c r="L2617" s="190"/>
      <c r="M2617" s="190"/>
      <c r="N2617" s="268">
        <v>0</v>
      </c>
      <c r="O2617" s="268">
        <v>126</v>
      </c>
      <c r="P2617" s="190" t="s">
        <v>657</v>
      </c>
      <c r="Q2617" s="377"/>
    </row>
    <row r="2618" spans="1:17" ht="51">
      <c r="A2618" s="265" t="s">
        <v>562</v>
      </c>
      <c r="B2618" s="190"/>
      <c r="C2618" s="266" t="s">
        <v>604</v>
      </c>
      <c r="D2618" s="267">
        <v>43910</v>
      </c>
      <c r="E2618" s="237" t="s">
        <v>5618</v>
      </c>
      <c r="F2618" s="237" t="s">
        <v>3</v>
      </c>
      <c r="G2618" s="237">
        <v>1833263</v>
      </c>
      <c r="H2618" s="190"/>
      <c r="I2618" s="248" t="s">
        <v>6578</v>
      </c>
      <c r="J2618" s="190"/>
      <c r="K2618" s="190"/>
      <c r="L2618" s="190"/>
      <c r="M2618" s="190"/>
      <c r="N2618" s="268">
        <v>0</v>
      </c>
      <c r="O2618" s="268">
        <v>2825.57</v>
      </c>
      <c r="P2618" s="190" t="s">
        <v>657</v>
      </c>
      <c r="Q2618" s="377"/>
    </row>
    <row r="2619" spans="1:17" ht="51">
      <c r="A2619" s="265">
        <v>283</v>
      </c>
      <c r="B2619" s="190"/>
      <c r="C2619" s="266" t="s">
        <v>124</v>
      </c>
      <c r="D2619" s="267">
        <v>43910</v>
      </c>
      <c r="E2619" s="237" t="s">
        <v>5619</v>
      </c>
      <c r="F2619" s="237" t="s">
        <v>3</v>
      </c>
      <c r="G2619" s="237">
        <v>1833277</v>
      </c>
      <c r="H2619" s="190"/>
      <c r="I2619" s="248" t="s">
        <v>6579</v>
      </c>
      <c r="J2619" s="190"/>
      <c r="K2619" s="190"/>
      <c r="L2619" s="190"/>
      <c r="M2619" s="190"/>
      <c r="N2619" s="268">
        <v>0</v>
      </c>
      <c r="O2619" s="268">
        <v>580</v>
      </c>
      <c r="P2619" s="190" t="s">
        <v>657</v>
      </c>
      <c r="Q2619" s="377"/>
    </row>
    <row r="2620" spans="1:17" ht="63.75">
      <c r="A2620" s="265">
        <v>315</v>
      </c>
      <c r="B2620" s="190"/>
      <c r="C2620" s="266" t="s">
        <v>1293</v>
      </c>
      <c r="D2620" s="267">
        <v>43910</v>
      </c>
      <c r="E2620" s="237" t="s">
        <v>5620</v>
      </c>
      <c r="F2620" s="237" t="s">
        <v>3</v>
      </c>
      <c r="G2620" s="237">
        <v>1833278</v>
      </c>
      <c r="H2620" s="190"/>
      <c r="I2620" s="248" t="s">
        <v>6580</v>
      </c>
      <c r="J2620" s="190"/>
      <c r="K2620" s="190"/>
      <c r="L2620" s="190"/>
      <c r="M2620" s="190"/>
      <c r="N2620" s="268">
        <v>0</v>
      </c>
      <c r="O2620" s="268">
        <v>427.73</v>
      </c>
      <c r="P2620" s="190" t="s">
        <v>657</v>
      </c>
      <c r="Q2620" s="377"/>
    </row>
    <row r="2621" spans="1:17" ht="38.25">
      <c r="A2621" s="265">
        <v>266</v>
      </c>
      <c r="B2621" s="190"/>
      <c r="C2621" s="266" t="s">
        <v>1375</v>
      </c>
      <c r="D2621" s="267">
        <v>43910</v>
      </c>
      <c r="E2621" s="237" t="s">
        <v>5621</v>
      </c>
      <c r="F2621" s="237" t="s">
        <v>3</v>
      </c>
      <c r="G2621" s="237">
        <v>1833327</v>
      </c>
      <c r="H2621" s="190"/>
      <c r="I2621" s="248" t="s">
        <v>6581</v>
      </c>
      <c r="J2621" s="190"/>
      <c r="K2621" s="190"/>
      <c r="L2621" s="190"/>
      <c r="M2621" s="190"/>
      <c r="N2621" s="268">
        <v>0</v>
      </c>
      <c r="O2621" s="268">
        <v>1049.28</v>
      </c>
      <c r="P2621" s="190" t="s">
        <v>657</v>
      </c>
      <c r="Q2621" s="377"/>
    </row>
    <row r="2622" spans="1:17" ht="51">
      <c r="A2622" s="265">
        <v>234</v>
      </c>
      <c r="B2622" s="190"/>
      <c r="C2622" s="266" t="s">
        <v>633</v>
      </c>
      <c r="D2622" s="267">
        <v>43910</v>
      </c>
      <c r="E2622" s="237" t="s">
        <v>5622</v>
      </c>
      <c r="F2622" s="237" t="s">
        <v>3</v>
      </c>
      <c r="G2622" s="237">
        <v>1833333</v>
      </c>
      <c r="H2622" s="190"/>
      <c r="I2622" s="248" t="s">
        <v>6582</v>
      </c>
      <c r="J2622" s="190"/>
      <c r="K2622" s="190"/>
      <c r="L2622" s="190"/>
      <c r="M2622" s="190"/>
      <c r="N2622" s="268">
        <v>0</v>
      </c>
      <c r="O2622" s="268">
        <v>2337.3000000000002</v>
      </c>
      <c r="P2622" s="190" t="s">
        <v>657</v>
      </c>
      <c r="Q2622" s="377"/>
    </row>
    <row r="2623" spans="1:17" ht="51">
      <c r="A2623" s="265">
        <v>234</v>
      </c>
      <c r="B2623" s="190"/>
      <c r="C2623" s="266" t="s">
        <v>633</v>
      </c>
      <c r="D2623" s="267">
        <v>43910</v>
      </c>
      <c r="E2623" s="237" t="s">
        <v>5623</v>
      </c>
      <c r="F2623" s="237" t="s">
        <v>3</v>
      </c>
      <c r="G2623" s="237">
        <v>1833338</v>
      </c>
      <c r="H2623" s="190"/>
      <c r="I2623" s="248" t="s">
        <v>6583</v>
      </c>
      <c r="J2623" s="190"/>
      <c r="K2623" s="190"/>
      <c r="L2623" s="190"/>
      <c r="M2623" s="190"/>
      <c r="N2623" s="268">
        <v>0</v>
      </c>
      <c r="O2623" s="268">
        <v>2337.3000000000002</v>
      </c>
      <c r="P2623" s="190" t="s">
        <v>657</v>
      </c>
      <c r="Q2623" s="377"/>
    </row>
    <row r="2624" spans="1:17" ht="51">
      <c r="A2624" s="265">
        <v>35</v>
      </c>
      <c r="B2624" s="190"/>
      <c r="C2624" s="266" t="s">
        <v>46</v>
      </c>
      <c r="D2624" s="267">
        <v>43910</v>
      </c>
      <c r="E2624" s="237" t="s">
        <v>5624</v>
      </c>
      <c r="F2624" s="237" t="s">
        <v>3</v>
      </c>
      <c r="G2624" s="237">
        <v>1833346</v>
      </c>
      <c r="H2624" s="190"/>
      <c r="I2624" s="248" t="s">
        <v>6585</v>
      </c>
      <c r="J2624" s="190"/>
      <c r="K2624" s="190"/>
      <c r="L2624" s="190"/>
      <c r="M2624" s="190"/>
      <c r="N2624" s="268">
        <v>0</v>
      </c>
      <c r="O2624" s="268">
        <v>678.2</v>
      </c>
      <c r="P2624" s="190" t="s">
        <v>657</v>
      </c>
      <c r="Q2624" s="377"/>
    </row>
    <row r="2625" spans="1:17" ht="51">
      <c r="A2625" s="265">
        <v>526</v>
      </c>
      <c r="B2625" s="190"/>
      <c r="C2625" s="266" t="s">
        <v>1365</v>
      </c>
      <c r="D2625" s="267">
        <v>43910</v>
      </c>
      <c r="E2625" s="237" t="s">
        <v>5625</v>
      </c>
      <c r="F2625" s="237" t="s">
        <v>3</v>
      </c>
      <c r="G2625" s="237">
        <v>1833349</v>
      </c>
      <c r="H2625" s="190"/>
      <c r="I2625" s="248" t="s">
        <v>6584</v>
      </c>
      <c r="J2625" s="190"/>
      <c r="K2625" s="190"/>
      <c r="L2625" s="190"/>
      <c r="M2625" s="190"/>
      <c r="N2625" s="268">
        <v>0</v>
      </c>
      <c r="O2625" s="268">
        <v>15</v>
      </c>
      <c r="P2625" s="190" t="s">
        <v>657</v>
      </c>
      <c r="Q2625" s="377"/>
    </row>
    <row r="2626" spans="1:17" ht="38.25">
      <c r="A2626" s="265">
        <v>376</v>
      </c>
      <c r="B2626" s="190"/>
      <c r="C2626" s="266" t="s">
        <v>627</v>
      </c>
      <c r="D2626" s="267">
        <v>43910</v>
      </c>
      <c r="E2626" s="237" t="s">
        <v>5626</v>
      </c>
      <c r="F2626" s="237" t="s">
        <v>3</v>
      </c>
      <c r="G2626" s="237">
        <v>1833354</v>
      </c>
      <c r="H2626" s="190"/>
      <c r="I2626" s="248" t="s">
        <v>6586</v>
      </c>
      <c r="J2626" s="190"/>
      <c r="K2626" s="190"/>
      <c r="L2626" s="190"/>
      <c r="M2626" s="190"/>
      <c r="N2626" s="268">
        <v>0</v>
      </c>
      <c r="O2626" s="268">
        <v>40</v>
      </c>
      <c r="P2626" s="190" t="s">
        <v>657</v>
      </c>
      <c r="Q2626" s="377"/>
    </row>
    <row r="2627" spans="1:17" ht="63.75">
      <c r="A2627" s="265">
        <v>513</v>
      </c>
      <c r="B2627" s="190"/>
      <c r="C2627" s="266" t="s">
        <v>169</v>
      </c>
      <c r="D2627" s="267">
        <v>43910</v>
      </c>
      <c r="E2627" s="237" t="s">
        <v>5627</v>
      </c>
      <c r="F2627" s="237" t="s">
        <v>15</v>
      </c>
      <c r="G2627" s="237">
        <v>1301310</v>
      </c>
      <c r="H2627" s="190"/>
      <c r="I2627" s="248" t="s">
        <v>6587</v>
      </c>
      <c r="J2627" s="190"/>
      <c r="K2627" s="190"/>
      <c r="L2627" s="190"/>
      <c r="M2627" s="190"/>
      <c r="N2627" s="268">
        <v>50</v>
      </c>
      <c r="O2627" s="268">
        <v>0</v>
      </c>
      <c r="P2627" s="190" t="s">
        <v>657</v>
      </c>
      <c r="Q2627" s="377"/>
    </row>
    <row r="2628" spans="1:17" ht="51">
      <c r="A2628" s="265">
        <v>513</v>
      </c>
      <c r="B2628" s="190"/>
      <c r="C2628" s="266" t="s">
        <v>169</v>
      </c>
      <c r="D2628" s="267">
        <v>43910</v>
      </c>
      <c r="E2628" s="237" t="s">
        <v>5628</v>
      </c>
      <c r="F2628" s="237" t="s">
        <v>15</v>
      </c>
      <c r="G2628" s="237">
        <v>1301312</v>
      </c>
      <c r="H2628" s="190"/>
      <c r="I2628" s="248" t="s">
        <v>6588</v>
      </c>
      <c r="J2628" s="190"/>
      <c r="K2628" s="190"/>
      <c r="L2628" s="190"/>
      <c r="M2628" s="190"/>
      <c r="N2628" s="268">
        <v>50</v>
      </c>
      <c r="O2628" s="268">
        <v>0</v>
      </c>
      <c r="P2628" s="190" t="s">
        <v>657</v>
      </c>
      <c r="Q2628" s="377"/>
    </row>
    <row r="2629" spans="1:17" ht="102">
      <c r="A2629" s="265">
        <v>599</v>
      </c>
      <c r="B2629" s="190"/>
      <c r="C2629" s="266" t="s">
        <v>1300</v>
      </c>
      <c r="D2629" s="267">
        <v>43910</v>
      </c>
      <c r="E2629" s="237" t="s">
        <v>5629</v>
      </c>
      <c r="F2629" s="237" t="s">
        <v>11</v>
      </c>
      <c r="G2629" s="237">
        <v>981078</v>
      </c>
      <c r="H2629" s="190"/>
      <c r="I2629" s="248" t="s">
        <v>6589</v>
      </c>
      <c r="J2629" s="190"/>
      <c r="K2629" s="190"/>
      <c r="L2629" s="190"/>
      <c r="M2629" s="190"/>
      <c r="N2629" s="268">
        <v>50</v>
      </c>
      <c r="O2629" s="268">
        <v>0</v>
      </c>
      <c r="P2629" s="190" t="s">
        <v>657</v>
      </c>
      <c r="Q2629" s="377"/>
    </row>
    <row r="2630" spans="1:17" ht="76.5">
      <c r="A2630" s="265">
        <v>513</v>
      </c>
      <c r="B2630" s="190"/>
      <c r="C2630" s="266" t="s">
        <v>169</v>
      </c>
      <c r="D2630" s="267">
        <v>43910</v>
      </c>
      <c r="E2630" s="237" t="s">
        <v>5630</v>
      </c>
      <c r="F2630" s="237" t="s">
        <v>11</v>
      </c>
      <c r="G2630" s="237">
        <v>13354</v>
      </c>
      <c r="H2630" s="190"/>
      <c r="I2630" s="248" t="s">
        <v>6590</v>
      </c>
      <c r="J2630" s="190"/>
      <c r="K2630" s="190"/>
      <c r="L2630" s="190"/>
      <c r="M2630" s="190"/>
      <c r="N2630" s="268">
        <v>5306.06</v>
      </c>
      <c r="O2630" s="268">
        <v>0</v>
      </c>
      <c r="P2630" s="190" t="s">
        <v>657</v>
      </c>
      <c r="Q2630" s="377"/>
    </row>
    <row r="2631" spans="1:17" ht="63.75">
      <c r="A2631" s="265" t="s">
        <v>554</v>
      </c>
      <c r="B2631" s="190"/>
      <c r="C2631" s="266" t="s">
        <v>728</v>
      </c>
      <c r="D2631" s="267">
        <v>43910</v>
      </c>
      <c r="E2631" s="237" t="s">
        <v>5631</v>
      </c>
      <c r="F2631" s="237" t="s">
        <v>11</v>
      </c>
      <c r="G2631" s="237">
        <v>13361</v>
      </c>
      <c r="H2631" s="190"/>
      <c r="I2631" s="248" t="s">
        <v>6591</v>
      </c>
      <c r="J2631" s="190"/>
      <c r="K2631" s="190"/>
      <c r="L2631" s="190"/>
      <c r="M2631" s="190"/>
      <c r="N2631" s="268">
        <v>1950.43</v>
      </c>
      <c r="O2631" s="268">
        <v>0</v>
      </c>
      <c r="P2631" s="190" t="s">
        <v>657</v>
      </c>
      <c r="Q2631" s="377"/>
    </row>
    <row r="2632" spans="1:17" ht="63.75">
      <c r="A2632" s="265">
        <v>513</v>
      </c>
      <c r="B2632" s="190"/>
      <c r="C2632" s="266" t="s">
        <v>169</v>
      </c>
      <c r="D2632" s="267">
        <v>43910</v>
      </c>
      <c r="E2632" s="237" t="s">
        <v>5632</v>
      </c>
      <c r="F2632" s="237" t="s">
        <v>13</v>
      </c>
      <c r="G2632" s="237">
        <v>13358</v>
      </c>
      <c r="H2632" s="190"/>
      <c r="I2632" s="248" t="s">
        <v>6592</v>
      </c>
      <c r="J2632" s="190"/>
      <c r="K2632" s="190"/>
      <c r="L2632" s="190"/>
      <c r="M2632" s="190"/>
      <c r="N2632" s="268">
        <v>15331849.640000001</v>
      </c>
      <c r="O2632" s="268">
        <v>0</v>
      </c>
      <c r="P2632" s="190" t="s">
        <v>657</v>
      </c>
      <c r="Q2632" s="377"/>
    </row>
    <row r="2633" spans="1:17" ht="63.75">
      <c r="A2633" s="265">
        <v>513</v>
      </c>
      <c r="B2633" s="190"/>
      <c r="C2633" s="266" t="s">
        <v>169</v>
      </c>
      <c r="D2633" s="267">
        <v>43910</v>
      </c>
      <c r="E2633" s="237" t="s">
        <v>5633</v>
      </c>
      <c r="F2633" s="237" t="s">
        <v>11</v>
      </c>
      <c r="G2633" s="237">
        <v>13358</v>
      </c>
      <c r="H2633" s="190"/>
      <c r="I2633" s="248" t="s">
        <v>6593</v>
      </c>
      <c r="J2633" s="190"/>
      <c r="K2633" s="190"/>
      <c r="L2633" s="190"/>
      <c r="M2633" s="190"/>
      <c r="N2633" s="268">
        <v>10848.05</v>
      </c>
      <c r="O2633" s="268">
        <v>0</v>
      </c>
      <c r="P2633" s="190" t="s">
        <v>657</v>
      </c>
      <c r="Q2633" s="377"/>
    </row>
    <row r="2634" spans="1:17" ht="89.25">
      <c r="A2634" s="265">
        <v>599</v>
      </c>
      <c r="B2634" s="190"/>
      <c r="C2634" s="266" t="s">
        <v>1300</v>
      </c>
      <c r="D2634" s="267">
        <v>43910</v>
      </c>
      <c r="E2634" s="237" t="s">
        <v>5634</v>
      </c>
      <c r="F2634" s="237" t="s">
        <v>13</v>
      </c>
      <c r="G2634" s="237">
        <v>981075</v>
      </c>
      <c r="H2634" s="190"/>
      <c r="I2634" s="248" t="s">
        <v>6594</v>
      </c>
      <c r="J2634" s="190"/>
      <c r="K2634" s="190"/>
      <c r="L2634" s="190"/>
      <c r="M2634" s="190"/>
      <c r="N2634" s="268">
        <v>7352992.2300000004</v>
      </c>
      <c r="O2634" s="268">
        <v>0</v>
      </c>
      <c r="P2634" s="190" t="s">
        <v>657</v>
      </c>
      <c r="Q2634" s="377"/>
    </row>
    <row r="2635" spans="1:17" ht="63.75">
      <c r="A2635" s="265">
        <v>513</v>
      </c>
      <c r="B2635" s="190"/>
      <c r="C2635" s="266" t="s">
        <v>169</v>
      </c>
      <c r="D2635" s="267">
        <v>43910</v>
      </c>
      <c r="E2635" s="237" t="s">
        <v>5635</v>
      </c>
      <c r="F2635" s="237" t="s">
        <v>13</v>
      </c>
      <c r="G2635" s="237">
        <v>13354</v>
      </c>
      <c r="H2635" s="190"/>
      <c r="I2635" s="248" t="s">
        <v>6595</v>
      </c>
      <c r="J2635" s="190"/>
      <c r="K2635" s="190"/>
      <c r="L2635" s="190"/>
      <c r="M2635" s="190"/>
      <c r="N2635" s="268">
        <v>7299340.79</v>
      </c>
      <c r="O2635" s="268">
        <v>0</v>
      </c>
      <c r="P2635" s="190" t="s">
        <v>657</v>
      </c>
      <c r="Q2635" s="377"/>
    </row>
    <row r="2636" spans="1:17" ht="51">
      <c r="A2636" s="265">
        <v>117</v>
      </c>
      <c r="B2636" s="190"/>
      <c r="C2636" s="266" t="s">
        <v>61</v>
      </c>
      <c r="D2636" s="267">
        <v>43910</v>
      </c>
      <c r="E2636" s="237" t="s">
        <v>5636</v>
      </c>
      <c r="F2636" s="237" t="s">
        <v>11</v>
      </c>
      <c r="G2636" s="237">
        <v>981095</v>
      </c>
      <c r="H2636" s="190"/>
      <c r="I2636" s="248" t="s">
        <v>6596</v>
      </c>
      <c r="J2636" s="190"/>
      <c r="K2636" s="190"/>
      <c r="L2636" s="190"/>
      <c r="M2636" s="190"/>
      <c r="N2636" s="268">
        <v>50</v>
      </c>
      <c r="O2636" s="268">
        <v>0</v>
      </c>
      <c r="P2636" s="190" t="s">
        <v>657</v>
      </c>
      <c r="Q2636" s="377"/>
    </row>
    <row r="2637" spans="1:17" ht="51">
      <c r="A2637" s="265">
        <v>119</v>
      </c>
      <c r="B2637" s="190"/>
      <c r="C2637" s="266" t="s">
        <v>62</v>
      </c>
      <c r="D2637" s="267">
        <v>43910</v>
      </c>
      <c r="E2637" s="237" t="s">
        <v>5637</v>
      </c>
      <c r="F2637" s="237" t="s">
        <v>11</v>
      </c>
      <c r="G2637" s="237">
        <v>981090</v>
      </c>
      <c r="H2637" s="190"/>
      <c r="I2637" s="248" t="s">
        <v>6597</v>
      </c>
      <c r="J2637" s="190"/>
      <c r="K2637" s="190"/>
      <c r="L2637" s="190"/>
      <c r="M2637" s="190"/>
      <c r="N2637" s="268">
        <v>50</v>
      </c>
      <c r="O2637" s="268">
        <v>0</v>
      </c>
      <c r="P2637" s="190" t="s">
        <v>657</v>
      </c>
      <c r="Q2637" s="377"/>
    </row>
    <row r="2638" spans="1:17" ht="63.75">
      <c r="A2638" s="265">
        <v>513</v>
      </c>
      <c r="B2638" s="190"/>
      <c r="C2638" s="266" t="s">
        <v>169</v>
      </c>
      <c r="D2638" s="267">
        <v>43910</v>
      </c>
      <c r="E2638" s="237" t="s">
        <v>5638</v>
      </c>
      <c r="F2638" s="237" t="s">
        <v>15</v>
      </c>
      <c r="G2638" s="237">
        <v>1301746</v>
      </c>
      <c r="H2638" s="190"/>
      <c r="I2638" s="248" t="s">
        <v>6598</v>
      </c>
      <c r="J2638" s="190"/>
      <c r="K2638" s="190"/>
      <c r="L2638" s="190"/>
      <c r="M2638" s="190"/>
      <c r="N2638" s="268">
        <v>50</v>
      </c>
      <c r="O2638" s="268">
        <v>0</v>
      </c>
      <c r="P2638" s="190" t="s">
        <v>657</v>
      </c>
      <c r="Q2638" s="377"/>
    </row>
    <row r="2639" spans="1:17" ht="63.75">
      <c r="A2639" s="265" t="s">
        <v>554</v>
      </c>
      <c r="B2639" s="190"/>
      <c r="C2639" s="266" t="s">
        <v>728</v>
      </c>
      <c r="D2639" s="267">
        <v>43910</v>
      </c>
      <c r="E2639" s="237" t="s">
        <v>5639</v>
      </c>
      <c r="F2639" s="237" t="s">
        <v>11</v>
      </c>
      <c r="G2639" s="237">
        <v>981098</v>
      </c>
      <c r="H2639" s="190"/>
      <c r="I2639" s="248" t="s">
        <v>6599</v>
      </c>
      <c r="J2639" s="190"/>
      <c r="K2639" s="190"/>
      <c r="L2639" s="190"/>
      <c r="M2639" s="190"/>
      <c r="N2639" s="268">
        <v>3223.16</v>
      </c>
      <c r="O2639" s="268">
        <v>0</v>
      </c>
      <c r="P2639" s="190" t="s">
        <v>657</v>
      </c>
      <c r="Q2639" s="377"/>
    </row>
    <row r="2640" spans="1:17" ht="76.5">
      <c r="A2640" s="265">
        <v>513</v>
      </c>
      <c r="B2640" s="190"/>
      <c r="C2640" s="266" t="s">
        <v>169</v>
      </c>
      <c r="D2640" s="267">
        <v>43910</v>
      </c>
      <c r="E2640" s="237" t="s">
        <v>5640</v>
      </c>
      <c r="F2640" s="237" t="s">
        <v>15</v>
      </c>
      <c r="G2640" s="237">
        <v>1301755</v>
      </c>
      <c r="H2640" s="190"/>
      <c r="I2640" s="248" t="s">
        <v>6600</v>
      </c>
      <c r="J2640" s="190"/>
      <c r="K2640" s="190"/>
      <c r="L2640" s="190"/>
      <c r="M2640" s="190"/>
      <c r="N2640" s="268">
        <v>50</v>
      </c>
      <c r="O2640" s="268">
        <v>0</v>
      </c>
      <c r="P2640" s="190" t="s">
        <v>657</v>
      </c>
      <c r="Q2640" s="377"/>
    </row>
    <row r="2641" spans="1:17" ht="76.5">
      <c r="A2641" s="265">
        <v>513</v>
      </c>
      <c r="B2641" s="190"/>
      <c r="C2641" s="266" t="s">
        <v>169</v>
      </c>
      <c r="D2641" s="267">
        <v>43910</v>
      </c>
      <c r="E2641" s="237" t="s">
        <v>5641</v>
      </c>
      <c r="F2641" s="237" t="s">
        <v>15</v>
      </c>
      <c r="G2641" s="237">
        <v>1301758</v>
      </c>
      <c r="H2641" s="190"/>
      <c r="I2641" s="248" t="s">
        <v>6601</v>
      </c>
      <c r="J2641" s="190"/>
      <c r="K2641" s="190"/>
      <c r="L2641" s="190"/>
      <c r="M2641" s="190"/>
      <c r="N2641" s="268">
        <v>50</v>
      </c>
      <c r="O2641" s="268">
        <v>0</v>
      </c>
      <c r="P2641" s="190" t="s">
        <v>657</v>
      </c>
      <c r="Q2641" s="377"/>
    </row>
    <row r="2642" spans="1:17" ht="76.5">
      <c r="A2642" s="265">
        <v>513</v>
      </c>
      <c r="B2642" s="190"/>
      <c r="C2642" s="266" t="s">
        <v>169</v>
      </c>
      <c r="D2642" s="267">
        <v>43910</v>
      </c>
      <c r="E2642" s="237" t="s">
        <v>5642</v>
      </c>
      <c r="F2642" s="237" t="s">
        <v>15</v>
      </c>
      <c r="G2642" s="237">
        <v>1301761</v>
      </c>
      <c r="H2642" s="190"/>
      <c r="I2642" s="248" t="s">
        <v>6602</v>
      </c>
      <c r="J2642" s="190"/>
      <c r="K2642" s="190"/>
      <c r="L2642" s="190"/>
      <c r="M2642" s="190"/>
      <c r="N2642" s="268">
        <v>50</v>
      </c>
      <c r="O2642" s="268">
        <v>0</v>
      </c>
      <c r="P2642" s="190" t="s">
        <v>657</v>
      </c>
      <c r="Q2642" s="377"/>
    </row>
    <row r="2643" spans="1:17" ht="63.75">
      <c r="A2643" s="265">
        <v>513</v>
      </c>
      <c r="B2643" s="190"/>
      <c r="C2643" s="266" t="s">
        <v>169</v>
      </c>
      <c r="D2643" s="267">
        <v>43910</v>
      </c>
      <c r="E2643" s="237" t="s">
        <v>5643</v>
      </c>
      <c r="F2643" s="237" t="s">
        <v>15</v>
      </c>
      <c r="G2643" s="237">
        <v>1301764</v>
      </c>
      <c r="H2643" s="190"/>
      <c r="I2643" s="248" t="s">
        <v>6603</v>
      </c>
      <c r="J2643" s="190"/>
      <c r="K2643" s="190"/>
      <c r="L2643" s="190"/>
      <c r="M2643" s="190"/>
      <c r="N2643" s="268">
        <v>50</v>
      </c>
      <c r="O2643" s="268">
        <v>0</v>
      </c>
      <c r="P2643" s="190" t="s">
        <v>657</v>
      </c>
      <c r="Q2643" s="377"/>
    </row>
    <row r="2644" spans="1:17" ht="51">
      <c r="A2644" s="265">
        <v>513</v>
      </c>
      <c r="B2644" s="190"/>
      <c r="C2644" s="266" t="s">
        <v>169</v>
      </c>
      <c r="D2644" s="267">
        <v>43910</v>
      </c>
      <c r="E2644" s="237" t="s">
        <v>5644</v>
      </c>
      <c r="F2644" s="237" t="s">
        <v>11</v>
      </c>
      <c r="G2644" s="237">
        <v>981101</v>
      </c>
      <c r="H2644" s="190"/>
      <c r="I2644" s="248" t="s">
        <v>6604</v>
      </c>
      <c r="J2644" s="190"/>
      <c r="K2644" s="190"/>
      <c r="L2644" s="190"/>
      <c r="M2644" s="190"/>
      <c r="N2644" s="268">
        <v>50</v>
      </c>
      <c r="O2644" s="268">
        <v>0</v>
      </c>
      <c r="P2644" s="190" t="s">
        <v>657</v>
      </c>
      <c r="Q2644" s="377"/>
    </row>
    <row r="2645" spans="1:17" ht="38.25">
      <c r="A2645" s="265">
        <v>291</v>
      </c>
      <c r="B2645" s="190"/>
      <c r="C2645" s="266" t="s">
        <v>128</v>
      </c>
      <c r="D2645" s="267">
        <v>43913</v>
      </c>
      <c r="E2645" s="237" t="s">
        <v>5645</v>
      </c>
      <c r="F2645" s="237" t="s">
        <v>3</v>
      </c>
      <c r="G2645" s="237">
        <v>1833506</v>
      </c>
      <c r="H2645" s="190"/>
      <c r="I2645" s="248" t="s">
        <v>6605</v>
      </c>
      <c r="J2645" s="190"/>
      <c r="K2645" s="190"/>
      <c r="L2645" s="190"/>
      <c r="M2645" s="190"/>
      <c r="N2645" s="268">
        <v>0</v>
      </c>
      <c r="O2645" s="268">
        <v>1085.8499999999999</v>
      </c>
      <c r="P2645" s="190" t="s">
        <v>657</v>
      </c>
      <c r="Q2645" s="377"/>
    </row>
    <row r="2646" spans="1:17" ht="51">
      <c r="A2646" s="265">
        <v>513</v>
      </c>
      <c r="B2646" s="190"/>
      <c r="C2646" s="266" t="s">
        <v>169</v>
      </c>
      <c r="D2646" s="267">
        <v>43913</v>
      </c>
      <c r="E2646" s="237" t="s">
        <v>5646</v>
      </c>
      <c r="F2646" s="237" t="s">
        <v>15</v>
      </c>
      <c r="G2646" s="237">
        <v>1302087</v>
      </c>
      <c r="H2646" s="190"/>
      <c r="I2646" s="248" t="s">
        <v>6606</v>
      </c>
      <c r="J2646" s="190"/>
      <c r="K2646" s="190"/>
      <c r="L2646" s="190"/>
      <c r="M2646" s="190"/>
      <c r="N2646" s="268">
        <v>50</v>
      </c>
      <c r="O2646" s="268">
        <v>0</v>
      </c>
      <c r="P2646" s="190" t="s">
        <v>657</v>
      </c>
      <c r="Q2646" s="377"/>
    </row>
    <row r="2647" spans="1:17" ht="51">
      <c r="A2647" s="265">
        <v>513</v>
      </c>
      <c r="B2647" s="190"/>
      <c r="C2647" s="266" t="s">
        <v>169</v>
      </c>
      <c r="D2647" s="267">
        <v>43913</v>
      </c>
      <c r="E2647" s="237" t="s">
        <v>5647</v>
      </c>
      <c r="F2647" s="237" t="s">
        <v>15</v>
      </c>
      <c r="G2647" s="237">
        <v>1302273</v>
      </c>
      <c r="H2647" s="190"/>
      <c r="I2647" s="248" t="s">
        <v>6607</v>
      </c>
      <c r="J2647" s="190"/>
      <c r="K2647" s="190"/>
      <c r="L2647" s="190"/>
      <c r="M2647" s="190"/>
      <c r="N2647" s="268">
        <v>50</v>
      </c>
      <c r="O2647" s="268">
        <v>0</v>
      </c>
      <c r="P2647" s="190" t="s">
        <v>657</v>
      </c>
      <c r="Q2647" s="377"/>
    </row>
    <row r="2648" spans="1:17" ht="76.5">
      <c r="A2648" s="265">
        <v>197</v>
      </c>
      <c r="B2648" s="190"/>
      <c r="C2648" s="266" t="s">
        <v>1291</v>
      </c>
      <c r="D2648" s="267">
        <v>43913</v>
      </c>
      <c r="E2648" s="237" t="s">
        <v>5648</v>
      </c>
      <c r="F2648" s="237" t="s">
        <v>13</v>
      </c>
      <c r="G2648" s="237">
        <v>981161</v>
      </c>
      <c r="H2648" s="190"/>
      <c r="I2648" s="248" t="s">
        <v>6608</v>
      </c>
      <c r="J2648" s="190"/>
      <c r="K2648" s="190"/>
      <c r="L2648" s="190"/>
      <c r="M2648" s="190"/>
      <c r="N2648" s="268">
        <v>92.85</v>
      </c>
      <c r="O2648" s="268">
        <v>0</v>
      </c>
      <c r="P2648" s="190" t="s">
        <v>657</v>
      </c>
      <c r="Q2648" s="377"/>
    </row>
    <row r="2649" spans="1:17" ht="76.5">
      <c r="A2649" s="265">
        <v>197</v>
      </c>
      <c r="B2649" s="190"/>
      <c r="C2649" s="266" t="s">
        <v>1291</v>
      </c>
      <c r="D2649" s="267">
        <v>43913</v>
      </c>
      <c r="E2649" s="237" t="s">
        <v>5649</v>
      </c>
      <c r="F2649" s="237" t="s">
        <v>11</v>
      </c>
      <c r="G2649" s="237">
        <v>981161</v>
      </c>
      <c r="H2649" s="190"/>
      <c r="I2649" s="248" t="s">
        <v>6609</v>
      </c>
      <c r="J2649" s="190"/>
      <c r="K2649" s="190"/>
      <c r="L2649" s="190"/>
      <c r="M2649" s="190"/>
      <c r="N2649" s="268">
        <v>50</v>
      </c>
      <c r="O2649" s="268">
        <v>0</v>
      </c>
      <c r="P2649" s="190" t="s">
        <v>657</v>
      </c>
      <c r="Q2649" s="377"/>
    </row>
    <row r="2650" spans="1:17" ht="51">
      <c r="A2650" s="265">
        <v>16</v>
      </c>
      <c r="B2650" s="190"/>
      <c r="C2650" s="266" t="s">
        <v>43</v>
      </c>
      <c r="D2650" s="267">
        <v>43913</v>
      </c>
      <c r="E2650" s="237" t="s">
        <v>5650</v>
      </c>
      <c r="F2650" s="237" t="s">
        <v>13</v>
      </c>
      <c r="G2650" s="237">
        <v>981163</v>
      </c>
      <c r="H2650" s="190"/>
      <c r="I2650" s="248" t="s">
        <v>6610</v>
      </c>
      <c r="J2650" s="190"/>
      <c r="K2650" s="190"/>
      <c r="L2650" s="190"/>
      <c r="M2650" s="190"/>
      <c r="N2650" s="268">
        <v>92.85</v>
      </c>
      <c r="O2650" s="268">
        <v>0</v>
      </c>
      <c r="P2650" s="190" t="s">
        <v>657</v>
      </c>
      <c r="Q2650" s="377"/>
    </row>
    <row r="2651" spans="1:17" ht="63.75">
      <c r="A2651" s="265">
        <v>16</v>
      </c>
      <c r="B2651" s="190"/>
      <c r="C2651" s="266" t="s">
        <v>43</v>
      </c>
      <c r="D2651" s="267">
        <v>43913</v>
      </c>
      <c r="E2651" s="237" t="s">
        <v>5651</v>
      </c>
      <c r="F2651" s="237" t="s">
        <v>11</v>
      </c>
      <c r="G2651" s="237">
        <v>981163</v>
      </c>
      <c r="H2651" s="190"/>
      <c r="I2651" s="248" t="s">
        <v>6611</v>
      </c>
      <c r="J2651" s="190"/>
      <c r="K2651" s="190"/>
      <c r="L2651" s="190"/>
      <c r="M2651" s="190"/>
      <c r="N2651" s="268">
        <v>50</v>
      </c>
      <c r="O2651" s="268">
        <v>0</v>
      </c>
      <c r="P2651" s="190" t="s">
        <v>657</v>
      </c>
      <c r="Q2651" s="377"/>
    </row>
    <row r="2652" spans="1:17" ht="51">
      <c r="A2652" s="265">
        <v>119</v>
      </c>
      <c r="B2652" s="190"/>
      <c r="C2652" s="266" t="s">
        <v>62</v>
      </c>
      <c r="D2652" s="267">
        <v>43913</v>
      </c>
      <c r="E2652" s="237" t="s">
        <v>5652</v>
      </c>
      <c r="F2652" s="237" t="s">
        <v>11</v>
      </c>
      <c r="G2652" s="237">
        <v>981165</v>
      </c>
      <c r="H2652" s="190"/>
      <c r="I2652" s="248" t="s">
        <v>6612</v>
      </c>
      <c r="J2652" s="190"/>
      <c r="K2652" s="190"/>
      <c r="L2652" s="190"/>
      <c r="M2652" s="190"/>
      <c r="N2652" s="268">
        <v>50</v>
      </c>
      <c r="O2652" s="268">
        <v>0</v>
      </c>
      <c r="P2652" s="190" t="s">
        <v>657</v>
      </c>
      <c r="Q2652" s="377"/>
    </row>
    <row r="2653" spans="1:17" ht="102">
      <c r="A2653" s="265">
        <v>197</v>
      </c>
      <c r="B2653" s="190"/>
      <c r="C2653" s="266" t="s">
        <v>1291</v>
      </c>
      <c r="D2653" s="267">
        <v>43914</v>
      </c>
      <c r="E2653" s="237" t="s">
        <v>5653</v>
      </c>
      <c r="F2653" s="237" t="s">
        <v>618</v>
      </c>
      <c r="G2653" s="237">
        <v>10629</v>
      </c>
      <c r="H2653" s="190"/>
      <c r="I2653" s="248" t="s">
        <v>6613</v>
      </c>
      <c r="J2653" s="190"/>
      <c r="K2653" s="190"/>
      <c r="L2653" s="190"/>
      <c r="M2653" s="190"/>
      <c r="N2653" s="268">
        <v>507.78</v>
      </c>
      <c r="O2653" s="268">
        <v>0</v>
      </c>
      <c r="P2653" s="190" t="s">
        <v>657</v>
      </c>
      <c r="Q2653" s="377"/>
    </row>
    <row r="2654" spans="1:17" ht="102">
      <c r="A2654" s="265">
        <v>197</v>
      </c>
      <c r="B2654" s="190"/>
      <c r="C2654" s="266" t="s">
        <v>1291</v>
      </c>
      <c r="D2654" s="267">
        <v>43914</v>
      </c>
      <c r="E2654" s="237" t="s">
        <v>5654</v>
      </c>
      <c r="F2654" s="237" t="s">
        <v>618</v>
      </c>
      <c r="G2654" s="237">
        <v>10628</v>
      </c>
      <c r="H2654" s="190"/>
      <c r="I2654" s="248" t="s">
        <v>6614</v>
      </c>
      <c r="J2654" s="190"/>
      <c r="K2654" s="190"/>
      <c r="L2654" s="190"/>
      <c r="M2654" s="190"/>
      <c r="N2654" s="268">
        <v>45.51</v>
      </c>
      <c r="O2654" s="268">
        <v>0</v>
      </c>
      <c r="P2654" s="190" t="s">
        <v>657</v>
      </c>
      <c r="Q2654" s="377"/>
    </row>
    <row r="2655" spans="1:17" ht="76.5">
      <c r="A2655" s="265">
        <v>197</v>
      </c>
      <c r="B2655" s="190"/>
      <c r="C2655" s="266" t="s">
        <v>1291</v>
      </c>
      <c r="D2655" s="267">
        <v>43914</v>
      </c>
      <c r="E2655" s="237" t="s">
        <v>5655</v>
      </c>
      <c r="F2655" s="237" t="s">
        <v>11</v>
      </c>
      <c r="G2655" s="237">
        <v>981269</v>
      </c>
      <c r="H2655" s="190"/>
      <c r="I2655" s="248" t="s">
        <v>6615</v>
      </c>
      <c r="J2655" s="190"/>
      <c r="K2655" s="190"/>
      <c r="L2655" s="190"/>
      <c r="M2655" s="190"/>
      <c r="N2655" s="268">
        <v>1262.6500000000001</v>
      </c>
      <c r="O2655" s="268">
        <v>0</v>
      </c>
      <c r="P2655" s="190" t="s">
        <v>657</v>
      </c>
      <c r="Q2655" s="377"/>
    </row>
    <row r="2656" spans="1:17" ht="63.75">
      <c r="A2656" s="265" t="s">
        <v>562</v>
      </c>
      <c r="B2656" s="190"/>
      <c r="C2656" s="266" t="s">
        <v>604</v>
      </c>
      <c r="D2656" s="267">
        <v>43915</v>
      </c>
      <c r="E2656" s="237" t="s">
        <v>5656</v>
      </c>
      <c r="F2656" s="237" t="s">
        <v>3</v>
      </c>
      <c r="G2656" s="237">
        <v>1833780</v>
      </c>
      <c r="H2656" s="190"/>
      <c r="I2656" s="248" t="s">
        <v>6616</v>
      </c>
      <c r="J2656" s="190"/>
      <c r="K2656" s="190"/>
      <c r="L2656" s="190"/>
      <c r="M2656" s="190"/>
      <c r="N2656" s="268">
        <v>0</v>
      </c>
      <c r="O2656" s="268">
        <v>49652</v>
      </c>
      <c r="P2656" s="190" t="s">
        <v>657</v>
      </c>
      <c r="Q2656" s="377"/>
    </row>
    <row r="2657" spans="1:17" ht="63.75">
      <c r="A2657" s="265">
        <v>417</v>
      </c>
      <c r="B2657" s="190"/>
      <c r="C2657" s="266" t="s">
        <v>156</v>
      </c>
      <c r="D2657" s="267">
        <v>43915</v>
      </c>
      <c r="E2657" s="237" t="s">
        <v>5657</v>
      </c>
      <c r="F2657" s="237" t="s">
        <v>3</v>
      </c>
      <c r="G2657" s="237">
        <v>1833791</v>
      </c>
      <c r="H2657" s="190"/>
      <c r="I2657" s="248" t="s">
        <v>6617</v>
      </c>
      <c r="J2657" s="190"/>
      <c r="K2657" s="190"/>
      <c r="L2657" s="190"/>
      <c r="M2657" s="190"/>
      <c r="N2657" s="268">
        <v>0</v>
      </c>
      <c r="O2657" s="268">
        <v>65509</v>
      </c>
      <c r="P2657" s="190" t="s">
        <v>657</v>
      </c>
      <c r="Q2657" s="377"/>
    </row>
    <row r="2658" spans="1:17" ht="51">
      <c r="A2658" s="265">
        <v>117</v>
      </c>
      <c r="B2658" s="190"/>
      <c r="C2658" s="266" t="s">
        <v>61</v>
      </c>
      <c r="D2658" s="267">
        <v>43915</v>
      </c>
      <c r="E2658" s="237" t="s">
        <v>5658</v>
      </c>
      <c r="F2658" s="237" t="s">
        <v>11</v>
      </c>
      <c r="G2658" s="237">
        <v>981301</v>
      </c>
      <c r="H2658" s="190"/>
      <c r="I2658" s="248" t="s">
        <v>6618</v>
      </c>
      <c r="J2658" s="190"/>
      <c r="K2658" s="190"/>
      <c r="L2658" s="190"/>
      <c r="M2658" s="190"/>
      <c r="N2658" s="268">
        <v>50</v>
      </c>
      <c r="O2658" s="268">
        <v>0</v>
      </c>
      <c r="P2658" s="190" t="s">
        <v>657</v>
      </c>
      <c r="Q2658" s="377"/>
    </row>
    <row r="2659" spans="1:17" ht="63.75">
      <c r="A2659" s="265">
        <v>513</v>
      </c>
      <c r="B2659" s="190"/>
      <c r="C2659" s="266" t="s">
        <v>169</v>
      </c>
      <c r="D2659" s="267">
        <v>43915</v>
      </c>
      <c r="E2659" s="237" t="s">
        <v>5659</v>
      </c>
      <c r="F2659" s="237" t="s">
        <v>15</v>
      </c>
      <c r="G2659" s="237">
        <v>1302845</v>
      </c>
      <c r="H2659" s="190"/>
      <c r="I2659" s="248" t="s">
        <v>6619</v>
      </c>
      <c r="J2659" s="190"/>
      <c r="K2659" s="190"/>
      <c r="L2659" s="190"/>
      <c r="M2659" s="190"/>
      <c r="N2659" s="268">
        <v>50</v>
      </c>
      <c r="O2659" s="268">
        <v>0</v>
      </c>
      <c r="P2659" s="190" t="s">
        <v>657</v>
      </c>
      <c r="Q2659" s="377"/>
    </row>
    <row r="2660" spans="1:17" ht="51">
      <c r="A2660" s="265">
        <v>117</v>
      </c>
      <c r="B2660" s="190"/>
      <c r="C2660" s="266" t="s">
        <v>61</v>
      </c>
      <c r="D2660" s="267">
        <v>43915</v>
      </c>
      <c r="E2660" s="237" t="s">
        <v>5662</v>
      </c>
      <c r="F2660" s="237" t="s">
        <v>11</v>
      </c>
      <c r="G2660" s="237">
        <v>981300</v>
      </c>
      <c r="H2660" s="190"/>
      <c r="I2660" s="248" t="s">
        <v>6622</v>
      </c>
      <c r="J2660" s="190"/>
      <c r="K2660" s="190"/>
      <c r="L2660" s="190"/>
      <c r="M2660" s="190"/>
      <c r="N2660" s="268">
        <v>50</v>
      </c>
      <c r="O2660" s="268">
        <v>0</v>
      </c>
      <c r="P2660" s="190" t="s">
        <v>657</v>
      </c>
      <c r="Q2660" s="377"/>
    </row>
    <row r="2661" spans="1:17" ht="63.75">
      <c r="A2661" s="265" t="s">
        <v>554</v>
      </c>
      <c r="B2661" s="190"/>
      <c r="C2661" s="266" t="s">
        <v>728</v>
      </c>
      <c r="D2661" s="267">
        <v>43915</v>
      </c>
      <c r="E2661" s="237" t="s">
        <v>5663</v>
      </c>
      <c r="F2661" s="237" t="s">
        <v>6</v>
      </c>
      <c r="G2661" s="237">
        <v>981327</v>
      </c>
      <c r="H2661" s="190"/>
      <c r="I2661" s="248" t="s">
        <v>6623</v>
      </c>
      <c r="J2661" s="190"/>
      <c r="K2661" s="190"/>
      <c r="L2661" s="190"/>
      <c r="M2661" s="190"/>
      <c r="N2661" s="268">
        <v>0</v>
      </c>
      <c r="O2661" s="268">
        <v>76961.25</v>
      </c>
      <c r="P2661" s="190" t="s">
        <v>657</v>
      </c>
      <c r="Q2661" s="377"/>
    </row>
    <row r="2662" spans="1:17" ht="63.75">
      <c r="A2662" s="265">
        <v>513</v>
      </c>
      <c r="B2662" s="190"/>
      <c r="C2662" s="266" t="s">
        <v>169</v>
      </c>
      <c r="D2662" s="267">
        <v>43916</v>
      </c>
      <c r="E2662" s="237" t="s">
        <v>5664</v>
      </c>
      <c r="F2662" s="237" t="s">
        <v>15</v>
      </c>
      <c r="G2662" s="237">
        <v>1303207</v>
      </c>
      <c r="H2662" s="190"/>
      <c r="I2662" s="248" t="s">
        <v>6624</v>
      </c>
      <c r="J2662" s="190"/>
      <c r="K2662" s="190"/>
      <c r="L2662" s="190"/>
      <c r="M2662" s="190"/>
      <c r="N2662" s="268">
        <v>50</v>
      </c>
      <c r="O2662" s="268">
        <v>0</v>
      </c>
      <c r="P2662" s="190" t="s">
        <v>657</v>
      </c>
      <c r="Q2662" s="377"/>
    </row>
    <row r="2663" spans="1:17" ht="51">
      <c r="A2663" s="265">
        <v>119</v>
      </c>
      <c r="B2663" s="190"/>
      <c r="C2663" s="266" t="s">
        <v>62</v>
      </c>
      <c r="D2663" s="267">
        <v>43916</v>
      </c>
      <c r="E2663" s="237" t="s">
        <v>5665</v>
      </c>
      <c r="F2663" s="237" t="s">
        <v>11</v>
      </c>
      <c r="G2663" s="237">
        <v>981334</v>
      </c>
      <c r="H2663" s="190"/>
      <c r="I2663" s="248" t="s">
        <v>6625</v>
      </c>
      <c r="J2663" s="190"/>
      <c r="K2663" s="190"/>
      <c r="L2663" s="190"/>
      <c r="M2663" s="190"/>
      <c r="N2663" s="268">
        <v>50</v>
      </c>
      <c r="O2663" s="268">
        <v>0</v>
      </c>
      <c r="P2663" s="190" t="s">
        <v>657</v>
      </c>
      <c r="Q2663" s="377"/>
    </row>
    <row r="2664" spans="1:17" ht="51">
      <c r="A2664" s="265">
        <v>117</v>
      </c>
      <c r="B2664" s="190"/>
      <c r="C2664" s="266" t="s">
        <v>61</v>
      </c>
      <c r="D2664" s="267">
        <v>43916</v>
      </c>
      <c r="E2664" s="237" t="s">
        <v>5666</v>
      </c>
      <c r="F2664" s="237" t="s">
        <v>11</v>
      </c>
      <c r="G2664" s="237">
        <v>981336</v>
      </c>
      <c r="H2664" s="190"/>
      <c r="I2664" s="248" t="s">
        <v>6626</v>
      </c>
      <c r="J2664" s="190"/>
      <c r="K2664" s="190"/>
      <c r="L2664" s="190"/>
      <c r="M2664" s="190"/>
      <c r="N2664" s="268">
        <v>50</v>
      </c>
      <c r="O2664" s="268">
        <v>0</v>
      </c>
      <c r="P2664" s="190" t="s">
        <v>657</v>
      </c>
      <c r="Q2664" s="377"/>
    </row>
    <row r="2665" spans="1:17" ht="51">
      <c r="A2665" s="265">
        <v>119</v>
      </c>
      <c r="B2665" s="190"/>
      <c r="C2665" s="266" t="s">
        <v>62</v>
      </c>
      <c r="D2665" s="267">
        <v>43916</v>
      </c>
      <c r="E2665" s="237" t="s">
        <v>5667</v>
      </c>
      <c r="F2665" s="237" t="s">
        <v>11</v>
      </c>
      <c r="G2665" s="237">
        <v>981337</v>
      </c>
      <c r="H2665" s="190"/>
      <c r="I2665" s="248" t="s">
        <v>6627</v>
      </c>
      <c r="J2665" s="190"/>
      <c r="K2665" s="190"/>
      <c r="L2665" s="190"/>
      <c r="M2665" s="190"/>
      <c r="N2665" s="268">
        <v>50</v>
      </c>
      <c r="O2665" s="268">
        <v>0</v>
      </c>
      <c r="P2665" s="190" t="s">
        <v>657</v>
      </c>
      <c r="Q2665" s="377"/>
    </row>
    <row r="2666" spans="1:17" ht="63.75">
      <c r="A2666" s="265" t="s">
        <v>554</v>
      </c>
      <c r="B2666" s="190"/>
      <c r="C2666" s="266" t="s">
        <v>728</v>
      </c>
      <c r="D2666" s="267">
        <v>43916</v>
      </c>
      <c r="E2666" s="237" t="s">
        <v>5668</v>
      </c>
      <c r="F2666" s="237" t="s">
        <v>11</v>
      </c>
      <c r="G2666" s="237">
        <v>981346</v>
      </c>
      <c r="H2666" s="190"/>
      <c r="I2666" s="248" t="s">
        <v>6628</v>
      </c>
      <c r="J2666" s="190"/>
      <c r="K2666" s="190"/>
      <c r="L2666" s="190"/>
      <c r="M2666" s="190"/>
      <c r="N2666" s="268">
        <v>50</v>
      </c>
      <c r="O2666" s="268">
        <v>0</v>
      </c>
      <c r="P2666" s="190" t="s">
        <v>657</v>
      </c>
      <c r="Q2666" s="377"/>
    </row>
    <row r="2667" spans="1:17" ht="63.75">
      <c r="A2667" s="265">
        <v>513</v>
      </c>
      <c r="B2667" s="190"/>
      <c r="C2667" s="266" t="s">
        <v>169</v>
      </c>
      <c r="D2667" s="267">
        <v>43917</v>
      </c>
      <c r="E2667" s="237" t="s">
        <v>5669</v>
      </c>
      <c r="F2667" s="237" t="s">
        <v>15</v>
      </c>
      <c r="G2667" s="237">
        <v>1303343</v>
      </c>
      <c r="H2667" s="190"/>
      <c r="I2667" s="248" t="s">
        <v>6629</v>
      </c>
      <c r="J2667" s="190"/>
      <c r="K2667" s="190"/>
      <c r="L2667" s="190"/>
      <c r="M2667" s="190"/>
      <c r="N2667" s="268">
        <v>50</v>
      </c>
      <c r="O2667" s="268">
        <v>0</v>
      </c>
      <c r="P2667" s="190" t="s">
        <v>657</v>
      </c>
      <c r="Q2667" s="377"/>
    </row>
    <row r="2668" spans="1:17" ht="76.5">
      <c r="A2668" s="265" t="s">
        <v>553</v>
      </c>
      <c r="B2668" s="190"/>
      <c r="C2668" s="266" t="s">
        <v>605</v>
      </c>
      <c r="D2668" s="267">
        <v>43917</v>
      </c>
      <c r="E2668" s="237" t="s">
        <v>5670</v>
      </c>
      <c r="F2668" s="237" t="s">
        <v>15</v>
      </c>
      <c r="G2668" s="237">
        <v>1303357</v>
      </c>
      <c r="H2668" s="190"/>
      <c r="I2668" s="248" t="s">
        <v>6630</v>
      </c>
      <c r="J2668" s="190"/>
      <c r="K2668" s="190"/>
      <c r="L2668" s="190"/>
      <c r="M2668" s="190"/>
      <c r="N2668" s="268">
        <v>50</v>
      </c>
      <c r="O2668" s="268">
        <v>0</v>
      </c>
      <c r="P2668" s="190" t="s">
        <v>657</v>
      </c>
      <c r="Q2668" s="377"/>
    </row>
    <row r="2669" spans="1:17" ht="63.75">
      <c r="A2669" s="265">
        <v>513</v>
      </c>
      <c r="B2669" s="190"/>
      <c r="C2669" s="266" t="s">
        <v>169</v>
      </c>
      <c r="D2669" s="267">
        <v>43917</v>
      </c>
      <c r="E2669" s="237" t="s">
        <v>5671</v>
      </c>
      <c r="F2669" s="237" t="s">
        <v>15</v>
      </c>
      <c r="G2669" s="237">
        <v>1303432</v>
      </c>
      <c r="H2669" s="190"/>
      <c r="I2669" s="248" t="s">
        <v>6631</v>
      </c>
      <c r="J2669" s="190"/>
      <c r="K2669" s="190"/>
      <c r="L2669" s="190"/>
      <c r="M2669" s="190"/>
      <c r="N2669" s="268">
        <v>50</v>
      </c>
      <c r="O2669" s="268">
        <v>0</v>
      </c>
      <c r="P2669" s="190" t="s">
        <v>657</v>
      </c>
      <c r="Q2669" s="377"/>
    </row>
    <row r="2670" spans="1:17" ht="63.75">
      <c r="A2670" s="265">
        <v>513</v>
      </c>
      <c r="B2670" s="190"/>
      <c r="C2670" s="266" t="s">
        <v>169</v>
      </c>
      <c r="D2670" s="267">
        <v>43917</v>
      </c>
      <c r="E2670" s="237" t="s">
        <v>5672</v>
      </c>
      <c r="F2670" s="237" t="s">
        <v>15</v>
      </c>
      <c r="G2670" s="237">
        <v>1303434</v>
      </c>
      <c r="H2670" s="190"/>
      <c r="I2670" s="248" t="s">
        <v>6632</v>
      </c>
      <c r="J2670" s="190"/>
      <c r="K2670" s="190"/>
      <c r="L2670" s="190"/>
      <c r="M2670" s="190"/>
      <c r="N2670" s="268">
        <v>50</v>
      </c>
      <c r="O2670" s="268">
        <v>0</v>
      </c>
      <c r="P2670" s="190" t="s">
        <v>657</v>
      </c>
      <c r="Q2670" s="377"/>
    </row>
    <row r="2671" spans="1:17" ht="63.75">
      <c r="A2671" s="265">
        <v>513</v>
      </c>
      <c r="B2671" s="190"/>
      <c r="C2671" s="266" t="s">
        <v>169</v>
      </c>
      <c r="D2671" s="267">
        <v>43917</v>
      </c>
      <c r="E2671" s="237" t="s">
        <v>5673</v>
      </c>
      <c r="F2671" s="237" t="s">
        <v>15</v>
      </c>
      <c r="G2671" s="237">
        <v>1303436</v>
      </c>
      <c r="H2671" s="190"/>
      <c r="I2671" s="248" t="s">
        <v>6633</v>
      </c>
      <c r="J2671" s="190"/>
      <c r="K2671" s="190"/>
      <c r="L2671" s="190"/>
      <c r="M2671" s="190"/>
      <c r="N2671" s="268">
        <v>50</v>
      </c>
      <c r="O2671" s="268">
        <v>0</v>
      </c>
      <c r="P2671" s="190" t="s">
        <v>657</v>
      </c>
      <c r="Q2671" s="377"/>
    </row>
    <row r="2672" spans="1:17" ht="102">
      <c r="A2672" s="265">
        <v>310</v>
      </c>
      <c r="B2672" s="190"/>
      <c r="C2672" s="266" t="s">
        <v>140</v>
      </c>
      <c r="D2672" s="267">
        <v>43917</v>
      </c>
      <c r="E2672" s="237" t="s">
        <v>5674</v>
      </c>
      <c r="F2672" s="237" t="s">
        <v>618</v>
      </c>
      <c r="G2672" s="237">
        <v>10666</v>
      </c>
      <c r="H2672" s="190"/>
      <c r="I2672" s="248" t="s">
        <v>6634</v>
      </c>
      <c r="J2672" s="190"/>
      <c r="K2672" s="190"/>
      <c r="L2672" s="190"/>
      <c r="M2672" s="190"/>
      <c r="N2672" s="268">
        <v>28509.94</v>
      </c>
      <c r="O2672" s="268">
        <v>0</v>
      </c>
      <c r="P2672" s="190" t="s">
        <v>657</v>
      </c>
      <c r="Q2672" s="377"/>
    </row>
    <row r="2673" spans="1:17" ht="76.5">
      <c r="A2673" s="265">
        <v>47</v>
      </c>
      <c r="B2673" s="190"/>
      <c r="C2673" s="266" t="s">
        <v>49</v>
      </c>
      <c r="D2673" s="267">
        <v>43917</v>
      </c>
      <c r="E2673" s="237" t="s">
        <v>5675</v>
      </c>
      <c r="F2673" s="237" t="s">
        <v>11</v>
      </c>
      <c r="G2673" s="237">
        <v>981385</v>
      </c>
      <c r="H2673" s="190"/>
      <c r="I2673" s="248" t="s">
        <v>6635</v>
      </c>
      <c r="J2673" s="190"/>
      <c r="K2673" s="190"/>
      <c r="L2673" s="190"/>
      <c r="M2673" s="190"/>
      <c r="N2673" s="268">
        <v>57976.25</v>
      </c>
      <c r="O2673" s="268">
        <v>0</v>
      </c>
      <c r="P2673" s="190" t="s">
        <v>657</v>
      </c>
      <c r="Q2673" s="377"/>
    </row>
    <row r="2674" spans="1:17" ht="38.25">
      <c r="A2674" s="265">
        <v>15</v>
      </c>
      <c r="B2674" s="190"/>
      <c r="C2674" s="266" t="s">
        <v>42</v>
      </c>
      <c r="D2674" s="267">
        <v>43920</v>
      </c>
      <c r="E2674" s="237" t="s">
        <v>5676</v>
      </c>
      <c r="F2674" s="237" t="s">
        <v>3</v>
      </c>
      <c r="G2674" s="237">
        <v>1834150</v>
      </c>
      <c r="H2674" s="190"/>
      <c r="I2674" s="248" t="s">
        <v>6636</v>
      </c>
      <c r="J2674" s="190"/>
      <c r="K2674" s="190"/>
      <c r="L2674" s="190"/>
      <c r="M2674" s="190"/>
      <c r="N2674" s="268">
        <v>0</v>
      </c>
      <c r="O2674" s="268">
        <v>2097.7600000000002</v>
      </c>
      <c r="P2674" s="190" t="s">
        <v>657</v>
      </c>
      <c r="Q2674" s="377"/>
    </row>
    <row r="2675" spans="1:17" ht="63.75">
      <c r="A2675" s="265">
        <v>513</v>
      </c>
      <c r="B2675" s="190"/>
      <c r="C2675" s="266" t="s">
        <v>169</v>
      </c>
      <c r="D2675" s="267">
        <v>43920</v>
      </c>
      <c r="E2675" s="237" t="s">
        <v>5677</v>
      </c>
      <c r="F2675" s="237" t="s">
        <v>15</v>
      </c>
      <c r="G2675" s="237">
        <v>1303856</v>
      </c>
      <c r="H2675" s="190"/>
      <c r="I2675" s="248" t="s">
        <v>6637</v>
      </c>
      <c r="J2675" s="190"/>
      <c r="K2675" s="190"/>
      <c r="L2675" s="190"/>
      <c r="M2675" s="190"/>
      <c r="N2675" s="268">
        <v>50</v>
      </c>
      <c r="O2675" s="268">
        <v>0</v>
      </c>
      <c r="P2675" s="190" t="s">
        <v>657</v>
      </c>
      <c r="Q2675" s="377"/>
    </row>
    <row r="2676" spans="1:17" ht="38.25">
      <c r="A2676" s="265" t="s">
        <v>691</v>
      </c>
      <c r="B2676" s="190"/>
      <c r="C2676" s="266" t="s">
        <v>1337</v>
      </c>
      <c r="D2676" s="267">
        <v>43920</v>
      </c>
      <c r="E2676" s="237" t="s">
        <v>5680</v>
      </c>
      <c r="F2676" s="237" t="s">
        <v>13</v>
      </c>
      <c r="G2676" s="237">
        <v>405841</v>
      </c>
      <c r="H2676" s="190"/>
      <c r="I2676" s="248" t="s">
        <v>693</v>
      </c>
      <c r="J2676" s="190"/>
      <c r="K2676" s="190"/>
      <c r="L2676" s="190"/>
      <c r="M2676" s="190"/>
      <c r="N2676" s="268">
        <v>2121465.7000000002</v>
      </c>
      <c r="O2676" s="268">
        <v>0</v>
      </c>
      <c r="P2676" s="190" t="s">
        <v>657</v>
      </c>
      <c r="Q2676" s="377"/>
    </row>
    <row r="2677" spans="1:17" ht="38.25">
      <c r="A2677" s="265" t="s">
        <v>691</v>
      </c>
      <c r="B2677" s="190"/>
      <c r="C2677" s="266" t="s">
        <v>1337</v>
      </c>
      <c r="D2677" s="267">
        <v>43920</v>
      </c>
      <c r="E2677" s="237" t="s">
        <v>5681</v>
      </c>
      <c r="F2677" s="237" t="s">
        <v>13</v>
      </c>
      <c r="G2677" s="237">
        <v>405843</v>
      </c>
      <c r="H2677" s="190"/>
      <c r="I2677" s="248" t="s">
        <v>693</v>
      </c>
      <c r="J2677" s="190"/>
      <c r="K2677" s="190"/>
      <c r="L2677" s="190"/>
      <c r="M2677" s="190"/>
      <c r="N2677" s="268">
        <v>2121465.7000000002</v>
      </c>
      <c r="O2677" s="268">
        <v>0</v>
      </c>
      <c r="P2677" s="190" t="s">
        <v>657</v>
      </c>
      <c r="Q2677" s="377"/>
    </row>
    <row r="2678" spans="1:17" ht="38.25">
      <c r="A2678" s="265" t="s">
        <v>691</v>
      </c>
      <c r="B2678" s="190"/>
      <c r="C2678" s="266" t="s">
        <v>1337</v>
      </c>
      <c r="D2678" s="267">
        <v>43920</v>
      </c>
      <c r="E2678" s="237" t="s">
        <v>5682</v>
      </c>
      <c r="F2678" s="237" t="s">
        <v>13</v>
      </c>
      <c r="G2678" s="237">
        <v>405845</v>
      </c>
      <c r="H2678" s="190"/>
      <c r="I2678" s="248" t="s">
        <v>693</v>
      </c>
      <c r="J2678" s="190"/>
      <c r="K2678" s="190"/>
      <c r="L2678" s="190"/>
      <c r="M2678" s="190"/>
      <c r="N2678" s="268">
        <v>2121465.7000000002</v>
      </c>
      <c r="O2678" s="268">
        <v>0</v>
      </c>
      <c r="P2678" s="190" t="s">
        <v>657</v>
      </c>
      <c r="Q2678" s="377"/>
    </row>
    <row r="2679" spans="1:17" ht="38.25">
      <c r="A2679" s="265" t="s">
        <v>691</v>
      </c>
      <c r="B2679" s="190"/>
      <c r="C2679" s="266" t="s">
        <v>1337</v>
      </c>
      <c r="D2679" s="267">
        <v>43920</v>
      </c>
      <c r="E2679" s="237" t="s">
        <v>5683</v>
      </c>
      <c r="F2679" s="237" t="s">
        <v>13</v>
      </c>
      <c r="G2679" s="237">
        <v>405847</v>
      </c>
      <c r="H2679" s="190"/>
      <c r="I2679" s="248" t="s">
        <v>693</v>
      </c>
      <c r="J2679" s="190"/>
      <c r="K2679" s="190"/>
      <c r="L2679" s="190"/>
      <c r="M2679" s="190"/>
      <c r="N2679" s="268">
        <v>2121465.7000000002</v>
      </c>
      <c r="O2679" s="268">
        <v>0</v>
      </c>
      <c r="P2679" s="190" t="s">
        <v>657</v>
      </c>
      <c r="Q2679" s="377"/>
    </row>
    <row r="2680" spans="1:17" ht="38.25">
      <c r="A2680" s="265" t="s">
        <v>691</v>
      </c>
      <c r="B2680" s="190"/>
      <c r="C2680" s="266" t="s">
        <v>1337</v>
      </c>
      <c r="D2680" s="267">
        <v>43920</v>
      </c>
      <c r="E2680" s="237" t="s">
        <v>5684</v>
      </c>
      <c r="F2680" s="237" t="s">
        <v>13</v>
      </c>
      <c r="G2680" s="237">
        <v>405849</v>
      </c>
      <c r="H2680" s="190"/>
      <c r="I2680" s="248" t="s">
        <v>693</v>
      </c>
      <c r="J2680" s="190"/>
      <c r="K2680" s="190"/>
      <c r="L2680" s="190"/>
      <c r="M2680" s="190"/>
      <c r="N2680" s="268">
        <v>2121465.7000000002</v>
      </c>
      <c r="O2680" s="268">
        <v>0</v>
      </c>
      <c r="P2680" s="190" t="s">
        <v>657</v>
      </c>
      <c r="Q2680" s="377"/>
    </row>
    <row r="2681" spans="1:17" ht="38.25">
      <c r="A2681" s="265" t="s">
        <v>691</v>
      </c>
      <c r="B2681" s="190"/>
      <c r="C2681" s="266" t="s">
        <v>1337</v>
      </c>
      <c r="D2681" s="267">
        <v>43920</v>
      </c>
      <c r="E2681" s="237" t="s">
        <v>5685</v>
      </c>
      <c r="F2681" s="237" t="s">
        <v>13</v>
      </c>
      <c r="G2681" s="237">
        <v>405851</v>
      </c>
      <c r="H2681" s="190"/>
      <c r="I2681" s="248" t="s">
        <v>693</v>
      </c>
      <c r="J2681" s="190"/>
      <c r="K2681" s="190"/>
      <c r="L2681" s="190"/>
      <c r="M2681" s="190"/>
      <c r="N2681" s="268">
        <v>5826854.7800000003</v>
      </c>
      <c r="O2681" s="268">
        <v>0</v>
      </c>
      <c r="P2681" s="190" t="s">
        <v>657</v>
      </c>
      <c r="Q2681" s="377"/>
    </row>
    <row r="2682" spans="1:17" ht="38.25">
      <c r="A2682" s="265" t="s">
        <v>691</v>
      </c>
      <c r="B2682" s="190"/>
      <c r="C2682" s="266" t="s">
        <v>1337</v>
      </c>
      <c r="D2682" s="267">
        <v>43920</v>
      </c>
      <c r="E2682" s="237" t="s">
        <v>5686</v>
      </c>
      <c r="F2682" s="237" t="s">
        <v>13</v>
      </c>
      <c r="G2682" s="237">
        <v>405853</v>
      </c>
      <c r="H2682" s="190"/>
      <c r="I2682" s="248" t="s">
        <v>693</v>
      </c>
      <c r="J2682" s="190"/>
      <c r="K2682" s="190"/>
      <c r="L2682" s="190"/>
      <c r="M2682" s="190"/>
      <c r="N2682" s="268">
        <v>5826854.7800000003</v>
      </c>
      <c r="O2682" s="268">
        <v>0</v>
      </c>
      <c r="P2682" s="190" t="s">
        <v>657</v>
      </c>
      <c r="Q2682" s="377"/>
    </row>
    <row r="2683" spans="1:17" ht="38.25">
      <c r="A2683" s="265" t="s">
        <v>691</v>
      </c>
      <c r="B2683" s="190"/>
      <c r="C2683" s="266" t="s">
        <v>1337</v>
      </c>
      <c r="D2683" s="267">
        <v>43920</v>
      </c>
      <c r="E2683" s="237" t="s">
        <v>5687</v>
      </c>
      <c r="F2683" s="237" t="s">
        <v>13</v>
      </c>
      <c r="G2683" s="237">
        <v>405855</v>
      </c>
      <c r="H2683" s="190"/>
      <c r="I2683" s="248" t="s">
        <v>693</v>
      </c>
      <c r="J2683" s="190"/>
      <c r="K2683" s="190"/>
      <c r="L2683" s="190"/>
      <c r="M2683" s="190"/>
      <c r="N2683" s="268">
        <v>5826854.7800000003</v>
      </c>
      <c r="O2683" s="268">
        <v>0</v>
      </c>
      <c r="P2683" s="190" t="s">
        <v>657</v>
      </c>
      <c r="Q2683" s="377"/>
    </row>
    <row r="2684" spans="1:17" ht="38.25">
      <c r="A2684" s="265" t="s">
        <v>691</v>
      </c>
      <c r="B2684" s="190"/>
      <c r="C2684" s="266" t="s">
        <v>1337</v>
      </c>
      <c r="D2684" s="267">
        <v>43920</v>
      </c>
      <c r="E2684" s="237" t="s">
        <v>5688</v>
      </c>
      <c r="F2684" s="237" t="s">
        <v>13</v>
      </c>
      <c r="G2684" s="237">
        <v>405857</v>
      </c>
      <c r="H2684" s="190"/>
      <c r="I2684" s="248" t="s">
        <v>693</v>
      </c>
      <c r="J2684" s="190"/>
      <c r="K2684" s="190"/>
      <c r="L2684" s="190"/>
      <c r="M2684" s="190"/>
      <c r="N2684" s="268">
        <v>5826854.7800000003</v>
      </c>
      <c r="O2684" s="268">
        <v>0</v>
      </c>
      <c r="P2684" s="190" t="s">
        <v>657</v>
      </c>
      <c r="Q2684" s="377"/>
    </row>
    <row r="2685" spans="1:17" ht="38.25">
      <c r="A2685" s="265" t="s">
        <v>691</v>
      </c>
      <c r="B2685" s="190"/>
      <c r="C2685" s="266" t="s">
        <v>1337</v>
      </c>
      <c r="D2685" s="267">
        <v>43920</v>
      </c>
      <c r="E2685" s="237" t="s">
        <v>5689</v>
      </c>
      <c r="F2685" s="237" t="s">
        <v>13</v>
      </c>
      <c r="G2685" s="237">
        <v>405859</v>
      </c>
      <c r="H2685" s="190"/>
      <c r="I2685" s="248" t="s">
        <v>693</v>
      </c>
      <c r="J2685" s="190"/>
      <c r="K2685" s="190"/>
      <c r="L2685" s="190"/>
      <c r="M2685" s="190"/>
      <c r="N2685" s="268">
        <v>5826854.7800000003</v>
      </c>
      <c r="O2685" s="268">
        <v>0</v>
      </c>
      <c r="P2685" s="190" t="s">
        <v>657</v>
      </c>
      <c r="Q2685" s="377"/>
    </row>
    <row r="2686" spans="1:17" ht="38.25">
      <c r="A2686" s="265" t="s">
        <v>691</v>
      </c>
      <c r="B2686" s="190"/>
      <c r="C2686" s="266" t="s">
        <v>1337</v>
      </c>
      <c r="D2686" s="267">
        <v>43920</v>
      </c>
      <c r="E2686" s="237" t="s">
        <v>5690</v>
      </c>
      <c r="F2686" s="237" t="s">
        <v>13</v>
      </c>
      <c r="G2686" s="237">
        <v>405861</v>
      </c>
      <c r="H2686" s="190"/>
      <c r="I2686" s="248" t="s">
        <v>693</v>
      </c>
      <c r="J2686" s="190"/>
      <c r="K2686" s="190"/>
      <c r="L2686" s="190"/>
      <c r="M2686" s="190"/>
      <c r="N2686" s="268">
        <v>4935943.5599999996</v>
      </c>
      <c r="O2686" s="268">
        <v>0</v>
      </c>
      <c r="P2686" s="190" t="s">
        <v>657</v>
      </c>
      <c r="Q2686" s="377"/>
    </row>
    <row r="2687" spans="1:17" ht="38.25">
      <c r="A2687" s="265" t="s">
        <v>691</v>
      </c>
      <c r="B2687" s="190"/>
      <c r="C2687" s="266" t="s">
        <v>1337</v>
      </c>
      <c r="D2687" s="267">
        <v>43920</v>
      </c>
      <c r="E2687" s="237" t="s">
        <v>5691</v>
      </c>
      <c r="F2687" s="237" t="s">
        <v>13</v>
      </c>
      <c r="G2687" s="237">
        <v>405863</v>
      </c>
      <c r="H2687" s="190"/>
      <c r="I2687" s="248" t="s">
        <v>693</v>
      </c>
      <c r="J2687" s="190"/>
      <c r="K2687" s="190"/>
      <c r="L2687" s="190"/>
      <c r="M2687" s="190"/>
      <c r="N2687" s="268">
        <v>4935943.5599999996</v>
      </c>
      <c r="O2687" s="268">
        <v>0</v>
      </c>
      <c r="P2687" s="190" t="s">
        <v>657</v>
      </c>
      <c r="Q2687" s="377"/>
    </row>
    <row r="2688" spans="1:17" ht="38.25">
      <c r="A2688" s="265" t="s">
        <v>691</v>
      </c>
      <c r="B2688" s="190"/>
      <c r="C2688" s="266" t="s">
        <v>1337</v>
      </c>
      <c r="D2688" s="267">
        <v>43920</v>
      </c>
      <c r="E2688" s="237" t="s">
        <v>5692</v>
      </c>
      <c r="F2688" s="237" t="s">
        <v>13</v>
      </c>
      <c r="G2688" s="237">
        <v>405865</v>
      </c>
      <c r="H2688" s="190"/>
      <c r="I2688" s="248" t="s">
        <v>693</v>
      </c>
      <c r="J2688" s="190"/>
      <c r="K2688" s="190"/>
      <c r="L2688" s="190"/>
      <c r="M2688" s="190"/>
      <c r="N2688" s="268">
        <v>4935943.5599999996</v>
      </c>
      <c r="O2688" s="268">
        <v>0</v>
      </c>
      <c r="P2688" s="190" t="s">
        <v>657</v>
      </c>
      <c r="Q2688" s="377"/>
    </row>
    <row r="2689" spans="1:17" ht="38.25">
      <c r="A2689" s="265" t="s">
        <v>691</v>
      </c>
      <c r="B2689" s="190"/>
      <c r="C2689" s="266" t="s">
        <v>1337</v>
      </c>
      <c r="D2689" s="267">
        <v>43920</v>
      </c>
      <c r="E2689" s="237" t="s">
        <v>5693</v>
      </c>
      <c r="F2689" s="237" t="s">
        <v>13</v>
      </c>
      <c r="G2689" s="237">
        <v>405867</v>
      </c>
      <c r="H2689" s="190"/>
      <c r="I2689" s="248" t="s">
        <v>693</v>
      </c>
      <c r="J2689" s="190"/>
      <c r="K2689" s="190"/>
      <c r="L2689" s="190"/>
      <c r="M2689" s="190"/>
      <c r="N2689" s="268">
        <v>4935943.5599999996</v>
      </c>
      <c r="O2689" s="268">
        <v>0</v>
      </c>
      <c r="P2689" s="190" t="s">
        <v>657</v>
      </c>
      <c r="Q2689" s="377"/>
    </row>
    <row r="2690" spans="1:17" ht="38.25">
      <c r="A2690" s="265" t="s">
        <v>691</v>
      </c>
      <c r="B2690" s="190"/>
      <c r="C2690" s="266" t="s">
        <v>1337</v>
      </c>
      <c r="D2690" s="267">
        <v>43920</v>
      </c>
      <c r="E2690" s="237" t="s">
        <v>5694</v>
      </c>
      <c r="F2690" s="237" t="s">
        <v>13</v>
      </c>
      <c r="G2690" s="237">
        <v>405869</v>
      </c>
      <c r="H2690" s="190"/>
      <c r="I2690" s="248" t="s">
        <v>693</v>
      </c>
      <c r="J2690" s="190"/>
      <c r="K2690" s="190"/>
      <c r="L2690" s="190"/>
      <c r="M2690" s="190"/>
      <c r="N2690" s="268">
        <v>4935943.5599999996</v>
      </c>
      <c r="O2690" s="268">
        <v>0</v>
      </c>
      <c r="P2690" s="190" t="s">
        <v>657</v>
      </c>
      <c r="Q2690" s="377"/>
    </row>
    <row r="2691" spans="1:17" ht="38.25">
      <c r="A2691" s="265" t="s">
        <v>691</v>
      </c>
      <c r="B2691" s="190"/>
      <c r="C2691" s="266" t="s">
        <v>1337</v>
      </c>
      <c r="D2691" s="267">
        <v>43920</v>
      </c>
      <c r="E2691" s="237" t="s">
        <v>5695</v>
      </c>
      <c r="F2691" s="237" t="s">
        <v>13</v>
      </c>
      <c r="G2691" s="237">
        <v>405871</v>
      </c>
      <c r="H2691" s="190"/>
      <c r="I2691" s="248" t="s">
        <v>693</v>
      </c>
      <c r="J2691" s="190"/>
      <c r="K2691" s="190"/>
      <c r="L2691" s="190"/>
      <c r="M2691" s="190"/>
      <c r="N2691" s="268">
        <v>13557148.810000001</v>
      </c>
      <c r="O2691" s="268">
        <v>0</v>
      </c>
      <c r="P2691" s="190" t="s">
        <v>657</v>
      </c>
      <c r="Q2691" s="377"/>
    </row>
    <row r="2692" spans="1:17" ht="38.25">
      <c r="A2692" s="265" t="s">
        <v>691</v>
      </c>
      <c r="B2692" s="190"/>
      <c r="C2692" s="266" t="s">
        <v>1337</v>
      </c>
      <c r="D2692" s="267">
        <v>43920</v>
      </c>
      <c r="E2692" s="237" t="s">
        <v>5696</v>
      </c>
      <c r="F2692" s="237" t="s">
        <v>13</v>
      </c>
      <c r="G2692" s="237">
        <v>405873</v>
      </c>
      <c r="H2692" s="190"/>
      <c r="I2692" s="248" t="s">
        <v>693</v>
      </c>
      <c r="J2692" s="190"/>
      <c r="K2692" s="190"/>
      <c r="L2692" s="190"/>
      <c r="M2692" s="190"/>
      <c r="N2692" s="268">
        <v>13557148.810000001</v>
      </c>
      <c r="O2692" s="268">
        <v>0</v>
      </c>
      <c r="P2692" s="190" t="s">
        <v>657</v>
      </c>
      <c r="Q2692" s="377"/>
    </row>
    <row r="2693" spans="1:17" ht="38.25">
      <c r="A2693" s="265" t="s">
        <v>691</v>
      </c>
      <c r="B2693" s="190"/>
      <c r="C2693" s="266" t="s">
        <v>1337</v>
      </c>
      <c r="D2693" s="267">
        <v>43920</v>
      </c>
      <c r="E2693" s="237" t="s">
        <v>5697</v>
      </c>
      <c r="F2693" s="237" t="s">
        <v>13</v>
      </c>
      <c r="G2693" s="237">
        <v>405875</v>
      </c>
      <c r="H2693" s="190"/>
      <c r="I2693" s="248" t="s">
        <v>693</v>
      </c>
      <c r="J2693" s="190"/>
      <c r="K2693" s="190"/>
      <c r="L2693" s="190"/>
      <c r="M2693" s="190"/>
      <c r="N2693" s="268">
        <v>2494254.5</v>
      </c>
      <c r="O2693" s="268">
        <v>0</v>
      </c>
      <c r="P2693" s="190" t="s">
        <v>657</v>
      </c>
      <c r="Q2693" s="377"/>
    </row>
    <row r="2694" spans="1:17" ht="38.25">
      <c r="A2694" s="265" t="s">
        <v>691</v>
      </c>
      <c r="B2694" s="190"/>
      <c r="C2694" s="266" t="s">
        <v>1337</v>
      </c>
      <c r="D2694" s="267">
        <v>43920</v>
      </c>
      <c r="E2694" s="237" t="s">
        <v>5698</v>
      </c>
      <c r="F2694" s="237" t="s">
        <v>13</v>
      </c>
      <c r="G2694" s="237">
        <v>405877</v>
      </c>
      <c r="H2694" s="190"/>
      <c r="I2694" s="248" t="s">
        <v>693</v>
      </c>
      <c r="J2694" s="190"/>
      <c r="K2694" s="190"/>
      <c r="L2694" s="190"/>
      <c r="M2694" s="190"/>
      <c r="N2694" s="268">
        <v>122839.14</v>
      </c>
      <c r="O2694" s="268">
        <v>0</v>
      </c>
      <c r="P2694" s="190" t="s">
        <v>657</v>
      </c>
      <c r="Q2694" s="377"/>
    </row>
    <row r="2695" spans="1:17" ht="38.25">
      <c r="A2695" s="265" t="s">
        <v>691</v>
      </c>
      <c r="B2695" s="190"/>
      <c r="C2695" s="266" t="s">
        <v>1337</v>
      </c>
      <c r="D2695" s="267">
        <v>43920</v>
      </c>
      <c r="E2695" s="237" t="s">
        <v>5699</v>
      </c>
      <c r="F2695" s="237" t="s">
        <v>13</v>
      </c>
      <c r="G2695" s="237">
        <v>405879</v>
      </c>
      <c r="H2695" s="190"/>
      <c r="I2695" s="248" t="s">
        <v>693</v>
      </c>
      <c r="J2695" s="190"/>
      <c r="K2695" s="190"/>
      <c r="L2695" s="190"/>
      <c r="M2695" s="190"/>
      <c r="N2695" s="268">
        <v>1319565.8600000001</v>
      </c>
      <c r="O2695" s="268">
        <v>0</v>
      </c>
      <c r="P2695" s="190" t="s">
        <v>657</v>
      </c>
      <c r="Q2695" s="377"/>
    </row>
    <row r="2696" spans="1:17" ht="38.25">
      <c r="A2696" s="265" t="s">
        <v>691</v>
      </c>
      <c r="B2696" s="190"/>
      <c r="C2696" s="266" t="s">
        <v>1337</v>
      </c>
      <c r="D2696" s="267">
        <v>43920</v>
      </c>
      <c r="E2696" s="237" t="s">
        <v>5700</v>
      </c>
      <c r="F2696" s="237" t="s">
        <v>13</v>
      </c>
      <c r="G2696" s="237">
        <v>405881</v>
      </c>
      <c r="H2696" s="190"/>
      <c r="I2696" s="248" t="s">
        <v>693</v>
      </c>
      <c r="J2696" s="190"/>
      <c r="K2696" s="190"/>
      <c r="L2696" s="190"/>
      <c r="M2696" s="190"/>
      <c r="N2696" s="268">
        <v>3442064.96</v>
      </c>
      <c r="O2696" s="268">
        <v>0</v>
      </c>
      <c r="P2696" s="190" t="s">
        <v>657</v>
      </c>
      <c r="Q2696" s="377"/>
    </row>
    <row r="2697" spans="1:17" ht="38.25">
      <c r="A2697" s="265" t="s">
        <v>691</v>
      </c>
      <c r="B2697" s="190"/>
      <c r="C2697" s="266" t="s">
        <v>1337</v>
      </c>
      <c r="D2697" s="267">
        <v>43920</v>
      </c>
      <c r="E2697" s="237" t="s">
        <v>5701</v>
      </c>
      <c r="F2697" s="237" t="s">
        <v>13</v>
      </c>
      <c r="G2697" s="237">
        <v>405883</v>
      </c>
      <c r="H2697" s="190"/>
      <c r="I2697" s="248" t="s">
        <v>693</v>
      </c>
      <c r="J2697" s="190"/>
      <c r="K2697" s="190"/>
      <c r="L2697" s="190"/>
      <c r="M2697" s="190"/>
      <c r="N2697" s="268">
        <v>13805073.189999999</v>
      </c>
      <c r="O2697" s="268">
        <v>0</v>
      </c>
      <c r="P2697" s="190" t="s">
        <v>657</v>
      </c>
      <c r="Q2697" s="377"/>
    </row>
    <row r="2698" spans="1:17" ht="38.25">
      <c r="A2698" s="265" t="s">
        <v>691</v>
      </c>
      <c r="B2698" s="190"/>
      <c r="C2698" s="266" t="s">
        <v>1337</v>
      </c>
      <c r="D2698" s="267">
        <v>43920</v>
      </c>
      <c r="E2698" s="237" t="s">
        <v>5702</v>
      </c>
      <c r="F2698" s="237" t="s">
        <v>13</v>
      </c>
      <c r="G2698" s="237">
        <v>405885</v>
      </c>
      <c r="H2698" s="190"/>
      <c r="I2698" s="248" t="s">
        <v>693</v>
      </c>
      <c r="J2698" s="190"/>
      <c r="K2698" s="190"/>
      <c r="L2698" s="190"/>
      <c r="M2698" s="190"/>
      <c r="N2698" s="268">
        <v>564855.9</v>
      </c>
      <c r="O2698" s="268">
        <v>0</v>
      </c>
      <c r="P2698" s="190" t="s">
        <v>657</v>
      </c>
      <c r="Q2698" s="377"/>
    </row>
    <row r="2699" spans="1:17" ht="38.25">
      <c r="A2699" s="265" t="s">
        <v>691</v>
      </c>
      <c r="B2699" s="190"/>
      <c r="C2699" s="266" t="s">
        <v>1337</v>
      </c>
      <c r="D2699" s="267">
        <v>43920</v>
      </c>
      <c r="E2699" s="237" t="s">
        <v>5703</v>
      </c>
      <c r="F2699" s="237" t="s">
        <v>13</v>
      </c>
      <c r="G2699" s="237">
        <v>405887</v>
      </c>
      <c r="H2699" s="190"/>
      <c r="I2699" s="248" t="s">
        <v>693</v>
      </c>
      <c r="J2699" s="190"/>
      <c r="K2699" s="190"/>
      <c r="L2699" s="190"/>
      <c r="M2699" s="190"/>
      <c r="N2699" s="268">
        <v>642068.15</v>
      </c>
      <c r="O2699" s="268">
        <v>0</v>
      </c>
      <c r="P2699" s="190" t="s">
        <v>657</v>
      </c>
      <c r="Q2699" s="377"/>
    </row>
    <row r="2700" spans="1:17" ht="38.25">
      <c r="A2700" s="265" t="s">
        <v>691</v>
      </c>
      <c r="B2700" s="190"/>
      <c r="C2700" s="266" t="s">
        <v>1337</v>
      </c>
      <c r="D2700" s="267">
        <v>43920</v>
      </c>
      <c r="E2700" s="237" t="s">
        <v>5704</v>
      </c>
      <c r="F2700" s="237" t="s">
        <v>13</v>
      </c>
      <c r="G2700" s="237">
        <v>405889</v>
      </c>
      <c r="H2700" s="190"/>
      <c r="I2700" s="248" t="s">
        <v>693</v>
      </c>
      <c r="J2700" s="190"/>
      <c r="K2700" s="190"/>
      <c r="L2700" s="190"/>
      <c r="M2700" s="190"/>
      <c r="N2700" s="268">
        <v>5489462.7599999998</v>
      </c>
      <c r="O2700" s="268">
        <v>0</v>
      </c>
      <c r="P2700" s="190" t="s">
        <v>657</v>
      </c>
      <c r="Q2700" s="377"/>
    </row>
    <row r="2701" spans="1:17" ht="38.25">
      <c r="A2701" s="265" t="s">
        <v>691</v>
      </c>
      <c r="B2701" s="190"/>
      <c r="C2701" s="266" t="s">
        <v>1337</v>
      </c>
      <c r="D2701" s="267">
        <v>43920</v>
      </c>
      <c r="E2701" s="237" t="s">
        <v>5705</v>
      </c>
      <c r="F2701" s="237" t="s">
        <v>13</v>
      </c>
      <c r="G2701" s="237">
        <v>405891</v>
      </c>
      <c r="H2701" s="190"/>
      <c r="I2701" s="248" t="s">
        <v>693</v>
      </c>
      <c r="J2701" s="190"/>
      <c r="K2701" s="190"/>
      <c r="L2701" s="190"/>
      <c r="M2701" s="190"/>
      <c r="N2701" s="268">
        <v>1493878.6</v>
      </c>
      <c r="O2701" s="268">
        <v>0</v>
      </c>
      <c r="P2701" s="190" t="s">
        <v>657</v>
      </c>
      <c r="Q2701" s="377"/>
    </row>
    <row r="2702" spans="1:17" ht="38.25">
      <c r="A2702" s="265" t="s">
        <v>691</v>
      </c>
      <c r="B2702" s="190"/>
      <c r="C2702" s="266" t="s">
        <v>1337</v>
      </c>
      <c r="D2702" s="267">
        <v>43920</v>
      </c>
      <c r="E2702" s="237" t="s">
        <v>5706</v>
      </c>
      <c r="F2702" s="237" t="s">
        <v>13</v>
      </c>
      <c r="G2702" s="237">
        <v>405893</v>
      </c>
      <c r="H2702" s="190"/>
      <c r="I2702" s="248" t="s">
        <v>693</v>
      </c>
      <c r="J2702" s="190"/>
      <c r="K2702" s="190"/>
      <c r="L2702" s="190"/>
      <c r="M2702" s="190"/>
      <c r="N2702" s="268">
        <v>2349829.8199999998</v>
      </c>
      <c r="O2702" s="268">
        <v>0</v>
      </c>
      <c r="P2702" s="190" t="s">
        <v>657</v>
      </c>
      <c r="Q2702" s="377"/>
    </row>
    <row r="2703" spans="1:17" ht="38.25">
      <c r="A2703" s="265" t="s">
        <v>691</v>
      </c>
      <c r="B2703" s="190"/>
      <c r="C2703" s="266" t="s">
        <v>1337</v>
      </c>
      <c r="D2703" s="267">
        <v>43920</v>
      </c>
      <c r="E2703" s="237" t="s">
        <v>5707</v>
      </c>
      <c r="F2703" s="237" t="s">
        <v>13</v>
      </c>
      <c r="G2703" s="237">
        <v>405895</v>
      </c>
      <c r="H2703" s="190"/>
      <c r="I2703" s="248" t="s">
        <v>693</v>
      </c>
      <c r="J2703" s="190"/>
      <c r="K2703" s="190"/>
      <c r="L2703" s="190"/>
      <c r="M2703" s="190"/>
      <c r="N2703" s="268">
        <v>20356097.079999998</v>
      </c>
      <c r="O2703" s="268">
        <v>0</v>
      </c>
      <c r="P2703" s="190" t="s">
        <v>657</v>
      </c>
      <c r="Q2703" s="377"/>
    </row>
    <row r="2704" spans="1:17" ht="38.25">
      <c r="A2704" s="265" t="s">
        <v>691</v>
      </c>
      <c r="B2704" s="190"/>
      <c r="C2704" s="266" t="s">
        <v>1337</v>
      </c>
      <c r="D2704" s="267">
        <v>43920</v>
      </c>
      <c r="E2704" s="237" t="s">
        <v>5708</v>
      </c>
      <c r="F2704" s="237" t="s">
        <v>13</v>
      </c>
      <c r="G2704" s="237">
        <v>405897</v>
      </c>
      <c r="H2704" s="190"/>
      <c r="I2704" s="248" t="s">
        <v>693</v>
      </c>
      <c r="J2704" s="190"/>
      <c r="K2704" s="190"/>
      <c r="L2704" s="190"/>
      <c r="M2704" s="190"/>
      <c r="N2704" s="268">
        <v>6958477.1500000004</v>
      </c>
      <c r="O2704" s="268">
        <v>0</v>
      </c>
      <c r="P2704" s="190" t="s">
        <v>657</v>
      </c>
      <c r="Q2704" s="377"/>
    </row>
    <row r="2705" spans="1:17" ht="38.25">
      <c r="A2705" s="265" t="s">
        <v>691</v>
      </c>
      <c r="B2705" s="190"/>
      <c r="C2705" s="266" t="s">
        <v>1337</v>
      </c>
      <c r="D2705" s="267">
        <v>43920</v>
      </c>
      <c r="E2705" s="237" t="s">
        <v>5709</v>
      </c>
      <c r="F2705" s="237" t="s">
        <v>13</v>
      </c>
      <c r="G2705" s="237">
        <v>405899</v>
      </c>
      <c r="H2705" s="190"/>
      <c r="I2705" s="248" t="s">
        <v>693</v>
      </c>
      <c r="J2705" s="190"/>
      <c r="K2705" s="190"/>
      <c r="L2705" s="190"/>
      <c r="M2705" s="190"/>
      <c r="N2705" s="268">
        <v>3202.87</v>
      </c>
      <c r="O2705" s="268">
        <v>0</v>
      </c>
      <c r="P2705" s="190" t="s">
        <v>657</v>
      </c>
      <c r="Q2705" s="377"/>
    </row>
    <row r="2706" spans="1:17" ht="38.25">
      <c r="A2706" s="265" t="s">
        <v>691</v>
      </c>
      <c r="B2706" s="190"/>
      <c r="C2706" s="266" t="s">
        <v>1337</v>
      </c>
      <c r="D2706" s="267">
        <v>43920</v>
      </c>
      <c r="E2706" s="237" t="s">
        <v>5710</v>
      </c>
      <c r="F2706" s="237" t="s">
        <v>13</v>
      </c>
      <c r="G2706" s="237">
        <v>405901</v>
      </c>
      <c r="H2706" s="190"/>
      <c r="I2706" s="248" t="s">
        <v>693</v>
      </c>
      <c r="J2706" s="190"/>
      <c r="K2706" s="190"/>
      <c r="L2706" s="190"/>
      <c r="M2706" s="190"/>
      <c r="N2706" s="268">
        <v>14143.12</v>
      </c>
      <c r="O2706" s="268">
        <v>0</v>
      </c>
      <c r="P2706" s="190" t="s">
        <v>657</v>
      </c>
      <c r="Q2706" s="377"/>
    </row>
    <row r="2707" spans="1:17" ht="38.25">
      <c r="A2707" s="265" t="s">
        <v>691</v>
      </c>
      <c r="B2707" s="190"/>
      <c r="C2707" s="266" t="s">
        <v>1337</v>
      </c>
      <c r="D2707" s="267">
        <v>43920</v>
      </c>
      <c r="E2707" s="237" t="s">
        <v>5711</v>
      </c>
      <c r="F2707" s="237" t="s">
        <v>13</v>
      </c>
      <c r="G2707" s="237">
        <v>405903</v>
      </c>
      <c r="H2707" s="190"/>
      <c r="I2707" s="248" t="s">
        <v>693</v>
      </c>
      <c r="J2707" s="190"/>
      <c r="K2707" s="190"/>
      <c r="L2707" s="190"/>
      <c r="M2707" s="190"/>
      <c r="N2707" s="268">
        <v>3485.7</v>
      </c>
      <c r="O2707" s="268">
        <v>0</v>
      </c>
      <c r="P2707" s="190" t="s">
        <v>657</v>
      </c>
      <c r="Q2707" s="377"/>
    </row>
    <row r="2708" spans="1:17" ht="38.25">
      <c r="A2708" s="265" t="s">
        <v>691</v>
      </c>
      <c r="B2708" s="190"/>
      <c r="C2708" s="266" t="s">
        <v>1337</v>
      </c>
      <c r="D2708" s="267">
        <v>43920</v>
      </c>
      <c r="E2708" s="237" t="s">
        <v>5712</v>
      </c>
      <c r="F2708" s="237" t="s">
        <v>13</v>
      </c>
      <c r="G2708" s="237">
        <v>405905</v>
      </c>
      <c r="H2708" s="190"/>
      <c r="I2708" s="248" t="s">
        <v>693</v>
      </c>
      <c r="J2708" s="190"/>
      <c r="K2708" s="190"/>
      <c r="L2708" s="190"/>
      <c r="M2708" s="190"/>
      <c r="N2708" s="268">
        <v>4998.54</v>
      </c>
      <c r="O2708" s="268">
        <v>0</v>
      </c>
      <c r="P2708" s="190" t="s">
        <v>657</v>
      </c>
      <c r="Q2708" s="377"/>
    </row>
    <row r="2709" spans="1:17" ht="38.25">
      <c r="A2709" s="265" t="s">
        <v>691</v>
      </c>
      <c r="B2709" s="190"/>
      <c r="C2709" s="266" t="s">
        <v>1337</v>
      </c>
      <c r="D2709" s="267">
        <v>43920</v>
      </c>
      <c r="E2709" s="237" t="s">
        <v>5713</v>
      </c>
      <c r="F2709" s="237" t="s">
        <v>13</v>
      </c>
      <c r="G2709" s="237">
        <v>405907</v>
      </c>
      <c r="H2709" s="190"/>
      <c r="I2709" s="248" t="s">
        <v>693</v>
      </c>
      <c r="J2709" s="190"/>
      <c r="K2709" s="190"/>
      <c r="L2709" s="190"/>
      <c r="M2709" s="190"/>
      <c r="N2709" s="268">
        <v>27088.91</v>
      </c>
      <c r="O2709" s="268">
        <v>0</v>
      </c>
      <c r="P2709" s="190" t="s">
        <v>657</v>
      </c>
      <c r="Q2709" s="377"/>
    </row>
    <row r="2710" spans="1:17" ht="38.25">
      <c r="A2710" s="265" t="s">
        <v>691</v>
      </c>
      <c r="B2710" s="190"/>
      <c r="C2710" s="266" t="s">
        <v>1337</v>
      </c>
      <c r="D2710" s="267">
        <v>43920</v>
      </c>
      <c r="E2710" s="237" t="s">
        <v>5714</v>
      </c>
      <c r="F2710" s="237" t="s">
        <v>13</v>
      </c>
      <c r="G2710" s="237">
        <v>405909</v>
      </c>
      <c r="H2710" s="190"/>
      <c r="I2710" s="248" t="s">
        <v>693</v>
      </c>
      <c r="J2710" s="190"/>
      <c r="K2710" s="190"/>
      <c r="L2710" s="190"/>
      <c r="M2710" s="190"/>
      <c r="N2710" s="268">
        <v>38845.71</v>
      </c>
      <c r="O2710" s="268">
        <v>0</v>
      </c>
      <c r="P2710" s="190" t="s">
        <v>657</v>
      </c>
      <c r="Q2710" s="377"/>
    </row>
    <row r="2711" spans="1:17" ht="38.25">
      <c r="A2711" s="265" t="s">
        <v>691</v>
      </c>
      <c r="B2711" s="190"/>
      <c r="C2711" s="266" t="s">
        <v>1337</v>
      </c>
      <c r="D2711" s="267">
        <v>43920</v>
      </c>
      <c r="E2711" s="237" t="s">
        <v>5715</v>
      </c>
      <c r="F2711" s="237" t="s">
        <v>13</v>
      </c>
      <c r="G2711" s="237">
        <v>405911</v>
      </c>
      <c r="H2711" s="190"/>
      <c r="I2711" s="248" t="s">
        <v>693</v>
      </c>
      <c r="J2711" s="190"/>
      <c r="K2711" s="190"/>
      <c r="L2711" s="190"/>
      <c r="M2711" s="190"/>
      <c r="N2711" s="268">
        <v>3866.5</v>
      </c>
      <c r="O2711" s="268">
        <v>0</v>
      </c>
      <c r="P2711" s="190" t="s">
        <v>657</v>
      </c>
      <c r="Q2711" s="377"/>
    </row>
    <row r="2712" spans="1:17" ht="38.25">
      <c r="A2712" s="265" t="s">
        <v>691</v>
      </c>
      <c r="B2712" s="190"/>
      <c r="C2712" s="266" t="s">
        <v>1337</v>
      </c>
      <c r="D2712" s="267">
        <v>43920</v>
      </c>
      <c r="E2712" s="237" t="s">
        <v>5716</v>
      </c>
      <c r="F2712" s="237" t="s">
        <v>13</v>
      </c>
      <c r="G2712" s="237">
        <v>405913</v>
      </c>
      <c r="H2712" s="190"/>
      <c r="I2712" s="248" t="s">
        <v>693</v>
      </c>
      <c r="J2712" s="190"/>
      <c r="K2712" s="190"/>
      <c r="L2712" s="190"/>
      <c r="M2712" s="190"/>
      <c r="N2712" s="268">
        <v>13324.18</v>
      </c>
      <c r="O2712" s="268">
        <v>0</v>
      </c>
      <c r="P2712" s="190" t="s">
        <v>657</v>
      </c>
      <c r="Q2712" s="377"/>
    </row>
    <row r="2713" spans="1:17" ht="38.25">
      <c r="A2713" s="265" t="s">
        <v>691</v>
      </c>
      <c r="B2713" s="190"/>
      <c r="C2713" s="266" t="s">
        <v>1337</v>
      </c>
      <c r="D2713" s="267">
        <v>43920</v>
      </c>
      <c r="E2713" s="237" t="s">
        <v>5717</v>
      </c>
      <c r="F2713" s="237" t="s">
        <v>13</v>
      </c>
      <c r="G2713" s="237">
        <v>405915</v>
      </c>
      <c r="H2713" s="190"/>
      <c r="I2713" s="248" t="s">
        <v>693</v>
      </c>
      <c r="J2713" s="190"/>
      <c r="K2713" s="190"/>
      <c r="L2713" s="190"/>
      <c r="M2713" s="190"/>
      <c r="N2713" s="268">
        <v>30048.58</v>
      </c>
      <c r="O2713" s="268">
        <v>0</v>
      </c>
      <c r="P2713" s="190" t="s">
        <v>657</v>
      </c>
      <c r="Q2713" s="377"/>
    </row>
    <row r="2714" spans="1:17" ht="38.25">
      <c r="A2714" s="265" t="s">
        <v>691</v>
      </c>
      <c r="B2714" s="190"/>
      <c r="C2714" s="266" t="s">
        <v>1337</v>
      </c>
      <c r="D2714" s="267">
        <v>43920</v>
      </c>
      <c r="E2714" s="237" t="s">
        <v>5718</v>
      </c>
      <c r="F2714" s="237" t="s">
        <v>13</v>
      </c>
      <c r="G2714" s="237">
        <v>405917</v>
      </c>
      <c r="H2714" s="190"/>
      <c r="I2714" s="248" t="s">
        <v>693</v>
      </c>
      <c r="J2714" s="190"/>
      <c r="K2714" s="190"/>
      <c r="L2714" s="190"/>
      <c r="M2714" s="190"/>
      <c r="N2714" s="268">
        <v>36596.39</v>
      </c>
      <c r="O2714" s="268">
        <v>0</v>
      </c>
      <c r="P2714" s="190" t="s">
        <v>657</v>
      </c>
      <c r="Q2714" s="377"/>
    </row>
    <row r="2715" spans="1:17" ht="38.25">
      <c r="A2715" s="265" t="s">
        <v>691</v>
      </c>
      <c r="B2715" s="190"/>
      <c r="C2715" s="266" t="s">
        <v>1337</v>
      </c>
      <c r="D2715" s="267">
        <v>43920</v>
      </c>
      <c r="E2715" s="237" t="s">
        <v>5719</v>
      </c>
      <c r="F2715" s="237" t="s">
        <v>13</v>
      </c>
      <c r="G2715" s="237">
        <v>405920</v>
      </c>
      <c r="H2715" s="190"/>
      <c r="I2715" s="248" t="s">
        <v>693</v>
      </c>
      <c r="J2715" s="190"/>
      <c r="K2715" s="190"/>
      <c r="L2715" s="190"/>
      <c r="M2715" s="190"/>
      <c r="N2715" s="268">
        <v>13557148.810000001</v>
      </c>
      <c r="O2715" s="268">
        <v>0</v>
      </c>
      <c r="P2715" s="190" t="s">
        <v>657</v>
      </c>
      <c r="Q2715" s="377"/>
    </row>
    <row r="2716" spans="1:17" ht="38.25">
      <c r="A2716" s="265" t="s">
        <v>691</v>
      </c>
      <c r="B2716" s="190"/>
      <c r="C2716" s="266" t="s">
        <v>1337</v>
      </c>
      <c r="D2716" s="267">
        <v>43920</v>
      </c>
      <c r="E2716" s="237" t="s">
        <v>5720</v>
      </c>
      <c r="F2716" s="237" t="s">
        <v>13</v>
      </c>
      <c r="G2716" s="237">
        <v>405922</v>
      </c>
      <c r="H2716" s="190"/>
      <c r="I2716" s="248" t="s">
        <v>693</v>
      </c>
      <c r="J2716" s="190"/>
      <c r="K2716" s="190"/>
      <c r="L2716" s="190"/>
      <c r="M2716" s="190"/>
      <c r="N2716" s="268">
        <v>13557148.810000001</v>
      </c>
      <c r="O2716" s="268">
        <v>0</v>
      </c>
      <c r="P2716" s="190" t="s">
        <v>657</v>
      </c>
      <c r="Q2716" s="377"/>
    </row>
    <row r="2717" spans="1:17" ht="38.25">
      <c r="A2717" s="265" t="s">
        <v>691</v>
      </c>
      <c r="B2717" s="190"/>
      <c r="C2717" s="266" t="s">
        <v>1337</v>
      </c>
      <c r="D2717" s="267">
        <v>43920</v>
      </c>
      <c r="E2717" s="237" t="s">
        <v>5721</v>
      </c>
      <c r="F2717" s="237" t="s">
        <v>13</v>
      </c>
      <c r="G2717" s="237">
        <v>405924</v>
      </c>
      <c r="H2717" s="190"/>
      <c r="I2717" s="248" t="s">
        <v>693</v>
      </c>
      <c r="J2717" s="190"/>
      <c r="K2717" s="190"/>
      <c r="L2717" s="190"/>
      <c r="M2717" s="190"/>
      <c r="N2717" s="268">
        <v>13557148.810000001</v>
      </c>
      <c r="O2717" s="268">
        <v>0</v>
      </c>
      <c r="P2717" s="190" t="s">
        <v>657</v>
      </c>
      <c r="Q2717" s="377"/>
    </row>
    <row r="2718" spans="1:17" ht="38.25">
      <c r="A2718" s="265" t="s">
        <v>691</v>
      </c>
      <c r="B2718" s="190"/>
      <c r="C2718" s="266" t="s">
        <v>1337</v>
      </c>
      <c r="D2718" s="267">
        <v>43920</v>
      </c>
      <c r="E2718" s="237" t="s">
        <v>5722</v>
      </c>
      <c r="F2718" s="237" t="s">
        <v>13</v>
      </c>
      <c r="G2718" s="237">
        <v>405926</v>
      </c>
      <c r="H2718" s="190"/>
      <c r="I2718" s="248" t="s">
        <v>693</v>
      </c>
      <c r="J2718" s="190"/>
      <c r="K2718" s="190"/>
      <c r="L2718" s="190"/>
      <c r="M2718" s="190"/>
      <c r="N2718" s="268">
        <v>2494254.5</v>
      </c>
      <c r="O2718" s="268">
        <v>0</v>
      </c>
      <c r="P2718" s="190" t="s">
        <v>657</v>
      </c>
      <c r="Q2718" s="377"/>
    </row>
    <row r="2719" spans="1:17" ht="38.25">
      <c r="A2719" s="265" t="s">
        <v>691</v>
      </c>
      <c r="B2719" s="190"/>
      <c r="C2719" s="266" t="s">
        <v>1337</v>
      </c>
      <c r="D2719" s="267">
        <v>43920</v>
      </c>
      <c r="E2719" s="237" t="s">
        <v>5723</v>
      </c>
      <c r="F2719" s="237" t="s">
        <v>13</v>
      </c>
      <c r="G2719" s="237">
        <v>405928</v>
      </c>
      <c r="H2719" s="190"/>
      <c r="I2719" s="248" t="s">
        <v>693</v>
      </c>
      <c r="J2719" s="190"/>
      <c r="K2719" s="190"/>
      <c r="L2719" s="190"/>
      <c r="M2719" s="190"/>
      <c r="N2719" s="268">
        <v>2494254.5</v>
      </c>
      <c r="O2719" s="268">
        <v>0</v>
      </c>
      <c r="P2719" s="190" t="s">
        <v>657</v>
      </c>
      <c r="Q2719" s="377"/>
    </row>
    <row r="2720" spans="1:17" ht="38.25">
      <c r="A2720" s="265" t="s">
        <v>691</v>
      </c>
      <c r="B2720" s="190"/>
      <c r="C2720" s="266" t="s">
        <v>1337</v>
      </c>
      <c r="D2720" s="267">
        <v>43920</v>
      </c>
      <c r="E2720" s="237" t="s">
        <v>5724</v>
      </c>
      <c r="F2720" s="237" t="s">
        <v>13</v>
      </c>
      <c r="G2720" s="237">
        <v>405930</v>
      </c>
      <c r="H2720" s="190"/>
      <c r="I2720" s="248" t="s">
        <v>693</v>
      </c>
      <c r="J2720" s="190"/>
      <c r="K2720" s="190"/>
      <c r="L2720" s="190"/>
      <c r="M2720" s="190"/>
      <c r="N2720" s="268">
        <v>2494254.5</v>
      </c>
      <c r="O2720" s="268">
        <v>0</v>
      </c>
      <c r="P2720" s="190" t="s">
        <v>657</v>
      </c>
      <c r="Q2720" s="377"/>
    </row>
    <row r="2721" spans="1:17" ht="38.25">
      <c r="A2721" s="265" t="s">
        <v>691</v>
      </c>
      <c r="B2721" s="190"/>
      <c r="C2721" s="266" t="s">
        <v>1337</v>
      </c>
      <c r="D2721" s="267">
        <v>43920</v>
      </c>
      <c r="E2721" s="237" t="s">
        <v>5725</v>
      </c>
      <c r="F2721" s="237" t="s">
        <v>13</v>
      </c>
      <c r="G2721" s="237">
        <v>405932</v>
      </c>
      <c r="H2721" s="190"/>
      <c r="I2721" s="248" t="s">
        <v>693</v>
      </c>
      <c r="J2721" s="190"/>
      <c r="K2721" s="190"/>
      <c r="L2721" s="190"/>
      <c r="M2721" s="190"/>
      <c r="N2721" s="268">
        <v>2494254.5</v>
      </c>
      <c r="O2721" s="268">
        <v>0</v>
      </c>
      <c r="P2721" s="190" t="s">
        <v>657</v>
      </c>
      <c r="Q2721" s="377"/>
    </row>
    <row r="2722" spans="1:17" ht="38.25">
      <c r="A2722" s="265" t="s">
        <v>691</v>
      </c>
      <c r="B2722" s="190"/>
      <c r="C2722" s="266" t="s">
        <v>1337</v>
      </c>
      <c r="D2722" s="267">
        <v>43920</v>
      </c>
      <c r="E2722" s="237" t="s">
        <v>5726</v>
      </c>
      <c r="F2722" s="237" t="s">
        <v>13</v>
      </c>
      <c r="G2722" s="237">
        <v>405934</v>
      </c>
      <c r="H2722" s="190"/>
      <c r="I2722" s="248" t="s">
        <v>693</v>
      </c>
      <c r="J2722" s="190"/>
      <c r="K2722" s="190"/>
      <c r="L2722" s="190"/>
      <c r="M2722" s="190"/>
      <c r="N2722" s="268">
        <v>1479397.55</v>
      </c>
      <c r="O2722" s="268">
        <v>0</v>
      </c>
      <c r="P2722" s="190" t="s">
        <v>657</v>
      </c>
      <c r="Q2722" s="377"/>
    </row>
    <row r="2723" spans="1:17" ht="38.25">
      <c r="A2723" s="265" t="s">
        <v>691</v>
      </c>
      <c r="B2723" s="190"/>
      <c r="C2723" s="266" t="s">
        <v>1337</v>
      </c>
      <c r="D2723" s="267">
        <v>43920</v>
      </c>
      <c r="E2723" s="237" t="s">
        <v>5727</v>
      </c>
      <c r="F2723" s="237" t="s">
        <v>13</v>
      </c>
      <c r="G2723" s="237">
        <v>405936</v>
      </c>
      <c r="H2723" s="190"/>
      <c r="I2723" s="248" t="s">
        <v>693</v>
      </c>
      <c r="J2723" s="190"/>
      <c r="K2723" s="190"/>
      <c r="L2723" s="190"/>
      <c r="M2723" s="190"/>
      <c r="N2723" s="268">
        <v>2160261.6800000002</v>
      </c>
      <c r="O2723" s="268">
        <v>0</v>
      </c>
      <c r="P2723" s="190" t="s">
        <v>657</v>
      </c>
      <c r="Q2723" s="377"/>
    </row>
    <row r="2724" spans="1:17" ht="38.25">
      <c r="A2724" s="265" t="s">
        <v>691</v>
      </c>
      <c r="B2724" s="190"/>
      <c r="C2724" s="266" t="s">
        <v>1337</v>
      </c>
      <c r="D2724" s="267">
        <v>43920</v>
      </c>
      <c r="E2724" s="237" t="s">
        <v>5728</v>
      </c>
      <c r="F2724" s="237" t="s">
        <v>13</v>
      </c>
      <c r="G2724" s="237">
        <v>405938</v>
      </c>
      <c r="H2724" s="190"/>
      <c r="I2724" s="248" t="s">
        <v>693</v>
      </c>
      <c r="J2724" s="190"/>
      <c r="K2724" s="190"/>
      <c r="L2724" s="190"/>
      <c r="M2724" s="190"/>
      <c r="N2724" s="268">
        <v>480433.1</v>
      </c>
      <c r="O2724" s="268">
        <v>0</v>
      </c>
      <c r="P2724" s="190" t="s">
        <v>657</v>
      </c>
      <c r="Q2724" s="377"/>
    </row>
    <row r="2725" spans="1:17" ht="38.25">
      <c r="A2725" s="265" t="s">
        <v>691</v>
      </c>
      <c r="B2725" s="190"/>
      <c r="C2725" s="266" t="s">
        <v>1337</v>
      </c>
      <c r="D2725" s="267">
        <v>43920</v>
      </c>
      <c r="E2725" s="237" t="s">
        <v>5729</v>
      </c>
      <c r="F2725" s="237" t="s">
        <v>13</v>
      </c>
      <c r="G2725" s="237">
        <v>405940</v>
      </c>
      <c r="H2725" s="190"/>
      <c r="I2725" s="248" t="s">
        <v>693</v>
      </c>
      <c r="J2725" s="190"/>
      <c r="K2725" s="190"/>
      <c r="L2725" s="190"/>
      <c r="M2725" s="190"/>
      <c r="N2725" s="268">
        <v>4063339.14</v>
      </c>
      <c r="O2725" s="268">
        <v>0</v>
      </c>
      <c r="P2725" s="190" t="s">
        <v>657</v>
      </c>
      <c r="Q2725" s="377"/>
    </row>
    <row r="2726" spans="1:17" ht="63.75">
      <c r="A2726" s="265">
        <v>513</v>
      </c>
      <c r="B2726" s="190"/>
      <c r="C2726" s="266" t="s">
        <v>169</v>
      </c>
      <c r="D2726" s="267">
        <v>43920</v>
      </c>
      <c r="E2726" s="237" t="s">
        <v>5730</v>
      </c>
      <c r="F2726" s="237" t="s">
        <v>15</v>
      </c>
      <c r="G2726" s="237">
        <v>1303984</v>
      </c>
      <c r="H2726" s="190"/>
      <c r="I2726" s="248" t="s">
        <v>6640</v>
      </c>
      <c r="J2726" s="190"/>
      <c r="K2726" s="190"/>
      <c r="L2726" s="190"/>
      <c r="M2726" s="190"/>
      <c r="N2726" s="268">
        <v>50</v>
      </c>
      <c r="O2726" s="268">
        <v>0</v>
      </c>
      <c r="P2726" s="190" t="s">
        <v>657</v>
      </c>
      <c r="Q2726" s="377"/>
    </row>
    <row r="2727" spans="1:17" ht="38.25">
      <c r="A2727" s="265" t="s">
        <v>691</v>
      </c>
      <c r="B2727" s="190"/>
      <c r="C2727" s="266" t="s">
        <v>1337</v>
      </c>
      <c r="D2727" s="267">
        <v>43920</v>
      </c>
      <c r="E2727" s="237" t="s">
        <v>5731</v>
      </c>
      <c r="F2727" s="237" t="s">
        <v>13</v>
      </c>
      <c r="G2727" s="237">
        <v>405942</v>
      </c>
      <c r="H2727" s="190"/>
      <c r="I2727" s="248" t="s">
        <v>693</v>
      </c>
      <c r="J2727" s="190"/>
      <c r="K2727" s="190"/>
      <c r="L2727" s="190"/>
      <c r="M2727" s="190"/>
      <c r="N2727" s="268">
        <v>5933412.5300000003</v>
      </c>
      <c r="O2727" s="268">
        <v>0</v>
      </c>
      <c r="P2727" s="190" t="s">
        <v>657</v>
      </c>
      <c r="Q2727" s="377"/>
    </row>
    <row r="2728" spans="1:17" ht="38.25">
      <c r="A2728" s="265" t="s">
        <v>691</v>
      </c>
      <c r="B2728" s="190"/>
      <c r="C2728" s="266" t="s">
        <v>1337</v>
      </c>
      <c r="D2728" s="267">
        <v>43920</v>
      </c>
      <c r="E2728" s="237" t="s">
        <v>5732</v>
      </c>
      <c r="F2728" s="237" t="s">
        <v>13</v>
      </c>
      <c r="G2728" s="237">
        <v>405982</v>
      </c>
      <c r="H2728" s="190"/>
      <c r="I2728" s="248" t="s">
        <v>693</v>
      </c>
      <c r="J2728" s="190"/>
      <c r="K2728" s="190"/>
      <c r="L2728" s="190"/>
      <c r="M2728" s="190"/>
      <c r="N2728" s="268">
        <v>1929398.67</v>
      </c>
      <c r="O2728" s="268">
        <v>0</v>
      </c>
      <c r="P2728" s="190" t="s">
        <v>657</v>
      </c>
      <c r="Q2728" s="377"/>
    </row>
    <row r="2729" spans="1:17" ht="38.25">
      <c r="A2729" s="265" t="s">
        <v>691</v>
      </c>
      <c r="B2729" s="190"/>
      <c r="C2729" s="266" t="s">
        <v>1337</v>
      </c>
      <c r="D2729" s="267">
        <v>43920</v>
      </c>
      <c r="E2729" s="237" t="s">
        <v>5733</v>
      </c>
      <c r="F2729" s="237" t="s">
        <v>13</v>
      </c>
      <c r="G2729" s="237">
        <v>405980</v>
      </c>
      <c r="H2729" s="190"/>
      <c r="I2729" s="248" t="s">
        <v>693</v>
      </c>
      <c r="J2729" s="190"/>
      <c r="K2729" s="190"/>
      <c r="L2729" s="190"/>
      <c r="M2729" s="190"/>
      <c r="N2729" s="268">
        <v>10486958.83</v>
      </c>
      <c r="O2729" s="268">
        <v>0</v>
      </c>
      <c r="P2729" s="190" t="s">
        <v>657</v>
      </c>
      <c r="Q2729" s="377"/>
    </row>
    <row r="2730" spans="1:17" ht="38.25">
      <c r="A2730" s="265" t="s">
        <v>691</v>
      </c>
      <c r="B2730" s="190"/>
      <c r="C2730" s="266" t="s">
        <v>1337</v>
      </c>
      <c r="D2730" s="267">
        <v>43920</v>
      </c>
      <c r="E2730" s="237" t="s">
        <v>5734</v>
      </c>
      <c r="F2730" s="237" t="s">
        <v>13</v>
      </c>
      <c r="G2730" s="237">
        <v>405978</v>
      </c>
      <c r="H2730" s="190"/>
      <c r="I2730" s="248" t="s">
        <v>693</v>
      </c>
      <c r="J2730" s="190"/>
      <c r="K2730" s="190"/>
      <c r="L2730" s="190"/>
      <c r="M2730" s="190"/>
      <c r="N2730" s="268">
        <v>4103113.15</v>
      </c>
      <c r="O2730" s="268">
        <v>0</v>
      </c>
      <c r="P2730" s="190" t="s">
        <v>657</v>
      </c>
      <c r="Q2730" s="377"/>
    </row>
    <row r="2731" spans="1:17" ht="38.25">
      <c r="A2731" s="265" t="s">
        <v>691</v>
      </c>
      <c r="B2731" s="190"/>
      <c r="C2731" s="266" t="s">
        <v>1337</v>
      </c>
      <c r="D2731" s="267">
        <v>43920</v>
      </c>
      <c r="E2731" s="237" t="s">
        <v>5735</v>
      </c>
      <c r="F2731" s="237" t="s">
        <v>13</v>
      </c>
      <c r="G2731" s="237">
        <v>405976</v>
      </c>
      <c r="H2731" s="190"/>
      <c r="I2731" s="248" t="s">
        <v>693</v>
      </c>
      <c r="J2731" s="190"/>
      <c r="K2731" s="190"/>
      <c r="L2731" s="190"/>
      <c r="M2731" s="190"/>
      <c r="N2731" s="268">
        <v>12772149.960000001</v>
      </c>
      <c r="O2731" s="268">
        <v>0</v>
      </c>
      <c r="P2731" s="190" t="s">
        <v>657</v>
      </c>
      <c r="Q2731" s="377"/>
    </row>
    <row r="2732" spans="1:17" ht="38.25">
      <c r="A2732" s="265" t="s">
        <v>691</v>
      </c>
      <c r="B2732" s="190"/>
      <c r="C2732" s="266" t="s">
        <v>1337</v>
      </c>
      <c r="D2732" s="267">
        <v>43920</v>
      </c>
      <c r="E2732" s="237" t="s">
        <v>5736</v>
      </c>
      <c r="F2732" s="237" t="s">
        <v>13</v>
      </c>
      <c r="G2732" s="237">
        <v>405974</v>
      </c>
      <c r="H2732" s="190"/>
      <c r="I2732" s="248" t="s">
        <v>693</v>
      </c>
      <c r="J2732" s="190"/>
      <c r="K2732" s="190"/>
      <c r="L2732" s="190"/>
      <c r="M2732" s="190"/>
      <c r="N2732" s="268">
        <v>4650137.92</v>
      </c>
      <c r="O2732" s="268">
        <v>0</v>
      </c>
      <c r="P2732" s="190" t="s">
        <v>657</v>
      </c>
      <c r="Q2732" s="377"/>
    </row>
    <row r="2733" spans="1:17" ht="38.25">
      <c r="A2733" s="265" t="s">
        <v>691</v>
      </c>
      <c r="B2733" s="190"/>
      <c r="C2733" s="266" t="s">
        <v>1337</v>
      </c>
      <c r="D2733" s="267">
        <v>43920</v>
      </c>
      <c r="E2733" s="237" t="s">
        <v>5737</v>
      </c>
      <c r="F2733" s="237" t="s">
        <v>13</v>
      </c>
      <c r="G2733" s="237">
        <v>405972</v>
      </c>
      <c r="H2733" s="190"/>
      <c r="I2733" s="248" t="s">
        <v>693</v>
      </c>
      <c r="J2733" s="190"/>
      <c r="K2733" s="190"/>
      <c r="L2733" s="190"/>
      <c r="M2733" s="190"/>
      <c r="N2733" s="268">
        <v>3818135.92</v>
      </c>
      <c r="O2733" s="268">
        <v>0</v>
      </c>
      <c r="P2733" s="190" t="s">
        <v>657</v>
      </c>
      <c r="Q2733" s="377"/>
    </row>
    <row r="2734" spans="1:17" ht="38.25">
      <c r="A2734" s="265" t="s">
        <v>691</v>
      </c>
      <c r="B2734" s="190"/>
      <c r="C2734" s="266" t="s">
        <v>1337</v>
      </c>
      <c r="D2734" s="267">
        <v>43920</v>
      </c>
      <c r="E2734" s="237" t="s">
        <v>5738</v>
      </c>
      <c r="F2734" s="237" t="s">
        <v>13</v>
      </c>
      <c r="G2734" s="237">
        <v>405970</v>
      </c>
      <c r="H2734" s="190"/>
      <c r="I2734" s="248" t="s">
        <v>693</v>
      </c>
      <c r="J2734" s="190"/>
      <c r="K2734" s="190"/>
      <c r="L2734" s="190"/>
      <c r="M2734" s="190"/>
      <c r="N2734" s="268">
        <v>1763515.7</v>
      </c>
      <c r="O2734" s="268">
        <v>0</v>
      </c>
      <c r="P2734" s="190" t="s">
        <v>657</v>
      </c>
      <c r="Q2734" s="377"/>
    </row>
    <row r="2735" spans="1:17" ht="38.25">
      <c r="A2735" s="265" t="s">
        <v>691</v>
      </c>
      <c r="B2735" s="190"/>
      <c r="C2735" s="266" t="s">
        <v>1337</v>
      </c>
      <c r="D2735" s="267">
        <v>43920</v>
      </c>
      <c r="E2735" s="237" t="s">
        <v>5739</v>
      </c>
      <c r="F2735" s="237" t="s">
        <v>13</v>
      </c>
      <c r="G2735" s="237">
        <v>405968</v>
      </c>
      <c r="H2735" s="190"/>
      <c r="I2735" s="248" t="s">
        <v>693</v>
      </c>
      <c r="J2735" s="190"/>
      <c r="K2735" s="190"/>
      <c r="L2735" s="190"/>
      <c r="M2735" s="190"/>
      <c r="N2735" s="268">
        <v>4507288.91</v>
      </c>
      <c r="O2735" s="268">
        <v>0</v>
      </c>
      <c r="P2735" s="190" t="s">
        <v>657</v>
      </c>
      <c r="Q2735" s="377"/>
    </row>
    <row r="2736" spans="1:17" ht="38.25">
      <c r="A2736" s="265" t="s">
        <v>691</v>
      </c>
      <c r="B2736" s="190"/>
      <c r="C2736" s="266" t="s">
        <v>1337</v>
      </c>
      <c r="D2736" s="267">
        <v>43920</v>
      </c>
      <c r="E2736" s="237" t="s">
        <v>5740</v>
      </c>
      <c r="F2736" s="237" t="s">
        <v>13</v>
      </c>
      <c r="G2736" s="237">
        <v>405966</v>
      </c>
      <c r="H2736" s="190"/>
      <c r="I2736" s="248" t="s">
        <v>693</v>
      </c>
      <c r="J2736" s="190"/>
      <c r="K2736" s="190"/>
      <c r="L2736" s="190"/>
      <c r="M2736" s="190"/>
      <c r="N2736" s="268">
        <v>1641032.67</v>
      </c>
      <c r="O2736" s="268">
        <v>0</v>
      </c>
      <c r="P2736" s="190" t="s">
        <v>657</v>
      </c>
      <c r="Q2736" s="377"/>
    </row>
    <row r="2737" spans="1:17" ht="38.25">
      <c r="A2737" s="265" t="s">
        <v>691</v>
      </c>
      <c r="B2737" s="190"/>
      <c r="C2737" s="266" t="s">
        <v>1337</v>
      </c>
      <c r="D2737" s="267">
        <v>43920</v>
      </c>
      <c r="E2737" s="237" t="s">
        <v>5741</v>
      </c>
      <c r="F2737" s="237" t="s">
        <v>13</v>
      </c>
      <c r="G2737" s="237">
        <v>405964</v>
      </c>
      <c r="H2737" s="190"/>
      <c r="I2737" s="248" t="s">
        <v>693</v>
      </c>
      <c r="J2737" s="190"/>
      <c r="K2737" s="190"/>
      <c r="L2737" s="190"/>
      <c r="M2737" s="190"/>
      <c r="N2737" s="268">
        <v>1998626.63</v>
      </c>
      <c r="O2737" s="268">
        <v>0</v>
      </c>
      <c r="P2737" s="190" t="s">
        <v>657</v>
      </c>
      <c r="Q2737" s="377"/>
    </row>
    <row r="2738" spans="1:17" ht="38.25">
      <c r="A2738" s="265" t="s">
        <v>691</v>
      </c>
      <c r="B2738" s="190"/>
      <c r="C2738" s="266" t="s">
        <v>1337</v>
      </c>
      <c r="D2738" s="267">
        <v>43920</v>
      </c>
      <c r="E2738" s="237" t="s">
        <v>5742</v>
      </c>
      <c r="F2738" s="237" t="s">
        <v>13</v>
      </c>
      <c r="G2738" s="237">
        <v>405962</v>
      </c>
      <c r="H2738" s="190"/>
      <c r="I2738" s="248" t="s">
        <v>693</v>
      </c>
      <c r="J2738" s="190"/>
      <c r="K2738" s="190"/>
      <c r="L2738" s="190"/>
      <c r="M2738" s="190"/>
      <c r="N2738" s="268">
        <v>1739360.68</v>
      </c>
      <c r="O2738" s="268">
        <v>0</v>
      </c>
      <c r="P2738" s="190" t="s">
        <v>657</v>
      </c>
      <c r="Q2738" s="377"/>
    </row>
    <row r="2739" spans="1:17" ht="38.25">
      <c r="A2739" s="265" t="s">
        <v>691</v>
      </c>
      <c r="B2739" s="190"/>
      <c r="C2739" s="266" t="s">
        <v>1337</v>
      </c>
      <c r="D2739" s="267">
        <v>43920</v>
      </c>
      <c r="E2739" s="237" t="s">
        <v>5743</v>
      </c>
      <c r="F2739" s="237" t="s">
        <v>13</v>
      </c>
      <c r="G2739" s="237">
        <v>405944</v>
      </c>
      <c r="H2739" s="190"/>
      <c r="I2739" s="248" t="s">
        <v>693</v>
      </c>
      <c r="J2739" s="190"/>
      <c r="K2739" s="190"/>
      <c r="L2739" s="190"/>
      <c r="M2739" s="190"/>
      <c r="N2739" s="268">
        <v>337392.02</v>
      </c>
      <c r="O2739" s="268">
        <v>0</v>
      </c>
      <c r="P2739" s="190" t="s">
        <v>657</v>
      </c>
      <c r="Q2739" s="377"/>
    </row>
    <row r="2740" spans="1:17" ht="38.25">
      <c r="A2740" s="265" t="s">
        <v>691</v>
      </c>
      <c r="B2740" s="190"/>
      <c r="C2740" s="266" t="s">
        <v>1337</v>
      </c>
      <c r="D2740" s="267">
        <v>43920</v>
      </c>
      <c r="E2740" s="237" t="s">
        <v>5744</v>
      </c>
      <c r="F2740" s="237" t="s">
        <v>13</v>
      </c>
      <c r="G2740" s="237">
        <v>405946</v>
      </c>
      <c r="H2740" s="190"/>
      <c r="I2740" s="248" t="s">
        <v>693</v>
      </c>
      <c r="J2740" s="190"/>
      <c r="K2740" s="190"/>
      <c r="L2740" s="190"/>
      <c r="M2740" s="190"/>
      <c r="N2740" s="268">
        <v>1117807.6399999999</v>
      </c>
      <c r="O2740" s="268">
        <v>0</v>
      </c>
      <c r="P2740" s="190" t="s">
        <v>657</v>
      </c>
      <c r="Q2740" s="377"/>
    </row>
    <row r="2741" spans="1:17" ht="38.25">
      <c r="A2741" s="265" t="s">
        <v>691</v>
      </c>
      <c r="B2741" s="190"/>
      <c r="C2741" s="266" t="s">
        <v>1337</v>
      </c>
      <c r="D2741" s="267">
        <v>43920</v>
      </c>
      <c r="E2741" s="237" t="s">
        <v>5745</v>
      </c>
      <c r="F2741" s="237" t="s">
        <v>13</v>
      </c>
      <c r="G2741" s="237">
        <v>405948</v>
      </c>
      <c r="H2741" s="190"/>
      <c r="I2741" s="248" t="s">
        <v>693</v>
      </c>
      <c r="J2741" s="190"/>
      <c r="K2741" s="190"/>
      <c r="L2741" s="190"/>
      <c r="M2741" s="190"/>
      <c r="N2741" s="268">
        <v>5026208.88</v>
      </c>
      <c r="O2741" s="268">
        <v>0</v>
      </c>
      <c r="P2741" s="190" t="s">
        <v>657</v>
      </c>
      <c r="Q2741" s="377"/>
    </row>
    <row r="2742" spans="1:17" ht="38.25">
      <c r="A2742" s="265" t="s">
        <v>691</v>
      </c>
      <c r="B2742" s="190"/>
      <c r="C2742" s="266" t="s">
        <v>1337</v>
      </c>
      <c r="D2742" s="267">
        <v>43920</v>
      </c>
      <c r="E2742" s="237" t="s">
        <v>5746</v>
      </c>
      <c r="F2742" s="237" t="s">
        <v>13</v>
      </c>
      <c r="G2742" s="237">
        <v>405950</v>
      </c>
      <c r="H2742" s="190"/>
      <c r="I2742" s="248" t="s">
        <v>693</v>
      </c>
      <c r="J2742" s="190"/>
      <c r="K2742" s="190"/>
      <c r="L2742" s="190"/>
      <c r="M2742" s="190"/>
      <c r="N2742" s="268">
        <v>285805.64</v>
      </c>
      <c r="O2742" s="268">
        <v>0</v>
      </c>
      <c r="P2742" s="190" t="s">
        <v>657</v>
      </c>
      <c r="Q2742" s="377"/>
    </row>
    <row r="2743" spans="1:17" ht="38.25">
      <c r="A2743" s="265" t="s">
        <v>691</v>
      </c>
      <c r="B2743" s="190"/>
      <c r="C2743" s="266" t="s">
        <v>1337</v>
      </c>
      <c r="D2743" s="267">
        <v>43920</v>
      </c>
      <c r="E2743" s="237" t="s">
        <v>5747</v>
      </c>
      <c r="F2743" s="237" t="s">
        <v>13</v>
      </c>
      <c r="G2743" s="237">
        <v>405952</v>
      </c>
      <c r="H2743" s="190"/>
      <c r="I2743" s="248" t="s">
        <v>693</v>
      </c>
      <c r="J2743" s="190"/>
      <c r="K2743" s="190"/>
      <c r="L2743" s="190"/>
      <c r="M2743" s="190"/>
      <c r="N2743" s="268">
        <v>784998.86</v>
      </c>
      <c r="O2743" s="268">
        <v>0</v>
      </c>
      <c r="P2743" s="190" t="s">
        <v>657</v>
      </c>
      <c r="Q2743" s="377"/>
    </row>
    <row r="2744" spans="1:17" ht="38.25">
      <c r="A2744" s="265" t="s">
        <v>691</v>
      </c>
      <c r="B2744" s="190"/>
      <c r="C2744" s="266" t="s">
        <v>1337</v>
      </c>
      <c r="D2744" s="267">
        <v>43920</v>
      </c>
      <c r="E2744" s="237" t="s">
        <v>5748</v>
      </c>
      <c r="F2744" s="237" t="s">
        <v>13</v>
      </c>
      <c r="G2744" s="237">
        <v>405954</v>
      </c>
      <c r="H2744" s="190"/>
      <c r="I2744" s="248" t="s">
        <v>693</v>
      </c>
      <c r="J2744" s="190"/>
      <c r="K2744" s="190"/>
      <c r="L2744" s="190"/>
      <c r="M2744" s="190"/>
      <c r="N2744" s="268">
        <v>3070189.98</v>
      </c>
      <c r="O2744" s="268">
        <v>0</v>
      </c>
      <c r="P2744" s="190" t="s">
        <v>657</v>
      </c>
      <c r="Q2744" s="377"/>
    </row>
    <row r="2745" spans="1:17" ht="38.25">
      <c r="A2745" s="265" t="s">
        <v>691</v>
      </c>
      <c r="B2745" s="190"/>
      <c r="C2745" s="266" t="s">
        <v>1337</v>
      </c>
      <c r="D2745" s="267">
        <v>43920</v>
      </c>
      <c r="E2745" s="237" t="s">
        <v>5749</v>
      </c>
      <c r="F2745" s="237" t="s">
        <v>13</v>
      </c>
      <c r="G2745" s="237">
        <v>405956</v>
      </c>
      <c r="H2745" s="190"/>
      <c r="I2745" s="248" t="s">
        <v>693</v>
      </c>
      <c r="J2745" s="190"/>
      <c r="K2745" s="190"/>
      <c r="L2745" s="190"/>
      <c r="M2745" s="190"/>
      <c r="N2745" s="268">
        <v>9454035.6699999999</v>
      </c>
      <c r="O2745" s="268">
        <v>0</v>
      </c>
      <c r="P2745" s="190" t="s">
        <v>657</v>
      </c>
      <c r="Q2745" s="377"/>
    </row>
    <row r="2746" spans="1:17" ht="38.25">
      <c r="A2746" s="265" t="s">
        <v>691</v>
      </c>
      <c r="B2746" s="190"/>
      <c r="C2746" s="266" t="s">
        <v>1337</v>
      </c>
      <c r="D2746" s="267">
        <v>43920</v>
      </c>
      <c r="E2746" s="237" t="s">
        <v>5750</v>
      </c>
      <c r="F2746" s="237" t="s">
        <v>13</v>
      </c>
      <c r="G2746" s="237">
        <v>405958</v>
      </c>
      <c r="H2746" s="190"/>
      <c r="I2746" s="248" t="s">
        <v>693</v>
      </c>
      <c r="J2746" s="190"/>
      <c r="K2746" s="190"/>
      <c r="L2746" s="190"/>
      <c r="M2746" s="190"/>
      <c r="N2746" s="268">
        <v>2539867.87</v>
      </c>
      <c r="O2746" s="268">
        <v>0</v>
      </c>
      <c r="P2746" s="190" t="s">
        <v>657</v>
      </c>
      <c r="Q2746" s="377"/>
    </row>
    <row r="2747" spans="1:17" ht="38.25">
      <c r="A2747" s="265" t="s">
        <v>691</v>
      </c>
      <c r="B2747" s="190"/>
      <c r="C2747" s="266" t="s">
        <v>1337</v>
      </c>
      <c r="D2747" s="267">
        <v>43920</v>
      </c>
      <c r="E2747" s="237" t="s">
        <v>5751</v>
      </c>
      <c r="F2747" s="237" t="s">
        <v>13</v>
      </c>
      <c r="G2747" s="237">
        <v>405960</v>
      </c>
      <c r="H2747" s="190"/>
      <c r="I2747" s="248" t="s">
        <v>693</v>
      </c>
      <c r="J2747" s="190"/>
      <c r="K2747" s="190"/>
      <c r="L2747" s="190"/>
      <c r="M2747" s="190"/>
      <c r="N2747" s="268">
        <v>144424.68</v>
      </c>
      <c r="O2747" s="268">
        <v>0</v>
      </c>
      <c r="P2747" s="190" t="s">
        <v>657</v>
      </c>
      <c r="Q2747" s="377"/>
    </row>
    <row r="2748" spans="1:17" ht="38.25">
      <c r="A2748" s="265" t="s">
        <v>691</v>
      </c>
      <c r="B2748" s="190"/>
      <c r="C2748" s="266" t="s">
        <v>1337</v>
      </c>
      <c r="D2748" s="267">
        <v>43920</v>
      </c>
      <c r="E2748" s="237" t="s">
        <v>5752</v>
      </c>
      <c r="F2748" s="237" t="s">
        <v>13</v>
      </c>
      <c r="G2748" s="237">
        <v>405990</v>
      </c>
      <c r="H2748" s="190"/>
      <c r="I2748" s="248" t="s">
        <v>693</v>
      </c>
      <c r="J2748" s="190"/>
      <c r="K2748" s="190"/>
      <c r="L2748" s="190"/>
      <c r="M2748" s="190"/>
      <c r="N2748" s="268">
        <v>7840116.1900000004</v>
      </c>
      <c r="O2748" s="268">
        <v>0</v>
      </c>
      <c r="P2748" s="190" t="s">
        <v>657</v>
      </c>
      <c r="Q2748" s="377"/>
    </row>
    <row r="2749" spans="1:17" ht="38.25">
      <c r="A2749" s="265" t="s">
        <v>691</v>
      </c>
      <c r="B2749" s="190"/>
      <c r="C2749" s="266" t="s">
        <v>1337</v>
      </c>
      <c r="D2749" s="267">
        <v>43920</v>
      </c>
      <c r="E2749" s="237" t="s">
        <v>5753</v>
      </c>
      <c r="F2749" s="237" t="s">
        <v>13</v>
      </c>
      <c r="G2749" s="237">
        <v>405992</v>
      </c>
      <c r="H2749" s="190"/>
      <c r="I2749" s="248" t="s">
        <v>693</v>
      </c>
      <c r="J2749" s="190"/>
      <c r="K2749" s="190"/>
      <c r="L2749" s="190"/>
      <c r="M2749" s="190"/>
      <c r="N2749" s="268">
        <v>94341740.659999996</v>
      </c>
      <c r="O2749" s="268">
        <v>0</v>
      </c>
      <c r="P2749" s="190" t="s">
        <v>657</v>
      </c>
      <c r="Q2749" s="377"/>
    </row>
    <row r="2750" spans="1:17" ht="38.25">
      <c r="A2750" s="265" t="s">
        <v>691</v>
      </c>
      <c r="B2750" s="190"/>
      <c r="C2750" s="266" t="s">
        <v>1337</v>
      </c>
      <c r="D2750" s="267">
        <v>43920</v>
      </c>
      <c r="E2750" s="237" t="s">
        <v>5754</v>
      </c>
      <c r="F2750" s="237" t="s">
        <v>13</v>
      </c>
      <c r="G2750" s="237">
        <v>405994</v>
      </c>
      <c r="H2750" s="190"/>
      <c r="I2750" s="248" t="s">
        <v>693</v>
      </c>
      <c r="J2750" s="190"/>
      <c r="K2750" s="190"/>
      <c r="L2750" s="190"/>
      <c r="M2750" s="190"/>
      <c r="N2750" s="268">
        <v>40548026.049999997</v>
      </c>
      <c r="O2750" s="268">
        <v>0</v>
      </c>
      <c r="P2750" s="190" t="s">
        <v>657</v>
      </c>
      <c r="Q2750" s="377"/>
    </row>
    <row r="2751" spans="1:17" ht="38.25">
      <c r="A2751" s="265" t="s">
        <v>691</v>
      </c>
      <c r="B2751" s="190"/>
      <c r="C2751" s="266" t="s">
        <v>1337</v>
      </c>
      <c r="D2751" s="267">
        <v>43920</v>
      </c>
      <c r="E2751" s="237" t="s">
        <v>5755</v>
      </c>
      <c r="F2751" s="237" t="s">
        <v>13</v>
      </c>
      <c r="G2751" s="237">
        <v>405996</v>
      </c>
      <c r="H2751" s="190"/>
      <c r="I2751" s="248" t="s">
        <v>693</v>
      </c>
      <c r="J2751" s="190"/>
      <c r="K2751" s="190"/>
      <c r="L2751" s="190"/>
      <c r="M2751" s="190"/>
      <c r="N2751" s="268">
        <v>9862.6200000000008</v>
      </c>
      <c r="O2751" s="268">
        <v>0</v>
      </c>
      <c r="P2751" s="190" t="s">
        <v>657</v>
      </c>
      <c r="Q2751" s="377"/>
    </row>
    <row r="2752" spans="1:17" ht="38.25">
      <c r="A2752" s="265" t="s">
        <v>691</v>
      </c>
      <c r="B2752" s="190"/>
      <c r="C2752" s="266" t="s">
        <v>1337</v>
      </c>
      <c r="D2752" s="267">
        <v>43920</v>
      </c>
      <c r="E2752" s="237" t="s">
        <v>5756</v>
      </c>
      <c r="F2752" s="237" t="s">
        <v>13</v>
      </c>
      <c r="G2752" s="237">
        <v>405998</v>
      </c>
      <c r="H2752" s="190"/>
      <c r="I2752" s="248" t="s">
        <v>693</v>
      </c>
      <c r="J2752" s="190"/>
      <c r="K2752" s="190"/>
      <c r="L2752" s="190"/>
      <c r="M2752" s="190"/>
      <c r="N2752" s="268">
        <v>14401.75</v>
      </c>
      <c r="O2752" s="268">
        <v>0</v>
      </c>
      <c r="P2752" s="190" t="s">
        <v>657</v>
      </c>
      <c r="Q2752" s="377"/>
    </row>
    <row r="2753" spans="1:17" ht="38.25">
      <c r="A2753" s="265" t="s">
        <v>691</v>
      </c>
      <c r="B2753" s="190"/>
      <c r="C2753" s="266" t="s">
        <v>1337</v>
      </c>
      <c r="D2753" s="267">
        <v>43920</v>
      </c>
      <c r="E2753" s="237" t="s">
        <v>5757</v>
      </c>
      <c r="F2753" s="237" t="s">
        <v>13</v>
      </c>
      <c r="G2753" s="237">
        <v>406000</v>
      </c>
      <c r="H2753" s="190"/>
      <c r="I2753" s="248" t="s">
        <v>693</v>
      </c>
      <c r="J2753" s="190"/>
      <c r="K2753" s="190"/>
      <c r="L2753" s="190"/>
      <c r="M2753" s="190"/>
      <c r="N2753" s="268">
        <v>818.95</v>
      </c>
      <c r="O2753" s="268">
        <v>0</v>
      </c>
      <c r="P2753" s="190" t="s">
        <v>657</v>
      </c>
      <c r="Q2753" s="377"/>
    </row>
    <row r="2754" spans="1:17" ht="38.25">
      <c r="A2754" s="265" t="s">
        <v>691</v>
      </c>
      <c r="B2754" s="190"/>
      <c r="C2754" s="266" t="s">
        <v>1337</v>
      </c>
      <c r="D2754" s="267">
        <v>43920</v>
      </c>
      <c r="E2754" s="237" t="s">
        <v>5758</v>
      </c>
      <c r="F2754" s="237" t="s">
        <v>13</v>
      </c>
      <c r="G2754" s="237">
        <v>406002</v>
      </c>
      <c r="H2754" s="190"/>
      <c r="I2754" s="248" t="s">
        <v>693</v>
      </c>
      <c r="J2754" s="190"/>
      <c r="K2754" s="190"/>
      <c r="L2754" s="190"/>
      <c r="M2754" s="190"/>
      <c r="N2754" s="268">
        <v>14143.12</v>
      </c>
      <c r="O2754" s="268">
        <v>0</v>
      </c>
      <c r="P2754" s="190" t="s">
        <v>657</v>
      </c>
      <c r="Q2754" s="377"/>
    </row>
    <row r="2755" spans="1:17" ht="38.25">
      <c r="A2755" s="265" t="s">
        <v>691</v>
      </c>
      <c r="B2755" s="190"/>
      <c r="C2755" s="266" t="s">
        <v>1337</v>
      </c>
      <c r="D2755" s="267">
        <v>43920</v>
      </c>
      <c r="E2755" s="237" t="s">
        <v>5759</v>
      </c>
      <c r="F2755" s="237" t="s">
        <v>13</v>
      </c>
      <c r="G2755" s="237">
        <v>406004</v>
      </c>
      <c r="H2755" s="190"/>
      <c r="I2755" s="248" t="s">
        <v>693</v>
      </c>
      <c r="J2755" s="190"/>
      <c r="K2755" s="190"/>
      <c r="L2755" s="190"/>
      <c r="M2755" s="190"/>
      <c r="N2755" s="268">
        <v>14143.12</v>
      </c>
      <c r="O2755" s="268">
        <v>0</v>
      </c>
      <c r="P2755" s="190" t="s">
        <v>657</v>
      </c>
      <c r="Q2755" s="377"/>
    </row>
    <row r="2756" spans="1:17" ht="38.25">
      <c r="A2756" s="265" t="s">
        <v>691</v>
      </c>
      <c r="B2756" s="190"/>
      <c r="C2756" s="266" t="s">
        <v>1337</v>
      </c>
      <c r="D2756" s="267">
        <v>43920</v>
      </c>
      <c r="E2756" s="237" t="s">
        <v>5760</v>
      </c>
      <c r="F2756" s="237" t="s">
        <v>13</v>
      </c>
      <c r="G2756" s="237">
        <v>406006</v>
      </c>
      <c r="H2756" s="190"/>
      <c r="I2756" s="248" t="s">
        <v>693</v>
      </c>
      <c r="J2756" s="190"/>
      <c r="K2756" s="190"/>
      <c r="L2756" s="190"/>
      <c r="M2756" s="190"/>
      <c r="N2756" s="268">
        <v>14143.12</v>
      </c>
      <c r="O2756" s="268">
        <v>0</v>
      </c>
      <c r="P2756" s="190" t="s">
        <v>657</v>
      </c>
      <c r="Q2756" s="377"/>
    </row>
    <row r="2757" spans="1:17" ht="38.25">
      <c r="A2757" s="265" t="s">
        <v>691</v>
      </c>
      <c r="B2757" s="190"/>
      <c r="C2757" s="266" t="s">
        <v>1337</v>
      </c>
      <c r="D2757" s="267">
        <v>43920</v>
      </c>
      <c r="E2757" s="237" t="s">
        <v>5761</v>
      </c>
      <c r="F2757" s="237" t="s">
        <v>13</v>
      </c>
      <c r="G2757" s="237">
        <v>406008</v>
      </c>
      <c r="H2757" s="190"/>
      <c r="I2757" s="248" t="s">
        <v>693</v>
      </c>
      <c r="J2757" s="190"/>
      <c r="K2757" s="190"/>
      <c r="L2757" s="190"/>
      <c r="M2757" s="190"/>
      <c r="N2757" s="268">
        <v>14143.12</v>
      </c>
      <c r="O2757" s="268">
        <v>0</v>
      </c>
      <c r="P2757" s="190" t="s">
        <v>657</v>
      </c>
      <c r="Q2757" s="377"/>
    </row>
    <row r="2758" spans="1:17" ht="38.25">
      <c r="A2758" s="265" t="s">
        <v>691</v>
      </c>
      <c r="B2758" s="190"/>
      <c r="C2758" s="266" t="s">
        <v>1337</v>
      </c>
      <c r="D2758" s="267">
        <v>43920</v>
      </c>
      <c r="E2758" s="237" t="s">
        <v>5762</v>
      </c>
      <c r="F2758" s="237" t="s">
        <v>13</v>
      </c>
      <c r="G2758" s="237">
        <v>406010</v>
      </c>
      <c r="H2758" s="190"/>
      <c r="I2758" s="248" t="s">
        <v>693</v>
      </c>
      <c r="J2758" s="190"/>
      <c r="K2758" s="190"/>
      <c r="L2758" s="190"/>
      <c r="M2758" s="190"/>
      <c r="N2758" s="268">
        <v>270320.15000000002</v>
      </c>
      <c r="O2758" s="268">
        <v>0</v>
      </c>
      <c r="P2758" s="190" t="s">
        <v>657</v>
      </c>
      <c r="Q2758" s="377"/>
    </row>
    <row r="2759" spans="1:17" ht="38.25">
      <c r="A2759" s="265" t="s">
        <v>691</v>
      </c>
      <c r="B2759" s="190"/>
      <c r="C2759" s="266" t="s">
        <v>1337</v>
      </c>
      <c r="D2759" s="267">
        <v>43920</v>
      </c>
      <c r="E2759" s="237" t="s">
        <v>5763</v>
      </c>
      <c r="F2759" s="237" t="s">
        <v>13</v>
      </c>
      <c r="G2759" s="237">
        <v>406050</v>
      </c>
      <c r="H2759" s="190"/>
      <c r="I2759" s="248" t="s">
        <v>693</v>
      </c>
      <c r="J2759" s="190"/>
      <c r="K2759" s="190"/>
      <c r="L2759" s="190"/>
      <c r="M2759" s="190"/>
      <c r="N2759" s="268">
        <v>11756.81</v>
      </c>
      <c r="O2759" s="268">
        <v>0</v>
      </c>
      <c r="P2759" s="190" t="s">
        <v>657</v>
      </c>
      <c r="Q2759" s="377"/>
    </row>
    <row r="2760" spans="1:17" ht="38.25">
      <c r="A2760" s="265" t="s">
        <v>691</v>
      </c>
      <c r="B2760" s="190"/>
      <c r="C2760" s="266" t="s">
        <v>1337</v>
      </c>
      <c r="D2760" s="267">
        <v>43920</v>
      </c>
      <c r="E2760" s="237" t="s">
        <v>5764</v>
      </c>
      <c r="F2760" s="237" t="s">
        <v>13</v>
      </c>
      <c r="G2760" s="237">
        <v>406014</v>
      </c>
      <c r="H2760" s="190"/>
      <c r="I2760" s="248" t="s">
        <v>693</v>
      </c>
      <c r="J2760" s="190"/>
      <c r="K2760" s="190"/>
      <c r="L2760" s="190"/>
      <c r="M2760" s="190"/>
      <c r="N2760" s="268">
        <v>289.42</v>
      </c>
      <c r="O2760" s="268">
        <v>0</v>
      </c>
      <c r="P2760" s="190" t="s">
        <v>657</v>
      </c>
      <c r="Q2760" s="377"/>
    </row>
    <row r="2761" spans="1:17" ht="38.25">
      <c r="A2761" s="265" t="s">
        <v>691</v>
      </c>
      <c r="B2761" s="190"/>
      <c r="C2761" s="266" t="s">
        <v>1337</v>
      </c>
      <c r="D2761" s="267">
        <v>43920</v>
      </c>
      <c r="E2761" s="237" t="s">
        <v>5765</v>
      </c>
      <c r="F2761" s="237" t="s">
        <v>13</v>
      </c>
      <c r="G2761" s="237">
        <v>406016</v>
      </c>
      <c r="H2761" s="190"/>
      <c r="I2761" s="248" t="s">
        <v>693</v>
      </c>
      <c r="J2761" s="190"/>
      <c r="K2761" s="190"/>
      <c r="L2761" s="190"/>
      <c r="M2761" s="190"/>
      <c r="N2761" s="268">
        <v>1131.97</v>
      </c>
      <c r="O2761" s="268">
        <v>0</v>
      </c>
      <c r="P2761" s="190" t="s">
        <v>657</v>
      </c>
      <c r="Q2761" s="377"/>
    </row>
    <row r="2762" spans="1:17" ht="38.25">
      <c r="A2762" s="265" t="s">
        <v>691</v>
      </c>
      <c r="B2762" s="190"/>
      <c r="C2762" s="266" t="s">
        <v>1337</v>
      </c>
      <c r="D2762" s="267">
        <v>43920</v>
      </c>
      <c r="E2762" s="237" t="s">
        <v>5766</v>
      </c>
      <c r="F2762" s="237" t="s">
        <v>13</v>
      </c>
      <c r="G2762" s="237">
        <v>406018</v>
      </c>
      <c r="H2762" s="190"/>
      <c r="I2762" s="248" t="s">
        <v>693</v>
      </c>
      <c r="J2762" s="190"/>
      <c r="K2762" s="190"/>
      <c r="L2762" s="190"/>
      <c r="M2762" s="190"/>
      <c r="N2762" s="268">
        <v>4998.54</v>
      </c>
      <c r="O2762" s="268">
        <v>0</v>
      </c>
      <c r="P2762" s="190" t="s">
        <v>657</v>
      </c>
      <c r="Q2762" s="377"/>
    </row>
    <row r="2763" spans="1:17" ht="38.25">
      <c r="A2763" s="265" t="s">
        <v>691</v>
      </c>
      <c r="B2763" s="190"/>
      <c r="C2763" s="266" t="s">
        <v>1337</v>
      </c>
      <c r="D2763" s="267">
        <v>43920</v>
      </c>
      <c r="E2763" s="237" t="s">
        <v>5767</v>
      </c>
      <c r="F2763" s="237" t="s">
        <v>13</v>
      </c>
      <c r="G2763" s="237">
        <v>406020</v>
      </c>
      <c r="H2763" s="190"/>
      <c r="I2763" s="248" t="s">
        <v>693</v>
      </c>
      <c r="J2763" s="190"/>
      <c r="K2763" s="190"/>
      <c r="L2763" s="190"/>
      <c r="M2763" s="190"/>
      <c r="N2763" s="268">
        <v>4998.54</v>
      </c>
      <c r="O2763" s="268">
        <v>0</v>
      </c>
      <c r="P2763" s="190" t="s">
        <v>657</v>
      </c>
      <c r="Q2763" s="377"/>
    </row>
    <row r="2764" spans="1:17" ht="38.25">
      <c r="A2764" s="265" t="s">
        <v>691</v>
      </c>
      <c r="B2764" s="190"/>
      <c r="C2764" s="266" t="s">
        <v>1337</v>
      </c>
      <c r="D2764" s="267">
        <v>43920</v>
      </c>
      <c r="E2764" s="237" t="s">
        <v>5768</v>
      </c>
      <c r="F2764" s="237" t="s">
        <v>13</v>
      </c>
      <c r="G2764" s="237">
        <v>406022</v>
      </c>
      <c r="H2764" s="190"/>
      <c r="I2764" s="248" t="s">
        <v>693</v>
      </c>
      <c r="J2764" s="190"/>
      <c r="K2764" s="190"/>
      <c r="L2764" s="190"/>
      <c r="M2764" s="190"/>
      <c r="N2764" s="268">
        <v>4998.54</v>
      </c>
      <c r="O2764" s="268">
        <v>0</v>
      </c>
      <c r="P2764" s="190" t="s">
        <v>657</v>
      </c>
      <c r="Q2764" s="377"/>
    </row>
    <row r="2765" spans="1:17" ht="38.25">
      <c r="A2765" s="265" t="s">
        <v>691</v>
      </c>
      <c r="B2765" s="190"/>
      <c r="C2765" s="266" t="s">
        <v>1337</v>
      </c>
      <c r="D2765" s="267">
        <v>43920</v>
      </c>
      <c r="E2765" s="237" t="s">
        <v>5769</v>
      </c>
      <c r="F2765" s="237" t="s">
        <v>13</v>
      </c>
      <c r="G2765" s="237">
        <v>406024</v>
      </c>
      <c r="H2765" s="190"/>
      <c r="I2765" s="248" t="s">
        <v>693</v>
      </c>
      <c r="J2765" s="190"/>
      <c r="K2765" s="190"/>
      <c r="L2765" s="190"/>
      <c r="M2765" s="190"/>
      <c r="N2765" s="268">
        <v>4998.54</v>
      </c>
      <c r="O2765" s="268">
        <v>0</v>
      </c>
      <c r="P2765" s="190" t="s">
        <v>657</v>
      </c>
      <c r="Q2765" s="377"/>
    </row>
    <row r="2766" spans="1:17" ht="38.25">
      <c r="A2766" s="265" t="s">
        <v>691</v>
      </c>
      <c r="B2766" s="190"/>
      <c r="C2766" s="266" t="s">
        <v>1337</v>
      </c>
      <c r="D2766" s="267">
        <v>43920</v>
      </c>
      <c r="E2766" s="237" t="s">
        <v>5770</v>
      </c>
      <c r="F2766" s="237" t="s">
        <v>13</v>
      </c>
      <c r="G2766" s="237">
        <v>406026</v>
      </c>
      <c r="H2766" s="190"/>
      <c r="I2766" s="248" t="s">
        <v>693</v>
      </c>
      <c r="J2766" s="190"/>
      <c r="K2766" s="190"/>
      <c r="L2766" s="190"/>
      <c r="M2766" s="190"/>
      <c r="N2766" s="268">
        <v>39556.06</v>
      </c>
      <c r="O2766" s="268">
        <v>0</v>
      </c>
      <c r="P2766" s="190" t="s">
        <v>657</v>
      </c>
      <c r="Q2766" s="377"/>
    </row>
    <row r="2767" spans="1:17" ht="38.25">
      <c r="A2767" s="265" t="s">
        <v>691</v>
      </c>
      <c r="B2767" s="190"/>
      <c r="C2767" s="266" t="s">
        <v>1337</v>
      </c>
      <c r="D2767" s="267">
        <v>43920</v>
      </c>
      <c r="E2767" s="237" t="s">
        <v>5771</v>
      </c>
      <c r="F2767" s="237" t="s">
        <v>13</v>
      </c>
      <c r="G2767" s="237">
        <v>406028</v>
      </c>
      <c r="H2767" s="190"/>
      <c r="I2767" s="248" t="s">
        <v>693</v>
      </c>
      <c r="J2767" s="190"/>
      <c r="K2767" s="190"/>
      <c r="L2767" s="190"/>
      <c r="M2767" s="190"/>
      <c r="N2767" s="268">
        <v>2249.2600000000002</v>
      </c>
      <c r="O2767" s="268">
        <v>0</v>
      </c>
      <c r="P2767" s="190" t="s">
        <v>657</v>
      </c>
      <c r="Q2767" s="377"/>
    </row>
    <row r="2768" spans="1:17" ht="38.25">
      <c r="A2768" s="265" t="s">
        <v>691</v>
      </c>
      <c r="B2768" s="190"/>
      <c r="C2768" s="266" t="s">
        <v>1337</v>
      </c>
      <c r="D2768" s="267">
        <v>43920</v>
      </c>
      <c r="E2768" s="237" t="s">
        <v>5772</v>
      </c>
      <c r="F2768" s="237" t="s">
        <v>13</v>
      </c>
      <c r="G2768" s="237">
        <v>406030</v>
      </c>
      <c r="H2768" s="190"/>
      <c r="I2768" s="248" t="s">
        <v>693</v>
      </c>
      <c r="J2768" s="190"/>
      <c r="K2768" s="190"/>
      <c r="L2768" s="190"/>
      <c r="M2768" s="190"/>
      <c r="N2768" s="268">
        <v>8797.1299999999992</v>
      </c>
      <c r="O2768" s="268">
        <v>0</v>
      </c>
      <c r="P2768" s="190" t="s">
        <v>657</v>
      </c>
      <c r="Q2768" s="377"/>
    </row>
    <row r="2769" spans="1:17" ht="38.25">
      <c r="A2769" s="265" t="s">
        <v>691</v>
      </c>
      <c r="B2769" s="190"/>
      <c r="C2769" s="266" t="s">
        <v>1337</v>
      </c>
      <c r="D2769" s="267">
        <v>43920</v>
      </c>
      <c r="E2769" s="237" t="s">
        <v>5773</v>
      </c>
      <c r="F2769" s="237" t="s">
        <v>13</v>
      </c>
      <c r="G2769" s="237">
        <v>406032</v>
      </c>
      <c r="H2769" s="190"/>
      <c r="I2769" s="248" t="s">
        <v>693</v>
      </c>
      <c r="J2769" s="190"/>
      <c r="K2769" s="190"/>
      <c r="L2769" s="190"/>
      <c r="M2769" s="190"/>
      <c r="N2769" s="268">
        <v>38845.71</v>
      </c>
      <c r="O2769" s="268">
        <v>0</v>
      </c>
      <c r="P2769" s="190" t="s">
        <v>657</v>
      </c>
      <c r="Q2769" s="377"/>
    </row>
    <row r="2770" spans="1:17" ht="38.25">
      <c r="A2770" s="265" t="s">
        <v>691</v>
      </c>
      <c r="B2770" s="190"/>
      <c r="C2770" s="266" t="s">
        <v>1337</v>
      </c>
      <c r="D2770" s="267">
        <v>43920</v>
      </c>
      <c r="E2770" s="237" t="s">
        <v>5774</v>
      </c>
      <c r="F2770" s="237" t="s">
        <v>13</v>
      </c>
      <c r="G2770" s="237">
        <v>406034</v>
      </c>
      <c r="H2770" s="190"/>
      <c r="I2770" s="248" t="s">
        <v>693</v>
      </c>
      <c r="J2770" s="190"/>
      <c r="K2770" s="190"/>
      <c r="L2770" s="190"/>
      <c r="M2770" s="190"/>
      <c r="N2770" s="268">
        <v>38845.71</v>
      </c>
      <c r="O2770" s="268">
        <v>0</v>
      </c>
      <c r="P2770" s="190" t="s">
        <v>657</v>
      </c>
      <c r="Q2770" s="377"/>
    </row>
    <row r="2771" spans="1:17" ht="38.25">
      <c r="A2771" s="265" t="s">
        <v>691</v>
      </c>
      <c r="B2771" s="190"/>
      <c r="C2771" s="266" t="s">
        <v>1337</v>
      </c>
      <c r="D2771" s="267">
        <v>43920</v>
      </c>
      <c r="E2771" s="237" t="s">
        <v>5775</v>
      </c>
      <c r="F2771" s="237" t="s">
        <v>13</v>
      </c>
      <c r="G2771" s="237">
        <v>406036</v>
      </c>
      <c r="H2771" s="190"/>
      <c r="I2771" s="248" t="s">
        <v>693</v>
      </c>
      <c r="J2771" s="190"/>
      <c r="K2771" s="190"/>
      <c r="L2771" s="190"/>
      <c r="M2771" s="190"/>
      <c r="N2771" s="268">
        <v>38845.71</v>
      </c>
      <c r="O2771" s="268">
        <v>0</v>
      </c>
      <c r="P2771" s="190" t="s">
        <v>657</v>
      </c>
      <c r="Q2771" s="377"/>
    </row>
    <row r="2772" spans="1:17" ht="38.25">
      <c r="A2772" s="265" t="s">
        <v>691</v>
      </c>
      <c r="B2772" s="190"/>
      <c r="C2772" s="266" t="s">
        <v>1337</v>
      </c>
      <c r="D2772" s="267">
        <v>43920</v>
      </c>
      <c r="E2772" s="237" t="s">
        <v>5776</v>
      </c>
      <c r="F2772" s="237" t="s">
        <v>13</v>
      </c>
      <c r="G2772" s="237">
        <v>406038</v>
      </c>
      <c r="H2772" s="190"/>
      <c r="I2772" s="248" t="s">
        <v>693</v>
      </c>
      <c r="J2772" s="190"/>
      <c r="K2772" s="190"/>
      <c r="L2772" s="190"/>
      <c r="M2772" s="190"/>
      <c r="N2772" s="268">
        <v>38845.71</v>
      </c>
      <c r="O2772" s="268">
        <v>0</v>
      </c>
      <c r="P2772" s="190" t="s">
        <v>657</v>
      </c>
      <c r="Q2772" s="377"/>
    </row>
    <row r="2773" spans="1:17" ht="38.25">
      <c r="A2773" s="265" t="s">
        <v>691</v>
      </c>
      <c r="B2773" s="190"/>
      <c r="C2773" s="266" t="s">
        <v>1337</v>
      </c>
      <c r="D2773" s="267">
        <v>43920</v>
      </c>
      <c r="E2773" s="237" t="s">
        <v>5777</v>
      </c>
      <c r="F2773" s="237" t="s">
        <v>13</v>
      </c>
      <c r="G2773" s="237">
        <v>406040</v>
      </c>
      <c r="H2773" s="190"/>
      <c r="I2773" s="248" t="s">
        <v>693</v>
      </c>
      <c r="J2773" s="190"/>
      <c r="K2773" s="190"/>
      <c r="L2773" s="190"/>
      <c r="M2773" s="190"/>
      <c r="N2773" s="268">
        <v>46389.86</v>
      </c>
      <c r="O2773" s="268">
        <v>0</v>
      </c>
      <c r="P2773" s="190" t="s">
        <v>657</v>
      </c>
      <c r="Q2773" s="377"/>
    </row>
    <row r="2774" spans="1:17" ht="38.25">
      <c r="A2774" s="265" t="s">
        <v>691</v>
      </c>
      <c r="B2774" s="190"/>
      <c r="C2774" s="266" t="s">
        <v>1337</v>
      </c>
      <c r="D2774" s="267">
        <v>43920</v>
      </c>
      <c r="E2774" s="237" t="s">
        <v>5778</v>
      </c>
      <c r="F2774" s="237" t="s">
        <v>13</v>
      </c>
      <c r="G2774" s="237">
        <v>406042</v>
      </c>
      <c r="H2774" s="190"/>
      <c r="I2774" s="248" t="s">
        <v>693</v>
      </c>
      <c r="J2774" s="190"/>
      <c r="K2774" s="190"/>
      <c r="L2774" s="190"/>
      <c r="M2774" s="190"/>
      <c r="N2774" s="268">
        <v>4709.05</v>
      </c>
      <c r="O2774" s="268">
        <v>0</v>
      </c>
      <c r="P2774" s="190" t="s">
        <v>657</v>
      </c>
      <c r="Q2774" s="377"/>
    </row>
    <row r="2775" spans="1:17" ht="38.25">
      <c r="A2775" s="265" t="s">
        <v>691</v>
      </c>
      <c r="B2775" s="190"/>
      <c r="C2775" s="266" t="s">
        <v>1337</v>
      </c>
      <c r="D2775" s="267">
        <v>43920</v>
      </c>
      <c r="E2775" s="237" t="s">
        <v>5779</v>
      </c>
      <c r="F2775" s="237" t="s">
        <v>13</v>
      </c>
      <c r="G2775" s="237">
        <v>406044</v>
      </c>
      <c r="H2775" s="190"/>
      <c r="I2775" s="248" t="s">
        <v>693</v>
      </c>
      <c r="J2775" s="190"/>
      <c r="K2775" s="190"/>
      <c r="L2775" s="190"/>
      <c r="M2775" s="190"/>
      <c r="N2775" s="268">
        <v>1512.84</v>
      </c>
      <c r="O2775" s="268">
        <v>0</v>
      </c>
      <c r="P2775" s="190" t="s">
        <v>657</v>
      </c>
      <c r="Q2775" s="377"/>
    </row>
    <row r="2776" spans="1:17" ht="38.25">
      <c r="A2776" s="265" t="s">
        <v>691</v>
      </c>
      <c r="B2776" s="190"/>
      <c r="C2776" s="266" t="s">
        <v>1337</v>
      </c>
      <c r="D2776" s="267">
        <v>43920</v>
      </c>
      <c r="E2776" s="237" t="s">
        <v>5780</v>
      </c>
      <c r="F2776" s="237" t="s">
        <v>13</v>
      </c>
      <c r="G2776" s="237">
        <v>406046</v>
      </c>
      <c r="H2776" s="190"/>
      <c r="I2776" s="248" t="s">
        <v>693</v>
      </c>
      <c r="J2776" s="190"/>
      <c r="K2776" s="190"/>
      <c r="L2776" s="190"/>
      <c r="M2776" s="190"/>
      <c r="N2776" s="268">
        <v>4280.43</v>
      </c>
      <c r="O2776" s="268">
        <v>0</v>
      </c>
      <c r="P2776" s="190" t="s">
        <v>657</v>
      </c>
      <c r="Q2776" s="377"/>
    </row>
    <row r="2777" spans="1:17" ht="38.25">
      <c r="A2777" s="265" t="s">
        <v>691</v>
      </c>
      <c r="B2777" s="190"/>
      <c r="C2777" s="266" t="s">
        <v>1337</v>
      </c>
      <c r="D2777" s="267">
        <v>43920</v>
      </c>
      <c r="E2777" s="237" t="s">
        <v>5781</v>
      </c>
      <c r="F2777" s="237" t="s">
        <v>13</v>
      </c>
      <c r="G2777" s="237">
        <v>406048</v>
      </c>
      <c r="H2777" s="190"/>
      <c r="I2777" s="248" t="s">
        <v>693</v>
      </c>
      <c r="J2777" s="190"/>
      <c r="K2777" s="190"/>
      <c r="L2777" s="190"/>
      <c r="M2777" s="190"/>
      <c r="N2777" s="268">
        <v>10940.19</v>
      </c>
      <c r="O2777" s="268">
        <v>0</v>
      </c>
      <c r="P2777" s="190" t="s">
        <v>657</v>
      </c>
      <c r="Q2777" s="377"/>
    </row>
    <row r="2778" spans="1:17" ht="38.25">
      <c r="A2778" s="265" t="s">
        <v>691</v>
      </c>
      <c r="B2778" s="190"/>
      <c r="C2778" s="266" t="s">
        <v>1337</v>
      </c>
      <c r="D2778" s="267">
        <v>43920</v>
      </c>
      <c r="E2778" s="237" t="s">
        <v>5782</v>
      </c>
      <c r="F2778" s="237" t="s">
        <v>13</v>
      </c>
      <c r="G2778" s="237">
        <v>405988</v>
      </c>
      <c r="H2778" s="190"/>
      <c r="I2778" s="248" t="s">
        <v>693</v>
      </c>
      <c r="J2778" s="190"/>
      <c r="K2778" s="190"/>
      <c r="L2778" s="190"/>
      <c r="M2778" s="190"/>
      <c r="N2778" s="268">
        <v>15874141.939999999</v>
      </c>
      <c r="O2778" s="268">
        <v>0</v>
      </c>
      <c r="P2778" s="190" t="s">
        <v>657</v>
      </c>
      <c r="Q2778" s="377"/>
    </row>
    <row r="2779" spans="1:17" ht="38.25">
      <c r="A2779" s="265" t="s">
        <v>691</v>
      </c>
      <c r="B2779" s="190"/>
      <c r="C2779" s="266" t="s">
        <v>1337</v>
      </c>
      <c r="D2779" s="267">
        <v>43920</v>
      </c>
      <c r="E2779" s="237" t="s">
        <v>5783</v>
      </c>
      <c r="F2779" s="237" t="s">
        <v>13</v>
      </c>
      <c r="G2779" s="237">
        <v>405986</v>
      </c>
      <c r="H2779" s="190"/>
      <c r="I2779" s="248" t="s">
        <v>693</v>
      </c>
      <c r="J2779" s="190"/>
      <c r="K2779" s="190"/>
      <c r="L2779" s="190"/>
      <c r="M2779" s="190"/>
      <c r="N2779" s="268">
        <v>16190056.810000001</v>
      </c>
      <c r="O2779" s="268">
        <v>0</v>
      </c>
      <c r="P2779" s="190" t="s">
        <v>657</v>
      </c>
      <c r="Q2779" s="377"/>
    </row>
    <row r="2780" spans="1:17" ht="38.25">
      <c r="A2780" s="265" t="s">
        <v>691</v>
      </c>
      <c r="B2780" s="190"/>
      <c r="C2780" s="266" t="s">
        <v>1337</v>
      </c>
      <c r="D2780" s="267">
        <v>43920</v>
      </c>
      <c r="E2780" s="237" t="s">
        <v>5784</v>
      </c>
      <c r="F2780" s="237" t="s">
        <v>13</v>
      </c>
      <c r="G2780" s="237">
        <v>405984</v>
      </c>
      <c r="H2780" s="190"/>
      <c r="I2780" s="248" t="s">
        <v>693</v>
      </c>
      <c r="J2780" s="190"/>
      <c r="K2780" s="190"/>
      <c r="L2780" s="190"/>
      <c r="M2780" s="190"/>
      <c r="N2780" s="268">
        <v>754893.88</v>
      </c>
      <c r="O2780" s="268">
        <v>0</v>
      </c>
      <c r="P2780" s="190" t="s">
        <v>657</v>
      </c>
      <c r="Q2780" s="377"/>
    </row>
    <row r="2781" spans="1:17" ht="51">
      <c r="A2781" s="265" t="s">
        <v>553</v>
      </c>
      <c r="B2781" s="190"/>
      <c r="C2781" s="266" t="s">
        <v>605</v>
      </c>
      <c r="D2781" s="267">
        <v>43920</v>
      </c>
      <c r="E2781" s="237" t="s">
        <v>5785</v>
      </c>
      <c r="F2781" s="237" t="s">
        <v>11</v>
      </c>
      <c r="G2781" s="237">
        <v>981436</v>
      </c>
      <c r="H2781" s="190"/>
      <c r="I2781" s="248" t="s">
        <v>1475</v>
      </c>
      <c r="J2781" s="190"/>
      <c r="K2781" s="190"/>
      <c r="L2781" s="190"/>
      <c r="M2781" s="190"/>
      <c r="N2781" s="268">
        <v>50</v>
      </c>
      <c r="O2781" s="268">
        <v>0</v>
      </c>
      <c r="P2781" s="190" t="s">
        <v>657</v>
      </c>
      <c r="Q2781" s="377"/>
    </row>
    <row r="2782" spans="1:17" ht="38.25">
      <c r="A2782" s="265" t="s">
        <v>691</v>
      </c>
      <c r="B2782" s="190"/>
      <c r="C2782" s="266" t="s">
        <v>1337</v>
      </c>
      <c r="D2782" s="267">
        <v>43920</v>
      </c>
      <c r="E2782" s="237" t="s">
        <v>5786</v>
      </c>
      <c r="F2782" s="237" t="s">
        <v>13</v>
      </c>
      <c r="G2782" s="237">
        <v>406012</v>
      </c>
      <c r="H2782" s="190"/>
      <c r="I2782" s="248" t="s">
        <v>693</v>
      </c>
      <c r="J2782" s="190"/>
      <c r="K2782" s="190"/>
      <c r="L2782" s="190"/>
      <c r="M2782" s="190"/>
      <c r="N2782" s="268">
        <v>5089.91</v>
      </c>
      <c r="O2782" s="268">
        <v>0</v>
      </c>
      <c r="P2782" s="190" t="s">
        <v>657</v>
      </c>
      <c r="Q2782" s="377"/>
    </row>
    <row r="2783" spans="1:17" ht="76.5">
      <c r="A2783" s="265">
        <v>513</v>
      </c>
      <c r="B2783" s="190"/>
      <c r="C2783" s="266" t="s">
        <v>169</v>
      </c>
      <c r="D2783" s="267">
        <v>43921</v>
      </c>
      <c r="E2783" s="237" t="s">
        <v>5787</v>
      </c>
      <c r="F2783" s="237" t="s">
        <v>15</v>
      </c>
      <c r="G2783" s="237">
        <v>1304073</v>
      </c>
      <c r="H2783" s="190"/>
      <c r="I2783" s="248" t="s">
        <v>6641</v>
      </c>
      <c r="J2783" s="190"/>
      <c r="K2783" s="190"/>
      <c r="L2783" s="190"/>
      <c r="M2783" s="190"/>
      <c r="N2783" s="268">
        <v>50</v>
      </c>
      <c r="O2783" s="268">
        <v>0</v>
      </c>
      <c r="P2783" s="190" t="s">
        <v>657</v>
      </c>
      <c r="Q2783" s="377"/>
    </row>
    <row r="2784" spans="1:17" ht="63.75">
      <c r="A2784" s="265">
        <v>513</v>
      </c>
      <c r="B2784" s="190"/>
      <c r="C2784" s="266" t="s">
        <v>169</v>
      </c>
      <c r="D2784" s="267">
        <v>43921</v>
      </c>
      <c r="E2784" s="237" t="s">
        <v>5788</v>
      </c>
      <c r="F2784" s="237" t="s">
        <v>15</v>
      </c>
      <c r="G2784" s="237">
        <v>1304078</v>
      </c>
      <c r="H2784" s="190"/>
      <c r="I2784" s="248" t="s">
        <v>6642</v>
      </c>
      <c r="J2784" s="190"/>
      <c r="K2784" s="190"/>
      <c r="L2784" s="190"/>
      <c r="M2784" s="190"/>
      <c r="N2784" s="268">
        <v>50</v>
      </c>
      <c r="O2784" s="268">
        <v>0</v>
      </c>
      <c r="P2784" s="190" t="s">
        <v>657</v>
      </c>
      <c r="Q2784" s="377"/>
    </row>
    <row r="2785" spans="1:17" ht="63.75">
      <c r="A2785" s="265">
        <v>513</v>
      </c>
      <c r="B2785" s="190"/>
      <c r="C2785" s="266" t="s">
        <v>169</v>
      </c>
      <c r="D2785" s="267">
        <v>43921</v>
      </c>
      <c r="E2785" s="237" t="s">
        <v>5789</v>
      </c>
      <c r="F2785" s="237" t="s">
        <v>15</v>
      </c>
      <c r="G2785" s="237">
        <v>1304083</v>
      </c>
      <c r="H2785" s="190"/>
      <c r="I2785" s="248" t="s">
        <v>6643</v>
      </c>
      <c r="J2785" s="190"/>
      <c r="K2785" s="190"/>
      <c r="L2785" s="190"/>
      <c r="M2785" s="190"/>
      <c r="N2785" s="268">
        <v>50</v>
      </c>
      <c r="O2785" s="268">
        <v>0</v>
      </c>
      <c r="P2785" s="190" t="s">
        <v>657</v>
      </c>
      <c r="Q2785" s="377"/>
    </row>
    <row r="2786" spans="1:17" ht="63.75">
      <c r="A2786" s="265">
        <v>513</v>
      </c>
      <c r="B2786" s="190"/>
      <c r="C2786" s="266" t="s">
        <v>169</v>
      </c>
      <c r="D2786" s="267">
        <v>43921</v>
      </c>
      <c r="E2786" s="237" t="s">
        <v>5790</v>
      </c>
      <c r="F2786" s="237" t="s">
        <v>15</v>
      </c>
      <c r="G2786" s="237">
        <v>1304171</v>
      </c>
      <c r="H2786" s="190"/>
      <c r="I2786" s="248" t="s">
        <v>6644</v>
      </c>
      <c r="J2786" s="190"/>
      <c r="K2786" s="190"/>
      <c r="L2786" s="190"/>
      <c r="M2786" s="190"/>
      <c r="N2786" s="268">
        <v>50</v>
      </c>
      <c r="O2786" s="268">
        <v>0</v>
      </c>
      <c r="P2786" s="190" t="s">
        <v>657</v>
      </c>
      <c r="Q2786" s="377"/>
    </row>
    <row r="2787" spans="1:17" ht="63.75">
      <c r="A2787" s="265">
        <v>513</v>
      </c>
      <c r="B2787" s="190"/>
      <c r="C2787" s="266" t="s">
        <v>169</v>
      </c>
      <c r="D2787" s="267">
        <v>43921</v>
      </c>
      <c r="E2787" s="237" t="s">
        <v>5791</v>
      </c>
      <c r="F2787" s="237" t="s">
        <v>15</v>
      </c>
      <c r="G2787" s="237">
        <v>1304176</v>
      </c>
      <c r="H2787" s="190"/>
      <c r="I2787" s="248" t="s">
        <v>6645</v>
      </c>
      <c r="J2787" s="190"/>
      <c r="K2787" s="190"/>
      <c r="L2787" s="190"/>
      <c r="M2787" s="190"/>
      <c r="N2787" s="268">
        <v>50</v>
      </c>
      <c r="O2787" s="268">
        <v>0</v>
      </c>
      <c r="P2787" s="190" t="s">
        <v>657</v>
      </c>
      <c r="Q2787" s="377"/>
    </row>
    <row r="2788" spans="1:17" ht="76.5">
      <c r="A2788" s="265">
        <v>599</v>
      </c>
      <c r="B2788" s="190"/>
      <c r="C2788" s="266" t="s">
        <v>1300</v>
      </c>
      <c r="D2788" s="267">
        <v>43921</v>
      </c>
      <c r="E2788" s="237" t="s">
        <v>5792</v>
      </c>
      <c r="F2788" s="237" t="s">
        <v>11</v>
      </c>
      <c r="G2788" s="237">
        <v>981546</v>
      </c>
      <c r="H2788" s="190"/>
      <c r="I2788" s="248" t="s">
        <v>6646</v>
      </c>
      <c r="J2788" s="190"/>
      <c r="K2788" s="190"/>
      <c r="L2788" s="190"/>
      <c r="M2788" s="190"/>
      <c r="N2788" s="268">
        <v>50</v>
      </c>
      <c r="O2788" s="268">
        <v>0</v>
      </c>
      <c r="P2788" s="190" t="s">
        <v>657</v>
      </c>
      <c r="Q2788" s="377"/>
    </row>
    <row r="2789" spans="1:17" ht="63.75">
      <c r="A2789" s="265" t="s">
        <v>554</v>
      </c>
      <c r="B2789" s="190"/>
      <c r="C2789" s="266" t="s">
        <v>728</v>
      </c>
      <c r="D2789" s="267">
        <v>43921</v>
      </c>
      <c r="E2789" s="237" t="s">
        <v>5793</v>
      </c>
      <c r="F2789" s="237" t="s">
        <v>11</v>
      </c>
      <c r="G2789" s="237">
        <v>13371</v>
      </c>
      <c r="H2789" s="190"/>
      <c r="I2789" s="248" t="s">
        <v>6647</v>
      </c>
      <c r="J2789" s="190"/>
      <c r="K2789" s="190"/>
      <c r="L2789" s="190"/>
      <c r="M2789" s="190"/>
      <c r="N2789" s="268">
        <v>970.54</v>
      </c>
      <c r="O2789" s="268">
        <v>0</v>
      </c>
      <c r="P2789" s="190" t="s">
        <v>657</v>
      </c>
      <c r="Q2789" s="377"/>
    </row>
    <row r="2790" spans="1:17" ht="76.5">
      <c r="A2790" s="265">
        <v>599</v>
      </c>
      <c r="B2790" s="190"/>
      <c r="C2790" s="266" t="s">
        <v>1300</v>
      </c>
      <c r="D2790" s="267">
        <v>43921</v>
      </c>
      <c r="E2790" s="237" t="s">
        <v>5794</v>
      </c>
      <c r="F2790" s="237" t="s">
        <v>13</v>
      </c>
      <c r="G2790" s="237">
        <v>981544</v>
      </c>
      <c r="H2790" s="190"/>
      <c r="I2790" s="248" t="s">
        <v>6648</v>
      </c>
      <c r="J2790" s="190"/>
      <c r="K2790" s="190"/>
      <c r="L2790" s="190"/>
      <c r="M2790" s="190"/>
      <c r="N2790" s="268">
        <v>12390177.800000001</v>
      </c>
      <c r="O2790" s="268">
        <v>0</v>
      </c>
      <c r="P2790" s="190" t="s">
        <v>657</v>
      </c>
      <c r="Q2790" s="377"/>
    </row>
    <row r="2791" spans="1:17" ht="51">
      <c r="A2791" s="265">
        <v>513</v>
      </c>
      <c r="B2791" s="190"/>
      <c r="C2791" s="266" t="s">
        <v>169</v>
      </c>
      <c r="D2791" s="267">
        <v>43921</v>
      </c>
      <c r="E2791" s="237" t="s">
        <v>5795</v>
      </c>
      <c r="F2791" s="237" t="s">
        <v>15</v>
      </c>
      <c r="G2791" s="237">
        <v>1304411</v>
      </c>
      <c r="H2791" s="190"/>
      <c r="I2791" s="248" t="s">
        <v>6606</v>
      </c>
      <c r="J2791" s="190"/>
      <c r="K2791" s="190"/>
      <c r="L2791" s="190"/>
      <c r="M2791" s="190"/>
      <c r="N2791" s="268">
        <v>50</v>
      </c>
      <c r="O2791" s="268">
        <v>0</v>
      </c>
      <c r="P2791" s="190" t="s">
        <v>657</v>
      </c>
      <c r="Q2791" s="377"/>
    </row>
    <row r="2792" spans="1:17" ht="51">
      <c r="A2792" s="265" t="s">
        <v>554</v>
      </c>
      <c r="B2792" s="190"/>
      <c r="C2792" s="266" t="s">
        <v>728</v>
      </c>
      <c r="D2792" s="267">
        <v>43921</v>
      </c>
      <c r="E2792" s="237" t="s">
        <v>5796</v>
      </c>
      <c r="F2792" s="237" t="s">
        <v>6</v>
      </c>
      <c r="G2792" s="237">
        <v>1304417</v>
      </c>
      <c r="H2792" s="190"/>
      <c r="I2792" s="248" t="s">
        <v>6649</v>
      </c>
      <c r="J2792" s="190"/>
      <c r="K2792" s="190"/>
      <c r="L2792" s="190"/>
      <c r="M2792" s="190"/>
      <c r="N2792" s="268">
        <v>0</v>
      </c>
      <c r="O2792" s="268">
        <v>4948.63</v>
      </c>
      <c r="P2792" s="190" t="s">
        <v>657</v>
      </c>
      <c r="Q2792" s="377"/>
    </row>
    <row r="2793" spans="1:17" ht="51">
      <c r="A2793" s="265" t="s">
        <v>554</v>
      </c>
      <c r="B2793" s="190"/>
      <c r="C2793" s="266" t="s">
        <v>728</v>
      </c>
      <c r="D2793" s="267">
        <v>43921</v>
      </c>
      <c r="E2793" s="237" t="s">
        <v>5797</v>
      </c>
      <c r="F2793" s="237" t="s">
        <v>6</v>
      </c>
      <c r="G2793" s="237">
        <v>1304418</v>
      </c>
      <c r="H2793" s="190"/>
      <c r="I2793" s="248" t="s">
        <v>6650</v>
      </c>
      <c r="J2793" s="190"/>
      <c r="K2793" s="190"/>
      <c r="L2793" s="190"/>
      <c r="M2793" s="190"/>
      <c r="N2793" s="268">
        <v>0</v>
      </c>
      <c r="O2793" s="268">
        <v>10484.76</v>
      </c>
      <c r="P2793" s="190" t="s">
        <v>657</v>
      </c>
      <c r="Q2793" s="377"/>
    </row>
    <row r="2794" spans="1:17" ht="51">
      <c r="A2794" s="265" t="s">
        <v>562</v>
      </c>
      <c r="B2794" s="190"/>
      <c r="C2794" s="266" t="s">
        <v>604</v>
      </c>
      <c r="D2794" s="267">
        <v>43923</v>
      </c>
      <c r="E2794" s="237" t="s">
        <v>6880</v>
      </c>
      <c r="F2794" s="237" t="s">
        <v>3</v>
      </c>
      <c r="G2794" s="237">
        <v>1834504</v>
      </c>
      <c r="H2794" s="190"/>
      <c r="I2794" s="248" t="s">
        <v>7229</v>
      </c>
      <c r="J2794" s="190"/>
      <c r="K2794" s="190"/>
      <c r="L2794" s="190"/>
      <c r="M2794" s="190"/>
      <c r="N2794" s="268">
        <v>0</v>
      </c>
      <c r="O2794" s="268">
        <v>1700</v>
      </c>
      <c r="P2794" s="190" t="s">
        <v>657</v>
      </c>
      <c r="Q2794" s="377"/>
    </row>
    <row r="2795" spans="1:17" ht="38.25">
      <c r="A2795" s="265" t="s">
        <v>562</v>
      </c>
      <c r="B2795" s="190"/>
      <c r="C2795" s="266" t="s">
        <v>604</v>
      </c>
      <c r="D2795" s="267">
        <v>43923</v>
      </c>
      <c r="E2795" s="237" t="s">
        <v>6881</v>
      </c>
      <c r="F2795" s="237" t="s">
        <v>3</v>
      </c>
      <c r="G2795" s="237">
        <v>1834512</v>
      </c>
      <c r="H2795" s="190"/>
      <c r="I2795" s="248" t="s">
        <v>727</v>
      </c>
      <c r="J2795" s="190"/>
      <c r="K2795" s="190"/>
      <c r="L2795" s="190"/>
      <c r="M2795" s="190"/>
      <c r="N2795" s="268">
        <v>0</v>
      </c>
      <c r="O2795" s="268">
        <v>1360</v>
      </c>
      <c r="P2795" s="190" t="s">
        <v>657</v>
      </c>
      <c r="Q2795" s="377"/>
    </row>
    <row r="2796" spans="1:17" ht="38.25">
      <c r="A2796" s="265">
        <v>35</v>
      </c>
      <c r="B2796" s="190"/>
      <c r="C2796" s="266" t="s">
        <v>46</v>
      </c>
      <c r="D2796" s="267">
        <v>43927</v>
      </c>
      <c r="E2796" s="237" t="s">
        <v>6882</v>
      </c>
      <c r="F2796" s="237" t="s">
        <v>3</v>
      </c>
      <c r="G2796" s="237">
        <v>1834774</v>
      </c>
      <c r="H2796" s="190"/>
      <c r="I2796" s="248" t="s">
        <v>1470</v>
      </c>
      <c r="J2796" s="190"/>
      <c r="K2796" s="190"/>
      <c r="L2796" s="190"/>
      <c r="M2796" s="190"/>
      <c r="N2796" s="268">
        <v>0</v>
      </c>
      <c r="O2796" s="268">
        <v>1278</v>
      </c>
      <c r="P2796" s="190" t="s">
        <v>657</v>
      </c>
      <c r="Q2796" s="377"/>
    </row>
    <row r="2797" spans="1:17" ht="51">
      <c r="A2797" s="265">
        <v>586</v>
      </c>
      <c r="B2797" s="190"/>
      <c r="C2797" s="266" t="s">
        <v>181</v>
      </c>
      <c r="D2797" s="267">
        <v>43930</v>
      </c>
      <c r="E2797" s="237" t="s">
        <v>6883</v>
      </c>
      <c r="F2797" s="237" t="s">
        <v>3</v>
      </c>
      <c r="G2797" s="237">
        <v>1835164</v>
      </c>
      <c r="H2797" s="190"/>
      <c r="I2797" s="248" t="s">
        <v>7230</v>
      </c>
      <c r="J2797" s="190"/>
      <c r="K2797" s="190"/>
      <c r="L2797" s="190"/>
      <c r="M2797" s="190"/>
      <c r="N2797" s="268">
        <v>0</v>
      </c>
      <c r="O2797" s="268">
        <v>1900</v>
      </c>
      <c r="P2797" s="190" t="s">
        <v>657</v>
      </c>
      <c r="Q2797" s="377"/>
    </row>
    <row r="2798" spans="1:17" ht="51">
      <c r="A2798" s="265">
        <v>593</v>
      </c>
      <c r="B2798" s="190"/>
      <c r="C2798" s="266" t="s">
        <v>1396</v>
      </c>
      <c r="D2798" s="267">
        <v>43930</v>
      </c>
      <c r="E2798" s="237" t="s">
        <v>6884</v>
      </c>
      <c r="F2798" s="237" t="s">
        <v>3</v>
      </c>
      <c r="G2798" s="237">
        <v>1835181</v>
      </c>
      <c r="H2798" s="190"/>
      <c r="I2798" s="248" t="s">
        <v>7231</v>
      </c>
      <c r="J2798" s="190"/>
      <c r="K2798" s="190"/>
      <c r="L2798" s="190"/>
      <c r="M2798" s="190"/>
      <c r="N2798" s="268">
        <v>0</v>
      </c>
      <c r="O2798" s="268">
        <v>369</v>
      </c>
      <c r="P2798" s="190" t="s">
        <v>657</v>
      </c>
      <c r="Q2798" s="377"/>
    </row>
    <row r="2799" spans="1:17" ht="38.25">
      <c r="A2799" s="265">
        <v>70</v>
      </c>
      <c r="B2799" s="190"/>
      <c r="C2799" s="266" t="s">
        <v>53</v>
      </c>
      <c r="D2799" s="267">
        <v>43934</v>
      </c>
      <c r="E2799" s="237" t="s">
        <v>6885</v>
      </c>
      <c r="F2799" s="237" t="s">
        <v>3</v>
      </c>
      <c r="G2799" s="237">
        <v>1835311</v>
      </c>
      <c r="H2799" s="190"/>
      <c r="I2799" s="248" t="s">
        <v>7232</v>
      </c>
      <c r="J2799" s="190"/>
      <c r="K2799" s="190"/>
      <c r="L2799" s="190"/>
      <c r="M2799" s="190"/>
      <c r="N2799" s="268">
        <v>0</v>
      </c>
      <c r="O2799" s="268">
        <v>323</v>
      </c>
      <c r="P2799" s="190" t="s">
        <v>657</v>
      </c>
      <c r="Q2799" s="377"/>
    </row>
    <row r="2800" spans="1:17" ht="38.25">
      <c r="A2800" s="265">
        <v>70</v>
      </c>
      <c r="B2800" s="190"/>
      <c r="C2800" s="266" t="s">
        <v>53</v>
      </c>
      <c r="D2800" s="267">
        <v>43934</v>
      </c>
      <c r="E2800" s="237" t="s">
        <v>6886</v>
      </c>
      <c r="F2800" s="237" t="s">
        <v>3</v>
      </c>
      <c r="G2800" s="237">
        <v>1835312</v>
      </c>
      <c r="H2800" s="190"/>
      <c r="I2800" s="248" t="s">
        <v>7233</v>
      </c>
      <c r="J2800" s="190"/>
      <c r="K2800" s="190"/>
      <c r="L2800" s="190"/>
      <c r="M2800" s="190"/>
      <c r="N2800" s="268">
        <v>0</v>
      </c>
      <c r="O2800" s="268">
        <v>323</v>
      </c>
      <c r="P2800" s="190" t="s">
        <v>657</v>
      </c>
      <c r="Q2800" s="377"/>
    </row>
    <row r="2801" spans="1:17" ht="38.25">
      <c r="A2801" s="265">
        <v>70</v>
      </c>
      <c r="B2801" s="190"/>
      <c r="C2801" s="266" t="s">
        <v>53</v>
      </c>
      <c r="D2801" s="267">
        <v>43934</v>
      </c>
      <c r="E2801" s="237" t="s">
        <v>6887</v>
      </c>
      <c r="F2801" s="237" t="s">
        <v>3</v>
      </c>
      <c r="G2801" s="237">
        <v>1835313</v>
      </c>
      <c r="H2801" s="190"/>
      <c r="I2801" s="248" t="s">
        <v>7234</v>
      </c>
      <c r="J2801" s="190"/>
      <c r="K2801" s="190"/>
      <c r="L2801" s="190"/>
      <c r="M2801" s="190"/>
      <c r="N2801" s="268">
        <v>0</v>
      </c>
      <c r="O2801" s="268">
        <v>323</v>
      </c>
      <c r="P2801" s="190" t="s">
        <v>657</v>
      </c>
      <c r="Q2801" s="377"/>
    </row>
    <row r="2802" spans="1:17" ht="51">
      <c r="A2802" s="265">
        <v>599</v>
      </c>
      <c r="B2802" s="190"/>
      <c r="C2802" s="266" t="s">
        <v>1300</v>
      </c>
      <c r="D2802" s="267">
        <v>43937</v>
      </c>
      <c r="E2802" s="237" t="s">
        <v>6888</v>
      </c>
      <c r="F2802" s="237" t="s">
        <v>3</v>
      </c>
      <c r="G2802" s="237">
        <v>1835714</v>
      </c>
      <c r="H2802" s="190"/>
      <c r="I2802" s="248" t="s">
        <v>7235</v>
      </c>
      <c r="J2802" s="190"/>
      <c r="K2802" s="190"/>
      <c r="L2802" s="190"/>
      <c r="M2802" s="190"/>
      <c r="N2802" s="268">
        <v>0</v>
      </c>
      <c r="O2802" s="268">
        <v>869</v>
      </c>
      <c r="P2802" s="190" t="s">
        <v>657</v>
      </c>
      <c r="Q2802" s="377"/>
    </row>
    <row r="2803" spans="1:17" ht="51">
      <c r="A2803" s="265">
        <v>46</v>
      </c>
      <c r="B2803" s="190"/>
      <c r="C2803" s="266" t="s">
        <v>48</v>
      </c>
      <c r="D2803" s="267">
        <v>43938</v>
      </c>
      <c r="E2803" s="237" t="s">
        <v>6889</v>
      </c>
      <c r="F2803" s="237" t="s">
        <v>3</v>
      </c>
      <c r="G2803" s="237">
        <v>1835842</v>
      </c>
      <c r="H2803" s="190"/>
      <c r="I2803" s="248" t="s">
        <v>7236</v>
      </c>
      <c r="J2803" s="190"/>
      <c r="K2803" s="190"/>
      <c r="L2803" s="190"/>
      <c r="M2803" s="190"/>
      <c r="N2803" s="268">
        <v>0</v>
      </c>
      <c r="O2803" s="268">
        <v>8830.42</v>
      </c>
      <c r="P2803" s="190" t="s">
        <v>657</v>
      </c>
      <c r="Q2803" s="377"/>
    </row>
    <row r="2804" spans="1:17" ht="38.25">
      <c r="A2804" s="265">
        <v>70</v>
      </c>
      <c r="B2804" s="190"/>
      <c r="C2804" s="266" t="s">
        <v>53</v>
      </c>
      <c r="D2804" s="267">
        <v>43942</v>
      </c>
      <c r="E2804" s="237" t="s">
        <v>6890</v>
      </c>
      <c r="F2804" s="237" t="s">
        <v>3</v>
      </c>
      <c r="G2804" s="237">
        <v>1836120</v>
      </c>
      <c r="H2804" s="190"/>
      <c r="I2804" s="248" t="s">
        <v>7237</v>
      </c>
      <c r="J2804" s="190"/>
      <c r="K2804" s="190"/>
      <c r="L2804" s="190"/>
      <c r="M2804" s="190"/>
      <c r="N2804" s="268">
        <v>0</v>
      </c>
      <c r="O2804" s="268">
        <v>371</v>
      </c>
      <c r="P2804" s="190" t="s">
        <v>657</v>
      </c>
      <c r="Q2804" s="377"/>
    </row>
    <row r="2805" spans="1:17" ht="63.75">
      <c r="A2805" s="265">
        <v>46</v>
      </c>
      <c r="B2805" s="190"/>
      <c r="C2805" s="266" t="s">
        <v>48</v>
      </c>
      <c r="D2805" s="267">
        <v>43943</v>
      </c>
      <c r="E2805" s="237" t="s">
        <v>6891</v>
      </c>
      <c r="F2805" s="237" t="s">
        <v>3</v>
      </c>
      <c r="G2805" s="237">
        <v>1836261</v>
      </c>
      <c r="H2805" s="190"/>
      <c r="I2805" s="248" t="s">
        <v>7238</v>
      </c>
      <c r="J2805" s="190"/>
      <c r="K2805" s="190"/>
      <c r="L2805" s="190"/>
      <c r="M2805" s="190"/>
      <c r="N2805" s="268">
        <v>0</v>
      </c>
      <c r="O2805" s="268">
        <v>250</v>
      </c>
      <c r="P2805" s="190" t="s">
        <v>657</v>
      </c>
      <c r="Q2805" s="377"/>
    </row>
    <row r="2806" spans="1:17" ht="51">
      <c r="A2806" s="265">
        <v>70</v>
      </c>
      <c r="B2806" s="190"/>
      <c r="C2806" s="266" t="s">
        <v>53</v>
      </c>
      <c r="D2806" s="267">
        <v>43943</v>
      </c>
      <c r="E2806" s="237" t="s">
        <v>6892</v>
      </c>
      <c r="F2806" s="237" t="s">
        <v>3</v>
      </c>
      <c r="G2806" s="237">
        <v>1836271</v>
      </c>
      <c r="H2806" s="190"/>
      <c r="I2806" s="248" t="s">
        <v>7239</v>
      </c>
      <c r="J2806" s="190"/>
      <c r="K2806" s="190"/>
      <c r="L2806" s="190"/>
      <c r="M2806" s="190"/>
      <c r="N2806" s="268">
        <v>0</v>
      </c>
      <c r="O2806" s="268">
        <v>242.25</v>
      </c>
      <c r="P2806" s="190" t="s">
        <v>657</v>
      </c>
      <c r="Q2806" s="377"/>
    </row>
    <row r="2807" spans="1:17" ht="63.75">
      <c r="A2807" s="265">
        <v>599</v>
      </c>
      <c r="B2807" s="190"/>
      <c r="C2807" s="266" t="s">
        <v>1300</v>
      </c>
      <c r="D2807" s="267">
        <v>43943</v>
      </c>
      <c r="E2807" s="237" t="s">
        <v>6893</v>
      </c>
      <c r="F2807" s="237" t="s">
        <v>3</v>
      </c>
      <c r="G2807" s="237">
        <v>1836273</v>
      </c>
      <c r="H2807" s="190"/>
      <c r="I2807" s="248" t="s">
        <v>7240</v>
      </c>
      <c r="J2807" s="190"/>
      <c r="K2807" s="190"/>
      <c r="L2807" s="190"/>
      <c r="M2807" s="190"/>
      <c r="N2807" s="268">
        <v>0</v>
      </c>
      <c r="O2807" s="268">
        <v>9303.3700000000008</v>
      </c>
      <c r="P2807" s="190" t="s">
        <v>657</v>
      </c>
      <c r="Q2807" s="377"/>
    </row>
    <row r="2808" spans="1:17" ht="63.75">
      <c r="A2808" s="265">
        <v>599</v>
      </c>
      <c r="B2808" s="190"/>
      <c r="C2808" s="266" t="s">
        <v>1300</v>
      </c>
      <c r="D2808" s="267">
        <v>43943</v>
      </c>
      <c r="E2808" s="237" t="s">
        <v>6894</v>
      </c>
      <c r="F2808" s="237" t="s">
        <v>3</v>
      </c>
      <c r="G2808" s="237">
        <v>1836274</v>
      </c>
      <c r="H2808" s="190"/>
      <c r="I2808" s="248" t="s">
        <v>7241</v>
      </c>
      <c r="J2808" s="190"/>
      <c r="K2808" s="190"/>
      <c r="L2808" s="190"/>
      <c r="M2808" s="190"/>
      <c r="N2808" s="268">
        <v>0</v>
      </c>
      <c r="O2808" s="268">
        <v>9303.3700000000008</v>
      </c>
      <c r="P2808" s="190" t="s">
        <v>657</v>
      </c>
      <c r="Q2808" s="377"/>
    </row>
    <row r="2809" spans="1:17" ht="51">
      <c r="A2809" s="265">
        <v>30</v>
      </c>
      <c r="B2809" s="190"/>
      <c r="C2809" s="266" t="s">
        <v>662</v>
      </c>
      <c r="D2809" s="267">
        <v>43944</v>
      </c>
      <c r="E2809" s="237" t="s">
        <v>6895</v>
      </c>
      <c r="F2809" s="237" t="s">
        <v>3</v>
      </c>
      <c r="G2809" s="237">
        <v>1836418</v>
      </c>
      <c r="H2809" s="190"/>
      <c r="I2809" s="248" t="s">
        <v>7242</v>
      </c>
      <c r="J2809" s="190"/>
      <c r="K2809" s="190"/>
      <c r="L2809" s="190"/>
      <c r="M2809" s="190"/>
      <c r="N2809" s="268">
        <v>0</v>
      </c>
      <c r="O2809" s="268">
        <v>6884</v>
      </c>
      <c r="P2809" s="190" t="s">
        <v>657</v>
      </c>
      <c r="Q2809" s="377"/>
    </row>
    <row r="2810" spans="1:17" ht="38.25">
      <c r="A2810" s="265">
        <v>46</v>
      </c>
      <c r="B2810" s="190"/>
      <c r="C2810" s="266" t="s">
        <v>48</v>
      </c>
      <c r="D2810" s="267">
        <v>43944</v>
      </c>
      <c r="E2810" s="237" t="s">
        <v>6896</v>
      </c>
      <c r="F2810" s="237" t="s">
        <v>3</v>
      </c>
      <c r="G2810" s="237">
        <v>1836432</v>
      </c>
      <c r="H2810" s="190"/>
      <c r="I2810" s="248" t="s">
        <v>7243</v>
      </c>
      <c r="J2810" s="190"/>
      <c r="K2810" s="190"/>
      <c r="L2810" s="190"/>
      <c r="M2810" s="190"/>
      <c r="N2810" s="268">
        <v>0</v>
      </c>
      <c r="O2810" s="268">
        <v>10799.5</v>
      </c>
      <c r="P2810" s="190" t="s">
        <v>657</v>
      </c>
      <c r="Q2810" s="377"/>
    </row>
    <row r="2811" spans="1:17" ht="38.25">
      <c r="A2811" s="265">
        <v>46</v>
      </c>
      <c r="B2811" s="190"/>
      <c r="C2811" s="266" t="s">
        <v>48</v>
      </c>
      <c r="D2811" s="267">
        <v>43944</v>
      </c>
      <c r="E2811" s="237" t="s">
        <v>6897</v>
      </c>
      <c r="F2811" s="237" t="s">
        <v>3</v>
      </c>
      <c r="G2811" s="237">
        <v>1836433</v>
      </c>
      <c r="H2811" s="190"/>
      <c r="I2811" s="248" t="s">
        <v>7243</v>
      </c>
      <c r="J2811" s="190"/>
      <c r="K2811" s="190"/>
      <c r="L2811" s="190"/>
      <c r="M2811" s="190"/>
      <c r="N2811" s="268">
        <v>0</v>
      </c>
      <c r="O2811" s="268">
        <v>1</v>
      </c>
      <c r="P2811" s="190" t="s">
        <v>657</v>
      </c>
      <c r="Q2811" s="377"/>
    </row>
    <row r="2812" spans="1:17" ht="51">
      <c r="A2812" s="265">
        <v>86</v>
      </c>
      <c r="B2812" s="190"/>
      <c r="C2812" s="266" t="s">
        <v>56</v>
      </c>
      <c r="D2812" s="267">
        <v>43944</v>
      </c>
      <c r="E2812" s="237" t="s">
        <v>6898</v>
      </c>
      <c r="F2812" s="237" t="s">
        <v>3</v>
      </c>
      <c r="G2812" s="237">
        <v>1836441</v>
      </c>
      <c r="H2812" s="190"/>
      <c r="I2812" s="248" t="s">
        <v>7244</v>
      </c>
      <c r="J2812" s="190"/>
      <c r="K2812" s="190"/>
      <c r="L2812" s="190"/>
      <c r="M2812" s="190"/>
      <c r="N2812" s="268">
        <v>0</v>
      </c>
      <c r="O2812" s="268">
        <v>1700</v>
      </c>
      <c r="P2812" s="190" t="s">
        <v>657</v>
      </c>
      <c r="Q2812" s="377"/>
    </row>
    <row r="2813" spans="1:17" ht="38.25">
      <c r="A2813" s="265" t="s">
        <v>562</v>
      </c>
      <c r="B2813" s="190"/>
      <c r="C2813" s="266" t="s">
        <v>604</v>
      </c>
      <c r="D2813" s="267">
        <v>43944</v>
      </c>
      <c r="E2813" s="237" t="s">
        <v>6899</v>
      </c>
      <c r="F2813" s="237" t="s">
        <v>3</v>
      </c>
      <c r="G2813" s="237">
        <v>1836446</v>
      </c>
      <c r="H2813" s="190"/>
      <c r="I2813" s="248" t="s">
        <v>7245</v>
      </c>
      <c r="J2813" s="190"/>
      <c r="K2813" s="190"/>
      <c r="L2813" s="190"/>
      <c r="M2813" s="190"/>
      <c r="N2813" s="268">
        <v>0</v>
      </c>
      <c r="O2813" s="268">
        <v>0.2</v>
      </c>
      <c r="P2813" s="190" t="s">
        <v>657</v>
      </c>
      <c r="Q2813" s="377"/>
    </row>
    <row r="2814" spans="1:17" ht="51">
      <c r="A2814" s="265">
        <v>650</v>
      </c>
      <c r="B2814" s="190"/>
      <c r="C2814" s="266" t="s">
        <v>184</v>
      </c>
      <c r="D2814" s="267">
        <v>43945</v>
      </c>
      <c r="E2814" s="237" t="s">
        <v>6900</v>
      </c>
      <c r="F2814" s="237" t="s">
        <v>3</v>
      </c>
      <c r="G2814" s="237">
        <v>1836595</v>
      </c>
      <c r="H2814" s="190"/>
      <c r="I2814" s="248" t="s">
        <v>7246</v>
      </c>
      <c r="J2814" s="190"/>
      <c r="K2814" s="190"/>
      <c r="L2814" s="190"/>
      <c r="M2814" s="190"/>
      <c r="N2814" s="268">
        <v>0</v>
      </c>
      <c r="O2814" s="268">
        <v>1750.6</v>
      </c>
      <c r="P2814" s="190" t="s">
        <v>657</v>
      </c>
      <c r="Q2814" s="377"/>
    </row>
    <row r="2815" spans="1:17" ht="51">
      <c r="A2815" s="265">
        <v>1205</v>
      </c>
      <c r="B2815" s="190"/>
      <c r="C2815" s="266" t="s">
        <v>242</v>
      </c>
      <c r="D2815" s="267">
        <v>43945</v>
      </c>
      <c r="E2815" s="237" t="s">
        <v>6901</v>
      </c>
      <c r="F2815" s="237" t="s">
        <v>3</v>
      </c>
      <c r="G2815" s="237">
        <v>1836596</v>
      </c>
      <c r="H2815" s="190"/>
      <c r="I2815" s="248" t="s">
        <v>6429</v>
      </c>
      <c r="J2815" s="190"/>
      <c r="K2815" s="190"/>
      <c r="L2815" s="190"/>
      <c r="M2815" s="190"/>
      <c r="N2815" s="268">
        <v>0</v>
      </c>
      <c r="O2815" s="268">
        <v>10500</v>
      </c>
      <c r="P2815" s="190" t="s">
        <v>657</v>
      </c>
      <c r="Q2815" s="377"/>
    </row>
    <row r="2816" spans="1:17" ht="63.75">
      <c r="A2816" s="265">
        <v>20</v>
      </c>
      <c r="B2816" s="190"/>
      <c r="C2816" s="266" t="s">
        <v>44</v>
      </c>
      <c r="D2816" s="267">
        <v>43949</v>
      </c>
      <c r="E2816" s="237" t="s">
        <v>6902</v>
      </c>
      <c r="F2816" s="237" t="s">
        <v>3</v>
      </c>
      <c r="G2816" s="237">
        <v>1836918</v>
      </c>
      <c r="H2816" s="190"/>
      <c r="I2816" s="248" t="s">
        <v>7247</v>
      </c>
      <c r="J2816" s="190"/>
      <c r="K2816" s="190"/>
      <c r="L2816" s="190"/>
      <c r="M2816" s="190"/>
      <c r="N2816" s="268">
        <v>0</v>
      </c>
      <c r="O2816" s="268">
        <v>13090</v>
      </c>
      <c r="P2816" s="190" t="s">
        <v>657</v>
      </c>
      <c r="Q2816" s="377"/>
    </row>
    <row r="2817" spans="1:17" ht="63.75">
      <c r="A2817" s="265">
        <v>20</v>
      </c>
      <c r="B2817" s="190"/>
      <c r="C2817" s="266" t="s">
        <v>44</v>
      </c>
      <c r="D2817" s="267">
        <v>43949</v>
      </c>
      <c r="E2817" s="237" t="s">
        <v>6903</v>
      </c>
      <c r="F2817" s="237" t="s">
        <v>3</v>
      </c>
      <c r="G2817" s="237">
        <v>1836919</v>
      </c>
      <c r="H2817" s="190"/>
      <c r="I2817" s="248" t="s">
        <v>7248</v>
      </c>
      <c r="J2817" s="190"/>
      <c r="K2817" s="190"/>
      <c r="L2817" s="190"/>
      <c r="M2817" s="190"/>
      <c r="N2817" s="268">
        <v>0</v>
      </c>
      <c r="O2817" s="268">
        <v>3388</v>
      </c>
      <c r="P2817" s="190" t="s">
        <v>657</v>
      </c>
      <c r="Q2817" s="377"/>
    </row>
    <row r="2818" spans="1:17" ht="51">
      <c r="A2818" s="265">
        <v>15</v>
      </c>
      <c r="B2818" s="190"/>
      <c r="C2818" s="266" t="s">
        <v>42</v>
      </c>
      <c r="D2818" s="267">
        <v>43949</v>
      </c>
      <c r="E2818" s="237" t="s">
        <v>6904</v>
      </c>
      <c r="F2818" s="237" t="s">
        <v>3</v>
      </c>
      <c r="G2818" s="237">
        <v>1836930</v>
      </c>
      <c r="H2818" s="190"/>
      <c r="I2818" s="248" t="s">
        <v>7249</v>
      </c>
      <c r="J2818" s="190"/>
      <c r="K2818" s="190"/>
      <c r="L2818" s="190"/>
      <c r="M2818" s="190"/>
      <c r="N2818" s="268">
        <v>0</v>
      </c>
      <c r="O2818" s="268">
        <v>549.4</v>
      </c>
      <c r="P2818" s="190" t="s">
        <v>657</v>
      </c>
      <c r="Q2818" s="377"/>
    </row>
    <row r="2819" spans="1:17" ht="38.25">
      <c r="A2819" s="265">
        <v>593</v>
      </c>
      <c r="B2819" s="190"/>
      <c r="C2819" s="266" t="s">
        <v>1396</v>
      </c>
      <c r="D2819" s="267">
        <v>43950</v>
      </c>
      <c r="E2819" s="237" t="s">
        <v>6905</v>
      </c>
      <c r="F2819" s="237" t="s">
        <v>3</v>
      </c>
      <c r="G2819" s="237">
        <v>1837086</v>
      </c>
      <c r="H2819" s="190"/>
      <c r="I2819" s="248" t="s">
        <v>7250</v>
      </c>
      <c r="J2819" s="190"/>
      <c r="K2819" s="190"/>
      <c r="L2819" s="190"/>
      <c r="M2819" s="190"/>
      <c r="N2819" s="268">
        <v>0</v>
      </c>
      <c r="O2819" s="268">
        <v>0.35</v>
      </c>
      <c r="P2819" s="190" t="s">
        <v>657</v>
      </c>
      <c r="Q2819" s="377"/>
    </row>
    <row r="2820" spans="1:17" ht="38.25">
      <c r="A2820" s="265">
        <v>593</v>
      </c>
      <c r="B2820" s="190"/>
      <c r="C2820" s="266" t="s">
        <v>1396</v>
      </c>
      <c r="D2820" s="267">
        <v>43950</v>
      </c>
      <c r="E2820" s="237" t="s">
        <v>6906</v>
      </c>
      <c r="F2820" s="237" t="s">
        <v>3</v>
      </c>
      <c r="G2820" s="237">
        <v>1837087</v>
      </c>
      <c r="H2820" s="190"/>
      <c r="I2820" s="248" t="s">
        <v>7251</v>
      </c>
      <c r="J2820" s="190"/>
      <c r="K2820" s="190"/>
      <c r="L2820" s="190"/>
      <c r="M2820" s="190"/>
      <c r="N2820" s="268">
        <v>0</v>
      </c>
      <c r="O2820" s="268">
        <v>0.7</v>
      </c>
      <c r="P2820" s="190" t="s">
        <v>657</v>
      </c>
      <c r="Q2820" s="377"/>
    </row>
    <row r="2821" spans="1:17" ht="51">
      <c r="A2821" s="265">
        <v>222</v>
      </c>
      <c r="B2821" s="190"/>
      <c r="C2821" s="266" t="s">
        <v>102</v>
      </c>
      <c r="D2821" s="267">
        <v>43950</v>
      </c>
      <c r="E2821" s="237" t="s">
        <v>6907</v>
      </c>
      <c r="F2821" s="237" t="s">
        <v>3</v>
      </c>
      <c r="G2821" s="237">
        <v>1837107</v>
      </c>
      <c r="H2821" s="190"/>
      <c r="I2821" s="248" t="s">
        <v>7252</v>
      </c>
      <c r="J2821" s="190"/>
      <c r="K2821" s="190"/>
      <c r="L2821" s="190"/>
      <c r="M2821" s="190"/>
      <c r="N2821" s="268">
        <v>0</v>
      </c>
      <c r="O2821" s="268">
        <v>6286.63</v>
      </c>
      <c r="P2821" s="190" t="s">
        <v>657</v>
      </c>
      <c r="Q2821" s="377"/>
    </row>
    <row r="2822" spans="1:17" ht="51">
      <c r="A2822" s="265">
        <v>222</v>
      </c>
      <c r="B2822" s="190"/>
      <c r="C2822" s="266" t="s">
        <v>102</v>
      </c>
      <c r="D2822" s="267">
        <v>43950</v>
      </c>
      <c r="E2822" s="237" t="s">
        <v>6908</v>
      </c>
      <c r="F2822" s="237" t="s">
        <v>3</v>
      </c>
      <c r="G2822" s="237">
        <v>1837108</v>
      </c>
      <c r="H2822" s="190"/>
      <c r="I2822" s="248" t="s">
        <v>7253</v>
      </c>
      <c r="J2822" s="190"/>
      <c r="K2822" s="190"/>
      <c r="L2822" s="190"/>
      <c r="M2822" s="190"/>
      <c r="N2822" s="268">
        <v>0</v>
      </c>
      <c r="O2822" s="268">
        <v>10986.78</v>
      </c>
      <c r="P2822" s="190" t="s">
        <v>657</v>
      </c>
      <c r="Q2822" s="377"/>
    </row>
    <row r="2823" spans="1:17" ht="51">
      <c r="A2823" s="265">
        <v>513</v>
      </c>
      <c r="B2823" s="190"/>
      <c r="C2823" s="266" t="s">
        <v>169</v>
      </c>
      <c r="D2823" s="267">
        <v>43951</v>
      </c>
      <c r="E2823" s="237" t="s">
        <v>6909</v>
      </c>
      <c r="F2823" s="237" t="s">
        <v>3</v>
      </c>
      <c r="G2823" s="237">
        <v>1837221</v>
      </c>
      <c r="H2823" s="190"/>
      <c r="I2823" s="248" t="s">
        <v>7254</v>
      </c>
      <c r="J2823" s="190"/>
      <c r="K2823" s="190"/>
      <c r="L2823" s="190"/>
      <c r="M2823" s="190"/>
      <c r="N2823" s="268">
        <v>0</v>
      </c>
      <c r="O2823" s="268">
        <v>10440</v>
      </c>
      <c r="P2823" s="190" t="s">
        <v>657</v>
      </c>
      <c r="Q2823" s="377"/>
    </row>
    <row r="2824" spans="1:17" ht="51">
      <c r="A2824" s="265">
        <v>15</v>
      </c>
      <c r="B2824" s="190"/>
      <c r="C2824" s="266" t="s">
        <v>42</v>
      </c>
      <c r="D2824" s="267">
        <v>43951</v>
      </c>
      <c r="E2824" s="237" t="s">
        <v>6910</v>
      </c>
      <c r="F2824" s="237" t="s">
        <v>3</v>
      </c>
      <c r="G2824" s="237">
        <v>1837222</v>
      </c>
      <c r="H2824" s="190"/>
      <c r="I2824" s="248" t="s">
        <v>7255</v>
      </c>
      <c r="J2824" s="190"/>
      <c r="K2824" s="190"/>
      <c r="L2824" s="190"/>
      <c r="M2824" s="190"/>
      <c r="N2824" s="268">
        <v>0</v>
      </c>
      <c r="O2824" s="268">
        <v>846</v>
      </c>
      <c r="P2824" s="190" t="s">
        <v>657</v>
      </c>
      <c r="Q2824" s="377"/>
    </row>
    <row r="2825" spans="1:17" ht="38.25">
      <c r="A2825" s="265" t="s">
        <v>562</v>
      </c>
      <c r="B2825" s="190"/>
      <c r="C2825" s="266" t="s">
        <v>604</v>
      </c>
      <c r="D2825" s="267">
        <v>43951</v>
      </c>
      <c r="E2825" s="237" t="s">
        <v>6911</v>
      </c>
      <c r="F2825" s="237" t="s">
        <v>3</v>
      </c>
      <c r="G2825" s="237">
        <v>1837246</v>
      </c>
      <c r="H2825" s="190"/>
      <c r="I2825" s="248" t="s">
        <v>727</v>
      </c>
      <c r="J2825" s="190"/>
      <c r="K2825" s="190"/>
      <c r="L2825" s="190"/>
      <c r="M2825" s="190"/>
      <c r="N2825" s="268">
        <v>0</v>
      </c>
      <c r="O2825" s="268">
        <v>1360</v>
      </c>
      <c r="P2825" s="190" t="s">
        <v>657</v>
      </c>
      <c r="Q2825" s="377"/>
    </row>
    <row r="2826" spans="1:17" ht="51">
      <c r="A2826" s="265">
        <v>46</v>
      </c>
      <c r="B2826" s="190"/>
      <c r="C2826" s="266" t="s">
        <v>48</v>
      </c>
      <c r="D2826" s="267">
        <v>43951</v>
      </c>
      <c r="E2826" s="237" t="s">
        <v>6912</v>
      </c>
      <c r="F2826" s="237" t="s">
        <v>3</v>
      </c>
      <c r="G2826" s="237">
        <v>1837256</v>
      </c>
      <c r="H2826" s="190"/>
      <c r="I2826" s="248" t="s">
        <v>7256</v>
      </c>
      <c r="J2826" s="190"/>
      <c r="K2826" s="190"/>
      <c r="L2826" s="190"/>
      <c r="M2826" s="190"/>
      <c r="N2826" s="268">
        <v>0</v>
      </c>
      <c r="O2826" s="268">
        <v>48.6</v>
      </c>
      <c r="P2826" s="190" t="s">
        <v>657</v>
      </c>
      <c r="Q2826" s="377"/>
    </row>
    <row r="2827" spans="1:17" ht="51">
      <c r="A2827" s="265">
        <v>378</v>
      </c>
      <c r="B2827" s="190"/>
      <c r="C2827" s="266" t="s">
        <v>628</v>
      </c>
      <c r="D2827" s="267">
        <v>43951</v>
      </c>
      <c r="E2827" s="237" t="s">
        <v>6913</v>
      </c>
      <c r="F2827" s="237" t="s">
        <v>3</v>
      </c>
      <c r="G2827" s="237">
        <v>1837264</v>
      </c>
      <c r="H2827" s="190"/>
      <c r="I2827" s="248" t="s">
        <v>7257</v>
      </c>
      <c r="J2827" s="190"/>
      <c r="K2827" s="190"/>
      <c r="L2827" s="190"/>
      <c r="M2827" s="190"/>
      <c r="N2827" s="268">
        <v>0</v>
      </c>
      <c r="O2827" s="268">
        <v>100</v>
      </c>
      <c r="P2827" s="190" t="s">
        <v>657</v>
      </c>
      <c r="Q2827" s="377"/>
    </row>
    <row r="2828" spans="1:17" ht="76.5">
      <c r="A2828" s="265">
        <v>513</v>
      </c>
      <c r="B2828" s="190"/>
      <c r="C2828" s="266" t="s">
        <v>169</v>
      </c>
      <c r="D2828" s="267">
        <v>43922</v>
      </c>
      <c r="E2828" s="237" t="s">
        <v>6914</v>
      </c>
      <c r="F2828" s="237" t="s">
        <v>15</v>
      </c>
      <c r="G2828" s="237">
        <v>1304500</v>
      </c>
      <c r="H2828" s="190"/>
      <c r="I2828" s="248" t="s">
        <v>7258</v>
      </c>
      <c r="J2828" s="190"/>
      <c r="K2828" s="190"/>
      <c r="L2828" s="190"/>
      <c r="M2828" s="190"/>
      <c r="N2828" s="268">
        <v>24853.02</v>
      </c>
      <c r="O2828" s="268">
        <v>0</v>
      </c>
      <c r="P2828" s="190" t="s">
        <v>657</v>
      </c>
      <c r="Q2828" s="377"/>
    </row>
    <row r="2829" spans="1:17" ht="51">
      <c r="A2829" s="265" t="s">
        <v>554</v>
      </c>
      <c r="B2829" s="190"/>
      <c r="C2829" s="266" t="s">
        <v>728</v>
      </c>
      <c r="D2829" s="267">
        <v>43922</v>
      </c>
      <c r="E2829" s="237" t="s">
        <v>6915</v>
      </c>
      <c r="F2829" s="237" t="s">
        <v>6</v>
      </c>
      <c r="G2829" s="237">
        <v>1304519</v>
      </c>
      <c r="H2829" s="190"/>
      <c r="I2829" s="248" t="s">
        <v>7259</v>
      </c>
      <c r="J2829" s="190"/>
      <c r="K2829" s="190"/>
      <c r="L2829" s="190"/>
      <c r="M2829" s="190"/>
      <c r="N2829" s="268">
        <v>0</v>
      </c>
      <c r="O2829" s="268">
        <v>1006546.5</v>
      </c>
      <c r="P2829" s="190" t="s">
        <v>657</v>
      </c>
      <c r="Q2829" s="377"/>
    </row>
    <row r="2830" spans="1:17" ht="51">
      <c r="A2830" s="265" t="s">
        <v>553</v>
      </c>
      <c r="B2830" s="190"/>
      <c r="C2830" s="266" t="s">
        <v>605</v>
      </c>
      <c r="D2830" s="267">
        <v>43922</v>
      </c>
      <c r="E2830" s="237" t="s">
        <v>6916</v>
      </c>
      <c r="F2830" s="237" t="s">
        <v>11</v>
      </c>
      <c r="G2830" s="237">
        <v>981605</v>
      </c>
      <c r="H2830" s="190"/>
      <c r="I2830" s="248" t="s">
        <v>7260</v>
      </c>
      <c r="J2830" s="190"/>
      <c r="K2830" s="190"/>
      <c r="L2830" s="190"/>
      <c r="M2830" s="190"/>
      <c r="N2830" s="268">
        <v>50</v>
      </c>
      <c r="O2830" s="268">
        <v>0</v>
      </c>
      <c r="P2830" s="190" t="s">
        <v>657</v>
      </c>
      <c r="Q2830" s="377"/>
    </row>
    <row r="2831" spans="1:17" ht="51">
      <c r="A2831" s="265">
        <v>117</v>
      </c>
      <c r="B2831" s="190"/>
      <c r="C2831" s="266" t="s">
        <v>61</v>
      </c>
      <c r="D2831" s="267">
        <v>43922</v>
      </c>
      <c r="E2831" s="237" t="s">
        <v>6917</v>
      </c>
      <c r="F2831" s="237" t="s">
        <v>11</v>
      </c>
      <c r="G2831" s="237">
        <v>981599</v>
      </c>
      <c r="H2831" s="190"/>
      <c r="I2831" s="248" t="s">
        <v>7261</v>
      </c>
      <c r="J2831" s="190"/>
      <c r="K2831" s="190"/>
      <c r="L2831" s="190"/>
      <c r="M2831" s="190"/>
      <c r="N2831" s="268">
        <v>50</v>
      </c>
      <c r="O2831" s="268">
        <v>0</v>
      </c>
      <c r="P2831" s="190" t="s">
        <v>657</v>
      </c>
      <c r="Q2831" s="377"/>
    </row>
    <row r="2832" spans="1:17" ht="51">
      <c r="A2832" s="265">
        <v>117</v>
      </c>
      <c r="B2832" s="190"/>
      <c r="C2832" s="266" t="s">
        <v>61</v>
      </c>
      <c r="D2832" s="267">
        <v>43922</v>
      </c>
      <c r="E2832" s="237" t="s">
        <v>6918</v>
      </c>
      <c r="F2832" s="237" t="s">
        <v>11</v>
      </c>
      <c r="G2832" s="237">
        <v>981597</v>
      </c>
      <c r="H2832" s="190"/>
      <c r="I2832" s="248" t="s">
        <v>7262</v>
      </c>
      <c r="J2832" s="190"/>
      <c r="K2832" s="190"/>
      <c r="L2832" s="190"/>
      <c r="M2832" s="190"/>
      <c r="N2832" s="268">
        <v>50</v>
      </c>
      <c r="O2832" s="268">
        <v>0</v>
      </c>
      <c r="P2832" s="190" t="s">
        <v>657</v>
      </c>
      <c r="Q2832" s="377"/>
    </row>
    <row r="2833" spans="1:17" ht="51">
      <c r="A2833" s="265">
        <v>117</v>
      </c>
      <c r="B2833" s="190"/>
      <c r="C2833" s="266" t="s">
        <v>61</v>
      </c>
      <c r="D2833" s="267">
        <v>43922</v>
      </c>
      <c r="E2833" s="237" t="s">
        <v>6919</v>
      </c>
      <c r="F2833" s="237" t="s">
        <v>11</v>
      </c>
      <c r="G2833" s="237">
        <v>981578</v>
      </c>
      <c r="H2833" s="190"/>
      <c r="I2833" s="248" t="s">
        <v>7263</v>
      </c>
      <c r="J2833" s="190"/>
      <c r="K2833" s="190"/>
      <c r="L2833" s="190"/>
      <c r="M2833" s="190"/>
      <c r="N2833" s="268">
        <v>50</v>
      </c>
      <c r="O2833" s="268">
        <v>0</v>
      </c>
      <c r="P2833" s="190" t="s">
        <v>657</v>
      </c>
      <c r="Q2833" s="377"/>
    </row>
    <row r="2834" spans="1:17" ht="51">
      <c r="A2834" s="265" t="s">
        <v>553</v>
      </c>
      <c r="B2834" s="190"/>
      <c r="C2834" s="266" t="s">
        <v>605</v>
      </c>
      <c r="D2834" s="267">
        <v>43922</v>
      </c>
      <c r="E2834" s="237" t="s">
        <v>6920</v>
      </c>
      <c r="F2834" s="237" t="s">
        <v>6</v>
      </c>
      <c r="G2834" s="237">
        <v>88744</v>
      </c>
      <c r="H2834" s="190"/>
      <c r="I2834" s="248" t="s">
        <v>7264</v>
      </c>
      <c r="J2834" s="190"/>
      <c r="K2834" s="190"/>
      <c r="L2834" s="190"/>
      <c r="M2834" s="190"/>
      <c r="N2834" s="268">
        <v>0</v>
      </c>
      <c r="O2834" s="268">
        <v>37774500</v>
      </c>
      <c r="P2834" s="190" t="s">
        <v>657</v>
      </c>
      <c r="Q2834" s="377"/>
    </row>
    <row r="2835" spans="1:17" ht="63.75">
      <c r="A2835" s="265">
        <v>16</v>
      </c>
      <c r="B2835" s="190"/>
      <c r="C2835" s="266" t="s">
        <v>43</v>
      </c>
      <c r="D2835" s="267">
        <v>43923</v>
      </c>
      <c r="E2835" s="237" t="s">
        <v>6921</v>
      </c>
      <c r="F2835" s="237" t="s">
        <v>618</v>
      </c>
      <c r="G2835" s="237">
        <v>10680</v>
      </c>
      <c r="H2835" s="190"/>
      <c r="I2835" s="248" t="s">
        <v>7265</v>
      </c>
      <c r="J2835" s="190"/>
      <c r="K2835" s="190"/>
      <c r="L2835" s="190"/>
      <c r="M2835" s="190"/>
      <c r="N2835" s="268">
        <v>126.58</v>
      </c>
      <c r="O2835" s="268">
        <v>0</v>
      </c>
      <c r="P2835" s="190" t="s">
        <v>657</v>
      </c>
      <c r="Q2835" s="377"/>
    </row>
    <row r="2836" spans="1:17" ht="76.5">
      <c r="A2836" s="265">
        <v>16</v>
      </c>
      <c r="B2836" s="190"/>
      <c r="C2836" s="266" t="s">
        <v>43</v>
      </c>
      <c r="D2836" s="267">
        <v>43923</v>
      </c>
      <c r="E2836" s="237" t="s">
        <v>6922</v>
      </c>
      <c r="F2836" s="237" t="s">
        <v>618</v>
      </c>
      <c r="G2836" s="237">
        <v>10681</v>
      </c>
      <c r="H2836" s="190"/>
      <c r="I2836" s="248" t="s">
        <v>7266</v>
      </c>
      <c r="J2836" s="190"/>
      <c r="K2836" s="190"/>
      <c r="L2836" s="190"/>
      <c r="M2836" s="190"/>
      <c r="N2836" s="268">
        <v>105.44</v>
      </c>
      <c r="O2836" s="268">
        <v>0</v>
      </c>
      <c r="P2836" s="190" t="s">
        <v>657</v>
      </c>
      <c r="Q2836" s="377"/>
    </row>
    <row r="2837" spans="1:17" ht="63.75">
      <c r="A2837" s="265">
        <v>16</v>
      </c>
      <c r="B2837" s="190"/>
      <c r="C2837" s="266" t="s">
        <v>43</v>
      </c>
      <c r="D2837" s="267">
        <v>43923</v>
      </c>
      <c r="E2837" s="237" t="s">
        <v>6923</v>
      </c>
      <c r="F2837" s="237" t="s">
        <v>618</v>
      </c>
      <c r="G2837" s="237">
        <v>10693</v>
      </c>
      <c r="H2837" s="190"/>
      <c r="I2837" s="248" t="s">
        <v>7267</v>
      </c>
      <c r="J2837" s="190"/>
      <c r="K2837" s="190"/>
      <c r="L2837" s="190"/>
      <c r="M2837" s="190"/>
      <c r="N2837" s="268">
        <v>20.18</v>
      </c>
      <c r="O2837" s="268">
        <v>0</v>
      </c>
      <c r="P2837" s="190" t="s">
        <v>657</v>
      </c>
      <c r="Q2837" s="377"/>
    </row>
    <row r="2838" spans="1:17" ht="76.5">
      <c r="A2838" s="265">
        <v>16</v>
      </c>
      <c r="B2838" s="190"/>
      <c r="C2838" s="266" t="s">
        <v>43</v>
      </c>
      <c r="D2838" s="267">
        <v>43923</v>
      </c>
      <c r="E2838" s="237" t="s">
        <v>6924</v>
      </c>
      <c r="F2838" s="237" t="s">
        <v>618</v>
      </c>
      <c r="G2838" s="237">
        <v>10694</v>
      </c>
      <c r="H2838" s="190"/>
      <c r="I2838" s="248" t="s">
        <v>7268</v>
      </c>
      <c r="J2838" s="190"/>
      <c r="K2838" s="190"/>
      <c r="L2838" s="190"/>
      <c r="M2838" s="190"/>
      <c r="N2838" s="268">
        <v>74.33</v>
      </c>
      <c r="O2838" s="268">
        <v>0</v>
      </c>
      <c r="P2838" s="190" t="s">
        <v>657</v>
      </c>
      <c r="Q2838" s="377"/>
    </row>
    <row r="2839" spans="1:17" ht="76.5">
      <c r="A2839" s="265">
        <v>16</v>
      </c>
      <c r="B2839" s="190"/>
      <c r="C2839" s="266" t="s">
        <v>43</v>
      </c>
      <c r="D2839" s="267">
        <v>43923</v>
      </c>
      <c r="E2839" s="237" t="s">
        <v>6925</v>
      </c>
      <c r="F2839" s="237" t="s">
        <v>618</v>
      </c>
      <c r="G2839" s="237">
        <v>10697</v>
      </c>
      <c r="H2839" s="190"/>
      <c r="I2839" s="248" t="s">
        <v>7269</v>
      </c>
      <c r="J2839" s="190"/>
      <c r="K2839" s="190"/>
      <c r="L2839" s="190"/>
      <c r="M2839" s="190"/>
      <c r="N2839" s="268">
        <v>61.5</v>
      </c>
      <c r="O2839" s="268">
        <v>0</v>
      </c>
      <c r="P2839" s="190" t="s">
        <v>657</v>
      </c>
      <c r="Q2839" s="377"/>
    </row>
    <row r="2840" spans="1:17" ht="76.5">
      <c r="A2840" s="265">
        <v>16</v>
      </c>
      <c r="B2840" s="190"/>
      <c r="C2840" s="266" t="s">
        <v>43</v>
      </c>
      <c r="D2840" s="267">
        <v>43923</v>
      </c>
      <c r="E2840" s="237" t="s">
        <v>6926</v>
      </c>
      <c r="F2840" s="237" t="s">
        <v>618</v>
      </c>
      <c r="G2840" s="237">
        <v>10698</v>
      </c>
      <c r="H2840" s="190"/>
      <c r="I2840" s="248" t="s">
        <v>7270</v>
      </c>
      <c r="J2840" s="190"/>
      <c r="K2840" s="190"/>
      <c r="L2840" s="190"/>
      <c r="M2840" s="190"/>
      <c r="N2840" s="268">
        <v>1415.02</v>
      </c>
      <c r="O2840" s="268">
        <v>0</v>
      </c>
      <c r="P2840" s="190" t="s">
        <v>657</v>
      </c>
      <c r="Q2840" s="377"/>
    </row>
    <row r="2841" spans="1:17" ht="63.75">
      <c r="A2841" s="265">
        <v>10</v>
      </c>
      <c r="B2841" s="190"/>
      <c r="C2841" s="266" t="s">
        <v>41</v>
      </c>
      <c r="D2841" s="267">
        <v>43923</v>
      </c>
      <c r="E2841" s="237" t="s">
        <v>6927</v>
      </c>
      <c r="F2841" s="237" t="s">
        <v>6</v>
      </c>
      <c r="G2841" s="237">
        <v>1304981</v>
      </c>
      <c r="H2841" s="190"/>
      <c r="I2841" s="248" t="s">
        <v>7271</v>
      </c>
      <c r="J2841" s="190"/>
      <c r="K2841" s="190"/>
      <c r="L2841" s="190"/>
      <c r="M2841" s="190"/>
      <c r="N2841" s="268">
        <v>0</v>
      </c>
      <c r="O2841" s="268">
        <v>24394.16</v>
      </c>
      <c r="P2841" s="190" t="s">
        <v>657</v>
      </c>
      <c r="Q2841" s="377"/>
    </row>
    <row r="2842" spans="1:17" ht="63.75">
      <c r="A2842" s="265">
        <v>513</v>
      </c>
      <c r="B2842" s="190"/>
      <c r="C2842" s="266" t="s">
        <v>169</v>
      </c>
      <c r="D2842" s="267">
        <v>43923</v>
      </c>
      <c r="E2842" s="237" t="s">
        <v>6928</v>
      </c>
      <c r="F2842" s="237" t="s">
        <v>15</v>
      </c>
      <c r="G2842" s="237">
        <v>1304980</v>
      </c>
      <c r="H2842" s="190"/>
      <c r="I2842" s="248" t="s">
        <v>7272</v>
      </c>
      <c r="J2842" s="190"/>
      <c r="K2842" s="190"/>
      <c r="L2842" s="190"/>
      <c r="M2842" s="190"/>
      <c r="N2842" s="268">
        <v>50</v>
      </c>
      <c r="O2842" s="268">
        <v>0</v>
      </c>
      <c r="P2842" s="190" t="s">
        <v>657</v>
      </c>
      <c r="Q2842" s="377"/>
    </row>
    <row r="2843" spans="1:17" ht="51">
      <c r="A2843" s="265">
        <v>10</v>
      </c>
      <c r="B2843" s="190"/>
      <c r="C2843" s="266" t="s">
        <v>41</v>
      </c>
      <c r="D2843" s="267">
        <v>43923</v>
      </c>
      <c r="E2843" s="237" t="s">
        <v>6929</v>
      </c>
      <c r="F2843" s="237" t="s">
        <v>15</v>
      </c>
      <c r="G2843" s="237">
        <v>1304982</v>
      </c>
      <c r="H2843" s="190"/>
      <c r="I2843" s="248" t="s">
        <v>7273</v>
      </c>
      <c r="J2843" s="190"/>
      <c r="K2843" s="190"/>
      <c r="L2843" s="190"/>
      <c r="M2843" s="190"/>
      <c r="N2843" s="268">
        <v>50</v>
      </c>
      <c r="O2843" s="268">
        <v>0</v>
      </c>
      <c r="P2843" s="190" t="s">
        <v>657</v>
      </c>
      <c r="Q2843" s="377"/>
    </row>
    <row r="2844" spans="1:17" ht="63.75">
      <c r="A2844" s="265">
        <v>119</v>
      </c>
      <c r="B2844" s="190"/>
      <c r="C2844" s="266" t="s">
        <v>62</v>
      </c>
      <c r="D2844" s="267">
        <v>43923</v>
      </c>
      <c r="E2844" s="237" t="s">
        <v>6930</v>
      </c>
      <c r="F2844" s="237" t="s">
        <v>11</v>
      </c>
      <c r="G2844" s="237">
        <v>981628</v>
      </c>
      <c r="H2844" s="190"/>
      <c r="I2844" s="248" t="s">
        <v>7274</v>
      </c>
      <c r="J2844" s="190"/>
      <c r="K2844" s="190"/>
      <c r="L2844" s="190"/>
      <c r="M2844" s="190"/>
      <c r="N2844" s="268">
        <v>50</v>
      </c>
      <c r="O2844" s="268">
        <v>0</v>
      </c>
      <c r="P2844" s="190" t="s">
        <v>657</v>
      </c>
      <c r="Q2844" s="377"/>
    </row>
    <row r="2845" spans="1:17" ht="51">
      <c r="A2845" s="265">
        <v>117</v>
      </c>
      <c r="B2845" s="190"/>
      <c r="C2845" s="266" t="s">
        <v>61</v>
      </c>
      <c r="D2845" s="267">
        <v>43923</v>
      </c>
      <c r="E2845" s="237" t="s">
        <v>6931</v>
      </c>
      <c r="F2845" s="237" t="s">
        <v>11</v>
      </c>
      <c r="G2845" s="237">
        <v>981629</v>
      </c>
      <c r="H2845" s="190"/>
      <c r="I2845" s="248" t="s">
        <v>7275</v>
      </c>
      <c r="J2845" s="190"/>
      <c r="K2845" s="190"/>
      <c r="L2845" s="190"/>
      <c r="M2845" s="190"/>
      <c r="N2845" s="268">
        <v>50</v>
      </c>
      <c r="O2845" s="268">
        <v>0</v>
      </c>
      <c r="P2845" s="190" t="s">
        <v>657</v>
      </c>
      <c r="Q2845" s="377"/>
    </row>
    <row r="2846" spans="1:17" ht="51">
      <c r="A2846" s="265">
        <v>117</v>
      </c>
      <c r="B2846" s="190"/>
      <c r="C2846" s="266" t="s">
        <v>61</v>
      </c>
      <c r="D2846" s="267">
        <v>43923</v>
      </c>
      <c r="E2846" s="237" t="s">
        <v>6932</v>
      </c>
      <c r="F2846" s="237" t="s">
        <v>11</v>
      </c>
      <c r="G2846" s="237">
        <v>981630</v>
      </c>
      <c r="H2846" s="190"/>
      <c r="I2846" s="248" t="s">
        <v>7276</v>
      </c>
      <c r="J2846" s="190"/>
      <c r="K2846" s="190"/>
      <c r="L2846" s="190"/>
      <c r="M2846" s="190"/>
      <c r="N2846" s="268">
        <v>50</v>
      </c>
      <c r="O2846" s="268">
        <v>0</v>
      </c>
      <c r="P2846" s="190" t="s">
        <v>657</v>
      </c>
      <c r="Q2846" s="377"/>
    </row>
    <row r="2847" spans="1:17" ht="51">
      <c r="A2847" s="265" t="s">
        <v>556</v>
      </c>
      <c r="B2847" s="190"/>
      <c r="C2847" s="266" t="s">
        <v>716</v>
      </c>
      <c r="D2847" s="267">
        <v>43924</v>
      </c>
      <c r="E2847" s="237" t="s">
        <v>6933</v>
      </c>
      <c r="F2847" s="237" t="s">
        <v>617</v>
      </c>
      <c r="G2847" s="237">
        <v>1373518</v>
      </c>
      <c r="H2847" s="190"/>
      <c r="I2847" s="248" t="s">
        <v>7277</v>
      </c>
      <c r="J2847" s="190"/>
      <c r="K2847" s="190"/>
      <c r="L2847" s="190"/>
      <c r="M2847" s="190"/>
      <c r="N2847" s="268">
        <v>0</v>
      </c>
      <c r="O2847" s="268">
        <v>10800.67</v>
      </c>
      <c r="P2847" s="190" t="s">
        <v>657</v>
      </c>
      <c r="Q2847" s="377"/>
    </row>
    <row r="2848" spans="1:17" ht="63.75">
      <c r="A2848" s="265">
        <v>660</v>
      </c>
      <c r="B2848" s="190"/>
      <c r="C2848" s="266" t="s">
        <v>185</v>
      </c>
      <c r="D2848" s="267">
        <v>43924</v>
      </c>
      <c r="E2848" s="237" t="s">
        <v>6934</v>
      </c>
      <c r="F2848" s="237" t="s">
        <v>658</v>
      </c>
      <c r="G2848" s="237">
        <v>1365298</v>
      </c>
      <c r="H2848" s="190"/>
      <c r="I2848" s="248" t="s">
        <v>7278</v>
      </c>
      <c r="J2848" s="190"/>
      <c r="K2848" s="190"/>
      <c r="L2848" s="190"/>
      <c r="M2848" s="190"/>
      <c r="N2848" s="268">
        <v>3087</v>
      </c>
      <c r="O2848" s="268">
        <v>0</v>
      </c>
      <c r="P2848" s="190" t="s">
        <v>657</v>
      </c>
      <c r="Q2848" s="377"/>
    </row>
    <row r="2849" spans="1:17" ht="63.75">
      <c r="A2849" s="265">
        <v>660</v>
      </c>
      <c r="B2849" s="190"/>
      <c r="C2849" s="266" t="s">
        <v>185</v>
      </c>
      <c r="D2849" s="267">
        <v>43924</v>
      </c>
      <c r="E2849" s="237" t="s">
        <v>6934</v>
      </c>
      <c r="F2849" s="237" t="s">
        <v>658</v>
      </c>
      <c r="G2849" s="237">
        <v>1365299</v>
      </c>
      <c r="H2849" s="190"/>
      <c r="I2849" s="248" t="s">
        <v>7278</v>
      </c>
      <c r="J2849" s="190"/>
      <c r="K2849" s="190"/>
      <c r="L2849" s="190"/>
      <c r="M2849" s="190"/>
      <c r="N2849" s="268">
        <v>771.75</v>
      </c>
      <c r="O2849" s="268">
        <v>0</v>
      </c>
      <c r="P2849" s="190" t="s">
        <v>657</v>
      </c>
      <c r="Q2849" s="377"/>
    </row>
    <row r="2850" spans="1:17" ht="63.75">
      <c r="A2850" s="265">
        <v>513</v>
      </c>
      <c r="B2850" s="190"/>
      <c r="C2850" s="266" t="s">
        <v>169</v>
      </c>
      <c r="D2850" s="267">
        <v>43924</v>
      </c>
      <c r="E2850" s="237" t="s">
        <v>6935</v>
      </c>
      <c r="F2850" s="237" t="s">
        <v>15</v>
      </c>
      <c r="G2850" s="237">
        <v>1305132</v>
      </c>
      <c r="H2850" s="190"/>
      <c r="I2850" s="248" t="s">
        <v>7279</v>
      </c>
      <c r="J2850" s="190"/>
      <c r="K2850" s="190"/>
      <c r="L2850" s="190"/>
      <c r="M2850" s="190"/>
      <c r="N2850" s="268">
        <v>50</v>
      </c>
      <c r="O2850" s="268">
        <v>0</v>
      </c>
      <c r="P2850" s="190" t="s">
        <v>657</v>
      </c>
      <c r="Q2850" s="377"/>
    </row>
    <row r="2851" spans="1:17" ht="63.75">
      <c r="A2851" s="265">
        <v>513</v>
      </c>
      <c r="B2851" s="190"/>
      <c r="C2851" s="266" t="s">
        <v>169</v>
      </c>
      <c r="D2851" s="267">
        <v>43924</v>
      </c>
      <c r="E2851" s="237" t="s">
        <v>6936</v>
      </c>
      <c r="F2851" s="237" t="s">
        <v>15</v>
      </c>
      <c r="G2851" s="237">
        <v>1305134</v>
      </c>
      <c r="H2851" s="190"/>
      <c r="I2851" s="248" t="s">
        <v>7280</v>
      </c>
      <c r="J2851" s="190"/>
      <c r="K2851" s="190"/>
      <c r="L2851" s="190"/>
      <c r="M2851" s="190"/>
      <c r="N2851" s="268">
        <v>50</v>
      </c>
      <c r="O2851" s="268">
        <v>0</v>
      </c>
      <c r="P2851" s="190" t="s">
        <v>657</v>
      </c>
      <c r="Q2851" s="377"/>
    </row>
    <row r="2852" spans="1:17" ht="51">
      <c r="A2852" s="265">
        <v>117</v>
      </c>
      <c r="B2852" s="190"/>
      <c r="C2852" s="266" t="s">
        <v>61</v>
      </c>
      <c r="D2852" s="267">
        <v>43924</v>
      </c>
      <c r="E2852" s="237" t="s">
        <v>6938</v>
      </c>
      <c r="F2852" s="237" t="s">
        <v>11</v>
      </c>
      <c r="G2852" s="237">
        <v>981676</v>
      </c>
      <c r="H2852" s="190"/>
      <c r="I2852" s="248" t="s">
        <v>7282</v>
      </c>
      <c r="J2852" s="190"/>
      <c r="K2852" s="190"/>
      <c r="L2852" s="190"/>
      <c r="M2852" s="190"/>
      <c r="N2852" s="268">
        <v>50</v>
      </c>
      <c r="O2852" s="268">
        <v>0</v>
      </c>
      <c r="P2852" s="190" t="s">
        <v>657</v>
      </c>
      <c r="Q2852" s="377"/>
    </row>
    <row r="2853" spans="1:17" ht="63.75">
      <c r="A2853" s="265">
        <v>16</v>
      </c>
      <c r="B2853" s="190"/>
      <c r="C2853" s="266" t="s">
        <v>43</v>
      </c>
      <c r="D2853" s="267">
        <v>43924</v>
      </c>
      <c r="E2853" s="237" t="s">
        <v>6939</v>
      </c>
      <c r="F2853" s="237" t="s">
        <v>618</v>
      </c>
      <c r="G2853" s="237">
        <v>10676</v>
      </c>
      <c r="H2853" s="190"/>
      <c r="I2853" s="248" t="s">
        <v>7283</v>
      </c>
      <c r="J2853" s="190"/>
      <c r="K2853" s="190"/>
      <c r="L2853" s="190"/>
      <c r="M2853" s="190"/>
      <c r="N2853" s="268">
        <v>864.34</v>
      </c>
      <c r="O2853" s="268">
        <v>0</v>
      </c>
      <c r="P2853" s="190" t="s">
        <v>657</v>
      </c>
      <c r="Q2853" s="377"/>
    </row>
    <row r="2854" spans="1:17" ht="76.5">
      <c r="A2854" s="265">
        <v>16</v>
      </c>
      <c r="B2854" s="190"/>
      <c r="C2854" s="266" t="s">
        <v>43</v>
      </c>
      <c r="D2854" s="267">
        <v>43924</v>
      </c>
      <c r="E2854" s="237" t="s">
        <v>6940</v>
      </c>
      <c r="F2854" s="237" t="s">
        <v>618</v>
      </c>
      <c r="G2854" s="237">
        <v>10699</v>
      </c>
      <c r="H2854" s="190"/>
      <c r="I2854" s="248" t="s">
        <v>7284</v>
      </c>
      <c r="J2854" s="190"/>
      <c r="K2854" s="190"/>
      <c r="L2854" s="190"/>
      <c r="M2854" s="190"/>
      <c r="N2854" s="268">
        <v>5389.24</v>
      </c>
      <c r="O2854" s="268">
        <v>0</v>
      </c>
      <c r="P2854" s="190" t="s">
        <v>657</v>
      </c>
      <c r="Q2854" s="377"/>
    </row>
    <row r="2855" spans="1:17" ht="76.5">
      <c r="A2855" s="265">
        <v>16</v>
      </c>
      <c r="B2855" s="190"/>
      <c r="C2855" s="266" t="s">
        <v>43</v>
      </c>
      <c r="D2855" s="267">
        <v>43924</v>
      </c>
      <c r="E2855" s="237" t="s">
        <v>6941</v>
      </c>
      <c r="F2855" s="237" t="s">
        <v>618</v>
      </c>
      <c r="G2855" s="237">
        <v>10696</v>
      </c>
      <c r="H2855" s="190"/>
      <c r="I2855" s="248" t="s">
        <v>7285</v>
      </c>
      <c r="J2855" s="190"/>
      <c r="K2855" s="190"/>
      <c r="L2855" s="190"/>
      <c r="M2855" s="190"/>
      <c r="N2855" s="268">
        <v>1709.41</v>
      </c>
      <c r="O2855" s="268">
        <v>0</v>
      </c>
      <c r="P2855" s="190" t="s">
        <v>657</v>
      </c>
      <c r="Q2855" s="377"/>
    </row>
    <row r="2856" spans="1:17" ht="76.5">
      <c r="A2856" s="265">
        <v>16</v>
      </c>
      <c r="B2856" s="190"/>
      <c r="C2856" s="266" t="s">
        <v>43</v>
      </c>
      <c r="D2856" s="267">
        <v>43924</v>
      </c>
      <c r="E2856" s="237" t="s">
        <v>6942</v>
      </c>
      <c r="F2856" s="237" t="s">
        <v>618</v>
      </c>
      <c r="G2856" s="237">
        <v>10692</v>
      </c>
      <c r="H2856" s="190"/>
      <c r="I2856" s="248" t="s">
        <v>7286</v>
      </c>
      <c r="J2856" s="190"/>
      <c r="K2856" s="190"/>
      <c r="L2856" s="190"/>
      <c r="M2856" s="190"/>
      <c r="N2856" s="268">
        <v>1235.1099999999999</v>
      </c>
      <c r="O2856" s="268">
        <v>0</v>
      </c>
      <c r="P2856" s="190" t="s">
        <v>657</v>
      </c>
      <c r="Q2856" s="377"/>
    </row>
    <row r="2857" spans="1:17" ht="63.75">
      <c r="A2857" s="265">
        <v>16</v>
      </c>
      <c r="B2857" s="190"/>
      <c r="C2857" s="266" t="s">
        <v>43</v>
      </c>
      <c r="D2857" s="267">
        <v>43924</v>
      </c>
      <c r="E2857" s="237" t="s">
        <v>6943</v>
      </c>
      <c r="F2857" s="237" t="s">
        <v>618</v>
      </c>
      <c r="G2857" s="237">
        <v>10686</v>
      </c>
      <c r="H2857" s="190"/>
      <c r="I2857" s="248" t="s">
        <v>7287</v>
      </c>
      <c r="J2857" s="190"/>
      <c r="K2857" s="190"/>
      <c r="L2857" s="190"/>
      <c r="M2857" s="190"/>
      <c r="N2857" s="268">
        <v>344.35</v>
      </c>
      <c r="O2857" s="268">
        <v>0</v>
      </c>
      <c r="P2857" s="190" t="s">
        <v>657</v>
      </c>
      <c r="Q2857" s="377"/>
    </row>
    <row r="2858" spans="1:17" ht="63.75">
      <c r="A2858" s="265">
        <v>16</v>
      </c>
      <c r="B2858" s="190"/>
      <c r="C2858" s="266" t="s">
        <v>43</v>
      </c>
      <c r="D2858" s="267">
        <v>43924</v>
      </c>
      <c r="E2858" s="237" t="s">
        <v>6944</v>
      </c>
      <c r="F2858" s="237" t="s">
        <v>618</v>
      </c>
      <c r="G2858" s="237">
        <v>10685</v>
      </c>
      <c r="H2858" s="190"/>
      <c r="I2858" s="248" t="s">
        <v>7288</v>
      </c>
      <c r="J2858" s="190"/>
      <c r="K2858" s="190"/>
      <c r="L2858" s="190"/>
      <c r="M2858" s="190"/>
      <c r="N2858" s="268">
        <v>1430.66</v>
      </c>
      <c r="O2858" s="268">
        <v>0</v>
      </c>
      <c r="P2858" s="190" t="s">
        <v>657</v>
      </c>
      <c r="Q2858" s="377"/>
    </row>
    <row r="2859" spans="1:17" ht="76.5">
      <c r="A2859" s="265">
        <v>16</v>
      </c>
      <c r="B2859" s="190"/>
      <c r="C2859" s="266" t="s">
        <v>43</v>
      </c>
      <c r="D2859" s="267">
        <v>43924</v>
      </c>
      <c r="E2859" s="237" t="s">
        <v>6945</v>
      </c>
      <c r="F2859" s="237" t="s">
        <v>618</v>
      </c>
      <c r="G2859" s="237">
        <v>10684</v>
      </c>
      <c r="H2859" s="190"/>
      <c r="I2859" s="248" t="s">
        <v>7289</v>
      </c>
      <c r="J2859" s="190"/>
      <c r="K2859" s="190"/>
      <c r="L2859" s="190"/>
      <c r="M2859" s="190"/>
      <c r="N2859" s="268">
        <v>1430.66</v>
      </c>
      <c r="O2859" s="268">
        <v>0</v>
      </c>
      <c r="P2859" s="190" t="s">
        <v>657</v>
      </c>
      <c r="Q2859" s="377"/>
    </row>
    <row r="2860" spans="1:17" ht="63.75">
      <c r="A2860" s="265">
        <v>16</v>
      </c>
      <c r="B2860" s="190"/>
      <c r="C2860" s="266" t="s">
        <v>43</v>
      </c>
      <c r="D2860" s="267">
        <v>43924</v>
      </c>
      <c r="E2860" s="237" t="s">
        <v>6946</v>
      </c>
      <c r="F2860" s="237" t="s">
        <v>618</v>
      </c>
      <c r="G2860" s="237">
        <v>10675</v>
      </c>
      <c r="H2860" s="190"/>
      <c r="I2860" s="248" t="s">
        <v>7290</v>
      </c>
      <c r="J2860" s="190"/>
      <c r="K2860" s="190"/>
      <c r="L2860" s="190"/>
      <c r="M2860" s="190"/>
      <c r="N2860" s="268">
        <v>1098.6400000000001</v>
      </c>
      <c r="O2860" s="268">
        <v>0</v>
      </c>
      <c r="P2860" s="190" t="s">
        <v>657</v>
      </c>
      <c r="Q2860" s="377"/>
    </row>
    <row r="2861" spans="1:17" ht="63.75">
      <c r="A2861" s="265">
        <v>16</v>
      </c>
      <c r="B2861" s="190"/>
      <c r="C2861" s="266" t="s">
        <v>43</v>
      </c>
      <c r="D2861" s="267">
        <v>43924</v>
      </c>
      <c r="E2861" s="237" t="s">
        <v>6947</v>
      </c>
      <c r="F2861" s="237" t="s">
        <v>618</v>
      </c>
      <c r="G2861" s="237">
        <v>10677</v>
      </c>
      <c r="H2861" s="190"/>
      <c r="I2861" s="248" t="s">
        <v>7291</v>
      </c>
      <c r="J2861" s="190"/>
      <c r="K2861" s="190"/>
      <c r="L2861" s="190"/>
      <c r="M2861" s="190"/>
      <c r="N2861" s="268">
        <v>742.12</v>
      </c>
      <c r="O2861" s="268">
        <v>0</v>
      </c>
      <c r="P2861" s="190" t="s">
        <v>657</v>
      </c>
      <c r="Q2861" s="377"/>
    </row>
    <row r="2862" spans="1:17" ht="76.5">
      <c r="A2862" s="265">
        <v>16</v>
      </c>
      <c r="B2862" s="190"/>
      <c r="C2862" s="266" t="s">
        <v>43</v>
      </c>
      <c r="D2862" s="267">
        <v>43924</v>
      </c>
      <c r="E2862" s="237" t="s">
        <v>6948</v>
      </c>
      <c r="F2862" s="237" t="s">
        <v>618</v>
      </c>
      <c r="G2862" s="237">
        <v>10678</v>
      </c>
      <c r="H2862" s="190"/>
      <c r="I2862" s="248" t="s">
        <v>7292</v>
      </c>
      <c r="J2862" s="190"/>
      <c r="K2862" s="190"/>
      <c r="L2862" s="190"/>
      <c r="M2862" s="190"/>
      <c r="N2862" s="268">
        <v>1430.66</v>
      </c>
      <c r="O2862" s="268">
        <v>0</v>
      </c>
      <c r="P2862" s="190" t="s">
        <v>657</v>
      </c>
      <c r="Q2862" s="377"/>
    </row>
    <row r="2863" spans="1:17" ht="76.5">
      <c r="A2863" s="265">
        <v>16</v>
      </c>
      <c r="B2863" s="190"/>
      <c r="C2863" s="266" t="s">
        <v>43</v>
      </c>
      <c r="D2863" s="267">
        <v>43924</v>
      </c>
      <c r="E2863" s="237" t="s">
        <v>6949</v>
      </c>
      <c r="F2863" s="237" t="s">
        <v>618</v>
      </c>
      <c r="G2863" s="237">
        <v>10679</v>
      </c>
      <c r="H2863" s="190"/>
      <c r="I2863" s="248" t="s">
        <v>7293</v>
      </c>
      <c r="J2863" s="190"/>
      <c r="K2863" s="190"/>
      <c r="L2863" s="190"/>
      <c r="M2863" s="190"/>
      <c r="N2863" s="268">
        <v>295.77999999999997</v>
      </c>
      <c r="O2863" s="268">
        <v>0</v>
      </c>
      <c r="P2863" s="190" t="s">
        <v>657</v>
      </c>
      <c r="Q2863" s="377"/>
    </row>
    <row r="2864" spans="1:17" ht="76.5">
      <c r="A2864" s="265">
        <v>16</v>
      </c>
      <c r="B2864" s="190"/>
      <c r="C2864" s="266" t="s">
        <v>43</v>
      </c>
      <c r="D2864" s="267">
        <v>43924</v>
      </c>
      <c r="E2864" s="237" t="s">
        <v>6950</v>
      </c>
      <c r="F2864" s="237" t="s">
        <v>618</v>
      </c>
      <c r="G2864" s="237">
        <v>10682</v>
      </c>
      <c r="H2864" s="190"/>
      <c r="I2864" s="248" t="s">
        <v>7294</v>
      </c>
      <c r="J2864" s="190"/>
      <c r="K2864" s="190"/>
      <c r="L2864" s="190"/>
      <c r="M2864" s="190"/>
      <c r="N2864" s="268">
        <v>1144.52</v>
      </c>
      <c r="O2864" s="268">
        <v>0</v>
      </c>
      <c r="P2864" s="190" t="s">
        <v>657</v>
      </c>
      <c r="Q2864" s="377"/>
    </row>
    <row r="2865" spans="1:17" ht="76.5">
      <c r="A2865" s="265">
        <v>16</v>
      </c>
      <c r="B2865" s="190"/>
      <c r="C2865" s="266" t="s">
        <v>43</v>
      </c>
      <c r="D2865" s="267">
        <v>43924</v>
      </c>
      <c r="E2865" s="237" t="s">
        <v>6951</v>
      </c>
      <c r="F2865" s="237" t="s">
        <v>618</v>
      </c>
      <c r="G2865" s="237">
        <v>10683</v>
      </c>
      <c r="H2865" s="190"/>
      <c r="I2865" s="248" t="s">
        <v>7295</v>
      </c>
      <c r="J2865" s="190"/>
      <c r="K2865" s="190"/>
      <c r="L2865" s="190"/>
      <c r="M2865" s="190"/>
      <c r="N2865" s="268">
        <v>1430.66</v>
      </c>
      <c r="O2865" s="268">
        <v>0</v>
      </c>
      <c r="P2865" s="190" t="s">
        <v>657</v>
      </c>
      <c r="Q2865" s="377"/>
    </row>
    <row r="2866" spans="1:17" ht="38.25">
      <c r="A2866" s="265">
        <v>283</v>
      </c>
      <c r="B2866" s="190"/>
      <c r="C2866" s="266" t="s">
        <v>124</v>
      </c>
      <c r="D2866" s="267">
        <v>43927</v>
      </c>
      <c r="E2866" s="237" t="s">
        <v>6952</v>
      </c>
      <c r="F2866" s="237" t="s">
        <v>6</v>
      </c>
      <c r="G2866" s="237">
        <v>1262866</v>
      </c>
      <c r="H2866" s="190"/>
      <c r="I2866" s="248" t="s">
        <v>7296</v>
      </c>
      <c r="J2866" s="190"/>
      <c r="K2866" s="190"/>
      <c r="L2866" s="190"/>
      <c r="M2866" s="190"/>
      <c r="N2866" s="268">
        <v>0</v>
      </c>
      <c r="O2866" s="268">
        <v>279986.88</v>
      </c>
      <c r="P2866" s="190" t="s">
        <v>657</v>
      </c>
      <c r="Q2866" s="377"/>
    </row>
    <row r="2867" spans="1:17" ht="51">
      <c r="A2867" s="265">
        <v>86</v>
      </c>
      <c r="B2867" s="190"/>
      <c r="C2867" s="266" t="s">
        <v>56</v>
      </c>
      <c r="D2867" s="267">
        <v>43927</v>
      </c>
      <c r="E2867" s="237" t="s">
        <v>6953</v>
      </c>
      <c r="F2867" s="237" t="s">
        <v>658</v>
      </c>
      <c r="G2867" s="237">
        <v>1375859</v>
      </c>
      <c r="H2867" s="190"/>
      <c r="I2867" s="248" t="s">
        <v>7297</v>
      </c>
      <c r="J2867" s="190"/>
      <c r="K2867" s="190"/>
      <c r="L2867" s="190"/>
      <c r="M2867" s="190"/>
      <c r="N2867" s="268">
        <v>0</v>
      </c>
      <c r="O2867" s="268">
        <v>554645.63</v>
      </c>
      <c r="P2867" s="190" t="s">
        <v>657</v>
      </c>
      <c r="Q2867" s="377"/>
    </row>
    <row r="2868" spans="1:17" ht="51">
      <c r="A2868" s="265">
        <v>117</v>
      </c>
      <c r="B2868" s="190"/>
      <c r="C2868" s="266" t="s">
        <v>61</v>
      </c>
      <c r="D2868" s="267">
        <v>43927</v>
      </c>
      <c r="E2868" s="237" t="s">
        <v>6954</v>
      </c>
      <c r="F2868" s="237" t="s">
        <v>11</v>
      </c>
      <c r="G2868" s="237">
        <v>981687</v>
      </c>
      <c r="H2868" s="190"/>
      <c r="I2868" s="248" t="s">
        <v>7298</v>
      </c>
      <c r="J2868" s="190"/>
      <c r="K2868" s="190"/>
      <c r="L2868" s="190"/>
      <c r="M2868" s="190"/>
      <c r="N2868" s="268">
        <v>50</v>
      </c>
      <c r="O2868" s="268">
        <v>0</v>
      </c>
      <c r="P2868" s="190" t="s">
        <v>657</v>
      </c>
      <c r="Q2868" s="377"/>
    </row>
    <row r="2869" spans="1:17" ht="51">
      <c r="A2869" s="265" t="s">
        <v>554</v>
      </c>
      <c r="B2869" s="190"/>
      <c r="C2869" s="266" t="s">
        <v>728</v>
      </c>
      <c r="D2869" s="267">
        <v>43927</v>
      </c>
      <c r="E2869" s="237" t="s">
        <v>6955</v>
      </c>
      <c r="F2869" s="237" t="s">
        <v>11</v>
      </c>
      <c r="G2869" s="237">
        <v>13469</v>
      </c>
      <c r="H2869" s="190"/>
      <c r="I2869" s="248" t="s">
        <v>7299</v>
      </c>
      <c r="J2869" s="190"/>
      <c r="K2869" s="190"/>
      <c r="L2869" s="190"/>
      <c r="M2869" s="190"/>
      <c r="N2869" s="268">
        <v>273.83999999999997</v>
      </c>
      <c r="O2869" s="268">
        <v>0</v>
      </c>
      <c r="P2869" s="190" t="s">
        <v>657</v>
      </c>
      <c r="Q2869" s="377"/>
    </row>
    <row r="2870" spans="1:17" ht="63.75">
      <c r="A2870" s="265" t="s">
        <v>554</v>
      </c>
      <c r="B2870" s="190"/>
      <c r="C2870" s="266" t="s">
        <v>728</v>
      </c>
      <c r="D2870" s="267">
        <v>43927</v>
      </c>
      <c r="E2870" s="237" t="s">
        <v>6956</v>
      </c>
      <c r="F2870" s="237" t="s">
        <v>11</v>
      </c>
      <c r="G2870" s="237">
        <v>13443</v>
      </c>
      <c r="H2870" s="190"/>
      <c r="I2870" s="248" t="s">
        <v>7300</v>
      </c>
      <c r="J2870" s="190"/>
      <c r="K2870" s="190"/>
      <c r="L2870" s="190"/>
      <c r="M2870" s="190"/>
      <c r="N2870" s="268">
        <v>1615.38</v>
      </c>
      <c r="O2870" s="268">
        <v>0</v>
      </c>
      <c r="P2870" s="190" t="s">
        <v>657</v>
      </c>
      <c r="Q2870" s="377"/>
    </row>
    <row r="2871" spans="1:17" ht="63.75">
      <c r="A2871" s="265">
        <v>513</v>
      </c>
      <c r="B2871" s="190"/>
      <c r="C2871" s="266" t="s">
        <v>169</v>
      </c>
      <c r="D2871" s="267">
        <v>43927</v>
      </c>
      <c r="E2871" s="237" t="s">
        <v>6957</v>
      </c>
      <c r="F2871" s="237" t="s">
        <v>15</v>
      </c>
      <c r="G2871" s="237">
        <v>1305711</v>
      </c>
      <c r="H2871" s="190"/>
      <c r="I2871" s="248" t="s">
        <v>7301</v>
      </c>
      <c r="J2871" s="190"/>
      <c r="K2871" s="190"/>
      <c r="L2871" s="190"/>
      <c r="M2871" s="190"/>
      <c r="N2871" s="268">
        <v>50</v>
      </c>
      <c r="O2871" s="268">
        <v>0</v>
      </c>
      <c r="P2871" s="190" t="s">
        <v>657</v>
      </c>
      <c r="Q2871" s="377"/>
    </row>
    <row r="2872" spans="1:17" ht="76.5">
      <c r="A2872" s="265">
        <v>16</v>
      </c>
      <c r="B2872" s="190"/>
      <c r="C2872" s="266" t="s">
        <v>43</v>
      </c>
      <c r="D2872" s="267">
        <v>43927</v>
      </c>
      <c r="E2872" s="237" t="s">
        <v>6958</v>
      </c>
      <c r="F2872" s="237" t="s">
        <v>13</v>
      </c>
      <c r="G2872" s="237">
        <v>981712</v>
      </c>
      <c r="H2872" s="190"/>
      <c r="I2872" s="248" t="s">
        <v>7302</v>
      </c>
      <c r="J2872" s="190"/>
      <c r="K2872" s="190"/>
      <c r="L2872" s="190"/>
      <c r="M2872" s="190"/>
      <c r="N2872" s="268">
        <v>37.51</v>
      </c>
      <c r="O2872" s="268">
        <v>0</v>
      </c>
      <c r="P2872" s="190" t="s">
        <v>657</v>
      </c>
      <c r="Q2872" s="377"/>
    </row>
    <row r="2873" spans="1:17" ht="76.5">
      <c r="A2873" s="265">
        <v>16</v>
      </c>
      <c r="B2873" s="190"/>
      <c r="C2873" s="266" t="s">
        <v>43</v>
      </c>
      <c r="D2873" s="267">
        <v>43927</v>
      </c>
      <c r="E2873" s="237" t="s">
        <v>6959</v>
      </c>
      <c r="F2873" s="237" t="s">
        <v>11</v>
      </c>
      <c r="G2873" s="237">
        <v>981712</v>
      </c>
      <c r="H2873" s="190"/>
      <c r="I2873" s="248" t="s">
        <v>7303</v>
      </c>
      <c r="J2873" s="190"/>
      <c r="K2873" s="190"/>
      <c r="L2873" s="190"/>
      <c r="M2873" s="190"/>
      <c r="N2873" s="268">
        <v>50</v>
      </c>
      <c r="O2873" s="268">
        <v>0</v>
      </c>
      <c r="P2873" s="190" t="s">
        <v>657</v>
      </c>
      <c r="Q2873" s="377"/>
    </row>
    <row r="2874" spans="1:17" ht="89.25">
      <c r="A2874" s="265">
        <v>16</v>
      </c>
      <c r="B2874" s="190"/>
      <c r="C2874" s="266" t="s">
        <v>43</v>
      </c>
      <c r="D2874" s="267">
        <v>43927</v>
      </c>
      <c r="E2874" s="237" t="s">
        <v>6960</v>
      </c>
      <c r="F2874" s="237" t="s">
        <v>11</v>
      </c>
      <c r="G2874" s="237">
        <v>981714</v>
      </c>
      <c r="H2874" s="190"/>
      <c r="I2874" s="248" t="s">
        <v>7304</v>
      </c>
      <c r="J2874" s="190"/>
      <c r="K2874" s="190"/>
      <c r="L2874" s="190"/>
      <c r="M2874" s="190"/>
      <c r="N2874" s="268">
        <v>50</v>
      </c>
      <c r="O2874" s="268">
        <v>0</v>
      </c>
      <c r="P2874" s="190" t="s">
        <v>657</v>
      </c>
      <c r="Q2874" s="377"/>
    </row>
    <row r="2875" spans="1:17" ht="89.25">
      <c r="A2875" s="265">
        <v>16</v>
      </c>
      <c r="B2875" s="190"/>
      <c r="C2875" s="266" t="s">
        <v>43</v>
      </c>
      <c r="D2875" s="267">
        <v>43927</v>
      </c>
      <c r="E2875" s="237" t="s">
        <v>6961</v>
      </c>
      <c r="F2875" s="237" t="s">
        <v>11</v>
      </c>
      <c r="G2875" s="237">
        <v>981713</v>
      </c>
      <c r="H2875" s="190"/>
      <c r="I2875" s="248" t="s">
        <v>7305</v>
      </c>
      <c r="J2875" s="190"/>
      <c r="K2875" s="190"/>
      <c r="L2875" s="190"/>
      <c r="M2875" s="190"/>
      <c r="N2875" s="268">
        <v>50</v>
      </c>
      <c r="O2875" s="268">
        <v>0</v>
      </c>
      <c r="P2875" s="190" t="s">
        <v>657</v>
      </c>
      <c r="Q2875" s="377"/>
    </row>
    <row r="2876" spans="1:17" ht="76.5">
      <c r="A2876" s="265">
        <v>16</v>
      </c>
      <c r="B2876" s="190"/>
      <c r="C2876" s="266" t="s">
        <v>43</v>
      </c>
      <c r="D2876" s="267">
        <v>43927</v>
      </c>
      <c r="E2876" s="237" t="s">
        <v>6962</v>
      </c>
      <c r="F2876" s="237" t="s">
        <v>13</v>
      </c>
      <c r="G2876" s="237">
        <v>981714</v>
      </c>
      <c r="H2876" s="190"/>
      <c r="I2876" s="248" t="s">
        <v>7306</v>
      </c>
      <c r="J2876" s="190"/>
      <c r="K2876" s="190"/>
      <c r="L2876" s="190"/>
      <c r="M2876" s="190"/>
      <c r="N2876" s="268">
        <v>187.71</v>
      </c>
      <c r="O2876" s="268">
        <v>0</v>
      </c>
      <c r="P2876" s="190" t="s">
        <v>657</v>
      </c>
      <c r="Q2876" s="377"/>
    </row>
    <row r="2877" spans="1:17" ht="76.5">
      <c r="A2877" s="265">
        <v>16</v>
      </c>
      <c r="B2877" s="190"/>
      <c r="C2877" s="266" t="s">
        <v>43</v>
      </c>
      <c r="D2877" s="267">
        <v>43927</v>
      </c>
      <c r="E2877" s="237" t="s">
        <v>6963</v>
      </c>
      <c r="F2877" s="237" t="s">
        <v>13</v>
      </c>
      <c r="G2877" s="237">
        <v>981713</v>
      </c>
      <c r="H2877" s="190"/>
      <c r="I2877" s="248" t="s">
        <v>7307</v>
      </c>
      <c r="J2877" s="190"/>
      <c r="K2877" s="190"/>
      <c r="L2877" s="190"/>
      <c r="M2877" s="190"/>
      <c r="N2877" s="268">
        <v>75.099999999999994</v>
      </c>
      <c r="O2877" s="268">
        <v>0</v>
      </c>
      <c r="P2877" s="190" t="s">
        <v>657</v>
      </c>
      <c r="Q2877" s="377"/>
    </row>
    <row r="2878" spans="1:17" ht="51">
      <c r="A2878" s="265">
        <v>10</v>
      </c>
      <c r="B2878" s="190"/>
      <c r="C2878" s="266" t="s">
        <v>41</v>
      </c>
      <c r="D2878" s="267">
        <v>43928</v>
      </c>
      <c r="E2878" s="237" t="s">
        <v>6964</v>
      </c>
      <c r="F2878" s="237" t="s">
        <v>6</v>
      </c>
      <c r="G2878" s="237">
        <v>1306071</v>
      </c>
      <c r="H2878" s="190"/>
      <c r="I2878" s="248" t="s">
        <v>7308</v>
      </c>
      <c r="J2878" s="190"/>
      <c r="K2878" s="190"/>
      <c r="L2878" s="190"/>
      <c r="M2878" s="190"/>
      <c r="N2878" s="268">
        <v>0</v>
      </c>
      <c r="O2878" s="268">
        <v>11662</v>
      </c>
      <c r="P2878" s="190" t="s">
        <v>657</v>
      </c>
      <c r="Q2878" s="377"/>
    </row>
    <row r="2879" spans="1:17" ht="51">
      <c r="A2879" s="265">
        <v>10</v>
      </c>
      <c r="B2879" s="190"/>
      <c r="C2879" s="266" t="s">
        <v>41</v>
      </c>
      <c r="D2879" s="267">
        <v>43928</v>
      </c>
      <c r="E2879" s="237" t="s">
        <v>6965</v>
      </c>
      <c r="F2879" s="237" t="s">
        <v>15</v>
      </c>
      <c r="G2879" s="237">
        <v>1306072</v>
      </c>
      <c r="H2879" s="190"/>
      <c r="I2879" s="248" t="s">
        <v>7309</v>
      </c>
      <c r="J2879" s="190"/>
      <c r="K2879" s="190"/>
      <c r="L2879" s="190"/>
      <c r="M2879" s="190"/>
      <c r="N2879" s="268">
        <v>50</v>
      </c>
      <c r="O2879" s="268">
        <v>0</v>
      </c>
      <c r="P2879" s="190" t="s">
        <v>657</v>
      </c>
      <c r="Q2879" s="377"/>
    </row>
    <row r="2880" spans="1:17" ht="51">
      <c r="A2880" s="265">
        <v>513</v>
      </c>
      <c r="B2880" s="190"/>
      <c r="C2880" s="266" t="s">
        <v>169</v>
      </c>
      <c r="D2880" s="267">
        <v>43928</v>
      </c>
      <c r="E2880" s="237" t="s">
        <v>6966</v>
      </c>
      <c r="F2880" s="237" t="s">
        <v>15</v>
      </c>
      <c r="G2880" s="237">
        <v>1306074</v>
      </c>
      <c r="H2880" s="190"/>
      <c r="I2880" s="248" t="s">
        <v>7310</v>
      </c>
      <c r="J2880" s="190"/>
      <c r="K2880" s="190"/>
      <c r="L2880" s="190"/>
      <c r="M2880" s="190"/>
      <c r="N2880" s="268">
        <v>50</v>
      </c>
      <c r="O2880" s="268">
        <v>0</v>
      </c>
      <c r="P2880" s="190" t="s">
        <v>657</v>
      </c>
      <c r="Q2880" s="377"/>
    </row>
    <row r="2881" spans="1:17" ht="63.75">
      <c r="A2881" s="265">
        <v>16</v>
      </c>
      <c r="B2881" s="190"/>
      <c r="C2881" s="266" t="s">
        <v>43</v>
      </c>
      <c r="D2881" s="267">
        <v>43928</v>
      </c>
      <c r="E2881" s="237" t="s">
        <v>6967</v>
      </c>
      <c r="F2881" s="237" t="s">
        <v>618</v>
      </c>
      <c r="G2881" s="237">
        <v>10700</v>
      </c>
      <c r="H2881" s="190"/>
      <c r="I2881" s="248" t="s">
        <v>7311</v>
      </c>
      <c r="J2881" s="190"/>
      <c r="K2881" s="190"/>
      <c r="L2881" s="190"/>
      <c r="M2881" s="190"/>
      <c r="N2881" s="268">
        <v>1037.25</v>
      </c>
      <c r="O2881" s="268">
        <v>0</v>
      </c>
      <c r="P2881" s="190" t="s">
        <v>657</v>
      </c>
      <c r="Q2881" s="377"/>
    </row>
    <row r="2882" spans="1:17" ht="51">
      <c r="A2882" s="265">
        <v>117</v>
      </c>
      <c r="B2882" s="190"/>
      <c r="C2882" s="266" t="s">
        <v>61</v>
      </c>
      <c r="D2882" s="267">
        <v>43929</v>
      </c>
      <c r="E2882" s="237" t="s">
        <v>6968</v>
      </c>
      <c r="F2882" s="237" t="s">
        <v>11</v>
      </c>
      <c r="G2882" s="237">
        <v>981756</v>
      </c>
      <c r="H2882" s="190"/>
      <c r="I2882" s="248" t="s">
        <v>7312</v>
      </c>
      <c r="J2882" s="190"/>
      <c r="K2882" s="190"/>
      <c r="L2882" s="190"/>
      <c r="M2882" s="190"/>
      <c r="N2882" s="268">
        <v>50</v>
      </c>
      <c r="O2882" s="268">
        <v>0</v>
      </c>
      <c r="P2882" s="190" t="s">
        <v>657</v>
      </c>
      <c r="Q2882" s="377"/>
    </row>
    <row r="2883" spans="1:17" ht="51">
      <c r="A2883" s="265">
        <v>117</v>
      </c>
      <c r="B2883" s="190"/>
      <c r="C2883" s="266" t="s">
        <v>61</v>
      </c>
      <c r="D2883" s="267">
        <v>43929</v>
      </c>
      <c r="E2883" s="237" t="s">
        <v>6970</v>
      </c>
      <c r="F2883" s="237" t="s">
        <v>11</v>
      </c>
      <c r="G2883" s="237">
        <v>981779</v>
      </c>
      <c r="H2883" s="190"/>
      <c r="I2883" s="248" t="s">
        <v>7314</v>
      </c>
      <c r="J2883" s="190"/>
      <c r="K2883" s="190"/>
      <c r="L2883" s="190"/>
      <c r="M2883" s="190"/>
      <c r="N2883" s="268">
        <v>50</v>
      </c>
      <c r="O2883" s="268">
        <v>0</v>
      </c>
      <c r="P2883" s="190" t="s">
        <v>657</v>
      </c>
      <c r="Q2883" s="377"/>
    </row>
    <row r="2884" spans="1:17" ht="63.75">
      <c r="A2884" s="265">
        <v>16</v>
      </c>
      <c r="B2884" s="190"/>
      <c r="C2884" s="266" t="s">
        <v>43</v>
      </c>
      <c r="D2884" s="267">
        <v>43929</v>
      </c>
      <c r="E2884" s="237" t="s">
        <v>6971</v>
      </c>
      <c r="F2884" s="237" t="s">
        <v>618</v>
      </c>
      <c r="G2884" s="237">
        <v>10704</v>
      </c>
      <c r="H2884" s="190"/>
      <c r="I2884" s="248" t="s">
        <v>7315</v>
      </c>
      <c r="J2884" s="190"/>
      <c r="K2884" s="190"/>
      <c r="L2884" s="190"/>
      <c r="M2884" s="190"/>
      <c r="N2884" s="268">
        <v>83.22</v>
      </c>
      <c r="O2884" s="268">
        <v>0</v>
      </c>
      <c r="P2884" s="190" t="s">
        <v>657</v>
      </c>
      <c r="Q2884" s="377"/>
    </row>
    <row r="2885" spans="1:17" ht="51">
      <c r="A2885" s="265">
        <v>513</v>
      </c>
      <c r="B2885" s="190"/>
      <c r="C2885" s="266" t="s">
        <v>169</v>
      </c>
      <c r="D2885" s="267">
        <v>43929</v>
      </c>
      <c r="E2885" s="237" t="s">
        <v>6972</v>
      </c>
      <c r="F2885" s="237" t="s">
        <v>15</v>
      </c>
      <c r="G2885" s="237">
        <v>1306415</v>
      </c>
      <c r="H2885" s="190"/>
      <c r="I2885" s="248" t="s">
        <v>7316</v>
      </c>
      <c r="J2885" s="190"/>
      <c r="K2885" s="190"/>
      <c r="L2885" s="190"/>
      <c r="M2885" s="190"/>
      <c r="N2885" s="268">
        <v>50</v>
      </c>
      <c r="O2885" s="268">
        <v>0</v>
      </c>
      <c r="P2885" s="190" t="s">
        <v>657</v>
      </c>
      <c r="Q2885" s="377"/>
    </row>
    <row r="2886" spans="1:17" ht="51">
      <c r="A2886" s="265">
        <v>513</v>
      </c>
      <c r="B2886" s="190"/>
      <c r="C2886" s="266" t="s">
        <v>169</v>
      </c>
      <c r="D2886" s="267">
        <v>43929</v>
      </c>
      <c r="E2886" s="237" t="s">
        <v>6973</v>
      </c>
      <c r="F2886" s="237" t="s">
        <v>15</v>
      </c>
      <c r="G2886" s="237">
        <v>1306417</v>
      </c>
      <c r="H2886" s="190"/>
      <c r="I2886" s="248" t="s">
        <v>7317</v>
      </c>
      <c r="J2886" s="190"/>
      <c r="K2886" s="190"/>
      <c r="L2886" s="190"/>
      <c r="M2886" s="190"/>
      <c r="N2886" s="268">
        <v>50</v>
      </c>
      <c r="O2886" s="268">
        <v>0</v>
      </c>
      <c r="P2886" s="190" t="s">
        <v>657</v>
      </c>
      <c r="Q2886" s="377"/>
    </row>
    <row r="2887" spans="1:17" ht="51">
      <c r="A2887" s="265">
        <v>117</v>
      </c>
      <c r="B2887" s="190"/>
      <c r="C2887" s="266" t="s">
        <v>61</v>
      </c>
      <c r="D2887" s="267">
        <v>43929</v>
      </c>
      <c r="E2887" s="237" t="s">
        <v>6974</v>
      </c>
      <c r="F2887" s="237" t="s">
        <v>11</v>
      </c>
      <c r="G2887" s="237">
        <v>981778</v>
      </c>
      <c r="H2887" s="190"/>
      <c r="I2887" s="248" t="s">
        <v>7318</v>
      </c>
      <c r="J2887" s="190"/>
      <c r="K2887" s="190"/>
      <c r="L2887" s="190"/>
      <c r="M2887" s="190"/>
      <c r="N2887" s="268">
        <v>50</v>
      </c>
      <c r="O2887" s="268">
        <v>0</v>
      </c>
      <c r="P2887" s="190" t="s">
        <v>657</v>
      </c>
      <c r="Q2887" s="377"/>
    </row>
    <row r="2888" spans="1:17" ht="63.75">
      <c r="A2888" s="265">
        <v>16</v>
      </c>
      <c r="B2888" s="190"/>
      <c r="C2888" s="266" t="s">
        <v>43</v>
      </c>
      <c r="D2888" s="267">
        <v>43929</v>
      </c>
      <c r="E2888" s="237" t="s">
        <v>6975</v>
      </c>
      <c r="F2888" s="237" t="s">
        <v>618</v>
      </c>
      <c r="G2888" s="237">
        <v>10703</v>
      </c>
      <c r="H2888" s="190"/>
      <c r="I2888" s="248" t="s">
        <v>7319</v>
      </c>
      <c r="J2888" s="190"/>
      <c r="K2888" s="190"/>
      <c r="L2888" s="190"/>
      <c r="M2888" s="190"/>
      <c r="N2888" s="268">
        <v>145.5</v>
      </c>
      <c r="O2888" s="268">
        <v>0</v>
      </c>
      <c r="P2888" s="190" t="s">
        <v>657</v>
      </c>
      <c r="Q2888" s="377"/>
    </row>
    <row r="2889" spans="1:17" ht="51">
      <c r="A2889" s="265">
        <v>513</v>
      </c>
      <c r="B2889" s="190"/>
      <c r="C2889" s="266" t="s">
        <v>169</v>
      </c>
      <c r="D2889" s="267">
        <v>43929</v>
      </c>
      <c r="E2889" s="237" t="s">
        <v>6976</v>
      </c>
      <c r="F2889" s="237" t="s">
        <v>15</v>
      </c>
      <c r="G2889" s="237">
        <v>1306428</v>
      </c>
      <c r="H2889" s="190"/>
      <c r="I2889" s="248" t="s">
        <v>7320</v>
      </c>
      <c r="J2889" s="190"/>
      <c r="K2889" s="190"/>
      <c r="L2889" s="190"/>
      <c r="M2889" s="190"/>
      <c r="N2889" s="268">
        <v>50</v>
      </c>
      <c r="O2889" s="268">
        <v>0</v>
      </c>
      <c r="P2889" s="190" t="s">
        <v>657</v>
      </c>
      <c r="Q2889" s="377"/>
    </row>
    <row r="2890" spans="1:17" ht="51">
      <c r="A2890" s="265">
        <v>117</v>
      </c>
      <c r="B2890" s="190"/>
      <c r="C2890" s="266" t="s">
        <v>61</v>
      </c>
      <c r="D2890" s="267">
        <v>43930</v>
      </c>
      <c r="E2890" s="237" t="s">
        <v>6977</v>
      </c>
      <c r="F2890" s="237" t="s">
        <v>11</v>
      </c>
      <c r="G2890" s="237">
        <v>981892</v>
      </c>
      <c r="H2890" s="190"/>
      <c r="I2890" s="248" t="s">
        <v>7321</v>
      </c>
      <c r="J2890" s="190"/>
      <c r="K2890" s="190"/>
      <c r="L2890" s="190"/>
      <c r="M2890" s="190"/>
      <c r="N2890" s="268">
        <v>50</v>
      </c>
      <c r="O2890" s="268">
        <v>0</v>
      </c>
      <c r="P2890" s="190" t="s">
        <v>657</v>
      </c>
      <c r="Q2890" s="377"/>
    </row>
    <row r="2891" spans="1:17" ht="51">
      <c r="A2891" s="265">
        <v>117</v>
      </c>
      <c r="B2891" s="190"/>
      <c r="C2891" s="266" t="s">
        <v>61</v>
      </c>
      <c r="D2891" s="267">
        <v>43930</v>
      </c>
      <c r="E2891" s="237" t="s">
        <v>6978</v>
      </c>
      <c r="F2891" s="237" t="s">
        <v>11</v>
      </c>
      <c r="G2891" s="237">
        <v>981895</v>
      </c>
      <c r="H2891" s="190"/>
      <c r="I2891" s="248" t="s">
        <v>7322</v>
      </c>
      <c r="J2891" s="190"/>
      <c r="K2891" s="190"/>
      <c r="L2891" s="190"/>
      <c r="M2891" s="190"/>
      <c r="N2891" s="268">
        <v>50</v>
      </c>
      <c r="O2891" s="268">
        <v>0</v>
      </c>
      <c r="P2891" s="190" t="s">
        <v>657</v>
      </c>
      <c r="Q2891" s="377"/>
    </row>
    <row r="2892" spans="1:17" ht="76.5">
      <c r="A2892" s="265">
        <v>10</v>
      </c>
      <c r="B2892" s="190"/>
      <c r="C2892" s="266" t="s">
        <v>41</v>
      </c>
      <c r="D2892" s="267">
        <v>43930</v>
      </c>
      <c r="E2892" s="237" t="s">
        <v>6979</v>
      </c>
      <c r="F2892" s="237" t="s">
        <v>6</v>
      </c>
      <c r="G2892" s="237">
        <v>1306534</v>
      </c>
      <c r="H2892" s="190"/>
      <c r="I2892" s="248" t="s">
        <v>7323</v>
      </c>
      <c r="J2892" s="190"/>
      <c r="K2892" s="190"/>
      <c r="L2892" s="190"/>
      <c r="M2892" s="190"/>
      <c r="N2892" s="268">
        <v>0</v>
      </c>
      <c r="O2892" s="268">
        <v>350827.26</v>
      </c>
      <c r="P2892" s="190" t="s">
        <v>657</v>
      </c>
      <c r="Q2892" s="377"/>
    </row>
    <row r="2893" spans="1:17" ht="63.75">
      <c r="A2893" s="265">
        <v>10</v>
      </c>
      <c r="B2893" s="190"/>
      <c r="C2893" s="266" t="s">
        <v>41</v>
      </c>
      <c r="D2893" s="267">
        <v>43930</v>
      </c>
      <c r="E2893" s="237" t="s">
        <v>6980</v>
      </c>
      <c r="F2893" s="237" t="s">
        <v>6</v>
      </c>
      <c r="G2893" s="237">
        <v>1306536</v>
      </c>
      <c r="H2893" s="190"/>
      <c r="I2893" s="248" t="s">
        <v>7324</v>
      </c>
      <c r="J2893" s="190"/>
      <c r="K2893" s="190"/>
      <c r="L2893" s="190"/>
      <c r="M2893" s="190"/>
      <c r="N2893" s="268">
        <v>0</v>
      </c>
      <c r="O2893" s="268">
        <v>26486.46</v>
      </c>
      <c r="P2893" s="190" t="s">
        <v>657</v>
      </c>
      <c r="Q2893" s="377"/>
    </row>
    <row r="2894" spans="1:17" ht="63.75">
      <c r="A2894" s="265">
        <v>10</v>
      </c>
      <c r="B2894" s="190"/>
      <c r="C2894" s="266" t="s">
        <v>41</v>
      </c>
      <c r="D2894" s="267">
        <v>43930</v>
      </c>
      <c r="E2894" s="237" t="s">
        <v>6981</v>
      </c>
      <c r="F2894" s="237" t="s">
        <v>6</v>
      </c>
      <c r="G2894" s="237">
        <v>1306538</v>
      </c>
      <c r="H2894" s="190"/>
      <c r="I2894" s="248" t="s">
        <v>7325</v>
      </c>
      <c r="J2894" s="190"/>
      <c r="K2894" s="190"/>
      <c r="L2894" s="190"/>
      <c r="M2894" s="190"/>
      <c r="N2894" s="268">
        <v>0</v>
      </c>
      <c r="O2894" s="268">
        <v>15634.08</v>
      </c>
      <c r="P2894" s="190" t="s">
        <v>657</v>
      </c>
      <c r="Q2894" s="377"/>
    </row>
    <row r="2895" spans="1:17" ht="63.75">
      <c r="A2895" s="265">
        <v>10</v>
      </c>
      <c r="B2895" s="190"/>
      <c r="C2895" s="266" t="s">
        <v>41</v>
      </c>
      <c r="D2895" s="267">
        <v>43930</v>
      </c>
      <c r="E2895" s="237" t="s">
        <v>6982</v>
      </c>
      <c r="F2895" s="237" t="s">
        <v>6</v>
      </c>
      <c r="G2895" s="237">
        <v>1306812</v>
      </c>
      <c r="H2895" s="190"/>
      <c r="I2895" s="248" t="s">
        <v>7326</v>
      </c>
      <c r="J2895" s="190"/>
      <c r="K2895" s="190"/>
      <c r="L2895" s="190"/>
      <c r="M2895" s="190"/>
      <c r="N2895" s="268">
        <v>0</v>
      </c>
      <c r="O2895" s="268">
        <v>8997.7800000000007</v>
      </c>
      <c r="P2895" s="190" t="s">
        <v>657</v>
      </c>
      <c r="Q2895" s="377"/>
    </row>
    <row r="2896" spans="1:17" ht="63.75">
      <c r="A2896" s="265">
        <v>10</v>
      </c>
      <c r="B2896" s="190"/>
      <c r="C2896" s="266" t="s">
        <v>41</v>
      </c>
      <c r="D2896" s="267">
        <v>43930</v>
      </c>
      <c r="E2896" s="237" t="s">
        <v>6983</v>
      </c>
      <c r="F2896" s="237" t="s">
        <v>6</v>
      </c>
      <c r="G2896" s="237">
        <v>1306818</v>
      </c>
      <c r="H2896" s="190"/>
      <c r="I2896" s="248" t="s">
        <v>7327</v>
      </c>
      <c r="J2896" s="190"/>
      <c r="K2896" s="190"/>
      <c r="L2896" s="190"/>
      <c r="M2896" s="190"/>
      <c r="N2896" s="268">
        <v>0</v>
      </c>
      <c r="O2896" s="268">
        <v>103551.7</v>
      </c>
      <c r="P2896" s="190" t="s">
        <v>657</v>
      </c>
      <c r="Q2896" s="377"/>
    </row>
    <row r="2897" spans="1:17" ht="76.5">
      <c r="A2897" s="265">
        <v>10</v>
      </c>
      <c r="B2897" s="190"/>
      <c r="C2897" s="266" t="s">
        <v>41</v>
      </c>
      <c r="D2897" s="267">
        <v>43930</v>
      </c>
      <c r="E2897" s="237" t="s">
        <v>6984</v>
      </c>
      <c r="F2897" s="237" t="s">
        <v>15</v>
      </c>
      <c r="G2897" s="237">
        <v>1306535</v>
      </c>
      <c r="H2897" s="190"/>
      <c r="I2897" s="248" t="s">
        <v>7328</v>
      </c>
      <c r="J2897" s="190"/>
      <c r="K2897" s="190"/>
      <c r="L2897" s="190"/>
      <c r="M2897" s="190"/>
      <c r="N2897" s="268">
        <v>50</v>
      </c>
      <c r="O2897" s="268">
        <v>0</v>
      </c>
      <c r="P2897" s="190" t="s">
        <v>657</v>
      </c>
      <c r="Q2897" s="377"/>
    </row>
    <row r="2898" spans="1:17" ht="63.75">
      <c r="A2898" s="265">
        <v>10</v>
      </c>
      <c r="B2898" s="190"/>
      <c r="C2898" s="266" t="s">
        <v>41</v>
      </c>
      <c r="D2898" s="267">
        <v>43930</v>
      </c>
      <c r="E2898" s="237" t="s">
        <v>6985</v>
      </c>
      <c r="F2898" s="237" t="s">
        <v>15</v>
      </c>
      <c r="G2898" s="237">
        <v>1306537</v>
      </c>
      <c r="H2898" s="190"/>
      <c r="I2898" s="248" t="s">
        <v>7329</v>
      </c>
      <c r="J2898" s="190"/>
      <c r="K2898" s="190"/>
      <c r="L2898" s="190"/>
      <c r="M2898" s="190"/>
      <c r="N2898" s="268">
        <v>50</v>
      </c>
      <c r="O2898" s="268">
        <v>0</v>
      </c>
      <c r="P2898" s="190" t="s">
        <v>657</v>
      </c>
      <c r="Q2898" s="377"/>
    </row>
    <row r="2899" spans="1:17" ht="63.75">
      <c r="A2899" s="265">
        <v>10</v>
      </c>
      <c r="B2899" s="190"/>
      <c r="C2899" s="266" t="s">
        <v>41</v>
      </c>
      <c r="D2899" s="267">
        <v>43930</v>
      </c>
      <c r="E2899" s="237" t="s">
        <v>6986</v>
      </c>
      <c r="F2899" s="237" t="s">
        <v>15</v>
      </c>
      <c r="G2899" s="237">
        <v>1306539</v>
      </c>
      <c r="H2899" s="190"/>
      <c r="I2899" s="248" t="s">
        <v>7330</v>
      </c>
      <c r="J2899" s="190"/>
      <c r="K2899" s="190"/>
      <c r="L2899" s="190"/>
      <c r="M2899" s="190"/>
      <c r="N2899" s="268">
        <v>50</v>
      </c>
      <c r="O2899" s="268">
        <v>0</v>
      </c>
      <c r="P2899" s="190" t="s">
        <v>657</v>
      </c>
      <c r="Q2899" s="377"/>
    </row>
    <row r="2900" spans="1:17" ht="63.75">
      <c r="A2900" s="265">
        <v>10</v>
      </c>
      <c r="B2900" s="190"/>
      <c r="C2900" s="266" t="s">
        <v>41</v>
      </c>
      <c r="D2900" s="267">
        <v>43930</v>
      </c>
      <c r="E2900" s="237" t="s">
        <v>6987</v>
      </c>
      <c r="F2900" s="237" t="s">
        <v>15</v>
      </c>
      <c r="G2900" s="237">
        <v>1306593</v>
      </c>
      <c r="H2900" s="190"/>
      <c r="I2900" s="248" t="s">
        <v>7331</v>
      </c>
      <c r="J2900" s="190"/>
      <c r="K2900" s="190"/>
      <c r="L2900" s="190"/>
      <c r="M2900" s="190"/>
      <c r="N2900" s="268">
        <v>50</v>
      </c>
      <c r="O2900" s="268">
        <v>0</v>
      </c>
      <c r="P2900" s="190" t="s">
        <v>657</v>
      </c>
      <c r="Q2900" s="377"/>
    </row>
    <row r="2901" spans="1:17" ht="63.75">
      <c r="A2901" s="265">
        <v>10</v>
      </c>
      <c r="B2901" s="190"/>
      <c r="C2901" s="266" t="s">
        <v>41</v>
      </c>
      <c r="D2901" s="267">
        <v>43930</v>
      </c>
      <c r="E2901" s="237" t="s">
        <v>6988</v>
      </c>
      <c r="F2901" s="237" t="s">
        <v>15</v>
      </c>
      <c r="G2901" s="237">
        <v>1306595</v>
      </c>
      <c r="H2901" s="190"/>
      <c r="I2901" s="248" t="s">
        <v>7332</v>
      </c>
      <c r="J2901" s="190"/>
      <c r="K2901" s="190"/>
      <c r="L2901" s="190"/>
      <c r="M2901" s="190"/>
      <c r="N2901" s="268">
        <v>50</v>
      </c>
      <c r="O2901" s="268">
        <v>0</v>
      </c>
      <c r="P2901" s="190" t="s">
        <v>657</v>
      </c>
      <c r="Q2901" s="377"/>
    </row>
    <row r="2902" spans="1:17" ht="63.75">
      <c r="A2902" s="265">
        <v>10</v>
      </c>
      <c r="B2902" s="190"/>
      <c r="C2902" s="266" t="s">
        <v>41</v>
      </c>
      <c r="D2902" s="267">
        <v>43930</v>
      </c>
      <c r="E2902" s="237" t="s">
        <v>6989</v>
      </c>
      <c r="F2902" s="237" t="s">
        <v>15</v>
      </c>
      <c r="G2902" s="237">
        <v>1306597</v>
      </c>
      <c r="H2902" s="190"/>
      <c r="I2902" s="248" t="s">
        <v>7333</v>
      </c>
      <c r="J2902" s="190"/>
      <c r="K2902" s="190"/>
      <c r="L2902" s="190"/>
      <c r="M2902" s="190"/>
      <c r="N2902" s="268">
        <v>50</v>
      </c>
      <c r="O2902" s="268">
        <v>0</v>
      </c>
      <c r="P2902" s="190" t="s">
        <v>657</v>
      </c>
      <c r="Q2902" s="377"/>
    </row>
    <row r="2903" spans="1:17" ht="63.75">
      <c r="A2903" s="265">
        <v>10</v>
      </c>
      <c r="B2903" s="190"/>
      <c r="C2903" s="266" t="s">
        <v>41</v>
      </c>
      <c r="D2903" s="267">
        <v>43930</v>
      </c>
      <c r="E2903" s="237" t="s">
        <v>6990</v>
      </c>
      <c r="F2903" s="237" t="s">
        <v>15</v>
      </c>
      <c r="G2903" s="237">
        <v>1306599</v>
      </c>
      <c r="H2903" s="190"/>
      <c r="I2903" s="248" t="s">
        <v>7334</v>
      </c>
      <c r="J2903" s="190"/>
      <c r="K2903" s="190"/>
      <c r="L2903" s="190"/>
      <c r="M2903" s="190"/>
      <c r="N2903" s="268">
        <v>50</v>
      </c>
      <c r="O2903" s="268">
        <v>0</v>
      </c>
      <c r="P2903" s="190" t="s">
        <v>657</v>
      </c>
      <c r="Q2903" s="377"/>
    </row>
    <row r="2904" spans="1:17" ht="63.75">
      <c r="A2904" s="265">
        <v>10</v>
      </c>
      <c r="B2904" s="190"/>
      <c r="C2904" s="266" t="s">
        <v>41</v>
      </c>
      <c r="D2904" s="267">
        <v>43930</v>
      </c>
      <c r="E2904" s="237" t="s">
        <v>6991</v>
      </c>
      <c r="F2904" s="237" t="s">
        <v>15</v>
      </c>
      <c r="G2904" s="237">
        <v>1306601</v>
      </c>
      <c r="H2904" s="190"/>
      <c r="I2904" s="248" t="s">
        <v>7335</v>
      </c>
      <c r="J2904" s="190"/>
      <c r="K2904" s="190"/>
      <c r="L2904" s="190"/>
      <c r="M2904" s="190"/>
      <c r="N2904" s="268">
        <v>50</v>
      </c>
      <c r="O2904" s="268">
        <v>0</v>
      </c>
      <c r="P2904" s="190" t="s">
        <v>657</v>
      </c>
      <c r="Q2904" s="377"/>
    </row>
    <row r="2905" spans="1:17" ht="38.25">
      <c r="A2905" s="265">
        <v>10</v>
      </c>
      <c r="B2905" s="190"/>
      <c r="C2905" s="266" t="s">
        <v>41</v>
      </c>
      <c r="D2905" s="267">
        <v>43930</v>
      </c>
      <c r="E2905" s="237" t="s">
        <v>6992</v>
      </c>
      <c r="F2905" s="237" t="s">
        <v>15</v>
      </c>
      <c r="G2905" s="237">
        <v>1306603</v>
      </c>
      <c r="H2905" s="190"/>
      <c r="I2905" s="248" t="s">
        <v>7336</v>
      </c>
      <c r="J2905" s="190"/>
      <c r="K2905" s="190"/>
      <c r="L2905" s="190"/>
      <c r="M2905" s="190"/>
      <c r="N2905" s="268">
        <v>50</v>
      </c>
      <c r="O2905" s="268">
        <v>0</v>
      </c>
      <c r="P2905" s="190" t="s">
        <v>657</v>
      </c>
      <c r="Q2905" s="377"/>
    </row>
    <row r="2906" spans="1:17" ht="63.75">
      <c r="A2906" s="265">
        <v>513</v>
      </c>
      <c r="B2906" s="190"/>
      <c r="C2906" s="266" t="s">
        <v>169</v>
      </c>
      <c r="D2906" s="267">
        <v>43930</v>
      </c>
      <c r="E2906" s="237" t="s">
        <v>6993</v>
      </c>
      <c r="F2906" s="237" t="s">
        <v>15</v>
      </c>
      <c r="G2906" s="237">
        <v>1306807</v>
      </c>
      <c r="H2906" s="190"/>
      <c r="I2906" s="248" t="s">
        <v>7337</v>
      </c>
      <c r="J2906" s="190"/>
      <c r="K2906" s="190"/>
      <c r="L2906" s="190"/>
      <c r="M2906" s="190"/>
      <c r="N2906" s="268">
        <v>50</v>
      </c>
      <c r="O2906" s="268">
        <v>0</v>
      </c>
      <c r="P2906" s="190" t="s">
        <v>657</v>
      </c>
      <c r="Q2906" s="377"/>
    </row>
    <row r="2907" spans="1:17" ht="63.75">
      <c r="A2907" s="265">
        <v>513</v>
      </c>
      <c r="B2907" s="190"/>
      <c r="C2907" s="266" t="s">
        <v>169</v>
      </c>
      <c r="D2907" s="267">
        <v>43930</v>
      </c>
      <c r="E2907" s="237" t="s">
        <v>6994</v>
      </c>
      <c r="F2907" s="237" t="s">
        <v>15</v>
      </c>
      <c r="G2907" s="237">
        <v>1306809</v>
      </c>
      <c r="H2907" s="190"/>
      <c r="I2907" s="248" t="s">
        <v>7338</v>
      </c>
      <c r="J2907" s="190"/>
      <c r="K2907" s="190"/>
      <c r="L2907" s="190"/>
      <c r="M2907" s="190"/>
      <c r="N2907" s="268">
        <v>50</v>
      </c>
      <c r="O2907" s="268">
        <v>0</v>
      </c>
      <c r="P2907" s="190" t="s">
        <v>657</v>
      </c>
      <c r="Q2907" s="377"/>
    </row>
    <row r="2908" spans="1:17" ht="51">
      <c r="A2908" s="265">
        <v>513</v>
      </c>
      <c r="B2908" s="190"/>
      <c r="C2908" s="266" t="s">
        <v>169</v>
      </c>
      <c r="D2908" s="267">
        <v>43930</v>
      </c>
      <c r="E2908" s="237" t="s">
        <v>6995</v>
      </c>
      <c r="F2908" s="237" t="s">
        <v>15</v>
      </c>
      <c r="G2908" s="237">
        <v>1306811</v>
      </c>
      <c r="H2908" s="190"/>
      <c r="I2908" s="248" t="s">
        <v>7339</v>
      </c>
      <c r="J2908" s="190"/>
      <c r="K2908" s="190"/>
      <c r="L2908" s="190"/>
      <c r="M2908" s="190"/>
      <c r="N2908" s="268">
        <v>50</v>
      </c>
      <c r="O2908" s="268">
        <v>0</v>
      </c>
      <c r="P2908" s="190" t="s">
        <v>657</v>
      </c>
      <c r="Q2908" s="377"/>
    </row>
    <row r="2909" spans="1:17" ht="63.75">
      <c r="A2909" s="265">
        <v>10</v>
      </c>
      <c r="B2909" s="190"/>
      <c r="C2909" s="266" t="s">
        <v>41</v>
      </c>
      <c r="D2909" s="267">
        <v>43930</v>
      </c>
      <c r="E2909" s="237" t="s">
        <v>6996</v>
      </c>
      <c r="F2909" s="237" t="s">
        <v>15</v>
      </c>
      <c r="G2909" s="237">
        <v>1306813</v>
      </c>
      <c r="H2909" s="190"/>
      <c r="I2909" s="248" t="s">
        <v>7340</v>
      </c>
      <c r="J2909" s="190"/>
      <c r="K2909" s="190"/>
      <c r="L2909" s="190"/>
      <c r="M2909" s="190"/>
      <c r="N2909" s="268">
        <v>50</v>
      </c>
      <c r="O2909" s="268">
        <v>0</v>
      </c>
      <c r="P2909" s="190" t="s">
        <v>657</v>
      </c>
      <c r="Q2909" s="377"/>
    </row>
    <row r="2910" spans="1:17" ht="63.75">
      <c r="A2910" s="265">
        <v>10</v>
      </c>
      <c r="B2910" s="190"/>
      <c r="C2910" s="266" t="s">
        <v>41</v>
      </c>
      <c r="D2910" s="267">
        <v>43930</v>
      </c>
      <c r="E2910" s="237" t="s">
        <v>6997</v>
      </c>
      <c r="F2910" s="237" t="s">
        <v>15</v>
      </c>
      <c r="G2910" s="237">
        <v>1306819</v>
      </c>
      <c r="H2910" s="190"/>
      <c r="I2910" s="248" t="s">
        <v>7341</v>
      </c>
      <c r="J2910" s="190"/>
      <c r="K2910" s="190"/>
      <c r="L2910" s="190"/>
      <c r="M2910" s="190"/>
      <c r="N2910" s="268">
        <v>50</v>
      </c>
      <c r="O2910" s="268">
        <v>0</v>
      </c>
      <c r="P2910" s="190" t="s">
        <v>657</v>
      </c>
      <c r="Q2910" s="377"/>
    </row>
    <row r="2911" spans="1:17" ht="89.25">
      <c r="A2911" s="265">
        <v>47</v>
      </c>
      <c r="B2911" s="190"/>
      <c r="C2911" s="266" t="s">
        <v>49</v>
      </c>
      <c r="D2911" s="267">
        <v>43930</v>
      </c>
      <c r="E2911" s="237" t="s">
        <v>6998</v>
      </c>
      <c r="F2911" s="237" t="s">
        <v>11</v>
      </c>
      <c r="G2911" s="237">
        <v>981933</v>
      </c>
      <c r="H2911" s="190"/>
      <c r="I2911" s="248" t="s">
        <v>7342</v>
      </c>
      <c r="J2911" s="190"/>
      <c r="K2911" s="190"/>
      <c r="L2911" s="190"/>
      <c r="M2911" s="190"/>
      <c r="N2911" s="268">
        <v>17819.25</v>
      </c>
      <c r="O2911" s="268">
        <v>0</v>
      </c>
      <c r="P2911" s="190" t="s">
        <v>657</v>
      </c>
      <c r="Q2911" s="377"/>
    </row>
    <row r="2912" spans="1:17" ht="89.25">
      <c r="A2912" s="265" t="s">
        <v>553</v>
      </c>
      <c r="B2912" s="190"/>
      <c r="C2912" s="266" t="s">
        <v>605</v>
      </c>
      <c r="D2912" s="267">
        <v>43930</v>
      </c>
      <c r="E2912" s="237" t="s">
        <v>6999</v>
      </c>
      <c r="F2912" s="237" t="s">
        <v>6</v>
      </c>
      <c r="G2912" s="237">
        <v>981949</v>
      </c>
      <c r="H2912" s="190"/>
      <c r="I2912" s="248" t="s">
        <v>7343</v>
      </c>
      <c r="J2912" s="190"/>
      <c r="K2912" s="190"/>
      <c r="L2912" s="190"/>
      <c r="M2912" s="190"/>
      <c r="N2912" s="268">
        <v>0</v>
      </c>
      <c r="O2912" s="268">
        <v>2936.93</v>
      </c>
      <c r="P2912" s="190" t="s">
        <v>657</v>
      </c>
      <c r="Q2912" s="377"/>
    </row>
    <row r="2913" spans="1:17" ht="89.25">
      <c r="A2913" s="265" t="s">
        <v>553</v>
      </c>
      <c r="B2913" s="190"/>
      <c r="C2913" s="266" t="s">
        <v>605</v>
      </c>
      <c r="D2913" s="267">
        <v>43930</v>
      </c>
      <c r="E2913" s="237" t="s">
        <v>7000</v>
      </c>
      <c r="F2913" s="237" t="s">
        <v>6</v>
      </c>
      <c r="G2913" s="237">
        <v>981949</v>
      </c>
      <c r="H2913" s="190"/>
      <c r="I2913" s="248" t="s">
        <v>7344</v>
      </c>
      <c r="J2913" s="190"/>
      <c r="K2913" s="190"/>
      <c r="L2913" s="190"/>
      <c r="M2913" s="190"/>
      <c r="N2913" s="268">
        <v>0</v>
      </c>
      <c r="O2913" s="268">
        <v>5025.45</v>
      </c>
      <c r="P2913" s="190" t="s">
        <v>657</v>
      </c>
      <c r="Q2913" s="377"/>
    </row>
    <row r="2914" spans="1:17" ht="51">
      <c r="A2914" s="265">
        <v>299</v>
      </c>
      <c r="B2914" s="190"/>
      <c r="C2914" s="266" t="s">
        <v>135</v>
      </c>
      <c r="D2914" s="267">
        <v>43934</v>
      </c>
      <c r="E2914" s="237" t="s">
        <v>7001</v>
      </c>
      <c r="F2914" s="237" t="s">
        <v>658</v>
      </c>
      <c r="G2914" s="237">
        <v>1380496</v>
      </c>
      <c r="H2914" s="190"/>
      <c r="I2914" s="248" t="s">
        <v>7345</v>
      </c>
      <c r="J2914" s="190"/>
      <c r="K2914" s="190"/>
      <c r="L2914" s="190"/>
      <c r="M2914" s="190"/>
      <c r="N2914" s="268">
        <v>0</v>
      </c>
      <c r="O2914" s="268">
        <v>675000</v>
      </c>
      <c r="P2914" s="190" t="s">
        <v>657</v>
      </c>
      <c r="Q2914" s="377"/>
    </row>
    <row r="2915" spans="1:17" ht="51">
      <c r="A2915" s="265">
        <v>513</v>
      </c>
      <c r="B2915" s="190"/>
      <c r="C2915" s="266" t="s">
        <v>169</v>
      </c>
      <c r="D2915" s="267">
        <v>43934</v>
      </c>
      <c r="E2915" s="237" t="s">
        <v>7003</v>
      </c>
      <c r="F2915" s="237" t="s">
        <v>15</v>
      </c>
      <c r="G2915" s="237">
        <v>1307259</v>
      </c>
      <c r="H2915" s="190"/>
      <c r="I2915" s="248" t="s">
        <v>7347</v>
      </c>
      <c r="J2915" s="190"/>
      <c r="K2915" s="190"/>
      <c r="L2915" s="190"/>
      <c r="M2915" s="190"/>
      <c r="N2915" s="268">
        <v>50</v>
      </c>
      <c r="O2915" s="268">
        <v>0</v>
      </c>
      <c r="P2915" s="190" t="s">
        <v>657</v>
      </c>
      <c r="Q2915" s="377"/>
    </row>
    <row r="2916" spans="1:17" ht="51">
      <c r="A2916" s="265">
        <v>513</v>
      </c>
      <c r="B2916" s="190"/>
      <c r="C2916" s="266" t="s">
        <v>169</v>
      </c>
      <c r="D2916" s="267">
        <v>43934</v>
      </c>
      <c r="E2916" s="237" t="s">
        <v>7004</v>
      </c>
      <c r="F2916" s="237" t="s">
        <v>15</v>
      </c>
      <c r="G2916" s="237">
        <v>1307261</v>
      </c>
      <c r="H2916" s="190"/>
      <c r="I2916" s="248" t="s">
        <v>7348</v>
      </c>
      <c r="J2916" s="190"/>
      <c r="K2916" s="190"/>
      <c r="L2916" s="190"/>
      <c r="M2916" s="190"/>
      <c r="N2916" s="268">
        <v>50</v>
      </c>
      <c r="O2916" s="268">
        <v>0</v>
      </c>
      <c r="P2916" s="190" t="s">
        <v>657</v>
      </c>
      <c r="Q2916" s="377"/>
    </row>
    <row r="2917" spans="1:17" ht="51">
      <c r="A2917" s="265">
        <v>513</v>
      </c>
      <c r="B2917" s="190"/>
      <c r="C2917" s="266" t="s">
        <v>169</v>
      </c>
      <c r="D2917" s="267">
        <v>43934</v>
      </c>
      <c r="E2917" s="237" t="s">
        <v>7005</v>
      </c>
      <c r="F2917" s="237" t="s">
        <v>15</v>
      </c>
      <c r="G2917" s="237">
        <v>1307263</v>
      </c>
      <c r="H2917" s="190"/>
      <c r="I2917" s="248" t="s">
        <v>7349</v>
      </c>
      <c r="J2917" s="190"/>
      <c r="K2917" s="190"/>
      <c r="L2917" s="190"/>
      <c r="M2917" s="190"/>
      <c r="N2917" s="268">
        <v>50</v>
      </c>
      <c r="O2917" s="268">
        <v>0</v>
      </c>
      <c r="P2917" s="190" t="s">
        <v>657</v>
      </c>
      <c r="Q2917" s="377"/>
    </row>
    <row r="2918" spans="1:17" ht="51">
      <c r="A2918" s="265">
        <v>513</v>
      </c>
      <c r="B2918" s="190"/>
      <c r="C2918" s="266" t="s">
        <v>169</v>
      </c>
      <c r="D2918" s="267">
        <v>43934</v>
      </c>
      <c r="E2918" s="237" t="s">
        <v>7006</v>
      </c>
      <c r="F2918" s="237" t="s">
        <v>15</v>
      </c>
      <c r="G2918" s="237">
        <v>1307265</v>
      </c>
      <c r="H2918" s="190"/>
      <c r="I2918" s="248" t="s">
        <v>7350</v>
      </c>
      <c r="J2918" s="190"/>
      <c r="K2918" s="190"/>
      <c r="L2918" s="190"/>
      <c r="M2918" s="190"/>
      <c r="N2918" s="268">
        <v>50</v>
      </c>
      <c r="O2918" s="268">
        <v>0</v>
      </c>
      <c r="P2918" s="190" t="s">
        <v>657</v>
      </c>
      <c r="Q2918" s="377"/>
    </row>
    <row r="2919" spans="1:17" ht="51">
      <c r="A2919" s="265">
        <v>119</v>
      </c>
      <c r="B2919" s="190"/>
      <c r="C2919" s="266" t="s">
        <v>62</v>
      </c>
      <c r="D2919" s="267">
        <v>43934</v>
      </c>
      <c r="E2919" s="237" t="s">
        <v>7007</v>
      </c>
      <c r="F2919" s="237" t="s">
        <v>11</v>
      </c>
      <c r="G2919" s="237">
        <v>982103</v>
      </c>
      <c r="H2919" s="190"/>
      <c r="I2919" s="248" t="s">
        <v>7351</v>
      </c>
      <c r="J2919" s="190"/>
      <c r="K2919" s="190"/>
      <c r="L2919" s="190"/>
      <c r="M2919" s="190"/>
      <c r="N2919" s="268">
        <v>50</v>
      </c>
      <c r="O2919" s="268">
        <v>0</v>
      </c>
      <c r="P2919" s="190" t="s">
        <v>657</v>
      </c>
      <c r="Q2919" s="377"/>
    </row>
    <row r="2920" spans="1:17" ht="51">
      <c r="A2920" s="265">
        <v>513</v>
      </c>
      <c r="B2920" s="190"/>
      <c r="C2920" s="266" t="s">
        <v>169</v>
      </c>
      <c r="D2920" s="267">
        <v>43934</v>
      </c>
      <c r="E2920" s="237" t="s">
        <v>7008</v>
      </c>
      <c r="F2920" s="237" t="s">
        <v>11</v>
      </c>
      <c r="G2920" s="237">
        <v>982111</v>
      </c>
      <c r="H2920" s="190"/>
      <c r="I2920" s="248" t="s">
        <v>7352</v>
      </c>
      <c r="J2920" s="190"/>
      <c r="K2920" s="190"/>
      <c r="L2920" s="190"/>
      <c r="M2920" s="190"/>
      <c r="N2920" s="268">
        <v>50</v>
      </c>
      <c r="O2920" s="268">
        <v>0</v>
      </c>
      <c r="P2920" s="190" t="s">
        <v>657</v>
      </c>
      <c r="Q2920" s="377"/>
    </row>
    <row r="2921" spans="1:17" ht="51">
      <c r="A2921" s="265">
        <v>513</v>
      </c>
      <c r="B2921" s="190"/>
      <c r="C2921" s="266" t="s">
        <v>169</v>
      </c>
      <c r="D2921" s="267">
        <v>43934</v>
      </c>
      <c r="E2921" s="237" t="s">
        <v>7009</v>
      </c>
      <c r="F2921" s="237" t="s">
        <v>15</v>
      </c>
      <c r="G2921" s="237">
        <v>1307286</v>
      </c>
      <c r="H2921" s="190"/>
      <c r="I2921" s="248" t="s">
        <v>7353</v>
      </c>
      <c r="J2921" s="190"/>
      <c r="K2921" s="190"/>
      <c r="L2921" s="190"/>
      <c r="M2921" s="190"/>
      <c r="N2921" s="268">
        <v>50</v>
      </c>
      <c r="O2921" s="268">
        <v>0</v>
      </c>
      <c r="P2921" s="190" t="s">
        <v>657</v>
      </c>
      <c r="Q2921" s="377"/>
    </row>
    <row r="2922" spans="1:17" ht="51">
      <c r="A2922" s="265">
        <v>513</v>
      </c>
      <c r="B2922" s="190"/>
      <c r="C2922" s="266" t="s">
        <v>169</v>
      </c>
      <c r="D2922" s="267">
        <v>43934</v>
      </c>
      <c r="E2922" s="237" t="s">
        <v>7010</v>
      </c>
      <c r="F2922" s="237" t="s">
        <v>15</v>
      </c>
      <c r="G2922" s="237">
        <v>1307288</v>
      </c>
      <c r="H2922" s="190"/>
      <c r="I2922" s="248" t="s">
        <v>7354</v>
      </c>
      <c r="J2922" s="190"/>
      <c r="K2922" s="190"/>
      <c r="L2922" s="190"/>
      <c r="M2922" s="190"/>
      <c r="N2922" s="268">
        <v>50</v>
      </c>
      <c r="O2922" s="268">
        <v>0</v>
      </c>
      <c r="P2922" s="190" t="s">
        <v>657</v>
      </c>
      <c r="Q2922" s="377"/>
    </row>
    <row r="2923" spans="1:17" ht="51">
      <c r="A2923" s="265">
        <v>513</v>
      </c>
      <c r="B2923" s="190"/>
      <c r="C2923" s="266" t="s">
        <v>169</v>
      </c>
      <c r="D2923" s="267">
        <v>43934</v>
      </c>
      <c r="E2923" s="237" t="s">
        <v>7011</v>
      </c>
      <c r="F2923" s="237" t="s">
        <v>15</v>
      </c>
      <c r="G2923" s="237">
        <v>1307290</v>
      </c>
      <c r="H2923" s="190"/>
      <c r="I2923" s="248" t="s">
        <v>7355</v>
      </c>
      <c r="J2923" s="190"/>
      <c r="K2923" s="190"/>
      <c r="L2923" s="190"/>
      <c r="M2923" s="190"/>
      <c r="N2923" s="268">
        <v>50</v>
      </c>
      <c r="O2923" s="268">
        <v>0</v>
      </c>
      <c r="P2923" s="190" t="s">
        <v>657</v>
      </c>
      <c r="Q2923" s="377"/>
    </row>
    <row r="2924" spans="1:17" ht="51">
      <c r="A2924" s="265">
        <v>117</v>
      </c>
      <c r="B2924" s="190"/>
      <c r="C2924" s="266" t="s">
        <v>61</v>
      </c>
      <c r="D2924" s="267">
        <v>43935</v>
      </c>
      <c r="E2924" s="237" t="s">
        <v>7012</v>
      </c>
      <c r="F2924" s="237" t="s">
        <v>11</v>
      </c>
      <c r="G2924" s="237">
        <v>982127</v>
      </c>
      <c r="H2924" s="190"/>
      <c r="I2924" s="248" t="s">
        <v>7356</v>
      </c>
      <c r="J2924" s="190"/>
      <c r="K2924" s="190"/>
      <c r="L2924" s="190"/>
      <c r="M2924" s="190"/>
      <c r="N2924" s="268">
        <v>50</v>
      </c>
      <c r="O2924" s="268">
        <v>0</v>
      </c>
      <c r="P2924" s="190" t="s">
        <v>657</v>
      </c>
      <c r="Q2924" s="377"/>
    </row>
    <row r="2925" spans="1:17" ht="51">
      <c r="A2925" s="265">
        <v>513</v>
      </c>
      <c r="B2925" s="190"/>
      <c r="C2925" s="266" t="s">
        <v>169</v>
      </c>
      <c r="D2925" s="267">
        <v>43935</v>
      </c>
      <c r="E2925" s="237" t="s">
        <v>7013</v>
      </c>
      <c r="F2925" s="237" t="s">
        <v>15</v>
      </c>
      <c r="G2925" s="237">
        <v>1307649</v>
      </c>
      <c r="H2925" s="190"/>
      <c r="I2925" s="248" t="s">
        <v>7357</v>
      </c>
      <c r="J2925" s="190"/>
      <c r="K2925" s="190"/>
      <c r="L2925" s="190"/>
      <c r="M2925" s="190"/>
      <c r="N2925" s="268">
        <v>50</v>
      </c>
      <c r="O2925" s="268">
        <v>0</v>
      </c>
      <c r="P2925" s="190" t="s">
        <v>657</v>
      </c>
      <c r="Q2925" s="377"/>
    </row>
    <row r="2926" spans="1:17" ht="51">
      <c r="A2926" s="265">
        <v>117</v>
      </c>
      <c r="B2926" s="190"/>
      <c r="C2926" s="266" t="s">
        <v>61</v>
      </c>
      <c r="D2926" s="267">
        <v>43935</v>
      </c>
      <c r="E2926" s="237" t="s">
        <v>7014</v>
      </c>
      <c r="F2926" s="237" t="s">
        <v>11</v>
      </c>
      <c r="G2926" s="237">
        <v>982146</v>
      </c>
      <c r="H2926" s="190"/>
      <c r="I2926" s="248" t="s">
        <v>7358</v>
      </c>
      <c r="J2926" s="190"/>
      <c r="K2926" s="190"/>
      <c r="L2926" s="190"/>
      <c r="M2926" s="190"/>
      <c r="N2926" s="268">
        <v>50</v>
      </c>
      <c r="O2926" s="268">
        <v>0</v>
      </c>
      <c r="P2926" s="190" t="s">
        <v>657</v>
      </c>
      <c r="Q2926" s="377"/>
    </row>
    <row r="2927" spans="1:17" ht="51">
      <c r="A2927" s="265">
        <v>513</v>
      </c>
      <c r="B2927" s="190"/>
      <c r="C2927" s="266" t="s">
        <v>169</v>
      </c>
      <c r="D2927" s="267">
        <v>43935</v>
      </c>
      <c r="E2927" s="237" t="s">
        <v>7015</v>
      </c>
      <c r="F2927" s="237" t="s">
        <v>15</v>
      </c>
      <c r="G2927" s="237">
        <v>1307724</v>
      </c>
      <c r="H2927" s="190"/>
      <c r="I2927" s="248" t="s">
        <v>7359</v>
      </c>
      <c r="J2927" s="190"/>
      <c r="K2927" s="190"/>
      <c r="L2927" s="190"/>
      <c r="M2927" s="190"/>
      <c r="N2927" s="268">
        <v>50</v>
      </c>
      <c r="O2927" s="268">
        <v>0</v>
      </c>
      <c r="P2927" s="190" t="s">
        <v>657</v>
      </c>
      <c r="Q2927" s="377"/>
    </row>
    <row r="2928" spans="1:17" ht="51">
      <c r="A2928" s="265">
        <v>291</v>
      </c>
      <c r="B2928" s="190"/>
      <c r="C2928" s="266" t="s">
        <v>128</v>
      </c>
      <c r="D2928" s="267">
        <v>43935</v>
      </c>
      <c r="E2928" s="237" t="s">
        <v>7016</v>
      </c>
      <c r="F2928" s="237" t="s">
        <v>13</v>
      </c>
      <c r="G2928" s="237">
        <v>982151</v>
      </c>
      <c r="H2928" s="190"/>
      <c r="I2928" s="248" t="s">
        <v>7360</v>
      </c>
      <c r="J2928" s="190"/>
      <c r="K2928" s="190"/>
      <c r="L2928" s="190"/>
      <c r="M2928" s="190"/>
      <c r="N2928" s="268">
        <v>20098589.25</v>
      </c>
      <c r="O2928" s="268">
        <v>0</v>
      </c>
      <c r="P2928" s="190" t="s">
        <v>657</v>
      </c>
      <c r="Q2928" s="377"/>
    </row>
    <row r="2929" spans="1:17" ht="63.75">
      <c r="A2929" s="265">
        <v>291</v>
      </c>
      <c r="B2929" s="190"/>
      <c r="C2929" s="266" t="s">
        <v>128</v>
      </c>
      <c r="D2929" s="267">
        <v>43935</v>
      </c>
      <c r="E2929" s="237" t="s">
        <v>7017</v>
      </c>
      <c r="F2929" s="237" t="s">
        <v>11</v>
      </c>
      <c r="G2929" s="237">
        <v>982151</v>
      </c>
      <c r="H2929" s="190"/>
      <c r="I2929" s="248" t="s">
        <v>7361</v>
      </c>
      <c r="J2929" s="190"/>
      <c r="K2929" s="190"/>
      <c r="L2929" s="190"/>
      <c r="M2929" s="190"/>
      <c r="N2929" s="268">
        <v>20079.830000000002</v>
      </c>
      <c r="O2929" s="268">
        <v>0</v>
      </c>
      <c r="P2929" s="190" t="s">
        <v>657</v>
      </c>
      <c r="Q2929" s="377"/>
    </row>
    <row r="2930" spans="1:17" ht="51">
      <c r="A2930" s="265">
        <v>513</v>
      </c>
      <c r="B2930" s="190"/>
      <c r="C2930" s="266" t="s">
        <v>169</v>
      </c>
      <c r="D2930" s="267">
        <v>43936</v>
      </c>
      <c r="E2930" s="237" t="s">
        <v>7018</v>
      </c>
      <c r="F2930" s="237" t="s">
        <v>15</v>
      </c>
      <c r="G2930" s="237">
        <v>1308031</v>
      </c>
      <c r="H2930" s="190"/>
      <c r="I2930" s="248" t="s">
        <v>7362</v>
      </c>
      <c r="J2930" s="190"/>
      <c r="K2930" s="190"/>
      <c r="L2930" s="190"/>
      <c r="M2930" s="190"/>
      <c r="N2930" s="268">
        <v>50</v>
      </c>
      <c r="O2930" s="268">
        <v>0</v>
      </c>
      <c r="P2930" s="190" t="s">
        <v>657</v>
      </c>
      <c r="Q2930" s="377"/>
    </row>
    <row r="2931" spans="1:17" ht="51">
      <c r="A2931" s="265">
        <v>513</v>
      </c>
      <c r="B2931" s="190"/>
      <c r="C2931" s="266" t="s">
        <v>169</v>
      </c>
      <c r="D2931" s="267">
        <v>43936</v>
      </c>
      <c r="E2931" s="237" t="s">
        <v>7019</v>
      </c>
      <c r="F2931" s="237" t="s">
        <v>15</v>
      </c>
      <c r="G2931" s="237">
        <v>1308029</v>
      </c>
      <c r="H2931" s="190"/>
      <c r="I2931" s="248" t="s">
        <v>7362</v>
      </c>
      <c r="J2931" s="190"/>
      <c r="K2931" s="190"/>
      <c r="L2931" s="190"/>
      <c r="M2931" s="190"/>
      <c r="N2931" s="268">
        <v>50</v>
      </c>
      <c r="O2931" s="268">
        <v>0</v>
      </c>
      <c r="P2931" s="190" t="s">
        <v>657</v>
      </c>
      <c r="Q2931" s="377"/>
    </row>
    <row r="2932" spans="1:17" ht="63.75">
      <c r="A2932" s="265">
        <v>513</v>
      </c>
      <c r="B2932" s="190"/>
      <c r="C2932" s="266" t="s">
        <v>169</v>
      </c>
      <c r="D2932" s="267">
        <v>43936</v>
      </c>
      <c r="E2932" s="237" t="s">
        <v>7020</v>
      </c>
      <c r="F2932" s="237" t="s">
        <v>15</v>
      </c>
      <c r="G2932" s="237">
        <v>1308027</v>
      </c>
      <c r="H2932" s="190"/>
      <c r="I2932" s="248" t="s">
        <v>7363</v>
      </c>
      <c r="J2932" s="190"/>
      <c r="K2932" s="190"/>
      <c r="L2932" s="190"/>
      <c r="M2932" s="190"/>
      <c r="N2932" s="268">
        <v>50</v>
      </c>
      <c r="O2932" s="268">
        <v>0</v>
      </c>
      <c r="P2932" s="190" t="s">
        <v>657</v>
      </c>
      <c r="Q2932" s="377"/>
    </row>
    <row r="2933" spans="1:17" ht="51">
      <c r="A2933" s="265">
        <v>513</v>
      </c>
      <c r="B2933" s="190"/>
      <c r="C2933" s="266" t="s">
        <v>169</v>
      </c>
      <c r="D2933" s="267">
        <v>43936</v>
      </c>
      <c r="E2933" s="237" t="s">
        <v>7021</v>
      </c>
      <c r="F2933" s="237" t="s">
        <v>15</v>
      </c>
      <c r="G2933" s="237">
        <v>1308033</v>
      </c>
      <c r="H2933" s="190"/>
      <c r="I2933" s="248" t="s">
        <v>7362</v>
      </c>
      <c r="J2933" s="190"/>
      <c r="K2933" s="190"/>
      <c r="L2933" s="190"/>
      <c r="M2933" s="190"/>
      <c r="N2933" s="268">
        <v>50</v>
      </c>
      <c r="O2933" s="268">
        <v>0</v>
      </c>
      <c r="P2933" s="190" t="s">
        <v>657</v>
      </c>
      <c r="Q2933" s="377"/>
    </row>
    <row r="2934" spans="1:17" ht="63.75">
      <c r="A2934" s="265" t="s">
        <v>554</v>
      </c>
      <c r="B2934" s="190"/>
      <c r="C2934" s="266" t="s">
        <v>728</v>
      </c>
      <c r="D2934" s="267">
        <v>43936</v>
      </c>
      <c r="E2934" s="237" t="s">
        <v>7023</v>
      </c>
      <c r="F2934" s="237" t="s">
        <v>11</v>
      </c>
      <c r="G2934" s="237">
        <v>13387</v>
      </c>
      <c r="H2934" s="190"/>
      <c r="I2934" s="248" t="s">
        <v>7365</v>
      </c>
      <c r="J2934" s="190"/>
      <c r="K2934" s="190"/>
      <c r="L2934" s="190"/>
      <c r="M2934" s="190"/>
      <c r="N2934" s="268">
        <v>1521.13</v>
      </c>
      <c r="O2934" s="268">
        <v>0</v>
      </c>
      <c r="P2934" s="190" t="s">
        <v>657</v>
      </c>
      <c r="Q2934" s="377"/>
    </row>
    <row r="2935" spans="1:17" ht="63.75">
      <c r="A2935" s="265" t="s">
        <v>554</v>
      </c>
      <c r="B2935" s="190"/>
      <c r="C2935" s="266" t="s">
        <v>728</v>
      </c>
      <c r="D2935" s="267">
        <v>43936</v>
      </c>
      <c r="E2935" s="237" t="s">
        <v>7024</v>
      </c>
      <c r="F2935" s="237" t="s">
        <v>11</v>
      </c>
      <c r="G2935" s="237">
        <v>13404</v>
      </c>
      <c r="H2935" s="190"/>
      <c r="I2935" s="248" t="s">
        <v>7366</v>
      </c>
      <c r="J2935" s="190"/>
      <c r="K2935" s="190"/>
      <c r="L2935" s="190"/>
      <c r="M2935" s="190"/>
      <c r="N2935" s="268">
        <v>2944.03</v>
      </c>
      <c r="O2935" s="268">
        <v>0</v>
      </c>
      <c r="P2935" s="190" t="s">
        <v>657</v>
      </c>
      <c r="Q2935" s="377"/>
    </row>
    <row r="2936" spans="1:17" ht="51">
      <c r="A2936" s="265" t="s">
        <v>554</v>
      </c>
      <c r="B2936" s="190"/>
      <c r="C2936" s="266" t="s">
        <v>728</v>
      </c>
      <c r="D2936" s="267">
        <v>43936</v>
      </c>
      <c r="E2936" s="237" t="s">
        <v>7025</v>
      </c>
      <c r="F2936" s="237" t="s">
        <v>11</v>
      </c>
      <c r="G2936" s="237">
        <v>13456</v>
      </c>
      <c r="H2936" s="190"/>
      <c r="I2936" s="248" t="s">
        <v>7367</v>
      </c>
      <c r="J2936" s="190"/>
      <c r="K2936" s="190"/>
      <c r="L2936" s="190"/>
      <c r="M2936" s="190"/>
      <c r="N2936" s="268">
        <v>298.88</v>
      </c>
      <c r="O2936" s="268">
        <v>0</v>
      </c>
      <c r="P2936" s="190" t="s">
        <v>657</v>
      </c>
      <c r="Q2936" s="377"/>
    </row>
    <row r="2937" spans="1:17" ht="63.75">
      <c r="A2937" s="265" t="s">
        <v>554</v>
      </c>
      <c r="B2937" s="190"/>
      <c r="C2937" s="266" t="s">
        <v>728</v>
      </c>
      <c r="D2937" s="267">
        <v>43936</v>
      </c>
      <c r="E2937" s="237" t="s">
        <v>7026</v>
      </c>
      <c r="F2937" s="237" t="s">
        <v>11</v>
      </c>
      <c r="G2937" s="237">
        <v>13405</v>
      </c>
      <c r="H2937" s="190"/>
      <c r="I2937" s="248" t="s">
        <v>7368</v>
      </c>
      <c r="J2937" s="190"/>
      <c r="K2937" s="190"/>
      <c r="L2937" s="190"/>
      <c r="M2937" s="190"/>
      <c r="N2937" s="268">
        <v>903.86</v>
      </c>
      <c r="O2937" s="268">
        <v>0</v>
      </c>
      <c r="P2937" s="190" t="s">
        <v>657</v>
      </c>
      <c r="Q2937" s="377"/>
    </row>
    <row r="2938" spans="1:17" ht="63.75">
      <c r="A2938" s="265">
        <v>383</v>
      </c>
      <c r="B2938" s="190"/>
      <c r="C2938" s="266" t="s">
        <v>1296</v>
      </c>
      <c r="D2938" s="267">
        <v>43936</v>
      </c>
      <c r="E2938" s="237" t="s">
        <v>7027</v>
      </c>
      <c r="F2938" s="237" t="s">
        <v>11</v>
      </c>
      <c r="G2938" s="237">
        <v>982187</v>
      </c>
      <c r="H2938" s="190"/>
      <c r="I2938" s="248" t="s">
        <v>7369</v>
      </c>
      <c r="J2938" s="190"/>
      <c r="K2938" s="190"/>
      <c r="L2938" s="190"/>
      <c r="M2938" s="190"/>
      <c r="N2938" s="268">
        <v>50</v>
      </c>
      <c r="O2938" s="268">
        <v>0</v>
      </c>
      <c r="P2938" s="190" t="s">
        <v>657</v>
      </c>
      <c r="Q2938" s="377"/>
    </row>
    <row r="2939" spans="1:17" ht="51">
      <c r="A2939" s="265">
        <v>119</v>
      </c>
      <c r="B2939" s="190"/>
      <c r="C2939" s="266" t="s">
        <v>62</v>
      </c>
      <c r="D2939" s="267">
        <v>43936</v>
      </c>
      <c r="E2939" s="237" t="s">
        <v>7028</v>
      </c>
      <c r="F2939" s="237" t="s">
        <v>11</v>
      </c>
      <c r="G2939" s="237">
        <v>982190</v>
      </c>
      <c r="H2939" s="190"/>
      <c r="I2939" s="248" t="s">
        <v>7370</v>
      </c>
      <c r="J2939" s="190"/>
      <c r="K2939" s="190"/>
      <c r="L2939" s="190"/>
      <c r="M2939" s="190"/>
      <c r="N2939" s="268">
        <v>50</v>
      </c>
      <c r="O2939" s="268">
        <v>0</v>
      </c>
      <c r="P2939" s="190" t="s">
        <v>657</v>
      </c>
      <c r="Q2939" s="377"/>
    </row>
    <row r="2940" spans="1:17" ht="51">
      <c r="A2940" s="265" t="s">
        <v>554</v>
      </c>
      <c r="B2940" s="190"/>
      <c r="C2940" s="266" t="s">
        <v>728</v>
      </c>
      <c r="D2940" s="267">
        <v>43936</v>
      </c>
      <c r="E2940" s="237" t="s">
        <v>7029</v>
      </c>
      <c r="F2940" s="237" t="s">
        <v>6</v>
      </c>
      <c r="G2940" s="237">
        <v>1308080</v>
      </c>
      <c r="H2940" s="190"/>
      <c r="I2940" s="248" t="s">
        <v>7371</v>
      </c>
      <c r="J2940" s="190"/>
      <c r="K2940" s="190"/>
      <c r="L2940" s="190"/>
      <c r="M2940" s="190"/>
      <c r="N2940" s="268">
        <v>0</v>
      </c>
      <c r="O2940" s="268">
        <v>2776719.56</v>
      </c>
      <c r="P2940" s="190" t="s">
        <v>657</v>
      </c>
      <c r="Q2940" s="377"/>
    </row>
    <row r="2941" spans="1:17" ht="63.75">
      <c r="A2941" s="265" t="s">
        <v>554</v>
      </c>
      <c r="B2941" s="190"/>
      <c r="C2941" s="266" t="s">
        <v>728</v>
      </c>
      <c r="D2941" s="267">
        <v>43936</v>
      </c>
      <c r="E2941" s="237" t="s">
        <v>7030</v>
      </c>
      <c r="F2941" s="237" t="s">
        <v>11</v>
      </c>
      <c r="G2941" s="237">
        <v>13383</v>
      </c>
      <c r="H2941" s="190"/>
      <c r="I2941" s="248" t="s">
        <v>7372</v>
      </c>
      <c r="J2941" s="190"/>
      <c r="K2941" s="190"/>
      <c r="L2941" s="190"/>
      <c r="M2941" s="190"/>
      <c r="N2941" s="268">
        <v>1611.75</v>
      </c>
      <c r="O2941" s="268">
        <v>0</v>
      </c>
      <c r="P2941" s="190" t="s">
        <v>657</v>
      </c>
      <c r="Q2941" s="377"/>
    </row>
    <row r="2942" spans="1:17" ht="51">
      <c r="A2942" s="265" t="s">
        <v>554</v>
      </c>
      <c r="B2942" s="190"/>
      <c r="C2942" s="266" t="s">
        <v>728</v>
      </c>
      <c r="D2942" s="267">
        <v>43936</v>
      </c>
      <c r="E2942" s="237" t="s">
        <v>7031</v>
      </c>
      <c r="F2942" s="237" t="s">
        <v>11</v>
      </c>
      <c r="G2942" s="237">
        <v>13412</v>
      </c>
      <c r="H2942" s="190"/>
      <c r="I2942" s="248" t="s">
        <v>7373</v>
      </c>
      <c r="J2942" s="190"/>
      <c r="K2942" s="190"/>
      <c r="L2942" s="190"/>
      <c r="M2942" s="190"/>
      <c r="N2942" s="268">
        <v>279.95</v>
      </c>
      <c r="O2942" s="268">
        <v>0</v>
      </c>
      <c r="P2942" s="190" t="s">
        <v>657</v>
      </c>
      <c r="Q2942" s="377"/>
    </row>
    <row r="2943" spans="1:17" ht="63.75">
      <c r="A2943" s="265" t="s">
        <v>554</v>
      </c>
      <c r="B2943" s="190"/>
      <c r="C2943" s="266" t="s">
        <v>728</v>
      </c>
      <c r="D2943" s="267">
        <v>43936</v>
      </c>
      <c r="E2943" s="237" t="s">
        <v>7032</v>
      </c>
      <c r="F2943" s="237" t="s">
        <v>11</v>
      </c>
      <c r="G2943" s="237">
        <v>13411</v>
      </c>
      <c r="H2943" s="190"/>
      <c r="I2943" s="248" t="s">
        <v>7374</v>
      </c>
      <c r="J2943" s="190"/>
      <c r="K2943" s="190"/>
      <c r="L2943" s="190"/>
      <c r="M2943" s="190"/>
      <c r="N2943" s="268">
        <v>1425.36</v>
      </c>
      <c r="O2943" s="268">
        <v>0</v>
      </c>
      <c r="P2943" s="190" t="s">
        <v>657</v>
      </c>
      <c r="Q2943" s="377"/>
    </row>
    <row r="2944" spans="1:17" ht="51">
      <c r="A2944" s="265" t="s">
        <v>554</v>
      </c>
      <c r="B2944" s="190"/>
      <c r="C2944" s="266" t="s">
        <v>728</v>
      </c>
      <c r="D2944" s="267">
        <v>43936</v>
      </c>
      <c r="E2944" s="237" t="s">
        <v>7033</v>
      </c>
      <c r="F2944" s="237" t="s">
        <v>11</v>
      </c>
      <c r="G2944" s="237">
        <v>13410</v>
      </c>
      <c r="H2944" s="190"/>
      <c r="I2944" s="248" t="s">
        <v>7375</v>
      </c>
      <c r="J2944" s="190"/>
      <c r="K2944" s="190"/>
      <c r="L2944" s="190"/>
      <c r="M2944" s="190"/>
      <c r="N2944" s="268">
        <v>270.89</v>
      </c>
      <c r="O2944" s="268">
        <v>0</v>
      </c>
      <c r="P2944" s="190" t="s">
        <v>657</v>
      </c>
      <c r="Q2944" s="377"/>
    </row>
    <row r="2945" spans="1:17" ht="63.75">
      <c r="A2945" s="265" t="s">
        <v>554</v>
      </c>
      <c r="B2945" s="190"/>
      <c r="C2945" s="266" t="s">
        <v>728</v>
      </c>
      <c r="D2945" s="267">
        <v>43936</v>
      </c>
      <c r="E2945" s="237" t="s">
        <v>7034</v>
      </c>
      <c r="F2945" s="237" t="s">
        <v>11</v>
      </c>
      <c r="G2945" s="237">
        <v>13408</v>
      </c>
      <c r="H2945" s="190"/>
      <c r="I2945" s="248" t="s">
        <v>7376</v>
      </c>
      <c r="J2945" s="190"/>
      <c r="K2945" s="190"/>
      <c r="L2945" s="190"/>
      <c r="M2945" s="190"/>
      <c r="N2945" s="268">
        <v>382.37</v>
      </c>
      <c r="O2945" s="268">
        <v>0</v>
      </c>
      <c r="P2945" s="190" t="s">
        <v>657</v>
      </c>
      <c r="Q2945" s="377"/>
    </row>
    <row r="2946" spans="1:17" ht="51">
      <c r="A2946" s="265" t="s">
        <v>554</v>
      </c>
      <c r="B2946" s="190"/>
      <c r="C2946" s="266" t="s">
        <v>728</v>
      </c>
      <c r="D2946" s="267">
        <v>43936</v>
      </c>
      <c r="E2946" s="237" t="s">
        <v>7035</v>
      </c>
      <c r="F2946" s="237" t="s">
        <v>11</v>
      </c>
      <c r="G2946" s="237">
        <v>13407</v>
      </c>
      <c r="H2946" s="190"/>
      <c r="I2946" s="248" t="s">
        <v>7377</v>
      </c>
      <c r="J2946" s="190"/>
      <c r="K2946" s="190"/>
      <c r="L2946" s="190"/>
      <c r="M2946" s="190"/>
      <c r="N2946" s="268">
        <v>392.25</v>
      </c>
      <c r="O2946" s="268">
        <v>0</v>
      </c>
      <c r="P2946" s="190" t="s">
        <v>657</v>
      </c>
      <c r="Q2946" s="377"/>
    </row>
    <row r="2947" spans="1:17" ht="51">
      <c r="A2947" s="265" t="s">
        <v>554</v>
      </c>
      <c r="B2947" s="190"/>
      <c r="C2947" s="266" t="s">
        <v>728</v>
      </c>
      <c r="D2947" s="267">
        <v>43936</v>
      </c>
      <c r="E2947" s="237" t="s">
        <v>7036</v>
      </c>
      <c r="F2947" s="237" t="s">
        <v>11</v>
      </c>
      <c r="G2947" s="237">
        <v>13406</v>
      </c>
      <c r="H2947" s="190"/>
      <c r="I2947" s="248" t="s">
        <v>7378</v>
      </c>
      <c r="J2947" s="190"/>
      <c r="K2947" s="190"/>
      <c r="L2947" s="190"/>
      <c r="M2947" s="190"/>
      <c r="N2947" s="268">
        <v>279.39999999999998</v>
      </c>
      <c r="O2947" s="268">
        <v>0</v>
      </c>
      <c r="P2947" s="190" t="s">
        <v>657</v>
      </c>
      <c r="Q2947" s="377"/>
    </row>
    <row r="2948" spans="1:17" ht="51">
      <c r="A2948" s="265">
        <v>513</v>
      </c>
      <c r="B2948" s="190"/>
      <c r="C2948" s="266" t="s">
        <v>169</v>
      </c>
      <c r="D2948" s="267">
        <v>43936</v>
      </c>
      <c r="E2948" s="237" t="s">
        <v>7037</v>
      </c>
      <c r="F2948" s="237" t="s">
        <v>15</v>
      </c>
      <c r="G2948" s="237">
        <v>1308083</v>
      </c>
      <c r="H2948" s="190"/>
      <c r="I2948" s="248" t="s">
        <v>7379</v>
      </c>
      <c r="J2948" s="190"/>
      <c r="K2948" s="190"/>
      <c r="L2948" s="190"/>
      <c r="M2948" s="190"/>
      <c r="N2948" s="268">
        <v>50</v>
      </c>
      <c r="O2948" s="268">
        <v>0</v>
      </c>
      <c r="P2948" s="190" t="s">
        <v>657</v>
      </c>
      <c r="Q2948" s="377"/>
    </row>
    <row r="2949" spans="1:17" ht="51">
      <c r="A2949" s="265">
        <v>117</v>
      </c>
      <c r="B2949" s="190"/>
      <c r="C2949" s="266" t="s">
        <v>61</v>
      </c>
      <c r="D2949" s="267">
        <v>43937</v>
      </c>
      <c r="E2949" s="237" t="s">
        <v>7038</v>
      </c>
      <c r="F2949" s="237" t="s">
        <v>11</v>
      </c>
      <c r="G2949" s="237">
        <v>982213</v>
      </c>
      <c r="H2949" s="190"/>
      <c r="I2949" s="248" t="s">
        <v>7380</v>
      </c>
      <c r="J2949" s="190"/>
      <c r="K2949" s="190"/>
      <c r="L2949" s="190"/>
      <c r="M2949" s="190"/>
      <c r="N2949" s="268">
        <v>50</v>
      </c>
      <c r="O2949" s="268">
        <v>0</v>
      </c>
      <c r="P2949" s="190" t="s">
        <v>657</v>
      </c>
      <c r="Q2949" s="377"/>
    </row>
    <row r="2950" spans="1:17" ht="76.5">
      <c r="A2950" s="265">
        <v>16</v>
      </c>
      <c r="B2950" s="190"/>
      <c r="C2950" s="266" t="s">
        <v>43</v>
      </c>
      <c r="D2950" s="267">
        <v>43937</v>
      </c>
      <c r="E2950" s="237" t="s">
        <v>7039</v>
      </c>
      <c r="F2950" s="237" t="s">
        <v>13</v>
      </c>
      <c r="G2950" s="237">
        <v>982254</v>
      </c>
      <c r="H2950" s="190"/>
      <c r="I2950" s="248" t="s">
        <v>7381</v>
      </c>
      <c r="J2950" s="190"/>
      <c r="K2950" s="190"/>
      <c r="L2950" s="190"/>
      <c r="M2950" s="190"/>
      <c r="N2950" s="268">
        <v>113.94</v>
      </c>
      <c r="O2950" s="268">
        <v>0</v>
      </c>
      <c r="P2950" s="190" t="s">
        <v>657</v>
      </c>
      <c r="Q2950" s="377"/>
    </row>
    <row r="2951" spans="1:17" ht="89.25">
      <c r="A2951" s="265">
        <v>16</v>
      </c>
      <c r="B2951" s="190"/>
      <c r="C2951" s="266" t="s">
        <v>43</v>
      </c>
      <c r="D2951" s="267">
        <v>43937</v>
      </c>
      <c r="E2951" s="237" t="s">
        <v>7040</v>
      </c>
      <c r="F2951" s="237" t="s">
        <v>11</v>
      </c>
      <c r="G2951" s="237">
        <v>982254</v>
      </c>
      <c r="H2951" s="190"/>
      <c r="I2951" s="248" t="s">
        <v>7382</v>
      </c>
      <c r="J2951" s="190"/>
      <c r="K2951" s="190"/>
      <c r="L2951" s="190"/>
      <c r="M2951" s="190"/>
      <c r="N2951" s="268">
        <v>50</v>
      </c>
      <c r="O2951" s="268">
        <v>0</v>
      </c>
      <c r="P2951" s="190" t="s">
        <v>657</v>
      </c>
      <c r="Q2951" s="377"/>
    </row>
    <row r="2952" spans="1:17" ht="76.5">
      <c r="A2952" s="265">
        <v>16</v>
      </c>
      <c r="B2952" s="190"/>
      <c r="C2952" s="266" t="s">
        <v>43</v>
      </c>
      <c r="D2952" s="267">
        <v>43937</v>
      </c>
      <c r="E2952" s="237" t="s">
        <v>7041</v>
      </c>
      <c r="F2952" s="237" t="s">
        <v>13</v>
      </c>
      <c r="G2952" s="237">
        <v>982258</v>
      </c>
      <c r="H2952" s="190"/>
      <c r="I2952" s="248" t="s">
        <v>7383</v>
      </c>
      <c r="J2952" s="190"/>
      <c r="K2952" s="190"/>
      <c r="L2952" s="190"/>
      <c r="M2952" s="190"/>
      <c r="N2952" s="268">
        <v>53.17</v>
      </c>
      <c r="O2952" s="268">
        <v>0</v>
      </c>
      <c r="P2952" s="190" t="s">
        <v>657</v>
      </c>
      <c r="Q2952" s="377"/>
    </row>
    <row r="2953" spans="1:17" ht="89.25">
      <c r="A2953" s="265">
        <v>197</v>
      </c>
      <c r="B2953" s="190"/>
      <c r="C2953" s="266" t="s">
        <v>1291</v>
      </c>
      <c r="D2953" s="267">
        <v>43937</v>
      </c>
      <c r="E2953" s="237" t="s">
        <v>7042</v>
      </c>
      <c r="F2953" s="237" t="s">
        <v>11</v>
      </c>
      <c r="G2953" s="237">
        <v>982261</v>
      </c>
      <c r="H2953" s="190"/>
      <c r="I2953" s="248" t="s">
        <v>7384</v>
      </c>
      <c r="J2953" s="190"/>
      <c r="K2953" s="190"/>
      <c r="L2953" s="190"/>
      <c r="M2953" s="190"/>
      <c r="N2953" s="268">
        <v>50</v>
      </c>
      <c r="O2953" s="268">
        <v>0</v>
      </c>
      <c r="P2953" s="190" t="s">
        <v>657</v>
      </c>
      <c r="Q2953" s="377"/>
    </row>
    <row r="2954" spans="1:17" ht="76.5">
      <c r="A2954" s="265">
        <v>16</v>
      </c>
      <c r="B2954" s="190"/>
      <c r="C2954" s="266" t="s">
        <v>43</v>
      </c>
      <c r="D2954" s="267">
        <v>43937</v>
      </c>
      <c r="E2954" s="237" t="s">
        <v>7043</v>
      </c>
      <c r="F2954" s="237" t="s">
        <v>13</v>
      </c>
      <c r="G2954" s="237">
        <v>982260</v>
      </c>
      <c r="H2954" s="190"/>
      <c r="I2954" s="248" t="s">
        <v>7385</v>
      </c>
      <c r="J2954" s="190"/>
      <c r="K2954" s="190"/>
      <c r="L2954" s="190"/>
      <c r="M2954" s="190"/>
      <c r="N2954" s="268">
        <v>19</v>
      </c>
      <c r="O2954" s="268">
        <v>0</v>
      </c>
      <c r="P2954" s="190" t="s">
        <v>657</v>
      </c>
      <c r="Q2954" s="377"/>
    </row>
    <row r="2955" spans="1:17" ht="89.25">
      <c r="A2955" s="265">
        <v>16</v>
      </c>
      <c r="B2955" s="190"/>
      <c r="C2955" s="266" t="s">
        <v>43</v>
      </c>
      <c r="D2955" s="267">
        <v>43937</v>
      </c>
      <c r="E2955" s="237" t="s">
        <v>7044</v>
      </c>
      <c r="F2955" s="237" t="s">
        <v>11</v>
      </c>
      <c r="G2955" s="237">
        <v>982260</v>
      </c>
      <c r="H2955" s="190"/>
      <c r="I2955" s="248" t="s">
        <v>7386</v>
      </c>
      <c r="J2955" s="190"/>
      <c r="K2955" s="190"/>
      <c r="L2955" s="190"/>
      <c r="M2955" s="190"/>
      <c r="N2955" s="268">
        <v>50</v>
      </c>
      <c r="O2955" s="268">
        <v>0</v>
      </c>
      <c r="P2955" s="190" t="s">
        <v>657</v>
      </c>
      <c r="Q2955" s="377"/>
    </row>
    <row r="2956" spans="1:17" ht="76.5">
      <c r="A2956" s="265">
        <v>197</v>
      </c>
      <c r="B2956" s="190"/>
      <c r="C2956" s="266" t="s">
        <v>1291</v>
      </c>
      <c r="D2956" s="267">
        <v>43937</v>
      </c>
      <c r="E2956" s="237" t="s">
        <v>7045</v>
      </c>
      <c r="F2956" s="237" t="s">
        <v>13</v>
      </c>
      <c r="G2956" s="237">
        <v>982261</v>
      </c>
      <c r="H2956" s="190"/>
      <c r="I2956" s="248" t="s">
        <v>7387</v>
      </c>
      <c r="J2956" s="190"/>
      <c r="K2956" s="190"/>
      <c r="L2956" s="190"/>
      <c r="M2956" s="190"/>
      <c r="N2956" s="268">
        <v>113.94</v>
      </c>
      <c r="O2956" s="268">
        <v>0</v>
      </c>
      <c r="P2956" s="190" t="s">
        <v>657</v>
      </c>
      <c r="Q2956" s="377"/>
    </row>
    <row r="2957" spans="1:17" ht="89.25">
      <c r="A2957" s="265">
        <v>16</v>
      </c>
      <c r="B2957" s="190"/>
      <c r="C2957" s="266" t="s">
        <v>43</v>
      </c>
      <c r="D2957" s="267">
        <v>43937</v>
      </c>
      <c r="E2957" s="237" t="s">
        <v>7046</v>
      </c>
      <c r="F2957" s="237" t="s">
        <v>11</v>
      </c>
      <c r="G2957" s="237">
        <v>982258</v>
      </c>
      <c r="H2957" s="190"/>
      <c r="I2957" s="248" t="s">
        <v>7388</v>
      </c>
      <c r="J2957" s="190"/>
      <c r="K2957" s="190"/>
      <c r="L2957" s="190"/>
      <c r="M2957" s="190"/>
      <c r="N2957" s="268">
        <v>50</v>
      </c>
      <c r="O2957" s="268">
        <v>0</v>
      </c>
      <c r="P2957" s="190" t="s">
        <v>657</v>
      </c>
      <c r="Q2957" s="377"/>
    </row>
    <row r="2958" spans="1:17" ht="51">
      <c r="A2958" s="265">
        <v>513</v>
      </c>
      <c r="B2958" s="190"/>
      <c r="C2958" s="266" t="s">
        <v>169</v>
      </c>
      <c r="D2958" s="267">
        <v>43937</v>
      </c>
      <c r="E2958" s="237" t="s">
        <v>7047</v>
      </c>
      <c r="F2958" s="237" t="s">
        <v>15</v>
      </c>
      <c r="G2958" s="237">
        <v>1308419</v>
      </c>
      <c r="H2958" s="190"/>
      <c r="I2958" s="248" t="s">
        <v>7389</v>
      </c>
      <c r="J2958" s="190"/>
      <c r="K2958" s="190"/>
      <c r="L2958" s="190"/>
      <c r="M2958" s="190"/>
      <c r="N2958" s="268">
        <v>50</v>
      </c>
      <c r="O2958" s="268">
        <v>0</v>
      </c>
      <c r="P2958" s="190" t="s">
        <v>657</v>
      </c>
      <c r="Q2958" s="377"/>
    </row>
    <row r="2959" spans="1:17" ht="76.5">
      <c r="A2959" s="265">
        <v>10</v>
      </c>
      <c r="B2959" s="190"/>
      <c r="C2959" s="266" t="s">
        <v>41</v>
      </c>
      <c r="D2959" s="267">
        <v>43938</v>
      </c>
      <c r="E2959" s="237" t="s">
        <v>7048</v>
      </c>
      <c r="F2959" s="237" t="s">
        <v>6</v>
      </c>
      <c r="G2959" s="237">
        <v>1308745</v>
      </c>
      <c r="H2959" s="190"/>
      <c r="I2959" s="248" t="s">
        <v>7390</v>
      </c>
      <c r="J2959" s="190"/>
      <c r="K2959" s="190"/>
      <c r="L2959" s="190"/>
      <c r="M2959" s="190"/>
      <c r="N2959" s="268">
        <v>0</v>
      </c>
      <c r="O2959" s="268">
        <v>13269.5</v>
      </c>
      <c r="P2959" s="190" t="s">
        <v>657</v>
      </c>
      <c r="Q2959" s="377"/>
    </row>
    <row r="2960" spans="1:17" ht="51">
      <c r="A2960" s="265">
        <v>513</v>
      </c>
      <c r="B2960" s="190"/>
      <c r="C2960" s="266" t="s">
        <v>169</v>
      </c>
      <c r="D2960" s="267">
        <v>43938</v>
      </c>
      <c r="E2960" s="237" t="s">
        <v>7049</v>
      </c>
      <c r="F2960" s="237" t="s">
        <v>15</v>
      </c>
      <c r="G2960" s="237">
        <v>1308683</v>
      </c>
      <c r="H2960" s="190"/>
      <c r="I2960" s="248" t="s">
        <v>7391</v>
      </c>
      <c r="J2960" s="190"/>
      <c r="K2960" s="190"/>
      <c r="L2960" s="190"/>
      <c r="M2960" s="190"/>
      <c r="N2960" s="268">
        <v>50</v>
      </c>
      <c r="O2960" s="268">
        <v>0</v>
      </c>
      <c r="P2960" s="190" t="s">
        <v>657</v>
      </c>
      <c r="Q2960" s="377"/>
    </row>
    <row r="2961" spans="1:17" ht="51">
      <c r="A2961" s="265">
        <v>513</v>
      </c>
      <c r="B2961" s="190"/>
      <c r="C2961" s="266" t="s">
        <v>169</v>
      </c>
      <c r="D2961" s="267">
        <v>43938</v>
      </c>
      <c r="E2961" s="237" t="s">
        <v>7050</v>
      </c>
      <c r="F2961" s="237" t="s">
        <v>15</v>
      </c>
      <c r="G2961" s="237">
        <v>1308687</v>
      </c>
      <c r="H2961" s="190"/>
      <c r="I2961" s="248" t="s">
        <v>7392</v>
      </c>
      <c r="J2961" s="190"/>
      <c r="K2961" s="190"/>
      <c r="L2961" s="190"/>
      <c r="M2961" s="190"/>
      <c r="N2961" s="268">
        <v>50</v>
      </c>
      <c r="O2961" s="268">
        <v>0</v>
      </c>
      <c r="P2961" s="190" t="s">
        <v>657</v>
      </c>
      <c r="Q2961" s="377"/>
    </row>
    <row r="2962" spans="1:17" ht="76.5">
      <c r="A2962" s="265">
        <v>10</v>
      </c>
      <c r="B2962" s="190"/>
      <c r="C2962" s="266" t="s">
        <v>41</v>
      </c>
      <c r="D2962" s="267">
        <v>43938</v>
      </c>
      <c r="E2962" s="237" t="s">
        <v>7052</v>
      </c>
      <c r="F2962" s="237" t="s">
        <v>15</v>
      </c>
      <c r="G2962" s="237">
        <v>1308746</v>
      </c>
      <c r="H2962" s="190"/>
      <c r="I2962" s="248" t="s">
        <v>7394</v>
      </c>
      <c r="J2962" s="190"/>
      <c r="K2962" s="190"/>
      <c r="L2962" s="190"/>
      <c r="M2962" s="190"/>
      <c r="N2962" s="268">
        <v>50</v>
      </c>
      <c r="O2962" s="268">
        <v>0</v>
      </c>
      <c r="P2962" s="190" t="s">
        <v>657</v>
      </c>
      <c r="Q2962" s="377"/>
    </row>
    <row r="2963" spans="1:17" ht="63.75">
      <c r="A2963" s="265">
        <v>513</v>
      </c>
      <c r="B2963" s="190"/>
      <c r="C2963" s="266" t="s">
        <v>169</v>
      </c>
      <c r="D2963" s="267">
        <v>43938</v>
      </c>
      <c r="E2963" s="237" t="s">
        <v>7055</v>
      </c>
      <c r="F2963" s="237" t="s">
        <v>15</v>
      </c>
      <c r="G2963" s="237">
        <v>1308685</v>
      </c>
      <c r="H2963" s="190"/>
      <c r="I2963" s="248" t="s">
        <v>7397</v>
      </c>
      <c r="J2963" s="190"/>
      <c r="K2963" s="190"/>
      <c r="L2963" s="190"/>
      <c r="M2963" s="190"/>
      <c r="N2963" s="268">
        <v>50</v>
      </c>
      <c r="O2963" s="268">
        <v>0</v>
      </c>
      <c r="P2963" s="190" t="s">
        <v>657</v>
      </c>
      <c r="Q2963" s="377"/>
    </row>
    <row r="2964" spans="1:17" ht="63.75">
      <c r="A2964" s="265">
        <v>287</v>
      </c>
      <c r="B2964" s="190"/>
      <c r="C2964" s="266" t="s">
        <v>125</v>
      </c>
      <c r="D2964" s="267">
        <v>43938</v>
      </c>
      <c r="E2964" s="237" t="s">
        <v>7056</v>
      </c>
      <c r="F2964" s="237" t="s">
        <v>11</v>
      </c>
      <c r="G2964" s="237">
        <v>982327</v>
      </c>
      <c r="H2964" s="190"/>
      <c r="I2964" s="248" t="s">
        <v>7398</v>
      </c>
      <c r="J2964" s="190"/>
      <c r="K2964" s="190"/>
      <c r="L2964" s="190"/>
      <c r="M2964" s="190"/>
      <c r="N2964" s="268">
        <v>50</v>
      </c>
      <c r="O2964" s="268">
        <v>0</v>
      </c>
      <c r="P2964" s="190" t="s">
        <v>657</v>
      </c>
      <c r="Q2964" s="377"/>
    </row>
    <row r="2965" spans="1:17" ht="51">
      <c r="A2965" s="265">
        <v>119</v>
      </c>
      <c r="B2965" s="190"/>
      <c r="C2965" s="266" t="s">
        <v>62</v>
      </c>
      <c r="D2965" s="267">
        <v>43938</v>
      </c>
      <c r="E2965" s="237" t="s">
        <v>7057</v>
      </c>
      <c r="F2965" s="237" t="s">
        <v>11</v>
      </c>
      <c r="G2965" s="237">
        <v>982330</v>
      </c>
      <c r="H2965" s="190"/>
      <c r="I2965" s="248" t="s">
        <v>7399</v>
      </c>
      <c r="J2965" s="190"/>
      <c r="K2965" s="190"/>
      <c r="L2965" s="190"/>
      <c r="M2965" s="190"/>
      <c r="N2965" s="268">
        <v>50</v>
      </c>
      <c r="O2965" s="268">
        <v>0</v>
      </c>
      <c r="P2965" s="190" t="s">
        <v>657</v>
      </c>
      <c r="Q2965" s="377"/>
    </row>
    <row r="2966" spans="1:17" ht="51">
      <c r="A2966" s="265">
        <v>513</v>
      </c>
      <c r="B2966" s="190"/>
      <c r="C2966" s="266" t="s">
        <v>169</v>
      </c>
      <c r="D2966" s="267">
        <v>43938</v>
      </c>
      <c r="E2966" s="237" t="s">
        <v>7058</v>
      </c>
      <c r="F2966" s="237" t="s">
        <v>15</v>
      </c>
      <c r="G2966" s="237">
        <v>1308751</v>
      </c>
      <c r="H2966" s="190"/>
      <c r="I2966" s="248" t="s">
        <v>7400</v>
      </c>
      <c r="J2966" s="190"/>
      <c r="K2966" s="190"/>
      <c r="L2966" s="190"/>
      <c r="M2966" s="190"/>
      <c r="N2966" s="268">
        <v>50</v>
      </c>
      <c r="O2966" s="268">
        <v>0</v>
      </c>
      <c r="P2966" s="190" t="s">
        <v>657</v>
      </c>
      <c r="Q2966" s="377"/>
    </row>
    <row r="2967" spans="1:17" ht="63.75">
      <c r="A2967" s="265">
        <v>10</v>
      </c>
      <c r="B2967" s="190"/>
      <c r="C2967" s="266" t="s">
        <v>41</v>
      </c>
      <c r="D2967" s="267">
        <v>43941</v>
      </c>
      <c r="E2967" s="237" t="s">
        <v>7059</v>
      </c>
      <c r="F2967" s="237" t="s">
        <v>6</v>
      </c>
      <c r="G2967" s="237">
        <v>1309007</v>
      </c>
      <c r="H2967" s="190"/>
      <c r="I2967" s="248" t="s">
        <v>7401</v>
      </c>
      <c r="J2967" s="190"/>
      <c r="K2967" s="190"/>
      <c r="L2967" s="190"/>
      <c r="M2967" s="190"/>
      <c r="N2967" s="268">
        <v>0</v>
      </c>
      <c r="O2967" s="268">
        <v>18546.28</v>
      </c>
      <c r="P2967" s="190" t="s">
        <v>657</v>
      </c>
      <c r="Q2967" s="377"/>
    </row>
    <row r="2968" spans="1:17" ht="63.75">
      <c r="A2968" s="265">
        <v>10</v>
      </c>
      <c r="B2968" s="190"/>
      <c r="C2968" s="266" t="s">
        <v>41</v>
      </c>
      <c r="D2968" s="267">
        <v>43941</v>
      </c>
      <c r="E2968" s="237" t="s">
        <v>7060</v>
      </c>
      <c r="F2968" s="237" t="s">
        <v>6</v>
      </c>
      <c r="G2968" s="237">
        <v>1309073</v>
      </c>
      <c r="H2968" s="190"/>
      <c r="I2968" s="248" t="s">
        <v>7402</v>
      </c>
      <c r="J2968" s="190"/>
      <c r="K2968" s="190"/>
      <c r="L2968" s="190"/>
      <c r="M2968" s="190"/>
      <c r="N2968" s="268">
        <v>0</v>
      </c>
      <c r="O2968" s="268">
        <v>12115.24</v>
      </c>
      <c r="P2968" s="190" t="s">
        <v>657</v>
      </c>
      <c r="Q2968" s="377"/>
    </row>
    <row r="2969" spans="1:17" ht="51">
      <c r="A2969" s="265" t="s">
        <v>554</v>
      </c>
      <c r="B2969" s="190"/>
      <c r="C2969" s="266" t="s">
        <v>728</v>
      </c>
      <c r="D2969" s="267">
        <v>43941</v>
      </c>
      <c r="E2969" s="237" t="s">
        <v>7061</v>
      </c>
      <c r="F2969" s="237" t="s">
        <v>11</v>
      </c>
      <c r="G2969" s="237">
        <v>13416</v>
      </c>
      <c r="H2969" s="190"/>
      <c r="I2969" s="248" t="s">
        <v>7403</v>
      </c>
      <c r="J2969" s="190"/>
      <c r="K2969" s="190"/>
      <c r="L2969" s="190"/>
      <c r="M2969" s="190"/>
      <c r="N2969" s="268">
        <v>322.14</v>
      </c>
      <c r="O2969" s="268">
        <v>0</v>
      </c>
      <c r="P2969" s="190" t="s">
        <v>657</v>
      </c>
      <c r="Q2969" s="377"/>
    </row>
    <row r="2970" spans="1:17" ht="63.75">
      <c r="A2970" s="265">
        <v>10</v>
      </c>
      <c r="B2970" s="190"/>
      <c r="C2970" s="266" t="s">
        <v>41</v>
      </c>
      <c r="D2970" s="267">
        <v>43941</v>
      </c>
      <c r="E2970" s="237" t="s">
        <v>7062</v>
      </c>
      <c r="F2970" s="237" t="s">
        <v>15</v>
      </c>
      <c r="G2970" s="237">
        <v>1309008</v>
      </c>
      <c r="H2970" s="190"/>
      <c r="I2970" s="248" t="s">
        <v>7404</v>
      </c>
      <c r="J2970" s="190"/>
      <c r="K2970" s="190"/>
      <c r="L2970" s="190"/>
      <c r="M2970" s="190"/>
      <c r="N2970" s="268">
        <v>50</v>
      </c>
      <c r="O2970" s="268">
        <v>0</v>
      </c>
      <c r="P2970" s="190" t="s">
        <v>657</v>
      </c>
      <c r="Q2970" s="377"/>
    </row>
    <row r="2971" spans="1:17" ht="63.75">
      <c r="A2971" s="265">
        <v>10</v>
      </c>
      <c r="B2971" s="190"/>
      <c r="C2971" s="266" t="s">
        <v>41</v>
      </c>
      <c r="D2971" s="267">
        <v>43941</v>
      </c>
      <c r="E2971" s="237" t="s">
        <v>7063</v>
      </c>
      <c r="F2971" s="237" t="s">
        <v>15</v>
      </c>
      <c r="G2971" s="237">
        <v>1309010</v>
      </c>
      <c r="H2971" s="190"/>
      <c r="I2971" s="248" t="s">
        <v>7405</v>
      </c>
      <c r="J2971" s="190"/>
      <c r="K2971" s="190"/>
      <c r="L2971" s="190"/>
      <c r="M2971" s="190"/>
      <c r="N2971" s="268">
        <v>50</v>
      </c>
      <c r="O2971" s="268">
        <v>0</v>
      </c>
      <c r="P2971" s="190" t="s">
        <v>657</v>
      </c>
      <c r="Q2971" s="377"/>
    </row>
    <row r="2972" spans="1:17" ht="63.75">
      <c r="A2972" s="265" t="s">
        <v>554</v>
      </c>
      <c r="B2972" s="190"/>
      <c r="C2972" s="266" t="s">
        <v>728</v>
      </c>
      <c r="D2972" s="267">
        <v>43941</v>
      </c>
      <c r="E2972" s="237" t="s">
        <v>7064</v>
      </c>
      <c r="F2972" s="237" t="s">
        <v>11</v>
      </c>
      <c r="G2972" s="237">
        <v>13414</v>
      </c>
      <c r="H2972" s="190"/>
      <c r="I2972" s="248" t="s">
        <v>7406</v>
      </c>
      <c r="J2972" s="190"/>
      <c r="K2972" s="190"/>
      <c r="L2972" s="190"/>
      <c r="M2972" s="190"/>
      <c r="N2972" s="268">
        <v>7129.45</v>
      </c>
      <c r="O2972" s="268">
        <v>0</v>
      </c>
      <c r="P2972" s="190" t="s">
        <v>657</v>
      </c>
      <c r="Q2972" s="377"/>
    </row>
    <row r="2973" spans="1:17" ht="63.75">
      <c r="A2973" s="265">
        <v>10</v>
      </c>
      <c r="B2973" s="190"/>
      <c r="C2973" s="266" t="s">
        <v>41</v>
      </c>
      <c r="D2973" s="267">
        <v>43941</v>
      </c>
      <c r="E2973" s="237" t="s">
        <v>7065</v>
      </c>
      <c r="F2973" s="237" t="s">
        <v>15</v>
      </c>
      <c r="G2973" s="237">
        <v>1309074</v>
      </c>
      <c r="H2973" s="190"/>
      <c r="I2973" s="248" t="s">
        <v>7407</v>
      </c>
      <c r="J2973" s="190"/>
      <c r="K2973" s="190"/>
      <c r="L2973" s="190"/>
      <c r="M2973" s="190"/>
      <c r="N2973" s="268">
        <v>50</v>
      </c>
      <c r="O2973" s="268">
        <v>0</v>
      </c>
      <c r="P2973" s="190" t="s">
        <v>657</v>
      </c>
      <c r="Q2973" s="377"/>
    </row>
    <row r="2974" spans="1:17" ht="63.75">
      <c r="A2974" s="265">
        <v>10</v>
      </c>
      <c r="B2974" s="190"/>
      <c r="C2974" s="266" t="s">
        <v>41</v>
      </c>
      <c r="D2974" s="267">
        <v>43941</v>
      </c>
      <c r="E2974" s="237" t="s">
        <v>7066</v>
      </c>
      <c r="F2974" s="237" t="s">
        <v>6</v>
      </c>
      <c r="G2974" s="237">
        <v>1309087</v>
      </c>
      <c r="H2974" s="190"/>
      <c r="I2974" s="248" t="s">
        <v>7408</v>
      </c>
      <c r="J2974" s="190"/>
      <c r="K2974" s="190"/>
      <c r="L2974" s="190"/>
      <c r="M2974" s="190"/>
      <c r="N2974" s="268">
        <v>0</v>
      </c>
      <c r="O2974" s="268">
        <v>105403.9</v>
      </c>
      <c r="P2974" s="190" t="s">
        <v>657</v>
      </c>
      <c r="Q2974" s="377"/>
    </row>
    <row r="2975" spans="1:17" ht="63.75">
      <c r="A2975" s="265">
        <v>10</v>
      </c>
      <c r="B2975" s="190"/>
      <c r="C2975" s="266" t="s">
        <v>41</v>
      </c>
      <c r="D2975" s="267">
        <v>43941</v>
      </c>
      <c r="E2975" s="237" t="s">
        <v>7067</v>
      </c>
      <c r="F2975" s="237" t="s">
        <v>15</v>
      </c>
      <c r="G2975" s="237">
        <v>1309088</v>
      </c>
      <c r="H2975" s="190"/>
      <c r="I2975" s="248" t="s">
        <v>7409</v>
      </c>
      <c r="J2975" s="190"/>
      <c r="K2975" s="190"/>
      <c r="L2975" s="190"/>
      <c r="M2975" s="190"/>
      <c r="N2975" s="268">
        <v>50</v>
      </c>
      <c r="O2975" s="268">
        <v>0</v>
      </c>
      <c r="P2975" s="190" t="s">
        <v>657</v>
      </c>
      <c r="Q2975" s="377"/>
    </row>
    <row r="2976" spans="1:17" ht="51">
      <c r="A2976" s="265" t="s">
        <v>554</v>
      </c>
      <c r="B2976" s="190"/>
      <c r="C2976" s="266" t="s">
        <v>728</v>
      </c>
      <c r="D2976" s="267">
        <v>43941</v>
      </c>
      <c r="E2976" s="237" t="s">
        <v>7068</v>
      </c>
      <c r="F2976" s="237" t="s">
        <v>11</v>
      </c>
      <c r="G2976" s="237">
        <v>982348</v>
      </c>
      <c r="H2976" s="190"/>
      <c r="I2976" s="248" t="s">
        <v>7410</v>
      </c>
      <c r="J2976" s="190"/>
      <c r="K2976" s="190"/>
      <c r="L2976" s="190"/>
      <c r="M2976" s="190"/>
      <c r="N2976" s="268">
        <v>50</v>
      </c>
      <c r="O2976" s="268">
        <v>0</v>
      </c>
      <c r="P2976" s="190" t="s">
        <v>657</v>
      </c>
      <c r="Q2976" s="377"/>
    </row>
    <row r="2977" spans="1:17" ht="76.5">
      <c r="A2977" s="265" t="s">
        <v>554</v>
      </c>
      <c r="B2977" s="190"/>
      <c r="C2977" s="266" t="s">
        <v>728</v>
      </c>
      <c r="D2977" s="267">
        <v>43942</v>
      </c>
      <c r="E2977" s="237" t="s">
        <v>7069</v>
      </c>
      <c r="F2977" s="237" t="s">
        <v>6</v>
      </c>
      <c r="G2977" s="237">
        <v>982385</v>
      </c>
      <c r="H2977" s="190"/>
      <c r="I2977" s="248" t="s">
        <v>7411</v>
      </c>
      <c r="J2977" s="190"/>
      <c r="K2977" s="190"/>
      <c r="L2977" s="190"/>
      <c r="M2977" s="190"/>
      <c r="N2977" s="268">
        <v>0</v>
      </c>
      <c r="O2977" s="268">
        <v>1121710799.74</v>
      </c>
      <c r="P2977" s="190" t="s">
        <v>657</v>
      </c>
      <c r="Q2977" s="377"/>
    </row>
    <row r="2978" spans="1:17" ht="76.5">
      <c r="A2978" s="265" t="s">
        <v>554</v>
      </c>
      <c r="B2978" s="190"/>
      <c r="C2978" s="266" t="s">
        <v>728</v>
      </c>
      <c r="D2978" s="267">
        <v>43942</v>
      </c>
      <c r="E2978" s="237" t="s">
        <v>7070</v>
      </c>
      <c r="F2978" s="237" t="s">
        <v>6</v>
      </c>
      <c r="G2978" s="237">
        <v>982386</v>
      </c>
      <c r="H2978" s="190"/>
      <c r="I2978" s="248" t="s">
        <v>7412</v>
      </c>
      <c r="J2978" s="190"/>
      <c r="K2978" s="190"/>
      <c r="L2978" s="190"/>
      <c r="M2978" s="190"/>
      <c r="N2978" s="268">
        <v>0</v>
      </c>
      <c r="O2978" s="268">
        <v>1122645558.71</v>
      </c>
      <c r="P2978" s="190" t="s">
        <v>657</v>
      </c>
      <c r="Q2978" s="377"/>
    </row>
    <row r="2979" spans="1:17" ht="102">
      <c r="A2979" s="265" t="s">
        <v>554</v>
      </c>
      <c r="B2979" s="190"/>
      <c r="C2979" s="266" t="s">
        <v>728</v>
      </c>
      <c r="D2979" s="267">
        <v>43942</v>
      </c>
      <c r="E2979" s="237" t="s">
        <v>7071</v>
      </c>
      <c r="F2979" s="237" t="s">
        <v>11</v>
      </c>
      <c r="G2979" s="237">
        <v>982390</v>
      </c>
      <c r="H2979" s="190"/>
      <c r="I2979" s="248" t="s">
        <v>7413</v>
      </c>
      <c r="J2979" s="190"/>
      <c r="K2979" s="190"/>
      <c r="L2979" s="190"/>
      <c r="M2979" s="190"/>
      <c r="N2979" s="268">
        <v>50</v>
      </c>
      <c r="O2979" s="268">
        <v>0</v>
      </c>
      <c r="P2979" s="190" t="s">
        <v>657</v>
      </c>
      <c r="Q2979" s="377"/>
    </row>
    <row r="2980" spans="1:17" ht="76.5">
      <c r="A2980" s="265" t="s">
        <v>554</v>
      </c>
      <c r="B2980" s="190"/>
      <c r="C2980" s="266" t="s">
        <v>728</v>
      </c>
      <c r="D2980" s="267">
        <v>43942</v>
      </c>
      <c r="E2980" s="237" t="s">
        <v>7072</v>
      </c>
      <c r="F2980" s="237" t="s">
        <v>11</v>
      </c>
      <c r="G2980" s="237">
        <v>982393</v>
      </c>
      <c r="H2980" s="190"/>
      <c r="I2980" s="248" t="s">
        <v>7414</v>
      </c>
      <c r="J2980" s="190"/>
      <c r="K2980" s="190"/>
      <c r="L2980" s="190"/>
      <c r="M2980" s="190"/>
      <c r="N2980" s="268">
        <v>50</v>
      </c>
      <c r="O2980" s="268">
        <v>0</v>
      </c>
      <c r="P2980" s="190" t="s">
        <v>657</v>
      </c>
      <c r="Q2980" s="377"/>
    </row>
    <row r="2981" spans="1:17" ht="51">
      <c r="A2981" s="265" t="s">
        <v>556</v>
      </c>
      <c r="B2981" s="190"/>
      <c r="C2981" s="266" t="s">
        <v>716</v>
      </c>
      <c r="D2981" s="267">
        <v>43943</v>
      </c>
      <c r="E2981" s="237" t="s">
        <v>7073</v>
      </c>
      <c r="F2981" s="237" t="s">
        <v>617</v>
      </c>
      <c r="G2981" s="237">
        <v>1389162</v>
      </c>
      <c r="H2981" s="190"/>
      <c r="I2981" s="248" t="s">
        <v>7415</v>
      </c>
      <c r="J2981" s="190"/>
      <c r="K2981" s="190"/>
      <c r="L2981" s="190"/>
      <c r="M2981" s="190"/>
      <c r="N2981" s="268">
        <v>0</v>
      </c>
      <c r="O2981" s="268">
        <v>451849.6</v>
      </c>
      <c r="P2981" s="190" t="s">
        <v>657</v>
      </c>
      <c r="Q2981" s="377"/>
    </row>
    <row r="2982" spans="1:17" ht="51">
      <c r="A2982" s="265">
        <v>117</v>
      </c>
      <c r="B2982" s="190"/>
      <c r="C2982" s="266" t="s">
        <v>61</v>
      </c>
      <c r="D2982" s="267">
        <v>43943</v>
      </c>
      <c r="E2982" s="237" t="s">
        <v>7074</v>
      </c>
      <c r="F2982" s="237" t="s">
        <v>11</v>
      </c>
      <c r="G2982" s="237">
        <v>982475</v>
      </c>
      <c r="H2982" s="190"/>
      <c r="I2982" s="248" t="s">
        <v>7416</v>
      </c>
      <c r="J2982" s="190"/>
      <c r="K2982" s="190"/>
      <c r="L2982" s="190"/>
      <c r="M2982" s="190"/>
      <c r="N2982" s="268">
        <v>50</v>
      </c>
      <c r="O2982" s="268">
        <v>0</v>
      </c>
      <c r="P2982" s="190" t="s">
        <v>657</v>
      </c>
      <c r="Q2982" s="377"/>
    </row>
    <row r="2983" spans="1:17" ht="51">
      <c r="A2983" s="265">
        <v>513</v>
      </c>
      <c r="B2983" s="190"/>
      <c r="C2983" s="266" t="s">
        <v>169</v>
      </c>
      <c r="D2983" s="267">
        <v>43943</v>
      </c>
      <c r="E2983" s="237" t="s">
        <v>7075</v>
      </c>
      <c r="F2983" s="237" t="s">
        <v>15</v>
      </c>
      <c r="G2983" s="237">
        <v>1309769</v>
      </c>
      <c r="H2983" s="190"/>
      <c r="I2983" s="248" t="s">
        <v>7417</v>
      </c>
      <c r="J2983" s="190"/>
      <c r="K2983" s="190"/>
      <c r="L2983" s="190"/>
      <c r="M2983" s="190"/>
      <c r="N2983" s="268">
        <v>50</v>
      </c>
      <c r="O2983" s="268">
        <v>0</v>
      </c>
      <c r="P2983" s="190" t="s">
        <v>657</v>
      </c>
      <c r="Q2983" s="377"/>
    </row>
    <row r="2984" spans="1:17" ht="76.5">
      <c r="A2984" s="265">
        <v>10</v>
      </c>
      <c r="B2984" s="190"/>
      <c r="C2984" s="266" t="s">
        <v>41</v>
      </c>
      <c r="D2984" s="267">
        <v>43944</v>
      </c>
      <c r="E2984" s="237" t="s">
        <v>7076</v>
      </c>
      <c r="F2984" s="237" t="s">
        <v>6</v>
      </c>
      <c r="G2984" s="237">
        <v>1309983</v>
      </c>
      <c r="H2984" s="190"/>
      <c r="I2984" s="248" t="s">
        <v>7418</v>
      </c>
      <c r="J2984" s="190"/>
      <c r="K2984" s="190"/>
      <c r="L2984" s="190"/>
      <c r="M2984" s="190"/>
      <c r="N2984" s="268">
        <v>0</v>
      </c>
      <c r="O2984" s="268">
        <v>204108.53</v>
      </c>
      <c r="P2984" s="190" t="s">
        <v>657</v>
      </c>
      <c r="Q2984" s="377"/>
    </row>
    <row r="2985" spans="1:17" ht="63.75">
      <c r="A2985" s="265">
        <v>10</v>
      </c>
      <c r="B2985" s="190"/>
      <c r="C2985" s="266" t="s">
        <v>41</v>
      </c>
      <c r="D2985" s="267">
        <v>43944</v>
      </c>
      <c r="E2985" s="237" t="s">
        <v>7077</v>
      </c>
      <c r="F2985" s="237" t="s">
        <v>15</v>
      </c>
      <c r="G2985" s="237">
        <v>1309984</v>
      </c>
      <c r="H2985" s="190"/>
      <c r="I2985" s="248" t="s">
        <v>7419</v>
      </c>
      <c r="J2985" s="190"/>
      <c r="K2985" s="190"/>
      <c r="L2985" s="190"/>
      <c r="M2985" s="190"/>
      <c r="N2985" s="268">
        <v>50</v>
      </c>
      <c r="O2985" s="268">
        <v>0</v>
      </c>
      <c r="P2985" s="190" t="s">
        <v>657</v>
      </c>
      <c r="Q2985" s="377"/>
    </row>
    <row r="2986" spans="1:17" ht="51">
      <c r="A2986" s="265">
        <v>117</v>
      </c>
      <c r="B2986" s="190"/>
      <c r="C2986" s="266" t="s">
        <v>61</v>
      </c>
      <c r="D2986" s="267">
        <v>43944</v>
      </c>
      <c r="E2986" s="237" t="s">
        <v>7078</v>
      </c>
      <c r="F2986" s="237" t="s">
        <v>11</v>
      </c>
      <c r="G2986" s="237">
        <v>982496</v>
      </c>
      <c r="H2986" s="190"/>
      <c r="I2986" s="248" t="s">
        <v>7420</v>
      </c>
      <c r="J2986" s="190"/>
      <c r="K2986" s="190"/>
      <c r="L2986" s="190"/>
      <c r="M2986" s="190"/>
      <c r="N2986" s="268">
        <v>50</v>
      </c>
      <c r="O2986" s="268">
        <v>0</v>
      </c>
      <c r="P2986" s="190" t="s">
        <v>657</v>
      </c>
      <c r="Q2986" s="377"/>
    </row>
    <row r="2987" spans="1:17" ht="51">
      <c r="A2987" s="265">
        <v>117</v>
      </c>
      <c r="B2987" s="190"/>
      <c r="C2987" s="266" t="s">
        <v>61</v>
      </c>
      <c r="D2987" s="267">
        <v>43945</v>
      </c>
      <c r="E2987" s="237" t="s">
        <v>7079</v>
      </c>
      <c r="F2987" s="237" t="s">
        <v>11</v>
      </c>
      <c r="G2987" s="237">
        <v>982509</v>
      </c>
      <c r="H2987" s="190"/>
      <c r="I2987" s="248" t="s">
        <v>7421</v>
      </c>
      <c r="J2987" s="190"/>
      <c r="K2987" s="190"/>
      <c r="L2987" s="190"/>
      <c r="M2987" s="190"/>
      <c r="N2987" s="268">
        <v>50</v>
      </c>
      <c r="O2987" s="268">
        <v>0</v>
      </c>
      <c r="P2987" s="190" t="s">
        <v>657</v>
      </c>
      <c r="Q2987" s="377"/>
    </row>
    <row r="2988" spans="1:17" ht="51">
      <c r="A2988" s="265">
        <v>117</v>
      </c>
      <c r="B2988" s="190"/>
      <c r="C2988" s="266" t="s">
        <v>61</v>
      </c>
      <c r="D2988" s="267">
        <v>43945</v>
      </c>
      <c r="E2988" s="237" t="s">
        <v>7080</v>
      </c>
      <c r="F2988" s="237" t="s">
        <v>11</v>
      </c>
      <c r="G2988" s="237">
        <v>982524</v>
      </c>
      <c r="H2988" s="190"/>
      <c r="I2988" s="248" t="s">
        <v>7422</v>
      </c>
      <c r="J2988" s="190"/>
      <c r="K2988" s="190"/>
      <c r="L2988" s="190"/>
      <c r="M2988" s="190"/>
      <c r="N2988" s="268">
        <v>50</v>
      </c>
      <c r="O2988" s="268">
        <v>0</v>
      </c>
      <c r="P2988" s="190" t="s">
        <v>657</v>
      </c>
      <c r="Q2988" s="377"/>
    </row>
    <row r="2989" spans="1:17" ht="63.75">
      <c r="A2989" s="265">
        <v>513</v>
      </c>
      <c r="B2989" s="190"/>
      <c r="C2989" s="266" t="s">
        <v>169</v>
      </c>
      <c r="D2989" s="267">
        <v>43945</v>
      </c>
      <c r="E2989" s="237" t="s">
        <v>7082</v>
      </c>
      <c r="F2989" s="237" t="s">
        <v>15</v>
      </c>
      <c r="G2989" s="237">
        <v>1310369</v>
      </c>
      <c r="H2989" s="190"/>
      <c r="I2989" s="248" t="s">
        <v>7424</v>
      </c>
      <c r="J2989" s="190"/>
      <c r="K2989" s="190"/>
      <c r="L2989" s="190"/>
      <c r="M2989" s="190"/>
      <c r="N2989" s="268">
        <v>50</v>
      </c>
      <c r="O2989" s="268">
        <v>0</v>
      </c>
      <c r="P2989" s="190" t="s">
        <v>657</v>
      </c>
      <c r="Q2989" s="377"/>
    </row>
    <row r="2990" spans="1:17" ht="63.75">
      <c r="A2990" s="265" t="s">
        <v>554</v>
      </c>
      <c r="B2990" s="190"/>
      <c r="C2990" s="266" t="s">
        <v>728</v>
      </c>
      <c r="D2990" s="267">
        <v>43945</v>
      </c>
      <c r="E2990" s="237" t="s">
        <v>7083</v>
      </c>
      <c r="F2990" s="237" t="s">
        <v>11</v>
      </c>
      <c r="G2990" s="237">
        <v>13461</v>
      </c>
      <c r="H2990" s="190"/>
      <c r="I2990" s="248" t="s">
        <v>7425</v>
      </c>
      <c r="J2990" s="190"/>
      <c r="K2990" s="190"/>
      <c r="L2990" s="190"/>
      <c r="M2990" s="190"/>
      <c r="N2990" s="268">
        <v>1015.48</v>
      </c>
      <c r="O2990" s="268">
        <v>0</v>
      </c>
      <c r="P2990" s="190" t="s">
        <v>657</v>
      </c>
      <c r="Q2990" s="377"/>
    </row>
    <row r="2991" spans="1:17" ht="63.75">
      <c r="A2991" s="265" t="s">
        <v>554</v>
      </c>
      <c r="B2991" s="190"/>
      <c r="C2991" s="266" t="s">
        <v>728</v>
      </c>
      <c r="D2991" s="267">
        <v>43945</v>
      </c>
      <c r="E2991" s="237" t="s">
        <v>7084</v>
      </c>
      <c r="F2991" s="237" t="s">
        <v>11</v>
      </c>
      <c r="G2991" s="237">
        <v>13460</v>
      </c>
      <c r="H2991" s="190"/>
      <c r="I2991" s="248" t="s">
        <v>7426</v>
      </c>
      <c r="J2991" s="190"/>
      <c r="K2991" s="190"/>
      <c r="L2991" s="190"/>
      <c r="M2991" s="190"/>
      <c r="N2991" s="268">
        <v>1012.73</v>
      </c>
      <c r="O2991" s="268">
        <v>0</v>
      </c>
      <c r="P2991" s="190" t="s">
        <v>657</v>
      </c>
      <c r="Q2991" s="377"/>
    </row>
    <row r="2992" spans="1:17" ht="51">
      <c r="A2992" s="265" t="s">
        <v>554</v>
      </c>
      <c r="B2992" s="190"/>
      <c r="C2992" s="266" t="s">
        <v>728</v>
      </c>
      <c r="D2992" s="267">
        <v>43945</v>
      </c>
      <c r="E2992" s="237" t="s">
        <v>7085</v>
      </c>
      <c r="F2992" s="237" t="s">
        <v>11</v>
      </c>
      <c r="G2992" s="237">
        <v>13466</v>
      </c>
      <c r="H2992" s="190"/>
      <c r="I2992" s="248" t="s">
        <v>7427</v>
      </c>
      <c r="J2992" s="190"/>
      <c r="K2992" s="190"/>
      <c r="L2992" s="190"/>
      <c r="M2992" s="190"/>
      <c r="N2992" s="268">
        <v>438.55</v>
      </c>
      <c r="O2992" s="268">
        <v>0</v>
      </c>
      <c r="P2992" s="190" t="s">
        <v>657</v>
      </c>
      <c r="Q2992" s="377"/>
    </row>
    <row r="2993" spans="1:17" ht="63.75">
      <c r="A2993" s="265" t="s">
        <v>554</v>
      </c>
      <c r="B2993" s="190"/>
      <c r="C2993" s="266" t="s">
        <v>728</v>
      </c>
      <c r="D2993" s="267">
        <v>43945</v>
      </c>
      <c r="E2993" s="237" t="s">
        <v>7086</v>
      </c>
      <c r="F2993" s="237" t="s">
        <v>11</v>
      </c>
      <c r="G2993" s="237">
        <v>13472</v>
      </c>
      <c r="H2993" s="190"/>
      <c r="I2993" s="248" t="s">
        <v>7428</v>
      </c>
      <c r="J2993" s="190"/>
      <c r="K2993" s="190"/>
      <c r="L2993" s="190"/>
      <c r="M2993" s="190"/>
      <c r="N2993" s="268">
        <v>610.66999999999996</v>
      </c>
      <c r="O2993" s="268">
        <v>0</v>
      </c>
      <c r="P2993" s="190" t="s">
        <v>657</v>
      </c>
      <c r="Q2993" s="377"/>
    </row>
    <row r="2994" spans="1:17" ht="51">
      <c r="A2994" s="265" t="s">
        <v>554</v>
      </c>
      <c r="B2994" s="190"/>
      <c r="C2994" s="266" t="s">
        <v>728</v>
      </c>
      <c r="D2994" s="267">
        <v>43945</v>
      </c>
      <c r="E2994" s="237" t="s">
        <v>7087</v>
      </c>
      <c r="F2994" s="237" t="s">
        <v>11</v>
      </c>
      <c r="G2994" s="237">
        <v>13463</v>
      </c>
      <c r="H2994" s="190"/>
      <c r="I2994" s="248" t="s">
        <v>7429</v>
      </c>
      <c r="J2994" s="190"/>
      <c r="K2994" s="190"/>
      <c r="L2994" s="190"/>
      <c r="M2994" s="190"/>
      <c r="N2994" s="268">
        <v>473.4</v>
      </c>
      <c r="O2994" s="268">
        <v>0</v>
      </c>
      <c r="P2994" s="190" t="s">
        <v>657</v>
      </c>
      <c r="Q2994" s="377"/>
    </row>
    <row r="2995" spans="1:17" ht="63.75">
      <c r="A2995" s="265" t="s">
        <v>554</v>
      </c>
      <c r="B2995" s="190"/>
      <c r="C2995" s="266" t="s">
        <v>728</v>
      </c>
      <c r="D2995" s="267">
        <v>43945</v>
      </c>
      <c r="E2995" s="237" t="s">
        <v>7088</v>
      </c>
      <c r="F2995" s="237" t="s">
        <v>11</v>
      </c>
      <c r="G2995" s="237">
        <v>13464</v>
      </c>
      <c r="H2995" s="190"/>
      <c r="I2995" s="248" t="s">
        <v>7430</v>
      </c>
      <c r="J2995" s="190"/>
      <c r="K2995" s="190"/>
      <c r="L2995" s="190"/>
      <c r="M2995" s="190"/>
      <c r="N2995" s="268">
        <v>1017.88</v>
      </c>
      <c r="O2995" s="268">
        <v>0</v>
      </c>
      <c r="P2995" s="190" t="s">
        <v>657</v>
      </c>
      <c r="Q2995" s="377"/>
    </row>
    <row r="2996" spans="1:17" ht="51">
      <c r="A2996" s="265" t="s">
        <v>554</v>
      </c>
      <c r="B2996" s="190"/>
      <c r="C2996" s="266" t="s">
        <v>728</v>
      </c>
      <c r="D2996" s="267">
        <v>43945</v>
      </c>
      <c r="E2996" s="237" t="s">
        <v>7089</v>
      </c>
      <c r="F2996" s="237" t="s">
        <v>11</v>
      </c>
      <c r="G2996" s="237">
        <v>13465</v>
      </c>
      <c r="H2996" s="190"/>
      <c r="I2996" s="248" t="s">
        <v>7431</v>
      </c>
      <c r="J2996" s="190"/>
      <c r="K2996" s="190"/>
      <c r="L2996" s="190"/>
      <c r="M2996" s="190"/>
      <c r="N2996" s="268">
        <v>598.59</v>
      </c>
      <c r="O2996" s="268">
        <v>0</v>
      </c>
      <c r="P2996" s="190" t="s">
        <v>657</v>
      </c>
      <c r="Q2996" s="377"/>
    </row>
    <row r="2997" spans="1:17" ht="51">
      <c r="A2997" s="265" t="s">
        <v>554</v>
      </c>
      <c r="B2997" s="190"/>
      <c r="C2997" s="266" t="s">
        <v>728</v>
      </c>
      <c r="D2997" s="267">
        <v>43945</v>
      </c>
      <c r="E2997" s="237" t="s">
        <v>7090</v>
      </c>
      <c r="F2997" s="237" t="s">
        <v>11</v>
      </c>
      <c r="G2997" s="237">
        <v>13462</v>
      </c>
      <c r="H2997" s="190"/>
      <c r="I2997" s="248" t="s">
        <v>7432</v>
      </c>
      <c r="J2997" s="190"/>
      <c r="K2997" s="190"/>
      <c r="L2997" s="190"/>
      <c r="M2997" s="190"/>
      <c r="N2997" s="268">
        <v>669.11</v>
      </c>
      <c r="O2997" s="268">
        <v>0</v>
      </c>
      <c r="P2997" s="190" t="s">
        <v>657</v>
      </c>
      <c r="Q2997" s="377"/>
    </row>
    <row r="2998" spans="1:17" ht="76.5">
      <c r="A2998" s="265">
        <v>513</v>
      </c>
      <c r="B2998" s="190"/>
      <c r="C2998" s="266" t="s">
        <v>169</v>
      </c>
      <c r="D2998" s="267">
        <v>43948</v>
      </c>
      <c r="E2998" s="237" t="s">
        <v>7091</v>
      </c>
      <c r="F2998" s="237" t="s">
        <v>15</v>
      </c>
      <c r="G2998" s="237">
        <v>1310746</v>
      </c>
      <c r="H2998" s="190"/>
      <c r="I2998" s="248" t="s">
        <v>7433</v>
      </c>
      <c r="J2998" s="190"/>
      <c r="K2998" s="190"/>
      <c r="L2998" s="190"/>
      <c r="M2998" s="190"/>
      <c r="N2998" s="268">
        <v>50</v>
      </c>
      <c r="O2998" s="268">
        <v>0</v>
      </c>
      <c r="P2998" s="190" t="s">
        <v>657</v>
      </c>
      <c r="Q2998" s="377"/>
    </row>
    <row r="2999" spans="1:17" ht="63.75">
      <c r="A2999" s="265" t="s">
        <v>556</v>
      </c>
      <c r="B2999" s="190"/>
      <c r="C2999" s="266" t="s">
        <v>716</v>
      </c>
      <c r="D2999" s="267">
        <v>43948</v>
      </c>
      <c r="E2999" s="237" t="s">
        <v>7092</v>
      </c>
      <c r="F2999" s="237" t="s">
        <v>617</v>
      </c>
      <c r="G2999" s="237">
        <v>1396861</v>
      </c>
      <c r="H2999" s="190"/>
      <c r="I2999" s="248" t="s">
        <v>7434</v>
      </c>
      <c r="J2999" s="190"/>
      <c r="K2999" s="190"/>
      <c r="L2999" s="190"/>
      <c r="M2999" s="190"/>
      <c r="N2999" s="268">
        <v>0</v>
      </c>
      <c r="O2999" s="268">
        <v>1736009.76</v>
      </c>
      <c r="P2999" s="190" t="s">
        <v>657</v>
      </c>
      <c r="Q2999" s="377"/>
    </row>
    <row r="3000" spans="1:17" ht="63.75">
      <c r="A3000" s="265">
        <v>10</v>
      </c>
      <c r="B3000" s="190"/>
      <c r="C3000" s="266" t="s">
        <v>41</v>
      </c>
      <c r="D3000" s="267">
        <v>43948</v>
      </c>
      <c r="E3000" s="237" t="s">
        <v>7093</v>
      </c>
      <c r="F3000" s="237" t="s">
        <v>6</v>
      </c>
      <c r="G3000" s="237">
        <v>1310885</v>
      </c>
      <c r="H3000" s="190"/>
      <c r="I3000" s="248" t="s">
        <v>7435</v>
      </c>
      <c r="J3000" s="190"/>
      <c r="K3000" s="190"/>
      <c r="L3000" s="190"/>
      <c r="M3000" s="190"/>
      <c r="N3000" s="268">
        <v>0</v>
      </c>
      <c r="O3000" s="268">
        <v>150377.51</v>
      </c>
      <c r="P3000" s="190" t="s">
        <v>657</v>
      </c>
      <c r="Q3000" s="377"/>
    </row>
    <row r="3001" spans="1:17" ht="76.5">
      <c r="A3001" s="265">
        <v>10</v>
      </c>
      <c r="B3001" s="190"/>
      <c r="C3001" s="266" t="s">
        <v>41</v>
      </c>
      <c r="D3001" s="267">
        <v>43948</v>
      </c>
      <c r="E3001" s="237" t="s">
        <v>7094</v>
      </c>
      <c r="F3001" s="237" t="s">
        <v>6</v>
      </c>
      <c r="G3001" s="237">
        <v>1310887</v>
      </c>
      <c r="H3001" s="190"/>
      <c r="I3001" s="248" t="s">
        <v>7436</v>
      </c>
      <c r="J3001" s="190"/>
      <c r="K3001" s="190"/>
      <c r="L3001" s="190"/>
      <c r="M3001" s="190"/>
      <c r="N3001" s="268">
        <v>0</v>
      </c>
      <c r="O3001" s="268">
        <v>10671.55</v>
      </c>
      <c r="P3001" s="190" t="s">
        <v>657</v>
      </c>
      <c r="Q3001" s="377"/>
    </row>
    <row r="3002" spans="1:17" ht="76.5">
      <c r="A3002" s="265">
        <v>10</v>
      </c>
      <c r="B3002" s="190"/>
      <c r="C3002" s="266" t="s">
        <v>41</v>
      </c>
      <c r="D3002" s="267">
        <v>43948</v>
      </c>
      <c r="E3002" s="237" t="s">
        <v>7095</v>
      </c>
      <c r="F3002" s="237" t="s">
        <v>6</v>
      </c>
      <c r="G3002" s="237">
        <v>1310889</v>
      </c>
      <c r="H3002" s="190"/>
      <c r="I3002" s="248" t="s">
        <v>7437</v>
      </c>
      <c r="J3002" s="190"/>
      <c r="K3002" s="190"/>
      <c r="L3002" s="190"/>
      <c r="M3002" s="190"/>
      <c r="N3002" s="268">
        <v>0</v>
      </c>
      <c r="O3002" s="268">
        <v>147462.56</v>
      </c>
      <c r="P3002" s="190" t="s">
        <v>657</v>
      </c>
      <c r="Q3002" s="377"/>
    </row>
    <row r="3003" spans="1:17" ht="63.75">
      <c r="A3003" s="265">
        <v>10</v>
      </c>
      <c r="B3003" s="190"/>
      <c r="C3003" s="266" t="s">
        <v>41</v>
      </c>
      <c r="D3003" s="267">
        <v>43948</v>
      </c>
      <c r="E3003" s="237" t="s">
        <v>7096</v>
      </c>
      <c r="F3003" s="237" t="s">
        <v>15</v>
      </c>
      <c r="G3003" s="237">
        <v>1310890</v>
      </c>
      <c r="H3003" s="190"/>
      <c r="I3003" s="248" t="s">
        <v>7438</v>
      </c>
      <c r="J3003" s="190"/>
      <c r="K3003" s="190"/>
      <c r="L3003" s="190"/>
      <c r="M3003" s="190"/>
      <c r="N3003" s="268">
        <v>50</v>
      </c>
      <c r="O3003" s="268">
        <v>0</v>
      </c>
      <c r="P3003" s="190" t="s">
        <v>657</v>
      </c>
      <c r="Q3003" s="377"/>
    </row>
    <row r="3004" spans="1:17" ht="63.75">
      <c r="A3004" s="265">
        <v>10</v>
      </c>
      <c r="B3004" s="190"/>
      <c r="C3004" s="266" t="s">
        <v>41</v>
      </c>
      <c r="D3004" s="267">
        <v>43948</v>
      </c>
      <c r="E3004" s="237" t="s">
        <v>7097</v>
      </c>
      <c r="F3004" s="237" t="s">
        <v>15</v>
      </c>
      <c r="G3004" s="237">
        <v>1310888</v>
      </c>
      <c r="H3004" s="190"/>
      <c r="I3004" s="248" t="s">
        <v>7439</v>
      </c>
      <c r="J3004" s="190"/>
      <c r="K3004" s="190"/>
      <c r="L3004" s="190"/>
      <c r="M3004" s="190"/>
      <c r="N3004" s="268">
        <v>50</v>
      </c>
      <c r="O3004" s="268">
        <v>0</v>
      </c>
      <c r="P3004" s="190" t="s">
        <v>657</v>
      </c>
      <c r="Q3004" s="377"/>
    </row>
    <row r="3005" spans="1:17" ht="76.5">
      <c r="A3005" s="265">
        <v>16</v>
      </c>
      <c r="B3005" s="190"/>
      <c r="C3005" s="266" t="s">
        <v>43</v>
      </c>
      <c r="D3005" s="267">
        <v>43948</v>
      </c>
      <c r="E3005" s="237" t="s">
        <v>7098</v>
      </c>
      <c r="F3005" s="237" t="s">
        <v>618</v>
      </c>
      <c r="G3005" s="237">
        <v>10748</v>
      </c>
      <c r="H3005" s="190"/>
      <c r="I3005" s="248" t="s">
        <v>7440</v>
      </c>
      <c r="J3005" s="190"/>
      <c r="K3005" s="190"/>
      <c r="L3005" s="190"/>
      <c r="M3005" s="190"/>
      <c r="N3005" s="268">
        <v>105.24</v>
      </c>
      <c r="O3005" s="268">
        <v>0</v>
      </c>
      <c r="P3005" s="190" t="s">
        <v>657</v>
      </c>
      <c r="Q3005" s="377"/>
    </row>
    <row r="3006" spans="1:17" ht="76.5">
      <c r="A3006" s="265">
        <v>16</v>
      </c>
      <c r="B3006" s="190"/>
      <c r="C3006" s="266" t="s">
        <v>43</v>
      </c>
      <c r="D3006" s="267">
        <v>43948</v>
      </c>
      <c r="E3006" s="237" t="s">
        <v>7099</v>
      </c>
      <c r="F3006" s="237" t="s">
        <v>618</v>
      </c>
      <c r="G3006" s="237">
        <v>10741</v>
      </c>
      <c r="H3006" s="190"/>
      <c r="I3006" s="248" t="s">
        <v>7441</v>
      </c>
      <c r="J3006" s="190"/>
      <c r="K3006" s="190"/>
      <c r="L3006" s="190"/>
      <c r="M3006" s="190"/>
      <c r="N3006" s="268">
        <v>168.02</v>
      </c>
      <c r="O3006" s="268">
        <v>0</v>
      </c>
      <c r="P3006" s="190" t="s">
        <v>657</v>
      </c>
      <c r="Q3006" s="377"/>
    </row>
    <row r="3007" spans="1:17" ht="76.5">
      <c r="A3007" s="265">
        <v>16</v>
      </c>
      <c r="B3007" s="190"/>
      <c r="C3007" s="266" t="s">
        <v>43</v>
      </c>
      <c r="D3007" s="267">
        <v>43948</v>
      </c>
      <c r="E3007" s="237" t="s">
        <v>7100</v>
      </c>
      <c r="F3007" s="237" t="s">
        <v>618</v>
      </c>
      <c r="G3007" s="237">
        <v>10742</v>
      </c>
      <c r="H3007" s="190"/>
      <c r="I3007" s="248" t="s">
        <v>7442</v>
      </c>
      <c r="J3007" s="190"/>
      <c r="K3007" s="190"/>
      <c r="L3007" s="190"/>
      <c r="M3007" s="190"/>
      <c r="N3007" s="268">
        <v>174.76</v>
      </c>
      <c r="O3007" s="268">
        <v>0</v>
      </c>
      <c r="P3007" s="190" t="s">
        <v>657</v>
      </c>
      <c r="Q3007" s="377"/>
    </row>
    <row r="3008" spans="1:17" ht="63.75">
      <c r="A3008" s="265">
        <v>16</v>
      </c>
      <c r="B3008" s="190"/>
      <c r="C3008" s="266" t="s">
        <v>43</v>
      </c>
      <c r="D3008" s="267">
        <v>43948</v>
      </c>
      <c r="E3008" s="237" t="s">
        <v>7101</v>
      </c>
      <c r="F3008" s="237" t="s">
        <v>618</v>
      </c>
      <c r="G3008" s="237">
        <v>10736</v>
      </c>
      <c r="H3008" s="190"/>
      <c r="I3008" s="248" t="s">
        <v>7443</v>
      </c>
      <c r="J3008" s="190"/>
      <c r="K3008" s="190"/>
      <c r="L3008" s="190"/>
      <c r="M3008" s="190"/>
      <c r="N3008" s="268">
        <v>48.41</v>
      </c>
      <c r="O3008" s="268">
        <v>0</v>
      </c>
      <c r="P3008" s="190" t="s">
        <v>657</v>
      </c>
      <c r="Q3008" s="377"/>
    </row>
    <row r="3009" spans="1:17" ht="63.75">
      <c r="A3009" s="265">
        <v>16</v>
      </c>
      <c r="B3009" s="190"/>
      <c r="C3009" s="266" t="s">
        <v>43</v>
      </c>
      <c r="D3009" s="267">
        <v>43948</v>
      </c>
      <c r="E3009" s="237" t="s">
        <v>7102</v>
      </c>
      <c r="F3009" s="237" t="s">
        <v>618</v>
      </c>
      <c r="G3009" s="237">
        <v>10743</v>
      </c>
      <c r="H3009" s="190"/>
      <c r="I3009" s="248" t="s">
        <v>7444</v>
      </c>
      <c r="J3009" s="190"/>
      <c r="K3009" s="190"/>
      <c r="L3009" s="190"/>
      <c r="M3009" s="190"/>
      <c r="N3009" s="268">
        <v>161.29</v>
      </c>
      <c r="O3009" s="268">
        <v>0</v>
      </c>
      <c r="P3009" s="190" t="s">
        <v>657</v>
      </c>
      <c r="Q3009" s="377"/>
    </row>
    <row r="3010" spans="1:17" ht="63.75">
      <c r="A3010" s="265">
        <v>16</v>
      </c>
      <c r="B3010" s="190"/>
      <c r="C3010" s="266" t="s">
        <v>43</v>
      </c>
      <c r="D3010" s="267">
        <v>43948</v>
      </c>
      <c r="E3010" s="237" t="s">
        <v>7103</v>
      </c>
      <c r="F3010" s="237" t="s">
        <v>618</v>
      </c>
      <c r="G3010" s="237">
        <v>10744</v>
      </c>
      <c r="H3010" s="190"/>
      <c r="I3010" s="248" t="s">
        <v>7445</v>
      </c>
      <c r="J3010" s="190"/>
      <c r="K3010" s="190"/>
      <c r="L3010" s="190"/>
      <c r="M3010" s="190"/>
      <c r="N3010" s="268">
        <v>134.44999999999999</v>
      </c>
      <c r="O3010" s="268">
        <v>0</v>
      </c>
      <c r="P3010" s="190" t="s">
        <v>657</v>
      </c>
      <c r="Q3010" s="377"/>
    </row>
    <row r="3011" spans="1:17" ht="63.75">
      <c r="A3011" s="265">
        <v>16</v>
      </c>
      <c r="B3011" s="190"/>
      <c r="C3011" s="266" t="s">
        <v>43</v>
      </c>
      <c r="D3011" s="267">
        <v>43948</v>
      </c>
      <c r="E3011" s="237" t="s">
        <v>7104</v>
      </c>
      <c r="F3011" s="237" t="s">
        <v>618</v>
      </c>
      <c r="G3011" s="237">
        <v>10745</v>
      </c>
      <c r="H3011" s="190"/>
      <c r="I3011" s="248" t="s">
        <v>7446</v>
      </c>
      <c r="J3011" s="190"/>
      <c r="K3011" s="190"/>
      <c r="L3011" s="190"/>
      <c r="M3011" s="190"/>
      <c r="N3011" s="268">
        <v>168.02</v>
      </c>
      <c r="O3011" s="268">
        <v>0</v>
      </c>
      <c r="P3011" s="190" t="s">
        <v>657</v>
      </c>
      <c r="Q3011" s="377"/>
    </row>
    <row r="3012" spans="1:17" ht="63.75">
      <c r="A3012" s="265">
        <v>10</v>
      </c>
      <c r="B3012" s="190"/>
      <c r="C3012" s="266" t="s">
        <v>41</v>
      </c>
      <c r="D3012" s="267">
        <v>43948</v>
      </c>
      <c r="E3012" s="237" t="s">
        <v>7105</v>
      </c>
      <c r="F3012" s="237" t="s">
        <v>15</v>
      </c>
      <c r="G3012" s="237">
        <v>1310886</v>
      </c>
      <c r="H3012" s="190"/>
      <c r="I3012" s="248" t="s">
        <v>7447</v>
      </c>
      <c r="J3012" s="190"/>
      <c r="K3012" s="190"/>
      <c r="L3012" s="190"/>
      <c r="M3012" s="190"/>
      <c r="N3012" s="268">
        <v>50</v>
      </c>
      <c r="O3012" s="268">
        <v>0</v>
      </c>
      <c r="P3012" s="190" t="s">
        <v>657</v>
      </c>
      <c r="Q3012" s="377"/>
    </row>
    <row r="3013" spans="1:17" ht="76.5">
      <c r="A3013" s="265" t="s">
        <v>554</v>
      </c>
      <c r="B3013" s="190"/>
      <c r="C3013" s="266" t="s">
        <v>728</v>
      </c>
      <c r="D3013" s="267">
        <v>43948</v>
      </c>
      <c r="E3013" s="237" t="s">
        <v>7106</v>
      </c>
      <c r="F3013" s="237" t="s">
        <v>11</v>
      </c>
      <c r="G3013" s="237">
        <v>982604</v>
      </c>
      <c r="H3013" s="190"/>
      <c r="I3013" s="248" t="s">
        <v>7448</v>
      </c>
      <c r="J3013" s="190"/>
      <c r="K3013" s="190"/>
      <c r="L3013" s="190"/>
      <c r="M3013" s="190"/>
      <c r="N3013" s="268">
        <v>8107</v>
      </c>
      <c r="O3013" s="268">
        <v>0</v>
      </c>
      <c r="P3013" s="190" t="s">
        <v>657</v>
      </c>
      <c r="Q3013" s="377"/>
    </row>
    <row r="3014" spans="1:17" ht="63.75">
      <c r="A3014" s="265">
        <v>513</v>
      </c>
      <c r="B3014" s="190"/>
      <c r="C3014" s="266" t="s">
        <v>169</v>
      </c>
      <c r="D3014" s="267">
        <v>43949</v>
      </c>
      <c r="E3014" s="237" t="s">
        <v>7107</v>
      </c>
      <c r="F3014" s="237" t="s">
        <v>15</v>
      </c>
      <c r="G3014" s="237">
        <v>1311294</v>
      </c>
      <c r="H3014" s="190"/>
      <c r="I3014" s="248" t="s">
        <v>7449</v>
      </c>
      <c r="J3014" s="190"/>
      <c r="K3014" s="190"/>
      <c r="L3014" s="190"/>
      <c r="M3014" s="190"/>
      <c r="N3014" s="268">
        <v>50</v>
      </c>
      <c r="O3014" s="268">
        <v>0</v>
      </c>
      <c r="P3014" s="190" t="s">
        <v>657</v>
      </c>
      <c r="Q3014" s="377"/>
    </row>
    <row r="3015" spans="1:17" ht="63.75">
      <c r="A3015" s="265">
        <v>513</v>
      </c>
      <c r="B3015" s="190"/>
      <c r="C3015" s="266" t="s">
        <v>169</v>
      </c>
      <c r="D3015" s="267">
        <v>43950</v>
      </c>
      <c r="E3015" s="237" t="s">
        <v>7108</v>
      </c>
      <c r="F3015" s="237" t="s">
        <v>15</v>
      </c>
      <c r="G3015" s="237">
        <v>1311446</v>
      </c>
      <c r="H3015" s="190"/>
      <c r="I3015" s="248" t="s">
        <v>7450</v>
      </c>
      <c r="J3015" s="190"/>
      <c r="K3015" s="190"/>
      <c r="L3015" s="190"/>
      <c r="M3015" s="190"/>
      <c r="N3015" s="268">
        <v>50</v>
      </c>
      <c r="O3015" s="268">
        <v>0</v>
      </c>
      <c r="P3015" s="190" t="s">
        <v>657</v>
      </c>
      <c r="Q3015" s="377"/>
    </row>
    <row r="3016" spans="1:17" ht="76.5">
      <c r="A3016" s="265" t="s">
        <v>553</v>
      </c>
      <c r="B3016" s="190"/>
      <c r="C3016" s="266" t="s">
        <v>605</v>
      </c>
      <c r="D3016" s="267">
        <v>43950</v>
      </c>
      <c r="E3016" s="237" t="s">
        <v>7109</v>
      </c>
      <c r="F3016" s="237" t="s">
        <v>15</v>
      </c>
      <c r="G3016" s="237">
        <v>1311540</v>
      </c>
      <c r="H3016" s="190"/>
      <c r="I3016" s="248" t="s">
        <v>7451</v>
      </c>
      <c r="J3016" s="190"/>
      <c r="K3016" s="190"/>
      <c r="L3016" s="190"/>
      <c r="M3016" s="190"/>
      <c r="N3016" s="268">
        <v>50</v>
      </c>
      <c r="O3016" s="268">
        <v>0</v>
      </c>
      <c r="P3016" s="190" t="s">
        <v>657</v>
      </c>
      <c r="Q3016" s="377"/>
    </row>
    <row r="3017" spans="1:17" ht="76.5">
      <c r="A3017" s="265">
        <v>197</v>
      </c>
      <c r="B3017" s="190"/>
      <c r="C3017" s="266" t="s">
        <v>1291</v>
      </c>
      <c r="D3017" s="267">
        <v>43950</v>
      </c>
      <c r="E3017" s="237" t="s">
        <v>7110</v>
      </c>
      <c r="F3017" s="237" t="s">
        <v>11</v>
      </c>
      <c r="G3017" s="237">
        <v>982743</v>
      </c>
      <c r="H3017" s="190"/>
      <c r="I3017" s="248" t="s">
        <v>7452</v>
      </c>
      <c r="J3017" s="190"/>
      <c r="K3017" s="190"/>
      <c r="L3017" s="190"/>
      <c r="M3017" s="190"/>
      <c r="N3017" s="268">
        <v>50</v>
      </c>
      <c r="O3017" s="268">
        <v>0</v>
      </c>
      <c r="P3017" s="190" t="s">
        <v>657</v>
      </c>
      <c r="Q3017" s="377"/>
    </row>
    <row r="3018" spans="1:17" ht="76.5">
      <c r="A3018" s="265">
        <v>16</v>
      </c>
      <c r="B3018" s="190"/>
      <c r="C3018" s="266" t="s">
        <v>43</v>
      </c>
      <c r="D3018" s="267">
        <v>43950</v>
      </c>
      <c r="E3018" s="237" t="s">
        <v>7111</v>
      </c>
      <c r="F3018" s="237" t="s">
        <v>13</v>
      </c>
      <c r="G3018" s="237">
        <v>982741</v>
      </c>
      <c r="H3018" s="190"/>
      <c r="I3018" s="248" t="s">
        <v>7453</v>
      </c>
      <c r="J3018" s="190"/>
      <c r="K3018" s="190"/>
      <c r="L3018" s="190"/>
      <c r="M3018" s="190"/>
      <c r="N3018" s="268">
        <v>37.72</v>
      </c>
      <c r="O3018" s="268">
        <v>0</v>
      </c>
      <c r="P3018" s="190" t="s">
        <v>657</v>
      </c>
      <c r="Q3018" s="377"/>
    </row>
    <row r="3019" spans="1:17" ht="76.5">
      <c r="A3019" s="265">
        <v>16</v>
      </c>
      <c r="B3019" s="190"/>
      <c r="C3019" s="266" t="s">
        <v>43</v>
      </c>
      <c r="D3019" s="267">
        <v>43950</v>
      </c>
      <c r="E3019" s="237" t="s">
        <v>7112</v>
      </c>
      <c r="F3019" s="237" t="s">
        <v>11</v>
      </c>
      <c r="G3019" s="237">
        <v>982741</v>
      </c>
      <c r="H3019" s="190"/>
      <c r="I3019" s="248" t="s">
        <v>7454</v>
      </c>
      <c r="J3019" s="190"/>
      <c r="K3019" s="190"/>
      <c r="L3019" s="190"/>
      <c r="M3019" s="190"/>
      <c r="N3019" s="268">
        <v>50</v>
      </c>
      <c r="O3019" s="268">
        <v>0</v>
      </c>
      <c r="P3019" s="190" t="s">
        <v>657</v>
      </c>
      <c r="Q3019" s="377"/>
    </row>
    <row r="3020" spans="1:17" ht="76.5">
      <c r="A3020" s="265">
        <v>16</v>
      </c>
      <c r="B3020" s="190"/>
      <c r="C3020" s="266" t="s">
        <v>43</v>
      </c>
      <c r="D3020" s="267">
        <v>43950</v>
      </c>
      <c r="E3020" s="237" t="s">
        <v>7113</v>
      </c>
      <c r="F3020" s="237" t="s">
        <v>13</v>
      </c>
      <c r="G3020" s="237">
        <v>982742</v>
      </c>
      <c r="H3020" s="190"/>
      <c r="I3020" s="248" t="s">
        <v>7455</v>
      </c>
      <c r="J3020" s="190"/>
      <c r="K3020" s="190"/>
      <c r="L3020" s="190"/>
      <c r="M3020" s="190"/>
      <c r="N3020" s="268">
        <v>94.24</v>
      </c>
      <c r="O3020" s="268">
        <v>0</v>
      </c>
      <c r="P3020" s="190" t="s">
        <v>657</v>
      </c>
      <c r="Q3020" s="377"/>
    </row>
    <row r="3021" spans="1:17" ht="89.25">
      <c r="A3021" s="265">
        <v>16</v>
      </c>
      <c r="B3021" s="190"/>
      <c r="C3021" s="266" t="s">
        <v>43</v>
      </c>
      <c r="D3021" s="267">
        <v>43950</v>
      </c>
      <c r="E3021" s="237" t="s">
        <v>7114</v>
      </c>
      <c r="F3021" s="237" t="s">
        <v>11</v>
      </c>
      <c r="G3021" s="237">
        <v>982742</v>
      </c>
      <c r="H3021" s="190"/>
      <c r="I3021" s="248" t="s">
        <v>7456</v>
      </c>
      <c r="J3021" s="190"/>
      <c r="K3021" s="190"/>
      <c r="L3021" s="190"/>
      <c r="M3021" s="190"/>
      <c r="N3021" s="268">
        <v>50</v>
      </c>
      <c r="O3021" s="268">
        <v>0</v>
      </c>
      <c r="P3021" s="190" t="s">
        <v>657</v>
      </c>
      <c r="Q3021" s="377"/>
    </row>
    <row r="3022" spans="1:17" ht="76.5">
      <c r="A3022" s="265">
        <v>197</v>
      </c>
      <c r="B3022" s="190"/>
      <c r="C3022" s="266" t="s">
        <v>1291</v>
      </c>
      <c r="D3022" s="267">
        <v>43950</v>
      </c>
      <c r="E3022" s="237" t="s">
        <v>7115</v>
      </c>
      <c r="F3022" s="237" t="s">
        <v>13</v>
      </c>
      <c r="G3022" s="237">
        <v>982743</v>
      </c>
      <c r="H3022" s="190"/>
      <c r="I3022" s="248" t="s">
        <v>7457</v>
      </c>
      <c r="J3022" s="190"/>
      <c r="K3022" s="190"/>
      <c r="L3022" s="190"/>
      <c r="M3022" s="190"/>
      <c r="N3022" s="268">
        <v>75.45</v>
      </c>
      <c r="O3022" s="268">
        <v>0</v>
      </c>
      <c r="P3022" s="190" t="s">
        <v>657</v>
      </c>
      <c r="Q3022" s="377"/>
    </row>
    <row r="3023" spans="1:17" ht="76.5">
      <c r="A3023" s="265">
        <v>16</v>
      </c>
      <c r="B3023" s="190"/>
      <c r="C3023" s="266" t="s">
        <v>43</v>
      </c>
      <c r="D3023" s="267">
        <v>43950</v>
      </c>
      <c r="E3023" s="237" t="s">
        <v>7116</v>
      </c>
      <c r="F3023" s="237" t="s">
        <v>13</v>
      </c>
      <c r="G3023" s="237">
        <v>982740</v>
      </c>
      <c r="H3023" s="190"/>
      <c r="I3023" s="248" t="s">
        <v>7458</v>
      </c>
      <c r="J3023" s="190"/>
      <c r="K3023" s="190"/>
      <c r="L3023" s="190"/>
      <c r="M3023" s="190"/>
      <c r="N3023" s="268">
        <v>60.34</v>
      </c>
      <c r="O3023" s="268">
        <v>0</v>
      </c>
      <c r="P3023" s="190" t="s">
        <v>657</v>
      </c>
      <c r="Q3023" s="377"/>
    </row>
    <row r="3024" spans="1:17" ht="76.5">
      <c r="A3024" s="265">
        <v>16</v>
      </c>
      <c r="B3024" s="190"/>
      <c r="C3024" s="266" t="s">
        <v>43</v>
      </c>
      <c r="D3024" s="267">
        <v>43950</v>
      </c>
      <c r="E3024" s="237" t="s">
        <v>7117</v>
      </c>
      <c r="F3024" s="237" t="s">
        <v>11</v>
      </c>
      <c r="G3024" s="237">
        <v>982739</v>
      </c>
      <c r="H3024" s="190"/>
      <c r="I3024" s="248" t="s">
        <v>7459</v>
      </c>
      <c r="J3024" s="190"/>
      <c r="K3024" s="190"/>
      <c r="L3024" s="190"/>
      <c r="M3024" s="190"/>
      <c r="N3024" s="268">
        <v>50</v>
      </c>
      <c r="O3024" s="268">
        <v>0</v>
      </c>
      <c r="P3024" s="190" t="s">
        <v>657</v>
      </c>
      <c r="Q3024" s="377"/>
    </row>
    <row r="3025" spans="1:17" ht="76.5">
      <c r="A3025" s="265">
        <v>16</v>
      </c>
      <c r="B3025" s="190"/>
      <c r="C3025" s="266" t="s">
        <v>43</v>
      </c>
      <c r="D3025" s="267">
        <v>43950</v>
      </c>
      <c r="E3025" s="237" t="s">
        <v>7118</v>
      </c>
      <c r="F3025" s="237" t="s">
        <v>13</v>
      </c>
      <c r="G3025" s="237">
        <v>982739</v>
      </c>
      <c r="H3025" s="190"/>
      <c r="I3025" s="248" t="s">
        <v>7460</v>
      </c>
      <c r="J3025" s="190"/>
      <c r="K3025" s="190"/>
      <c r="L3025" s="190"/>
      <c r="M3025" s="190"/>
      <c r="N3025" s="268">
        <v>26.38</v>
      </c>
      <c r="O3025" s="268">
        <v>0</v>
      </c>
      <c r="P3025" s="190" t="s">
        <v>657</v>
      </c>
      <c r="Q3025" s="377"/>
    </row>
    <row r="3026" spans="1:17" ht="89.25">
      <c r="A3026" s="265">
        <v>16</v>
      </c>
      <c r="B3026" s="190"/>
      <c r="C3026" s="266" t="s">
        <v>43</v>
      </c>
      <c r="D3026" s="267">
        <v>43950</v>
      </c>
      <c r="E3026" s="237" t="s">
        <v>7119</v>
      </c>
      <c r="F3026" s="237" t="s">
        <v>11</v>
      </c>
      <c r="G3026" s="237">
        <v>982740</v>
      </c>
      <c r="H3026" s="190"/>
      <c r="I3026" s="248" t="s">
        <v>7461</v>
      </c>
      <c r="J3026" s="190"/>
      <c r="K3026" s="190"/>
      <c r="L3026" s="190"/>
      <c r="M3026" s="190"/>
      <c r="N3026" s="268">
        <v>50</v>
      </c>
      <c r="O3026" s="268">
        <v>0</v>
      </c>
      <c r="P3026" s="190" t="s">
        <v>657</v>
      </c>
      <c r="Q3026" s="377"/>
    </row>
    <row r="3027" spans="1:17" ht="76.5">
      <c r="A3027" s="265">
        <v>513</v>
      </c>
      <c r="B3027" s="190"/>
      <c r="C3027" s="266" t="s">
        <v>169</v>
      </c>
      <c r="D3027" s="267">
        <v>43951</v>
      </c>
      <c r="E3027" s="237" t="s">
        <v>7120</v>
      </c>
      <c r="F3027" s="237" t="s">
        <v>15</v>
      </c>
      <c r="G3027" s="237">
        <v>1311953</v>
      </c>
      <c r="H3027" s="190"/>
      <c r="I3027" s="248" t="s">
        <v>7462</v>
      </c>
      <c r="J3027" s="190"/>
      <c r="K3027" s="190"/>
      <c r="L3027" s="190"/>
      <c r="M3027" s="190"/>
      <c r="N3027" s="268">
        <v>50</v>
      </c>
      <c r="O3027" s="268">
        <v>0</v>
      </c>
      <c r="P3027" s="190" t="s">
        <v>657</v>
      </c>
      <c r="Q3027" s="377"/>
    </row>
    <row r="3028" spans="1:17" ht="63.75">
      <c r="A3028" s="265">
        <v>513</v>
      </c>
      <c r="B3028" s="190"/>
      <c r="C3028" s="266" t="s">
        <v>169</v>
      </c>
      <c r="D3028" s="267">
        <v>43951</v>
      </c>
      <c r="E3028" s="237" t="s">
        <v>7121</v>
      </c>
      <c r="F3028" s="237" t="s">
        <v>15</v>
      </c>
      <c r="G3028" s="237">
        <v>1311956</v>
      </c>
      <c r="H3028" s="190"/>
      <c r="I3028" s="248" t="s">
        <v>7463</v>
      </c>
      <c r="J3028" s="190"/>
      <c r="K3028" s="190"/>
      <c r="L3028" s="190"/>
      <c r="M3028" s="190"/>
      <c r="N3028" s="268">
        <v>50</v>
      </c>
      <c r="O3028" s="268">
        <v>0</v>
      </c>
      <c r="P3028" s="190" t="s">
        <v>657</v>
      </c>
      <c r="Q3028" s="377"/>
    </row>
    <row r="3029" spans="1:17" ht="76.5">
      <c r="A3029" s="265">
        <v>16</v>
      </c>
      <c r="B3029" s="190"/>
      <c r="C3029" s="266" t="s">
        <v>43</v>
      </c>
      <c r="D3029" s="267">
        <v>43951</v>
      </c>
      <c r="E3029" s="237" t="s">
        <v>7122</v>
      </c>
      <c r="F3029" s="237" t="s">
        <v>618</v>
      </c>
      <c r="G3029" s="237">
        <v>10746</v>
      </c>
      <c r="H3029" s="190"/>
      <c r="I3029" s="248" t="s">
        <v>7464</v>
      </c>
      <c r="J3029" s="190"/>
      <c r="K3029" s="190"/>
      <c r="L3029" s="190"/>
      <c r="M3029" s="190"/>
      <c r="N3029" s="268">
        <v>9526.32</v>
      </c>
      <c r="O3029" s="268">
        <v>0</v>
      </c>
      <c r="P3029" s="190" t="s">
        <v>657</v>
      </c>
      <c r="Q3029" s="377"/>
    </row>
    <row r="3030" spans="1:17" ht="51">
      <c r="A3030" s="265" t="s">
        <v>553</v>
      </c>
      <c r="B3030" s="190"/>
      <c r="C3030" s="266" t="s">
        <v>605</v>
      </c>
      <c r="D3030" s="267">
        <v>43951</v>
      </c>
      <c r="E3030" s="237" t="s">
        <v>7123</v>
      </c>
      <c r="F3030" s="237" t="s">
        <v>11</v>
      </c>
      <c r="G3030" s="237">
        <v>982801</v>
      </c>
      <c r="H3030" s="190"/>
      <c r="I3030" s="248" t="s">
        <v>1475</v>
      </c>
      <c r="J3030" s="190"/>
      <c r="K3030" s="190"/>
      <c r="L3030" s="190"/>
      <c r="M3030" s="190"/>
      <c r="N3030" s="268">
        <v>50</v>
      </c>
      <c r="O3030" s="268">
        <v>0</v>
      </c>
      <c r="P3030" s="190" t="s">
        <v>657</v>
      </c>
      <c r="Q3030" s="377"/>
    </row>
    <row r="3031" spans="1:17" ht="38.25">
      <c r="A3031" s="265" t="s">
        <v>691</v>
      </c>
      <c r="B3031" s="190"/>
      <c r="C3031" s="266" t="s">
        <v>1337</v>
      </c>
      <c r="D3031" s="267">
        <v>43951</v>
      </c>
      <c r="E3031" s="237" t="s">
        <v>7124</v>
      </c>
      <c r="F3031" s="237" t="s">
        <v>13</v>
      </c>
      <c r="G3031" s="237">
        <v>406760</v>
      </c>
      <c r="H3031" s="190"/>
      <c r="I3031" s="248" t="s">
        <v>693</v>
      </c>
      <c r="J3031" s="190"/>
      <c r="K3031" s="190"/>
      <c r="L3031" s="190"/>
      <c r="M3031" s="190"/>
      <c r="N3031" s="268">
        <v>2519464.52</v>
      </c>
      <c r="O3031" s="268">
        <v>0</v>
      </c>
      <c r="P3031" s="190" t="s">
        <v>657</v>
      </c>
      <c r="Q3031" s="377"/>
    </row>
    <row r="3032" spans="1:17" ht="38.25">
      <c r="A3032" s="265" t="s">
        <v>691</v>
      </c>
      <c r="B3032" s="190"/>
      <c r="C3032" s="266" t="s">
        <v>1337</v>
      </c>
      <c r="D3032" s="267">
        <v>43951</v>
      </c>
      <c r="E3032" s="237" t="s">
        <v>7125</v>
      </c>
      <c r="F3032" s="237" t="s">
        <v>13</v>
      </c>
      <c r="G3032" s="237">
        <v>406762</v>
      </c>
      <c r="H3032" s="190"/>
      <c r="I3032" s="248" t="s">
        <v>693</v>
      </c>
      <c r="J3032" s="190"/>
      <c r="K3032" s="190"/>
      <c r="L3032" s="190"/>
      <c r="M3032" s="190"/>
      <c r="N3032" s="268">
        <v>16100545.609999999</v>
      </c>
      <c r="O3032" s="268">
        <v>0</v>
      </c>
      <c r="P3032" s="190" t="s">
        <v>657</v>
      </c>
      <c r="Q3032" s="377"/>
    </row>
    <row r="3033" spans="1:17" ht="38.25">
      <c r="A3033" s="265" t="s">
        <v>691</v>
      </c>
      <c r="B3033" s="190"/>
      <c r="C3033" s="266" t="s">
        <v>1337</v>
      </c>
      <c r="D3033" s="267">
        <v>43951</v>
      </c>
      <c r="E3033" s="237" t="s">
        <v>7126</v>
      </c>
      <c r="F3033" s="237" t="s">
        <v>13</v>
      </c>
      <c r="G3033" s="237">
        <v>406764</v>
      </c>
      <c r="H3033" s="190"/>
      <c r="I3033" s="248" t="s">
        <v>693</v>
      </c>
      <c r="J3033" s="190"/>
      <c r="K3033" s="190"/>
      <c r="L3033" s="190"/>
      <c r="M3033" s="190"/>
      <c r="N3033" s="268">
        <v>16100545.609999999</v>
      </c>
      <c r="O3033" s="268">
        <v>0</v>
      </c>
      <c r="P3033" s="190" t="s">
        <v>657</v>
      </c>
      <c r="Q3033" s="377"/>
    </row>
    <row r="3034" spans="1:17" ht="38.25">
      <c r="A3034" s="265" t="s">
        <v>691</v>
      </c>
      <c r="B3034" s="190"/>
      <c r="C3034" s="266" t="s">
        <v>1337</v>
      </c>
      <c r="D3034" s="267">
        <v>43951</v>
      </c>
      <c r="E3034" s="237" t="s">
        <v>7127</v>
      </c>
      <c r="F3034" s="237" t="s">
        <v>13</v>
      </c>
      <c r="G3034" s="237">
        <v>406766</v>
      </c>
      <c r="H3034" s="190"/>
      <c r="I3034" s="248" t="s">
        <v>693</v>
      </c>
      <c r="J3034" s="190"/>
      <c r="K3034" s="190"/>
      <c r="L3034" s="190"/>
      <c r="M3034" s="190"/>
      <c r="N3034" s="268">
        <v>16100545.609999999</v>
      </c>
      <c r="O3034" s="268">
        <v>0</v>
      </c>
      <c r="P3034" s="190" t="s">
        <v>657</v>
      </c>
      <c r="Q3034" s="377"/>
    </row>
    <row r="3035" spans="1:17" ht="38.25">
      <c r="A3035" s="265" t="s">
        <v>691</v>
      </c>
      <c r="B3035" s="190"/>
      <c r="C3035" s="266" t="s">
        <v>1337</v>
      </c>
      <c r="D3035" s="267">
        <v>43951</v>
      </c>
      <c r="E3035" s="237" t="s">
        <v>7128</v>
      </c>
      <c r="F3035" s="237" t="s">
        <v>13</v>
      </c>
      <c r="G3035" s="237">
        <v>406768</v>
      </c>
      <c r="H3035" s="190"/>
      <c r="I3035" s="248" t="s">
        <v>693</v>
      </c>
      <c r="J3035" s="190"/>
      <c r="K3035" s="190"/>
      <c r="L3035" s="190"/>
      <c r="M3035" s="190"/>
      <c r="N3035" s="268">
        <v>2962190.6</v>
      </c>
      <c r="O3035" s="268">
        <v>0</v>
      </c>
      <c r="P3035" s="190" t="s">
        <v>657</v>
      </c>
      <c r="Q3035" s="377"/>
    </row>
    <row r="3036" spans="1:17" ht="38.25">
      <c r="A3036" s="265" t="s">
        <v>691</v>
      </c>
      <c r="B3036" s="190"/>
      <c r="C3036" s="266" t="s">
        <v>1337</v>
      </c>
      <c r="D3036" s="267">
        <v>43951</v>
      </c>
      <c r="E3036" s="237" t="s">
        <v>7129</v>
      </c>
      <c r="F3036" s="237" t="s">
        <v>13</v>
      </c>
      <c r="G3036" s="237">
        <v>406770</v>
      </c>
      <c r="H3036" s="190"/>
      <c r="I3036" s="248" t="s">
        <v>693</v>
      </c>
      <c r="J3036" s="190"/>
      <c r="K3036" s="190"/>
      <c r="L3036" s="190"/>
      <c r="M3036" s="190"/>
      <c r="N3036" s="268">
        <v>2962190.6</v>
      </c>
      <c r="O3036" s="268">
        <v>0</v>
      </c>
      <c r="P3036" s="190" t="s">
        <v>657</v>
      </c>
      <c r="Q3036" s="377"/>
    </row>
    <row r="3037" spans="1:17" ht="38.25">
      <c r="A3037" s="265" t="s">
        <v>691</v>
      </c>
      <c r="B3037" s="190"/>
      <c r="C3037" s="266" t="s">
        <v>1337</v>
      </c>
      <c r="D3037" s="267">
        <v>43951</v>
      </c>
      <c r="E3037" s="237" t="s">
        <v>7130</v>
      </c>
      <c r="F3037" s="237" t="s">
        <v>13</v>
      </c>
      <c r="G3037" s="237">
        <v>406772</v>
      </c>
      <c r="H3037" s="190"/>
      <c r="I3037" s="248" t="s">
        <v>693</v>
      </c>
      <c r="J3037" s="190"/>
      <c r="K3037" s="190"/>
      <c r="L3037" s="190"/>
      <c r="M3037" s="190"/>
      <c r="N3037" s="268">
        <v>2962190.6</v>
      </c>
      <c r="O3037" s="268">
        <v>0</v>
      </c>
      <c r="P3037" s="190" t="s">
        <v>657</v>
      </c>
      <c r="Q3037" s="377"/>
    </row>
    <row r="3038" spans="1:17" ht="38.25">
      <c r="A3038" s="265" t="s">
        <v>691</v>
      </c>
      <c r="B3038" s="190"/>
      <c r="C3038" s="266" t="s">
        <v>1337</v>
      </c>
      <c r="D3038" s="267">
        <v>43951</v>
      </c>
      <c r="E3038" s="237" t="s">
        <v>7131</v>
      </c>
      <c r="F3038" s="237" t="s">
        <v>13</v>
      </c>
      <c r="G3038" s="237">
        <v>406774</v>
      </c>
      <c r="H3038" s="190"/>
      <c r="I3038" s="248" t="s">
        <v>693</v>
      </c>
      <c r="J3038" s="190"/>
      <c r="K3038" s="190"/>
      <c r="L3038" s="190"/>
      <c r="M3038" s="190"/>
      <c r="N3038" s="268">
        <v>2962190.6</v>
      </c>
      <c r="O3038" s="268">
        <v>0</v>
      </c>
      <c r="P3038" s="190" t="s">
        <v>657</v>
      </c>
      <c r="Q3038" s="377"/>
    </row>
    <row r="3039" spans="1:17" ht="38.25">
      <c r="A3039" s="265" t="s">
        <v>691</v>
      </c>
      <c r="B3039" s="190"/>
      <c r="C3039" s="266" t="s">
        <v>1337</v>
      </c>
      <c r="D3039" s="267">
        <v>43951</v>
      </c>
      <c r="E3039" s="237" t="s">
        <v>7132</v>
      </c>
      <c r="F3039" s="237" t="s">
        <v>13</v>
      </c>
      <c r="G3039" s="237">
        <v>406776</v>
      </c>
      <c r="H3039" s="190"/>
      <c r="I3039" s="248" t="s">
        <v>693</v>
      </c>
      <c r="J3039" s="190"/>
      <c r="K3039" s="190"/>
      <c r="L3039" s="190"/>
      <c r="M3039" s="190"/>
      <c r="N3039" s="268">
        <v>2962190.6</v>
      </c>
      <c r="O3039" s="268">
        <v>0</v>
      </c>
      <c r="P3039" s="190" t="s">
        <v>657</v>
      </c>
      <c r="Q3039" s="377"/>
    </row>
    <row r="3040" spans="1:17" ht="38.25">
      <c r="A3040" s="265" t="s">
        <v>691</v>
      </c>
      <c r="B3040" s="190"/>
      <c r="C3040" s="266" t="s">
        <v>1337</v>
      </c>
      <c r="D3040" s="267">
        <v>43951</v>
      </c>
      <c r="E3040" s="237" t="s">
        <v>7133</v>
      </c>
      <c r="F3040" s="237" t="s">
        <v>13</v>
      </c>
      <c r="G3040" s="237">
        <v>406778</v>
      </c>
      <c r="H3040" s="190"/>
      <c r="I3040" s="248" t="s">
        <v>693</v>
      </c>
      <c r="J3040" s="190"/>
      <c r="K3040" s="190"/>
      <c r="L3040" s="190"/>
      <c r="M3040" s="190"/>
      <c r="N3040" s="268">
        <v>1806042.22</v>
      </c>
      <c r="O3040" s="268">
        <v>0</v>
      </c>
      <c r="P3040" s="190" t="s">
        <v>657</v>
      </c>
      <c r="Q3040" s="377"/>
    </row>
    <row r="3041" spans="1:17" ht="38.25">
      <c r="A3041" s="265" t="s">
        <v>691</v>
      </c>
      <c r="B3041" s="190"/>
      <c r="C3041" s="266" t="s">
        <v>1337</v>
      </c>
      <c r="D3041" s="267">
        <v>43951</v>
      </c>
      <c r="E3041" s="237" t="s">
        <v>7134</v>
      </c>
      <c r="F3041" s="237" t="s">
        <v>13</v>
      </c>
      <c r="G3041" s="237">
        <v>406780</v>
      </c>
      <c r="H3041" s="190"/>
      <c r="I3041" s="248" t="s">
        <v>693</v>
      </c>
      <c r="J3041" s="190"/>
      <c r="K3041" s="190"/>
      <c r="L3041" s="190"/>
      <c r="M3041" s="190"/>
      <c r="N3041" s="268">
        <v>132511.12</v>
      </c>
      <c r="O3041" s="268">
        <v>0</v>
      </c>
      <c r="P3041" s="190" t="s">
        <v>657</v>
      </c>
      <c r="Q3041" s="377"/>
    </row>
    <row r="3042" spans="1:17" ht="38.25">
      <c r="A3042" s="265" t="s">
        <v>691</v>
      </c>
      <c r="B3042" s="190"/>
      <c r="C3042" s="266" t="s">
        <v>1337</v>
      </c>
      <c r="D3042" s="267">
        <v>43951</v>
      </c>
      <c r="E3042" s="237" t="s">
        <v>7135</v>
      </c>
      <c r="F3042" s="237" t="s">
        <v>13</v>
      </c>
      <c r="G3042" s="237">
        <v>406782</v>
      </c>
      <c r="H3042" s="190"/>
      <c r="I3042" s="248" t="s">
        <v>693</v>
      </c>
      <c r="J3042" s="190"/>
      <c r="K3042" s="190"/>
      <c r="L3042" s="190"/>
      <c r="M3042" s="190"/>
      <c r="N3042" s="268">
        <v>2541291.7999999998</v>
      </c>
      <c r="O3042" s="268">
        <v>0</v>
      </c>
      <c r="P3042" s="190" t="s">
        <v>657</v>
      </c>
      <c r="Q3042" s="377"/>
    </row>
    <row r="3043" spans="1:17" ht="38.25">
      <c r="A3043" s="265" t="s">
        <v>691</v>
      </c>
      <c r="B3043" s="190"/>
      <c r="C3043" s="266" t="s">
        <v>1337</v>
      </c>
      <c r="D3043" s="267">
        <v>43951</v>
      </c>
      <c r="E3043" s="237" t="s">
        <v>7136</v>
      </c>
      <c r="F3043" s="237" t="s">
        <v>13</v>
      </c>
      <c r="G3043" s="237">
        <v>406784</v>
      </c>
      <c r="H3043" s="190"/>
      <c r="I3043" s="248" t="s">
        <v>693</v>
      </c>
      <c r="J3043" s="190"/>
      <c r="K3043" s="190"/>
      <c r="L3043" s="190"/>
      <c r="M3043" s="190"/>
      <c r="N3043" s="268">
        <v>559083.89</v>
      </c>
      <c r="O3043" s="268">
        <v>0</v>
      </c>
      <c r="P3043" s="190" t="s">
        <v>657</v>
      </c>
      <c r="Q3043" s="377"/>
    </row>
    <row r="3044" spans="1:17" ht="38.25">
      <c r="A3044" s="265" t="s">
        <v>691</v>
      </c>
      <c r="B3044" s="190"/>
      <c r="C3044" s="266" t="s">
        <v>1337</v>
      </c>
      <c r="D3044" s="267">
        <v>43951</v>
      </c>
      <c r="E3044" s="237" t="s">
        <v>7137</v>
      </c>
      <c r="F3044" s="237" t="s">
        <v>13</v>
      </c>
      <c r="G3044" s="237">
        <v>406786</v>
      </c>
      <c r="H3044" s="190"/>
      <c r="I3044" s="248" t="s">
        <v>693</v>
      </c>
      <c r="J3044" s="190"/>
      <c r="K3044" s="190"/>
      <c r="L3044" s="190"/>
      <c r="M3044" s="190"/>
      <c r="N3044" s="268">
        <v>4960507.09</v>
      </c>
      <c r="O3044" s="268">
        <v>0</v>
      </c>
      <c r="P3044" s="190" t="s">
        <v>657</v>
      </c>
      <c r="Q3044" s="377"/>
    </row>
    <row r="3045" spans="1:17" ht="38.25">
      <c r="A3045" s="265" t="s">
        <v>691</v>
      </c>
      <c r="B3045" s="190"/>
      <c r="C3045" s="266" t="s">
        <v>1337</v>
      </c>
      <c r="D3045" s="267">
        <v>43951</v>
      </c>
      <c r="E3045" s="237" t="s">
        <v>7138</v>
      </c>
      <c r="F3045" s="237" t="s">
        <v>13</v>
      </c>
      <c r="G3045" s="237">
        <v>406788</v>
      </c>
      <c r="H3045" s="190"/>
      <c r="I3045" s="248" t="s">
        <v>693</v>
      </c>
      <c r="J3045" s="190"/>
      <c r="K3045" s="190"/>
      <c r="L3045" s="190"/>
      <c r="M3045" s="190"/>
      <c r="N3045" s="268">
        <v>1535589.6</v>
      </c>
      <c r="O3045" s="268">
        <v>0</v>
      </c>
      <c r="P3045" s="190" t="s">
        <v>657</v>
      </c>
      <c r="Q3045" s="377"/>
    </row>
    <row r="3046" spans="1:17" ht="38.25">
      <c r="A3046" s="265" t="s">
        <v>691</v>
      </c>
      <c r="B3046" s="190"/>
      <c r="C3046" s="266" t="s">
        <v>1337</v>
      </c>
      <c r="D3046" s="267">
        <v>43951</v>
      </c>
      <c r="E3046" s="237" t="s">
        <v>7139</v>
      </c>
      <c r="F3046" s="237" t="s">
        <v>13</v>
      </c>
      <c r="G3046" s="237">
        <v>406790</v>
      </c>
      <c r="H3046" s="190"/>
      <c r="I3046" s="248" t="s">
        <v>693</v>
      </c>
      <c r="J3046" s="190"/>
      <c r="K3046" s="190"/>
      <c r="L3046" s="190"/>
      <c r="M3046" s="190"/>
      <c r="N3046" s="268">
        <v>6979956.5</v>
      </c>
      <c r="O3046" s="268">
        <v>0</v>
      </c>
      <c r="P3046" s="190" t="s">
        <v>657</v>
      </c>
      <c r="Q3046" s="377"/>
    </row>
    <row r="3047" spans="1:17" ht="38.25">
      <c r="A3047" s="265" t="s">
        <v>691</v>
      </c>
      <c r="B3047" s="190"/>
      <c r="C3047" s="266" t="s">
        <v>1337</v>
      </c>
      <c r="D3047" s="267">
        <v>43951</v>
      </c>
      <c r="E3047" s="237" t="s">
        <v>7140</v>
      </c>
      <c r="F3047" s="237" t="s">
        <v>13</v>
      </c>
      <c r="G3047" s="237">
        <v>406792</v>
      </c>
      <c r="H3047" s="190"/>
      <c r="I3047" s="248" t="s">
        <v>693</v>
      </c>
      <c r="J3047" s="190"/>
      <c r="K3047" s="190"/>
      <c r="L3047" s="190"/>
      <c r="M3047" s="190"/>
      <c r="N3047" s="268">
        <v>363957.37</v>
      </c>
      <c r="O3047" s="268">
        <v>0</v>
      </c>
      <c r="P3047" s="190" t="s">
        <v>657</v>
      </c>
      <c r="Q3047" s="377"/>
    </row>
    <row r="3048" spans="1:17" ht="38.25">
      <c r="A3048" s="265" t="s">
        <v>691</v>
      </c>
      <c r="B3048" s="190"/>
      <c r="C3048" s="266" t="s">
        <v>1337</v>
      </c>
      <c r="D3048" s="267">
        <v>43951</v>
      </c>
      <c r="E3048" s="237" t="s">
        <v>7141</v>
      </c>
      <c r="F3048" s="237" t="s">
        <v>13</v>
      </c>
      <c r="G3048" s="237">
        <v>406794</v>
      </c>
      <c r="H3048" s="190"/>
      <c r="I3048" s="248" t="s">
        <v>693</v>
      </c>
      <c r="J3048" s="190"/>
      <c r="K3048" s="190"/>
      <c r="L3048" s="190"/>
      <c r="M3048" s="190"/>
      <c r="N3048" s="268">
        <v>1300801.8400000001</v>
      </c>
      <c r="O3048" s="268">
        <v>0</v>
      </c>
      <c r="P3048" s="190" t="s">
        <v>657</v>
      </c>
      <c r="Q3048" s="377"/>
    </row>
    <row r="3049" spans="1:17" ht="38.25">
      <c r="A3049" s="265" t="s">
        <v>691</v>
      </c>
      <c r="B3049" s="190"/>
      <c r="C3049" s="266" t="s">
        <v>1337</v>
      </c>
      <c r="D3049" s="267">
        <v>43951</v>
      </c>
      <c r="E3049" s="237" t="s">
        <v>7142</v>
      </c>
      <c r="F3049" s="237" t="s">
        <v>13</v>
      </c>
      <c r="G3049" s="237">
        <v>406796</v>
      </c>
      <c r="H3049" s="190"/>
      <c r="I3049" s="248" t="s">
        <v>693</v>
      </c>
      <c r="J3049" s="190"/>
      <c r="K3049" s="190"/>
      <c r="L3049" s="190"/>
      <c r="M3049" s="190"/>
      <c r="N3049" s="268">
        <v>4202058.22</v>
      </c>
      <c r="O3049" s="268">
        <v>0</v>
      </c>
      <c r="P3049" s="190" t="s">
        <v>657</v>
      </c>
      <c r="Q3049" s="377"/>
    </row>
    <row r="3050" spans="1:17" ht="38.25">
      <c r="A3050" s="265" t="s">
        <v>691</v>
      </c>
      <c r="B3050" s="190"/>
      <c r="C3050" s="266" t="s">
        <v>1337</v>
      </c>
      <c r="D3050" s="267">
        <v>43951</v>
      </c>
      <c r="E3050" s="237" t="s">
        <v>7143</v>
      </c>
      <c r="F3050" s="237" t="s">
        <v>13</v>
      </c>
      <c r="G3050" s="237">
        <v>406798</v>
      </c>
      <c r="H3050" s="190"/>
      <c r="I3050" s="248" t="s">
        <v>693</v>
      </c>
      <c r="J3050" s="190"/>
      <c r="K3050" s="190"/>
      <c r="L3050" s="190"/>
      <c r="M3050" s="190"/>
      <c r="N3050" s="268">
        <v>5912738.96</v>
      </c>
      <c r="O3050" s="268">
        <v>0</v>
      </c>
      <c r="P3050" s="190" t="s">
        <v>657</v>
      </c>
      <c r="Q3050" s="377"/>
    </row>
    <row r="3051" spans="1:17" ht="38.25">
      <c r="A3051" s="265" t="s">
        <v>691</v>
      </c>
      <c r="B3051" s="190"/>
      <c r="C3051" s="266" t="s">
        <v>1337</v>
      </c>
      <c r="D3051" s="267">
        <v>43951</v>
      </c>
      <c r="E3051" s="237" t="s">
        <v>7144</v>
      </c>
      <c r="F3051" s="237" t="s">
        <v>13</v>
      </c>
      <c r="G3051" s="237">
        <v>406800</v>
      </c>
      <c r="H3051" s="190"/>
      <c r="I3051" s="248" t="s">
        <v>693</v>
      </c>
      <c r="J3051" s="190"/>
      <c r="K3051" s="190"/>
      <c r="L3051" s="190"/>
      <c r="M3051" s="190"/>
      <c r="N3051" s="268">
        <v>308309.25</v>
      </c>
      <c r="O3051" s="268">
        <v>0</v>
      </c>
      <c r="P3051" s="190" t="s">
        <v>657</v>
      </c>
      <c r="Q3051" s="377"/>
    </row>
    <row r="3052" spans="1:17" ht="38.25">
      <c r="A3052" s="265" t="s">
        <v>691</v>
      </c>
      <c r="B3052" s="190"/>
      <c r="C3052" s="266" t="s">
        <v>1337</v>
      </c>
      <c r="D3052" s="267">
        <v>43951</v>
      </c>
      <c r="E3052" s="237" t="s">
        <v>7145</v>
      </c>
      <c r="F3052" s="237" t="s">
        <v>13</v>
      </c>
      <c r="G3052" s="237">
        <v>406808</v>
      </c>
      <c r="H3052" s="190"/>
      <c r="I3052" s="248" t="s">
        <v>693</v>
      </c>
      <c r="J3052" s="190"/>
      <c r="K3052" s="190"/>
      <c r="L3052" s="190"/>
      <c r="M3052" s="190"/>
      <c r="N3052" s="268">
        <v>2519464.52</v>
      </c>
      <c r="O3052" s="268">
        <v>0</v>
      </c>
      <c r="P3052" s="190" t="s">
        <v>657</v>
      </c>
      <c r="Q3052" s="377"/>
    </row>
    <row r="3053" spans="1:17" ht="38.25">
      <c r="A3053" s="265" t="s">
        <v>691</v>
      </c>
      <c r="B3053" s="190"/>
      <c r="C3053" s="266" t="s">
        <v>1337</v>
      </c>
      <c r="D3053" s="267">
        <v>43951</v>
      </c>
      <c r="E3053" s="237" t="s">
        <v>7146</v>
      </c>
      <c r="F3053" s="237" t="s">
        <v>13</v>
      </c>
      <c r="G3053" s="237">
        <v>406802</v>
      </c>
      <c r="H3053" s="190"/>
      <c r="I3053" s="248" t="s">
        <v>693</v>
      </c>
      <c r="J3053" s="190"/>
      <c r="K3053" s="190"/>
      <c r="L3053" s="190"/>
      <c r="M3053" s="190"/>
      <c r="N3053" s="268">
        <v>846807.52</v>
      </c>
      <c r="O3053" s="268">
        <v>0</v>
      </c>
      <c r="P3053" s="190" t="s">
        <v>657</v>
      </c>
      <c r="Q3053" s="377"/>
    </row>
    <row r="3054" spans="1:17" ht="38.25">
      <c r="A3054" s="265" t="s">
        <v>691</v>
      </c>
      <c r="B3054" s="190"/>
      <c r="C3054" s="266" t="s">
        <v>1337</v>
      </c>
      <c r="D3054" s="267">
        <v>43951</v>
      </c>
      <c r="E3054" s="237" t="s">
        <v>7147</v>
      </c>
      <c r="F3054" s="237" t="s">
        <v>13</v>
      </c>
      <c r="G3054" s="237">
        <v>406804</v>
      </c>
      <c r="H3054" s="190"/>
      <c r="I3054" s="248" t="s">
        <v>693</v>
      </c>
      <c r="J3054" s="190"/>
      <c r="K3054" s="190"/>
      <c r="L3054" s="190"/>
      <c r="M3054" s="190"/>
      <c r="N3054" s="268">
        <v>2519464.52</v>
      </c>
      <c r="O3054" s="268">
        <v>0</v>
      </c>
      <c r="P3054" s="190" t="s">
        <v>657</v>
      </c>
      <c r="Q3054" s="377"/>
    </row>
    <row r="3055" spans="1:17" ht="38.25">
      <c r="A3055" s="265" t="s">
        <v>691</v>
      </c>
      <c r="B3055" s="190"/>
      <c r="C3055" s="266" t="s">
        <v>1337</v>
      </c>
      <c r="D3055" s="267">
        <v>43951</v>
      </c>
      <c r="E3055" s="237" t="s">
        <v>7148</v>
      </c>
      <c r="F3055" s="237" t="s">
        <v>13</v>
      </c>
      <c r="G3055" s="237">
        <v>406806</v>
      </c>
      <c r="H3055" s="190"/>
      <c r="I3055" s="248" t="s">
        <v>693</v>
      </c>
      <c r="J3055" s="190"/>
      <c r="K3055" s="190"/>
      <c r="L3055" s="190"/>
      <c r="M3055" s="190"/>
      <c r="N3055" s="268">
        <v>2519464.52</v>
      </c>
      <c r="O3055" s="268">
        <v>0</v>
      </c>
      <c r="P3055" s="190" t="s">
        <v>657</v>
      </c>
      <c r="Q3055" s="377"/>
    </row>
    <row r="3056" spans="1:17" ht="38.25">
      <c r="A3056" s="265" t="s">
        <v>691</v>
      </c>
      <c r="B3056" s="190"/>
      <c r="C3056" s="266" t="s">
        <v>1337</v>
      </c>
      <c r="D3056" s="267">
        <v>43951</v>
      </c>
      <c r="E3056" s="237" t="s">
        <v>7149</v>
      </c>
      <c r="F3056" s="237" t="s">
        <v>13</v>
      </c>
      <c r="G3056" s="237">
        <v>406810</v>
      </c>
      <c r="H3056" s="190"/>
      <c r="I3056" s="248" t="s">
        <v>693</v>
      </c>
      <c r="J3056" s="190"/>
      <c r="K3056" s="190"/>
      <c r="L3056" s="190"/>
      <c r="M3056" s="190"/>
      <c r="N3056" s="268">
        <v>2519464.52</v>
      </c>
      <c r="O3056" s="268">
        <v>0</v>
      </c>
      <c r="P3056" s="190" t="s">
        <v>657</v>
      </c>
      <c r="Q3056" s="377"/>
    </row>
    <row r="3057" spans="1:17" ht="38.25">
      <c r="A3057" s="265" t="s">
        <v>691</v>
      </c>
      <c r="B3057" s="190"/>
      <c r="C3057" s="266" t="s">
        <v>1337</v>
      </c>
      <c r="D3057" s="267">
        <v>43951</v>
      </c>
      <c r="E3057" s="237" t="s">
        <v>7150</v>
      </c>
      <c r="F3057" s="237" t="s">
        <v>13</v>
      </c>
      <c r="G3057" s="237">
        <v>406812</v>
      </c>
      <c r="H3057" s="190"/>
      <c r="I3057" s="248" t="s">
        <v>693</v>
      </c>
      <c r="J3057" s="190"/>
      <c r="K3057" s="190"/>
      <c r="L3057" s="190"/>
      <c r="M3057" s="190"/>
      <c r="N3057" s="268">
        <v>6920005.2400000002</v>
      </c>
      <c r="O3057" s="268">
        <v>0</v>
      </c>
      <c r="P3057" s="190" t="s">
        <v>657</v>
      </c>
      <c r="Q3057" s="377"/>
    </row>
    <row r="3058" spans="1:17" ht="38.25">
      <c r="A3058" s="265" t="s">
        <v>691</v>
      </c>
      <c r="B3058" s="190"/>
      <c r="C3058" s="266" t="s">
        <v>1337</v>
      </c>
      <c r="D3058" s="267">
        <v>43951</v>
      </c>
      <c r="E3058" s="237" t="s">
        <v>7151</v>
      </c>
      <c r="F3058" s="237" t="s">
        <v>13</v>
      </c>
      <c r="G3058" s="237">
        <v>406814</v>
      </c>
      <c r="H3058" s="190"/>
      <c r="I3058" s="248" t="s">
        <v>693</v>
      </c>
      <c r="J3058" s="190"/>
      <c r="K3058" s="190"/>
      <c r="L3058" s="190"/>
      <c r="M3058" s="190"/>
      <c r="N3058" s="268">
        <v>6920005.2400000002</v>
      </c>
      <c r="O3058" s="268">
        <v>0</v>
      </c>
      <c r="P3058" s="190" t="s">
        <v>657</v>
      </c>
      <c r="Q3058" s="377"/>
    </row>
    <row r="3059" spans="1:17" ht="38.25">
      <c r="A3059" s="265" t="s">
        <v>691</v>
      </c>
      <c r="B3059" s="190"/>
      <c r="C3059" s="266" t="s">
        <v>1337</v>
      </c>
      <c r="D3059" s="267">
        <v>43951</v>
      </c>
      <c r="E3059" s="237" t="s">
        <v>7152</v>
      </c>
      <c r="F3059" s="237" t="s">
        <v>13</v>
      </c>
      <c r="G3059" s="237">
        <v>406816</v>
      </c>
      <c r="H3059" s="190"/>
      <c r="I3059" s="248" t="s">
        <v>693</v>
      </c>
      <c r="J3059" s="190"/>
      <c r="K3059" s="190"/>
      <c r="L3059" s="190"/>
      <c r="M3059" s="190"/>
      <c r="N3059" s="268">
        <v>6920005.2400000002</v>
      </c>
      <c r="O3059" s="268">
        <v>0</v>
      </c>
      <c r="P3059" s="190" t="s">
        <v>657</v>
      </c>
      <c r="Q3059" s="377"/>
    </row>
    <row r="3060" spans="1:17" ht="38.25">
      <c r="A3060" s="265" t="s">
        <v>691</v>
      </c>
      <c r="B3060" s="190"/>
      <c r="C3060" s="266" t="s">
        <v>1337</v>
      </c>
      <c r="D3060" s="267">
        <v>43951</v>
      </c>
      <c r="E3060" s="237" t="s">
        <v>7153</v>
      </c>
      <c r="F3060" s="237" t="s">
        <v>13</v>
      </c>
      <c r="G3060" s="237">
        <v>406818</v>
      </c>
      <c r="H3060" s="190"/>
      <c r="I3060" s="248" t="s">
        <v>693</v>
      </c>
      <c r="J3060" s="190"/>
      <c r="K3060" s="190"/>
      <c r="L3060" s="190"/>
      <c r="M3060" s="190"/>
      <c r="N3060" s="268">
        <v>6920005.2400000002</v>
      </c>
      <c r="O3060" s="268">
        <v>0</v>
      </c>
      <c r="P3060" s="190" t="s">
        <v>657</v>
      </c>
      <c r="Q3060" s="377"/>
    </row>
    <row r="3061" spans="1:17" ht="38.25">
      <c r="A3061" s="265" t="s">
        <v>691</v>
      </c>
      <c r="B3061" s="190"/>
      <c r="C3061" s="266" t="s">
        <v>1337</v>
      </c>
      <c r="D3061" s="267">
        <v>43951</v>
      </c>
      <c r="E3061" s="237" t="s">
        <v>7154</v>
      </c>
      <c r="F3061" s="237" t="s">
        <v>13</v>
      </c>
      <c r="G3061" s="237">
        <v>406820</v>
      </c>
      <c r="H3061" s="190"/>
      <c r="I3061" s="248" t="s">
        <v>693</v>
      </c>
      <c r="J3061" s="190"/>
      <c r="K3061" s="190"/>
      <c r="L3061" s="190"/>
      <c r="M3061" s="190"/>
      <c r="N3061" s="268">
        <v>6920005.2400000002</v>
      </c>
      <c r="O3061" s="268">
        <v>0</v>
      </c>
      <c r="P3061" s="190" t="s">
        <v>657</v>
      </c>
      <c r="Q3061" s="377"/>
    </row>
    <row r="3062" spans="1:17" ht="38.25">
      <c r="A3062" s="265" t="s">
        <v>691</v>
      </c>
      <c r="B3062" s="190"/>
      <c r="C3062" s="266" t="s">
        <v>1337</v>
      </c>
      <c r="D3062" s="267">
        <v>43951</v>
      </c>
      <c r="E3062" s="237" t="s">
        <v>7155</v>
      </c>
      <c r="F3062" s="237" t="s">
        <v>13</v>
      </c>
      <c r="G3062" s="237">
        <v>406822</v>
      </c>
      <c r="H3062" s="190"/>
      <c r="I3062" s="248" t="s">
        <v>693</v>
      </c>
      <c r="J3062" s="190"/>
      <c r="K3062" s="190"/>
      <c r="L3062" s="190"/>
      <c r="M3062" s="190"/>
      <c r="N3062" s="268">
        <v>5861954.0999999996</v>
      </c>
      <c r="O3062" s="268">
        <v>0</v>
      </c>
      <c r="P3062" s="190" t="s">
        <v>657</v>
      </c>
      <c r="Q3062" s="377"/>
    </row>
    <row r="3063" spans="1:17" ht="38.25">
      <c r="A3063" s="265" t="s">
        <v>691</v>
      </c>
      <c r="B3063" s="190"/>
      <c r="C3063" s="266" t="s">
        <v>1337</v>
      </c>
      <c r="D3063" s="267">
        <v>43951</v>
      </c>
      <c r="E3063" s="237" t="s">
        <v>7156</v>
      </c>
      <c r="F3063" s="237" t="s">
        <v>13</v>
      </c>
      <c r="G3063" s="237">
        <v>406824</v>
      </c>
      <c r="H3063" s="190"/>
      <c r="I3063" s="248" t="s">
        <v>693</v>
      </c>
      <c r="J3063" s="190"/>
      <c r="K3063" s="190"/>
      <c r="L3063" s="190"/>
      <c r="M3063" s="190"/>
      <c r="N3063" s="268">
        <v>5861954.0999999996</v>
      </c>
      <c r="O3063" s="268">
        <v>0</v>
      </c>
      <c r="P3063" s="190" t="s">
        <v>657</v>
      </c>
      <c r="Q3063" s="377"/>
    </row>
    <row r="3064" spans="1:17" ht="38.25">
      <c r="A3064" s="265" t="s">
        <v>691</v>
      </c>
      <c r="B3064" s="190"/>
      <c r="C3064" s="266" t="s">
        <v>1337</v>
      </c>
      <c r="D3064" s="267">
        <v>43951</v>
      </c>
      <c r="E3064" s="237" t="s">
        <v>7157</v>
      </c>
      <c r="F3064" s="237" t="s">
        <v>13</v>
      </c>
      <c r="G3064" s="237">
        <v>406826</v>
      </c>
      <c r="H3064" s="190"/>
      <c r="I3064" s="248" t="s">
        <v>693</v>
      </c>
      <c r="J3064" s="190"/>
      <c r="K3064" s="190"/>
      <c r="L3064" s="190"/>
      <c r="M3064" s="190"/>
      <c r="N3064" s="268">
        <v>5861954.0999999996</v>
      </c>
      <c r="O3064" s="268">
        <v>0</v>
      </c>
      <c r="P3064" s="190" t="s">
        <v>657</v>
      </c>
      <c r="Q3064" s="377"/>
    </row>
    <row r="3065" spans="1:17" ht="38.25">
      <c r="A3065" s="265" t="s">
        <v>691</v>
      </c>
      <c r="B3065" s="190"/>
      <c r="C3065" s="266" t="s">
        <v>1337</v>
      </c>
      <c r="D3065" s="267">
        <v>43951</v>
      </c>
      <c r="E3065" s="237" t="s">
        <v>7158</v>
      </c>
      <c r="F3065" s="237" t="s">
        <v>13</v>
      </c>
      <c r="G3065" s="237">
        <v>406828</v>
      </c>
      <c r="H3065" s="190"/>
      <c r="I3065" s="248" t="s">
        <v>693</v>
      </c>
      <c r="J3065" s="190"/>
      <c r="K3065" s="190"/>
      <c r="L3065" s="190"/>
      <c r="M3065" s="190"/>
      <c r="N3065" s="268">
        <v>5861954.0999999996</v>
      </c>
      <c r="O3065" s="268">
        <v>0</v>
      </c>
      <c r="P3065" s="190" t="s">
        <v>657</v>
      </c>
      <c r="Q3065" s="377"/>
    </row>
    <row r="3066" spans="1:17" ht="38.25">
      <c r="A3066" s="265" t="s">
        <v>691</v>
      </c>
      <c r="B3066" s="190"/>
      <c r="C3066" s="266" t="s">
        <v>1337</v>
      </c>
      <c r="D3066" s="267">
        <v>43951</v>
      </c>
      <c r="E3066" s="237" t="s">
        <v>7159</v>
      </c>
      <c r="F3066" s="237" t="s">
        <v>13</v>
      </c>
      <c r="G3066" s="237">
        <v>406830</v>
      </c>
      <c r="H3066" s="190"/>
      <c r="I3066" s="248" t="s">
        <v>693</v>
      </c>
      <c r="J3066" s="190"/>
      <c r="K3066" s="190"/>
      <c r="L3066" s="190"/>
      <c r="M3066" s="190"/>
      <c r="N3066" s="268">
        <v>5861954.0999999996</v>
      </c>
      <c r="O3066" s="268">
        <v>0</v>
      </c>
      <c r="P3066" s="190" t="s">
        <v>657</v>
      </c>
      <c r="Q3066" s="377"/>
    </row>
    <row r="3067" spans="1:17" ht="38.25">
      <c r="A3067" s="265" t="s">
        <v>691</v>
      </c>
      <c r="B3067" s="190"/>
      <c r="C3067" s="266" t="s">
        <v>1337</v>
      </c>
      <c r="D3067" s="267">
        <v>43951</v>
      </c>
      <c r="E3067" s="237" t="s">
        <v>7160</v>
      </c>
      <c r="F3067" s="237" t="s">
        <v>13</v>
      </c>
      <c r="G3067" s="237">
        <v>406832</v>
      </c>
      <c r="H3067" s="190"/>
      <c r="I3067" s="248" t="s">
        <v>693</v>
      </c>
      <c r="J3067" s="190"/>
      <c r="K3067" s="190"/>
      <c r="L3067" s="190"/>
      <c r="M3067" s="190"/>
      <c r="N3067" s="268">
        <v>16100545.609999999</v>
      </c>
      <c r="O3067" s="268">
        <v>0</v>
      </c>
      <c r="P3067" s="190" t="s">
        <v>657</v>
      </c>
      <c r="Q3067" s="377"/>
    </row>
    <row r="3068" spans="1:17" ht="38.25">
      <c r="A3068" s="265" t="s">
        <v>691</v>
      </c>
      <c r="B3068" s="190"/>
      <c r="C3068" s="266" t="s">
        <v>1337</v>
      </c>
      <c r="D3068" s="267">
        <v>43951</v>
      </c>
      <c r="E3068" s="237" t="s">
        <v>7161</v>
      </c>
      <c r="F3068" s="237" t="s">
        <v>13</v>
      </c>
      <c r="G3068" s="237">
        <v>406834</v>
      </c>
      <c r="H3068" s="190"/>
      <c r="I3068" s="248" t="s">
        <v>693</v>
      </c>
      <c r="J3068" s="190"/>
      <c r="K3068" s="190"/>
      <c r="L3068" s="190"/>
      <c r="M3068" s="190"/>
      <c r="N3068" s="268">
        <v>16100545.609999999</v>
      </c>
      <c r="O3068" s="268">
        <v>0</v>
      </c>
      <c r="P3068" s="190" t="s">
        <v>657</v>
      </c>
      <c r="Q3068" s="377"/>
    </row>
    <row r="3069" spans="1:17" ht="38.25">
      <c r="A3069" s="265" t="s">
        <v>691</v>
      </c>
      <c r="B3069" s="190"/>
      <c r="C3069" s="266" t="s">
        <v>1337</v>
      </c>
      <c r="D3069" s="267">
        <v>43951</v>
      </c>
      <c r="E3069" s="237" t="s">
        <v>7162</v>
      </c>
      <c r="F3069" s="237" t="s">
        <v>13</v>
      </c>
      <c r="G3069" s="237">
        <v>406836</v>
      </c>
      <c r="H3069" s="190"/>
      <c r="I3069" s="248" t="s">
        <v>693</v>
      </c>
      <c r="J3069" s="190"/>
      <c r="K3069" s="190"/>
      <c r="L3069" s="190"/>
      <c r="M3069" s="190"/>
      <c r="N3069" s="268">
        <v>16240032.109999999</v>
      </c>
      <c r="O3069" s="268">
        <v>0</v>
      </c>
      <c r="P3069" s="190" t="s">
        <v>657</v>
      </c>
      <c r="Q3069" s="377"/>
    </row>
    <row r="3070" spans="1:17" ht="38.25">
      <c r="A3070" s="265" t="s">
        <v>691</v>
      </c>
      <c r="B3070" s="190"/>
      <c r="C3070" s="266" t="s">
        <v>1337</v>
      </c>
      <c r="D3070" s="267">
        <v>43951</v>
      </c>
      <c r="E3070" s="237" t="s">
        <v>7163</v>
      </c>
      <c r="F3070" s="237" t="s">
        <v>13</v>
      </c>
      <c r="G3070" s="237">
        <v>406838</v>
      </c>
      <c r="H3070" s="190"/>
      <c r="I3070" s="248" t="s">
        <v>693</v>
      </c>
      <c r="J3070" s="190"/>
      <c r="K3070" s="190"/>
      <c r="L3070" s="190"/>
      <c r="M3070" s="190"/>
      <c r="N3070" s="268">
        <v>3572805.17</v>
      </c>
      <c r="O3070" s="268">
        <v>0</v>
      </c>
      <c r="P3070" s="190" t="s">
        <v>657</v>
      </c>
      <c r="Q3070" s="377"/>
    </row>
    <row r="3071" spans="1:17" ht="38.25">
      <c r="A3071" s="265" t="s">
        <v>691</v>
      </c>
      <c r="B3071" s="190"/>
      <c r="C3071" s="266" t="s">
        <v>1337</v>
      </c>
      <c r="D3071" s="267">
        <v>43951</v>
      </c>
      <c r="E3071" s="237" t="s">
        <v>7164</v>
      </c>
      <c r="F3071" s="237" t="s">
        <v>13</v>
      </c>
      <c r="G3071" s="237">
        <v>406840</v>
      </c>
      <c r="H3071" s="190"/>
      <c r="I3071" s="248" t="s">
        <v>693</v>
      </c>
      <c r="J3071" s="190"/>
      <c r="K3071" s="190"/>
      <c r="L3071" s="190"/>
      <c r="M3071" s="190"/>
      <c r="N3071" s="268">
        <v>11541446.41</v>
      </c>
      <c r="O3071" s="268">
        <v>0</v>
      </c>
      <c r="P3071" s="190" t="s">
        <v>657</v>
      </c>
      <c r="Q3071" s="377"/>
    </row>
    <row r="3072" spans="1:17" ht="38.25">
      <c r="A3072" s="265" t="s">
        <v>691</v>
      </c>
      <c r="B3072" s="190"/>
      <c r="C3072" s="266" t="s">
        <v>1337</v>
      </c>
      <c r="D3072" s="267">
        <v>43951</v>
      </c>
      <c r="E3072" s="237" t="s">
        <v>7165</v>
      </c>
      <c r="F3072" s="237" t="s">
        <v>13</v>
      </c>
      <c r="G3072" s="237">
        <v>406842</v>
      </c>
      <c r="H3072" s="190"/>
      <c r="I3072" s="248" t="s">
        <v>693</v>
      </c>
      <c r="J3072" s="190"/>
      <c r="K3072" s="190"/>
      <c r="L3072" s="190"/>
      <c r="M3072" s="190"/>
      <c r="N3072" s="268">
        <v>2987853.45</v>
      </c>
      <c r="O3072" s="268">
        <v>0</v>
      </c>
      <c r="P3072" s="190" t="s">
        <v>657</v>
      </c>
      <c r="Q3072" s="377"/>
    </row>
    <row r="3073" spans="1:17" ht="38.25">
      <c r="A3073" s="265" t="s">
        <v>691</v>
      </c>
      <c r="B3073" s="190"/>
      <c r="C3073" s="266" t="s">
        <v>1337</v>
      </c>
      <c r="D3073" s="267">
        <v>43951</v>
      </c>
      <c r="E3073" s="237" t="s">
        <v>7166</v>
      </c>
      <c r="F3073" s="237" t="s">
        <v>13</v>
      </c>
      <c r="G3073" s="237">
        <v>406844</v>
      </c>
      <c r="H3073" s="190"/>
      <c r="I3073" s="248" t="s">
        <v>693</v>
      </c>
      <c r="J3073" s="190"/>
      <c r="K3073" s="190"/>
      <c r="L3073" s="190"/>
      <c r="M3073" s="190"/>
      <c r="N3073" s="268">
        <v>657327.4</v>
      </c>
      <c r="O3073" s="268">
        <v>0</v>
      </c>
      <c r="P3073" s="190" t="s">
        <v>657</v>
      </c>
      <c r="Q3073" s="377"/>
    </row>
    <row r="3074" spans="1:17" ht="38.25">
      <c r="A3074" s="265" t="s">
        <v>691</v>
      </c>
      <c r="B3074" s="190"/>
      <c r="C3074" s="266" t="s">
        <v>1337</v>
      </c>
      <c r="D3074" s="267">
        <v>43951</v>
      </c>
      <c r="E3074" s="237" t="s">
        <v>7167</v>
      </c>
      <c r="F3074" s="237" t="s">
        <v>13</v>
      </c>
      <c r="G3074" s="237">
        <v>406846</v>
      </c>
      <c r="H3074" s="190"/>
      <c r="I3074" s="248" t="s">
        <v>693</v>
      </c>
      <c r="J3074" s="190"/>
      <c r="K3074" s="190"/>
      <c r="L3074" s="190"/>
      <c r="M3074" s="190"/>
      <c r="N3074" s="268">
        <v>155796.29</v>
      </c>
      <c r="O3074" s="268">
        <v>0</v>
      </c>
      <c r="P3074" s="190" t="s">
        <v>657</v>
      </c>
      <c r="Q3074" s="377"/>
    </row>
    <row r="3075" spans="1:17" ht="38.25">
      <c r="A3075" s="265" t="s">
        <v>691</v>
      </c>
      <c r="B3075" s="190"/>
      <c r="C3075" s="266" t="s">
        <v>1337</v>
      </c>
      <c r="D3075" s="267">
        <v>43951</v>
      </c>
      <c r="E3075" s="237" t="s">
        <v>7168</v>
      </c>
      <c r="F3075" s="237" t="s">
        <v>13</v>
      </c>
      <c r="G3075" s="237">
        <v>406848</v>
      </c>
      <c r="H3075" s="190"/>
      <c r="I3075" s="248" t="s">
        <v>693</v>
      </c>
      <c r="J3075" s="190"/>
      <c r="K3075" s="190"/>
      <c r="L3075" s="190"/>
      <c r="M3075" s="190"/>
      <c r="N3075" s="268">
        <v>2123404.06</v>
      </c>
      <c r="O3075" s="268">
        <v>0</v>
      </c>
      <c r="P3075" s="190" t="s">
        <v>657</v>
      </c>
      <c r="Q3075" s="377"/>
    </row>
    <row r="3076" spans="1:17" ht="38.25">
      <c r="A3076" s="265" t="s">
        <v>691</v>
      </c>
      <c r="B3076" s="190"/>
      <c r="C3076" s="266" t="s">
        <v>1337</v>
      </c>
      <c r="D3076" s="267">
        <v>43951</v>
      </c>
      <c r="E3076" s="237" t="s">
        <v>7169</v>
      </c>
      <c r="F3076" s="237" t="s">
        <v>13</v>
      </c>
      <c r="G3076" s="237">
        <v>406850</v>
      </c>
      <c r="H3076" s="190"/>
      <c r="I3076" s="248" t="s">
        <v>693</v>
      </c>
      <c r="J3076" s="190"/>
      <c r="K3076" s="190"/>
      <c r="L3076" s="190"/>
      <c r="M3076" s="190"/>
      <c r="N3076" s="268">
        <v>2386953.4</v>
      </c>
      <c r="O3076" s="268">
        <v>0</v>
      </c>
      <c r="P3076" s="190" t="s">
        <v>657</v>
      </c>
      <c r="Q3076" s="377"/>
    </row>
    <row r="3077" spans="1:17" ht="38.25">
      <c r="A3077" s="265" t="s">
        <v>691</v>
      </c>
      <c r="B3077" s="190"/>
      <c r="C3077" s="266" t="s">
        <v>1337</v>
      </c>
      <c r="D3077" s="267">
        <v>43951</v>
      </c>
      <c r="E3077" s="237" t="s">
        <v>7170</v>
      </c>
      <c r="F3077" s="237" t="s">
        <v>13</v>
      </c>
      <c r="G3077" s="237">
        <v>406852</v>
      </c>
      <c r="H3077" s="190"/>
      <c r="I3077" s="248" t="s">
        <v>693</v>
      </c>
      <c r="J3077" s="190"/>
      <c r="K3077" s="190"/>
      <c r="L3077" s="190"/>
      <c r="M3077" s="190"/>
      <c r="N3077" s="268">
        <v>713422.3</v>
      </c>
      <c r="O3077" s="268">
        <v>0</v>
      </c>
      <c r="P3077" s="190" t="s">
        <v>657</v>
      </c>
      <c r="Q3077" s="377"/>
    </row>
    <row r="3078" spans="1:17" ht="38.25">
      <c r="A3078" s="265" t="s">
        <v>691</v>
      </c>
      <c r="B3078" s="190"/>
      <c r="C3078" s="266" t="s">
        <v>1337</v>
      </c>
      <c r="D3078" s="267">
        <v>43951</v>
      </c>
      <c r="E3078" s="237" t="s">
        <v>7171</v>
      </c>
      <c r="F3078" s="237" t="s">
        <v>13</v>
      </c>
      <c r="G3078" s="237">
        <v>406854</v>
      </c>
      <c r="H3078" s="190"/>
      <c r="I3078" s="248" t="s">
        <v>693</v>
      </c>
      <c r="J3078" s="190"/>
      <c r="K3078" s="190"/>
      <c r="L3078" s="190"/>
      <c r="M3078" s="190"/>
      <c r="N3078" s="268">
        <v>1960380.62</v>
      </c>
      <c r="O3078" s="268">
        <v>0</v>
      </c>
      <c r="P3078" s="190" t="s">
        <v>657</v>
      </c>
      <c r="Q3078" s="377"/>
    </row>
    <row r="3079" spans="1:17" ht="38.25">
      <c r="A3079" s="265" t="s">
        <v>691</v>
      </c>
      <c r="B3079" s="190"/>
      <c r="C3079" s="266" t="s">
        <v>1337</v>
      </c>
      <c r="D3079" s="267">
        <v>43951</v>
      </c>
      <c r="E3079" s="237" t="s">
        <v>7172</v>
      </c>
      <c r="F3079" s="237" t="s">
        <v>13</v>
      </c>
      <c r="G3079" s="237">
        <v>406856</v>
      </c>
      <c r="H3079" s="190"/>
      <c r="I3079" s="248" t="s">
        <v>693</v>
      </c>
      <c r="J3079" s="190"/>
      <c r="K3079" s="190"/>
      <c r="L3079" s="190"/>
      <c r="M3079" s="190"/>
      <c r="N3079" s="268">
        <v>5384415.6500000004</v>
      </c>
      <c r="O3079" s="268">
        <v>0</v>
      </c>
      <c r="P3079" s="190" t="s">
        <v>657</v>
      </c>
      <c r="Q3079" s="377"/>
    </row>
    <row r="3080" spans="1:17" ht="38.25">
      <c r="A3080" s="265" t="s">
        <v>691</v>
      </c>
      <c r="B3080" s="190"/>
      <c r="C3080" s="266" t="s">
        <v>1337</v>
      </c>
      <c r="D3080" s="267">
        <v>43951</v>
      </c>
      <c r="E3080" s="237" t="s">
        <v>7173</v>
      </c>
      <c r="F3080" s="237" t="s">
        <v>13</v>
      </c>
      <c r="G3080" s="237">
        <v>406858</v>
      </c>
      <c r="H3080" s="190"/>
      <c r="I3080" s="248" t="s">
        <v>693</v>
      </c>
      <c r="J3080" s="190"/>
      <c r="K3080" s="190"/>
      <c r="L3080" s="190"/>
      <c r="M3080" s="190"/>
      <c r="N3080" s="268">
        <v>1959498.22</v>
      </c>
      <c r="O3080" s="268">
        <v>0</v>
      </c>
      <c r="P3080" s="190" t="s">
        <v>657</v>
      </c>
      <c r="Q3080" s="377"/>
    </row>
    <row r="3081" spans="1:17" ht="38.25">
      <c r="A3081" s="265" t="s">
        <v>691</v>
      </c>
      <c r="B3081" s="190"/>
      <c r="C3081" s="266" t="s">
        <v>1337</v>
      </c>
      <c r="D3081" s="267">
        <v>43951</v>
      </c>
      <c r="E3081" s="237" t="s">
        <v>7174</v>
      </c>
      <c r="F3081" s="237" t="s">
        <v>13</v>
      </c>
      <c r="G3081" s="237">
        <v>406860</v>
      </c>
      <c r="H3081" s="190"/>
      <c r="I3081" s="248" t="s">
        <v>693</v>
      </c>
      <c r="J3081" s="190"/>
      <c r="K3081" s="190"/>
      <c r="L3081" s="190"/>
      <c r="M3081" s="190"/>
      <c r="N3081" s="268">
        <v>6556047.8700000001</v>
      </c>
      <c r="O3081" s="268">
        <v>0</v>
      </c>
      <c r="P3081" s="190" t="s">
        <v>657</v>
      </c>
      <c r="Q3081" s="377"/>
    </row>
    <row r="3082" spans="1:17" ht="38.25">
      <c r="A3082" s="265" t="s">
        <v>691</v>
      </c>
      <c r="B3082" s="190"/>
      <c r="C3082" s="266" t="s">
        <v>1337</v>
      </c>
      <c r="D3082" s="267">
        <v>43951</v>
      </c>
      <c r="E3082" s="237" t="s">
        <v>7175</v>
      </c>
      <c r="F3082" s="237" t="s">
        <v>13</v>
      </c>
      <c r="G3082" s="237">
        <v>406862</v>
      </c>
      <c r="H3082" s="190"/>
      <c r="I3082" s="248" t="s">
        <v>693</v>
      </c>
      <c r="J3082" s="190"/>
      <c r="K3082" s="190"/>
      <c r="L3082" s="190"/>
      <c r="M3082" s="190"/>
      <c r="N3082" s="268">
        <v>4561152.26</v>
      </c>
      <c r="O3082" s="268">
        <v>0</v>
      </c>
      <c r="P3082" s="190" t="s">
        <v>657</v>
      </c>
      <c r="Q3082" s="377"/>
    </row>
    <row r="3083" spans="1:17" ht="38.25">
      <c r="A3083" s="265" t="s">
        <v>691</v>
      </c>
      <c r="B3083" s="190"/>
      <c r="C3083" s="266" t="s">
        <v>1337</v>
      </c>
      <c r="D3083" s="267">
        <v>43951</v>
      </c>
      <c r="E3083" s="237" t="s">
        <v>7176</v>
      </c>
      <c r="F3083" s="237" t="s">
        <v>13</v>
      </c>
      <c r="G3083" s="237">
        <v>406864</v>
      </c>
      <c r="H3083" s="190"/>
      <c r="I3083" s="248" t="s">
        <v>693</v>
      </c>
      <c r="J3083" s="190"/>
      <c r="K3083" s="190"/>
      <c r="L3083" s="190"/>
      <c r="M3083" s="190"/>
      <c r="N3083" s="268">
        <v>5553644.9199999999</v>
      </c>
      <c r="O3083" s="268">
        <v>0</v>
      </c>
      <c r="P3083" s="190" t="s">
        <v>657</v>
      </c>
      <c r="Q3083" s="377"/>
    </row>
    <row r="3084" spans="1:17" ht="38.25">
      <c r="A3084" s="265" t="s">
        <v>691</v>
      </c>
      <c r="B3084" s="190"/>
      <c r="C3084" s="266" t="s">
        <v>1337</v>
      </c>
      <c r="D3084" s="267">
        <v>43951</v>
      </c>
      <c r="E3084" s="237" t="s">
        <v>7177</v>
      </c>
      <c r="F3084" s="237" t="s">
        <v>13</v>
      </c>
      <c r="G3084" s="237">
        <v>406866</v>
      </c>
      <c r="H3084" s="190"/>
      <c r="I3084" s="248" t="s">
        <v>693</v>
      </c>
      <c r="J3084" s="190"/>
      <c r="K3084" s="190"/>
      <c r="L3084" s="190"/>
      <c r="M3084" s="190"/>
      <c r="N3084" s="268">
        <v>1659895.95</v>
      </c>
      <c r="O3084" s="268">
        <v>0</v>
      </c>
      <c r="P3084" s="190" t="s">
        <v>657</v>
      </c>
      <c r="Q3084" s="377"/>
    </row>
    <row r="3085" spans="1:17" ht="38.25">
      <c r="A3085" s="265" t="s">
        <v>691</v>
      </c>
      <c r="B3085" s="190"/>
      <c r="C3085" s="266" t="s">
        <v>1337</v>
      </c>
      <c r="D3085" s="267">
        <v>43951</v>
      </c>
      <c r="E3085" s="237" t="s">
        <v>7178</v>
      </c>
      <c r="F3085" s="237" t="s">
        <v>13</v>
      </c>
      <c r="G3085" s="237">
        <v>406868</v>
      </c>
      <c r="H3085" s="190"/>
      <c r="I3085" s="248" t="s">
        <v>693</v>
      </c>
      <c r="J3085" s="190"/>
      <c r="K3085" s="190"/>
      <c r="L3085" s="190"/>
      <c r="M3085" s="190"/>
      <c r="N3085" s="268">
        <v>15253738.08</v>
      </c>
      <c r="O3085" s="268">
        <v>0</v>
      </c>
      <c r="P3085" s="190" t="s">
        <v>657</v>
      </c>
      <c r="Q3085" s="377"/>
    </row>
    <row r="3086" spans="1:17" ht="38.25">
      <c r="A3086" s="265" t="s">
        <v>691</v>
      </c>
      <c r="B3086" s="190"/>
      <c r="C3086" s="266" t="s">
        <v>1337</v>
      </c>
      <c r="D3086" s="267">
        <v>43951</v>
      </c>
      <c r="E3086" s="237" t="s">
        <v>7179</v>
      </c>
      <c r="F3086" s="237" t="s">
        <v>13</v>
      </c>
      <c r="G3086" s="237">
        <v>406876</v>
      </c>
      <c r="H3086" s="190"/>
      <c r="I3086" s="248" t="s">
        <v>693</v>
      </c>
      <c r="J3086" s="190"/>
      <c r="K3086" s="190"/>
      <c r="L3086" s="190"/>
      <c r="M3086" s="190"/>
      <c r="N3086" s="268">
        <v>2806394.31</v>
      </c>
      <c r="O3086" s="268">
        <v>0</v>
      </c>
      <c r="P3086" s="190" t="s">
        <v>657</v>
      </c>
      <c r="Q3086" s="377"/>
    </row>
    <row r="3087" spans="1:17" ht="38.25">
      <c r="A3087" s="265" t="s">
        <v>691</v>
      </c>
      <c r="B3087" s="190"/>
      <c r="C3087" s="266" t="s">
        <v>1337</v>
      </c>
      <c r="D3087" s="267">
        <v>43951</v>
      </c>
      <c r="E3087" s="237" t="s">
        <v>7180</v>
      </c>
      <c r="F3087" s="237" t="s">
        <v>13</v>
      </c>
      <c r="G3087" s="237">
        <v>406870</v>
      </c>
      <c r="H3087" s="190"/>
      <c r="I3087" s="248" t="s">
        <v>693</v>
      </c>
      <c r="J3087" s="190"/>
      <c r="K3087" s="190"/>
      <c r="L3087" s="190"/>
      <c r="M3087" s="190"/>
      <c r="N3087" s="268">
        <v>4559099.2</v>
      </c>
      <c r="O3087" s="268">
        <v>0</v>
      </c>
      <c r="P3087" s="190" t="s">
        <v>657</v>
      </c>
      <c r="Q3087" s="377"/>
    </row>
    <row r="3088" spans="1:17" ht="38.25">
      <c r="A3088" s="265" t="s">
        <v>691</v>
      </c>
      <c r="B3088" s="190"/>
      <c r="C3088" s="266" t="s">
        <v>1337</v>
      </c>
      <c r="D3088" s="267">
        <v>43951</v>
      </c>
      <c r="E3088" s="237" t="s">
        <v>7181</v>
      </c>
      <c r="F3088" s="237" t="s">
        <v>13</v>
      </c>
      <c r="G3088" s="237">
        <v>406872</v>
      </c>
      <c r="H3088" s="190"/>
      <c r="I3088" s="248" t="s">
        <v>693</v>
      </c>
      <c r="J3088" s="190"/>
      <c r="K3088" s="190"/>
      <c r="L3088" s="190"/>
      <c r="M3088" s="190"/>
      <c r="N3088" s="268">
        <v>12527740.439999999</v>
      </c>
      <c r="O3088" s="268">
        <v>0</v>
      </c>
      <c r="P3088" s="190" t="s">
        <v>657</v>
      </c>
      <c r="Q3088" s="377"/>
    </row>
    <row r="3089" spans="1:17" ht="38.25">
      <c r="A3089" s="265" t="s">
        <v>691</v>
      </c>
      <c r="B3089" s="190"/>
      <c r="C3089" s="266" t="s">
        <v>1337</v>
      </c>
      <c r="D3089" s="267">
        <v>43951</v>
      </c>
      <c r="E3089" s="237" t="s">
        <v>7182</v>
      </c>
      <c r="F3089" s="237" t="s">
        <v>13</v>
      </c>
      <c r="G3089" s="237">
        <v>406874</v>
      </c>
      <c r="H3089" s="190"/>
      <c r="I3089" s="248" t="s">
        <v>693</v>
      </c>
      <c r="J3089" s="190"/>
      <c r="K3089" s="190"/>
      <c r="L3089" s="190"/>
      <c r="M3089" s="190"/>
      <c r="N3089" s="268">
        <v>2304863.21</v>
      </c>
      <c r="O3089" s="268">
        <v>0</v>
      </c>
      <c r="P3089" s="190" t="s">
        <v>657</v>
      </c>
      <c r="Q3089" s="377"/>
    </row>
    <row r="3090" spans="1:17" ht="38.25">
      <c r="A3090" s="265" t="s">
        <v>691</v>
      </c>
      <c r="B3090" s="190"/>
      <c r="C3090" s="266" t="s">
        <v>1337</v>
      </c>
      <c r="D3090" s="267">
        <v>43951</v>
      </c>
      <c r="E3090" s="237" t="s">
        <v>7183</v>
      </c>
      <c r="F3090" s="237" t="s">
        <v>13</v>
      </c>
      <c r="G3090" s="237">
        <v>406878</v>
      </c>
      <c r="H3090" s="190"/>
      <c r="I3090" s="248" t="s">
        <v>693</v>
      </c>
      <c r="J3090" s="190"/>
      <c r="K3090" s="190"/>
      <c r="L3090" s="190"/>
      <c r="M3090" s="190"/>
      <c r="N3090" s="268">
        <v>19227401.859999999</v>
      </c>
      <c r="O3090" s="268">
        <v>0</v>
      </c>
      <c r="P3090" s="190" t="s">
        <v>657</v>
      </c>
      <c r="Q3090" s="377"/>
    </row>
    <row r="3091" spans="1:17" ht="38.25">
      <c r="A3091" s="265" t="s">
        <v>691</v>
      </c>
      <c r="B3091" s="190"/>
      <c r="C3091" s="266" t="s">
        <v>1337</v>
      </c>
      <c r="D3091" s="267">
        <v>43951</v>
      </c>
      <c r="E3091" s="237" t="s">
        <v>7184</v>
      </c>
      <c r="F3091" s="237" t="s">
        <v>13</v>
      </c>
      <c r="G3091" s="237">
        <v>406880</v>
      </c>
      <c r="H3091" s="190"/>
      <c r="I3091" s="248" t="s">
        <v>693</v>
      </c>
      <c r="J3091" s="190"/>
      <c r="K3091" s="190"/>
      <c r="L3091" s="190"/>
      <c r="M3091" s="190"/>
      <c r="N3091" s="268">
        <v>112272081.44</v>
      </c>
      <c r="O3091" s="268">
        <v>0</v>
      </c>
      <c r="P3091" s="190" t="s">
        <v>657</v>
      </c>
      <c r="Q3091" s="377"/>
    </row>
    <row r="3092" spans="1:17" ht="38.25">
      <c r="A3092" s="265" t="s">
        <v>691</v>
      </c>
      <c r="B3092" s="190"/>
      <c r="C3092" s="266" t="s">
        <v>1337</v>
      </c>
      <c r="D3092" s="267">
        <v>43951</v>
      </c>
      <c r="E3092" s="237" t="s">
        <v>7185</v>
      </c>
      <c r="F3092" s="237" t="s">
        <v>13</v>
      </c>
      <c r="G3092" s="237">
        <v>406882</v>
      </c>
      <c r="H3092" s="190"/>
      <c r="I3092" s="248" t="s">
        <v>693</v>
      </c>
      <c r="J3092" s="190"/>
      <c r="K3092" s="190"/>
      <c r="L3092" s="190"/>
      <c r="M3092" s="190"/>
      <c r="N3092" s="268">
        <v>883.43</v>
      </c>
      <c r="O3092" s="268">
        <v>0</v>
      </c>
      <c r="P3092" s="190" t="s">
        <v>657</v>
      </c>
      <c r="Q3092" s="377"/>
    </row>
    <row r="3093" spans="1:17" ht="38.25">
      <c r="A3093" s="265" t="s">
        <v>691</v>
      </c>
      <c r="B3093" s="190"/>
      <c r="C3093" s="266" t="s">
        <v>1337</v>
      </c>
      <c r="D3093" s="267">
        <v>43951</v>
      </c>
      <c r="E3093" s="237" t="s">
        <v>7186</v>
      </c>
      <c r="F3093" s="237" t="s">
        <v>13</v>
      </c>
      <c r="G3093" s="237">
        <v>406884</v>
      </c>
      <c r="H3093" s="190"/>
      <c r="I3093" s="248" t="s">
        <v>693</v>
      </c>
      <c r="J3093" s="190"/>
      <c r="K3093" s="190"/>
      <c r="L3093" s="190"/>
      <c r="M3093" s="190"/>
      <c r="N3093" s="268">
        <v>16796.439999999999</v>
      </c>
      <c r="O3093" s="268">
        <v>0</v>
      </c>
      <c r="P3093" s="190" t="s">
        <v>657</v>
      </c>
      <c r="Q3093" s="377"/>
    </row>
    <row r="3094" spans="1:17" ht="38.25">
      <c r="A3094" s="265" t="s">
        <v>691</v>
      </c>
      <c r="B3094" s="190"/>
      <c r="C3094" s="266" t="s">
        <v>1337</v>
      </c>
      <c r="D3094" s="267">
        <v>43951</v>
      </c>
      <c r="E3094" s="237" t="s">
        <v>7187</v>
      </c>
      <c r="F3094" s="237" t="s">
        <v>13</v>
      </c>
      <c r="G3094" s="237">
        <v>406886</v>
      </c>
      <c r="H3094" s="190"/>
      <c r="I3094" s="248" t="s">
        <v>693</v>
      </c>
      <c r="J3094" s="190"/>
      <c r="K3094" s="190"/>
      <c r="L3094" s="190"/>
      <c r="M3094" s="190"/>
      <c r="N3094" s="268">
        <v>5987.68</v>
      </c>
      <c r="O3094" s="268">
        <v>0</v>
      </c>
      <c r="P3094" s="190" t="s">
        <v>657</v>
      </c>
      <c r="Q3094" s="377"/>
    </row>
    <row r="3095" spans="1:17" ht="38.25">
      <c r="A3095" s="265" t="s">
        <v>691</v>
      </c>
      <c r="B3095" s="190"/>
      <c r="C3095" s="266" t="s">
        <v>1337</v>
      </c>
      <c r="D3095" s="267">
        <v>43951</v>
      </c>
      <c r="E3095" s="237" t="s">
        <v>7188</v>
      </c>
      <c r="F3095" s="237" t="s">
        <v>13</v>
      </c>
      <c r="G3095" s="237">
        <v>406888</v>
      </c>
      <c r="H3095" s="190"/>
      <c r="I3095" s="248" t="s">
        <v>693</v>
      </c>
      <c r="J3095" s="190"/>
      <c r="K3095" s="190"/>
      <c r="L3095" s="190"/>
      <c r="M3095" s="190"/>
      <c r="N3095" s="268">
        <v>5936.23</v>
      </c>
      <c r="O3095" s="268">
        <v>0</v>
      </c>
      <c r="P3095" s="190" t="s">
        <v>657</v>
      </c>
      <c r="Q3095" s="377"/>
    </row>
    <row r="3096" spans="1:17" ht="38.25">
      <c r="A3096" s="265" t="s">
        <v>691</v>
      </c>
      <c r="B3096" s="190"/>
      <c r="C3096" s="266" t="s">
        <v>1337</v>
      </c>
      <c r="D3096" s="267">
        <v>43951</v>
      </c>
      <c r="E3096" s="237" t="s">
        <v>7189</v>
      </c>
      <c r="F3096" s="237" t="s">
        <v>13</v>
      </c>
      <c r="G3096" s="237">
        <v>406890</v>
      </c>
      <c r="H3096" s="190"/>
      <c r="I3096" s="248" t="s">
        <v>693</v>
      </c>
      <c r="J3096" s="190"/>
      <c r="K3096" s="190"/>
      <c r="L3096" s="190"/>
      <c r="M3096" s="190"/>
      <c r="N3096" s="268">
        <v>46533.03</v>
      </c>
      <c r="O3096" s="268">
        <v>0</v>
      </c>
      <c r="P3096" s="190" t="s">
        <v>657</v>
      </c>
      <c r="Q3096" s="377"/>
    </row>
    <row r="3097" spans="1:17" ht="38.25">
      <c r="A3097" s="265" t="s">
        <v>691</v>
      </c>
      <c r="B3097" s="190"/>
      <c r="C3097" s="266" t="s">
        <v>1337</v>
      </c>
      <c r="D3097" s="267">
        <v>43951</v>
      </c>
      <c r="E3097" s="237" t="s">
        <v>7190</v>
      </c>
      <c r="F3097" s="237" t="s">
        <v>13</v>
      </c>
      <c r="G3097" s="237">
        <v>406892</v>
      </c>
      <c r="H3097" s="190"/>
      <c r="I3097" s="248" t="s">
        <v>693</v>
      </c>
      <c r="J3097" s="190"/>
      <c r="K3097" s="190"/>
      <c r="L3097" s="190"/>
      <c r="M3097" s="190"/>
      <c r="N3097" s="268">
        <v>46133.36</v>
      </c>
      <c r="O3097" s="268">
        <v>0</v>
      </c>
      <c r="P3097" s="190" t="s">
        <v>657</v>
      </c>
      <c r="Q3097" s="377"/>
    </row>
    <row r="3098" spans="1:17" ht="38.25">
      <c r="A3098" s="265" t="s">
        <v>691</v>
      </c>
      <c r="B3098" s="190"/>
      <c r="C3098" s="266" t="s">
        <v>1337</v>
      </c>
      <c r="D3098" s="267">
        <v>43951</v>
      </c>
      <c r="E3098" s="237" t="s">
        <v>7191</v>
      </c>
      <c r="F3098" s="237" t="s">
        <v>13</v>
      </c>
      <c r="G3098" s="237">
        <v>406894</v>
      </c>
      <c r="H3098" s="190"/>
      <c r="I3098" s="248" t="s">
        <v>693</v>
      </c>
      <c r="J3098" s="190"/>
      <c r="K3098" s="190"/>
      <c r="L3098" s="190"/>
      <c r="M3098" s="190"/>
      <c r="N3098" s="268">
        <v>46133.36</v>
      </c>
      <c r="O3098" s="268">
        <v>0</v>
      </c>
      <c r="P3098" s="190" t="s">
        <v>657</v>
      </c>
      <c r="Q3098" s="377"/>
    </row>
    <row r="3099" spans="1:17" ht="38.25">
      <c r="A3099" s="265" t="s">
        <v>691</v>
      </c>
      <c r="B3099" s="190"/>
      <c r="C3099" s="266" t="s">
        <v>1337</v>
      </c>
      <c r="D3099" s="267">
        <v>43951</v>
      </c>
      <c r="E3099" s="237" t="s">
        <v>7192</v>
      </c>
      <c r="F3099" s="237" t="s">
        <v>13</v>
      </c>
      <c r="G3099" s="237">
        <v>406896</v>
      </c>
      <c r="H3099" s="190"/>
      <c r="I3099" s="248" t="s">
        <v>693</v>
      </c>
      <c r="J3099" s="190"/>
      <c r="K3099" s="190"/>
      <c r="L3099" s="190"/>
      <c r="M3099" s="190"/>
      <c r="N3099" s="268">
        <v>1680.91</v>
      </c>
      <c r="O3099" s="268">
        <v>0</v>
      </c>
      <c r="P3099" s="190" t="s">
        <v>657</v>
      </c>
      <c r="Q3099" s="377"/>
    </row>
    <row r="3100" spans="1:17" ht="38.25">
      <c r="A3100" s="265" t="s">
        <v>691</v>
      </c>
      <c r="B3100" s="190"/>
      <c r="C3100" s="266" t="s">
        <v>1337</v>
      </c>
      <c r="D3100" s="267">
        <v>43951</v>
      </c>
      <c r="E3100" s="237" t="s">
        <v>7193</v>
      </c>
      <c r="F3100" s="237" t="s">
        <v>13</v>
      </c>
      <c r="G3100" s="237">
        <v>406898</v>
      </c>
      <c r="H3100" s="190"/>
      <c r="I3100" s="248" t="s">
        <v>693</v>
      </c>
      <c r="J3100" s="190"/>
      <c r="K3100" s="190"/>
      <c r="L3100" s="190"/>
      <c r="M3100" s="190"/>
      <c r="N3100" s="268">
        <v>13063.29</v>
      </c>
      <c r="O3100" s="268">
        <v>0</v>
      </c>
      <c r="P3100" s="190" t="s">
        <v>657</v>
      </c>
      <c r="Q3100" s="377"/>
    </row>
    <row r="3101" spans="1:17" ht="38.25">
      <c r="A3101" s="265" t="s">
        <v>691</v>
      </c>
      <c r="B3101" s="190"/>
      <c r="C3101" s="266" t="s">
        <v>1337</v>
      </c>
      <c r="D3101" s="267">
        <v>43951</v>
      </c>
      <c r="E3101" s="237" t="s">
        <v>7194</v>
      </c>
      <c r="F3101" s="237" t="s">
        <v>13</v>
      </c>
      <c r="G3101" s="237">
        <v>406900</v>
      </c>
      <c r="H3101" s="190"/>
      <c r="I3101" s="248" t="s">
        <v>693</v>
      </c>
      <c r="J3101" s="190"/>
      <c r="K3101" s="190"/>
      <c r="L3101" s="190"/>
      <c r="M3101" s="190"/>
      <c r="N3101" s="268">
        <v>35896.120000000003</v>
      </c>
      <c r="O3101" s="268">
        <v>0</v>
      </c>
      <c r="P3101" s="190" t="s">
        <v>657</v>
      </c>
      <c r="Q3101" s="377"/>
    </row>
    <row r="3102" spans="1:17" ht="38.25">
      <c r="A3102" s="265" t="s">
        <v>691</v>
      </c>
      <c r="B3102" s="190"/>
      <c r="C3102" s="266" t="s">
        <v>1337</v>
      </c>
      <c r="D3102" s="267">
        <v>43951</v>
      </c>
      <c r="E3102" s="237" t="s">
        <v>7195</v>
      </c>
      <c r="F3102" s="237" t="s">
        <v>13</v>
      </c>
      <c r="G3102" s="237">
        <v>406902</v>
      </c>
      <c r="H3102" s="190"/>
      <c r="I3102" s="248" t="s">
        <v>693</v>
      </c>
      <c r="J3102" s="190"/>
      <c r="K3102" s="190"/>
      <c r="L3102" s="190"/>
      <c r="M3102" s="190"/>
      <c r="N3102" s="268">
        <v>43706.98</v>
      </c>
      <c r="O3102" s="268">
        <v>0</v>
      </c>
      <c r="P3102" s="190" t="s">
        <v>657</v>
      </c>
      <c r="Q3102" s="377"/>
    </row>
    <row r="3103" spans="1:17" ht="38.25">
      <c r="A3103" s="265" t="s">
        <v>691</v>
      </c>
      <c r="B3103" s="190"/>
      <c r="C3103" s="266" t="s">
        <v>1337</v>
      </c>
      <c r="D3103" s="267">
        <v>43951</v>
      </c>
      <c r="E3103" s="237" t="s">
        <v>7196</v>
      </c>
      <c r="F3103" s="237" t="s">
        <v>13</v>
      </c>
      <c r="G3103" s="237">
        <v>406905</v>
      </c>
      <c r="H3103" s="190"/>
      <c r="I3103" s="248" t="s">
        <v>693</v>
      </c>
      <c r="J3103" s="190"/>
      <c r="K3103" s="190"/>
      <c r="L3103" s="190"/>
      <c r="M3103" s="190"/>
      <c r="N3103" s="268">
        <v>838786.54</v>
      </c>
      <c r="O3103" s="268">
        <v>0</v>
      </c>
      <c r="P3103" s="190" t="s">
        <v>657</v>
      </c>
      <c r="Q3103" s="377"/>
    </row>
    <row r="3104" spans="1:17" ht="38.25">
      <c r="A3104" s="265" t="s">
        <v>691</v>
      </c>
      <c r="B3104" s="190"/>
      <c r="C3104" s="266" t="s">
        <v>1337</v>
      </c>
      <c r="D3104" s="267">
        <v>43951</v>
      </c>
      <c r="E3104" s="237" t="s">
        <v>7197</v>
      </c>
      <c r="F3104" s="237" t="s">
        <v>13</v>
      </c>
      <c r="G3104" s="237">
        <v>406907</v>
      </c>
      <c r="H3104" s="190"/>
      <c r="I3104" s="248" t="s">
        <v>693</v>
      </c>
      <c r="J3104" s="190"/>
      <c r="K3104" s="190"/>
      <c r="L3104" s="190"/>
      <c r="M3104" s="190"/>
      <c r="N3104" s="268">
        <v>18852219.550000001</v>
      </c>
      <c r="O3104" s="268">
        <v>0</v>
      </c>
      <c r="P3104" s="190" t="s">
        <v>657</v>
      </c>
      <c r="Q3104" s="377"/>
    </row>
    <row r="3105" spans="1:17" ht="38.25">
      <c r="A3105" s="265" t="s">
        <v>691</v>
      </c>
      <c r="B3105" s="190"/>
      <c r="C3105" s="266" t="s">
        <v>1337</v>
      </c>
      <c r="D3105" s="267">
        <v>43951</v>
      </c>
      <c r="E3105" s="237" t="s">
        <v>7198</v>
      </c>
      <c r="F3105" s="237" t="s">
        <v>13</v>
      </c>
      <c r="G3105" s="237">
        <v>406909</v>
      </c>
      <c r="H3105" s="190"/>
      <c r="I3105" s="248" t="s">
        <v>693</v>
      </c>
      <c r="J3105" s="190"/>
      <c r="K3105" s="190"/>
      <c r="L3105" s="190"/>
      <c r="M3105" s="190"/>
      <c r="N3105" s="268">
        <v>24175014.489999998</v>
      </c>
      <c r="O3105" s="268">
        <v>0</v>
      </c>
      <c r="P3105" s="190" t="s">
        <v>657</v>
      </c>
      <c r="Q3105" s="377"/>
    </row>
    <row r="3106" spans="1:17" ht="38.25">
      <c r="A3106" s="265" t="s">
        <v>691</v>
      </c>
      <c r="B3106" s="190"/>
      <c r="C3106" s="266" t="s">
        <v>1337</v>
      </c>
      <c r="D3106" s="267">
        <v>43951</v>
      </c>
      <c r="E3106" s="237" t="s">
        <v>7199</v>
      </c>
      <c r="F3106" s="237" t="s">
        <v>13</v>
      </c>
      <c r="G3106" s="237">
        <v>406911</v>
      </c>
      <c r="H3106" s="190"/>
      <c r="I3106" s="248" t="s">
        <v>693</v>
      </c>
      <c r="J3106" s="190"/>
      <c r="K3106" s="190"/>
      <c r="L3106" s="190"/>
      <c r="M3106" s="190"/>
      <c r="N3106" s="268">
        <v>9310965.7699999996</v>
      </c>
      <c r="O3106" s="268">
        <v>0</v>
      </c>
      <c r="P3106" s="190" t="s">
        <v>657</v>
      </c>
      <c r="Q3106" s="377"/>
    </row>
    <row r="3107" spans="1:17" ht="38.25">
      <c r="A3107" s="265" t="s">
        <v>691</v>
      </c>
      <c r="B3107" s="190"/>
      <c r="C3107" s="266" t="s">
        <v>1337</v>
      </c>
      <c r="D3107" s="267">
        <v>43951</v>
      </c>
      <c r="E3107" s="237" t="s">
        <v>7200</v>
      </c>
      <c r="F3107" s="237" t="s">
        <v>13</v>
      </c>
      <c r="G3107" s="237">
        <v>406913</v>
      </c>
      <c r="H3107" s="190"/>
      <c r="I3107" s="248" t="s">
        <v>693</v>
      </c>
      <c r="J3107" s="190"/>
      <c r="K3107" s="190"/>
      <c r="L3107" s="190"/>
      <c r="M3107" s="190"/>
      <c r="N3107" s="268">
        <v>48254476.030000001</v>
      </c>
      <c r="O3107" s="268">
        <v>0</v>
      </c>
      <c r="P3107" s="190" t="s">
        <v>657</v>
      </c>
      <c r="Q3107" s="377"/>
    </row>
    <row r="3108" spans="1:17" ht="38.25">
      <c r="A3108" s="265" t="s">
        <v>691</v>
      </c>
      <c r="B3108" s="190"/>
      <c r="C3108" s="266" t="s">
        <v>1337</v>
      </c>
      <c r="D3108" s="267">
        <v>43951</v>
      </c>
      <c r="E3108" s="237" t="s">
        <v>7201</v>
      </c>
      <c r="F3108" s="237" t="s">
        <v>13</v>
      </c>
      <c r="G3108" s="237">
        <v>406915</v>
      </c>
      <c r="H3108" s="190"/>
      <c r="I3108" s="248" t="s">
        <v>693</v>
      </c>
      <c r="J3108" s="190"/>
      <c r="K3108" s="190"/>
      <c r="L3108" s="190"/>
      <c r="M3108" s="190"/>
      <c r="N3108" s="268">
        <v>8263926.2999999998</v>
      </c>
      <c r="O3108" s="268">
        <v>0</v>
      </c>
      <c r="P3108" s="190" t="s">
        <v>657</v>
      </c>
      <c r="Q3108" s="377"/>
    </row>
    <row r="3109" spans="1:17" ht="38.25">
      <c r="A3109" s="265" t="s">
        <v>691</v>
      </c>
      <c r="B3109" s="190"/>
      <c r="C3109" s="266" t="s">
        <v>1337</v>
      </c>
      <c r="D3109" s="267">
        <v>43951</v>
      </c>
      <c r="E3109" s="237" t="s">
        <v>7202</v>
      </c>
      <c r="F3109" s="237" t="s">
        <v>13</v>
      </c>
      <c r="G3109" s="237">
        <v>406917</v>
      </c>
      <c r="H3109" s="190"/>
      <c r="I3109" s="248" t="s">
        <v>693</v>
      </c>
      <c r="J3109" s="190"/>
      <c r="K3109" s="190"/>
      <c r="L3109" s="190"/>
      <c r="M3109" s="190"/>
      <c r="N3109" s="268">
        <v>12040.26</v>
      </c>
      <c r="O3109" s="268">
        <v>0</v>
      </c>
      <c r="P3109" s="190" t="s">
        <v>657</v>
      </c>
      <c r="Q3109" s="377"/>
    </row>
    <row r="3110" spans="1:17" ht="38.25">
      <c r="A3110" s="265" t="s">
        <v>691</v>
      </c>
      <c r="B3110" s="190"/>
      <c r="C3110" s="266" t="s">
        <v>1337</v>
      </c>
      <c r="D3110" s="267">
        <v>43951</v>
      </c>
      <c r="E3110" s="237" t="s">
        <v>7203</v>
      </c>
      <c r="F3110" s="237" t="s">
        <v>13</v>
      </c>
      <c r="G3110" s="237">
        <v>406919</v>
      </c>
      <c r="H3110" s="190"/>
      <c r="I3110" s="248" t="s">
        <v>693</v>
      </c>
      <c r="J3110" s="190"/>
      <c r="K3110" s="190"/>
      <c r="L3110" s="190"/>
      <c r="M3110" s="190"/>
      <c r="N3110" s="268">
        <v>16941.939999999999</v>
      </c>
      <c r="O3110" s="268">
        <v>0</v>
      </c>
      <c r="P3110" s="190" t="s">
        <v>657</v>
      </c>
      <c r="Q3110" s="377"/>
    </row>
    <row r="3111" spans="1:17" ht="38.25">
      <c r="A3111" s="265" t="s">
        <v>691</v>
      </c>
      <c r="B3111" s="190"/>
      <c r="C3111" s="266" t="s">
        <v>1337</v>
      </c>
      <c r="D3111" s="267">
        <v>43951</v>
      </c>
      <c r="E3111" s="237" t="s">
        <v>7204</v>
      </c>
      <c r="F3111" s="237" t="s">
        <v>13</v>
      </c>
      <c r="G3111" s="237">
        <v>406921</v>
      </c>
      <c r="H3111" s="190"/>
      <c r="I3111" s="248" t="s">
        <v>693</v>
      </c>
      <c r="J3111" s="190"/>
      <c r="K3111" s="190"/>
      <c r="L3111" s="190"/>
      <c r="M3111" s="190"/>
      <c r="N3111" s="268">
        <v>3727.24</v>
      </c>
      <c r="O3111" s="268">
        <v>0</v>
      </c>
      <c r="P3111" s="190" t="s">
        <v>657</v>
      </c>
      <c r="Q3111" s="377"/>
    </row>
    <row r="3112" spans="1:17" ht="38.25">
      <c r="A3112" s="265" t="s">
        <v>691</v>
      </c>
      <c r="B3112" s="190"/>
      <c r="C3112" s="266" t="s">
        <v>1337</v>
      </c>
      <c r="D3112" s="267">
        <v>43951</v>
      </c>
      <c r="E3112" s="237" t="s">
        <v>7205</v>
      </c>
      <c r="F3112" s="237" t="s">
        <v>13</v>
      </c>
      <c r="G3112" s="237">
        <v>406923</v>
      </c>
      <c r="H3112" s="190"/>
      <c r="I3112" s="248" t="s">
        <v>693</v>
      </c>
      <c r="J3112" s="190"/>
      <c r="K3112" s="190"/>
      <c r="L3112" s="190"/>
      <c r="M3112" s="190"/>
      <c r="N3112" s="268">
        <v>16796.439999999999</v>
      </c>
      <c r="O3112" s="268">
        <v>0</v>
      </c>
      <c r="P3112" s="190" t="s">
        <v>657</v>
      </c>
      <c r="Q3112" s="377"/>
    </row>
    <row r="3113" spans="1:17" ht="38.25">
      <c r="A3113" s="265" t="s">
        <v>691</v>
      </c>
      <c r="B3113" s="190"/>
      <c r="C3113" s="266" t="s">
        <v>1337</v>
      </c>
      <c r="D3113" s="267">
        <v>43951</v>
      </c>
      <c r="E3113" s="237" t="s">
        <v>7206</v>
      </c>
      <c r="F3113" s="237" t="s">
        <v>13</v>
      </c>
      <c r="G3113" s="237">
        <v>406925</v>
      </c>
      <c r="H3113" s="190"/>
      <c r="I3113" s="248" t="s">
        <v>693</v>
      </c>
      <c r="J3113" s="190"/>
      <c r="K3113" s="190"/>
      <c r="L3113" s="190"/>
      <c r="M3113" s="190"/>
      <c r="N3113" s="268">
        <v>16796.439999999999</v>
      </c>
      <c r="O3113" s="268">
        <v>0</v>
      </c>
      <c r="P3113" s="190" t="s">
        <v>657</v>
      </c>
      <c r="Q3113" s="377"/>
    </row>
    <row r="3114" spans="1:17" ht="38.25">
      <c r="A3114" s="265" t="s">
        <v>691</v>
      </c>
      <c r="B3114" s="190"/>
      <c r="C3114" s="266" t="s">
        <v>1337</v>
      </c>
      <c r="D3114" s="267">
        <v>43951</v>
      </c>
      <c r="E3114" s="237" t="s">
        <v>7207</v>
      </c>
      <c r="F3114" s="237" t="s">
        <v>13</v>
      </c>
      <c r="G3114" s="237">
        <v>406927</v>
      </c>
      <c r="H3114" s="190"/>
      <c r="I3114" s="248" t="s">
        <v>693</v>
      </c>
      <c r="J3114" s="190"/>
      <c r="K3114" s="190"/>
      <c r="L3114" s="190"/>
      <c r="M3114" s="190"/>
      <c r="N3114" s="268">
        <v>16796.439999999999</v>
      </c>
      <c r="O3114" s="268">
        <v>0</v>
      </c>
      <c r="P3114" s="190" t="s">
        <v>657</v>
      </c>
      <c r="Q3114" s="377"/>
    </row>
    <row r="3115" spans="1:17" ht="38.25">
      <c r="A3115" s="265" t="s">
        <v>691</v>
      </c>
      <c r="B3115" s="190"/>
      <c r="C3115" s="266" t="s">
        <v>1337</v>
      </c>
      <c r="D3115" s="267">
        <v>43951</v>
      </c>
      <c r="E3115" s="237" t="s">
        <v>7208</v>
      </c>
      <c r="F3115" s="237" t="s">
        <v>13</v>
      </c>
      <c r="G3115" s="237">
        <v>406929</v>
      </c>
      <c r="H3115" s="190"/>
      <c r="I3115" s="248" t="s">
        <v>693</v>
      </c>
      <c r="J3115" s="190"/>
      <c r="K3115" s="190"/>
      <c r="L3115" s="190"/>
      <c r="M3115" s="190"/>
      <c r="N3115" s="268">
        <v>16796.439999999999</v>
      </c>
      <c r="O3115" s="268">
        <v>0</v>
      </c>
      <c r="P3115" s="190" t="s">
        <v>657</v>
      </c>
      <c r="Q3115" s="377"/>
    </row>
    <row r="3116" spans="1:17" ht="38.25">
      <c r="A3116" s="265" t="s">
        <v>691</v>
      </c>
      <c r="B3116" s="190"/>
      <c r="C3116" s="266" t="s">
        <v>1337</v>
      </c>
      <c r="D3116" s="267">
        <v>43951</v>
      </c>
      <c r="E3116" s="237" t="s">
        <v>7209</v>
      </c>
      <c r="F3116" s="237" t="s">
        <v>13</v>
      </c>
      <c r="G3116" s="237">
        <v>406931</v>
      </c>
      <c r="H3116" s="190"/>
      <c r="I3116" s="248" t="s">
        <v>693</v>
      </c>
      <c r="J3116" s="190"/>
      <c r="K3116" s="190"/>
      <c r="L3116" s="190"/>
      <c r="M3116" s="190"/>
      <c r="N3116" s="268">
        <v>321696.48</v>
      </c>
      <c r="O3116" s="268">
        <v>0</v>
      </c>
      <c r="P3116" s="190" t="s">
        <v>657</v>
      </c>
      <c r="Q3116" s="377"/>
    </row>
    <row r="3117" spans="1:17" ht="38.25">
      <c r="A3117" s="265" t="s">
        <v>691</v>
      </c>
      <c r="B3117" s="190"/>
      <c r="C3117" s="266" t="s">
        <v>1337</v>
      </c>
      <c r="D3117" s="267">
        <v>43951</v>
      </c>
      <c r="E3117" s="237" t="s">
        <v>7210</v>
      </c>
      <c r="F3117" s="237" t="s">
        <v>13</v>
      </c>
      <c r="G3117" s="237">
        <v>406933</v>
      </c>
      <c r="H3117" s="190"/>
      <c r="I3117" s="248" t="s">
        <v>693</v>
      </c>
      <c r="J3117" s="190"/>
      <c r="K3117" s="190"/>
      <c r="L3117" s="190"/>
      <c r="M3117" s="190"/>
      <c r="N3117" s="268">
        <v>4255.33</v>
      </c>
      <c r="O3117" s="268">
        <v>0</v>
      </c>
      <c r="P3117" s="190" t="s">
        <v>657</v>
      </c>
      <c r="Q3117" s="377"/>
    </row>
    <row r="3118" spans="1:17" ht="38.25">
      <c r="A3118" s="265" t="s">
        <v>691</v>
      </c>
      <c r="B3118" s="190"/>
      <c r="C3118" s="266" t="s">
        <v>1337</v>
      </c>
      <c r="D3118" s="267">
        <v>43951</v>
      </c>
      <c r="E3118" s="237" t="s">
        <v>7211</v>
      </c>
      <c r="F3118" s="237" t="s">
        <v>13</v>
      </c>
      <c r="G3118" s="237">
        <v>406935</v>
      </c>
      <c r="H3118" s="190"/>
      <c r="I3118" s="248" t="s">
        <v>693</v>
      </c>
      <c r="J3118" s="190"/>
      <c r="K3118" s="190"/>
      <c r="L3118" s="190"/>
      <c r="M3118" s="190"/>
      <c r="N3118" s="268">
        <v>312.2</v>
      </c>
      <c r="O3118" s="268">
        <v>0</v>
      </c>
      <c r="P3118" s="190" t="s">
        <v>657</v>
      </c>
      <c r="Q3118" s="377"/>
    </row>
    <row r="3119" spans="1:17" ht="38.25">
      <c r="A3119" s="265" t="s">
        <v>691</v>
      </c>
      <c r="B3119" s="190"/>
      <c r="C3119" s="266" t="s">
        <v>1337</v>
      </c>
      <c r="D3119" s="267">
        <v>43951</v>
      </c>
      <c r="E3119" s="237" t="s">
        <v>7212</v>
      </c>
      <c r="F3119" s="237" t="s">
        <v>13</v>
      </c>
      <c r="G3119" s="237">
        <v>406937</v>
      </c>
      <c r="H3119" s="190"/>
      <c r="I3119" s="248" t="s">
        <v>693</v>
      </c>
      <c r="J3119" s="190"/>
      <c r="K3119" s="190"/>
      <c r="L3119" s="190"/>
      <c r="M3119" s="190"/>
      <c r="N3119" s="268">
        <v>1317.26</v>
      </c>
      <c r="O3119" s="268">
        <v>0</v>
      </c>
      <c r="P3119" s="190" t="s">
        <v>657</v>
      </c>
      <c r="Q3119" s="377"/>
    </row>
    <row r="3120" spans="1:17" ht="38.25">
      <c r="A3120" s="265" t="s">
        <v>691</v>
      </c>
      <c r="B3120" s="190"/>
      <c r="C3120" s="266" t="s">
        <v>1337</v>
      </c>
      <c r="D3120" s="267">
        <v>43951</v>
      </c>
      <c r="E3120" s="237" t="s">
        <v>7213</v>
      </c>
      <c r="F3120" s="237" t="s">
        <v>13</v>
      </c>
      <c r="G3120" s="237">
        <v>406939</v>
      </c>
      <c r="H3120" s="190"/>
      <c r="I3120" s="248" t="s">
        <v>693</v>
      </c>
      <c r="J3120" s="190"/>
      <c r="K3120" s="190"/>
      <c r="L3120" s="190"/>
      <c r="M3120" s="190"/>
      <c r="N3120" s="268">
        <v>5936.23</v>
      </c>
      <c r="O3120" s="268">
        <v>0</v>
      </c>
      <c r="P3120" s="190" t="s">
        <v>657</v>
      </c>
      <c r="Q3120" s="377"/>
    </row>
    <row r="3121" spans="1:17" ht="38.25">
      <c r="A3121" s="265" t="s">
        <v>691</v>
      </c>
      <c r="B3121" s="190"/>
      <c r="C3121" s="266" t="s">
        <v>1337</v>
      </c>
      <c r="D3121" s="267">
        <v>43951</v>
      </c>
      <c r="E3121" s="237" t="s">
        <v>7214</v>
      </c>
      <c r="F3121" s="237" t="s">
        <v>13</v>
      </c>
      <c r="G3121" s="237">
        <v>406947</v>
      </c>
      <c r="H3121" s="190"/>
      <c r="I3121" s="248" t="s">
        <v>693</v>
      </c>
      <c r="J3121" s="190"/>
      <c r="K3121" s="190"/>
      <c r="L3121" s="190"/>
      <c r="M3121" s="190"/>
      <c r="N3121" s="268">
        <v>33070.07</v>
      </c>
      <c r="O3121" s="268">
        <v>0</v>
      </c>
      <c r="P3121" s="190" t="s">
        <v>657</v>
      </c>
      <c r="Q3121" s="377"/>
    </row>
    <row r="3122" spans="1:17" ht="38.25">
      <c r="A3122" s="265" t="s">
        <v>691</v>
      </c>
      <c r="B3122" s="190"/>
      <c r="C3122" s="266" t="s">
        <v>1337</v>
      </c>
      <c r="D3122" s="267">
        <v>43951</v>
      </c>
      <c r="E3122" s="237" t="s">
        <v>7215</v>
      </c>
      <c r="F3122" s="237" t="s">
        <v>13</v>
      </c>
      <c r="G3122" s="237">
        <v>406941</v>
      </c>
      <c r="H3122" s="190"/>
      <c r="I3122" s="248" t="s">
        <v>693</v>
      </c>
      <c r="J3122" s="190"/>
      <c r="K3122" s="190"/>
      <c r="L3122" s="190"/>
      <c r="M3122" s="190"/>
      <c r="N3122" s="268">
        <v>5936.23</v>
      </c>
      <c r="O3122" s="268">
        <v>0</v>
      </c>
      <c r="P3122" s="190" t="s">
        <v>657</v>
      </c>
      <c r="Q3122" s="377"/>
    </row>
    <row r="3123" spans="1:17" ht="38.25">
      <c r="A3123" s="265" t="s">
        <v>691</v>
      </c>
      <c r="B3123" s="190"/>
      <c r="C3123" s="266" t="s">
        <v>1337</v>
      </c>
      <c r="D3123" s="267">
        <v>43951</v>
      </c>
      <c r="E3123" s="237" t="s">
        <v>7216</v>
      </c>
      <c r="F3123" s="237" t="s">
        <v>13</v>
      </c>
      <c r="G3123" s="237">
        <v>406943</v>
      </c>
      <c r="H3123" s="190"/>
      <c r="I3123" s="248" t="s">
        <v>693</v>
      </c>
      <c r="J3123" s="190"/>
      <c r="K3123" s="190"/>
      <c r="L3123" s="190"/>
      <c r="M3123" s="190"/>
      <c r="N3123" s="268">
        <v>5936.23</v>
      </c>
      <c r="O3123" s="268">
        <v>0</v>
      </c>
      <c r="P3123" s="190" t="s">
        <v>657</v>
      </c>
      <c r="Q3123" s="377"/>
    </row>
    <row r="3124" spans="1:17" ht="38.25">
      <c r="A3124" s="265" t="s">
        <v>691</v>
      </c>
      <c r="B3124" s="190"/>
      <c r="C3124" s="266" t="s">
        <v>1337</v>
      </c>
      <c r="D3124" s="267">
        <v>43951</v>
      </c>
      <c r="E3124" s="237" t="s">
        <v>7217</v>
      </c>
      <c r="F3124" s="237" t="s">
        <v>13</v>
      </c>
      <c r="G3124" s="237">
        <v>406945</v>
      </c>
      <c r="H3124" s="190"/>
      <c r="I3124" s="248" t="s">
        <v>693</v>
      </c>
      <c r="J3124" s="190"/>
      <c r="K3124" s="190"/>
      <c r="L3124" s="190"/>
      <c r="M3124" s="190"/>
      <c r="N3124" s="268">
        <v>5936.23</v>
      </c>
      <c r="O3124" s="268">
        <v>0</v>
      </c>
      <c r="P3124" s="190" t="s">
        <v>657</v>
      </c>
      <c r="Q3124" s="377"/>
    </row>
    <row r="3125" spans="1:17" ht="38.25">
      <c r="A3125" s="265" t="s">
        <v>691</v>
      </c>
      <c r="B3125" s="190"/>
      <c r="C3125" s="266" t="s">
        <v>1337</v>
      </c>
      <c r="D3125" s="267">
        <v>43951</v>
      </c>
      <c r="E3125" s="237" t="s">
        <v>7218</v>
      </c>
      <c r="F3125" s="237" t="s">
        <v>13</v>
      </c>
      <c r="G3125" s="237">
        <v>406949</v>
      </c>
      <c r="H3125" s="190"/>
      <c r="I3125" s="248" t="s">
        <v>693</v>
      </c>
      <c r="J3125" s="190"/>
      <c r="K3125" s="190"/>
      <c r="L3125" s="190"/>
      <c r="M3125" s="190"/>
      <c r="N3125" s="268">
        <v>2426.38</v>
      </c>
      <c r="O3125" s="268">
        <v>0</v>
      </c>
      <c r="P3125" s="190" t="s">
        <v>657</v>
      </c>
      <c r="Q3125" s="377"/>
    </row>
    <row r="3126" spans="1:17" ht="38.25">
      <c r="A3126" s="265" t="s">
        <v>691</v>
      </c>
      <c r="B3126" s="190"/>
      <c r="C3126" s="266" t="s">
        <v>1337</v>
      </c>
      <c r="D3126" s="267">
        <v>43951</v>
      </c>
      <c r="E3126" s="237" t="s">
        <v>7219</v>
      </c>
      <c r="F3126" s="237" t="s">
        <v>13</v>
      </c>
      <c r="G3126" s="237">
        <v>406951</v>
      </c>
      <c r="H3126" s="190"/>
      <c r="I3126" s="248" t="s">
        <v>693</v>
      </c>
      <c r="J3126" s="190"/>
      <c r="K3126" s="190"/>
      <c r="L3126" s="190"/>
      <c r="M3126" s="190"/>
      <c r="N3126" s="268">
        <v>10237.25</v>
      </c>
      <c r="O3126" s="268">
        <v>0</v>
      </c>
      <c r="P3126" s="190" t="s">
        <v>657</v>
      </c>
      <c r="Q3126" s="377"/>
    </row>
    <row r="3127" spans="1:17" ht="38.25">
      <c r="A3127" s="265" t="s">
        <v>691</v>
      </c>
      <c r="B3127" s="190"/>
      <c r="C3127" s="266" t="s">
        <v>1337</v>
      </c>
      <c r="D3127" s="267">
        <v>43951</v>
      </c>
      <c r="E3127" s="237" t="s">
        <v>7220</v>
      </c>
      <c r="F3127" s="237" t="s">
        <v>13</v>
      </c>
      <c r="G3127" s="237">
        <v>406953</v>
      </c>
      <c r="H3127" s="190"/>
      <c r="I3127" s="248" t="s">
        <v>693</v>
      </c>
      <c r="J3127" s="190"/>
      <c r="K3127" s="190"/>
      <c r="L3127" s="190"/>
      <c r="M3127" s="190"/>
      <c r="N3127" s="268">
        <v>46133.36</v>
      </c>
      <c r="O3127" s="268">
        <v>0</v>
      </c>
      <c r="P3127" s="190" t="s">
        <v>657</v>
      </c>
      <c r="Q3127" s="377"/>
    </row>
    <row r="3128" spans="1:17" ht="38.25">
      <c r="A3128" s="265" t="s">
        <v>691</v>
      </c>
      <c r="B3128" s="190"/>
      <c r="C3128" s="266" t="s">
        <v>1337</v>
      </c>
      <c r="D3128" s="267">
        <v>43951</v>
      </c>
      <c r="E3128" s="237" t="s">
        <v>7221</v>
      </c>
      <c r="F3128" s="237" t="s">
        <v>13</v>
      </c>
      <c r="G3128" s="237">
        <v>406955</v>
      </c>
      <c r="H3128" s="190"/>
      <c r="I3128" s="248" t="s">
        <v>693</v>
      </c>
      <c r="J3128" s="190"/>
      <c r="K3128" s="190"/>
      <c r="L3128" s="190"/>
      <c r="M3128" s="190"/>
      <c r="N3128" s="268">
        <v>46133.36</v>
      </c>
      <c r="O3128" s="268">
        <v>0</v>
      </c>
      <c r="P3128" s="190" t="s">
        <v>657</v>
      </c>
      <c r="Q3128" s="377"/>
    </row>
    <row r="3129" spans="1:17" ht="38.25">
      <c r="A3129" s="265" t="s">
        <v>691</v>
      </c>
      <c r="B3129" s="190"/>
      <c r="C3129" s="266" t="s">
        <v>1337</v>
      </c>
      <c r="D3129" s="267">
        <v>43951</v>
      </c>
      <c r="E3129" s="237" t="s">
        <v>7222</v>
      </c>
      <c r="F3129" s="237" t="s">
        <v>13</v>
      </c>
      <c r="G3129" s="237">
        <v>406957</v>
      </c>
      <c r="H3129" s="190"/>
      <c r="I3129" s="248" t="s">
        <v>693</v>
      </c>
      <c r="J3129" s="190"/>
      <c r="K3129" s="190"/>
      <c r="L3129" s="190"/>
      <c r="M3129" s="190"/>
      <c r="N3129" s="268">
        <v>46133.36</v>
      </c>
      <c r="O3129" s="268">
        <v>0</v>
      </c>
      <c r="P3129" s="190" t="s">
        <v>657</v>
      </c>
      <c r="Q3129" s="377"/>
    </row>
    <row r="3130" spans="1:17" ht="38.25">
      <c r="A3130" s="265" t="s">
        <v>691</v>
      </c>
      <c r="B3130" s="190"/>
      <c r="C3130" s="266" t="s">
        <v>1337</v>
      </c>
      <c r="D3130" s="267">
        <v>43951</v>
      </c>
      <c r="E3130" s="237" t="s">
        <v>7223</v>
      </c>
      <c r="F3130" s="237" t="s">
        <v>13</v>
      </c>
      <c r="G3130" s="237">
        <v>406959</v>
      </c>
      <c r="H3130" s="190"/>
      <c r="I3130" s="248" t="s">
        <v>693</v>
      </c>
      <c r="J3130" s="190"/>
      <c r="K3130" s="190"/>
      <c r="L3130" s="190"/>
      <c r="M3130" s="190"/>
      <c r="N3130" s="268">
        <v>55092.87</v>
      </c>
      <c r="O3130" s="268">
        <v>0</v>
      </c>
      <c r="P3130" s="190" t="s">
        <v>657</v>
      </c>
      <c r="Q3130" s="377"/>
    </row>
    <row r="3131" spans="1:17" ht="38.25">
      <c r="A3131" s="265" t="s">
        <v>691</v>
      </c>
      <c r="B3131" s="190"/>
      <c r="C3131" s="266" t="s">
        <v>1337</v>
      </c>
      <c r="D3131" s="267">
        <v>43951</v>
      </c>
      <c r="E3131" s="237" t="s">
        <v>7224</v>
      </c>
      <c r="F3131" s="237" t="s">
        <v>13</v>
      </c>
      <c r="G3131" s="237">
        <v>406961</v>
      </c>
      <c r="H3131" s="190"/>
      <c r="I3131" s="248" t="s">
        <v>693</v>
      </c>
      <c r="J3131" s="190"/>
      <c r="K3131" s="190"/>
      <c r="L3131" s="190"/>
      <c r="M3131" s="190"/>
      <c r="N3131" s="268">
        <v>4618.9799999999996</v>
      </c>
      <c r="O3131" s="268">
        <v>0</v>
      </c>
      <c r="P3131" s="190" t="s">
        <v>657</v>
      </c>
      <c r="Q3131" s="377"/>
    </row>
    <row r="3132" spans="1:17" ht="38.25">
      <c r="A3132" s="265" t="s">
        <v>691</v>
      </c>
      <c r="B3132" s="190"/>
      <c r="C3132" s="266" t="s">
        <v>1337</v>
      </c>
      <c r="D3132" s="267">
        <v>43951</v>
      </c>
      <c r="E3132" s="237" t="s">
        <v>7225</v>
      </c>
      <c r="F3132" s="237" t="s">
        <v>13</v>
      </c>
      <c r="G3132" s="237">
        <v>406963</v>
      </c>
      <c r="H3132" s="190"/>
      <c r="I3132" s="248" t="s">
        <v>693</v>
      </c>
      <c r="J3132" s="190"/>
      <c r="K3132" s="190"/>
      <c r="L3132" s="190"/>
      <c r="M3132" s="190"/>
      <c r="N3132" s="268">
        <v>5624.03</v>
      </c>
      <c r="O3132" s="268">
        <v>0</v>
      </c>
      <c r="P3132" s="190" t="s">
        <v>657</v>
      </c>
      <c r="Q3132" s="377"/>
    </row>
    <row r="3133" spans="1:17" ht="38.25">
      <c r="A3133" s="265" t="s">
        <v>691</v>
      </c>
      <c r="B3133" s="190"/>
      <c r="C3133" s="266" t="s">
        <v>1337</v>
      </c>
      <c r="D3133" s="267">
        <v>43951</v>
      </c>
      <c r="E3133" s="237" t="s">
        <v>7226</v>
      </c>
      <c r="F3133" s="237" t="s">
        <v>13</v>
      </c>
      <c r="G3133" s="237">
        <v>406965</v>
      </c>
      <c r="H3133" s="190"/>
      <c r="I3133" s="248" t="s">
        <v>693</v>
      </c>
      <c r="J3133" s="190"/>
      <c r="K3133" s="190"/>
      <c r="L3133" s="190"/>
      <c r="M3133" s="190"/>
      <c r="N3133" s="268">
        <v>15913</v>
      </c>
      <c r="O3133" s="268">
        <v>0</v>
      </c>
      <c r="P3133" s="190" t="s">
        <v>657</v>
      </c>
      <c r="Q3133" s="377"/>
    </row>
    <row r="3134" spans="1:17" ht="38.25">
      <c r="A3134" s="265" t="s">
        <v>691</v>
      </c>
      <c r="B3134" s="190"/>
      <c r="C3134" s="266" t="s">
        <v>1337</v>
      </c>
      <c r="D3134" s="267">
        <v>43951</v>
      </c>
      <c r="E3134" s="237" t="s">
        <v>7227</v>
      </c>
      <c r="F3134" s="237" t="s">
        <v>13</v>
      </c>
      <c r="G3134" s="237">
        <v>406967</v>
      </c>
      <c r="H3134" s="190"/>
      <c r="I3134" s="248" t="s">
        <v>693</v>
      </c>
      <c r="J3134" s="190"/>
      <c r="K3134" s="190"/>
      <c r="L3134" s="190"/>
      <c r="M3134" s="190"/>
      <c r="N3134" s="268">
        <v>4756.18</v>
      </c>
      <c r="O3134" s="268">
        <v>0</v>
      </c>
      <c r="P3134" s="190" t="s">
        <v>657</v>
      </c>
      <c r="Q3134" s="377"/>
    </row>
    <row r="3135" spans="1:17" ht="38.25">
      <c r="A3135" s="265" t="s">
        <v>691</v>
      </c>
      <c r="B3135" s="190"/>
      <c r="C3135" s="266" t="s">
        <v>1337</v>
      </c>
      <c r="D3135" s="267">
        <v>43951</v>
      </c>
      <c r="E3135" s="237" t="s">
        <v>7228</v>
      </c>
      <c r="F3135" s="237" t="s">
        <v>13</v>
      </c>
      <c r="G3135" s="237">
        <v>406969</v>
      </c>
      <c r="H3135" s="190"/>
      <c r="I3135" s="248" t="s">
        <v>693</v>
      </c>
      <c r="J3135" s="190"/>
      <c r="K3135" s="190"/>
      <c r="L3135" s="190"/>
      <c r="M3135" s="190"/>
      <c r="N3135" s="268">
        <v>13069.19</v>
      </c>
      <c r="O3135" s="268">
        <v>0</v>
      </c>
      <c r="P3135" s="190" t="s">
        <v>657</v>
      </c>
      <c r="Q3135" s="377"/>
    </row>
    <row r="3136" spans="1:17" ht="51">
      <c r="A3136" s="265">
        <v>15</v>
      </c>
      <c r="B3136" s="190"/>
      <c r="C3136" s="266" t="s">
        <v>42</v>
      </c>
      <c r="D3136" s="267">
        <v>43955</v>
      </c>
      <c r="E3136" s="237" t="s">
        <v>7626</v>
      </c>
      <c r="F3136" s="237" t="s">
        <v>3</v>
      </c>
      <c r="G3136" s="237">
        <v>1837401</v>
      </c>
      <c r="H3136" s="190"/>
      <c r="I3136" s="248" t="s">
        <v>8192</v>
      </c>
      <c r="J3136" s="190"/>
      <c r="K3136" s="190"/>
      <c r="L3136" s="190"/>
      <c r="M3136" s="190"/>
      <c r="N3136" s="268">
        <v>0</v>
      </c>
      <c r="O3136" s="268">
        <v>2097.7600000000002</v>
      </c>
      <c r="P3136" s="190" t="s">
        <v>657</v>
      </c>
      <c r="Q3136" s="377"/>
    </row>
    <row r="3137" spans="1:17" ht="51">
      <c r="A3137" s="265" t="s">
        <v>562</v>
      </c>
      <c r="B3137" s="190"/>
      <c r="C3137" s="266" t="s">
        <v>604</v>
      </c>
      <c r="D3137" s="267">
        <v>43955</v>
      </c>
      <c r="E3137" s="237" t="s">
        <v>7627</v>
      </c>
      <c r="F3137" s="237" t="s">
        <v>3</v>
      </c>
      <c r="G3137" s="237">
        <v>1837402</v>
      </c>
      <c r="H3137" s="190"/>
      <c r="I3137" s="248" t="s">
        <v>7229</v>
      </c>
      <c r="J3137" s="190"/>
      <c r="K3137" s="190"/>
      <c r="L3137" s="190"/>
      <c r="M3137" s="190"/>
      <c r="N3137" s="268">
        <v>0</v>
      </c>
      <c r="O3137" s="268">
        <v>1700</v>
      </c>
      <c r="P3137" s="190" t="s">
        <v>657</v>
      </c>
      <c r="Q3137" s="377"/>
    </row>
    <row r="3138" spans="1:17" ht="38.25">
      <c r="A3138" s="265">
        <v>46</v>
      </c>
      <c r="B3138" s="190"/>
      <c r="C3138" s="266" t="s">
        <v>48</v>
      </c>
      <c r="D3138" s="267">
        <v>43955</v>
      </c>
      <c r="E3138" s="237" t="s">
        <v>7628</v>
      </c>
      <c r="F3138" s="237" t="s">
        <v>3</v>
      </c>
      <c r="G3138" s="237">
        <v>1837436</v>
      </c>
      <c r="H3138" s="190"/>
      <c r="I3138" s="248" t="s">
        <v>8193</v>
      </c>
      <c r="J3138" s="190"/>
      <c r="K3138" s="190"/>
      <c r="L3138" s="190"/>
      <c r="M3138" s="190"/>
      <c r="N3138" s="268">
        <v>0</v>
      </c>
      <c r="O3138" s="268">
        <v>249</v>
      </c>
      <c r="P3138" s="190" t="s">
        <v>657</v>
      </c>
      <c r="Q3138" s="377"/>
    </row>
    <row r="3139" spans="1:17" ht="38.25">
      <c r="A3139" s="265">
        <v>35</v>
      </c>
      <c r="B3139" s="190"/>
      <c r="C3139" s="266" t="s">
        <v>46</v>
      </c>
      <c r="D3139" s="267">
        <v>43955</v>
      </c>
      <c r="E3139" s="237" t="s">
        <v>7629</v>
      </c>
      <c r="F3139" s="237" t="s">
        <v>3</v>
      </c>
      <c r="G3139" s="237">
        <v>1837438</v>
      </c>
      <c r="H3139" s="190"/>
      <c r="I3139" s="248" t="s">
        <v>8194</v>
      </c>
      <c r="J3139" s="190"/>
      <c r="K3139" s="190"/>
      <c r="L3139" s="190"/>
      <c r="M3139" s="190"/>
      <c r="N3139" s="268">
        <v>0</v>
      </c>
      <c r="O3139" s="268">
        <v>1278</v>
      </c>
      <c r="P3139" s="190" t="s">
        <v>657</v>
      </c>
      <c r="Q3139" s="377"/>
    </row>
    <row r="3140" spans="1:17" ht="51">
      <c r="A3140" s="265">
        <v>20</v>
      </c>
      <c r="B3140" s="190"/>
      <c r="C3140" s="266" t="s">
        <v>44</v>
      </c>
      <c r="D3140" s="267">
        <v>43955</v>
      </c>
      <c r="E3140" s="237" t="s">
        <v>7630</v>
      </c>
      <c r="F3140" s="237" t="s">
        <v>3</v>
      </c>
      <c r="G3140" s="237">
        <v>1837439</v>
      </c>
      <c r="H3140" s="190"/>
      <c r="I3140" s="248" t="s">
        <v>8195</v>
      </c>
      <c r="J3140" s="190"/>
      <c r="K3140" s="190"/>
      <c r="L3140" s="190"/>
      <c r="M3140" s="190"/>
      <c r="N3140" s="268">
        <v>0</v>
      </c>
      <c r="O3140" s="268">
        <v>1387</v>
      </c>
      <c r="P3140" s="190" t="s">
        <v>657</v>
      </c>
      <c r="Q3140" s="377"/>
    </row>
    <row r="3141" spans="1:17" ht="38.25">
      <c r="A3141" s="265">
        <v>70</v>
      </c>
      <c r="B3141" s="190"/>
      <c r="C3141" s="266" t="s">
        <v>53</v>
      </c>
      <c r="D3141" s="267">
        <v>43956</v>
      </c>
      <c r="E3141" s="237" t="s">
        <v>7631</v>
      </c>
      <c r="F3141" s="237" t="s">
        <v>3</v>
      </c>
      <c r="G3141" s="237">
        <v>1837573</v>
      </c>
      <c r="H3141" s="190"/>
      <c r="I3141" s="248" t="s">
        <v>8196</v>
      </c>
      <c r="J3141" s="190"/>
      <c r="K3141" s="190"/>
      <c r="L3141" s="190"/>
      <c r="M3141" s="190"/>
      <c r="N3141" s="268">
        <v>0</v>
      </c>
      <c r="O3141" s="268">
        <v>1000</v>
      </c>
      <c r="P3141" s="190" t="s">
        <v>657</v>
      </c>
      <c r="Q3141" s="377"/>
    </row>
    <row r="3142" spans="1:17" ht="51">
      <c r="A3142" s="265">
        <v>20</v>
      </c>
      <c r="B3142" s="190"/>
      <c r="C3142" s="266" t="s">
        <v>44</v>
      </c>
      <c r="D3142" s="267">
        <v>43956</v>
      </c>
      <c r="E3142" s="237" t="s">
        <v>7632</v>
      </c>
      <c r="F3142" s="237" t="s">
        <v>3</v>
      </c>
      <c r="G3142" s="237">
        <v>1837597</v>
      </c>
      <c r="H3142" s="190"/>
      <c r="I3142" s="248" t="s">
        <v>8197</v>
      </c>
      <c r="J3142" s="190"/>
      <c r="K3142" s="190"/>
      <c r="L3142" s="190"/>
      <c r="M3142" s="190"/>
      <c r="N3142" s="268">
        <v>0</v>
      </c>
      <c r="O3142" s="268">
        <v>0.4</v>
      </c>
      <c r="P3142" s="190" t="s">
        <v>657</v>
      </c>
      <c r="Q3142" s="377"/>
    </row>
    <row r="3143" spans="1:17" ht="51">
      <c r="A3143" s="265">
        <v>20</v>
      </c>
      <c r="B3143" s="190"/>
      <c r="C3143" s="266" t="s">
        <v>44</v>
      </c>
      <c r="D3143" s="267">
        <v>43956</v>
      </c>
      <c r="E3143" s="237" t="s">
        <v>7633</v>
      </c>
      <c r="F3143" s="237" t="s">
        <v>3</v>
      </c>
      <c r="G3143" s="237">
        <v>1837598</v>
      </c>
      <c r="H3143" s="190"/>
      <c r="I3143" s="248" t="s">
        <v>8198</v>
      </c>
      <c r="J3143" s="190"/>
      <c r="K3143" s="190"/>
      <c r="L3143" s="190"/>
      <c r="M3143" s="190"/>
      <c r="N3143" s="268">
        <v>0</v>
      </c>
      <c r="O3143" s="268">
        <v>400</v>
      </c>
      <c r="P3143" s="190" t="s">
        <v>657</v>
      </c>
      <c r="Q3143" s="377"/>
    </row>
    <row r="3144" spans="1:17" ht="51">
      <c r="A3144" s="265">
        <v>20</v>
      </c>
      <c r="B3144" s="190"/>
      <c r="C3144" s="266" t="s">
        <v>44</v>
      </c>
      <c r="D3144" s="267">
        <v>43956</v>
      </c>
      <c r="E3144" s="237" t="s">
        <v>7634</v>
      </c>
      <c r="F3144" s="237" t="s">
        <v>3</v>
      </c>
      <c r="G3144" s="237">
        <v>1837599</v>
      </c>
      <c r="H3144" s="190"/>
      <c r="I3144" s="248" t="s">
        <v>8199</v>
      </c>
      <c r="J3144" s="190"/>
      <c r="K3144" s="190"/>
      <c r="L3144" s="190"/>
      <c r="M3144" s="190"/>
      <c r="N3144" s="268">
        <v>0</v>
      </c>
      <c r="O3144" s="268">
        <v>5040</v>
      </c>
      <c r="P3144" s="190" t="s">
        <v>657</v>
      </c>
      <c r="Q3144" s="377"/>
    </row>
    <row r="3145" spans="1:17" ht="51">
      <c r="A3145" s="265">
        <v>20</v>
      </c>
      <c r="B3145" s="190"/>
      <c r="C3145" s="266" t="s">
        <v>44</v>
      </c>
      <c r="D3145" s="267">
        <v>43956</v>
      </c>
      <c r="E3145" s="237" t="s">
        <v>7635</v>
      </c>
      <c r="F3145" s="237" t="s">
        <v>3</v>
      </c>
      <c r="G3145" s="237">
        <v>1837600</v>
      </c>
      <c r="H3145" s="190"/>
      <c r="I3145" s="248" t="s">
        <v>8200</v>
      </c>
      <c r="J3145" s="190"/>
      <c r="K3145" s="190"/>
      <c r="L3145" s="190"/>
      <c r="M3145" s="190"/>
      <c r="N3145" s="268">
        <v>0</v>
      </c>
      <c r="O3145" s="268">
        <v>18.39</v>
      </c>
      <c r="P3145" s="190" t="s">
        <v>657</v>
      </c>
      <c r="Q3145" s="377"/>
    </row>
    <row r="3146" spans="1:17" ht="51">
      <c r="A3146" s="265">
        <v>20</v>
      </c>
      <c r="B3146" s="190"/>
      <c r="C3146" s="266" t="s">
        <v>44</v>
      </c>
      <c r="D3146" s="267">
        <v>43956</v>
      </c>
      <c r="E3146" s="237" t="s">
        <v>7636</v>
      </c>
      <c r="F3146" s="237" t="s">
        <v>3</v>
      </c>
      <c r="G3146" s="237">
        <v>1837601</v>
      </c>
      <c r="H3146" s="190"/>
      <c r="I3146" s="248" t="s">
        <v>8201</v>
      </c>
      <c r="J3146" s="190"/>
      <c r="K3146" s="190"/>
      <c r="L3146" s="190"/>
      <c r="M3146" s="190"/>
      <c r="N3146" s="268">
        <v>0</v>
      </c>
      <c r="O3146" s="268">
        <v>950</v>
      </c>
      <c r="P3146" s="190" t="s">
        <v>657</v>
      </c>
      <c r="Q3146" s="377"/>
    </row>
    <row r="3147" spans="1:17" ht="51">
      <c r="A3147" s="265">
        <v>16</v>
      </c>
      <c r="B3147" s="190"/>
      <c r="C3147" s="266" t="s">
        <v>43</v>
      </c>
      <c r="D3147" s="267">
        <v>43957</v>
      </c>
      <c r="E3147" s="237" t="s">
        <v>7637</v>
      </c>
      <c r="F3147" s="237" t="s">
        <v>3</v>
      </c>
      <c r="G3147" s="237">
        <v>1837713</v>
      </c>
      <c r="H3147" s="190"/>
      <c r="I3147" s="248" t="s">
        <v>8202</v>
      </c>
      <c r="J3147" s="190"/>
      <c r="K3147" s="190"/>
      <c r="L3147" s="190"/>
      <c r="M3147" s="190"/>
      <c r="N3147" s="268">
        <v>0</v>
      </c>
      <c r="O3147" s="268">
        <v>9.08</v>
      </c>
      <c r="P3147" s="190" t="s">
        <v>657</v>
      </c>
      <c r="Q3147" s="377"/>
    </row>
    <row r="3148" spans="1:17" ht="51">
      <c r="A3148" s="265">
        <v>70</v>
      </c>
      <c r="B3148" s="190"/>
      <c r="C3148" s="266" t="s">
        <v>53</v>
      </c>
      <c r="D3148" s="267">
        <v>43957</v>
      </c>
      <c r="E3148" s="237" t="s">
        <v>7638</v>
      </c>
      <c r="F3148" s="237" t="s">
        <v>3</v>
      </c>
      <c r="G3148" s="237">
        <v>1837734</v>
      </c>
      <c r="H3148" s="190"/>
      <c r="I3148" s="248" t="s">
        <v>8203</v>
      </c>
      <c r="J3148" s="190"/>
      <c r="K3148" s="190"/>
      <c r="L3148" s="190"/>
      <c r="M3148" s="190"/>
      <c r="N3148" s="268">
        <v>0</v>
      </c>
      <c r="O3148" s="268">
        <v>20</v>
      </c>
      <c r="P3148" s="190" t="s">
        <v>657</v>
      </c>
      <c r="Q3148" s="377"/>
    </row>
    <row r="3149" spans="1:17" ht="51">
      <c r="A3149" s="265" t="s">
        <v>553</v>
      </c>
      <c r="B3149" s="190"/>
      <c r="C3149" s="266" t="s">
        <v>605</v>
      </c>
      <c r="D3149" s="267">
        <v>43957</v>
      </c>
      <c r="E3149" s="237" t="s">
        <v>7639</v>
      </c>
      <c r="F3149" s="237" t="s">
        <v>3</v>
      </c>
      <c r="G3149" s="237">
        <v>1837742</v>
      </c>
      <c r="H3149" s="190"/>
      <c r="I3149" s="248" t="s">
        <v>8204</v>
      </c>
      <c r="J3149" s="190"/>
      <c r="K3149" s="190"/>
      <c r="L3149" s="190"/>
      <c r="M3149" s="190"/>
      <c r="N3149" s="268">
        <v>0</v>
      </c>
      <c r="O3149" s="268">
        <v>13.1</v>
      </c>
      <c r="P3149" s="190" t="s">
        <v>657</v>
      </c>
      <c r="Q3149" s="377"/>
    </row>
    <row r="3150" spans="1:17" ht="51">
      <c r="A3150" s="265">
        <v>15</v>
      </c>
      <c r="B3150" s="190"/>
      <c r="C3150" s="266" t="s">
        <v>42</v>
      </c>
      <c r="D3150" s="267">
        <v>43957</v>
      </c>
      <c r="E3150" s="237" t="s">
        <v>7640</v>
      </c>
      <c r="F3150" s="237" t="s">
        <v>3</v>
      </c>
      <c r="G3150" s="237">
        <v>1837745</v>
      </c>
      <c r="H3150" s="190"/>
      <c r="I3150" s="248" t="s">
        <v>8205</v>
      </c>
      <c r="J3150" s="190"/>
      <c r="K3150" s="190"/>
      <c r="L3150" s="190"/>
      <c r="M3150" s="190"/>
      <c r="N3150" s="268">
        <v>0</v>
      </c>
      <c r="O3150" s="268">
        <v>63.54</v>
      </c>
      <c r="P3150" s="190" t="s">
        <v>657</v>
      </c>
      <c r="Q3150" s="377"/>
    </row>
    <row r="3151" spans="1:17" ht="51">
      <c r="A3151" s="265">
        <v>599</v>
      </c>
      <c r="B3151" s="190"/>
      <c r="C3151" s="266" t="s">
        <v>1300</v>
      </c>
      <c r="D3151" s="267">
        <v>43957</v>
      </c>
      <c r="E3151" s="237" t="s">
        <v>7641</v>
      </c>
      <c r="F3151" s="237" t="s">
        <v>3</v>
      </c>
      <c r="G3151" s="237">
        <v>1837748</v>
      </c>
      <c r="H3151" s="190"/>
      <c r="I3151" s="248" t="s">
        <v>8206</v>
      </c>
      <c r="J3151" s="190"/>
      <c r="K3151" s="190"/>
      <c r="L3151" s="190"/>
      <c r="M3151" s="190"/>
      <c r="N3151" s="268">
        <v>0</v>
      </c>
      <c r="O3151" s="268">
        <v>1540</v>
      </c>
      <c r="P3151" s="190" t="s">
        <v>657</v>
      </c>
      <c r="Q3151" s="377"/>
    </row>
    <row r="3152" spans="1:17" ht="51">
      <c r="A3152" s="265">
        <v>867</v>
      </c>
      <c r="B3152" s="190"/>
      <c r="C3152" s="266" t="s">
        <v>198</v>
      </c>
      <c r="D3152" s="267">
        <v>43958</v>
      </c>
      <c r="E3152" s="237" t="s">
        <v>7642</v>
      </c>
      <c r="F3152" s="237" t="s">
        <v>3</v>
      </c>
      <c r="G3152" s="237">
        <v>1837877</v>
      </c>
      <c r="H3152" s="190"/>
      <c r="I3152" s="248" t="s">
        <v>8207</v>
      </c>
      <c r="J3152" s="190"/>
      <c r="K3152" s="190"/>
      <c r="L3152" s="190"/>
      <c r="M3152" s="190"/>
      <c r="N3152" s="268">
        <v>0</v>
      </c>
      <c r="O3152" s="268">
        <v>0.14000000000000001</v>
      </c>
      <c r="P3152" s="190" t="s">
        <v>4822</v>
      </c>
      <c r="Q3152" s="377"/>
    </row>
    <row r="3153" spans="1:17" ht="51">
      <c r="A3153" s="265">
        <v>35</v>
      </c>
      <c r="B3153" s="190"/>
      <c r="C3153" s="266" t="s">
        <v>46</v>
      </c>
      <c r="D3153" s="267">
        <v>43958</v>
      </c>
      <c r="E3153" s="237" t="s">
        <v>7643</v>
      </c>
      <c r="F3153" s="237" t="s">
        <v>3</v>
      </c>
      <c r="G3153" s="237">
        <v>1837891</v>
      </c>
      <c r="H3153" s="190"/>
      <c r="I3153" s="248" t="s">
        <v>8208</v>
      </c>
      <c r="J3153" s="190"/>
      <c r="K3153" s="190"/>
      <c r="L3153" s="190"/>
      <c r="M3153" s="190"/>
      <c r="N3153" s="268">
        <v>0</v>
      </c>
      <c r="O3153" s="268">
        <v>732.19</v>
      </c>
      <c r="P3153" s="190" t="s">
        <v>657</v>
      </c>
      <c r="Q3153" s="377"/>
    </row>
    <row r="3154" spans="1:17" ht="51">
      <c r="A3154" s="265">
        <v>46</v>
      </c>
      <c r="B3154" s="190"/>
      <c r="C3154" s="266" t="s">
        <v>48</v>
      </c>
      <c r="D3154" s="267">
        <v>43958</v>
      </c>
      <c r="E3154" s="237" t="s">
        <v>7644</v>
      </c>
      <c r="F3154" s="237" t="s">
        <v>3</v>
      </c>
      <c r="G3154" s="237">
        <v>1837909</v>
      </c>
      <c r="H3154" s="190"/>
      <c r="I3154" s="248" t="s">
        <v>8209</v>
      </c>
      <c r="J3154" s="190"/>
      <c r="K3154" s="190"/>
      <c r="L3154" s="190"/>
      <c r="M3154" s="190"/>
      <c r="N3154" s="268">
        <v>0</v>
      </c>
      <c r="O3154" s="268">
        <v>10.14</v>
      </c>
      <c r="P3154" s="190" t="s">
        <v>657</v>
      </c>
      <c r="Q3154" s="377"/>
    </row>
    <row r="3155" spans="1:17" ht="51">
      <c r="A3155" s="265">
        <v>287</v>
      </c>
      <c r="B3155" s="190"/>
      <c r="C3155" s="266" t="s">
        <v>125</v>
      </c>
      <c r="D3155" s="267">
        <v>43958</v>
      </c>
      <c r="E3155" s="237" t="s">
        <v>7645</v>
      </c>
      <c r="F3155" s="237" t="s">
        <v>3</v>
      </c>
      <c r="G3155" s="237">
        <v>1837910</v>
      </c>
      <c r="H3155" s="190"/>
      <c r="I3155" s="248" t="s">
        <v>8210</v>
      </c>
      <c r="J3155" s="190"/>
      <c r="K3155" s="190"/>
      <c r="L3155" s="190"/>
      <c r="M3155" s="190"/>
      <c r="N3155" s="268">
        <v>0</v>
      </c>
      <c r="O3155" s="268">
        <v>2730</v>
      </c>
      <c r="P3155" s="190" t="s">
        <v>657</v>
      </c>
      <c r="Q3155" s="377"/>
    </row>
    <row r="3156" spans="1:17" ht="38.25">
      <c r="A3156" s="265">
        <v>46</v>
      </c>
      <c r="B3156" s="190"/>
      <c r="C3156" s="266" t="s">
        <v>48</v>
      </c>
      <c r="D3156" s="267">
        <v>43958</v>
      </c>
      <c r="E3156" s="237" t="s">
        <v>7646</v>
      </c>
      <c r="F3156" s="237" t="s">
        <v>3</v>
      </c>
      <c r="G3156" s="237">
        <v>1837925</v>
      </c>
      <c r="H3156" s="190"/>
      <c r="I3156" s="248" t="s">
        <v>8211</v>
      </c>
      <c r="J3156" s="190"/>
      <c r="K3156" s="190"/>
      <c r="L3156" s="190"/>
      <c r="M3156" s="190"/>
      <c r="N3156" s="268">
        <v>0</v>
      </c>
      <c r="O3156" s="268">
        <v>7351.04</v>
      </c>
      <c r="P3156" s="190" t="s">
        <v>657</v>
      </c>
      <c r="Q3156" s="377"/>
    </row>
    <row r="3157" spans="1:17" ht="51">
      <c r="A3157" s="265">
        <v>203</v>
      </c>
      <c r="B3157" s="190"/>
      <c r="C3157" s="266" t="s">
        <v>95</v>
      </c>
      <c r="D3157" s="267">
        <v>43959</v>
      </c>
      <c r="E3157" s="237" t="s">
        <v>7647</v>
      </c>
      <c r="F3157" s="237" t="s">
        <v>3</v>
      </c>
      <c r="G3157" s="237">
        <v>1838035</v>
      </c>
      <c r="H3157" s="190"/>
      <c r="I3157" s="248" t="s">
        <v>8212</v>
      </c>
      <c r="J3157" s="190"/>
      <c r="K3157" s="190"/>
      <c r="L3157" s="190"/>
      <c r="M3157" s="190"/>
      <c r="N3157" s="268">
        <v>0</v>
      </c>
      <c r="O3157" s="268">
        <v>206.13</v>
      </c>
      <c r="P3157" s="190" t="s">
        <v>657</v>
      </c>
      <c r="Q3157" s="377"/>
    </row>
    <row r="3158" spans="1:17" ht="51">
      <c r="A3158" s="265">
        <v>6</v>
      </c>
      <c r="B3158" s="190"/>
      <c r="C3158" s="266" t="s">
        <v>40</v>
      </c>
      <c r="D3158" s="267">
        <v>43959</v>
      </c>
      <c r="E3158" s="237" t="s">
        <v>7648</v>
      </c>
      <c r="F3158" s="237" t="s">
        <v>3</v>
      </c>
      <c r="G3158" s="237">
        <v>1838036</v>
      </c>
      <c r="H3158" s="190"/>
      <c r="I3158" s="248" t="s">
        <v>8213</v>
      </c>
      <c r="J3158" s="190"/>
      <c r="K3158" s="190"/>
      <c r="L3158" s="190"/>
      <c r="M3158" s="190"/>
      <c r="N3158" s="268">
        <v>0</v>
      </c>
      <c r="O3158" s="268">
        <v>24269.54</v>
      </c>
      <c r="P3158" s="190" t="s">
        <v>657</v>
      </c>
      <c r="Q3158" s="377"/>
    </row>
    <row r="3159" spans="1:17" ht="51">
      <c r="A3159" s="265">
        <v>20</v>
      </c>
      <c r="B3159" s="190"/>
      <c r="C3159" s="266" t="s">
        <v>44</v>
      </c>
      <c r="D3159" s="267">
        <v>43959</v>
      </c>
      <c r="E3159" s="237" t="s">
        <v>7649</v>
      </c>
      <c r="F3159" s="237" t="s">
        <v>3</v>
      </c>
      <c r="G3159" s="237">
        <v>1838037</v>
      </c>
      <c r="H3159" s="190"/>
      <c r="I3159" s="248" t="s">
        <v>8214</v>
      </c>
      <c r="J3159" s="190"/>
      <c r="K3159" s="190"/>
      <c r="L3159" s="190"/>
      <c r="M3159" s="190"/>
      <c r="N3159" s="268">
        <v>0</v>
      </c>
      <c r="O3159" s="268">
        <v>133</v>
      </c>
      <c r="P3159" s="190" t="s">
        <v>657</v>
      </c>
      <c r="Q3159" s="377"/>
    </row>
    <row r="3160" spans="1:17" ht="51">
      <c r="A3160" s="265">
        <v>46</v>
      </c>
      <c r="B3160" s="190"/>
      <c r="C3160" s="266" t="s">
        <v>48</v>
      </c>
      <c r="D3160" s="267">
        <v>43959</v>
      </c>
      <c r="E3160" s="237" t="s">
        <v>7650</v>
      </c>
      <c r="F3160" s="237" t="s">
        <v>3</v>
      </c>
      <c r="G3160" s="237">
        <v>1838048</v>
      </c>
      <c r="H3160" s="190"/>
      <c r="I3160" s="248" t="s">
        <v>8215</v>
      </c>
      <c r="J3160" s="190"/>
      <c r="K3160" s="190"/>
      <c r="L3160" s="190"/>
      <c r="M3160" s="190"/>
      <c r="N3160" s="268">
        <v>0</v>
      </c>
      <c r="O3160" s="268">
        <v>162</v>
      </c>
      <c r="P3160" s="190" t="s">
        <v>657</v>
      </c>
      <c r="Q3160" s="377"/>
    </row>
    <row r="3161" spans="1:17" ht="63.75">
      <c r="A3161" s="265">
        <v>6</v>
      </c>
      <c r="B3161" s="190"/>
      <c r="C3161" s="266" t="s">
        <v>40</v>
      </c>
      <c r="D3161" s="267">
        <v>43959</v>
      </c>
      <c r="E3161" s="237" t="s">
        <v>7651</v>
      </c>
      <c r="F3161" s="237" t="s">
        <v>3</v>
      </c>
      <c r="G3161" s="237">
        <v>1838055</v>
      </c>
      <c r="H3161" s="190"/>
      <c r="I3161" s="248" t="s">
        <v>8216</v>
      </c>
      <c r="J3161" s="190"/>
      <c r="K3161" s="190"/>
      <c r="L3161" s="190"/>
      <c r="M3161" s="190"/>
      <c r="N3161" s="268">
        <v>0</v>
      </c>
      <c r="O3161" s="268">
        <v>7853</v>
      </c>
      <c r="P3161" s="190" t="s">
        <v>657</v>
      </c>
      <c r="Q3161" s="377"/>
    </row>
    <row r="3162" spans="1:17" ht="38.25">
      <c r="A3162" s="265" t="s">
        <v>562</v>
      </c>
      <c r="B3162" s="190"/>
      <c r="C3162" s="266" t="s">
        <v>604</v>
      </c>
      <c r="D3162" s="267">
        <v>43959</v>
      </c>
      <c r="E3162" s="237" t="s">
        <v>7652</v>
      </c>
      <c r="F3162" s="237" t="s">
        <v>3</v>
      </c>
      <c r="G3162" s="237">
        <v>1838066</v>
      </c>
      <c r="H3162" s="190"/>
      <c r="I3162" s="248" t="s">
        <v>8217</v>
      </c>
      <c r="J3162" s="190"/>
      <c r="K3162" s="190"/>
      <c r="L3162" s="190"/>
      <c r="M3162" s="190"/>
      <c r="N3162" s="268">
        <v>0</v>
      </c>
      <c r="O3162" s="268">
        <v>709.32</v>
      </c>
      <c r="P3162" s="190" t="s">
        <v>657</v>
      </c>
      <c r="Q3162" s="377"/>
    </row>
    <row r="3163" spans="1:17" ht="51">
      <c r="A3163" s="265">
        <v>46</v>
      </c>
      <c r="B3163" s="190"/>
      <c r="C3163" s="266" t="s">
        <v>48</v>
      </c>
      <c r="D3163" s="267">
        <v>43959</v>
      </c>
      <c r="E3163" s="237" t="s">
        <v>7653</v>
      </c>
      <c r="F3163" s="237" t="s">
        <v>3</v>
      </c>
      <c r="G3163" s="237">
        <v>1838073</v>
      </c>
      <c r="H3163" s="190"/>
      <c r="I3163" s="248" t="s">
        <v>8218</v>
      </c>
      <c r="J3163" s="190"/>
      <c r="K3163" s="190"/>
      <c r="L3163" s="190"/>
      <c r="M3163" s="190"/>
      <c r="N3163" s="268">
        <v>0</v>
      </c>
      <c r="O3163" s="268">
        <v>222</v>
      </c>
      <c r="P3163" s="190" t="s">
        <v>657</v>
      </c>
      <c r="Q3163" s="377"/>
    </row>
    <row r="3164" spans="1:17" ht="51">
      <c r="A3164" s="265">
        <v>46</v>
      </c>
      <c r="B3164" s="190"/>
      <c r="C3164" s="266" t="s">
        <v>48</v>
      </c>
      <c r="D3164" s="267">
        <v>43959</v>
      </c>
      <c r="E3164" s="237" t="s">
        <v>7654</v>
      </c>
      <c r="F3164" s="237" t="s">
        <v>3</v>
      </c>
      <c r="G3164" s="237">
        <v>1838074</v>
      </c>
      <c r="H3164" s="190"/>
      <c r="I3164" s="248" t="s">
        <v>8219</v>
      </c>
      <c r="J3164" s="190"/>
      <c r="K3164" s="190"/>
      <c r="L3164" s="190"/>
      <c r="M3164" s="190"/>
      <c r="N3164" s="268">
        <v>0</v>
      </c>
      <c r="O3164" s="268">
        <v>222</v>
      </c>
      <c r="P3164" s="190" t="s">
        <v>657</v>
      </c>
      <c r="Q3164" s="377"/>
    </row>
    <row r="3165" spans="1:17" ht="51">
      <c r="A3165" s="265">
        <v>70</v>
      </c>
      <c r="B3165" s="190"/>
      <c r="C3165" s="266" t="s">
        <v>53</v>
      </c>
      <c r="D3165" s="267">
        <v>43962</v>
      </c>
      <c r="E3165" s="237" t="s">
        <v>7655</v>
      </c>
      <c r="F3165" s="237" t="s">
        <v>3</v>
      </c>
      <c r="G3165" s="237">
        <v>1838238</v>
      </c>
      <c r="H3165" s="190"/>
      <c r="I3165" s="248" t="s">
        <v>8220</v>
      </c>
      <c r="J3165" s="190"/>
      <c r="K3165" s="190"/>
      <c r="L3165" s="190"/>
      <c r="M3165" s="190"/>
      <c r="N3165" s="268">
        <v>0</v>
      </c>
      <c r="O3165" s="268">
        <v>20</v>
      </c>
      <c r="P3165" s="190" t="s">
        <v>657</v>
      </c>
      <c r="Q3165" s="377"/>
    </row>
    <row r="3166" spans="1:17" ht="51">
      <c r="A3166" s="265">
        <v>15</v>
      </c>
      <c r="B3166" s="190"/>
      <c r="C3166" s="266" t="s">
        <v>42</v>
      </c>
      <c r="D3166" s="267">
        <v>43962</v>
      </c>
      <c r="E3166" s="237" t="s">
        <v>7656</v>
      </c>
      <c r="F3166" s="237" t="s">
        <v>3</v>
      </c>
      <c r="G3166" s="237">
        <v>1838242</v>
      </c>
      <c r="H3166" s="190"/>
      <c r="I3166" s="248" t="s">
        <v>8221</v>
      </c>
      <c r="J3166" s="190"/>
      <c r="K3166" s="190"/>
      <c r="L3166" s="190"/>
      <c r="M3166" s="190"/>
      <c r="N3166" s="268">
        <v>0</v>
      </c>
      <c r="O3166" s="268">
        <v>138.4</v>
      </c>
      <c r="P3166" s="190" t="s">
        <v>657</v>
      </c>
      <c r="Q3166" s="377"/>
    </row>
    <row r="3167" spans="1:17" ht="38.25">
      <c r="A3167" s="265">
        <v>46</v>
      </c>
      <c r="B3167" s="190"/>
      <c r="C3167" s="266" t="s">
        <v>48</v>
      </c>
      <c r="D3167" s="267">
        <v>43962</v>
      </c>
      <c r="E3167" s="237" t="s">
        <v>7657</v>
      </c>
      <c r="F3167" s="237" t="s">
        <v>3</v>
      </c>
      <c r="G3167" s="237">
        <v>1838255</v>
      </c>
      <c r="H3167" s="190"/>
      <c r="I3167" s="248" t="s">
        <v>8222</v>
      </c>
      <c r="J3167" s="190"/>
      <c r="K3167" s="190"/>
      <c r="L3167" s="190"/>
      <c r="M3167" s="190"/>
      <c r="N3167" s="268">
        <v>0</v>
      </c>
      <c r="O3167" s="268">
        <v>300</v>
      </c>
      <c r="P3167" s="190" t="s">
        <v>657</v>
      </c>
      <c r="Q3167" s="377"/>
    </row>
    <row r="3168" spans="1:17" ht="51">
      <c r="A3168" s="265">
        <v>20</v>
      </c>
      <c r="B3168" s="190"/>
      <c r="C3168" s="266" t="s">
        <v>44</v>
      </c>
      <c r="D3168" s="267">
        <v>43962</v>
      </c>
      <c r="E3168" s="237" t="s">
        <v>7658</v>
      </c>
      <c r="F3168" s="237" t="s">
        <v>3</v>
      </c>
      <c r="G3168" s="237">
        <v>1838259</v>
      </c>
      <c r="H3168" s="190"/>
      <c r="I3168" s="248" t="s">
        <v>8223</v>
      </c>
      <c r="J3168" s="190"/>
      <c r="K3168" s="190"/>
      <c r="L3168" s="190"/>
      <c r="M3168" s="190"/>
      <c r="N3168" s="268">
        <v>0</v>
      </c>
      <c r="O3168" s="268">
        <v>8398</v>
      </c>
      <c r="P3168" s="190" t="s">
        <v>657</v>
      </c>
      <c r="Q3168" s="377"/>
    </row>
    <row r="3169" spans="1:17" ht="63.75">
      <c r="A3169" s="265">
        <v>20</v>
      </c>
      <c r="B3169" s="190"/>
      <c r="C3169" s="266" t="s">
        <v>44</v>
      </c>
      <c r="D3169" s="267">
        <v>43962</v>
      </c>
      <c r="E3169" s="237" t="s">
        <v>7659</v>
      </c>
      <c r="F3169" s="237" t="s">
        <v>3</v>
      </c>
      <c r="G3169" s="237">
        <v>1838260</v>
      </c>
      <c r="H3169" s="190"/>
      <c r="I3169" s="248" t="s">
        <v>8224</v>
      </c>
      <c r="J3169" s="190"/>
      <c r="K3169" s="190"/>
      <c r="L3169" s="190"/>
      <c r="M3169" s="190"/>
      <c r="N3169" s="268">
        <v>0</v>
      </c>
      <c r="O3169" s="268">
        <v>1387</v>
      </c>
      <c r="P3169" s="190" t="s">
        <v>657</v>
      </c>
      <c r="Q3169" s="377"/>
    </row>
    <row r="3170" spans="1:17" ht="51">
      <c r="A3170" s="265">
        <v>20</v>
      </c>
      <c r="B3170" s="190"/>
      <c r="C3170" s="266" t="s">
        <v>44</v>
      </c>
      <c r="D3170" s="267">
        <v>43962</v>
      </c>
      <c r="E3170" s="237" t="s">
        <v>7660</v>
      </c>
      <c r="F3170" s="237" t="s">
        <v>3</v>
      </c>
      <c r="G3170" s="237">
        <v>1838264</v>
      </c>
      <c r="H3170" s="190"/>
      <c r="I3170" s="248" t="s">
        <v>8225</v>
      </c>
      <c r="J3170" s="190"/>
      <c r="K3170" s="190"/>
      <c r="L3170" s="190"/>
      <c r="M3170" s="190"/>
      <c r="N3170" s="268">
        <v>0</v>
      </c>
      <c r="O3170" s="268">
        <v>10</v>
      </c>
      <c r="P3170" s="190" t="s">
        <v>657</v>
      </c>
      <c r="Q3170" s="377"/>
    </row>
    <row r="3171" spans="1:17" ht="51">
      <c r="A3171" s="265">
        <v>132</v>
      </c>
      <c r="B3171" s="190"/>
      <c r="C3171" s="266" t="s">
        <v>67</v>
      </c>
      <c r="D3171" s="267">
        <v>43962</v>
      </c>
      <c r="E3171" s="237" t="s">
        <v>7661</v>
      </c>
      <c r="F3171" s="237" t="s">
        <v>3</v>
      </c>
      <c r="G3171" s="237">
        <v>1838265</v>
      </c>
      <c r="H3171" s="190"/>
      <c r="I3171" s="248" t="s">
        <v>8226</v>
      </c>
      <c r="J3171" s="190"/>
      <c r="K3171" s="190"/>
      <c r="L3171" s="190"/>
      <c r="M3171" s="190"/>
      <c r="N3171" s="268">
        <v>0</v>
      </c>
      <c r="O3171" s="268">
        <v>220</v>
      </c>
      <c r="P3171" s="190" t="s">
        <v>657</v>
      </c>
      <c r="Q3171" s="377"/>
    </row>
    <row r="3172" spans="1:17" ht="51">
      <c r="A3172" s="265">
        <v>70</v>
      </c>
      <c r="B3172" s="190"/>
      <c r="C3172" s="266" t="s">
        <v>53</v>
      </c>
      <c r="D3172" s="267">
        <v>43962</v>
      </c>
      <c r="E3172" s="237" t="s">
        <v>7662</v>
      </c>
      <c r="F3172" s="237" t="s">
        <v>3</v>
      </c>
      <c r="G3172" s="237">
        <v>1838269</v>
      </c>
      <c r="H3172" s="190"/>
      <c r="I3172" s="248" t="s">
        <v>8227</v>
      </c>
      <c r="J3172" s="190"/>
      <c r="K3172" s="190"/>
      <c r="L3172" s="190"/>
      <c r="M3172" s="190"/>
      <c r="N3172" s="268">
        <v>0</v>
      </c>
      <c r="O3172" s="268">
        <v>414.75</v>
      </c>
      <c r="P3172" s="190" t="s">
        <v>657</v>
      </c>
      <c r="Q3172" s="377"/>
    </row>
    <row r="3173" spans="1:17" ht="51">
      <c r="A3173" s="265">
        <v>70</v>
      </c>
      <c r="B3173" s="190"/>
      <c r="C3173" s="266" t="s">
        <v>53</v>
      </c>
      <c r="D3173" s="267">
        <v>43962</v>
      </c>
      <c r="E3173" s="237" t="s">
        <v>7663</v>
      </c>
      <c r="F3173" s="237" t="s">
        <v>3</v>
      </c>
      <c r="G3173" s="237">
        <v>1838270</v>
      </c>
      <c r="H3173" s="190"/>
      <c r="I3173" s="248" t="s">
        <v>8228</v>
      </c>
      <c r="J3173" s="190"/>
      <c r="K3173" s="190"/>
      <c r="L3173" s="190"/>
      <c r="M3173" s="190"/>
      <c r="N3173" s="268">
        <v>0</v>
      </c>
      <c r="O3173" s="268">
        <v>242.25</v>
      </c>
      <c r="P3173" s="190" t="s">
        <v>657</v>
      </c>
      <c r="Q3173" s="377"/>
    </row>
    <row r="3174" spans="1:17" ht="51">
      <c r="A3174" s="265">
        <v>70</v>
      </c>
      <c r="B3174" s="190"/>
      <c r="C3174" s="266" t="s">
        <v>53</v>
      </c>
      <c r="D3174" s="267">
        <v>43962</v>
      </c>
      <c r="E3174" s="237" t="s">
        <v>7664</v>
      </c>
      <c r="F3174" s="237" t="s">
        <v>3</v>
      </c>
      <c r="G3174" s="237">
        <v>1838271</v>
      </c>
      <c r="H3174" s="190"/>
      <c r="I3174" s="248" t="s">
        <v>8229</v>
      </c>
      <c r="J3174" s="190"/>
      <c r="K3174" s="190"/>
      <c r="L3174" s="190"/>
      <c r="M3174" s="190"/>
      <c r="N3174" s="268">
        <v>0</v>
      </c>
      <c r="O3174" s="268">
        <v>242.25</v>
      </c>
      <c r="P3174" s="190" t="s">
        <v>657</v>
      </c>
      <c r="Q3174" s="377"/>
    </row>
    <row r="3175" spans="1:17" ht="51">
      <c r="A3175" s="265">
        <v>20</v>
      </c>
      <c r="B3175" s="190"/>
      <c r="C3175" s="266" t="s">
        <v>44</v>
      </c>
      <c r="D3175" s="267">
        <v>43962</v>
      </c>
      <c r="E3175" s="237" t="s">
        <v>7665</v>
      </c>
      <c r="F3175" s="237" t="s">
        <v>3</v>
      </c>
      <c r="G3175" s="237">
        <v>1838273</v>
      </c>
      <c r="H3175" s="190"/>
      <c r="I3175" s="248" t="s">
        <v>8230</v>
      </c>
      <c r="J3175" s="190"/>
      <c r="K3175" s="190"/>
      <c r="L3175" s="190"/>
      <c r="M3175" s="190"/>
      <c r="N3175" s="268">
        <v>0</v>
      </c>
      <c r="O3175" s="268">
        <v>18</v>
      </c>
      <c r="P3175" s="190" t="s">
        <v>657</v>
      </c>
      <c r="Q3175" s="377"/>
    </row>
    <row r="3176" spans="1:17" ht="51">
      <c r="A3176" s="265">
        <v>20</v>
      </c>
      <c r="B3176" s="190"/>
      <c r="C3176" s="266" t="s">
        <v>44</v>
      </c>
      <c r="D3176" s="267">
        <v>43962</v>
      </c>
      <c r="E3176" s="237" t="s">
        <v>7666</v>
      </c>
      <c r="F3176" s="237" t="s">
        <v>3</v>
      </c>
      <c r="G3176" s="237">
        <v>1838274</v>
      </c>
      <c r="H3176" s="190"/>
      <c r="I3176" s="248" t="s">
        <v>8231</v>
      </c>
      <c r="J3176" s="190"/>
      <c r="K3176" s="190"/>
      <c r="L3176" s="190"/>
      <c r="M3176" s="190"/>
      <c r="N3176" s="268">
        <v>0</v>
      </c>
      <c r="O3176" s="268">
        <v>27.33</v>
      </c>
      <c r="P3176" s="190" t="s">
        <v>657</v>
      </c>
      <c r="Q3176" s="377"/>
    </row>
    <row r="3177" spans="1:17" ht="51">
      <c r="A3177" s="265">
        <v>20</v>
      </c>
      <c r="B3177" s="190"/>
      <c r="C3177" s="266" t="s">
        <v>44</v>
      </c>
      <c r="D3177" s="267">
        <v>43962</v>
      </c>
      <c r="E3177" s="237" t="s">
        <v>7667</v>
      </c>
      <c r="F3177" s="237" t="s">
        <v>3</v>
      </c>
      <c r="G3177" s="237">
        <v>1838275</v>
      </c>
      <c r="H3177" s="190"/>
      <c r="I3177" s="248" t="s">
        <v>8232</v>
      </c>
      <c r="J3177" s="190"/>
      <c r="K3177" s="190"/>
      <c r="L3177" s="190"/>
      <c r="M3177" s="190"/>
      <c r="N3177" s="268">
        <v>0</v>
      </c>
      <c r="O3177" s="268">
        <v>540</v>
      </c>
      <c r="P3177" s="190" t="s">
        <v>657</v>
      </c>
      <c r="Q3177" s="377"/>
    </row>
    <row r="3178" spans="1:17" ht="63.75">
      <c r="A3178" s="265">
        <v>35</v>
      </c>
      <c r="B3178" s="190"/>
      <c r="C3178" s="266" t="s">
        <v>46</v>
      </c>
      <c r="D3178" s="267">
        <v>43963</v>
      </c>
      <c r="E3178" s="237" t="s">
        <v>7668</v>
      </c>
      <c r="F3178" s="237" t="s">
        <v>3</v>
      </c>
      <c r="G3178" s="237">
        <v>1838401</v>
      </c>
      <c r="H3178" s="190"/>
      <c r="I3178" s="248" t="s">
        <v>8233</v>
      </c>
      <c r="J3178" s="190"/>
      <c r="K3178" s="190"/>
      <c r="L3178" s="190"/>
      <c r="M3178" s="190"/>
      <c r="N3178" s="268">
        <v>0</v>
      </c>
      <c r="O3178" s="268">
        <v>5</v>
      </c>
      <c r="P3178" s="190" t="s">
        <v>657</v>
      </c>
      <c r="Q3178" s="377"/>
    </row>
    <row r="3179" spans="1:17" ht="51">
      <c r="A3179" s="265" t="s">
        <v>553</v>
      </c>
      <c r="B3179" s="190"/>
      <c r="C3179" s="266" t="s">
        <v>605</v>
      </c>
      <c r="D3179" s="267">
        <v>43963</v>
      </c>
      <c r="E3179" s="237" t="s">
        <v>7669</v>
      </c>
      <c r="F3179" s="237" t="s">
        <v>3</v>
      </c>
      <c r="G3179" s="237">
        <v>1838413</v>
      </c>
      <c r="H3179" s="190"/>
      <c r="I3179" s="248" t="s">
        <v>8234</v>
      </c>
      <c r="J3179" s="190"/>
      <c r="K3179" s="190"/>
      <c r="L3179" s="190"/>
      <c r="M3179" s="190"/>
      <c r="N3179" s="268">
        <v>0</v>
      </c>
      <c r="O3179" s="268">
        <v>290</v>
      </c>
      <c r="P3179" s="190" t="s">
        <v>657</v>
      </c>
      <c r="Q3179" s="377"/>
    </row>
    <row r="3180" spans="1:17" ht="51">
      <c r="A3180" s="265" t="s">
        <v>553</v>
      </c>
      <c r="B3180" s="190"/>
      <c r="C3180" s="266" t="s">
        <v>605</v>
      </c>
      <c r="D3180" s="267">
        <v>43963</v>
      </c>
      <c r="E3180" s="237" t="s">
        <v>7670</v>
      </c>
      <c r="F3180" s="237" t="s">
        <v>3</v>
      </c>
      <c r="G3180" s="237">
        <v>1838414</v>
      </c>
      <c r="H3180" s="190"/>
      <c r="I3180" s="248" t="s">
        <v>8234</v>
      </c>
      <c r="J3180" s="190"/>
      <c r="K3180" s="190"/>
      <c r="L3180" s="190"/>
      <c r="M3180" s="190"/>
      <c r="N3180" s="268">
        <v>0</v>
      </c>
      <c r="O3180" s="268">
        <v>290</v>
      </c>
      <c r="P3180" s="190" t="s">
        <v>657</v>
      </c>
      <c r="Q3180" s="377"/>
    </row>
    <row r="3181" spans="1:17" ht="51">
      <c r="A3181" s="265">
        <v>46</v>
      </c>
      <c r="B3181" s="190"/>
      <c r="C3181" s="266" t="s">
        <v>48</v>
      </c>
      <c r="D3181" s="267">
        <v>43963</v>
      </c>
      <c r="E3181" s="237" t="s">
        <v>7671</v>
      </c>
      <c r="F3181" s="237" t="s">
        <v>3</v>
      </c>
      <c r="G3181" s="237">
        <v>1838423</v>
      </c>
      <c r="H3181" s="190"/>
      <c r="I3181" s="248" t="s">
        <v>8235</v>
      </c>
      <c r="J3181" s="190"/>
      <c r="K3181" s="190"/>
      <c r="L3181" s="190"/>
      <c r="M3181" s="190"/>
      <c r="N3181" s="268">
        <v>0</v>
      </c>
      <c r="O3181" s="268">
        <v>6028.25</v>
      </c>
      <c r="P3181" s="190" t="s">
        <v>657</v>
      </c>
      <c r="Q3181" s="377"/>
    </row>
    <row r="3182" spans="1:17" ht="38.25">
      <c r="A3182" s="265" t="s">
        <v>562</v>
      </c>
      <c r="B3182" s="190"/>
      <c r="C3182" s="266" t="s">
        <v>604</v>
      </c>
      <c r="D3182" s="267">
        <v>43963</v>
      </c>
      <c r="E3182" s="237" t="s">
        <v>7672</v>
      </c>
      <c r="F3182" s="237" t="s">
        <v>3</v>
      </c>
      <c r="G3182" s="237">
        <v>1838427</v>
      </c>
      <c r="H3182" s="190"/>
      <c r="I3182" s="248" t="s">
        <v>8236</v>
      </c>
      <c r="J3182" s="190"/>
      <c r="K3182" s="190"/>
      <c r="L3182" s="190"/>
      <c r="M3182" s="190"/>
      <c r="N3182" s="268">
        <v>0</v>
      </c>
      <c r="O3182" s="268">
        <v>1752.33</v>
      </c>
      <c r="P3182" s="190" t="s">
        <v>657</v>
      </c>
      <c r="Q3182" s="377"/>
    </row>
    <row r="3183" spans="1:17" ht="63.75">
      <c r="A3183" s="265">
        <v>287</v>
      </c>
      <c r="B3183" s="190"/>
      <c r="C3183" s="266" t="s">
        <v>125</v>
      </c>
      <c r="D3183" s="267">
        <v>43964</v>
      </c>
      <c r="E3183" s="237" t="s">
        <v>7673</v>
      </c>
      <c r="F3183" s="237" t="s">
        <v>3</v>
      </c>
      <c r="G3183" s="237">
        <v>1838546</v>
      </c>
      <c r="H3183" s="190"/>
      <c r="I3183" s="248" t="s">
        <v>8237</v>
      </c>
      <c r="J3183" s="190"/>
      <c r="K3183" s="190"/>
      <c r="L3183" s="190"/>
      <c r="M3183" s="190"/>
      <c r="N3183" s="268">
        <v>0</v>
      </c>
      <c r="O3183" s="268">
        <v>2028.2</v>
      </c>
      <c r="P3183" s="190" t="s">
        <v>657</v>
      </c>
      <c r="Q3183" s="377"/>
    </row>
    <row r="3184" spans="1:17" ht="51">
      <c r="A3184" s="265">
        <v>46</v>
      </c>
      <c r="B3184" s="190"/>
      <c r="C3184" s="266" t="s">
        <v>48</v>
      </c>
      <c r="D3184" s="267">
        <v>43964</v>
      </c>
      <c r="E3184" s="237" t="s">
        <v>7674</v>
      </c>
      <c r="F3184" s="237" t="s">
        <v>3</v>
      </c>
      <c r="G3184" s="237">
        <v>1838555</v>
      </c>
      <c r="H3184" s="190"/>
      <c r="I3184" s="248" t="s">
        <v>8238</v>
      </c>
      <c r="J3184" s="190"/>
      <c r="K3184" s="190"/>
      <c r="L3184" s="190"/>
      <c r="M3184" s="190"/>
      <c r="N3184" s="268">
        <v>0</v>
      </c>
      <c r="O3184" s="268">
        <v>10600</v>
      </c>
      <c r="P3184" s="190" t="s">
        <v>657</v>
      </c>
      <c r="Q3184" s="377"/>
    </row>
    <row r="3185" spans="1:17" ht="51">
      <c r="A3185" s="265">
        <v>222</v>
      </c>
      <c r="B3185" s="190"/>
      <c r="C3185" s="266" t="s">
        <v>102</v>
      </c>
      <c r="D3185" s="267">
        <v>43964</v>
      </c>
      <c r="E3185" s="237" t="s">
        <v>7675</v>
      </c>
      <c r="F3185" s="237" t="s">
        <v>3</v>
      </c>
      <c r="G3185" s="237">
        <v>1838571</v>
      </c>
      <c r="H3185" s="190"/>
      <c r="I3185" s="248" t="s">
        <v>8239</v>
      </c>
      <c r="J3185" s="190"/>
      <c r="K3185" s="190"/>
      <c r="L3185" s="190"/>
      <c r="M3185" s="190"/>
      <c r="N3185" s="268">
        <v>0</v>
      </c>
      <c r="O3185" s="268">
        <v>0.31</v>
      </c>
      <c r="P3185" s="190" t="s">
        <v>657</v>
      </c>
      <c r="Q3185" s="377"/>
    </row>
    <row r="3186" spans="1:17" ht="51">
      <c r="A3186" s="265">
        <v>132</v>
      </c>
      <c r="B3186" s="190"/>
      <c r="C3186" s="266" t="s">
        <v>67</v>
      </c>
      <c r="D3186" s="267">
        <v>43964</v>
      </c>
      <c r="E3186" s="237" t="s">
        <v>7676</v>
      </c>
      <c r="F3186" s="237" t="s">
        <v>3</v>
      </c>
      <c r="G3186" s="237">
        <v>1838579</v>
      </c>
      <c r="H3186" s="190"/>
      <c r="I3186" s="248" t="s">
        <v>8240</v>
      </c>
      <c r="J3186" s="190"/>
      <c r="K3186" s="190"/>
      <c r="L3186" s="190"/>
      <c r="M3186" s="190"/>
      <c r="N3186" s="268">
        <v>0</v>
      </c>
      <c r="O3186" s="268">
        <v>300</v>
      </c>
      <c r="P3186" s="190" t="s">
        <v>657</v>
      </c>
      <c r="Q3186" s="377"/>
    </row>
    <row r="3187" spans="1:17" ht="51">
      <c r="A3187" s="265">
        <v>132</v>
      </c>
      <c r="B3187" s="190"/>
      <c r="C3187" s="266" t="s">
        <v>67</v>
      </c>
      <c r="D3187" s="267">
        <v>43964</v>
      </c>
      <c r="E3187" s="237" t="s">
        <v>7677</v>
      </c>
      <c r="F3187" s="237" t="s">
        <v>3</v>
      </c>
      <c r="G3187" s="237">
        <v>1838580</v>
      </c>
      <c r="H3187" s="190"/>
      <c r="I3187" s="248" t="s">
        <v>6081</v>
      </c>
      <c r="J3187" s="190"/>
      <c r="K3187" s="190"/>
      <c r="L3187" s="190"/>
      <c r="M3187" s="190"/>
      <c r="N3187" s="268">
        <v>0</v>
      </c>
      <c r="O3187" s="268">
        <v>34</v>
      </c>
      <c r="P3187" s="190" t="s">
        <v>657</v>
      </c>
      <c r="Q3187" s="377"/>
    </row>
    <row r="3188" spans="1:17" ht="51">
      <c r="A3188" s="265">
        <v>132</v>
      </c>
      <c r="B3188" s="190"/>
      <c r="C3188" s="266" t="s">
        <v>67</v>
      </c>
      <c r="D3188" s="267">
        <v>43964</v>
      </c>
      <c r="E3188" s="237" t="s">
        <v>7678</v>
      </c>
      <c r="F3188" s="237" t="s">
        <v>3</v>
      </c>
      <c r="G3188" s="237">
        <v>1838581</v>
      </c>
      <c r="H3188" s="190"/>
      <c r="I3188" s="248" t="s">
        <v>6081</v>
      </c>
      <c r="J3188" s="190"/>
      <c r="K3188" s="190"/>
      <c r="L3188" s="190"/>
      <c r="M3188" s="190"/>
      <c r="N3188" s="268">
        <v>0</v>
      </c>
      <c r="O3188" s="268">
        <v>300</v>
      </c>
      <c r="P3188" s="190" t="s">
        <v>657</v>
      </c>
      <c r="Q3188" s="377"/>
    </row>
    <row r="3189" spans="1:17" ht="51">
      <c r="A3189" s="265">
        <v>599</v>
      </c>
      <c r="B3189" s="190"/>
      <c r="C3189" s="266" t="s">
        <v>1300</v>
      </c>
      <c r="D3189" s="267">
        <v>43964</v>
      </c>
      <c r="E3189" s="237" t="s">
        <v>7679</v>
      </c>
      <c r="F3189" s="237" t="s">
        <v>3</v>
      </c>
      <c r="G3189" s="237">
        <v>1838586</v>
      </c>
      <c r="H3189" s="190"/>
      <c r="I3189" s="248" t="s">
        <v>8241</v>
      </c>
      <c r="J3189" s="190"/>
      <c r="K3189" s="190"/>
      <c r="L3189" s="190"/>
      <c r="M3189" s="190"/>
      <c r="N3189" s="268">
        <v>0</v>
      </c>
      <c r="O3189" s="268">
        <v>616</v>
      </c>
      <c r="P3189" s="190" t="s">
        <v>657</v>
      </c>
      <c r="Q3189" s="377"/>
    </row>
    <row r="3190" spans="1:17" ht="51">
      <c r="A3190" s="265">
        <v>599</v>
      </c>
      <c r="B3190" s="190"/>
      <c r="C3190" s="266" t="s">
        <v>1300</v>
      </c>
      <c r="D3190" s="267">
        <v>43964</v>
      </c>
      <c r="E3190" s="237" t="s">
        <v>7680</v>
      </c>
      <c r="F3190" s="237" t="s">
        <v>3</v>
      </c>
      <c r="G3190" s="237">
        <v>1838587</v>
      </c>
      <c r="H3190" s="190"/>
      <c r="I3190" s="248" t="s">
        <v>8241</v>
      </c>
      <c r="J3190" s="190"/>
      <c r="K3190" s="190"/>
      <c r="L3190" s="190"/>
      <c r="M3190" s="190"/>
      <c r="N3190" s="268">
        <v>0</v>
      </c>
      <c r="O3190" s="268">
        <v>437</v>
      </c>
      <c r="P3190" s="190" t="s">
        <v>657</v>
      </c>
      <c r="Q3190" s="377"/>
    </row>
    <row r="3191" spans="1:17" ht="51">
      <c r="A3191" s="265">
        <v>650</v>
      </c>
      <c r="B3191" s="190"/>
      <c r="C3191" s="266" t="s">
        <v>184</v>
      </c>
      <c r="D3191" s="267">
        <v>43964</v>
      </c>
      <c r="E3191" s="237" t="s">
        <v>7681</v>
      </c>
      <c r="F3191" s="237" t="s">
        <v>3</v>
      </c>
      <c r="G3191" s="237">
        <v>1838593</v>
      </c>
      <c r="H3191" s="190"/>
      <c r="I3191" s="248" t="s">
        <v>8242</v>
      </c>
      <c r="J3191" s="190"/>
      <c r="K3191" s="190"/>
      <c r="L3191" s="190"/>
      <c r="M3191" s="190"/>
      <c r="N3191" s="268">
        <v>0</v>
      </c>
      <c r="O3191" s="268">
        <v>130</v>
      </c>
      <c r="P3191" s="190" t="s">
        <v>657</v>
      </c>
      <c r="Q3191" s="377"/>
    </row>
    <row r="3192" spans="1:17" ht="51">
      <c r="A3192" s="265">
        <v>46</v>
      </c>
      <c r="B3192" s="190"/>
      <c r="C3192" s="266" t="s">
        <v>48</v>
      </c>
      <c r="D3192" s="267">
        <v>43964</v>
      </c>
      <c r="E3192" s="237" t="s">
        <v>7682</v>
      </c>
      <c r="F3192" s="237" t="s">
        <v>3</v>
      </c>
      <c r="G3192" s="237">
        <v>1838594</v>
      </c>
      <c r="H3192" s="190"/>
      <c r="I3192" s="248" t="s">
        <v>8243</v>
      </c>
      <c r="J3192" s="190"/>
      <c r="K3192" s="190"/>
      <c r="L3192" s="190"/>
      <c r="M3192" s="190"/>
      <c r="N3192" s="268">
        <v>0</v>
      </c>
      <c r="O3192" s="268">
        <v>1855</v>
      </c>
      <c r="P3192" s="190" t="s">
        <v>657</v>
      </c>
      <c r="Q3192" s="377"/>
    </row>
    <row r="3193" spans="1:17" ht="38.25">
      <c r="A3193" s="265">
        <v>46</v>
      </c>
      <c r="B3193" s="190"/>
      <c r="C3193" s="266" t="s">
        <v>48</v>
      </c>
      <c r="D3193" s="267">
        <v>43964</v>
      </c>
      <c r="E3193" s="237" t="s">
        <v>7683</v>
      </c>
      <c r="F3193" s="237" t="s">
        <v>3</v>
      </c>
      <c r="G3193" s="237">
        <v>1838599</v>
      </c>
      <c r="H3193" s="190"/>
      <c r="I3193" s="248" t="s">
        <v>8244</v>
      </c>
      <c r="J3193" s="190"/>
      <c r="K3193" s="190"/>
      <c r="L3193" s="190"/>
      <c r="M3193" s="190"/>
      <c r="N3193" s="268">
        <v>0</v>
      </c>
      <c r="O3193" s="268">
        <v>85</v>
      </c>
      <c r="P3193" s="190" t="s">
        <v>657</v>
      </c>
      <c r="Q3193" s="377"/>
    </row>
    <row r="3194" spans="1:17" ht="38.25">
      <c r="A3194" s="265">
        <v>46</v>
      </c>
      <c r="B3194" s="190"/>
      <c r="C3194" s="266" t="s">
        <v>48</v>
      </c>
      <c r="D3194" s="267">
        <v>43964</v>
      </c>
      <c r="E3194" s="237" t="s">
        <v>7684</v>
      </c>
      <c r="F3194" s="237" t="s">
        <v>3</v>
      </c>
      <c r="G3194" s="237">
        <v>1838600</v>
      </c>
      <c r="H3194" s="190"/>
      <c r="I3194" s="248" t="s">
        <v>8244</v>
      </c>
      <c r="J3194" s="190"/>
      <c r="K3194" s="190"/>
      <c r="L3194" s="190"/>
      <c r="M3194" s="190"/>
      <c r="N3194" s="268">
        <v>0</v>
      </c>
      <c r="O3194" s="268">
        <v>1.5</v>
      </c>
      <c r="P3194" s="190" t="s">
        <v>657</v>
      </c>
      <c r="Q3194" s="377"/>
    </row>
    <row r="3195" spans="1:17" ht="38.25">
      <c r="A3195" s="265">
        <v>35</v>
      </c>
      <c r="B3195" s="190"/>
      <c r="C3195" s="266" t="s">
        <v>46</v>
      </c>
      <c r="D3195" s="267">
        <v>43965</v>
      </c>
      <c r="E3195" s="237" t="s">
        <v>7685</v>
      </c>
      <c r="F3195" s="237" t="s">
        <v>3</v>
      </c>
      <c r="G3195" s="237">
        <v>1838725</v>
      </c>
      <c r="H3195" s="190"/>
      <c r="I3195" s="248" t="s">
        <v>8245</v>
      </c>
      <c r="J3195" s="190"/>
      <c r="K3195" s="190"/>
      <c r="L3195" s="190"/>
      <c r="M3195" s="190"/>
      <c r="N3195" s="268">
        <v>0</v>
      </c>
      <c r="O3195" s="268">
        <v>3542</v>
      </c>
      <c r="P3195" s="190" t="s">
        <v>657</v>
      </c>
      <c r="Q3195" s="377"/>
    </row>
    <row r="3196" spans="1:17" ht="51">
      <c r="A3196" s="265">
        <v>20</v>
      </c>
      <c r="B3196" s="190"/>
      <c r="C3196" s="266" t="s">
        <v>44</v>
      </c>
      <c r="D3196" s="267">
        <v>43965</v>
      </c>
      <c r="E3196" s="237" t="s">
        <v>7686</v>
      </c>
      <c r="F3196" s="237" t="s">
        <v>3</v>
      </c>
      <c r="G3196" s="237">
        <v>1838781</v>
      </c>
      <c r="H3196" s="190"/>
      <c r="I3196" s="248" t="s">
        <v>8246</v>
      </c>
      <c r="J3196" s="190"/>
      <c r="K3196" s="190"/>
      <c r="L3196" s="190"/>
      <c r="M3196" s="190"/>
      <c r="N3196" s="268">
        <v>0</v>
      </c>
      <c r="O3196" s="268">
        <v>7889.1</v>
      </c>
      <c r="P3196" s="190" t="s">
        <v>657</v>
      </c>
      <c r="Q3196" s="377"/>
    </row>
    <row r="3197" spans="1:17" ht="51">
      <c r="A3197" s="265">
        <v>20</v>
      </c>
      <c r="B3197" s="190"/>
      <c r="C3197" s="266" t="s">
        <v>44</v>
      </c>
      <c r="D3197" s="267">
        <v>43965</v>
      </c>
      <c r="E3197" s="237" t="s">
        <v>7687</v>
      </c>
      <c r="F3197" s="237" t="s">
        <v>3</v>
      </c>
      <c r="G3197" s="237">
        <v>1838782</v>
      </c>
      <c r="H3197" s="190"/>
      <c r="I3197" s="248" t="s">
        <v>8247</v>
      </c>
      <c r="J3197" s="190"/>
      <c r="K3197" s="190"/>
      <c r="L3197" s="190"/>
      <c r="M3197" s="190"/>
      <c r="N3197" s="268">
        <v>0</v>
      </c>
      <c r="O3197" s="268">
        <v>1190.7</v>
      </c>
      <c r="P3197" s="190" t="s">
        <v>657</v>
      </c>
      <c r="Q3197" s="377"/>
    </row>
    <row r="3198" spans="1:17" ht="38.25">
      <c r="A3198" s="265">
        <v>20</v>
      </c>
      <c r="B3198" s="190"/>
      <c r="C3198" s="266" t="s">
        <v>44</v>
      </c>
      <c r="D3198" s="267">
        <v>43965</v>
      </c>
      <c r="E3198" s="237" t="s">
        <v>7688</v>
      </c>
      <c r="F3198" s="237" t="s">
        <v>3</v>
      </c>
      <c r="G3198" s="237">
        <v>1838784</v>
      </c>
      <c r="H3198" s="190"/>
      <c r="I3198" s="248" t="s">
        <v>8248</v>
      </c>
      <c r="J3198" s="190"/>
      <c r="K3198" s="190"/>
      <c r="L3198" s="190"/>
      <c r="M3198" s="190"/>
      <c r="N3198" s="268">
        <v>0</v>
      </c>
      <c r="O3198" s="268">
        <v>143.63</v>
      </c>
      <c r="P3198" s="190" t="s">
        <v>657</v>
      </c>
      <c r="Q3198" s="377"/>
    </row>
    <row r="3199" spans="1:17" ht="51">
      <c r="A3199" s="265">
        <v>87</v>
      </c>
      <c r="B3199" s="190"/>
      <c r="C3199" s="266" t="s">
        <v>57</v>
      </c>
      <c r="D3199" s="267">
        <v>43965</v>
      </c>
      <c r="E3199" s="237" t="s">
        <v>7689</v>
      </c>
      <c r="F3199" s="237" t="s">
        <v>3</v>
      </c>
      <c r="G3199" s="237">
        <v>1838786</v>
      </c>
      <c r="H3199" s="190"/>
      <c r="I3199" s="248" t="s">
        <v>8249</v>
      </c>
      <c r="J3199" s="190"/>
      <c r="K3199" s="190"/>
      <c r="L3199" s="190"/>
      <c r="M3199" s="190"/>
      <c r="N3199" s="268">
        <v>0</v>
      </c>
      <c r="O3199" s="268">
        <v>50</v>
      </c>
      <c r="P3199" s="190" t="s">
        <v>657</v>
      </c>
      <c r="Q3199" s="377"/>
    </row>
    <row r="3200" spans="1:17" ht="51">
      <c r="A3200" s="265">
        <v>163</v>
      </c>
      <c r="B3200" s="190"/>
      <c r="C3200" s="266" t="s">
        <v>87</v>
      </c>
      <c r="D3200" s="267">
        <v>43965</v>
      </c>
      <c r="E3200" s="237" t="s">
        <v>7690</v>
      </c>
      <c r="F3200" s="237" t="s">
        <v>3</v>
      </c>
      <c r="G3200" s="237">
        <v>1838787</v>
      </c>
      <c r="H3200" s="190"/>
      <c r="I3200" s="248" t="s">
        <v>8250</v>
      </c>
      <c r="J3200" s="190"/>
      <c r="K3200" s="190"/>
      <c r="L3200" s="190"/>
      <c r="M3200" s="190"/>
      <c r="N3200" s="268">
        <v>0</v>
      </c>
      <c r="O3200" s="268">
        <v>23.9</v>
      </c>
      <c r="P3200" s="190" t="s">
        <v>657</v>
      </c>
      <c r="Q3200" s="377"/>
    </row>
    <row r="3201" spans="1:17" ht="51">
      <c r="A3201" s="265">
        <v>35</v>
      </c>
      <c r="B3201" s="190"/>
      <c r="C3201" s="266" t="s">
        <v>46</v>
      </c>
      <c r="D3201" s="267">
        <v>43965</v>
      </c>
      <c r="E3201" s="237" t="s">
        <v>7691</v>
      </c>
      <c r="F3201" s="237" t="s">
        <v>3</v>
      </c>
      <c r="G3201" s="237">
        <v>1838795</v>
      </c>
      <c r="H3201" s="190"/>
      <c r="I3201" s="248" t="s">
        <v>8251</v>
      </c>
      <c r="J3201" s="190"/>
      <c r="K3201" s="190"/>
      <c r="L3201" s="190"/>
      <c r="M3201" s="190"/>
      <c r="N3201" s="268">
        <v>0</v>
      </c>
      <c r="O3201" s="268">
        <v>6716</v>
      </c>
      <c r="P3201" s="190" t="s">
        <v>657</v>
      </c>
      <c r="Q3201" s="377"/>
    </row>
    <row r="3202" spans="1:17" ht="51">
      <c r="A3202" s="265" t="s">
        <v>562</v>
      </c>
      <c r="B3202" s="190"/>
      <c r="C3202" s="266" t="s">
        <v>604</v>
      </c>
      <c r="D3202" s="267">
        <v>43965</v>
      </c>
      <c r="E3202" s="237" t="s">
        <v>7692</v>
      </c>
      <c r="F3202" s="237" t="s">
        <v>3</v>
      </c>
      <c r="G3202" s="237">
        <v>1838796</v>
      </c>
      <c r="H3202" s="190"/>
      <c r="I3202" s="248" t="s">
        <v>8252</v>
      </c>
      <c r="J3202" s="190"/>
      <c r="K3202" s="190"/>
      <c r="L3202" s="190"/>
      <c r="M3202" s="190"/>
      <c r="N3202" s="268">
        <v>0</v>
      </c>
      <c r="O3202" s="268">
        <v>713</v>
      </c>
      <c r="P3202" s="190" t="s">
        <v>657</v>
      </c>
      <c r="Q3202" s="377"/>
    </row>
    <row r="3203" spans="1:17" ht="51">
      <c r="A3203" s="265">
        <v>87</v>
      </c>
      <c r="B3203" s="190"/>
      <c r="C3203" s="266" t="s">
        <v>57</v>
      </c>
      <c r="D3203" s="267">
        <v>43965</v>
      </c>
      <c r="E3203" s="237" t="s">
        <v>7693</v>
      </c>
      <c r="F3203" s="237" t="s">
        <v>3</v>
      </c>
      <c r="G3203" s="237">
        <v>1838798</v>
      </c>
      <c r="H3203" s="190"/>
      <c r="I3203" s="248" t="s">
        <v>8253</v>
      </c>
      <c r="J3203" s="190"/>
      <c r="K3203" s="190"/>
      <c r="L3203" s="190"/>
      <c r="M3203" s="190"/>
      <c r="N3203" s="268">
        <v>0</v>
      </c>
      <c r="O3203" s="268">
        <v>295</v>
      </c>
      <c r="P3203" s="190" t="s">
        <v>657</v>
      </c>
      <c r="Q3203" s="377"/>
    </row>
    <row r="3204" spans="1:17" ht="51">
      <c r="A3204" s="265" t="s">
        <v>553</v>
      </c>
      <c r="B3204" s="190"/>
      <c r="C3204" s="266" t="s">
        <v>605</v>
      </c>
      <c r="D3204" s="267">
        <v>43965</v>
      </c>
      <c r="E3204" s="237" t="s">
        <v>7694</v>
      </c>
      <c r="F3204" s="237" t="s">
        <v>3</v>
      </c>
      <c r="G3204" s="237">
        <v>1838799</v>
      </c>
      <c r="H3204" s="190"/>
      <c r="I3204" s="248" t="s">
        <v>8254</v>
      </c>
      <c r="J3204" s="190"/>
      <c r="K3204" s="190"/>
      <c r="L3204" s="190"/>
      <c r="M3204" s="190"/>
      <c r="N3204" s="268">
        <v>0</v>
      </c>
      <c r="O3204" s="268">
        <v>7182.24</v>
      </c>
      <c r="P3204" s="190" t="s">
        <v>657</v>
      </c>
      <c r="Q3204" s="377"/>
    </row>
    <row r="3205" spans="1:17" ht="51">
      <c r="A3205" s="265">
        <v>902</v>
      </c>
      <c r="B3205" s="190"/>
      <c r="C3205" s="266" t="s">
        <v>200</v>
      </c>
      <c r="D3205" s="267">
        <v>43966</v>
      </c>
      <c r="E3205" s="237" t="s">
        <v>7695</v>
      </c>
      <c r="F3205" s="237" t="s">
        <v>3</v>
      </c>
      <c r="G3205" s="237">
        <v>1838916</v>
      </c>
      <c r="H3205" s="190"/>
      <c r="I3205" s="248" t="s">
        <v>8255</v>
      </c>
      <c r="J3205" s="190"/>
      <c r="K3205" s="190"/>
      <c r="L3205" s="190"/>
      <c r="M3205" s="190"/>
      <c r="N3205" s="268">
        <v>0</v>
      </c>
      <c r="O3205" s="268">
        <v>0.44</v>
      </c>
      <c r="P3205" s="190" t="s">
        <v>657</v>
      </c>
      <c r="Q3205" s="377"/>
    </row>
    <row r="3206" spans="1:17" ht="51">
      <c r="A3206" s="265" t="s">
        <v>553</v>
      </c>
      <c r="B3206" s="190"/>
      <c r="C3206" s="266" t="s">
        <v>605</v>
      </c>
      <c r="D3206" s="267">
        <v>43966</v>
      </c>
      <c r="E3206" s="237" t="s">
        <v>7696</v>
      </c>
      <c r="F3206" s="237" t="s">
        <v>3</v>
      </c>
      <c r="G3206" s="237">
        <v>1838917</v>
      </c>
      <c r="H3206" s="190"/>
      <c r="I3206" s="248" t="s">
        <v>8256</v>
      </c>
      <c r="J3206" s="190"/>
      <c r="K3206" s="190"/>
      <c r="L3206" s="190"/>
      <c r="M3206" s="190"/>
      <c r="N3206" s="268">
        <v>0</v>
      </c>
      <c r="O3206" s="268">
        <v>60.78</v>
      </c>
      <c r="P3206" s="190" t="s">
        <v>657</v>
      </c>
      <c r="Q3206" s="377"/>
    </row>
    <row r="3207" spans="1:17" ht="51">
      <c r="A3207" s="265">
        <v>291</v>
      </c>
      <c r="B3207" s="190"/>
      <c r="C3207" s="266" t="s">
        <v>128</v>
      </c>
      <c r="D3207" s="267">
        <v>43966</v>
      </c>
      <c r="E3207" s="237" t="s">
        <v>7697</v>
      </c>
      <c r="F3207" s="237" t="s">
        <v>3</v>
      </c>
      <c r="G3207" s="237">
        <v>1838931</v>
      </c>
      <c r="H3207" s="190"/>
      <c r="I3207" s="248" t="s">
        <v>8257</v>
      </c>
      <c r="J3207" s="190"/>
      <c r="K3207" s="190"/>
      <c r="L3207" s="190"/>
      <c r="M3207" s="190"/>
      <c r="N3207" s="268">
        <v>0</v>
      </c>
      <c r="O3207" s="268">
        <v>70</v>
      </c>
      <c r="P3207" s="190" t="s">
        <v>657</v>
      </c>
      <c r="Q3207" s="377"/>
    </row>
    <row r="3208" spans="1:17" ht="51">
      <c r="A3208" s="265">
        <v>20</v>
      </c>
      <c r="B3208" s="190"/>
      <c r="C3208" s="266" t="s">
        <v>44</v>
      </c>
      <c r="D3208" s="267">
        <v>43966</v>
      </c>
      <c r="E3208" s="237" t="s">
        <v>7698</v>
      </c>
      <c r="F3208" s="237" t="s">
        <v>3</v>
      </c>
      <c r="G3208" s="237">
        <v>1838932</v>
      </c>
      <c r="H3208" s="190"/>
      <c r="I3208" s="248" t="s">
        <v>8258</v>
      </c>
      <c r="J3208" s="190"/>
      <c r="K3208" s="190"/>
      <c r="L3208" s="190"/>
      <c r="M3208" s="190"/>
      <c r="N3208" s="268">
        <v>0</v>
      </c>
      <c r="O3208" s="268">
        <v>2073</v>
      </c>
      <c r="P3208" s="190" t="s">
        <v>657</v>
      </c>
      <c r="Q3208" s="377"/>
    </row>
    <row r="3209" spans="1:17" ht="51">
      <c r="A3209" s="265">
        <v>81</v>
      </c>
      <c r="B3209" s="190"/>
      <c r="C3209" s="266" t="s">
        <v>55</v>
      </c>
      <c r="D3209" s="267">
        <v>43966</v>
      </c>
      <c r="E3209" s="237" t="s">
        <v>7699</v>
      </c>
      <c r="F3209" s="237" t="s">
        <v>3</v>
      </c>
      <c r="G3209" s="237">
        <v>1838938</v>
      </c>
      <c r="H3209" s="190"/>
      <c r="I3209" s="248" t="s">
        <v>4240</v>
      </c>
      <c r="J3209" s="190"/>
      <c r="K3209" s="190"/>
      <c r="L3209" s="190"/>
      <c r="M3209" s="190"/>
      <c r="N3209" s="268">
        <v>0</v>
      </c>
      <c r="O3209" s="268">
        <v>800</v>
      </c>
      <c r="P3209" s="190" t="s">
        <v>657</v>
      </c>
      <c r="Q3209" s="377"/>
    </row>
    <row r="3210" spans="1:17" ht="51">
      <c r="A3210" s="265">
        <v>81</v>
      </c>
      <c r="B3210" s="190"/>
      <c r="C3210" s="266" t="s">
        <v>55</v>
      </c>
      <c r="D3210" s="267">
        <v>43966</v>
      </c>
      <c r="E3210" s="237" t="s">
        <v>7700</v>
      </c>
      <c r="F3210" s="237" t="s">
        <v>3</v>
      </c>
      <c r="G3210" s="237">
        <v>1838939</v>
      </c>
      <c r="H3210" s="190"/>
      <c r="I3210" s="248" t="s">
        <v>4240</v>
      </c>
      <c r="J3210" s="190"/>
      <c r="K3210" s="190"/>
      <c r="L3210" s="190"/>
      <c r="M3210" s="190"/>
      <c r="N3210" s="268">
        <v>0</v>
      </c>
      <c r="O3210" s="268">
        <v>800</v>
      </c>
      <c r="P3210" s="190" t="s">
        <v>657</v>
      </c>
      <c r="Q3210" s="377"/>
    </row>
    <row r="3211" spans="1:17" ht="51">
      <c r="A3211" s="265">
        <v>132</v>
      </c>
      <c r="B3211" s="190"/>
      <c r="C3211" s="266" t="s">
        <v>67</v>
      </c>
      <c r="D3211" s="267">
        <v>43966</v>
      </c>
      <c r="E3211" s="237" t="s">
        <v>7701</v>
      </c>
      <c r="F3211" s="237" t="s">
        <v>3</v>
      </c>
      <c r="G3211" s="237">
        <v>1838964</v>
      </c>
      <c r="H3211" s="190"/>
      <c r="I3211" s="248" t="s">
        <v>8259</v>
      </c>
      <c r="J3211" s="190"/>
      <c r="K3211" s="190"/>
      <c r="L3211" s="190"/>
      <c r="M3211" s="190"/>
      <c r="N3211" s="268">
        <v>0</v>
      </c>
      <c r="O3211" s="268">
        <v>2800</v>
      </c>
      <c r="P3211" s="190" t="s">
        <v>657</v>
      </c>
      <c r="Q3211" s="377"/>
    </row>
    <row r="3212" spans="1:17" ht="51">
      <c r="A3212" s="265">
        <v>650</v>
      </c>
      <c r="B3212" s="190"/>
      <c r="C3212" s="266" t="s">
        <v>184</v>
      </c>
      <c r="D3212" s="267">
        <v>43966</v>
      </c>
      <c r="E3212" s="237" t="s">
        <v>7702</v>
      </c>
      <c r="F3212" s="237" t="s">
        <v>3</v>
      </c>
      <c r="G3212" s="237">
        <v>1838977</v>
      </c>
      <c r="H3212" s="190"/>
      <c r="I3212" s="248" t="s">
        <v>8260</v>
      </c>
      <c r="J3212" s="190"/>
      <c r="K3212" s="190"/>
      <c r="L3212" s="190"/>
      <c r="M3212" s="190"/>
      <c r="N3212" s="268">
        <v>0</v>
      </c>
      <c r="O3212" s="268">
        <v>5021.0600000000004</v>
      </c>
      <c r="P3212" s="190" t="s">
        <v>657</v>
      </c>
      <c r="Q3212" s="377"/>
    </row>
    <row r="3213" spans="1:17" ht="51">
      <c r="A3213" s="265">
        <v>249</v>
      </c>
      <c r="B3213" s="190"/>
      <c r="C3213" s="266" t="s">
        <v>111</v>
      </c>
      <c r="D3213" s="267">
        <v>43966</v>
      </c>
      <c r="E3213" s="237" t="s">
        <v>7703</v>
      </c>
      <c r="F3213" s="237" t="s">
        <v>3</v>
      </c>
      <c r="G3213" s="237">
        <v>1838978</v>
      </c>
      <c r="H3213" s="190"/>
      <c r="I3213" s="248" t="s">
        <v>8261</v>
      </c>
      <c r="J3213" s="190"/>
      <c r="K3213" s="190"/>
      <c r="L3213" s="190"/>
      <c r="M3213" s="190"/>
      <c r="N3213" s="268">
        <v>0</v>
      </c>
      <c r="O3213" s="268">
        <v>2344.5100000000002</v>
      </c>
      <c r="P3213" s="190" t="s">
        <v>657</v>
      </c>
      <c r="Q3213" s="377"/>
    </row>
    <row r="3214" spans="1:17" ht="51">
      <c r="A3214" s="265">
        <v>650</v>
      </c>
      <c r="B3214" s="190"/>
      <c r="C3214" s="266" t="s">
        <v>184</v>
      </c>
      <c r="D3214" s="267">
        <v>43966</v>
      </c>
      <c r="E3214" s="237" t="s">
        <v>7704</v>
      </c>
      <c r="F3214" s="237" t="s">
        <v>3</v>
      </c>
      <c r="G3214" s="237">
        <v>1838979</v>
      </c>
      <c r="H3214" s="190"/>
      <c r="I3214" s="248" t="s">
        <v>8262</v>
      </c>
      <c r="J3214" s="190"/>
      <c r="K3214" s="190"/>
      <c r="L3214" s="190"/>
      <c r="M3214" s="190"/>
      <c r="N3214" s="268">
        <v>0</v>
      </c>
      <c r="O3214" s="268">
        <v>214</v>
      </c>
      <c r="P3214" s="190" t="s">
        <v>657</v>
      </c>
      <c r="Q3214" s="377"/>
    </row>
    <row r="3215" spans="1:17" ht="51">
      <c r="A3215" s="265">
        <v>163</v>
      </c>
      <c r="B3215" s="190"/>
      <c r="C3215" s="266" t="s">
        <v>87</v>
      </c>
      <c r="D3215" s="267">
        <v>43969</v>
      </c>
      <c r="E3215" s="237" t="s">
        <v>7705</v>
      </c>
      <c r="F3215" s="237" t="s">
        <v>3</v>
      </c>
      <c r="G3215" s="237">
        <v>1839112</v>
      </c>
      <c r="H3215" s="190"/>
      <c r="I3215" s="248" t="s">
        <v>8263</v>
      </c>
      <c r="J3215" s="190"/>
      <c r="K3215" s="190"/>
      <c r="L3215" s="190"/>
      <c r="M3215" s="190"/>
      <c r="N3215" s="268">
        <v>0</v>
      </c>
      <c r="O3215" s="268">
        <v>10</v>
      </c>
      <c r="P3215" s="190" t="s">
        <v>657</v>
      </c>
      <c r="Q3215" s="377"/>
    </row>
    <row r="3216" spans="1:17" ht="89.25">
      <c r="A3216" s="265">
        <v>587</v>
      </c>
      <c r="B3216" s="190"/>
      <c r="C3216" s="266" t="s">
        <v>701</v>
      </c>
      <c r="D3216" s="267">
        <v>43969</v>
      </c>
      <c r="E3216" s="237" t="s">
        <v>7706</v>
      </c>
      <c r="F3216" s="237" t="s">
        <v>3</v>
      </c>
      <c r="G3216" s="237">
        <v>1839129</v>
      </c>
      <c r="H3216" s="190"/>
      <c r="I3216" s="248" t="s">
        <v>8264</v>
      </c>
      <c r="J3216" s="190"/>
      <c r="K3216" s="190"/>
      <c r="L3216" s="190"/>
      <c r="M3216" s="190"/>
      <c r="N3216" s="268">
        <v>0</v>
      </c>
      <c r="O3216" s="268">
        <v>682.5</v>
      </c>
      <c r="P3216" s="190" t="s">
        <v>657</v>
      </c>
      <c r="Q3216" s="377"/>
    </row>
    <row r="3217" spans="1:17" ht="51">
      <c r="A3217" s="265">
        <v>650</v>
      </c>
      <c r="B3217" s="190"/>
      <c r="C3217" s="266" t="s">
        <v>184</v>
      </c>
      <c r="D3217" s="267">
        <v>43969</v>
      </c>
      <c r="E3217" s="237" t="s">
        <v>7707</v>
      </c>
      <c r="F3217" s="237" t="s">
        <v>3</v>
      </c>
      <c r="G3217" s="237">
        <v>1839133</v>
      </c>
      <c r="H3217" s="190"/>
      <c r="I3217" s="248" t="s">
        <v>8265</v>
      </c>
      <c r="J3217" s="190"/>
      <c r="K3217" s="190"/>
      <c r="L3217" s="190"/>
      <c r="M3217" s="190"/>
      <c r="N3217" s="268">
        <v>0</v>
      </c>
      <c r="O3217" s="268">
        <v>80</v>
      </c>
      <c r="P3217" s="190" t="s">
        <v>657</v>
      </c>
      <c r="Q3217" s="377"/>
    </row>
    <row r="3218" spans="1:17" ht="63.75">
      <c r="A3218" s="265">
        <v>650</v>
      </c>
      <c r="B3218" s="190"/>
      <c r="C3218" s="266" t="s">
        <v>184</v>
      </c>
      <c r="D3218" s="267">
        <v>43969</v>
      </c>
      <c r="E3218" s="237" t="s">
        <v>7708</v>
      </c>
      <c r="F3218" s="237" t="s">
        <v>3</v>
      </c>
      <c r="G3218" s="237">
        <v>1839135</v>
      </c>
      <c r="H3218" s="190"/>
      <c r="I3218" s="248" t="s">
        <v>8266</v>
      </c>
      <c r="J3218" s="190"/>
      <c r="K3218" s="190"/>
      <c r="L3218" s="190"/>
      <c r="M3218" s="190"/>
      <c r="N3218" s="268">
        <v>0</v>
      </c>
      <c r="O3218" s="268">
        <v>15</v>
      </c>
      <c r="P3218" s="190" t="s">
        <v>657</v>
      </c>
      <c r="Q3218" s="377"/>
    </row>
    <row r="3219" spans="1:17" ht="63.75">
      <c r="A3219" s="265">
        <v>660</v>
      </c>
      <c r="B3219" s="190"/>
      <c r="C3219" s="266" t="s">
        <v>185</v>
      </c>
      <c r="D3219" s="267">
        <v>43969</v>
      </c>
      <c r="E3219" s="237" t="s">
        <v>7709</v>
      </c>
      <c r="F3219" s="237" t="s">
        <v>3</v>
      </c>
      <c r="G3219" s="237">
        <v>1839145</v>
      </c>
      <c r="H3219" s="190"/>
      <c r="I3219" s="248" t="s">
        <v>8267</v>
      </c>
      <c r="J3219" s="190"/>
      <c r="K3219" s="190"/>
      <c r="L3219" s="190"/>
      <c r="M3219" s="190"/>
      <c r="N3219" s="268">
        <v>0</v>
      </c>
      <c r="O3219" s="268">
        <v>170.3</v>
      </c>
      <c r="P3219" s="190" t="s">
        <v>657</v>
      </c>
      <c r="Q3219" s="377"/>
    </row>
    <row r="3220" spans="1:17" ht="51">
      <c r="A3220" s="265">
        <v>86</v>
      </c>
      <c r="B3220" s="190"/>
      <c r="C3220" s="266" t="s">
        <v>56</v>
      </c>
      <c r="D3220" s="267">
        <v>43969</v>
      </c>
      <c r="E3220" s="237" t="s">
        <v>7710</v>
      </c>
      <c r="F3220" s="237" t="s">
        <v>3</v>
      </c>
      <c r="G3220" s="237">
        <v>1839146</v>
      </c>
      <c r="H3220" s="190"/>
      <c r="I3220" s="248" t="s">
        <v>8268</v>
      </c>
      <c r="J3220" s="190"/>
      <c r="K3220" s="190"/>
      <c r="L3220" s="190"/>
      <c r="M3220" s="190"/>
      <c r="N3220" s="268">
        <v>0</v>
      </c>
      <c r="O3220" s="268">
        <v>371.9</v>
      </c>
      <c r="P3220" s="190" t="s">
        <v>657</v>
      </c>
      <c r="Q3220" s="377"/>
    </row>
    <row r="3221" spans="1:17" ht="51">
      <c r="A3221" s="265">
        <v>86</v>
      </c>
      <c r="B3221" s="190"/>
      <c r="C3221" s="266" t="s">
        <v>56</v>
      </c>
      <c r="D3221" s="267">
        <v>43969</v>
      </c>
      <c r="E3221" s="237" t="s">
        <v>7711</v>
      </c>
      <c r="F3221" s="237" t="s">
        <v>3</v>
      </c>
      <c r="G3221" s="237">
        <v>1839147</v>
      </c>
      <c r="H3221" s="190"/>
      <c r="I3221" s="248" t="s">
        <v>8268</v>
      </c>
      <c r="J3221" s="190"/>
      <c r="K3221" s="190"/>
      <c r="L3221" s="190"/>
      <c r="M3221" s="190"/>
      <c r="N3221" s="268">
        <v>0</v>
      </c>
      <c r="O3221" s="268">
        <v>640</v>
      </c>
      <c r="P3221" s="190" t="s">
        <v>657</v>
      </c>
      <c r="Q3221" s="377"/>
    </row>
    <row r="3222" spans="1:17" ht="63.75">
      <c r="A3222" s="265">
        <v>221</v>
      </c>
      <c r="B3222" s="190"/>
      <c r="C3222" s="266" t="s">
        <v>101</v>
      </c>
      <c r="D3222" s="267">
        <v>43969</v>
      </c>
      <c r="E3222" s="237" t="s">
        <v>7712</v>
      </c>
      <c r="F3222" s="237" t="s">
        <v>3</v>
      </c>
      <c r="G3222" s="237">
        <v>1839151</v>
      </c>
      <c r="H3222" s="190"/>
      <c r="I3222" s="248" t="s">
        <v>8269</v>
      </c>
      <c r="J3222" s="190"/>
      <c r="K3222" s="190"/>
      <c r="L3222" s="190"/>
      <c r="M3222" s="190"/>
      <c r="N3222" s="268">
        <v>0</v>
      </c>
      <c r="O3222" s="268">
        <v>25</v>
      </c>
      <c r="P3222" s="190" t="s">
        <v>657</v>
      </c>
      <c r="Q3222" s="377"/>
    </row>
    <row r="3223" spans="1:17" ht="63.75">
      <c r="A3223" s="265">
        <v>221</v>
      </c>
      <c r="B3223" s="190"/>
      <c r="C3223" s="266" t="s">
        <v>101</v>
      </c>
      <c r="D3223" s="267">
        <v>43969</v>
      </c>
      <c r="E3223" s="237" t="s">
        <v>7713</v>
      </c>
      <c r="F3223" s="237" t="s">
        <v>3</v>
      </c>
      <c r="G3223" s="237">
        <v>1839152</v>
      </c>
      <c r="H3223" s="190"/>
      <c r="I3223" s="248" t="s">
        <v>8270</v>
      </c>
      <c r="J3223" s="190"/>
      <c r="K3223" s="190"/>
      <c r="L3223" s="190"/>
      <c r="M3223" s="190"/>
      <c r="N3223" s="268">
        <v>0</v>
      </c>
      <c r="O3223" s="268">
        <v>7.65</v>
      </c>
      <c r="P3223" s="190" t="s">
        <v>657</v>
      </c>
      <c r="Q3223" s="377"/>
    </row>
    <row r="3224" spans="1:17" ht="38.25">
      <c r="A3224" s="265">
        <v>20</v>
      </c>
      <c r="B3224" s="190"/>
      <c r="C3224" s="266" t="s">
        <v>44</v>
      </c>
      <c r="D3224" s="267">
        <v>43969</v>
      </c>
      <c r="E3224" s="237" t="s">
        <v>7714</v>
      </c>
      <c r="F3224" s="237" t="s">
        <v>3</v>
      </c>
      <c r="G3224" s="237">
        <v>1839153</v>
      </c>
      <c r="H3224" s="190"/>
      <c r="I3224" s="248" t="s">
        <v>8271</v>
      </c>
      <c r="J3224" s="190"/>
      <c r="K3224" s="190"/>
      <c r="L3224" s="190"/>
      <c r="M3224" s="190"/>
      <c r="N3224" s="268">
        <v>0</v>
      </c>
      <c r="O3224" s="268">
        <v>1785.76</v>
      </c>
      <c r="P3224" s="190" t="s">
        <v>657</v>
      </c>
      <c r="Q3224" s="377"/>
    </row>
    <row r="3225" spans="1:17" ht="51">
      <c r="A3225" s="265">
        <v>1205</v>
      </c>
      <c r="B3225" s="190"/>
      <c r="C3225" s="266" t="s">
        <v>242</v>
      </c>
      <c r="D3225" s="267">
        <v>43969</v>
      </c>
      <c r="E3225" s="237" t="s">
        <v>7715</v>
      </c>
      <c r="F3225" s="237" t="s">
        <v>3</v>
      </c>
      <c r="G3225" s="237">
        <v>1839158</v>
      </c>
      <c r="H3225" s="190"/>
      <c r="I3225" s="248" t="s">
        <v>8272</v>
      </c>
      <c r="J3225" s="190"/>
      <c r="K3225" s="190"/>
      <c r="L3225" s="190"/>
      <c r="M3225" s="190"/>
      <c r="N3225" s="268">
        <v>0</v>
      </c>
      <c r="O3225" s="268">
        <v>4740.3999999999996</v>
      </c>
      <c r="P3225" s="190" t="s">
        <v>657</v>
      </c>
      <c r="Q3225" s="377"/>
    </row>
    <row r="3226" spans="1:17" ht="63.75">
      <c r="A3226" s="265">
        <v>20</v>
      </c>
      <c r="B3226" s="190"/>
      <c r="C3226" s="266" t="s">
        <v>44</v>
      </c>
      <c r="D3226" s="267">
        <v>43969</v>
      </c>
      <c r="E3226" s="237" t="s">
        <v>7716</v>
      </c>
      <c r="F3226" s="237" t="s">
        <v>3</v>
      </c>
      <c r="G3226" s="237">
        <v>1839160</v>
      </c>
      <c r="H3226" s="190"/>
      <c r="I3226" s="248" t="s">
        <v>8273</v>
      </c>
      <c r="J3226" s="190"/>
      <c r="K3226" s="190"/>
      <c r="L3226" s="190"/>
      <c r="M3226" s="190"/>
      <c r="N3226" s="268">
        <v>0</v>
      </c>
      <c r="O3226" s="268">
        <v>1541.16</v>
      </c>
      <c r="P3226" s="190" t="s">
        <v>657</v>
      </c>
      <c r="Q3226" s="377"/>
    </row>
    <row r="3227" spans="1:17" ht="51">
      <c r="A3227" s="265">
        <v>86</v>
      </c>
      <c r="B3227" s="190"/>
      <c r="C3227" s="266" t="s">
        <v>56</v>
      </c>
      <c r="D3227" s="267">
        <v>43970</v>
      </c>
      <c r="E3227" s="237" t="s">
        <v>7717</v>
      </c>
      <c r="F3227" s="237" t="s">
        <v>3</v>
      </c>
      <c r="G3227" s="237">
        <v>1839290</v>
      </c>
      <c r="H3227" s="190"/>
      <c r="I3227" s="248" t="s">
        <v>8274</v>
      </c>
      <c r="J3227" s="190"/>
      <c r="K3227" s="190"/>
      <c r="L3227" s="190"/>
      <c r="M3227" s="190"/>
      <c r="N3227" s="268">
        <v>0</v>
      </c>
      <c r="O3227" s="268">
        <v>50</v>
      </c>
      <c r="P3227" s="190" t="s">
        <v>657</v>
      </c>
      <c r="Q3227" s="377"/>
    </row>
    <row r="3228" spans="1:17" ht="63.75">
      <c r="A3228" s="265">
        <v>6</v>
      </c>
      <c r="B3228" s="190"/>
      <c r="C3228" s="266" t="s">
        <v>40</v>
      </c>
      <c r="D3228" s="267">
        <v>43970</v>
      </c>
      <c r="E3228" s="237" t="s">
        <v>7718</v>
      </c>
      <c r="F3228" s="237" t="s">
        <v>3</v>
      </c>
      <c r="G3228" s="237">
        <v>1839296</v>
      </c>
      <c r="H3228" s="190"/>
      <c r="I3228" s="248" t="s">
        <v>8275</v>
      </c>
      <c r="J3228" s="190"/>
      <c r="K3228" s="190"/>
      <c r="L3228" s="190"/>
      <c r="M3228" s="190"/>
      <c r="N3228" s="268">
        <v>0</v>
      </c>
      <c r="O3228" s="268">
        <v>945</v>
      </c>
      <c r="P3228" s="190" t="s">
        <v>657</v>
      </c>
      <c r="Q3228" s="377"/>
    </row>
    <row r="3229" spans="1:17" ht="63.75">
      <c r="A3229" s="265">
        <v>10</v>
      </c>
      <c r="B3229" s="190"/>
      <c r="C3229" s="266" t="s">
        <v>41</v>
      </c>
      <c r="D3229" s="267">
        <v>43970</v>
      </c>
      <c r="E3229" s="237" t="s">
        <v>7719</v>
      </c>
      <c r="F3229" s="237" t="s">
        <v>3</v>
      </c>
      <c r="G3229" s="237">
        <v>1839304</v>
      </c>
      <c r="H3229" s="190"/>
      <c r="I3229" s="248" t="s">
        <v>8276</v>
      </c>
      <c r="J3229" s="190"/>
      <c r="K3229" s="190"/>
      <c r="L3229" s="190"/>
      <c r="M3229" s="190"/>
      <c r="N3229" s="268">
        <v>0</v>
      </c>
      <c r="O3229" s="268">
        <v>34.450000000000003</v>
      </c>
      <c r="P3229" s="190" t="s">
        <v>657</v>
      </c>
      <c r="Q3229" s="377"/>
    </row>
    <row r="3230" spans="1:17" ht="63.75">
      <c r="A3230" s="265">
        <v>10</v>
      </c>
      <c r="B3230" s="190"/>
      <c r="C3230" s="266" t="s">
        <v>41</v>
      </c>
      <c r="D3230" s="267">
        <v>43970</v>
      </c>
      <c r="E3230" s="237" t="s">
        <v>7720</v>
      </c>
      <c r="F3230" s="237" t="s">
        <v>3</v>
      </c>
      <c r="G3230" s="237">
        <v>1839330</v>
      </c>
      <c r="H3230" s="190"/>
      <c r="I3230" s="248" t="s">
        <v>8276</v>
      </c>
      <c r="J3230" s="190"/>
      <c r="K3230" s="190"/>
      <c r="L3230" s="190"/>
      <c r="M3230" s="190"/>
      <c r="N3230" s="268">
        <v>0</v>
      </c>
      <c r="O3230" s="268">
        <v>34.450000000000003</v>
      </c>
      <c r="P3230" s="190" t="s">
        <v>657</v>
      </c>
      <c r="Q3230" s="377"/>
    </row>
    <row r="3231" spans="1:17" ht="63.75">
      <c r="A3231" s="265">
        <v>15</v>
      </c>
      <c r="B3231" s="190"/>
      <c r="C3231" s="266" t="s">
        <v>42</v>
      </c>
      <c r="D3231" s="267">
        <v>43970</v>
      </c>
      <c r="E3231" s="237" t="s">
        <v>7721</v>
      </c>
      <c r="F3231" s="237" t="s">
        <v>3</v>
      </c>
      <c r="G3231" s="237">
        <v>1839333</v>
      </c>
      <c r="H3231" s="190"/>
      <c r="I3231" s="248" t="s">
        <v>8277</v>
      </c>
      <c r="J3231" s="190"/>
      <c r="K3231" s="190"/>
      <c r="L3231" s="190"/>
      <c r="M3231" s="190"/>
      <c r="N3231" s="268">
        <v>0</v>
      </c>
      <c r="O3231" s="268">
        <v>153</v>
      </c>
      <c r="P3231" s="190" t="s">
        <v>657</v>
      </c>
      <c r="Q3231" s="377"/>
    </row>
    <row r="3232" spans="1:17" ht="51">
      <c r="A3232" s="265">
        <v>599</v>
      </c>
      <c r="B3232" s="190"/>
      <c r="C3232" s="266" t="s">
        <v>1300</v>
      </c>
      <c r="D3232" s="267">
        <v>43971</v>
      </c>
      <c r="E3232" s="237" t="s">
        <v>7722</v>
      </c>
      <c r="F3232" s="237" t="s">
        <v>3</v>
      </c>
      <c r="G3232" s="237">
        <v>1839478</v>
      </c>
      <c r="H3232" s="190"/>
      <c r="I3232" s="248" t="s">
        <v>8278</v>
      </c>
      <c r="J3232" s="190"/>
      <c r="K3232" s="190"/>
      <c r="L3232" s="190"/>
      <c r="M3232" s="190"/>
      <c r="N3232" s="268">
        <v>0</v>
      </c>
      <c r="O3232" s="268">
        <v>3059</v>
      </c>
      <c r="P3232" s="190" t="s">
        <v>657</v>
      </c>
      <c r="Q3232" s="377"/>
    </row>
    <row r="3233" spans="1:17" ht="51">
      <c r="A3233" s="265">
        <v>81</v>
      </c>
      <c r="B3233" s="190"/>
      <c r="C3233" s="266" t="s">
        <v>55</v>
      </c>
      <c r="D3233" s="267">
        <v>43971</v>
      </c>
      <c r="E3233" s="237" t="s">
        <v>7723</v>
      </c>
      <c r="F3233" s="237" t="s">
        <v>3</v>
      </c>
      <c r="G3233" s="237">
        <v>1839483</v>
      </c>
      <c r="H3233" s="190"/>
      <c r="I3233" s="248" t="s">
        <v>8279</v>
      </c>
      <c r="J3233" s="190"/>
      <c r="K3233" s="190"/>
      <c r="L3233" s="190"/>
      <c r="M3233" s="190"/>
      <c r="N3233" s="268">
        <v>0</v>
      </c>
      <c r="O3233" s="268">
        <v>420</v>
      </c>
      <c r="P3233" s="190" t="s">
        <v>657</v>
      </c>
      <c r="Q3233" s="377"/>
    </row>
    <row r="3234" spans="1:17" ht="51">
      <c r="A3234" s="265">
        <v>222</v>
      </c>
      <c r="B3234" s="190"/>
      <c r="C3234" s="266" t="s">
        <v>102</v>
      </c>
      <c r="D3234" s="267">
        <v>43971</v>
      </c>
      <c r="E3234" s="237" t="s">
        <v>7724</v>
      </c>
      <c r="F3234" s="237" t="s">
        <v>3</v>
      </c>
      <c r="G3234" s="237">
        <v>1839484</v>
      </c>
      <c r="H3234" s="190"/>
      <c r="I3234" s="248" t="s">
        <v>8280</v>
      </c>
      <c r="J3234" s="190"/>
      <c r="K3234" s="190"/>
      <c r="L3234" s="190"/>
      <c r="M3234" s="190"/>
      <c r="N3234" s="268">
        <v>0</v>
      </c>
      <c r="O3234" s="268">
        <v>1363.26</v>
      </c>
      <c r="P3234" s="190" t="s">
        <v>657</v>
      </c>
      <c r="Q3234" s="377"/>
    </row>
    <row r="3235" spans="1:17" ht="38.25">
      <c r="A3235" s="265">
        <v>86</v>
      </c>
      <c r="B3235" s="190"/>
      <c r="C3235" s="266" t="s">
        <v>56</v>
      </c>
      <c r="D3235" s="267">
        <v>43971</v>
      </c>
      <c r="E3235" s="237" t="s">
        <v>7725</v>
      </c>
      <c r="F3235" s="237" t="s">
        <v>3</v>
      </c>
      <c r="G3235" s="237">
        <v>1839508</v>
      </c>
      <c r="H3235" s="190"/>
      <c r="I3235" s="248" t="s">
        <v>8281</v>
      </c>
      <c r="J3235" s="190"/>
      <c r="K3235" s="190"/>
      <c r="L3235" s="190"/>
      <c r="M3235" s="190"/>
      <c r="N3235" s="268">
        <v>0</v>
      </c>
      <c r="O3235" s="268">
        <v>5000</v>
      </c>
      <c r="P3235" s="190" t="s">
        <v>657</v>
      </c>
      <c r="Q3235" s="377"/>
    </row>
    <row r="3236" spans="1:17" ht="51">
      <c r="A3236" s="265">
        <v>234</v>
      </c>
      <c r="B3236" s="190"/>
      <c r="C3236" s="266" t="s">
        <v>633</v>
      </c>
      <c r="D3236" s="267">
        <v>43971</v>
      </c>
      <c r="E3236" s="237" t="s">
        <v>7726</v>
      </c>
      <c r="F3236" s="237" t="s">
        <v>3</v>
      </c>
      <c r="G3236" s="237">
        <v>1839509</v>
      </c>
      <c r="H3236" s="190"/>
      <c r="I3236" s="248" t="s">
        <v>8282</v>
      </c>
      <c r="J3236" s="190"/>
      <c r="K3236" s="190"/>
      <c r="L3236" s="190"/>
      <c r="M3236" s="190"/>
      <c r="N3236" s="268">
        <v>0</v>
      </c>
      <c r="O3236" s="268">
        <v>742</v>
      </c>
      <c r="P3236" s="190" t="s">
        <v>657</v>
      </c>
      <c r="Q3236" s="377"/>
    </row>
    <row r="3237" spans="1:17" ht="63.75">
      <c r="A3237" s="265">
        <v>132</v>
      </c>
      <c r="B3237" s="190"/>
      <c r="C3237" s="266" t="s">
        <v>67</v>
      </c>
      <c r="D3237" s="267">
        <v>43971</v>
      </c>
      <c r="E3237" s="237" t="s">
        <v>7727</v>
      </c>
      <c r="F3237" s="237" t="s">
        <v>3</v>
      </c>
      <c r="G3237" s="237">
        <v>1839510</v>
      </c>
      <c r="H3237" s="190"/>
      <c r="I3237" s="248" t="s">
        <v>8283</v>
      </c>
      <c r="J3237" s="190"/>
      <c r="K3237" s="190"/>
      <c r="L3237" s="190"/>
      <c r="M3237" s="190"/>
      <c r="N3237" s="268">
        <v>0</v>
      </c>
      <c r="O3237" s="268">
        <v>44.5</v>
      </c>
      <c r="P3237" s="190" t="s">
        <v>657</v>
      </c>
      <c r="Q3237" s="377"/>
    </row>
    <row r="3238" spans="1:17" ht="51">
      <c r="A3238" s="265">
        <v>132</v>
      </c>
      <c r="B3238" s="190"/>
      <c r="C3238" s="266" t="s">
        <v>67</v>
      </c>
      <c r="D3238" s="267">
        <v>43971</v>
      </c>
      <c r="E3238" s="237" t="s">
        <v>7728</v>
      </c>
      <c r="F3238" s="237" t="s">
        <v>3</v>
      </c>
      <c r="G3238" s="237">
        <v>1839511</v>
      </c>
      <c r="H3238" s="190"/>
      <c r="I3238" s="248" t="s">
        <v>8284</v>
      </c>
      <c r="J3238" s="190"/>
      <c r="K3238" s="190"/>
      <c r="L3238" s="190"/>
      <c r="M3238" s="190"/>
      <c r="N3238" s="268">
        <v>0</v>
      </c>
      <c r="O3238" s="268">
        <v>1160</v>
      </c>
      <c r="P3238" s="190" t="s">
        <v>657</v>
      </c>
      <c r="Q3238" s="377"/>
    </row>
    <row r="3239" spans="1:17" ht="51">
      <c r="A3239" s="265">
        <v>132</v>
      </c>
      <c r="B3239" s="190"/>
      <c r="C3239" s="266" t="s">
        <v>67</v>
      </c>
      <c r="D3239" s="267">
        <v>43971</v>
      </c>
      <c r="E3239" s="237" t="s">
        <v>7729</v>
      </c>
      <c r="F3239" s="237" t="s">
        <v>3</v>
      </c>
      <c r="G3239" s="237">
        <v>1839512</v>
      </c>
      <c r="H3239" s="190"/>
      <c r="I3239" s="248" t="s">
        <v>8285</v>
      </c>
      <c r="J3239" s="190"/>
      <c r="K3239" s="190"/>
      <c r="L3239" s="190"/>
      <c r="M3239" s="190"/>
      <c r="N3239" s="268">
        <v>0</v>
      </c>
      <c r="O3239" s="268">
        <v>210</v>
      </c>
      <c r="P3239" s="190" t="s">
        <v>657</v>
      </c>
      <c r="Q3239" s="377"/>
    </row>
    <row r="3240" spans="1:17" ht="51">
      <c r="A3240" s="265">
        <v>132</v>
      </c>
      <c r="B3240" s="190"/>
      <c r="C3240" s="266" t="s">
        <v>67</v>
      </c>
      <c r="D3240" s="267">
        <v>43971</v>
      </c>
      <c r="E3240" s="237" t="s">
        <v>7730</v>
      </c>
      <c r="F3240" s="237" t="s">
        <v>3</v>
      </c>
      <c r="G3240" s="237">
        <v>1839513</v>
      </c>
      <c r="H3240" s="190"/>
      <c r="I3240" s="248" t="s">
        <v>8286</v>
      </c>
      <c r="J3240" s="190"/>
      <c r="K3240" s="190"/>
      <c r="L3240" s="190"/>
      <c r="M3240" s="190"/>
      <c r="N3240" s="268">
        <v>0</v>
      </c>
      <c r="O3240" s="268">
        <v>425</v>
      </c>
      <c r="P3240" s="190" t="s">
        <v>657</v>
      </c>
      <c r="Q3240" s="377"/>
    </row>
    <row r="3241" spans="1:17" ht="51">
      <c r="A3241" s="265">
        <v>132</v>
      </c>
      <c r="B3241" s="190"/>
      <c r="C3241" s="266" t="s">
        <v>67</v>
      </c>
      <c r="D3241" s="267">
        <v>43971</v>
      </c>
      <c r="E3241" s="237" t="s">
        <v>7731</v>
      </c>
      <c r="F3241" s="237" t="s">
        <v>3</v>
      </c>
      <c r="G3241" s="237">
        <v>1839514</v>
      </c>
      <c r="H3241" s="190"/>
      <c r="I3241" s="248" t="s">
        <v>8287</v>
      </c>
      <c r="J3241" s="190"/>
      <c r="K3241" s="190"/>
      <c r="L3241" s="190"/>
      <c r="M3241" s="190"/>
      <c r="N3241" s="268">
        <v>0</v>
      </c>
      <c r="O3241" s="268">
        <v>26.21</v>
      </c>
      <c r="P3241" s="190" t="s">
        <v>657</v>
      </c>
      <c r="Q3241" s="377"/>
    </row>
    <row r="3242" spans="1:17" ht="51">
      <c r="A3242" s="265">
        <v>132</v>
      </c>
      <c r="B3242" s="190"/>
      <c r="C3242" s="266" t="s">
        <v>67</v>
      </c>
      <c r="D3242" s="267">
        <v>43971</v>
      </c>
      <c r="E3242" s="237" t="s">
        <v>7732</v>
      </c>
      <c r="F3242" s="237" t="s">
        <v>3</v>
      </c>
      <c r="G3242" s="237">
        <v>1839515</v>
      </c>
      <c r="H3242" s="190"/>
      <c r="I3242" s="248" t="s">
        <v>8288</v>
      </c>
      <c r="J3242" s="190"/>
      <c r="K3242" s="190"/>
      <c r="L3242" s="190"/>
      <c r="M3242" s="190"/>
      <c r="N3242" s="268">
        <v>0</v>
      </c>
      <c r="O3242" s="268">
        <v>1353.2</v>
      </c>
      <c r="P3242" s="190" t="s">
        <v>657</v>
      </c>
      <c r="Q3242" s="377"/>
    </row>
    <row r="3243" spans="1:17" ht="51">
      <c r="A3243" s="265">
        <v>35</v>
      </c>
      <c r="B3243" s="190"/>
      <c r="C3243" s="266" t="s">
        <v>46</v>
      </c>
      <c r="D3243" s="267">
        <v>43972</v>
      </c>
      <c r="E3243" s="237" t="s">
        <v>7733</v>
      </c>
      <c r="F3243" s="237" t="s">
        <v>3</v>
      </c>
      <c r="G3243" s="237">
        <v>1839654</v>
      </c>
      <c r="H3243" s="190"/>
      <c r="I3243" s="248" t="s">
        <v>8289</v>
      </c>
      <c r="J3243" s="190"/>
      <c r="K3243" s="190"/>
      <c r="L3243" s="190"/>
      <c r="M3243" s="190"/>
      <c r="N3243" s="268">
        <v>0</v>
      </c>
      <c r="O3243" s="268">
        <v>2000</v>
      </c>
      <c r="P3243" s="190" t="s">
        <v>657</v>
      </c>
      <c r="Q3243" s="377"/>
    </row>
    <row r="3244" spans="1:17" ht="51">
      <c r="A3244" s="265">
        <v>1201</v>
      </c>
      <c r="B3244" s="190"/>
      <c r="C3244" s="266" t="s">
        <v>238</v>
      </c>
      <c r="D3244" s="267">
        <v>43972</v>
      </c>
      <c r="E3244" s="237" t="s">
        <v>7734</v>
      </c>
      <c r="F3244" s="237" t="s">
        <v>3</v>
      </c>
      <c r="G3244" s="237">
        <v>1839685</v>
      </c>
      <c r="H3244" s="190"/>
      <c r="I3244" s="248" t="s">
        <v>8290</v>
      </c>
      <c r="J3244" s="190"/>
      <c r="K3244" s="190"/>
      <c r="L3244" s="190"/>
      <c r="M3244" s="190"/>
      <c r="N3244" s="268">
        <v>0</v>
      </c>
      <c r="O3244" s="268">
        <v>800</v>
      </c>
      <c r="P3244" s="190" t="s">
        <v>657</v>
      </c>
      <c r="Q3244" s="377"/>
    </row>
    <row r="3245" spans="1:17" ht="38.25">
      <c r="A3245" s="265" t="s">
        <v>562</v>
      </c>
      <c r="B3245" s="190"/>
      <c r="C3245" s="266" t="s">
        <v>604</v>
      </c>
      <c r="D3245" s="267">
        <v>43972</v>
      </c>
      <c r="E3245" s="237" t="s">
        <v>7735</v>
      </c>
      <c r="F3245" s="237" t="s">
        <v>3</v>
      </c>
      <c r="G3245" s="237">
        <v>1839686</v>
      </c>
      <c r="H3245" s="190"/>
      <c r="I3245" s="248" t="s">
        <v>8291</v>
      </c>
      <c r="J3245" s="190"/>
      <c r="K3245" s="190"/>
      <c r="L3245" s="190"/>
      <c r="M3245" s="190"/>
      <c r="N3245" s="268">
        <v>0</v>
      </c>
      <c r="O3245" s="268">
        <v>1921</v>
      </c>
      <c r="P3245" s="190" t="s">
        <v>657</v>
      </c>
      <c r="Q3245" s="377"/>
    </row>
    <row r="3246" spans="1:17" ht="51">
      <c r="A3246" s="265">
        <v>132</v>
      </c>
      <c r="B3246" s="190"/>
      <c r="C3246" s="266" t="s">
        <v>67</v>
      </c>
      <c r="D3246" s="267">
        <v>43972</v>
      </c>
      <c r="E3246" s="237" t="s">
        <v>7736</v>
      </c>
      <c r="F3246" s="237" t="s">
        <v>3</v>
      </c>
      <c r="G3246" s="237">
        <v>1839697</v>
      </c>
      <c r="H3246" s="190"/>
      <c r="I3246" s="248" t="s">
        <v>8292</v>
      </c>
      <c r="J3246" s="190"/>
      <c r="K3246" s="190"/>
      <c r="L3246" s="190"/>
      <c r="M3246" s="190"/>
      <c r="N3246" s="268">
        <v>0</v>
      </c>
      <c r="O3246" s="268">
        <v>995.16</v>
      </c>
      <c r="P3246" s="190" t="s">
        <v>657</v>
      </c>
      <c r="Q3246" s="377"/>
    </row>
    <row r="3247" spans="1:17" ht="51">
      <c r="A3247" s="265">
        <v>132</v>
      </c>
      <c r="B3247" s="190"/>
      <c r="C3247" s="266" t="s">
        <v>67</v>
      </c>
      <c r="D3247" s="267">
        <v>43972</v>
      </c>
      <c r="E3247" s="237" t="s">
        <v>7737</v>
      </c>
      <c r="F3247" s="237" t="s">
        <v>3</v>
      </c>
      <c r="G3247" s="237">
        <v>1839698</v>
      </c>
      <c r="H3247" s="190"/>
      <c r="I3247" s="248" t="s">
        <v>8292</v>
      </c>
      <c r="J3247" s="190"/>
      <c r="K3247" s="190"/>
      <c r="L3247" s="190"/>
      <c r="M3247" s="190"/>
      <c r="N3247" s="268">
        <v>0</v>
      </c>
      <c r="O3247" s="268">
        <v>2883.63</v>
      </c>
      <c r="P3247" s="190" t="s">
        <v>657</v>
      </c>
      <c r="Q3247" s="377"/>
    </row>
    <row r="3248" spans="1:17" ht="63.75">
      <c r="A3248" s="265">
        <v>513</v>
      </c>
      <c r="B3248" s="190"/>
      <c r="C3248" s="266" t="s">
        <v>169</v>
      </c>
      <c r="D3248" s="267">
        <v>43973</v>
      </c>
      <c r="E3248" s="237" t="s">
        <v>7738</v>
      </c>
      <c r="F3248" s="237" t="s">
        <v>3</v>
      </c>
      <c r="G3248" s="237">
        <v>1839848</v>
      </c>
      <c r="H3248" s="190"/>
      <c r="I3248" s="248" t="s">
        <v>8293</v>
      </c>
      <c r="J3248" s="190"/>
      <c r="K3248" s="190"/>
      <c r="L3248" s="190"/>
      <c r="M3248" s="190"/>
      <c r="N3248" s="268">
        <v>0</v>
      </c>
      <c r="O3248" s="268">
        <v>1990.41</v>
      </c>
      <c r="P3248" s="190" t="s">
        <v>657</v>
      </c>
      <c r="Q3248" s="377"/>
    </row>
    <row r="3249" spans="1:17" ht="51">
      <c r="A3249" s="265">
        <v>376</v>
      </c>
      <c r="B3249" s="190"/>
      <c r="C3249" s="266" t="s">
        <v>627</v>
      </c>
      <c r="D3249" s="267">
        <v>43973</v>
      </c>
      <c r="E3249" s="237" t="s">
        <v>7739</v>
      </c>
      <c r="F3249" s="237" t="s">
        <v>3</v>
      </c>
      <c r="G3249" s="237">
        <v>1839852</v>
      </c>
      <c r="H3249" s="190"/>
      <c r="I3249" s="248" t="s">
        <v>8294</v>
      </c>
      <c r="J3249" s="190"/>
      <c r="K3249" s="190"/>
      <c r="L3249" s="190"/>
      <c r="M3249" s="190"/>
      <c r="N3249" s="268">
        <v>0</v>
      </c>
      <c r="O3249" s="268">
        <v>40</v>
      </c>
      <c r="P3249" s="190" t="s">
        <v>657</v>
      </c>
      <c r="Q3249" s="377"/>
    </row>
    <row r="3250" spans="1:17" ht="63.75">
      <c r="A3250" s="265">
        <v>35</v>
      </c>
      <c r="B3250" s="190"/>
      <c r="C3250" s="266" t="s">
        <v>46</v>
      </c>
      <c r="D3250" s="267">
        <v>43973</v>
      </c>
      <c r="E3250" s="237" t="s">
        <v>7740</v>
      </c>
      <c r="F3250" s="237" t="s">
        <v>3</v>
      </c>
      <c r="G3250" s="237">
        <v>1839871</v>
      </c>
      <c r="H3250" s="190"/>
      <c r="I3250" s="248" t="s">
        <v>8295</v>
      </c>
      <c r="J3250" s="190"/>
      <c r="K3250" s="190"/>
      <c r="L3250" s="190"/>
      <c r="M3250" s="190"/>
      <c r="N3250" s="268">
        <v>0</v>
      </c>
      <c r="O3250" s="268">
        <v>2354.5100000000002</v>
      </c>
      <c r="P3250" s="190" t="s">
        <v>657</v>
      </c>
      <c r="Q3250" s="377"/>
    </row>
    <row r="3251" spans="1:17" ht="63.75">
      <c r="A3251" s="265">
        <v>35</v>
      </c>
      <c r="B3251" s="190"/>
      <c r="C3251" s="266" t="s">
        <v>46</v>
      </c>
      <c r="D3251" s="267">
        <v>43973</v>
      </c>
      <c r="E3251" s="237" t="s">
        <v>7741</v>
      </c>
      <c r="F3251" s="237" t="s">
        <v>3</v>
      </c>
      <c r="G3251" s="237">
        <v>1839872</v>
      </c>
      <c r="H3251" s="190"/>
      <c r="I3251" s="248" t="s">
        <v>8296</v>
      </c>
      <c r="J3251" s="190"/>
      <c r="K3251" s="190"/>
      <c r="L3251" s="190"/>
      <c r="M3251" s="190"/>
      <c r="N3251" s="268">
        <v>0</v>
      </c>
      <c r="O3251" s="268">
        <v>5532.21</v>
      </c>
      <c r="P3251" s="190" t="s">
        <v>657</v>
      </c>
      <c r="Q3251" s="377"/>
    </row>
    <row r="3252" spans="1:17" ht="51">
      <c r="A3252" s="265">
        <v>234</v>
      </c>
      <c r="B3252" s="190"/>
      <c r="C3252" s="266" t="s">
        <v>633</v>
      </c>
      <c r="D3252" s="267">
        <v>43973</v>
      </c>
      <c r="E3252" s="237" t="s">
        <v>7742</v>
      </c>
      <c r="F3252" s="237" t="s">
        <v>3</v>
      </c>
      <c r="G3252" s="237">
        <v>1839889</v>
      </c>
      <c r="H3252" s="190"/>
      <c r="I3252" s="248" t="s">
        <v>8297</v>
      </c>
      <c r="J3252" s="190"/>
      <c r="K3252" s="190"/>
      <c r="L3252" s="190"/>
      <c r="M3252" s="190"/>
      <c r="N3252" s="268">
        <v>0</v>
      </c>
      <c r="O3252" s="268">
        <v>223</v>
      </c>
      <c r="P3252" s="190" t="s">
        <v>657</v>
      </c>
      <c r="Q3252" s="377"/>
    </row>
    <row r="3253" spans="1:17" ht="51">
      <c r="A3253" s="265">
        <v>234</v>
      </c>
      <c r="B3253" s="190"/>
      <c r="C3253" s="266" t="s">
        <v>633</v>
      </c>
      <c r="D3253" s="267">
        <v>43973</v>
      </c>
      <c r="E3253" s="237" t="s">
        <v>7743</v>
      </c>
      <c r="F3253" s="237" t="s">
        <v>3</v>
      </c>
      <c r="G3253" s="237">
        <v>1839890</v>
      </c>
      <c r="H3253" s="190"/>
      <c r="I3253" s="248" t="s">
        <v>8298</v>
      </c>
      <c r="J3253" s="190"/>
      <c r="K3253" s="190"/>
      <c r="L3253" s="190"/>
      <c r="M3253" s="190"/>
      <c r="N3253" s="268">
        <v>0</v>
      </c>
      <c r="O3253" s="268">
        <v>222.2</v>
      </c>
      <c r="P3253" s="190" t="s">
        <v>657</v>
      </c>
      <c r="Q3253" s="377"/>
    </row>
    <row r="3254" spans="1:17" ht="51">
      <c r="A3254" s="265">
        <v>234</v>
      </c>
      <c r="B3254" s="190"/>
      <c r="C3254" s="266" t="s">
        <v>633</v>
      </c>
      <c r="D3254" s="267">
        <v>43973</v>
      </c>
      <c r="E3254" s="237" t="s">
        <v>7744</v>
      </c>
      <c r="F3254" s="237" t="s">
        <v>3</v>
      </c>
      <c r="G3254" s="237">
        <v>1839891</v>
      </c>
      <c r="H3254" s="190"/>
      <c r="I3254" s="248" t="s">
        <v>8299</v>
      </c>
      <c r="J3254" s="190"/>
      <c r="K3254" s="190"/>
      <c r="L3254" s="190"/>
      <c r="M3254" s="190"/>
      <c r="N3254" s="268">
        <v>0</v>
      </c>
      <c r="O3254" s="268">
        <v>371</v>
      </c>
      <c r="P3254" s="190" t="s">
        <v>657</v>
      </c>
      <c r="Q3254" s="377"/>
    </row>
    <row r="3255" spans="1:17" ht="51">
      <c r="A3255" s="265">
        <v>234</v>
      </c>
      <c r="B3255" s="190"/>
      <c r="C3255" s="266" t="s">
        <v>633</v>
      </c>
      <c r="D3255" s="267">
        <v>43973</v>
      </c>
      <c r="E3255" s="237" t="s">
        <v>7745</v>
      </c>
      <c r="F3255" s="237" t="s">
        <v>3</v>
      </c>
      <c r="G3255" s="237">
        <v>1839892</v>
      </c>
      <c r="H3255" s="190"/>
      <c r="I3255" s="248" t="s">
        <v>8300</v>
      </c>
      <c r="J3255" s="190"/>
      <c r="K3255" s="190"/>
      <c r="L3255" s="190"/>
      <c r="M3255" s="190"/>
      <c r="N3255" s="268">
        <v>0</v>
      </c>
      <c r="O3255" s="268">
        <v>22</v>
      </c>
      <c r="P3255" s="190" t="s">
        <v>657</v>
      </c>
      <c r="Q3255" s="377"/>
    </row>
    <row r="3256" spans="1:17" ht="51">
      <c r="A3256" s="265">
        <v>249</v>
      </c>
      <c r="B3256" s="190"/>
      <c r="C3256" s="266" t="s">
        <v>111</v>
      </c>
      <c r="D3256" s="267">
        <v>43973</v>
      </c>
      <c r="E3256" s="237" t="s">
        <v>7746</v>
      </c>
      <c r="F3256" s="237" t="s">
        <v>3</v>
      </c>
      <c r="G3256" s="237">
        <v>1839894</v>
      </c>
      <c r="H3256" s="190"/>
      <c r="I3256" s="248" t="s">
        <v>8301</v>
      </c>
      <c r="J3256" s="190"/>
      <c r="K3256" s="190"/>
      <c r="L3256" s="190"/>
      <c r="M3256" s="190"/>
      <c r="N3256" s="268">
        <v>0</v>
      </c>
      <c r="O3256" s="268">
        <v>400</v>
      </c>
      <c r="P3256" s="190" t="s">
        <v>657</v>
      </c>
      <c r="Q3256" s="377"/>
    </row>
    <row r="3257" spans="1:17" ht="51">
      <c r="A3257" s="265">
        <v>249</v>
      </c>
      <c r="B3257" s="190"/>
      <c r="C3257" s="266" t="s">
        <v>111</v>
      </c>
      <c r="D3257" s="267">
        <v>43973</v>
      </c>
      <c r="E3257" s="237" t="s">
        <v>7747</v>
      </c>
      <c r="F3257" s="237" t="s">
        <v>3</v>
      </c>
      <c r="G3257" s="237">
        <v>1839895</v>
      </c>
      <c r="H3257" s="190"/>
      <c r="I3257" s="248" t="s">
        <v>8302</v>
      </c>
      <c r="J3257" s="190"/>
      <c r="K3257" s="190"/>
      <c r="L3257" s="190"/>
      <c r="M3257" s="190"/>
      <c r="N3257" s="268">
        <v>0</v>
      </c>
      <c r="O3257" s="268">
        <v>18.010000000000002</v>
      </c>
      <c r="P3257" s="190" t="s">
        <v>657</v>
      </c>
      <c r="Q3257" s="377"/>
    </row>
    <row r="3258" spans="1:17" ht="51">
      <c r="A3258" s="265">
        <v>650</v>
      </c>
      <c r="B3258" s="190"/>
      <c r="C3258" s="266" t="s">
        <v>184</v>
      </c>
      <c r="D3258" s="267">
        <v>43973</v>
      </c>
      <c r="E3258" s="237" t="s">
        <v>7748</v>
      </c>
      <c r="F3258" s="237" t="s">
        <v>3</v>
      </c>
      <c r="G3258" s="237">
        <v>1839903</v>
      </c>
      <c r="H3258" s="190"/>
      <c r="I3258" s="248" t="s">
        <v>7246</v>
      </c>
      <c r="J3258" s="190"/>
      <c r="K3258" s="190"/>
      <c r="L3258" s="190"/>
      <c r="M3258" s="190"/>
      <c r="N3258" s="268">
        <v>0</v>
      </c>
      <c r="O3258" s="268">
        <v>280</v>
      </c>
      <c r="P3258" s="190" t="s">
        <v>657</v>
      </c>
      <c r="Q3258" s="377"/>
    </row>
    <row r="3259" spans="1:17" ht="51">
      <c r="A3259" s="265">
        <v>20</v>
      </c>
      <c r="B3259" s="190"/>
      <c r="C3259" s="266" t="s">
        <v>44</v>
      </c>
      <c r="D3259" s="267">
        <v>43973</v>
      </c>
      <c r="E3259" s="237" t="s">
        <v>7749</v>
      </c>
      <c r="F3259" s="237" t="s">
        <v>3</v>
      </c>
      <c r="G3259" s="237">
        <v>1839904</v>
      </c>
      <c r="H3259" s="190"/>
      <c r="I3259" s="248" t="s">
        <v>8303</v>
      </c>
      <c r="J3259" s="190"/>
      <c r="K3259" s="190"/>
      <c r="L3259" s="190"/>
      <c r="M3259" s="190"/>
      <c r="N3259" s="268">
        <v>0</v>
      </c>
      <c r="O3259" s="268">
        <v>371</v>
      </c>
      <c r="P3259" s="190" t="s">
        <v>657</v>
      </c>
      <c r="Q3259" s="377"/>
    </row>
    <row r="3260" spans="1:17" ht="51">
      <c r="A3260" s="265">
        <v>86</v>
      </c>
      <c r="B3260" s="190"/>
      <c r="C3260" s="266" t="s">
        <v>56</v>
      </c>
      <c r="D3260" s="267">
        <v>43973</v>
      </c>
      <c r="E3260" s="237" t="s">
        <v>7750</v>
      </c>
      <c r="F3260" s="237" t="s">
        <v>3</v>
      </c>
      <c r="G3260" s="237">
        <v>1839905</v>
      </c>
      <c r="H3260" s="190"/>
      <c r="I3260" s="248" t="s">
        <v>8304</v>
      </c>
      <c r="J3260" s="190"/>
      <c r="K3260" s="190"/>
      <c r="L3260" s="190"/>
      <c r="M3260" s="190"/>
      <c r="N3260" s="268">
        <v>0</v>
      </c>
      <c r="O3260" s="268">
        <v>1882</v>
      </c>
      <c r="P3260" s="190" t="s">
        <v>657</v>
      </c>
      <c r="Q3260" s="377"/>
    </row>
    <row r="3261" spans="1:17" ht="51">
      <c r="A3261" s="265">
        <v>15</v>
      </c>
      <c r="B3261" s="190"/>
      <c r="C3261" s="266" t="s">
        <v>42</v>
      </c>
      <c r="D3261" s="267">
        <v>43973</v>
      </c>
      <c r="E3261" s="237" t="s">
        <v>7751</v>
      </c>
      <c r="F3261" s="237" t="s">
        <v>3</v>
      </c>
      <c r="G3261" s="237">
        <v>1839907</v>
      </c>
      <c r="H3261" s="190"/>
      <c r="I3261" s="248" t="s">
        <v>8305</v>
      </c>
      <c r="J3261" s="190"/>
      <c r="K3261" s="190"/>
      <c r="L3261" s="190"/>
      <c r="M3261" s="190"/>
      <c r="N3261" s="268">
        <v>0</v>
      </c>
      <c r="O3261" s="268">
        <v>37360</v>
      </c>
      <c r="P3261" s="190" t="s">
        <v>657</v>
      </c>
      <c r="Q3261" s="377"/>
    </row>
    <row r="3262" spans="1:17" ht="63.75">
      <c r="A3262" s="265">
        <v>20</v>
      </c>
      <c r="B3262" s="190"/>
      <c r="C3262" s="266" t="s">
        <v>44</v>
      </c>
      <c r="D3262" s="267">
        <v>43973</v>
      </c>
      <c r="E3262" s="237" t="s">
        <v>7752</v>
      </c>
      <c r="F3262" s="237" t="s">
        <v>3</v>
      </c>
      <c r="G3262" s="237">
        <v>1839908</v>
      </c>
      <c r="H3262" s="190"/>
      <c r="I3262" s="248" t="s">
        <v>8306</v>
      </c>
      <c r="J3262" s="190"/>
      <c r="K3262" s="190"/>
      <c r="L3262" s="190"/>
      <c r="M3262" s="190"/>
      <c r="N3262" s="268">
        <v>0</v>
      </c>
      <c r="O3262" s="268">
        <v>421.47</v>
      </c>
      <c r="P3262" s="190" t="s">
        <v>657</v>
      </c>
      <c r="Q3262" s="377"/>
    </row>
    <row r="3263" spans="1:17" ht="51">
      <c r="A3263" s="265">
        <v>87</v>
      </c>
      <c r="B3263" s="190"/>
      <c r="C3263" s="266" t="s">
        <v>57</v>
      </c>
      <c r="D3263" s="267">
        <v>43976</v>
      </c>
      <c r="E3263" s="237" t="s">
        <v>7753</v>
      </c>
      <c r="F3263" s="237" t="s">
        <v>3</v>
      </c>
      <c r="G3263" s="237">
        <v>1840044</v>
      </c>
      <c r="H3263" s="190"/>
      <c r="I3263" s="248" t="s">
        <v>8307</v>
      </c>
      <c r="J3263" s="190"/>
      <c r="K3263" s="190"/>
      <c r="L3263" s="190"/>
      <c r="M3263" s="190"/>
      <c r="N3263" s="268">
        <v>0</v>
      </c>
      <c r="O3263" s="268">
        <v>2666.66</v>
      </c>
      <c r="P3263" s="190" t="s">
        <v>657</v>
      </c>
      <c r="Q3263" s="377"/>
    </row>
    <row r="3264" spans="1:17" ht="51">
      <c r="A3264" s="265">
        <v>20</v>
      </c>
      <c r="B3264" s="190"/>
      <c r="C3264" s="266" t="s">
        <v>44</v>
      </c>
      <c r="D3264" s="267">
        <v>43976</v>
      </c>
      <c r="E3264" s="237" t="s">
        <v>7754</v>
      </c>
      <c r="F3264" s="237" t="s">
        <v>3</v>
      </c>
      <c r="G3264" s="237">
        <v>1840045</v>
      </c>
      <c r="H3264" s="190"/>
      <c r="I3264" s="248" t="s">
        <v>8308</v>
      </c>
      <c r="J3264" s="190"/>
      <c r="K3264" s="190"/>
      <c r="L3264" s="190"/>
      <c r="M3264" s="190"/>
      <c r="N3264" s="268">
        <v>0</v>
      </c>
      <c r="O3264" s="268">
        <v>322</v>
      </c>
      <c r="P3264" s="190" t="s">
        <v>657</v>
      </c>
      <c r="Q3264" s="377"/>
    </row>
    <row r="3265" spans="1:17" ht="51">
      <c r="A3265" s="265">
        <v>20</v>
      </c>
      <c r="B3265" s="190"/>
      <c r="C3265" s="266" t="s">
        <v>44</v>
      </c>
      <c r="D3265" s="267">
        <v>43976</v>
      </c>
      <c r="E3265" s="237" t="s">
        <v>7755</v>
      </c>
      <c r="F3265" s="237" t="s">
        <v>3</v>
      </c>
      <c r="G3265" s="237">
        <v>1840046</v>
      </c>
      <c r="H3265" s="190"/>
      <c r="I3265" s="248" t="s">
        <v>8309</v>
      </c>
      <c r="J3265" s="190"/>
      <c r="K3265" s="190"/>
      <c r="L3265" s="190"/>
      <c r="M3265" s="190"/>
      <c r="N3265" s="268">
        <v>0</v>
      </c>
      <c r="O3265" s="268">
        <v>612</v>
      </c>
      <c r="P3265" s="190" t="s">
        <v>657</v>
      </c>
      <c r="Q3265" s="377"/>
    </row>
    <row r="3266" spans="1:17" ht="51">
      <c r="A3266" s="265">
        <v>20</v>
      </c>
      <c r="B3266" s="190"/>
      <c r="C3266" s="266" t="s">
        <v>44</v>
      </c>
      <c r="D3266" s="267">
        <v>43976</v>
      </c>
      <c r="E3266" s="237" t="s">
        <v>7756</v>
      </c>
      <c r="F3266" s="237" t="s">
        <v>3</v>
      </c>
      <c r="G3266" s="237">
        <v>1840047</v>
      </c>
      <c r="H3266" s="190"/>
      <c r="I3266" s="248" t="s">
        <v>8310</v>
      </c>
      <c r="J3266" s="190"/>
      <c r="K3266" s="190"/>
      <c r="L3266" s="190"/>
      <c r="M3266" s="190"/>
      <c r="N3266" s="268">
        <v>0</v>
      </c>
      <c r="O3266" s="268">
        <v>22.5</v>
      </c>
      <c r="P3266" s="190" t="s">
        <v>657</v>
      </c>
      <c r="Q3266" s="377"/>
    </row>
    <row r="3267" spans="1:17" ht="51">
      <c r="A3267" s="265">
        <v>16</v>
      </c>
      <c r="B3267" s="190"/>
      <c r="C3267" s="266" t="s">
        <v>43</v>
      </c>
      <c r="D3267" s="267">
        <v>43976</v>
      </c>
      <c r="E3267" s="237" t="s">
        <v>7757</v>
      </c>
      <c r="F3267" s="237" t="s">
        <v>3</v>
      </c>
      <c r="G3267" s="237">
        <v>1840062</v>
      </c>
      <c r="H3267" s="190"/>
      <c r="I3267" s="248" t="s">
        <v>8311</v>
      </c>
      <c r="J3267" s="190"/>
      <c r="K3267" s="190"/>
      <c r="L3267" s="190"/>
      <c r="M3267" s="190"/>
      <c r="N3267" s="268">
        <v>0</v>
      </c>
      <c r="O3267" s="268">
        <v>4398</v>
      </c>
      <c r="P3267" s="190" t="s">
        <v>657</v>
      </c>
      <c r="Q3267" s="377"/>
    </row>
    <row r="3268" spans="1:17" ht="51">
      <c r="A3268" s="265">
        <v>46</v>
      </c>
      <c r="B3268" s="190"/>
      <c r="C3268" s="266" t="s">
        <v>48</v>
      </c>
      <c r="D3268" s="267">
        <v>43976</v>
      </c>
      <c r="E3268" s="237" t="s">
        <v>7758</v>
      </c>
      <c r="F3268" s="237" t="s">
        <v>3</v>
      </c>
      <c r="G3268" s="237">
        <v>1840079</v>
      </c>
      <c r="H3268" s="190"/>
      <c r="I3268" s="248" t="s">
        <v>8312</v>
      </c>
      <c r="J3268" s="190"/>
      <c r="K3268" s="190"/>
      <c r="L3268" s="190"/>
      <c r="M3268" s="190"/>
      <c r="N3268" s="268">
        <v>0</v>
      </c>
      <c r="O3268" s="268">
        <v>346.92</v>
      </c>
      <c r="P3268" s="190" t="s">
        <v>657</v>
      </c>
      <c r="Q3268" s="377"/>
    </row>
    <row r="3269" spans="1:17" ht="38.25">
      <c r="A3269" s="265">
        <v>86</v>
      </c>
      <c r="B3269" s="190"/>
      <c r="C3269" s="266" t="s">
        <v>56</v>
      </c>
      <c r="D3269" s="267">
        <v>43976</v>
      </c>
      <c r="E3269" s="237" t="s">
        <v>7759</v>
      </c>
      <c r="F3269" s="237" t="s">
        <v>3</v>
      </c>
      <c r="G3269" s="237">
        <v>1840093</v>
      </c>
      <c r="H3269" s="190"/>
      <c r="I3269" s="248" t="s">
        <v>8313</v>
      </c>
      <c r="J3269" s="190"/>
      <c r="K3269" s="190"/>
      <c r="L3269" s="190"/>
      <c r="M3269" s="190"/>
      <c r="N3269" s="268">
        <v>0</v>
      </c>
      <c r="O3269" s="268">
        <v>50</v>
      </c>
      <c r="P3269" s="190" t="s">
        <v>657</v>
      </c>
      <c r="Q3269" s="377"/>
    </row>
    <row r="3270" spans="1:17" ht="51">
      <c r="A3270" s="265">
        <v>586</v>
      </c>
      <c r="B3270" s="190"/>
      <c r="C3270" s="266" t="s">
        <v>181</v>
      </c>
      <c r="D3270" s="267">
        <v>43976</v>
      </c>
      <c r="E3270" s="237" t="s">
        <v>7760</v>
      </c>
      <c r="F3270" s="237" t="s">
        <v>3</v>
      </c>
      <c r="G3270" s="237">
        <v>1840103</v>
      </c>
      <c r="H3270" s="190"/>
      <c r="I3270" s="248" t="s">
        <v>8314</v>
      </c>
      <c r="J3270" s="190"/>
      <c r="K3270" s="190"/>
      <c r="L3270" s="190"/>
      <c r="M3270" s="190"/>
      <c r="N3270" s="268">
        <v>0</v>
      </c>
      <c r="O3270" s="268">
        <v>437.5</v>
      </c>
      <c r="P3270" s="190" t="s">
        <v>657</v>
      </c>
      <c r="Q3270" s="377"/>
    </row>
    <row r="3271" spans="1:17" ht="38.25">
      <c r="A3271" s="265">
        <v>283</v>
      </c>
      <c r="B3271" s="190"/>
      <c r="C3271" s="266" t="s">
        <v>124</v>
      </c>
      <c r="D3271" s="267">
        <v>43976</v>
      </c>
      <c r="E3271" s="237" t="s">
        <v>7761</v>
      </c>
      <c r="F3271" s="237" t="s">
        <v>3</v>
      </c>
      <c r="G3271" s="237">
        <v>1840106</v>
      </c>
      <c r="H3271" s="190"/>
      <c r="I3271" s="248" t="s">
        <v>8315</v>
      </c>
      <c r="J3271" s="190"/>
      <c r="K3271" s="190"/>
      <c r="L3271" s="190"/>
      <c r="M3271" s="190"/>
      <c r="N3271" s="268">
        <v>0</v>
      </c>
      <c r="O3271" s="268">
        <v>1113</v>
      </c>
      <c r="P3271" s="190" t="s">
        <v>657</v>
      </c>
      <c r="Q3271" s="377"/>
    </row>
    <row r="3272" spans="1:17" ht="63.75">
      <c r="A3272" s="265">
        <v>20</v>
      </c>
      <c r="B3272" s="190"/>
      <c r="C3272" s="266" t="s">
        <v>44</v>
      </c>
      <c r="D3272" s="267">
        <v>43976</v>
      </c>
      <c r="E3272" s="237" t="s">
        <v>7762</v>
      </c>
      <c r="F3272" s="237" t="s">
        <v>3</v>
      </c>
      <c r="G3272" s="237">
        <v>1840109</v>
      </c>
      <c r="H3272" s="190"/>
      <c r="I3272" s="248" t="s">
        <v>8316</v>
      </c>
      <c r="J3272" s="190"/>
      <c r="K3272" s="190"/>
      <c r="L3272" s="190"/>
      <c r="M3272" s="190"/>
      <c r="N3272" s="268">
        <v>0</v>
      </c>
      <c r="O3272" s="268">
        <v>800</v>
      </c>
      <c r="P3272" s="190" t="s">
        <v>657</v>
      </c>
      <c r="Q3272" s="377"/>
    </row>
    <row r="3273" spans="1:17" ht="51">
      <c r="A3273" s="265">
        <v>20</v>
      </c>
      <c r="B3273" s="190"/>
      <c r="C3273" s="266" t="s">
        <v>44</v>
      </c>
      <c r="D3273" s="267">
        <v>43977</v>
      </c>
      <c r="E3273" s="237" t="s">
        <v>7763</v>
      </c>
      <c r="F3273" s="237" t="s">
        <v>3</v>
      </c>
      <c r="G3273" s="237">
        <v>1840270</v>
      </c>
      <c r="H3273" s="190"/>
      <c r="I3273" s="248" t="s">
        <v>8317</v>
      </c>
      <c r="J3273" s="190"/>
      <c r="K3273" s="190"/>
      <c r="L3273" s="190"/>
      <c r="M3273" s="190"/>
      <c r="N3273" s="268">
        <v>0</v>
      </c>
      <c r="O3273" s="268">
        <v>511.5</v>
      </c>
      <c r="P3273" s="190" t="s">
        <v>657</v>
      </c>
      <c r="Q3273" s="377"/>
    </row>
    <row r="3274" spans="1:17" ht="63.75">
      <c r="A3274" s="265">
        <v>20</v>
      </c>
      <c r="B3274" s="190"/>
      <c r="C3274" s="266" t="s">
        <v>44</v>
      </c>
      <c r="D3274" s="267">
        <v>43977</v>
      </c>
      <c r="E3274" s="237" t="s">
        <v>7764</v>
      </c>
      <c r="F3274" s="237" t="s">
        <v>3</v>
      </c>
      <c r="G3274" s="237">
        <v>1840271</v>
      </c>
      <c r="H3274" s="190"/>
      <c r="I3274" s="248" t="s">
        <v>8318</v>
      </c>
      <c r="J3274" s="190"/>
      <c r="K3274" s="190"/>
      <c r="L3274" s="190"/>
      <c r="M3274" s="190"/>
      <c r="N3274" s="268">
        <v>0</v>
      </c>
      <c r="O3274" s="268">
        <v>558</v>
      </c>
      <c r="P3274" s="190" t="s">
        <v>657</v>
      </c>
      <c r="Q3274" s="377"/>
    </row>
    <row r="3275" spans="1:17" ht="51">
      <c r="A3275" s="265">
        <v>20</v>
      </c>
      <c r="B3275" s="190"/>
      <c r="C3275" s="266" t="s">
        <v>44</v>
      </c>
      <c r="D3275" s="267">
        <v>43977</v>
      </c>
      <c r="E3275" s="237" t="s">
        <v>7765</v>
      </c>
      <c r="F3275" s="237" t="s">
        <v>3</v>
      </c>
      <c r="G3275" s="237">
        <v>1840272</v>
      </c>
      <c r="H3275" s="190"/>
      <c r="I3275" s="248" t="s">
        <v>8319</v>
      </c>
      <c r="J3275" s="190"/>
      <c r="K3275" s="190"/>
      <c r="L3275" s="190"/>
      <c r="M3275" s="190"/>
      <c r="N3275" s="268">
        <v>0</v>
      </c>
      <c r="O3275" s="268">
        <v>10</v>
      </c>
      <c r="P3275" s="190" t="s">
        <v>657</v>
      </c>
      <c r="Q3275" s="377"/>
    </row>
    <row r="3276" spans="1:17" ht="51">
      <c r="A3276" s="265">
        <v>20</v>
      </c>
      <c r="B3276" s="190"/>
      <c r="C3276" s="266" t="s">
        <v>44</v>
      </c>
      <c r="D3276" s="267">
        <v>43977</v>
      </c>
      <c r="E3276" s="237" t="s">
        <v>7766</v>
      </c>
      <c r="F3276" s="237" t="s">
        <v>3</v>
      </c>
      <c r="G3276" s="237">
        <v>1840273</v>
      </c>
      <c r="H3276" s="190"/>
      <c r="I3276" s="248" t="s">
        <v>8320</v>
      </c>
      <c r="J3276" s="190"/>
      <c r="K3276" s="190"/>
      <c r="L3276" s="190"/>
      <c r="M3276" s="190"/>
      <c r="N3276" s="268">
        <v>0</v>
      </c>
      <c r="O3276" s="268">
        <v>1</v>
      </c>
      <c r="P3276" s="190" t="s">
        <v>657</v>
      </c>
      <c r="Q3276" s="377"/>
    </row>
    <row r="3277" spans="1:17" ht="51">
      <c r="A3277" s="265">
        <v>20</v>
      </c>
      <c r="B3277" s="190"/>
      <c r="C3277" s="266" t="s">
        <v>44</v>
      </c>
      <c r="D3277" s="267">
        <v>43977</v>
      </c>
      <c r="E3277" s="237" t="s">
        <v>7767</v>
      </c>
      <c r="F3277" s="237" t="s">
        <v>3</v>
      </c>
      <c r="G3277" s="237">
        <v>1840274</v>
      </c>
      <c r="H3277" s="190"/>
      <c r="I3277" s="248" t="s">
        <v>8321</v>
      </c>
      <c r="J3277" s="190"/>
      <c r="K3277" s="190"/>
      <c r="L3277" s="190"/>
      <c r="M3277" s="190"/>
      <c r="N3277" s="268">
        <v>0</v>
      </c>
      <c r="O3277" s="268">
        <v>8</v>
      </c>
      <c r="P3277" s="190" t="s">
        <v>657</v>
      </c>
      <c r="Q3277" s="377"/>
    </row>
    <row r="3278" spans="1:17" ht="51">
      <c r="A3278" s="265">
        <v>20</v>
      </c>
      <c r="B3278" s="190"/>
      <c r="C3278" s="266" t="s">
        <v>44</v>
      </c>
      <c r="D3278" s="267">
        <v>43977</v>
      </c>
      <c r="E3278" s="237" t="s">
        <v>7768</v>
      </c>
      <c r="F3278" s="237" t="s">
        <v>3</v>
      </c>
      <c r="G3278" s="237">
        <v>1840275</v>
      </c>
      <c r="H3278" s="190"/>
      <c r="I3278" s="248" t="s">
        <v>8322</v>
      </c>
      <c r="J3278" s="190"/>
      <c r="K3278" s="190"/>
      <c r="L3278" s="190"/>
      <c r="M3278" s="190"/>
      <c r="N3278" s="268">
        <v>0</v>
      </c>
      <c r="O3278" s="268">
        <v>63.28</v>
      </c>
      <c r="P3278" s="190" t="s">
        <v>657</v>
      </c>
      <c r="Q3278" s="377"/>
    </row>
    <row r="3279" spans="1:17" ht="51">
      <c r="A3279" s="265">
        <v>20</v>
      </c>
      <c r="B3279" s="190"/>
      <c r="C3279" s="266" t="s">
        <v>44</v>
      </c>
      <c r="D3279" s="267">
        <v>43977</v>
      </c>
      <c r="E3279" s="237" t="s">
        <v>7769</v>
      </c>
      <c r="F3279" s="237" t="s">
        <v>3</v>
      </c>
      <c r="G3279" s="237">
        <v>1840276</v>
      </c>
      <c r="H3279" s="190"/>
      <c r="I3279" s="248" t="s">
        <v>8323</v>
      </c>
      <c r="J3279" s="190"/>
      <c r="K3279" s="190"/>
      <c r="L3279" s="190"/>
      <c r="M3279" s="190"/>
      <c r="N3279" s="268">
        <v>0</v>
      </c>
      <c r="O3279" s="268">
        <v>9.7200000000000006</v>
      </c>
      <c r="P3279" s="190" t="s">
        <v>657</v>
      </c>
      <c r="Q3279" s="377"/>
    </row>
    <row r="3280" spans="1:17" ht="51">
      <c r="A3280" s="265">
        <v>650</v>
      </c>
      <c r="B3280" s="190"/>
      <c r="C3280" s="266" t="s">
        <v>184</v>
      </c>
      <c r="D3280" s="267">
        <v>43977</v>
      </c>
      <c r="E3280" s="237" t="s">
        <v>7770</v>
      </c>
      <c r="F3280" s="237" t="s">
        <v>3</v>
      </c>
      <c r="G3280" s="237">
        <v>1840290</v>
      </c>
      <c r="H3280" s="190"/>
      <c r="I3280" s="248" t="s">
        <v>8324</v>
      </c>
      <c r="J3280" s="190"/>
      <c r="K3280" s="190"/>
      <c r="L3280" s="190"/>
      <c r="M3280" s="190"/>
      <c r="N3280" s="268">
        <v>0</v>
      </c>
      <c r="O3280" s="268">
        <v>276.5</v>
      </c>
      <c r="P3280" s="190" t="s">
        <v>657</v>
      </c>
      <c r="Q3280" s="377"/>
    </row>
    <row r="3281" spans="1:17" ht="51">
      <c r="A3281" s="265">
        <v>378</v>
      </c>
      <c r="B3281" s="190"/>
      <c r="C3281" s="266" t="s">
        <v>628</v>
      </c>
      <c r="D3281" s="267">
        <v>43977</v>
      </c>
      <c r="E3281" s="237" t="s">
        <v>7771</v>
      </c>
      <c r="F3281" s="237" t="s">
        <v>3</v>
      </c>
      <c r="G3281" s="237">
        <v>1840313</v>
      </c>
      <c r="H3281" s="190"/>
      <c r="I3281" s="248" t="s">
        <v>8325</v>
      </c>
      <c r="J3281" s="190"/>
      <c r="K3281" s="190"/>
      <c r="L3281" s="190"/>
      <c r="M3281" s="190"/>
      <c r="N3281" s="268">
        <v>0</v>
      </c>
      <c r="O3281" s="268">
        <v>1600</v>
      </c>
      <c r="P3281" s="190" t="s">
        <v>657</v>
      </c>
      <c r="Q3281" s="377"/>
    </row>
    <row r="3282" spans="1:17" ht="38.25">
      <c r="A3282" s="265">
        <v>580</v>
      </c>
      <c r="B3282" s="190"/>
      <c r="C3282" s="266" t="s">
        <v>178</v>
      </c>
      <c r="D3282" s="267">
        <v>43977</v>
      </c>
      <c r="E3282" s="237" t="s">
        <v>7772</v>
      </c>
      <c r="F3282" s="237" t="s">
        <v>3</v>
      </c>
      <c r="G3282" s="237">
        <v>1840322</v>
      </c>
      <c r="H3282" s="190"/>
      <c r="I3282" s="248" t="s">
        <v>8326</v>
      </c>
      <c r="J3282" s="190"/>
      <c r="K3282" s="190"/>
      <c r="L3282" s="190"/>
      <c r="M3282" s="190"/>
      <c r="N3282" s="268">
        <v>0</v>
      </c>
      <c r="O3282" s="268">
        <v>1065.31</v>
      </c>
      <c r="P3282" s="190" t="s">
        <v>657</v>
      </c>
      <c r="Q3282" s="377"/>
    </row>
    <row r="3283" spans="1:17" ht="51">
      <c r="A3283" s="265">
        <v>20</v>
      </c>
      <c r="B3283" s="190"/>
      <c r="C3283" s="266" t="s">
        <v>44</v>
      </c>
      <c r="D3283" s="267">
        <v>43977</v>
      </c>
      <c r="E3283" s="237" t="s">
        <v>7773</v>
      </c>
      <c r="F3283" s="237" t="s">
        <v>3</v>
      </c>
      <c r="G3283" s="237">
        <v>1840323</v>
      </c>
      <c r="H3283" s="190"/>
      <c r="I3283" s="248" t="s">
        <v>8327</v>
      </c>
      <c r="J3283" s="190"/>
      <c r="K3283" s="190"/>
      <c r="L3283" s="190"/>
      <c r="M3283" s="190"/>
      <c r="N3283" s="268">
        <v>0</v>
      </c>
      <c r="O3283" s="268">
        <v>150</v>
      </c>
      <c r="P3283" s="190" t="s">
        <v>657</v>
      </c>
      <c r="Q3283" s="377"/>
    </row>
    <row r="3284" spans="1:17" ht="63.75">
      <c r="A3284" s="265">
        <v>20</v>
      </c>
      <c r="B3284" s="190"/>
      <c r="C3284" s="266" t="s">
        <v>44</v>
      </c>
      <c r="D3284" s="267">
        <v>43977</v>
      </c>
      <c r="E3284" s="237" t="s">
        <v>7774</v>
      </c>
      <c r="F3284" s="237" t="s">
        <v>3</v>
      </c>
      <c r="G3284" s="237">
        <v>1840325</v>
      </c>
      <c r="H3284" s="190"/>
      <c r="I3284" s="248" t="s">
        <v>8328</v>
      </c>
      <c r="J3284" s="190"/>
      <c r="K3284" s="190"/>
      <c r="L3284" s="190"/>
      <c r="M3284" s="190"/>
      <c r="N3284" s="268">
        <v>0</v>
      </c>
      <c r="O3284" s="268">
        <v>20000</v>
      </c>
      <c r="P3284" s="190" t="s">
        <v>657</v>
      </c>
      <c r="Q3284" s="377"/>
    </row>
    <row r="3285" spans="1:17" ht="51">
      <c r="A3285" s="265">
        <v>650</v>
      </c>
      <c r="B3285" s="190"/>
      <c r="C3285" s="266" t="s">
        <v>184</v>
      </c>
      <c r="D3285" s="267">
        <v>43977</v>
      </c>
      <c r="E3285" s="237" t="s">
        <v>7775</v>
      </c>
      <c r="F3285" s="237" t="s">
        <v>3</v>
      </c>
      <c r="G3285" s="237">
        <v>1840326</v>
      </c>
      <c r="H3285" s="190"/>
      <c r="I3285" s="248" t="s">
        <v>8329</v>
      </c>
      <c r="J3285" s="190"/>
      <c r="K3285" s="190"/>
      <c r="L3285" s="190"/>
      <c r="M3285" s="190"/>
      <c r="N3285" s="268">
        <v>0</v>
      </c>
      <c r="O3285" s="268">
        <v>10746</v>
      </c>
      <c r="P3285" s="190" t="s">
        <v>657</v>
      </c>
      <c r="Q3285" s="377"/>
    </row>
    <row r="3286" spans="1:17" ht="51">
      <c r="A3286" s="265" t="s">
        <v>562</v>
      </c>
      <c r="B3286" s="190"/>
      <c r="C3286" s="266" t="s">
        <v>604</v>
      </c>
      <c r="D3286" s="267">
        <v>43977</v>
      </c>
      <c r="E3286" s="237" t="s">
        <v>7776</v>
      </c>
      <c r="F3286" s="237" t="s">
        <v>3</v>
      </c>
      <c r="G3286" s="237">
        <v>1840331</v>
      </c>
      <c r="H3286" s="190"/>
      <c r="I3286" s="248" t="s">
        <v>8330</v>
      </c>
      <c r="J3286" s="190"/>
      <c r="K3286" s="190"/>
      <c r="L3286" s="190"/>
      <c r="M3286" s="190"/>
      <c r="N3286" s="268">
        <v>0</v>
      </c>
      <c r="O3286" s="268">
        <v>292</v>
      </c>
      <c r="P3286" s="190" t="s">
        <v>657</v>
      </c>
      <c r="Q3286" s="377"/>
    </row>
    <row r="3287" spans="1:17" ht="38.25">
      <c r="A3287" s="265">
        <v>20</v>
      </c>
      <c r="B3287" s="190"/>
      <c r="C3287" s="266" t="s">
        <v>44</v>
      </c>
      <c r="D3287" s="267">
        <v>43978</v>
      </c>
      <c r="E3287" s="237" t="s">
        <v>7777</v>
      </c>
      <c r="F3287" s="237" t="s">
        <v>3</v>
      </c>
      <c r="G3287" s="237">
        <v>1840451</v>
      </c>
      <c r="H3287" s="190"/>
      <c r="I3287" s="248" t="s">
        <v>8331</v>
      </c>
      <c r="J3287" s="190"/>
      <c r="K3287" s="190"/>
      <c r="L3287" s="190"/>
      <c r="M3287" s="190"/>
      <c r="N3287" s="268">
        <v>0</v>
      </c>
      <c r="O3287" s="268">
        <v>3258</v>
      </c>
      <c r="P3287" s="190" t="s">
        <v>657</v>
      </c>
      <c r="Q3287" s="377"/>
    </row>
    <row r="3288" spans="1:17" ht="51">
      <c r="A3288" s="265">
        <v>20</v>
      </c>
      <c r="B3288" s="190"/>
      <c r="C3288" s="266" t="s">
        <v>44</v>
      </c>
      <c r="D3288" s="267">
        <v>43978</v>
      </c>
      <c r="E3288" s="237" t="s">
        <v>7778</v>
      </c>
      <c r="F3288" s="237" t="s">
        <v>3</v>
      </c>
      <c r="G3288" s="237">
        <v>1840464</v>
      </c>
      <c r="H3288" s="190"/>
      <c r="I3288" s="248" t="s">
        <v>8332</v>
      </c>
      <c r="J3288" s="190"/>
      <c r="K3288" s="190"/>
      <c r="L3288" s="190"/>
      <c r="M3288" s="190"/>
      <c r="N3288" s="268">
        <v>0</v>
      </c>
      <c r="O3288" s="268">
        <v>2000</v>
      </c>
      <c r="P3288" s="190" t="s">
        <v>657</v>
      </c>
      <c r="Q3288" s="377"/>
    </row>
    <row r="3289" spans="1:17" ht="51">
      <c r="A3289" s="265">
        <v>1201</v>
      </c>
      <c r="B3289" s="190"/>
      <c r="C3289" s="266" t="s">
        <v>238</v>
      </c>
      <c r="D3289" s="267">
        <v>43978</v>
      </c>
      <c r="E3289" s="237" t="s">
        <v>7779</v>
      </c>
      <c r="F3289" s="237" t="s">
        <v>3</v>
      </c>
      <c r="G3289" s="237">
        <v>1840470</v>
      </c>
      <c r="H3289" s="190"/>
      <c r="I3289" s="248" t="s">
        <v>8333</v>
      </c>
      <c r="J3289" s="190"/>
      <c r="K3289" s="190"/>
      <c r="L3289" s="190"/>
      <c r="M3289" s="190"/>
      <c r="N3289" s="268">
        <v>0</v>
      </c>
      <c r="O3289" s="268">
        <v>5280.61</v>
      </c>
      <c r="P3289" s="190" t="s">
        <v>657</v>
      </c>
      <c r="Q3289" s="377"/>
    </row>
    <row r="3290" spans="1:17" ht="51">
      <c r="A3290" s="265">
        <v>66</v>
      </c>
      <c r="B3290" s="190"/>
      <c r="C3290" s="266" t="s">
        <v>52</v>
      </c>
      <c r="D3290" s="267">
        <v>43978</v>
      </c>
      <c r="E3290" s="237" t="s">
        <v>7780</v>
      </c>
      <c r="F3290" s="237" t="s">
        <v>3</v>
      </c>
      <c r="G3290" s="237">
        <v>1840471</v>
      </c>
      <c r="H3290" s="190"/>
      <c r="I3290" s="248" t="s">
        <v>8334</v>
      </c>
      <c r="J3290" s="190"/>
      <c r="K3290" s="190"/>
      <c r="L3290" s="190"/>
      <c r="M3290" s="190"/>
      <c r="N3290" s="268">
        <v>0</v>
      </c>
      <c r="O3290" s="268">
        <v>1978.04</v>
      </c>
      <c r="P3290" s="190" t="s">
        <v>657</v>
      </c>
      <c r="Q3290" s="377"/>
    </row>
    <row r="3291" spans="1:17" ht="51">
      <c r="A3291" s="265" t="s">
        <v>553</v>
      </c>
      <c r="B3291" s="190"/>
      <c r="C3291" s="266" t="s">
        <v>605</v>
      </c>
      <c r="D3291" s="267">
        <v>43978</v>
      </c>
      <c r="E3291" s="237" t="s">
        <v>7781</v>
      </c>
      <c r="F3291" s="237" t="s">
        <v>3</v>
      </c>
      <c r="G3291" s="237">
        <v>1840472</v>
      </c>
      <c r="H3291" s="190"/>
      <c r="I3291" s="248" t="s">
        <v>8335</v>
      </c>
      <c r="J3291" s="190"/>
      <c r="K3291" s="190"/>
      <c r="L3291" s="190"/>
      <c r="M3291" s="190"/>
      <c r="N3291" s="268">
        <v>0</v>
      </c>
      <c r="O3291" s="268">
        <v>3914.2</v>
      </c>
      <c r="P3291" s="190" t="s">
        <v>657</v>
      </c>
      <c r="Q3291" s="377"/>
    </row>
    <row r="3292" spans="1:17" ht="51">
      <c r="A3292" s="265">
        <v>25</v>
      </c>
      <c r="B3292" s="190"/>
      <c r="C3292" s="266" t="s">
        <v>45</v>
      </c>
      <c r="D3292" s="267">
        <v>43978</v>
      </c>
      <c r="E3292" s="237" t="s">
        <v>7782</v>
      </c>
      <c r="F3292" s="237" t="s">
        <v>3</v>
      </c>
      <c r="G3292" s="237">
        <v>1840488</v>
      </c>
      <c r="H3292" s="190"/>
      <c r="I3292" s="248" t="s">
        <v>8336</v>
      </c>
      <c r="J3292" s="190"/>
      <c r="K3292" s="190"/>
      <c r="L3292" s="190"/>
      <c r="M3292" s="190"/>
      <c r="N3292" s="268">
        <v>0</v>
      </c>
      <c r="O3292" s="268">
        <v>31100</v>
      </c>
      <c r="P3292" s="190" t="s">
        <v>657</v>
      </c>
      <c r="Q3292" s="377"/>
    </row>
    <row r="3293" spans="1:17" ht="38.25">
      <c r="A3293" s="265">
        <v>20</v>
      </c>
      <c r="B3293" s="190"/>
      <c r="C3293" s="266" t="s">
        <v>44</v>
      </c>
      <c r="D3293" s="267">
        <v>43978</v>
      </c>
      <c r="E3293" s="237" t="s">
        <v>7783</v>
      </c>
      <c r="F3293" s="237" t="s">
        <v>3</v>
      </c>
      <c r="G3293" s="237">
        <v>1840490</v>
      </c>
      <c r="H3293" s="190"/>
      <c r="I3293" s="248" t="s">
        <v>8337</v>
      </c>
      <c r="J3293" s="190"/>
      <c r="K3293" s="190"/>
      <c r="L3293" s="190"/>
      <c r="M3293" s="190"/>
      <c r="N3293" s="268">
        <v>0</v>
      </c>
      <c r="O3293" s="268">
        <v>15</v>
      </c>
      <c r="P3293" s="190" t="s">
        <v>657</v>
      </c>
      <c r="Q3293" s="377"/>
    </row>
    <row r="3294" spans="1:17" ht="38.25">
      <c r="A3294" s="265">
        <v>20</v>
      </c>
      <c r="B3294" s="190"/>
      <c r="C3294" s="266" t="s">
        <v>44</v>
      </c>
      <c r="D3294" s="267">
        <v>43978</v>
      </c>
      <c r="E3294" s="237" t="s">
        <v>7784</v>
      </c>
      <c r="F3294" s="237" t="s">
        <v>3</v>
      </c>
      <c r="G3294" s="237">
        <v>1840491</v>
      </c>
      <c r="H3294" s="190"/>
      <c r="I3294" s="248" t="s">
        <v>8337</v>
      </c>
      <c r="J3294" s="190"/>
      <c r="K3294" s="190"/>
      <c r="L3294" s="190"/>
      <c r="M3294" s="190"/>
      <c r="N3294" s="268">
        <v>0</v>
      </c>
      <c r="O3294" s="268">
        <v>26.8</v>
      </c>
      <c r="P3294" s="190" t="s">
        <v>657</v>
      </c>
      <c r="Q3294" s="377"/>
    </row>
    <row r="3295" spans="1:17" ht="63.75">
      <c r="A3295" s="265" t="s">
        <v>553</v>
      </c>
      <c r="B3295" s="190"/>
      <c r="C3295" s="266" t="s">
        <v>605</v>
      </c>
      <c r="D3295" s="267">
        <v>43978</v>
      </c>
      <c r="E3295" s="237" t="s">
        <v>7785</v>
      </c>
      <c r="F3295" s="237" t="s">
        <v>3</v>
      </c>
      <c r="G3295" s="237">
        <v>1840495</v>
      </c>
      <c r="H3295" s="190"/>
      <c r="I3295" s="248" t="s">
        <v>8338</v>
      </c>
      <c r="J3295" s="190"/>
      <c r="K3295" s="190"/>
      <c r="L3295" s="190"/>
      <c r="M3295" s="190"/>
      <c r="N3295" s="268">
        <v>0</v>
      </c>
      <c r="O3295" s="268">
        <v>132.36000000000001</v>
      </c>
      <c r="P3295" s="190" t="s">
        <v>657</v>
      </c>
      <c r="Q3295" s="377"/>
    </row>
    <row r="3296" spans="1:17" ht="51">
      <c r="A3296" s="265">
        <v>48</v>
      </c>
      <c r="B3296" s="190"/>
      <c r="C3296" s="266" t="s">
        <v>50</v>
      </c>
      <c r="D3296" s="267">
        <v>43978</v>
      </c>
      <c r="E3296" s="237" t="s">
        <v>7786</v>
      </c>
      <c r="F3296" s="237" t="s">
        <v>3</v>
      </c>
      <c r="G3296" s="237">
        <v>1840500</v>
      </c>
      <c r="H3296" s="190"/>
      <c r="I3296" s="248" t="s">
        <v>8339</v>
      </c>
      <c r="J3296" s="190"/>
      <c r="K3296" s="190"/>
      <c r="L3296" s="190"/>
      <c r="M3296" s="190"/>
      <c r="N3296" s="268">
        <v>0</v>
      </c>
      <c r="O3296" s="268">
        <v>21462</v>
      </c>
      <c r="P3296" s="190" t="s">
        <v>657</v>
      </c>
      <c r="Q3296" s="377"/>
    </row>
    <row r="3297" spans="1:17" ht="51">
      <c r="A3297" s="265">
        <v>46</v>
      </c>
      <c r="B3297" s="190"/>
      <c r="C3297" s="266" t="s">
        <v>48</v>
      </c>
      <c r="D3297" s="267">
        <v>43978</v>
      </c>
      <c r="E3297" s="237" t="s">
        <v>7787</v>
      </c>
      <c r="F3297" s="237" t="s">
        <v>3</v>
      </c>
      <c r="G3297" s="237">
        <v>1840502</v>
      </c>
      <c r="H3297" s="190"/>
      <c r="I3297" s="248" t="s">
        <v>8340</v>
      </c>
      <c r="J3297" s="190"/>
      <c r="K3297" s="190"/>
      <c r="L3297" s="190"/>
      <c r="M3297" s="190"/>
      <c r="N3297" s="268">
        <v>0</v>
      </c>
      <c r="O3297" s="268">
        <v>800</v>
      </c>
      <c r="P3297" s="190" t="s">
        <v>657</v>
      </c>
      <c r="Q3297" s="377"/>
    </row>
    <row r="3298" spans="1:17" ht="51">
      <c r="A3298" s="265">
        <v>47</v>
      </c>
      <c r="B3298" s="190"/>
      <c r="C3298" s="266" t="s">
        <v>49</v>
      </c>
      <c r="D3298" s="267">
        <v>43978</v>
      </c>
      <c r="E3298" s="237" t="s">
        <v>7788</v>
      </c>
      <c r="F3298" s="237" t="s">
        <v>3</v>
      </c>
      <c r="G3298" s="237">
        <v>1840517</v>
      </c>
      <c r="H3298" s="190"/>
      <c r="I3298" s="248" t="s">
        <v>8341</v>
      </c>
      <c r="J3298" s="190"/>
      <c r="K3298" s="190"/>
      <c r="L3298" s="190"/>
      <c r="M3298" s="190"/>
      <c r="N3298" s="268">
        <v>0</v>
      </c>
      <c r="O3298" s="268">
        <v>1112.8800000000001</v>
      </c>
      <c r="P3298" s="190" t="s">
        <v>657</v>
      </c>
      <c r="Q3298" s="377"/>
    </row>
    <row r="3299" spans="1:17" ht="51">
      <c r="A3299" s="265">
        <v>212</v>
      </c>
      <c r="B3299" s="190"/>
      <c r="C3299" s="266" t="s">
        <v>99</v>
      </c>
      <c r="D3299" s="267">
        <v>43979</v>
      </c>
      <c r="E3299" s="237" t="s">
        <v>7789</v>
      </c>
      <c r="F3299" s="237" t="s">
        <v>3</v>
      </c>
      <c r="G3299" s="237">
        <v>1840638</v>
      </c>
      <c r="H3299" s="190"/>
      <c r="I3299" s="248" t="s">
        <v>8342</v>
      </c>
      <c r="J3299" s="190"/>
      <c r="K3299" s="190"/>
      <c r="L3299" s="190"/>
      <c r="M3299" s="190"/>
      <c r="N3299" s="268">
        <v>0</v>
      </c>
      <c r="O3299" s="268">
        <v>60</v>
      </c>
      <c r="P3299" s="190" t="s">
        <v>657</v>
      </c>
      <c r="Q3299" s="377"/>
    </row>
    <row r="3300" spans="1:17" ht="38.25">
      <c r="A3300" s="265" t="s">
        <v>562</v>
      </c>
      <c r="B3300" s="190"/>
      <c r="C3300" s="266" t="s">
        <v>604</v>
      </c>
      <c r="D3300" s="267">
        <v>43979</v>
      </c>
      <c r="E3300" s="237" t="s">
        <v>7790</v>
      </c>
      <c r="F3300" s="237" t="s">
        <v>3</v>
      </c>
      <c r="G3300" s="237">
        <v>1840639</v>
      </c>
      <c r="H3300" s="190"/>
      <c r="I3300" s="248" t="s">
        <v>8343</v>
      </c>
      <c r="J3300" s="190"/>
      <c r="K3300" s="190"/>
      <c r="L3300" s="190"/>
      <c r="M3300" s="190"/>
      <c r="N3300" s="268">
        <v>0</v>
      </c>
      <c r="O3300" s="268">
        <v>1</v>
      </c>
      <c r="P3300" s="190" t="s">
        <v>657</v>
      </c>
      <c r="Q3300" s="377"/>
    </row>
    <row r="3301" spans="1:17" ht="38.25">
      <c r="A3301" s="265">
        <v>20</v>
      </c>
      <c r="B3301" s="190"/>
      <c r="C3301" s="266" t="s">
        <v>44</v>
      </c>
      <c r="D3301" s="267">
        <v>43979</v>
      </c>
      <c r="E3301" s="237" t="s">
        <v>7791</v>
      </c>
      <c r="F3301" s="237" t="s">
        <v>3</v>
      </c>
      <c r="G3301" s="237">
        <v>1840640</v>
      </c>
      <c r="H3301" s="190"/>
      <c r="I3301" s="248" t="s">
        <v>8344</v>
      </c>
      <c r="J3301" s="190"/>
      <c r="K3301" s="190"/>
      <c r="L3301" s="190"/>
      <c r="M3301" s="190"/>
      <c r="N3301" s="268">
        <v>0</v>
      </c>
      <c r="O3301" s="268">
        <v>1</v>
      </c>
      <c r="P3301" s="190" t="s">
        <v>657</v>
      </c>
      <c r="Q3301" s="377"/>
    </row>
    <row r="3302" spans="1:17" ht="51">
      <c r="A3302" s="265" t="s">
        <v>562</v>
      </c>
      <c r="B3302" s="190"/>
      <c r="C3302" s="266" t="s">
        <v>604</v>
      </c>
      <c r="D3302" s="267">
        <v>43979</v>
      </c>
      <c r="E3302" s="237" t="s">
        <v>7792</v>
      </c>
      <c r="F3302" s="237" t="s">
        <v>3</v>
      </c>
      <c r="G3302" s="237">
        <v>1840642</v>
      </c>
      <c r="H3302" s="190"/>
      <c r="I3302" s="248" t="s">
        <v>8345</v>
      </c>
      <c r="J3302" s="190"/>
      <c r="K3302" s="190"/>
      <c r="L3302" s="190"/>
      <c r="M3302" s="190"/>
      <c r="N3302" s="268">
        <v>0</v>
      </c>
      <c r="O3302" s="268">
        <v>51.2</v>
      </c>
      <c r="P3302" s="190" t="s">
        <v>657</v>
      </c>
      <c r="Q3302" s="377"/>
    </row>
    <row r="3303" spans="1:17" ht="51">
      <c r="A3303" s="265">
        <v>132</v>
      </c>
      <c r="B3303" s="190"/>
      <c r="C3303" s="266" t="s">
        <v>67</v>
      </c>
      <c r="D3303" s="267">
        <v>43979</v>
      </c>
      <c r="E3303" s="237" t="s">
        <v>7793</v>
      </c>
      <c r="F3303" s="237" t="s">
        <v>3</v>
      </c>
      <c r="G3303" s="237">
        <v>1840655</v>
      </c>
      <c r="H3303" s="190"/>
      <c r="I3303" s="248" t="s">
        <v>8346</v>
      </c>
      <c r="J3303" s="190"/>
      <c r="K3303" s="190"/>
      <c r="L3303" s="190"/>
      <c r="M3303" s="190"/>
      <c r="N3303" s="268">
        <v>0</v>
      </c>
      <c r="O3303" s="268">
        <v>7563.96</v>
      </c>
      <c r="P3303" s="190" t="s">
        <v>657</v>
      </c>
      <c r="Q3303" s="377"/>
    </row>
    <row r="3304" spans="1:17" ht="51">
      <c r="A3304" s="265">
        <v>132</v>
      </c>
      <c r="B3304" s="190"/>
      <c r="C3304" s="266" t="s">
        <v>67</v>
      </c>
      <c r="D3304" s="267">
        <v>43979</v>
      </c>
      <c r="E3304" s="237" t="s">
        <v>7794</v>
      </c>
      <c r="F3304" s="237" t="s">
        <v>3</v>
      </c>
      <c r="G3304" s="237">
        <v>1840657</v>
      </c>
      <c r="H3304" s="190"/>
      <c r="I3304" s="248" t="s">
        <v>8346</v>
      </c>
      <c r="J3304" s="190"/>
      <c r="K3304" s="190"/>
      <c r="L3304" s="190"/>
      <c r="M3304" s="190"/>
      <c r="N3304" s="268">
        <v>0</v>
      </c>
      <c r="O3304" s="268">
        <v>565</v>
      </c>
      <c r="P3304" s="190" t="s">
        <v>657</v>
      </c>
      <c r="Q3304" s="377"/>
    </row>
    <row r="3305" spans="1:17" ht="51">
      <c r="A3305" s="265">
        <v>132</v>
      </c>
      <c r="B3305" s="190"/>
      <c r="C3305" s="266" t="s">
        <v>67</v>
      </c>
      <c r="D3305" s="267">
        <v>43979</v>
      </c>
      <c r="E3305" s="237" t="s">
        <v>7795</v>
      </c>
      <c r="F3305" s="237" t="s">
        <v>3</v>
      </c>
      <c r="G3305" s="237">
        <v>1840658</v>
      </c>
      <c r="H3305" s="190"/>
      <c r="I3305" s="248" t="s">
        <v>8346</v>
      </c>
      <c r="J3305" s="190"/>
      <c r="K3305" s="190"/>
      <c r="L3305" s="190"/>
      <c r="M3305" s="190"/>
      <c r="N3305" s="268">
        <v>0</v>
      </c>
      <c r="O3305" s="268">
        <v>10661</v>
      </c>
      <c r="P3305" s="190" t="s">
        <v>657</v>
      </c>
      <c r="Q3305" s="377"/>
    </row>
    <row r="3306" spans="1:17" ht="51">
      <c r="A3306" s="265">
        <v>222</v>
      </c>
      <c r="B3306" s="190"/>
      <c r="C3306" s="266" t="s">
        <v>102</v>
      </c>
      <c r="D3306" s="267">
        <v>43979</v>
      </c>
      <c r="E3306" s="237" t="s">
        <v>7796</v>
      </c>
      <c r="F3306" s="237" t="s">
        <v>3</v>
      </c>
      <c r="G3306" s="237">
        <v>1840673</v>
      </c>
      <c r="H3306" s="190"/>
      <c r="I3306" s="248" t="s">
        <v>8347</v>
      </c>
      <c r="J3306" s="190"/>
      <c r="K3306" s="190"/>
      <c r="L3306" s="190"/>
      <c r="M3306" s="190"/>
      <c r="N3306" s="268">
        <v>0</v>
      </c>
      <c r="O3306" s="268">
        <v>1363.26</v>
      </c>
      <c r="P3306" s="190" t="s">
        <v>657</v>
      </c>
      <c r="Q3306" s="377"/>
    </row>
    <row r="3307" spans="1:17" ht="51">
      <c r="A3307" s="265">
        <v>15</v>
      </c>
      <c r="B3307" s="190"/>
      <c r="C3307" s="266" t="s">
        <v>42</v>
      </c>
      <c r="D3307" s="267">
        <v>43979</v>
      </c>
      <c r="E3307" s="237" t="s">
        <v>7797</v>
      </c>
      <c r="F3307" s="237" t="s">
        <v>3</v>
      </c>
      <c r="G3307" s="237">
        <v>1840676</v>
      </c>
      <c r="H3307" s="190"/>
      <c r="I3307" s="248" t="s">
        <v>8348</v>
      </c>
      <c r="J3307" s="190"/>
      <c r="K3307" s="190"/>
      <c r="L3307" s="190"/>
      <c r="M3307" s="190"/>
      <c r="N3307" s="268">
        <v>0</v>
      </c>
      <c r="O3307" s="268">
        <v>3000</v>
      </c>
      <c r="P3307" s="190" t="s">
        <v>657</v>
      </c>
      <c r="Q3307" s="377"/>
    </row>
    <row r="3308" spans="1:17" ht="51">
      <c r="A3308" s="265">
        <v>292</v>
      </c>
      <c r="B3308" s="190"/>
      <c r="C3308" s="266" t="s">
        <v>129</v>
      </c>
      <c r="D3308" s="267">
        <v>43979</v>
      </c>
      <c r="E3308" s="237" t="s">
        <v>7798</v>
      </c>
      <c r="F3308" s="237" t="s">
        <v>3</v>
      </c>
      <c r="G3308" s="237">
        <v>1840679</v>
      </c>
      <c r="H3308" s="190"/>
      <c r="I3308" s="248" t="s">
        <v>8349</v>
      </c>
      <c r="J3308" s="190"/>
      <c r="K3308" s="190"/>
      <c r="L3308" s="190"/>
      <c r="M3308" s="190"/>
      <c r="N3308" s="268">
        <v>0</v>
      </c>
      <c r="O3308" s="268">
        <v>400</v>
      </c>
      <c r="P3308" s="190" t="s">
        <v>657</v>
      </c>
      <c r="Q3308" s="377"/>
    </row>
    <row r="3309" spans="1:17" ht="51">
      <c r="A3309" s="265">
        <v>20</v>
      </c>
      <c r="B3309" s="190"/>
      <c r="C3309" s="266" t="s">
        <v>44</v>
      </c>
      <c r="D3309" s="267">
        <v>43979</v>
      </c>
      <c r="E3309" s="237" t="s">
        <v>7799</v>
      </c>
      <c r="F3309" s="237" t="s">
        <v>3</v>
      </c>
      <c r="G3309" s="237">
        <v>1840681</v>
      </c>
      <c r="H3309" s="190"/>
      <c r="I3309" s="248" t="s">
        <v>8350</v>
      </c>
      <c r="J3309" s="190"/>
      <c r="K3309" s="190"/>
      <c r="L3309" s="190"/>
      <c r="M3309" s="190"/>
      <c r="N3309" s="268">
        <v>0</v>
      </c>
      <c r="O3309" s="268">
        <v>25</v>
      </c>
      <c r="P3309" s="190" t="s">
        <v>657</v>
      </c>
      <c r="Q3309" s="377"/>
    </row>
    <row r="3310" spans="1:17" ht="51">
      <c r="A3310" s="265">
        <v>46</v>
      </c>
      <c r="B3310" s="190"/>
      <c r="C3310" s="266" t="s">
        <v>48</v>
      </c>
      <c r="D3310" s="267">
        <v>43979</v>
      </c>
      <c r="E3310" s="237" t="s">
        <v>7800</v>
      </c>
      <c r="F3310" s="237" t="s">
        <v>3</v>
      </c>
      <c r="G3310" s="237">
        <v>1840691</v>
      </c>
      <c r="H3310" s="190"/>
      <c r="I3310" s="248" t="s">
        <v>8351</v>
      </c>
      <c r="J3310" s="190"/>
      <c r="K3310" s="190"/>
      <c r="L3310" s="190"/>
      <c r="M3310" s="190"/>
      <c r="N3310" s="268">
        <v>0</v>
      </c>
      <c r="O3310" s="268">
        <v>228.4</v>
      </c>
      <c r="P3310" s="190" t="s">
        <v>657</v>
      </c>
      <c r="Q3310" s="377"/>
    </row>
    <row r="3311" spans="1:17" ht="51">
      <c r="A3311" s="265">
        <v>66</v>
      </c>
      <c r="B3311" s="190"/>
      <c r="C3311" s="266" t="s">
        <v>52</v>
      </c>
      <c r="D3311" s="267">
        <v>43979</v>
      </c>
      <c r="E3311" s="237" t="s">
        <v>7801</v>
      </c>
      <c r="F3311" s="237" t="s">
        <v>3</v>
      </c>
      <c r="G3311" s="237">
        <v>1840692</v>
      </c>
      <c r="H3311" s="190"/>
      <c r="I3311" s="248" t="s">
        <v>8352</v>
      </c>
      <c r="J3311" s="190"/>
      <c r="K3311" s="190"/>
      <c r="L3311" s="190"/>
      <c r="M3311" s="190"/>
      <c r="N3311" s="268">
        <v>0</v>
      </c>
      <c r="O3311" s="268">
        <v>2287.5</v>
      </c>
      <c r="P3311" s="190" t="s">
        <v>657</v>
      </c>
      <c r="Q3311" s="377"/>
    </row>
    <row r="3312" spans="1:17" ht="51">
      <c r="A3312" s="265">
        <v>78</v>
      </c>
      <c r="B3312" s="190"/>
      <c r="C3312" s="266" t="s">
        <v>661</v>
      </c>
      <c r="D3312" s="267">
        <v>43980</v>
      </c>
      <c r="E3312" s="237" t="s">
        <v>7802</v>
      </c>
      <c r="F3312" s="237" t="s">
        <v>3</v>
      </c>
      <c r="G3312" s="237">
        <v>1840818</v>
      </c>
      <c r="H3312" s="190"/>
      <c r="I3312" s="248" t="s">
        <v>8353</v>
      </c>
      <c r="J3312" s="190"/>
      <c r="K3312" s="190"/>
      <c r="L3312" s="190"/>
      <c r="M3312" s="190"/>
      <c r="N3312" s="268">
        <v>0</v>
      </c>
      <c r="O3312" s="268">
        <v>800</v>
      </c>
      <c r="P3312" s="190" t="s">
        <v>657</v>
      </c>
      <c r="Q3312" s="377"/>
    </row>
    <row r="3313" spans="1:17" ht="51">
      <c r="A3313" s="265">
        <v>20</v>
      </c>
      <c r="B3313" s="190"/>
      <c r="C3313" s="266" t="s">
        <v>44</v>
      </c>
      <c r="D3313" s="267">
        <v>43980</v>
      </c>
      <c r="E3313" s="237" t="s">
        <v>7803</v>
      </c>
      <c r="F3313" s="237" t="s">
        <v>3</v>
      </c>
      <c r="G3313" s="237">
        <v>1840819</v>
      </c>
      <c r="H3313" s="190"/>
      <c r="I3313" s="248" t="s">
        <v>8354</v>
      </c>
      <c r="J3313" s="190"/>
      <c r="K3313" s="190"/>
      <c r="L3313" s="190"/>
      <c r="M3313" s="190"/>
      <c r="N3313" s="268">
        <v>0</v>
      </c>
      <c r="O3313" s="268">
        <v>37.1</v>
      </c>
      <c r="P3313" s="190" t="s">
        <v>657</v>
      </c>
      <c r="Q3313" s="377"/>
    </row>
    <row r="3314" spans="1:17" ht="63.75">
      <c r="A3314" s="265">
        <v>382</v>
      </c>
      <c r="B3314" s="190"/>
      <c r="C3314" s="266" t="s">
        <v>1295</v>
      </c>
      <c r="D3314" s="267">
        <v>43980</v>
      </c>
      <c r="E3314" s="237" t="s">
        <v>7804</v>
      </c>
      <c r="F3314" s="237" t="s">
        <v>3</v>
      </c>
      <c r="G3314" s="237">
        <v>1840832</v>
      </c>
      <c r="H3314" s="190"/>
      <c r="I3314" s="248" t="s">
        <v>8355</v>
      </c>
      <c r="J3314" s="190"/>
      <c r="K3314" s="190"/>
      <c r="L3314" s="190"/>
      <c r="M3314" s="190"/>
      <c r="N3314" s="268">
        <v>0</v>
      </c>
      <c r="O3314" s="268">
        <v>644</v>
      </c>
      <c r="P3314" s="190" t="s">
        <v>657</v>
      </c>
      <c r="Q3314" s="377"/>
    </row>
    <row r="3315" spans="1:17" ht="51">
      <c r="A3315" s="265">
        <v>20</v>
      </c>
      <c r="B3315" s="190"/>
      <c r="C3315" s="266" t="s">
        <v>44</v>
      </c>
      <c r="D3315" s="267">
        <v>43980</v>
      </c>
      <c r="E3315" s="237" t="s">
        <v>7805</v>
      </c>
      <c r="F3315" s="237" t="s">
        <v>3</v>
      </c>
      <c r="G3315" s="237">
        <v>1840849</v>
      </c>
      <c r="H3315" s="190"/>
      <c r="I3315" s="248" t="s">
        <v>8356</v>
      </c>
      <c r="J3315" s="190"/>
      <c r="K3315" s="190"/>
      <c r="L3315" s="190"/>
      <c r="M3315" s="190"/>
      <c r="N3315" s="268">
        <v>0</v>
      </c>
      <c r="O3315" s="268">
        <v>45</v>
      </c>
      <c r="P3315" s="190" t="s">
        <v>657</v>
      </c>
      <c r="Q3315" s="377"/>
    </row>
    <row r="3316" spans="1:17" ht="51">
      <c r="A3316" s="265">
        <v>70</v>
      </c>
      <c r="B3316" s="190"/>
      <c r="C3316" s="266" t="s">
        <v>53</v>
      </c>
      <c r="D3316" s="267">
        <v>43980</v>
      </c>
      <c r="E3316" s="237" t="s">
        <v>7806</v>
      </c>
      <c r="F3316" s="237" t="s">
        <v>3</v>
      </c>
      <c r="G3316" s="237">
        <v>1840850</v>
      </c>
      <c r="H3316" s="190"/>
      <c r="I3316" s="248" t="s">
        <v>8357</v>
      </c>
      <c r="J3316" s="190"/>
      <c r="K3316" s="190"/>
      <c r="L3316" s="190"/>
      <c r="M3316" s="190"/>
      <c r="N3316" s="268">
        <v>0</v>
      </c>
      <c r="O3316" s="268">
        <v>556.5</v>
      </c>
      <c r="P3316" s="190" t="s">
        <v>657</v>
      </c>
      <c r="Q3316" s="377"/>
    </row>
    <row r="3317" spans="1:17" ht="51">
      <c r="A3317" s="265">
        <v>20</v>
      </c>
      <c r="B3317" s="190"/>
      <c r="C3317" s="266" t="s">
        <v>44</v>
      </c>
      <c r="D3317" s="267">
        <v>43980</v>
      </c>
      <c r="E3317" s="237" t="s">
        <v>7807</v>
      </c>
      <c r="F3317" s="237" t="s">
        <v>3</v>
      </c>
      <c r="G3317" s="237">
        <v>1840851</v>
      </c>
      <c r="H3317" s="190"/>
      <c r="I3317" s="248" t="s">
        <v>8358</v>
      </c>
      <c r="J3317" s="190"/>
      <c r="K3317" s="190"/>
      <c r="L3317" s="190"/>
      <c r="M3317" s="190"/>
      <c r="N3317" s="268">
        <v>0</v>
      </c>
      <c r="O3317" s="268">
        <v>440</v>
      </c>
      <c r="P3317" s="190" t="s">
        <v>657</v>
      </c>
      <c r="Q3317" s="377"/>
    </row>
    <row r="3318" spans="1:17" ht="51">
      <c r="A3318" s="265">
        <v>20</v>
      </c>
      <c r="B3318" s="190"/>
      <c r="C3318" s="266" t="s">
        <v>44</v>
      </c>
      <c r="D3318" s="267">
        <v>43980</v>
      </c>
      <c r="E3318" s="237" t="s">
        <v>7808</v>
      </c>
      <c r="F3318" s="237" t="s">
        <v>3</v>
      </c>
      <c r="G3318" s="237">
        <v>1840852</v>
      </c>
      <c r="H3318" s="190"/>
      <c r="I3318" s="248" t="s">
        <v>8359</v>
      </c>
      <c r="J3318" s="190"/>
      <c r="K3318" s="190"/>
      <c r="L3318" s="190"/>
      <c r="M3318" s="190"/>
      <c r="N3318" s="268">
        <v>0</v>
      </c>
      <c r="O3318" s="268">
        <v>15</v>
      </c>
      <c r="P3318" s="190" t="s">
        <v>657</v>
      </c>
      <c r="Q3318" s="377"/>
    </row>
    <row r="3319" spans="1:17" ht="38.25">
      <c r="A3319" s="265">
        <v>291</v>
      </c>
      <c r="B3319" s="190"/>
      <c r="C3319" s="266" t="s">
        <v>128</v>
      </c>
      <c r="D3319" s="267">
        <v>43980</v>
      </c>
      <c r="E3319" s="237" t="s">
        <v>7809</v>
      </c>
      <c r="F3319" s="237" t="s">
        <v>3</v>
      </c>
      <c r="G3319" s="237">
        <v>1840855</v>
      </c>
      <c r="H3319" s="190"/>
      <c r="I3319" s="248" t="s">
        <v>8360</v>
      </c>
      <c r="J3319" s="190"/>
      <c r="K3319" s="190"/>
      <c r="L3319" s="190"/>
      <c r="M3319" s="190"/>
      <c r="N3319" s="268">
        <v>0</v>
      </c>
      <c r="O3319" s="268">
        <v>428</v>
      </c>
      <c r="P3319" s="190" t="s">
        <v>657</v>
      </c>
      <c r="Q3319" s="377"/>
    </row>
    <row r="3320" spans="1:17" ht="51">
      <c r="A3320" s="265">
        <v>580</v>
      </c>
      <c r="B3320" s="190"/>
      <c r="C3320" s="266" t="s">
        <v>178</v>
      </c>
      <c r="D3320" s="267">
        <v>43980</v>
      </c>
      <c r="E3320" s="237" t="s">
        <v>7810</v>
      </c>
      <c r="F3320" s="237" t="s">
        <v>3</v>
      </c>
      <c r="G3320" s="237">
        <v>1840857</v>
      </c>
      <c r="H3320" s="190"/>
      <c r="I3320" s="248" t="s">
        <v>8361</v>
      </c>
      <c r="J3320" s="190"/>
      <c r="K3320" s="190"/>
      <c r="L3320" s="190"/>
      <c r="M3320" s="190"/>
      <c r="N3320" s="268">
        <v>0</v>
      </c>
      <c r="O3320" s="268">
        <v>1500</v>
      </c>
      <c r="P3320" s="190" t="s">
        <v>657</v>
      </c>
      <c r="Q3320" s="377"/>
    </row>
    <row r="3321" spans="1:17" ht="51">
      <c r="A3321" s="265">
        <v>15</v>
      </c>
      <c r="B3321" s="190"/>
      <c r="C3321" s="266" t="s">
        <v>42</v>
      </c>
      <c r="D3321" s="267">
        <v>43980</v>
      </c>
      <c r="E3321" s="237" t="s">
        <v>7811</v>
      </c>
      <c r="F3321" s="237" t="s">
        <v>3</v>
      </c>
      <c r="G3321" s="237">
        <v>1840859</v>
      </c>
      <c r="H3321" s="190"/>
      <c r="I3321" s="248" t="s">
        <v>4572</v>
      </c>
      <c r="J3321" s="190"/>
      <c r="K3321" s="190"/>
      <c r="L3321" s="190"/>
      <c r="M3321" s="190"/>
      <c r="N3321" s="268">
        <v>0</v>
      </c>
      <c r="O3321" s="268">
        <v>900.4</v>
      </c>
      <c r="P3321" s="190" t="s">
        <v>657</v>
      </c>
      <c r="Q3321" s="377"/>
    </row>
    <row r="3322" spans="1:17" ht="51">
      <c r="A3322" s="265" t="s">
        <v>562</v>
      </c>
      <c r="B3322" s="190"/>
      <c r="C3322" s="266" t="s">
        <v>604</v>
      </c>
      <c r="D3322" s="267">
        <v>43980</v>
      </c>
      <c r="E3322" s="237" t="s">
        <v>7812</v>
      </c>
      <c r="F3322" s="237" t="s">
        <v>3</v>
      </c>
      <c r="G3322" s="237">
        <v>1840860</v>
      </c>
      <c r="H3322" s="190"/>
      <c r="I3322" s="248" t="s">
        <v>4266</v>
      </c>
      <c r="J3322" s="190"/>
      <c r="K3322" s="190"/>
      <c r="L3322" s="190"/>
      <c r="M3322" s="190"/>
      <c r="N3322" s="268">
        <v>0</v>
      </c>
      <c r="O3322" s="268">
        <v>812.75</v>
      </c>
      <c r="P3322" s="190" t="s">
        <v>657</v>
      </c>
      <c r="Q3322" s="377"/>
    </row>
    <row r="3323" spans="1:17" ht="51">
      <c r="A3323" s="265">
        <v>15</v>
      </c>
      <c r="B3323" s="190"/>
      <c r="C3323" s="266" t="s">
        <v>42</v>
      </c>
      <c r="D3323" s="267">
        <v>43980</v>
      </c>
      <c r="E3323" s="237" t="s">
        <v>7813</v>
      </c>
      <c r="F3323" s="237" t="s">
        <v>3</v>
      </c>
      <c r="G3323" s="237">
        <v>1840861</v>
      </c>
      <c r="H3323" s="190"/>
      <c r="I3323" s="248" t="s">
        <v>4268</v>
      </c>
      <c r="J3323" s="190"/>
      <c r="K3323" s="190"/>
      <c r="L3323" s="190"/>
      <c r="M3323" s="190"/>
      <c r="N3323" s="268">
        <v>0</v>
      </c>
      <c r="O3323" s="268">
        <v>600.20000000000005</v>
      </c>
      <c r="P3323" s="190" t="s">
        <v>657</v>
      </c>
      <c r="Q3323" s="377"/>
    </row>
    <row r="3324" spans="1:17" ht="51">
      <c r="A3324" s="265">
        <v>15</v>
      </c>
      <c r="B3324" s="190"/>
      <c r="C3324" s="266" t="s">
        <v>42</v>
      </c>
      <c r="D3324" s="267">
        <v>43980</v>
      </c>
      <c r="E3324" s="237" t="s">
        <v>7814</v>
      </c>
      <c r="F3324" s="237" t="s">
        <v>3</v>
      </c>
      <c r="G3324" s="237">
        <v>1840862</v>
      </c>
      <c r="H3324" s="190"/>
      <c r="I3324" s="248" t="s">
        <v>4269</v>
      </c>
      <c r="J3324" s="190"/>
      <c r="K3324" s="190"/>
      <c r="L3324" s="190"/>
      <c r="M3324" s="190"/>
      <c r="N3324" s="268">
        <v>0</v>
      </c>
      <c r="O3324" s="268">
        <v>850</v>
      </c>
      <c r="P3324" s="190" t="s">
        <v>657</v>
      </c>
      <c r="Q3324" s="377"/>
    </row>
    <row r="3325" spans="1:17" ht="38.25">
      <c r="A3325" s="265" t="s">
        <v>562</v>
      </c>
      <c r="B3325" s="190"/>
      <c r="C3325" s="266" t="s">
        <v>604</v>
      </c>
      <c r="D3325" s="267">
        <v>43980</v>
      </c>
      <c r="E3325" s="237" t="s">
        <v>7815</v>
      </c>
      <c r="F3325" s="237" t="s">
        <v>3</v>
      </c>
      <c r="G3325" s="237">
        <v>1840863</v>
      </c>
      <c r="H3325" s="190"/>
      <c r="I3325" s="248" t="s">
        <v>4270</v>
      </c>
      <c r="J3325" s="190"/>
      <c r="K3325" s="190"/>
      <c r="L3325" s="190"/>
      <c r="M3325" s="190"/>
      <c r="N3325" s="268">
        <v>0</v>
      </c>
      <c r="O3325" s="268">
        <v>400</v>
      </c>
      <c r="P3325" s="190" t="s">
        <v>657</v>
      </c>
      <c r="Q3325" s="377"/>
    </row>
    <row r="3326" spans="1:17" ht="51">
      <c r="A3326" s="265">
        <v>15</v>
      </c>
      <c r="B3326" s="190"/>
      <c r="C3326" s="266" t="s">
        <v>42</v>
      </c>
      <c r="D3326" s="267">
        <v>43980</v>
      </c>
      <c r="E3326" s="237" t="s">
        <v>7816</v>
      </c>
      <c r="F3326" s="237" t="s">
        <v>3</v>
      </c>
      <c r="G3326" s="237">
        <v>1840864</v>
      </c>
      <c r="H3326" s="190"/>
      <c r="I3326" s="248" t="s">
        <v>4271</v>
      </c>
      <c r="J3326" s="190"/>
      <c r="K3326" s="190"/>
      <c r="L3326" s="190"/>
      <c r="M3326" s="190"/>
      <c r="N3326" s="268">
        <v>0</v>
      </c>
      <c r="O3326" s="268">
        <v>1000</v>
      </c>
      <c r="P3326" s="190" t="s">
        <v>657</v>
      </c>
      <c r="Q3326" s="377"/>
    </row>
    <row r="3327" spans="1:17" ht="38.25">
      <c r="A3327" s="265" t="s">
        <v>562</v>
      </c>
      <c r="B3327" s="190"/>
      <c r="C3327" s="266" t="s">
        <v>604</v>
      </c>
      <c r="D3327" s="267">
        <v>43980</v>
      </c>
      <c r="E3327" s="237" t="s">
        <v>7817</v>
      </c>
      <c r="F3327" s="237" t="s">
        <v>3</v>
      </c>
      <c r="G3327" s="237">
        <v>1840865</v>
      </c>
      <c r="H3327" s="190"/>
      <c r="I3327" s="248" t="s">
        <v>4273</v>
      </c>
      <c r="J3327" s="190"/>
      <c r="K3327" s="190"/>
      <c r="L3327" s="190"/>
      <c r="M3327" s="190"/>
      <c r="N3327" s="268">
        <v>0</v>
      </c>
      <c r="O3327" s="268">
        <v>1000</v>
      </c>
      <c r="P3327" s="190" t="s">
        <v>657</v>
      </c>
      <c r="Q3327" s="377"/>
    </row>
    <row r="3328" spans="1:17" ht="51">
      <c r="A3328" s="265">
        <v>15</v>
      </c>
      <c r="B3328" s="190"/>
      <c r="C3328" s="266" t="s">
        <v>42</v>
      </c>
      <c r="D3328" s="267">
        <v>43980</v>
      </c>
      <c r="E3328" s="237" t="s">
        <v>7818</v>
      </c>
      <c r="F3328" s="237" t="s">
        <v>3</v>
      </c>
      <c r="G3328" s="237">
        <v>1840866</v>
      </c>
      <c r="H3328" s="190"/>
      <c r="I3328" s="248" t="s">
        <v>4275</v>
      </c>
      <c r="J3328" s="190"/>
      <c r="K3328" s="190"/>
      <c r="L3328" s="190"/>
      <c r="M3328" s="190"/>
      <c r="N3328" s="268">
        <v>0</v>
      </c>
      <c r="O3328" s="268">
        <v>700.3</v>
      </c>
      <c r="P3328" s="190" t="s">
        <v>657</v>
      </c>
      <c r="Q3328" s="377"/>
    </row>
    <row r="3329" spans="1:17" ht="51">
      <c r="A3329" s="265">
        <v>15</v>
      </c>
      <c r="B3329" s="190"/>
      <c r="C3329" s="266" t="s">
        <v>42</v>
      </c>
      <c r="D3329" s="267">
        <v>43980</v>
      </c>
      <c r="E3329" s="237" t="s">
        <v>7819</v>
      </c>
      <c r="F3329" s="237" t="s">
        <v>3</v>
      </c>
      <c r="G3329" s="237">
        <v>1840867</v>
      </c>
      <c r="H3329" s="190"/>
      <c r="I3329" s="248" t="s">
        <v>4573</v>
      </c>
      <c r="J3329" s="190"/>
      <c r="K3329" s="190"/>
      <c r="L3329" s="190"/>
      <c r="M3329" s="190"/>
      <c r="N3329" s="268">
        <v>0</v>
      </c>
      <c r="O3329" s="268">
        <v>1012.1</v>
      </c>
      <c r="P3329" s="190" t="s">
        <v>657</v>
      </c>
      <c r="Q3329" s="377"/>
    </row>
    <row r="3330" spans="1:17" ht="51">
      <c r="A3330" s="265">
        <v>15</v>
      </c>
      <c r="B3330" s="190"/>
      <c r="C3330" s="266" t="s">
        <v>42</v>
      </c>
      <c r="D3330" s="267">
        <v>43980</v>
      </c>
      <c r="E3330" s="237" t="s">
        <v>7820</v>
      </c>
      <c r="F3330" s="237" t="s">
        <v>3</v>
      </c>
      <c r="G3330" s="237">
        <v>1840868</v>
      </c>
      <c r="H3330" s="190"/>
      <c r="I3330" s="248" t="s">
        <v>4260</v>
      </c>
      <c r="J3330" s="190"/>
      <c r="K3330" s="190"/>
      <c r="L3330" s="190"/>
      <c r="M3330" s="190"/>
      <c r="N3330" s="268">
        <v>0</v>
      </c>
      <c r="O3330" s="268">
        <v>1125.4000000000001</v>
      </c>
      <c r="P3330" s="190" t="s">
        <v>657</v>
      </c>
      <c r="Q3330" s="377"/>
    </row>
    <row r="3331" spans="1:17" ht="51">
      <c r="A3331" s="265">
        <v>15</v>
      </c>
      <c r="B3331" s="190"/>
      <c r="C3331" s="266" t="s">
        <v>42</v>
      </c>
      <c r="D3331" s="267">
        <v>43980</v>
      </c>
      <c r="E3331" s="237" t="s">
        <v>7821</v>
      </c>
      <c r="F3331" s="237" t="s">
        <v>3</v>
      </c>
      <c r="G3331" s="237">
        <v>1840869</v>
      </c>
      <c r="H3331" s="190"/>
      <c r="I3331" s="248" t="s">
        <v>4574</v>
      </c>
      <c r="J3331" s="190"/>
      <c r="K3331" s="190"/>
      <c r="L3331" s="190"/>
      <c r="M3331" s="190"/>
      <c r="N3331" s="268">
        <v>0</v>
      </c>
      <c r="O3331" s="268">
        <v>612.5</v>
      </c>
      <c r="P3331" s="190" t="s">
        <v>657</v>
      </c>
      <c r="Q3331" s="377"/>
    </row>
    <row r="3332" spans="1:17" ht="51">
      <c r="A3332" s="265">
        <v>15</v>
      </c>
      <c r="B3332" s="190"/>
      <c r="C3332" s="266" t="s">
        <v>42</v>
      </c>
      <c r="D3332" s="267">
        <v>43980</v>
      </c>
      <c r="E3332" s="237" t="s">
        <v>7822</v>
      </c>
      <c r="F3332" s="237" t="s">
        <v>3</v>
      </c>
      <c r="G3332" s="237">
        <v>1840870</v>
      </c>
      <c r="H3332" s="190"/>
      <c r="I3332" s="248" t="s">
        <v>4261</v>
      </c>
      <c r="J3332" s="190"/>
      <c r="K3332" s="190"/>
      <c r="L3332" s="190"/>
      <c r="M3332" s="190"/>
      <c r="N3332" s="268">
        <v>0</v>
      </c>
      <c r="O3332" s="268">
        <v>935</v>
      </c>
      <c r="P3332" s="190" t="s">
        <v>657</v>
      </c>
      <c r="Q3332" s="377"/>
    </row>
    <row r="3333" spans="1:17" ht="51">
      <c r="A3333" s="265">
        <v>15</v>
      </c>
      <c r="B3333" s="190"/>
      <c r="C3333" s="266" t="s">
        <v>42</v>
      </c>
      <c r="D3333" s="267">
        <v>43980</v>
      </c>
      <c r="E3333" s="237" t="s">
        <v>7823</v>
      </c>
      <c r="F3333" s="237" t="s">
        <v>3</v>
      </c>
      <c r="G3333" s="237">
        <v>1840874</v>
      </c>
      <c r="H3333" s="190"/>
      <c r="I3333" s="248" t="s">
        <v>4572</v>
      </c>
      <c r="J3333" s="190"/>
      <c r="K3333" s="190"/>
      <c r="L3333" s="190"/>
      <c r="M3333" s="190"/>
      <c r="N3333" s="268">
        <v>0</v>
      </c>
      <c r="O3333" s="268">
        <v>900.4</v>
      </c>
      <c r="P3333" s="190" t="s">
        <v>657</v>
      </c>
      <c r="Q3333" s="377"/>
    </row>
    <row r="3334" spans="1:17" ht="51">
      <c r="A3334" s="265" t="s">
        <v>562</v>
      </c>
      <c r="B3334" s="190"/>
      <c r="C3334" s="266" t="s">
        <v>604</v>
      </c>
      <c r="D3334" s="267">
        <v>43980</v>
      </c>
      <c r="E3334" s="237" t="s">
        <v>7824</v>
      </c>
      <c r="F3334" s="237" t="s">
        <v>3</v>
      </c>
      <c r="G3334" s="237">
        <v>1840878</v>
      </c>
      <c r="H3334" s="190"/>
      <c r="I3334" s="248" t="s">
        <v>4266</v>
      </c>
      <c r="J3334" s="190"/>
      <c r="K3334" s="190"/>
      <c r="L3334" s="190"/>
      <c r="M3334" s="190"/>
      <c r="N3334" s="268">
        <v>0</v>
      </c>
      <c r="O3334" s="268">
        <v>812.75</v>
      </c>
      <c r="P3334" s="190" t="s">
        <v>657</v>
      </c>
      <c r="Q3334" s="377"/>
    </row>
    <row r="3335" spans="1:17" ht="51">
      <c r="A3335" s="265">
        <v>15</v>
      </c>
      <c r="B3335" s="190"/>
      <c r="C3335" s="266" t="s">
        <v>42</v>
      </c>
      <c r="D3335" s="267">
        <v>43980</v>
      </c>
      <c r="E3335" s="237" t="s">
        <v>7825</v>
      </c>
      <c r="F3335" s="237" t="s">
        <v>3</v>
      </c>
      <c r="G3335" s="237">
        <v>1840879</v>
      </c>
      <c r="H3335" s="190"/>
      <c r="I3335" s="248" t="s">
        <v>4268</v>
      </c>
      <c r="J3335" s="190"/>
      <c r="K3335" s="190"/>
      <c r="L3335" s="190"/>
      <c r="M3335" s="190"/>
      <c r="N3335" s="268">
        <v>0</v>
      </c>
      <c r="O3335" s="268">
        <v>600.20000000000005</v>
      </c>
      <c r="P3335" s="190" t="s">
        <v>657</v>
      </c>
      <c r="Q3335" s="377"/>
    </row>
    <row r="3336" spans="1:17" ht="38.25">
      <c r="A3336" s="265" t="s">
        <v>562</v>
      </c>
      <c r="B3336" s="190"/>
      <c r="C3336" s="266" t="s">
        <v>604</v>
      </c>
      <c r="D3336" s="267">
        <v>43980</v>
      </c>
      <c r="E3336" s="237" t="s">
        <v>7826</v>
      </c>
      <c r="F3336" s="237" t="s">
        <v>3</v>
      </c>
      <c r="G3336" s="237">
        <v>1840880</v>
      </c>
      <c r="H3336" s="190"/>
      <c r="I3336" s="248" t="s">
        <v>4270</v>
      </c>
      <c r="J3336" s="190"/>
      <c r="K3336" s="190"/>
      <c r="L3336" s="190"/>
      <c r="M3336" s="190"/>
      <c r="N3336" s="268">
        <v>0</v>
      </c>
      <c r="O3336" s="268">
        <v>400</v>
      </c>
      <c r="P3336" s="190" t="s">
        <v>657</v>
      </c>
      <c r="Q3336" s="377"/>
    </row>
    <row r="3337" spans="1:17" ht="51">
      <c r="A3337" s="265">
        <v>15</v>
      </c>
      <c r="B3337" s="190"/>
      <c r="C3337" s="266" t="s">
        <v>42</v>
      </c>
      <c r="D3337" s="267">
        <v>43980</v>
      </c>
      <c r="E3337" s="237" t="s">
        <v>7827</v>
      </c>
      <c r="F3337" s="237" t="s">
        <v>3</v>
      </c>
      <c r="G3337" s="237">
        <v>1840881</v>
      </c>
      <c r="H3337" s="190"/>
      <c r="I3337" s="248" t="s">
        <v>4275</v>
      </c>
      <c r="J3337" s="190"/>
      <c r="K3337" s="190"/>
      <c r="L3337" s="190"/>
      <c r="M3337" s="190"/>
      <c r="N3337" s="268">
        <v>0</v>
      </c>
      <c r="O3337" s="268">
        <v>700.3</v>
      </c>
      <c r="P3337" s="190" t="s">
        <v>657</v>
      </c>
      <c r="Q3337" s="377"/>
    </row>
    <row r="3338" spans="1:17" ht="51">
      <c r="A3338" s="265">
        <v>15</v>
      </c>
      <c r="B3338" s="190"/>
      <c r="C3338" s="266" t="s">
        <v>42</v>
      </c>
      <c r="D3338" s="267">
        <v>43980</v>
      </c>
      <c r="E3338" s="237" t="s">
        <v>7828</v>
      </c>
      <c r="F3338" s="237" t="s">
        <v>3</v>
      </c>
      <c r="G3338" s="237">
        <v>1840882</v>
      </c>
      <c r="H3338" s="190"/>
      <c r="I3338" s="248" t="s">
        <v>4573</v>
      </c>
      <c r="J3338" s="190"/>
      <c r="K3338" s="190"/>
      <c r="L3338" s="190"/>
      <c r="M3338" s="190"/>
      <c r="N3338" s="268">
        <v>0</v>
      </c>
      <c r="O3338" s="268">
        <v>1012.1</v>
      </c>
      <c r="P3338" s="190" t="s">
        <v>657</v>
      </c>
      <c r="Q3338" s="377"/>
    </row>
    <row r="3339" spans="1:17" ht="51">
      <c r="A3339" s="265">
        <v>15</v>
      </c>
      <c r="B3339" s="190"/>
      <c r="C3339" s="266" t="s">
        <v>42</v>
      </c>
      <c r="D3339" s="267">
        <v>43980</v>
      </c>
      <c r="E3339" s="237" t="s">
        <v>7829</v>
      </c>
      <c r="F3339" s="237" t="s">
        <v>3</v>
      </c>
      <c r="G3339" s="237">
        <v>1840883</v>
      </c>
      <c r="H3339" s="190"/>
      <c r="I3339" s="248" t="s">
        <v>4260</v>
      </c>
      <c r="J3339" s="190"/>
      <c r="K3339" s="190"/>
      <c r="L3339" s="190"/>
      <c r="M3339" s="190"/>
      <c r="N3339" s="268">
        <v>0</v>
      </c>
      <c r="O3339" s="268">
        <v>1125.4000000000001</v>
      </c>
      <c r="P3339" s="190" t="s">
        <v>657</v>
      </c>
      <c r="Q3339" s="377"/>
    </row>
    <row r="3340" spans="1:17" ht="51">
      <c r="A3340" s="265">
        <v>15</v>
      </c>
      <c r="B3340" s="190"/>
      <c r="C3340" s="266" t="s">
        <v>42</v>
      </c>
      <c r="D3340" s="267">
        <v>43980</v>
      </c>
      <c r="E3340" s="237" t="s">
        <v>7830</v>
      </c>
      <c r="F3340" s="237" t="s">
        <v>3</v>
      </c>
      <c r="G3340" s="237">
        <v>1840884</v>
      </c>
      <c r="H3340" s="190"/>
      <c r="I3340" s="248" t="s">
        <v>4574</v>
      </c>
      <c r="J3340" s="190"/>
      <c r="K3340" s="190"/>
      <c r="L3340" s="190"/>
      <c r="M3340" s="190"/>
      <c r="N3340" s="268">
        <v>0</v>
      </c>
      <c r="O3340" s="268">
        <v>612.5</v>
      </c>
      <c r="P3340" s="190" t="s">
        <v>657</v>
      </c>
      <c r="Q3340" s="377"/>
    </row>
    <row r="3341" spans="1:17" ht="51">
      <c r="A3341" s="265">
        <v>15</v>
      </c>
      <c r="B3341" s="190"/>
      <c r="C3341" s="266" t="s">
        <v>42</v>
      </c>
      <c r="D3341" s="267">
        <v>43980</v>
      </c>
      <c r="E3341" s="237" t="s">
        <v>7831</v>
      </c>
      <c r="F3341" s="237" t="s">
        <v>3</v>
      </c>
      <c r="G3341" s="237">
        <v>1840885</v>
      </c>
      <c r="H3341" s="190"/>
      <c r="I3341" s="248" t="s">
        <v>4261</v>
      </c>
      <c r="J3341" s="190"/>
      <c r="K3341" s="190"/>
      <c r="L3341" s="190"/>
      <c r="M3341" s="190"/>
      <c r="N3341" s="268">
        <v>0</v>
      </c>
      <c r="O3341" s="268">
        <v>935</v>
      </c>
      <c r="P3341" s="190" t="s">
        <v>657</v>
      </c>
      <c r="Q3341" s="377"/>
    </row>
    <row r="3342" spans="1:17" ht="51">
      <c r="A3342" s="265">
        <v>190</v>
      </c>
      <c r="B3342" s="190"/>
      <c r="C3342" s="266" t="s">
        <v>91</v>
      </c>
      <c r="D3342" s="267">
        <v>43980</v>
      </c>
      <c r="E3342" s="237" t="s">
        <v>7832</v>
      </c>
      <c r="F3342" s="237" t="s">
        <v>3</v>
      </c>
      <c r="G3342" s="237">
        <v>1840888</v>
      </c>
      <c r="H3342" s="190"/>
      <c r="I3342" s="248" t="s">
        <v>8362</v>
      </c>
      <c r="J3342" s="190"/>
      <c r="K3342" s="190"/>
      <c r="L3342" s="190"/>
      <c r="M3342" s="190"/>
      <c r="N3342" s="268">
        <v>0</v>
      </c>
      <c r="O3342" s="268">
        <v>20000</v>
      </c>
      <c r="P3342" s="190" t="s">
        <v>657</v>
      </c>
      <c r="Q3342" s="377"/>
    </row>
    <row r="3343" spans="1:17" ht="51">
      <c r="A3343" s="265" t="s">
        <v>556</v>
      </c>
      <c r="B3343" s="190"/>
      <c r="C3343" s="266" t="s">
        <v>716</v>
      </c>
      <c r="D3343" s="267">
        <v>43955</v>
      </c>
      <c r="E3343" s="237" t="s">
        <v>7833</v>
      </c>
      <c r="F3343" s="237" t="s">
        <v>617</v>
      </c>
      <c r="G3343" s="237">
        <v>1410962</v>
      </c>
      <c r="H3343" s="190"/>
      <c r="I3343" s="248" t="s">
        <v>8363</v>
      </c>
      <c r="J3343" s="190"/>
      <c r="K3343" s="190"/>
      <c r="L3343" s="190"/>
      <c r="M3343" s="190"/>
      <c r="N3343" s="268">
        <v>0</v>
      </c>
      <c r="O3343" s="268">
        <v>3738131.37</v>
      </c>
      <c r="P3343" s="190" t="s">
        <v>657</v>
      </c>
      <c r="Q3343" s="377"/>
    </row>
    <row r="3344" spans="1:17" ht="51">
      <c r="A3344" s="265">
        <v>283</v>
      </c>
      <c r="B3344" s="190"/>
      <c r="C3344" s="266" t="s">
        <v>124</v>
      </c>
      <c r="D3344" s="267">
        <v>43955</v>
      </c>
      <c r="E3344" s="237" t="s">
        <v>7834</v>
      </c>
      <c r="F3344" s="237" t="s">
        <v>6</v>
      </c>
      <c r="G3344" s="237">
        <v>1271334</v>
      </c>
      <c r="H3344" s="190"/>
      <c r="I3344" s="248" t="s">
        <v>8364</v>
      </c>
      <c r="J3344" s="190"/>
      <c r="K3344" s="190"/>
      <c r="L3344" s="190"/>
      <c r="M3344" s="190"/>
      <c r="N3344" s="268">
        <v>0</v>
      </c>
      <c r="O3344" s="268">
        <v>8312.34</v>
      </c>
      <c r="P3344" s="190" t="s">
        <v>657</v>
      </c>
      <c r="Q3344" s="377"/>
    </row>
    <row r="3345" spans="1:17" ht="63.75">
      <c r="A3345" s="265">
        <v>513</v>
      </c>
      <c r="B3345" s="190"/>
      <c r="C3345" s="266" t="s">
        <v>169</v>
      </c>
      <c r="D3345" s="267">
        <v>43955</v>
      </c>
      <c r="E3345" s="237" t="s">
        <v>7835</v>
      </c>
      <c r="F3345" s="237" t="s">
        <v>15</v>
      </c>
      <c r="G3345" s="237">
        <v>1312606</v>
      </c>
      <c r="H3345" s="190"/>
      <c r="I3345" s="248" t="s">
        <v>8365</v>
      </c>
      <c r="J3345" s="190"/>
      <c r="K3345" s="190"/>
      <c r="L3345" s="190"/>
      <c r="M3345" s="190"/>
      <c r="N3345" s="268">
        <v>50</v>
      </c>
      <c r="O3345" s="268">
        <v>0</v>
      </c>
      <c r="P3345" s="190" t="s">
        <v>657</v>
      </c>
      <c r="Q3345" s="377"/>
    </row>
    <row r="3346" spans="1:17" ht="63.75">
      <c r="A3346" s="265">
        <v>513</v>
      </c>
      <c r="B3346" s="190"/>
      <c r="C3346" s="266" t="s">
        <v>169</v>
      </c>
      <c r="D3346" s="267">
        <v>43955</v>
      </c>
      <c r="E3346" s="237" t="s">
        <v>7836</v>
      </c>
      <c r="F3346" s="237" t="s">
        <v>15</v>
      </c>
      <c r="G3346" s="237">
        <v>1312609</v>
      </c>
      <c r="H3346" s="190"/>
      <c r="I3346" s="248" t="s">
        <v>8366</v>
      </c>
      <c r="J3346" s="190"/>
      <c r="K3346" s="190"/>
      <c r="L3346" s="190"/>
      <c r="M3346" s="190"/>
      <c r="N3346" s="268">
        <v>50</v>
      </c>
      <c r="O3346" s="268">
        <v>0</v>
      </c>
      <c r="P3346" s="190" t="s">
        <v>657</v>
      </c>
      <c r="Q3346" s="377"/>
    </row>
    <row r="3347" spans="1:17" ht="63.75">
      <c r="A3347" s="265">
        <v>513</v>
      </c>
      <c r="B3347" s="190"/>
      <c r="C3347" s="266" t="s">
        <v>169</v>
      </c>
      <c r="D3347" s="267">
        <v>43955</v>
      </c>
      <c r="E3347" s="237" t="s">
        <v>7837</v>
      </c>
      <c r="F3347" s="237" t="s">
        <v>15</v>
      </c>
      <c r="G3347" s="237">
        <v>1312616</v>
      </c>
      <c r="H3347" s="190"/>
      <c r="I3347" s="248" t="s">
        <v>8367</v>
      </c>
      <c r="J3347" s="190"/>
      <c r="K3347" s="190"/>
      <c r="L3347" s="190"/>
      <c r="M3347" s="190"/>
      <c r="N3347" s="268">
        <v>50</v>
      </c>
      <c r="O3347" s="268">
        <v>0</v>
      </c>
      <c r="P3347" s="190" t="s">
        <v>657</v>
      </c>
      <c r="Q3347" s="377"/>
    </row>
    <row r="3348" spans="1:17" ht="76.5">
      <c r="A3348" s="265">
        <v>513</v>
      </c>
      <c r="B3348" s="190"/>
      <c r="C3348" s="266" t="s">
        <v>169</v>
      </c>
      <c r="D3348" s="267">
        <v>43955</v>
      </c>
      <c r="E3348" s="237" t="s">
        <v>7838</v>
      </c>
      <c r="F3348" s="237" t="s">
        <v>15</v>
      </c>
      <c r="G3348" s="237">
        <v>1312694</v>
      </c>
      <c r="H3348" s="190"/>
      <c r="I3348" s="248" t="s">
        <v>8368</v>
      </c>
      <c r="J3348" s="190"/>
      <c r="K3348" s="190"/>
      <c r="L3348" s="190"/>
      <c r="M3348" s="190"/>
      <c r="N3348" s="268">
        <v>50</v>
      </c>
      <c r="O3348" s="268">
        <v>0</v>
      </c>
      <c r="P3348" s="190" t="s">
        <v>657</v>
      </c>
      <c r="Q3348" s="377"/>
    </row>
    <row r="3349" spans="1:17" ht="51">
      <c r="A3349" s="265" t="s">
        <v>554</v>
      </c>
      <c r="B3349" s="190"/>
      <c r="C3349" s="266" t="s">
        <v>728</v>
      </c>
      <c r="D3349" s="267">
        <v>43955</v>
      </c>
      <c r="E3349" s="237" t="s">
        <v>7841</v>
      </c>
      <c r="F3349" s="237" t="s">
        <v>11</v>
      </c>
      <c r="G3349" s="237">
        <v>13476</v>
      </c>
      <c r="H3349" s="190"/>
      <c r="I3349" s="248" t="s">
        <v>8371</v>
      </c>
      <c r="J3349" s="190"/>
      <c r="K3349" s="190"/>
      <c r="L3349" s="190"/>
      <c r="M3349" s="190"/>
      <c r="N3349" s="268">
        <v>431.96</v>
      </c>
      <c r="O3349" s="268">
        <v>0</v>
      </c>
      <c r="P3349" s="190" t="s">
        <v>657</v>
      </c>
      <c r="Q3349" s="377"/>
    </row>
    <row r="3350" spans="1:17" ht="63.75">
      <c r="A3350" s="265" t="s">
        <v>554</v>
      </c>
      <c r="B3350" s="190"/>
      <c r="C3350" s="266" t="s">
        <v>728</v>
      </c>
      <c r="D3350" s="267">
        <v>43955</v>
      </c>
      <c r="E3350" s="237" t="s">
        <v>7842</v>
      </c>
      <c r="F3350" s="237" t="s">
        <v>11</v>
      </c>
      <c r="G3350" s="237">
        <v>13538</v>
      </c>
      <c r="H3350" s="190"/>
      <c r="I3350" s="248" t="s">
        <v>8372</v>
      </c>
      <c r="J3350" s="190"/>
      <c r="K3350" s="190"/>
      <c r="L3350" s="190"/>
      <c r="M3350" s="190"/>
      <c r="N3350" s="268">
        <v>7099.27</v>
      </c>
      <c r="O3350" s="268">
        <v>0</v>
      </c>
      <c r="P3350" s="190" t="s">
        <v>657</v>
      </c>
      <c r="Q3350" s="377"/>
    </row>
    <row r="3351" spans="1:17" ht="63.75">
      <c r="A3351" s="265" t="s">
        <v>554</v>
      </c>
      <c r="B3351" s="190"/>
      <c r="C3351" s="266" t="s">
        <v>728</v>
      </c>
      <c r="D3351" s="267">
        <v>43955</v>
      </c>
      <c r="E3351" s="237" t="s">
        <v>7843</v>
      </c>
      <c r="F3351" s="237" t="s">
        <v>11</v>
      </c>
      <c r="G3351" s="237">
        <v>13477</v>
      </c>
      <c r="H3351" s="190"/>
      <c r="I3351" s="248" t="s">
        <v>8373</v>
      </c>
      <c r="J3351" s="190"/>
      <c r="K3351" s="190"/>
      <c r="L3351" s="190"/>
      <c r="M3351" s="190"/>
      <c r="N3351" s="268">
        <v>9617.57</v>
      </c>
      <c r="O3351" s="268">
        <v>0</v>
      </c>
      <c r="P3351" s="190" t="s">
        <v>657</v>
      </c>
      <c r="Q3351" s="377"/>
    </row>
    <row r="3352" spans="1:17" ht="63.75">
      <c r="A3352" s="265" t="s">
        <v>554</v>
      </c>
      <c r="B3352" s="190"/>
      <c r="C3352" s="266" t="s">
        <v>728</v>
      </c>
      <c r="D3352" s="267">
        <v>43955</v>
      </c>
      <c r="E3352" s="237" t="s">
        <v>7844</v>
      </c>
      <c r="F3352" s="237" t="s">
        <v>11</v>
      </c>
      <c r="G3352" s="237">
        <v>13552</v>
      </c>
      <c r="H3352" s="190"/>
      <c r="I3352" s="248" t="s">
        <v>8374</v>
      </c>
      <c r="J3352" s="190"/>
      <c r="K3352" s="190"/>
      <c r="L3352" s="190"/>
      <c r="M3352" s="190"/>
      <c r="N3352" s="268">
        <v>3175.07</v>
      </c>
      <c r="O3352" s="268">
        <v>0</v>
      </c>
      <c r="P3352" s="190" t="s">
        <v>657</v>
      </c>
      <c r="Q3352" s="377"/>
    </row>
    <row r="3353" spans="1:17" ht="63.75">
      <c r="A3353" s="265">
        <v>117</v>
      </c>
      <c r="B3353" s="190"/>
      <c r="C3353" s="266" t="s">
        <v>61</v>
      </c>
      <c r="D3353" s="267">
        <v>43955</v>
      </c>
      <c r="E3353" s="237" t="s">
        <v>7845</v>
      </c>
      <c r="F3353" s="237" t="s">
        <v>11</v>
      </c>
      <c r="G3353" s="237">
        <v>982864</v>
      </c>
      <c r="H3353" s="190"/>
      <c r="I3353" s="248" t="s">
        <v>8375</v>
      </c>
      <c r="J3353" s="190"/>
      <c r="K3353" s="190"/>
      <c r="L3353" s="190"/>
      <c r="M3353" s="190"/>
      <c r="N3353" s="268">
        <v>50</v>
      </c>
      <c r="O3353" s="268">
        <v>0</v>
      </c>
      <c r="P3353" s="190" t="s">
        <v>657</v>
      </c>
      <c r="Q3353" s="377"/>
    </row>
    <row r="3354" spans="1:17" ht="63.75">
      <c r="A3354" s="265">
        <v>287</v>
      </c>
      <c r="B3354" s="190"/>
      <c r="C3354" s="266" t="s">
        <v>125</v>
      </c>
      <c r="D3354" s="267">
        <v>43955</v>
      </c>
      <c r="E3354" s="237" t="s">
        <v>7846</v>
      </c>
      <c r="F3354" s="237" t="s">
        <v>11</v>
      </c>
      <c r="G3354" s="237">
        <v>982880</v>
      </c>
      <c r="H3354" s="190"/>
      <c r="I3354" s="248" t="s">
        <v>8376</v>
      </c>
      <c r="J3354" s="190"/>
      <c r="K3354" s="190"/>
      <c r="L3354" s="190"/>
      <c r="M3354" s="190"/>
      <c r="N3354" s="268">
        <v>50</v>
      </c>
      <c r="O3354" s="268">
        <v>0</v>
      </c>
      <c r="P3354" s="190" t="s">
        <v>657</v>
      </c>
      <c r="Q3354" s="377"/>
    </row>
    <row r="3355" spans="1:17" ht="38.25">
      <c r="A3355" s="265">
        <v>283</v>
      </c>
      <c r="B3355" s="190"/>
      <c r="C3355" s="266" t="s">
        <v>124</v>
      </c>
      <c r="D3355" s="267">
        <v>43956</v>
      </c>
      <c r="E3355" s="237" t="s">
        <v>7847</v>
      </c>
      <c r="F3355" s="237" t="s">
        <v>6</v>
      </c>
      <c r="G3355" s="237">
        <v>1271861</v>
      </c>
      <c r="H3355" s="190"/>
      <c r="I3355" s="248" t="s">
        <v>8377</v>
      </c>
      <c r="J3355" s="190"/>
      <c r="K3355" s="190"/>
      <c r="L3355" s="190"/>
      <c r="M3355" s="190"/>
      <c r="N3355" s="268">
        <v>0</v>
      </c>
      <c r="O3355" s="268">
        <v>279986.88</v>
      </c>
      <c r="P3355" s="190" t="s">
        <v>657</v>
      </c>
      <c r="Q3355" s="377"/>
    </row>
    <row r="3356" spans="1:17" ht="51">
      <c r="A3356" s="265">
        <v>117</v>
      </c>
      <c r="B3356" s="190"/>
      <c r="C3356" s="266" t="s">
        <v>61</v>
      </c>
      <c r="D3356" s="267">
        <v>43956</v>
      </c>
      <c r="E3356" s="237" t="s">
        <v>7848</v>
      </c>
      <c r="F3356" s="237" t="s">
        <v>11</v>
      </c>
      <c r="G3356" s="237">
        <v>982914</v>
      </c>
      <c r="H3356" s="190"/>
      <c r="I3356" s="248" t="s">
        <v>8378</v>
      </c>
      <c r="J3356" s="190"/>
      <c r="K3356" s="190"/>
      <c r="L3356" s="190"/>
      <c r="M3356" s="190"/>
      <c r="N3356" s="268">
        <v>50</v>
      </c>
      <c r="O3356" s="268">
        <v>0</v>
      </c>
      <c r="P3356" s="190" t="s">
        <v>657</v>
      </c>
      <c r="Q3356" s="377"/>
    </row>
    <row r="3357" spans="1:17" ht="51">
      <c r="A3357" s="265">
        <v>117</v>
      </c>
      <c r="B3357" s="190"/>
      <c r="C3357" s="266" t="s">
        <v>61</v>
      </c>
      <c r="D3357" s="267">
        <v>43956</v>
      </c>
      <c r="E3357" s="237" t="s">
        <v>7849</v>
      </c>
      <c r="F3357" s="237" t="s">
        <v>11</v>
      </c>
      <c r="G3357" s="237">
        <v>982921</v>
      </c>
      <c r="H3357" s="190"/>
      <c r="I3357" s="248" t="s">
        <v>8379</v>
      </c>
      <c r="J3357" s="190"/>
      <c r="K3357" s="190"/>
      <c r="L3357" s="190"/>
      <c r="M3357" s="190"/>
      <c r="N3357" s="268">
        <v>50</v>
      </c>
      <c r="O3357" s="268">
        <v>0</v>
      </c>
      <c r="P3357" s="190" t="s">
        <v>657</v>
      </c>
      <c r="Q3357" s="377"/>
    </row>
    <row r="3358" spans="1:17" ht="51">
      <c r="A3358" s="265">
        <v>119</v>
      </c>
      <c r="B3358" s="190"/>
      <c r="C3358" s="266" t="s">
        <v>62</v>
      </c>
      <c r="D3358" s="267">
        <v>43956</v>
      </c>
      <c r="E3358" s="237" t="s">
        <v>7850</v>
      </c>
      <c r="F3358" s="237" t="s">
        <v>11</v>
      </c>
      <c r="G3358" s="237">
        <v>982929</v>
      </c>
      <c r="H3358" s="190"/>
      <c r="I3358" s="248" t="s">
        <v>8380</v>
      </c>
      <c r="J3358" s="190"/>
      <c r="K3358" s="190"/>
      <c r="L3358" s="190"/>
      <c r="M3358" s="190"/>
      <c r="N3358" s="268">
        <v>50</v>
      </c>
      <c r="O3358" s="268">
        <v>0</v>
      </c>
      <c r="P3358" s="190" t="s">
        <v>657</v>
      </c>
      <c r="Q3358" s="377"/>
    </row>
    <row r="3359" spans="1:17" ht="102">
      <c r="A3359" s="265">
        <v>599</v>
      </c>
      <c r="B3359" s="190"/>
      <c r="C3359" s="266" t="s">
        <v>1300</v>
      </c>
      <c r="D3359" s="267">
        <v>43956</v>
      </c>
      <c r="E3359" s="237" t="s">
        <v>7851</v>
      </c>
      <c r="F3359" s="237" t="s">
        <v>618</v>
      </c>
      <c r="G3359" s="237">
        <v>10763</v>
      </c>
      <c r="H3359" s="190"/>
      <c r="I3359" s="248" t="s">
        <v>8381</v>
      </c>
      <c r="J3359" s="190"/>
      <c r="K3359" s="190"/>
      <c r="L3359" s="190"/>
      <c r="M3359" s="190"/>
      <c r="N3359" s="268">
        <v>143.18</v>
      </c>
      <c r="O3359" s="268">
        <v>0</v>
      </c>
      <c r="P3359" s="190" t="s">
        <v>657</v>
      </c>
      <c r="Q3359" s="377"/>
    </row>
    <row r="3360" spans="1:17" ht="63.75">
      <c r="A3360" s="265">
        <v>117</v>
      </c>
      <c r="B3360" s="190"/>
      <c r="C3360" s="266" t="s">
        <v>61</v>
      </c>
      <c r="D3360" s="267">
        <v>43956</v>
      </c>
      <c r="E3360" s="237" t="s">
        <v>7852</v>
      </c>
      <c r="F3360" s="237" t="s">
        <v>11</v>
      </c>
      <c r="G3360" s="237">
        <v>982938</v>
      </c>
      <c r="H3360" s="190"/>
      <c r="I3360" s="248" t="s">
        <v>8382</v>
      </c>
      <c r="J3360" s="190"/>
      <c r="K3360" s="190"/>
      <c r="L3360" s="190"/>
      <c r="M3360" s="190"/>
      <c r="N3360" s="268">
        <v>50</v>
      </c>
      <c r="O3360" s="268">
        <v>0</v>
      </c>
      <c r="P3360" s="190" t="s">
        <v>657</v>
      </c>
      <c r="Q3360" s="377"/>
    </row>
    <row r="3361" spans="1:17" ht="76.5">
      <c r="A3361" s="265">
        <v>66</v>
      </c>
      <c r="B3361" s="190"/>
      <c r="C3361" s="266" t="s">
        <v>52</v>
      </c>
      <c r="D3361" s="267">
        <v>43957</v>
      </c>
      <c r="E3361" s="237" t="s">
        <v>7853</v>
      </c>
      <c r="F3361" s="237" t="s">
        <v>658</v>
      </c>
      <c r="G3361" s="237">
        <v>1405079</v>
      </c>
      <c r="H3361" s="190"/>
      <c r="I3361" s="248" t="s">
        <v>8383</v>
      </c>
      <c r="J3361" s="190"/>
      <c r="K3361" s="190"/>
      <c r="L3361" s="190"/>
      <c r="M3361" s="190"/>
      <c r="N3361" s="268">
        <v>0</v>
      </c>
      <c r="O3361" s="268">
        <v>77416.3</v>
      </c>
      <c r="P3361" s="190" t="s">
        <v>657</v>
      </c>
      <c r="Q3361" s="377"/>
    </row>
    <row r="3362" spans="1:17" ht="76.5">
      <c r="A3362" s="265">
        <v>66</v>
      </c>
      <c r="B3362" s="190"/>
      <c r="C3362" s="266" t="s">
        <v>52</v>
      </c>
      <c r="D3362" s="267">
        <v>43957</v>
      </c>
      <c r="E3362" s="237" t="s">
        <v>7853</v>
      </c>
      <c r="F3362" s="237" t="s">
        <v>658</v>
      </c>
      <c r="G3362" s="237">
        <v>1404874</v>
      </c>
      <c r="H3362" s="190"/>
      <c r="I3362" s="248" t="s">
        <v>8384</v>
      </c>
      <c r="J3362" s="190"/>
      <c r="K3362" s="190"/>
      <c r="L3362" s="190"/>
      <c r="M3362" s="190"/>
      <c r="N3362" s="268">
        <v>0</v>
      </c>
      <c r="O3362" s="268">
        <v>124664.1</v>
      </c>
      <c r="P3362" s="190" t="s">
        <v>657</v>
      </c>
      <c r="Q3362" s="377"/>
    </row>
    <row r="3363" spans="1:17" ht="76.5">
      <c r="A3363" s="265">
        <v>66</v>
      </c>
      <c r="B3363" s="190"/>
      <c r="C3363" s="266" t="s">
        <v>52</v>
      </c>
      <c r="D3363" s="267">
        <v>43957</v>
      </c>
      <c r="E3363" s="237" t="s">
        <v>7853</v>
      </c>
      <c r="F3363" s="237" t="s">
        <v>658</v>
      </c>
      <c r="G3363" s="237">
        <v>1402775</v>
      </c>
      <c r="H3363" s="190"/>
      <c r="I3363" s="248" t="s">
        <v>8385</v>
      </c>
      <c r="J3363" s="190"/>
      <c r="K3363" s="190"/>
      <c r="L3363" s="190"/>
      <c r="M3363" s="190"/>
      <c r="N3363" s="268">
        <v>0</v>
      </c>
      <c r="O3363" s="268">
        <v>28650.400000000001</v>
      </c>
      <c r="P3363" s="190" t="s">
        <v>657</v>
      </c>
      <c r="Q3363" s="377"/>
    </row>
    <row r="3364" spans="1:17" ht="76.5">
      <c r="A3364" s="265">
        <v>66</v>
      </c>
      <c r="B3364" s="190"/>
      <c r="C3364" s="266" t="s">
        <v>52</v>
      </c>
      <c r="D3364" s="267">
        <v>43957</v>
      </c>
      <c r="E3364" s="237" t="s">
        <v>7853</v>
      </c>
      <c r="F3364" s="237" t="s">
        <v>658</v>
      </c>
      <c r="G3364" s="237">
        <v>1405051</v>
      </c>
      <c r="H3364" s="190"/>
      <c r="I3364" s="248" t="s">
        <v>8386</v>
      </c>
      <c r="J3364" s="190"/>
      <c r="K3364" s="190"/>
      <c r="L3364" s="190"/>
      <c r="M3364" s="190"/>
      <c r="N3364" s="268">
        <v>0</v>
      </c>
      <c r="O3364" s="268">
        <v>943979.62</v>
      </c>
      <c r="P3364" s="190" t="s">
        <v>657</v>
      </c>
      <c r="Q3364" s="377"/>
    </row>
    <row r="3365" spans="1:17" ht="76.5">
      <c r="A3365" s="265">
        <v>66</v>
      </c>
      <c r="B3365" s="190"/>
      <c r="C3365" s="266" t="s">
        <v>52</v>
      </c>
      <c r="D3365" s="267">
        <v>43957</v>
      </c>
      <c r="E3365" s="237" t="s">
        <v>7853</v>
      </c>
      <c r="F3365" s="237" t="s">
        <v>658</v>
      </c>
      <c r="G3365" s="237">
        <v>1410934</v>
      </c>
      <c r="H3365" s="190"/>
      <c r="I3365" s="248" t="s">
        <v>8387</v>
      </c>
      <c r="J3365" s="190"/>
      <c r="K3365" s="190"/>
      <c r="L3365" s="190"/>
      <c r="M3365" s="190"/>
      <c r="N3365" s="268">
        <v>0</v>
      </c>
      <c r="O3365" s="268">
        <v>6668.3</v>
      </c>
      <c r="P3365" s="190" t="s">
        <v>657</v>
      </c>
      <c r="Q3365" s="377"/>
    </row>
    <row r="3366" spans="1:17" ht="76.5">
      <c r="A3366" s="265">
        <v>66</v>
      </c>
      <c r="B3366" s="190"/>
      <c r="C3366" s="266" t="s">
        <v>52</v>
      </c>
      <c r="D3366" s="267">
        <v>43957</v>
      </c>
      <c r="E3366" s="237" t="s">
        <v>7853</v>
      </c>
      <c r="F3366" s="237" t="s">
        <v>658</v>
      </c>
      <c r="G3366" s="237">
        <v>1405083</v>
      </c>
      <c r="H3366" s="190"/>
      <c r="I3366" s="248" t="s">
        <v>8388</v>
      </c>
      <c r="J3366" s="190"/>
      <c r="K3366" s="190"/>
      <c r="L3366" s="190"/>
      <c r="M3366" s="190"/>
      <c r="N3366" s="268">
        <v>0</v>
      </c>
      <c r="O3366" s="268">
        <v>8450.7099999999991</v>
      </c>
      <c r="P3366" s="190" t="s">
        <v>657</v>
      </c>
      <c r="Q3366" s="377"/>
    </row>
    <row r="3367" spans="1:17" ht="76.5">
      <c r="A3367" s="265">
        <v>66</v>
      </c>
      <c r="B3367" s="190"/>
      <c r="C3367" s="266" t="s">
        <v>52</v>
      </c>
      <c r="D3367" s="267">
        <v>43957</v>
      </c>
      <c r="E3367" s="237" t="s">
        <v>7853</v>
      </c>
      <c r="F3367" s="237" t="s">
        <v>658</v>
      </c>
      <c r="G3367" s="237">
        <v>1410932</v>
      </c>
      <c r="H3367" s="190"/>
      <c r="I3367" s="248" t="s">
        <v>8389</v>
      </c>
      <c r="J3367" s="190"/>
      <c r="K3367" s="190"/>
      <c r="L3367" s="190"/>
      <c r="M3367" s="190"/>
      <c r="N3367" s="268">
        <v>0</v>
      </c>
      <c r="O3367" s="268">
        <v>26038.11</v>
      </c>
      <c r="P3367" s="190" t="s">
        <v>657</v>
      </c>
      <c r="Q3367" s="377"/>
    </row>
    <row r="3368" spans="1:17" ht="76.5">
      <c r="A3368" s="265">
        <v>66</v>
      </c>
      <c r="B3368" s="190"/>
      <c r="C3368" s="266" t="s">
        <v>52</v>
      </c>
      <c r="D3368" s="267">
        <v>43957</v>
      </c>
      <c r="E3368" s="237" t="s">
        <v>7853</v>
      </c>
      <c r="F3368" s="237" t="s">
        <v>658</v>
      </c>
      <c r="G3368" s="237">
        <v>1410954</v>
      </c>
      <c r="H3368" s="190"/>
      <c r="I3368" s="248" t="s">
        <v>8390</v>
      </c>
      <c r="J3368" s="190"/>
      <c r="K3368" s="190"/>
      <c r="L3368" s="190"/>
      <c r="M3368" s="190"/>
      <c r="N3368" s="268">
        <v>0</v>
      </c>
      <c r="O3368" s="268">
        <v>8088.23</v>
      </c>
      <c r="P3368" s="190" t="s">
        <v>657</v>
      </c>
      <c r="Q3368" s="377"/>
    </row>
    <row r="3369" spans="1:17" ht="76.5">
      <c r="A3369" s="265">
        <v>66</v>
      </c>
      <c r="B3369" s="190"/>
      <c r="C3369" s="266" t="s">
        <v>52</v>
      </c>
      <c r="D3369" s="267">
        <v>43957</v>
      </c>
      <c r="E3369" s="237" t="s">
        <v>7853</v>
      </c>
      <c r="F3369" s="237" t="s">
        <v>658</v>
      </c>
      <c r="G3369" s="237">
        <v>1415263</v>
      </c>
      <c r="H3369" s="190"/>
      <c r="I3369" s="248" t="s">
        <v>8391</v>
      </c>
      <c r="J3369" s="190"/>
      <c r="K3369" s="190"/>
      <c r="L3369" s="190"/>
      <c r="M3369" s="190"/>
      <c r="N3369" s="268">
        <v>0</v>
      </c>
      <c r="O3369" s="268">
        <v>5137.28</v>
      </c>
      <c r="P3369" s="190" t="s">
        <v>657</v>
      </c>
      <c r="Q3369" s="377"/>
    </row>
    <row r="3370" spans="1:17" ht="89.25">
      <c r="A3370" s="265">
        <v>66</v>
      </c>
      <c r="B3370" s="190"/>
      <c r="C3370" s="266" t="s">
        <v>52</v>
      </c>
      <c r="D3370" s="267">
        <v>43957</v>
      </c>
      <c r="E3370" s="237" t="s">
        <v>7853</v>
      </c>
      <c r="F3370" s="237" t="s">
        <v>658</v>
      </c>
      <c r="G3370" s="237">
        <v>1405075</v>
      </c>
      <c r="H3370" s="190"/>
      <c r="I3370" s="248" t="s">
        <v>8392</v>
      </c>
      <c r="J3370" s="190"/>
      <c r="K3370" s="190"/>
      <c r="L3370" s="190"/>
      <c r="M3370" s="190"/>
      <c r="N3370" s="268">
        <v>0</v>
      </c>
      <c r="O3370" s="268">
        <v>28881.41</v>
      </c>
      <c r="P3370" s="190" t="s">
        <v>657</v>
      </c>
      <c r="Q3370" s="377"/>
    </row>
    <row r="3371" spans="1:17" ht="76.5">
      <c r="A3371" s="265">
        <v>66</v>
      </c>
      <c r="B3371" s="190"/>
      <c r="C3371" s="266" t="s">
        <v>52</v>
      </c>
      <c r="D3371" s="267">
        <v>43957</v>
      </c>
      <c r="E3371" s="237" t="s">
        <v>7853</v>
      </c>
      <c r="F3371" s="237" t="s">
        <v>658</v>
      </c>
      <c r="G3371" s="237">
        <v>1405063</v>
      </c>
      <c r="H3371" s="190"/>
      <c r="I3371" s="248" t="s">
        <v>8393</v>
      </c>
      <c r="J3371" s="190"/>
      <c r="K3371" s="190"/>
      <c r="L3371" s="190"/>
      <c r="M3371" s="190"/>
      <c r="N3371" s="268">
        <v>0</v>
      </c>
      <c r="O3371" s="268">
        <v>6948.7</v>
      </c>
      <c r="P3371" s="190" t="s">
        <v>657</v>
      </c>
      <c r="Q3371" s="377"/>
    </row>
    <row r="3372" spans="1:17" ht="76.5">
      <c r="A3372" s="265">
        <v>66</v>
      </c>
      <c r="B3372" s="190"/>
      <c r="C3372" s="266" t="s">
        <v>52</v>
      </c>
      <c r="D3372" s="267">
        <v>43957</v>
      </c>
      <c r="E3372" s="237" t="s">
        <v>7853</v>
      </c>
      <c r="F3372" s="237" t="s">
        <v>658</v>
      </c>
      <c r="G3372" s="237">
        <v>1403301</v>
      </c>
      <c r="H3372" s="190"/>
      <c r="I3372" s="248" t="s">
        <v>8394</v>
      </c>
      <c r="J3372" s="190"/>
      <c r="K3372" s="190"/>
      <c r="L3372" s="190"/>
      <c r="M3372" s="190"/>
      <c r="N3372" s="268">
        <v>0</v>
      </c>
      <c r="O3372" s="268">
        <v>9245.16</v>
      </c>
      <c r="P3372" s="190" t="s">
        <v>657</v>
      </c>
      <c r="Q3372" s="377"/>
    </row>
    <row r="3373" spans="1:17" ht="76.5">
      <c r="A3373" s="265">
        <v>66</v>
      </c>
      <c r="B3373" s="190"/>
      <c r="C3373" s="266" t="s">
        <v>52</v>
      </c>
      <c r="D3373" s="267">
        <v>43957</v>
      </c>
      <c r="E3373" s="237" t="s">
        <v>7853</v>
      </c>
      <c r="F3373" s="237" t="s">
        <v>658</v>
      </c>
      <c r="G3373" s="237">
        <v>1410952</v>
      </c>
      <c r="H3373" s="190"/>
      <c r="I3373" s="248" t="s">
        <v>8395</v>
      </c>
      <c r="J3373" s="190"/>
      <c r="K3373" s="190"/>
      <c r="L3373" s="190"/>
      <c r="M3373" s="190"/>
      <c r="N3373" s="268">
        <v>0</v>
      </c>
      <c r="O3373" s="268">
        <v>23919.599999999999</v>
      </c>
      <c r="P3373" s="190" t="s">
        <v>657</v>
      </c>
      <c r="Q3373" s="377"/>
    </row>
    <row r="3374" spans="1:17" ht="76.5">
      <c r="A3374" s="265">
        <v>66</v>
      </c>
      <c r="B3374" s="190"/>
      <c r="C3374" s="266" t="s">
        <v>52</v>
      </c>
      <c r="D3374" s="267">
        <v>43957</v>
      </c>
      <c r="E3374" s="237" t="s">
        <v>7853</v>
      </c>
      <c r="F3374" s="237" t="s">
        <v>658</v>
      </c>
      <c r="G3374" s="237">
        <v>1410946</v>
      </c>
      <c r="H3374" s="190"/>
      <c r="I3374" s="248" t="s">
        <v>8396</v>
      </c>
      <c r="J3374" s="190"/>
      <c r="K3374" s="190"/>
      <c r="L3374" s="190"/>
      <c r="M3374" s="190"/>
      <c r="N3374" s="268">
        <v>0</v>
      </c>
      <c r="O3374" s="268">
        <v>113926.34</v>
      </c>
      <c r="P3374" s="190" t="s">
        <v>657</v>
      </c>
      <c r="Q3374" s="377"/>
    </row>
    <row r="3375" spans="1:17" ht="76.5">
      <c r="A3375" s="265">
        <v>66</v>
      </c>
      <c r="B3375" s="190"/>
      <c r="C3375" s="266" t="s">
        <v>52</v>
      </c>
      <c r="D3375" s="267">
        <v>43957</v>
      </c>
      <c r="E3375" s="237" t="s">
        <v>7853</v>
      </c>
      <c r="F3375" s="237" t="s">
        <v>658</v>
      </c>
      <c r="G3375" s="237">
        <v>1402731</v>
      </c>
      <c r="H3375" s="190"/>
      <c r="I3375" s="248" t="s">
        <v>8397</v>
      </c>
      <c r="J3375" s="190"/>
      <c r="K3375" s="190"/>
      <c r="L3375" s="190"/>
      <c r="M3375" s="190"/>
      <c r="N3375" s="268">
        <v>0</v>
      </c>
      <c r="O3375" s="268">
        <v>2409.79</v>
      </c>
      <c r="P3375" s="190" t="s">
        <v>657</v>
      </c>
      <c r="Q3375" s="377"/>
    </row>
    <row r="3376" spans="1:17" ht="76.5">
      <c r="A3376" s="265">
        <v>66</v>
      </c>
      <c r="B3376" s="190"/>
      <c r="C3376" s="266" t="s">
        <v>52</v>
      </c>
      <c r="D3376" s="267">
        <v>43957</v>
      </c>
      <c r="E3376" s="237" t="s">
        <v>7853</v>
      </c>
      <c r="F3376" s="237" t="s">
        <v>658</v>
      </c>
      <c r="G3376" s="237">
        <v>1410948</v>
      </c>
      <c r="H3376" s="190"/>
      <c r="I3376" s="248" t="s">
        <v>8398</v>
      </c>
      <c r="J3376" s="190"/>
      <c r="K3376" s="190"/>
      <c r="L3376" s="190"/>
      <c r="M3376" s="190"/>
      <c r="N3376" s="268">
        <v>0</v>
      </c>
      <c r="O3376" s="268">
        <v>21039.78</v>
      </c>
      <c r="P3376" s="190" t="s">
        <v>657</v>
      </c>
      <c r="Q3376" s="377"/>
    </row>
    <row r="3377" spans="1:17" ht="76.5">
      <c r="A3377" s="265">
        <v>66</v>
      </c>
      <c r="B3377" s="190"/>
      <c r="C3377" s="266" t="s">
        <v>52</v>
      </c>
      <c r="D3377" s="267">
        <v>43957</v>
      </c>
      <c r="E3377" s="237" t="s">
        <v>7853</v>
      </c>
      <c r="F3377" s="237" t="s">
        <v>658</v>
      </c>
      <c r="G3377" s="237">
        <v>1402729</v>
      </c>
      <c r="H3377" s="190"/>
      <c r="I3377" s="248" t="s">
        <v>8399</v>
      </c>
      <c r="J3377" s="190"/>
      <c r="K3377" s="190"/>
      <c r="L3377" s="190"/>
      <c r="M3377" s="190"/>
      <c r="N3377" s="268">
        <v>0</v>
      </c>
      <c r="O3377" s="268">
        <v>2022.22</v>
      </c>
      <c r="P3377" s="190" t="s">
        <v>657</v>
      </c>
      <c r="Q3377" s="377"/>
    </row>
    <row r="3378" spans="1:17" ht="76.5">
      <c r="A3378" s="265">
        <v>66</v>
      </c>
      <c r="B3378" s="190"/>
      <c r="C3378" s="266" t="s">
        <v>52</v>
      </c>
      <c r="D3378" s="267">
        <v>43957</v>
      </c>
      <c r="E3378" s="237" t="s">
        <v>7853</v>
      </c>
      <c r="F3378" s="237" t="s">
        <v>658</v>
      </c>
      <c r="G3378" s="237">
        <v>1404496</v>
      </c>
      <c r="H3378" s="190"/>
      <c r="I3378" s="248" t="s">
        <v>8400</v>
      </c>
      <c r="J3378" s="190"/>
      <c r="K3378" s="190"/>
      <c r="L3378" s="190"/>
      <c r="M3378" s="190"/>
      <c r="N3378" s="268">
        <v>0</v>
      </c>
      <c r="O3378" s="268">
        <v>4621.8</v>
      </c>
      <c r="P3378" s="190" t="s">
        <v>657</v>
      </c>
      <c r="Q3378" s="377"/>
    </row>
    <row r="3379" spans="1:17" ht="76.5">
      <c r="A3379" s="265">
        <v>66</v>
      </c>
      <c r="B3379" s="190"/>
      <c r="C3379" s="266" t="s">
        <v>52</v>
      </c>
      <c r="D3379" s="267">
        <v>43957</v>
      </c>
      <c r="E3379" s="237" t="s">
        <v>7853</v>
      </c>
      <c r="F3379" s="237" t="s">
        <v>658</v>
      </c>
      <c r="G3379" s="237">
        <v>1405085</v>
      </c>
      <c r="H3379" s="190"/>
      <c r="I3379" s="248" t="s">
        <v>8401</v>
      </c>
      <c r="J3379" s="190"/>
      <c r="K3379" s="190"/>
      <c r="L3379" s="190"/>
      <c r="M3379" s="190"/>
      <c r="N3379" s="268">
        <v>0</v>
      </c>
      <c r="O3379" s="268">
        <v>4586.99</v>
      </c>
      <c r="P3379" s="190" t="s">
        <v>657</v>
      </c>
      <c r="Q3379" s="377"/>
    </row>
    <row r="3380" spans="1:17" ht="76.5">
      <c r="A3380" s="265">
        <v>66</v>
      </c>
      <c r="B3380" s="190"/>
      <c r="C3380" s="266" t="s">
        <v>52</v>
      </c>
      <c r="D3380" s="267">
        <v>43957</v>
      </c>
      <c r="E3380" s="237" t="s">
        <v>7853</v>
      </c>
      <c r="F3380" s="237" t="s">
        <v>658</v>
      </c>
      <c r="G3380" s="237">
        <v>1415261</v>
      </c>
      <c r="H3380" s="190"/>
      <c r="I3380" s="248" t="s">
        <v>8402</v>
      </c>
      <c r="J3380" s="190"/>
      <c r="K3380" s="190"/>
      <c r="L3380" s="190"/>
      <c r="M3380" s="190"/>
      <c r="N3380" s="268">
        <v>0</v>
      </c>
      <c r="O3380" s="268">
        <v>38023.839999999997</v>
      </c>
      <c r="P3380" s="190" t="s">
        <v>657</v>
      </c>
      <c r="Q3380" s="377"/>
    </row>
    <row r="3381" spans="1:17" ht="76.5">
      <c r="A3381" s="265">
        <v>66</v>
      </c>
      <c r="B3381" s="190"/>
      <c r="C3381" s="266" t="s">
        <v>52</v>
      </c>
      <c r="D3381" s="267">
        <v>43957</v>
      </c>
      <c r="E3381" s="237" t="s">
        <v>7853</v>
      </c>
      <c r="F3381" s="237" t="s">
        <v>658</v>
      </c>
      <c r="G3381" s="237">
        <v>1410938</v>
      </c>
      <c r="H3381" s="190"/>
      <c r="I3381" s="248" t="s">
        <v>8403</v>
      </c>
      <c r="J3381" s="190"/>
      <c r="K3381" s="190"/>
      <c r="L3381" s="190"/>
      <c r="M3381" s="190"/>
      <c r="N3381" s="268">
        <v>0</v>
      </c>
      <c r="O3381" s="268">
        <v>70344.289999999994</v>
      </c>
      <c r="P3381" s="190" t="s">
        <v>657</v>
      </c>
      <c r="Q3381" s="377"/>
    </row>
    <row r="3382" spans="1:17" ht="76.5">
      <c r="A3382" s="265">
        <v>66</v>
      </c>
      <c r="B3382" s="190"/>
      <c r="C3382" s="266" t="s">
        <v>52</v>
      </c>
      <c r="D3382" s="267">
        <v>43957</v>
      </c>
      <c r="E3382" s="237" t="s">
        <v>7853</v>
      </c>
      <c r="F3382" s="237" t="s">
        <v>658</v>
      </c>
      <c r="G3382" s="237">
        <v>1405073</v>
      </c>
      <c r="H3382" s="190"/>
      <c r="I3382" s="248" t="s">
        <v>8404</v>
      </c>
      <c r="J3382" s="190"/>
      <c r="K3382" s="190"/>
      <c r="L3382" s="190"/>
      <c r="M3382" s="190"/>
      <c r="N3382" s="268">
        <v>0</v>
      </c>
      <c r="O3382" s="268">
        <v>5149.2</v>
      </c>
      <c r="P3382" s="190" t="s">
        <v>657</v>
      </c>
      <c r="Q3382" s="377"/>
    </row>
    <row r="3383" spans="1:17" ht="76.5">
      <c r="A3383" s="265">
        <v>66</v>
      </c>
      <c r="B3383" s="190"/>
      <c r="C3383" s="266" t="s">
        <v>52</v>
      </c>
      <c r="D3383" s="267">
        <v>43957</v>
      </c>
      <c r="E3383" s="237" t="s">
        <v>7853</v>
      </c>
      <c r="F3383" s="237" t="s">
        <v>658</v>
      </c>
      <c r="G3383" s="237">
        <v>1405087</v>
      </c>
      <c r="H3383" s="190"/>
      <c r="I3383" s="248" t="s">
        <v>8405</v>
      </c>
      <c r="J3383" s="190"/>
      <c r="K3383" s="190"/>
      <c r="L3383" s="190"/>
      <c r="M3383" s="190"/>
      <c r="N3383" s="268">
        <v>0</v>
      </c>
      <c r="O3383" s="268">
        <v>22573.66</v>
      </c>
      <c r="P3383" s="190" t="s">
        <v>657</v>
      </c>
      <c r="Q3383" s="377"/>
    </row>
    <row r="3384" spans="1:17" ht="76.5">
      <c r="A3384" s="265">
        <v>66</v>
      </c>
      <c r="B3384" s="190"/>
      <c r="C3384" s="266" t="s">
        <v>52</v>
      </c>
      <c r="D3384" s="267">
        <v>43957</v>
      </c>
      <c r="E3384" s="237" t="s">
        <v>7853</v>
      </c>
      <c r="F3384" s="237" t="s">
        <v>658</v>
      </c>
      <c r="G3384" s="237">
        <v>1410940</v>
      </c>
      <c r="H3384" s="190"/>
      <c r="I3384" s="248" t="s">
        <v>8406</v>
      </c>
      <c r="J3384" s="190"/>
      <c r="K3384" s="190"/>
      <c r="L3384" s="190"/>
      <c r="M3384" s="190"/>
      <c r="N3384" s="268">
        <v>0</v>
      </c>
      <c r="O3384" s="268">
        <v>17793.53</v>
      </c>
      <c r="P3384" s="190" t="s">
        <v>657</v>
      </c>
      <c r="Q3384" s="377"/>
    </row>
    <row r="3385" spans="1:17" ht="76.5">
      <c r="A3385" s="265">
        <v>66</v>
      </c>
      <c r="B3385" s="190"/>
      <c r="C3385" s="266" t="s">
        <v>52</v>
      </c>
      <c r="D3385" s="267">
        <v>43957</v>
      </c>
      <c r="E3385" s="237" t="s">
        <v>7853</v>
      </c>
      <c r="F3385" s="237" t="s">
        <v>658</v>
      </c>
      <c r="G3385" s="237">
        <v>1404103</v>
      </c>
      <c r="H3385" s="190"/>
      <c r="I3385" s="248" t="s">
        <v>8394</v>
      </c>
      <c r="J3385" s="190"/>
      <c r="K3385" s="190"/>
      <c r="L3385" s="190"/>
      <c r="M3385" s="190"/>
      <c r="N3385" s="268">
        <v>0</v>
      </c>
      <c r="O3385" s="268">
        <v>19318.64</v>
      </c>
      <c r="P3385" s="190" t="s">
        <v>657</v>
      </c>
      <c r="Q3385" s="377"/>
    </row>
    <row r="3386" spans="1:17" ht="76.5">
      <c r="A3386" s="265">
        <v>66</v>
      </c>
      <c r="B3386" s="190"/>
      <c r="C3386" s="266" t="s">
        <v>52</v>
      </c>
      <c r="D3386" s="267">
        <v>43957</v>
      </c>
      <c r="E3386" s="237" t="s">
        <v>7853</v>
      </c>
      <c r="F3386" s="237" t="s">
        <v>658</v>
      </c>
      <c r="G3386" s="237">
        <v>1402339</v>
      </c>
      <c r="H3386" s="190"/>
      <c r="I3386" s="248" t="s">
        <v>8407</v>
      </c>
      <c r="J3386" s="190"/>
      <c r="K3386" s="190"/>
      <c r="L3386" s="190"/>
      <c r="M3386" s="190"/>
      <c r="N3386" s="268">
        <v>0</v>
      </c>
      <c r="O3386" s="268">
        <v>8211.57</v>
      </c>
      <c r="P3386" s="190" t="s">
        <v>657</v>
      </c>
      <c r="Q3386" s="377"/>
    </row>
    <row r="3387" spans="1:17" ht="76.5">
      <c r="A3387" s="265">
        <v>66</v>
      </c>
      <c r="B3387" s="190"/>
      <c r="C3387" s="266" t="s">
        <v>52</v>
      </c>
      <c r="D3387" s="267">
        <v>43957</v>
      </c>
      <c r="E3387" s="237" t="s">
        <v>7853</v>
      </c>
      <c r="F3387" s="237" t="s">
        <v>658</v>
      </c>
      <c r="G3387" s="237">
        <v>1402733</v>
      </c>
      <c r="H3387" s="190"/>
      <c r="I3387" s="248" t="s">
        <v>8408</v>
      </c>
      <c r="J3387" s="190"/>
      <c r="K3387" s="190"/>
      <c r="L3387" s="190"/>
      <c r="M3387" s="190"/>
      <c r="N3387" s="268">
        <v>0</v>
      </c>
      <c r="O3387" s="268">
        <v>6194.24</v>
      </c>
      <c r="P3387" s="190" t="s">
        <v>657</v>
      </c>
      <c r="Q3387" s="377"/>
    </row>
    <row r="3388" spans="1:17" ht="76.5">
      <c r="A3388" s="265">
        <v>66</v>
      </c>
      <c r="B3388" s="190"/>
      <c r="C3388" s="266" t="s">
        <v>52</v>
      </c>
      <c r="D3388" s="267">
        <v>43957</v>
      </c>
      <c r="E3388" s="237" t="s">
        <v>7853</v>
      </c>
      <c r="F3388" s="237" t="s">
        <v>658</v>
      </c>
      <c r="G3388" s="237">
        <v>1402773</v>
      </c>
      <c r="H3388" s="190"/>
      <c r="I3388" s="248" t="s">
        <v>8409</v>
      </c>
      <c r="J3388" s="190"/>
      <c r="K3388" s="190"/>
      <c r="L3388" s="190"/>
      <c r="M3388" s="190"/>
      <c r="N3388" s="268">
        <v>0</v>
      </c>
      <c r="O3388" s="268">
        <v>2441631.84</v>
      </c>
      <c r="P3388" s="190" t="s">
        <v>657</v>
      </c>
      <c r="Q3388" s="377"/>
    </row>
    <row r="3389" spans="1:17" ht="76.5">
      <c r="A3389" s="265">
        <v>66</v>
      </c>
      <c r="B3389" s="190"/>
      <c r="C3389" s="266" t="s">
        <v>52</v>
      </c>
      <c r="D3389" s="267">
        <v>43957</v>
      </c>
      <c r="E3389" s="237" t="s">
        <v>7853</v>
      </c>
      <c r="F3389" s="237" t="s">
        <v>658</v>
      </c>
      <c r="G3389" s="237">
        <v>1410942</v>
      </c>
      <c r="H3389" s="190"/>
      <c r="I3389" s="248" t="s">
        <v>8410</v>
      </c>
      <c r="J3389" s="190"/>
      <c r="K3389" s="190"/>
      <c r="L3389" s="190"/>
      <c r="M3389" s="190"/>
      <c r="N3389" s="268">
        <v>0</v>
      </c>
      <c r="O3389" s="268">
        <v>3231661.21</v>
      </c>
      <c r="P3389" s="190" t="s">
        <v>657</v>
      </c>
      <c r="Q3389" s="377"/>
    </row>
    <row r="3390" spans="1:17" ht="76.5">
      <c r="A3390" s="265">
        <v>66</v>
      </c>
      <c r="B3390" s="190"/>
      <c r="C3390" s="266" t="s">
        <v>52</v>
      </c>
      <c r="D3390" s="267">
        <v>43957</v>
      </c>
      <c r="E3390" s="237" t="s">
        <v>7853</v>
      </c>
      <c r="F3390" s="237" t="s">
        <v>658</v>
      </c>
      <c r="G3390" s="237">
        <v>1410956</v>
      </c>
      <c r="H3390" s="190"/>
      <c r="I3390" s="248" t="s">
        <v>8411</v>
      </c>
      <c r="J3390" s="190"/>
      <c r="K3390" s="190"/>
      <c r="L3390" s="190"/>
      <c r="M3390" s="190"/>
      <c r="N3390" s="268">
        <v>0</v>
      </c>
      <c r="O3390" s="268">
        <v>2946056.08</v>
      </c>
      <c r="P3390" s="190" t="s">
        <v>657</v>
      </c>
      <c r="Q3390" s="377"/>
    </row>
    <row r="3391" spans="1:17" ht="76.5">
      <c r="A3391" s="265">
        <v>66</v>
      </c>
      <c r="B3391" s="190"/>
      <c r="C3391" s="266" t="s">
        <v>52</v>
      </c>
      <c r="D3391" s="267">
        <v>43957</v>
      </c>
      <c r="E3391" s="237" t="s">
        <v>7853</v>
      </c>
      <c r="F3391" s="237" t="s">
        <v>658</v>
      </c>
      <c r="G3391" s="237">
        <v>1410950</v>
      </c>
      <c r="H3391" s="190"/>
      <c r="I3391" s="248" t="s">
        <v>8411</v>
      </c>
      <c r="J3391" s="190"/>
      <c r="K3391" s="190"/>
      <c r="L3391" s="190"/>
      <c r="M3391" s="190"/>
      <c r="N3391" s="268">
        <v>0</v>
      </c>
      <c r="O3391" s="268">
        <v>3741842.14</v>
      </c>
      <c r="P3391" s="190" t="s">
        <v>657</v>
      </c>
      <c r="Q3391" s="377"/>
    </row>
    <row r="3392" spans="1:17" ht="76.5">
      <c r="A3392" s="265">
        <v>66</v>
      </c>
      <c r="B3392" s="190"/>
      <c r="C3392" s="266" t="s">
        <v>52</v>
      </c>
      <c r="D3392" s="267">
        <v>43957</v>
      </c>
      <c r="E3392" s="237" t="s">
        <v>7853</v>
      </c>
      <c r="F3392" s="237" t="s">
        <v>658</v>
      </c>
      <c r="G3392" s="237">
        <v>1402727</v>
      </c>
      <c r="H3392" s="190"/>
      <c r="I3392" s="248" t="s">
        <v>8412</v>
      </c>
      <c r="J3392" s="190"/>
      <c r="K3392" s="190"/>
      <c r="L3392" s="190"/>
      <c r="M3392" s="190"/>
      <c r="N3392" s="268">
        <v>0</v>
      </c>
      <c r="O3392" s="268">
        <v>63494.47</v>
      </c>
      <c r="P3392" s="190" t="s">
        <v>657</v>
      </c>
      <c r="Q3392" s="377"/>
    </row>
    <row r="3393" spans="1:17" ht="76.5">
      <c r="A3393" s="265">
        <v>66</v>
      </c>
      <c r="B3393" s="190"/>
      <c r="C3393" s="266" t="s">
        <v>52</v>
      </c>
      <c r="D3393" s="267">
        <v>43957</v>
      </c>
      <c r="E3393" s="237" t="s">
        <v>7853</v>
      </c>
      <c r="F3393" s="237" t="s">
        <v>658</v>
      </c>
      <c r="G3393" s="237">
        <v>1405077</v>
      </c>
      <c r="H3393" s="190"/>
      <c r="I3393" s="248" t="s">
        <v>8383</v>
      </c>
      <c r="J3393" s="190"/>
      <c r="K3393" s="190"/>
      <c r="L3393" s="190"/>
      <c r="M3393" s="190"/>
      <c r="N3393" s="268">
        <v>0</v>
      </c>
      <c r="O3393" s="268">
        <v>128825.11</v>
      </c>
      <c r="P3393" s="190" t="s">
        <v>657</v>
      </c>
      <c r="Q3393" s="377"/>
    </row>
    <row r="3394" spans="1:17" ht="76.5">
      <c r="A3394" s="265">
        <v>66</v>
      </c>
      <c r="B3394" s="190"/>
      <c r="C3394" s="266" t="s">
        <v>52</v>
      </c>
      <c r="D3394" s="267">
        <v>43957</v>
      </c>
      <c r="E3394" s="237" t="s">
        <v>7853</v>
      </c>
      <c r="F3394" s="237" t="s">
        <v>658</v>
      </c>
      <c r="G3394" s="237">
        <v>1405081</v>
      </c>
      <c r="H3394" s="190"/>
      <c r="I3394" s="248" t="s">
        <v>8413</v>
      </c>
      <c r="J3394" s="190"/>
      <c r="K3394" s="190"/>
      <c r="L3394" s="190"/>
      <c r="M3394" s="190"/>
      <c r="N3394" s="268">
        <v>0</v>
      </c>
      <c r="O3394" s="268">
        <v>102604.71</v>
      </c>
      <c r="P3394" s="190" t="s">
        <v>657</v>
      </c>
      <c r="Q3394" s="377"/>
    </row>
    <row r="3395" spans="1:17" ht="76.5">
      <c r="A3395" s="265">
        <v>66</v>
      </c>
      <c r="B3395" s="190"/>
      <c r="C3395" s="266" t="s">
        <v>52</v>
      </c>
      <c r="D3395" s="267">
        <v>43957</v>
      </c>
      <c r="E3395" s="237" t="s">
        <v>7853</v>
      </c>
      <c r="F3395" s="237" t="s">
        <v>658</v>
      </c>
      <c r="G3395" s="237">
        <v>1402771</v>
      </c>
      <c r="H3395" s="190"/>
      <c r="I3395" s="248" t="s">
        <v>8414</v>
      </c>
      <c r="J3395" s="190"/>
      <c r="K3395" s="190"/>
      <c r="L3395" s="190"/>
      <c r="M3395" s="190"/>
      <c r="N3395" s="268">
        <v>0</v>
      </c>
      <c r="O3395" s="268">
        <v>283127.86</v>
      </c>
      <c r="P3395" s="190" t="s">
        <v>657</v>
      </c>
      <c r="Q3395" s="377"/>
    </row>
    <row r="3396" spans="1:17" ht="76.5">
      <c r="A3396" s="265">
        <v>66</v>
      </c>
      <c r="B3396" s="190"/>
      <c r="C3396" s="266" t="s">
        <v>52</v>
      </c>
      <c r="D3396" s="267">
        <v>43957</v>
      </c>
      <c r="E3396" s="237" t="s">
        <v>7853</v>
      </c>
      <c r="F3396" s="237" t="s">
        <v>658</v>
      </c>
      <c r="G3396" s="237">
        <v>1410936</v>
      </c>
      <c r="H3396" s="190"/>
      <c r="I3396" s="248" t="s">
        <v>8415</v>
      </c>
      <c r="J3396" s="190"/>
      <c r="K3396" s="190"/>
      <c r="L3396" s="190"/>
      <c r="M3396" s="190"/>
      <c r="N3396" s="268">
        <v>0</v>
      </c>
      <c r="O3396" s="268">
        <v>264255.15000000002</v>
      </c>
      <c r="P3396" s="190" t="s">
        <v>657</v>
      </c>
      <c r="Q3396" s="377"/>
    </row>
    <row r="3397" spans="1:17" ht="76.5">
      <c r="A3397" s="265">
        <v>66</v>
      </c>
      <c r="B3397" s="190"/>
      <c r="C3397" s="266" t="s">
        <v>52</v>
      </c>
      <c r="D3397" s="267">
        <v>43957</v>
      </c>
      <c r="E3397" s="237" t="s">
        <v>7853</v>
      </c>
      <c r="F3397" s="237" t="s">
        <v>658</v>
      </c>
      <c r="G3397" s="237">
        <v>1410944</v>
      </c>
      <c r="H3397" s="190"/>
      <c r="I3397" s="248" t="s">
        <v>8416</v>
      </c>
      <c r="J3397" s="190"/>
      <c r="K3397" s="190"/>
      <c r="L3397" s="190"/>
      <c r="M3397" s="190"/>
      <c r="N3397" s="268">
        <v>0</v>
      </c>
      <c r="O3397" s="268">
        <v>300916.65000000002</v>
      </c>
      <c r="P3397" s="190" t="s">
        <v>657</v>
      </c>
      <c r="Q3397" s="377"/>
    </row>
    <row r="3398" spans="1:17" ht="38.25">
      <c r="A3398" s="265">
        <v>283</v>
      </c>
      <c r="B3398" s="190"/>
      <c r="C3398" s="266" t="s">
        <v>124</v>
      </c>
      <c r="D3398" s="267">
        <v>43957</v>
      </c>
      <c r="E3398" s="237" t="s">
        <v>7854</v>
      </c>
      <c r="F3398" s="237" t="s">
        <v>6</v>
      </c>
      <c r="G3398" s="237">
        <v>1272353</v>
      </c>
      <c r="H3398" s="190"/>
      <c r="I3398" s="248" t="s">
        <v>8417</v>
      </c>
      <c r="J3398" s="190"/>
      <c r="K3398" s="190"/>
      <c r="L3398" s="190"/>
      <c r="M3398" s="190"/>
      <c r="N3398" s="268">
        <v>0</v>
      </c>
      <c r="O3398" s="268">
        <v>59136.75</v>
      </c>
      <c r="P3398" s="190" t="s">
        <v>657</v>
      </c>
      <c r="Q3398" s="377"/>
    </row>
    <row r="3399" spans="1:17" ht="63.75">
      <c r="A3399" s="265">
        <v>10</v>
      </c>
      <c r="B3399" s="190"/>
      <c r="C3399" s="266" t="s">
        <v>41</v>
      </c>
      <c r="D3399" s="267">
        <v>43957</v>
      </c>
      <c r="E3399" s="237" t="s">
        <v>7855</v>
      </c>
      <c r="F3399" s="237" t="s">
        <v>6</v>
      </c>
      <c r="G3399" s="237">
        <v>1313219</v>
      </c>
      <c r="H3399" s="190"/>
      <c r="I3399" s="248" t="s">
        <v>8418</v>
      </c>
      <c r="J3399" s="190"/>
      <c r="K3399" s="190"/>
      <c r="L3399" s="190"/>
      <c r="M3399" s="190"/>
      <c r="N3399" s="268">
        <v>0</v>
      </c>
      <c r="O3399" s="268">
        <v>11277.84</v>
      </c>
      <c r="P3399" s="190" t="s">
        <v>657</v>
      </c>
      <c r="Q3399" s="377"/>
    </row>
    <row r="3400" spans="1:17" ht="63.75">
      <c r="A3400" s="265">
        <v>10</v>
      </c>
      <c r="B3400" s="190"/>
      <c r="C3400" s="266" t="s">
        <v>41</v>
      </c>
      <c r="D3400" s="267">
        <v>43957</v>
      </c>
      <c r="E3400" s="237" t="s">
        <v>7856</v>
      </c>
      <c r="F3400" s="237" t="s">
        <v>15</v>
      </c>
      <c r="G3400" s="237">
        <v>1313220</v>
      </c>
      <c r="H3400" s="190"/>
      <c r="I3400" s="248" t="s">
        <v>8419</v>
      </c>
      <c r="J3400" s="190"/>
      <c r="K3400" s="190"/>
      <c r="L3400" s="190"/>
      <c r="M3400" s="190"/>
      <c r="N3400" s="268">
        <v>50</v>
      </c>
      <c r="O3400" s="268">
        <v>0</v>
      </c>
      <c r="P3400" s="190" t="s">
        <v>657</v>
      </c>
      <c r="Q3400" s="377"/>
    </row>
    <row r="3401" spans="1:17" ht="63.75">
      <c r="A3401" s="265">
        <v>513</v>
      </c>
      <c r="B3401" s="190"/>
      <c r="C3401" s="266" t="s">
        <v>169</v>
      </c>
      <c r="D3401" s="267">
        <v>43957</v>
      </c>
      <c r="E3401" s="237" t="s">
        <v>7857</v>
      </c>
      <c r="F3401" s="237" t="s">
        <v>15</v>
      </c>
      <c r="G3401" s="237">
        <v>1313218</v>
      </c>
      <c r="H3401" s="190"/>
      <c r="I3401" s="248" t="s">
        <v>8420</v>
      </c>
      <c r="J3401" s="190"/>
      <c r="K3401" s="190"/>
      <c r="L3401" s="190"/>
      <c r="M3401" s="190"/>
      <c r="N3401" s="268">
        <v>50</v>
      </c>
      <c r="O3401" s="268">
        <v>0</v>
      </c>
      <c r="P3401" s="190" t="s">
        <v>657</v>
      </c>
      <c r="Q3401" s="377"/>
    </row>
    <row r="3402" spans="1:17" ht="51">
      <c r="A3402" s="265">
        <v>513</v>
      </c>
      <c r="B3402" s="190"/>
      <c r="C3402" s="266" t="s">
        <v>169</v>
      </c>
      <c r="D3402" s="267">
        <v>43957</v>
      </c>
      <c r="E3402" s="237" t="s">
        <v>7858</v>
      </c>
      <c r="F3402" s="237" t="s">
        <v>15</v>
      </c>
      <c r="G3402" s="237">
        <v>1313291</v>
      </c>
      <c r="H3402" s="190"/>
      <c r="I3402" s="248" t="s">
        <v>8421</v>
      </c>
      <c r="J3402" s="190"/>
      <c r="K3402" s="190"/>
      <c r="L3402" s="190"/>
      <c r="M3402" s="190"/>
      <c r="N3402" s="268">
        <v>50</v>
      </c>
      <c r="O3402" s="268">
        <v>0</v>
      </c>
      <c r="P3402" s="190" t="s">
        <v>657</v>
      </c>
      <c r="Q3402" s="377"/>
    </row>
    <row r="3403" spans="1:17" ht="63.75">
      <c r="A3403" s="265">
        <v>383</v>
      </c>
      <c r="B3403" s="190"/>
      <c r="C3403" s="266" t="s">
        <v>1296</v>
      </c>
      <c r="D3403" s="267">
        <v>43958</v>
      </c>
      <c r="E3403" s="237" t="s">
        <v>7859</v>
      </c>
      <c r="F3403" s="237" t="s">
        <v>11</v>
      </c>
      <c r="G3403" s="237">
        <v>983002</v>
      </c>
      <c r="H3403" s="190"/>
      <c r="I3403" s="248" t="s">
        <v>8422</v>
      </c>
      <c r="J3403" s="190"/>
      <c r="K3403" s="190"/>
      <c r="L3403" s="190"/>
      <c r="M3403" s="190"/>
      <c r="N3403" s="268">
        <v>50</v>
      </c>
      <c r="O3403" s="268">
        <v>0</v>
      </c>
      <c r="P3403" s="190" t="s">
        <v>657</v>
      </c>
      <c r="Q3403" s="377"/>
    </row>
    <row r="3404" spans="1:17" ht="63.75">
      <c r="A3404" s="265">
        <v>10</v>
      </c>
      <c r="B3404" s="190"/>
      <c r="C3404" s="266" t="s">
        <v>41</v>
      </c>
      <c r="D3404" s="267">
        <v>43958</v>
      </c>
      <c r="E3404" s="237" t="s">
        <v>7860</v>
      </c>
      <c r="F3404" s="237" t="s">
        <v>6</v>
      </c>
      <c r="G3404" s="237">
        <v>1313762</v>
      </c>
      <c r="H3404" s="190"/>
      <c r="I3404" s="248" t="s">
        <v>8423</v>
      </c>
      <c r="J3404" s="190"/>
      <c r="K3404" s="190"/>
      <c r="L3404" s="190"/>
      <c r="M3404" s="190"/>
      <c r="N3404" s="268">
        <v>0</v>
      </c>
      <c r="O3404" s="268">
        <v>15503.6</v>
      </c>
      <c r="P3404" s="190" t="s">
        <v>657</v>
      </c>
      <c r="Q3404" s="377"/>
    </row>
    <row r="3405" spans="1:17" ht="63.75">
      <c r="A3405" s="265">
        <v>10</v>
      </c>
      <c r="B3405" s="190"/>
      <c r="C3405" s="266" t="s">
        <v>41</v>
      </c>
      <c r="D3405" s="267">
        <v>43958</v>
      </c>
      <c r="E3405" s="237" t="s">
        <v>7861</v>
      </c>
      <c r="F3405" s="237" t="s">
        <v>15</v>
      </c>
      <c r="G3405" s="237">
        <v>1313763</v>
      </c>
      <c r="H3405" s="190"/>
      <c r="I3405" s="248" t="s">
        <v>8424</v>
      </c>
      <c r="J3405" s="190"/>
      <c r="K3405" s="190"/>
      <c r="L3405" s="190"/>
      <c r="M3405" s="190"/>
      <c r="N3405" s="268">
        <v>50</v>
      </c>
      <c r="O3405" s="268">
        <v>0</v>
      </c>
      <c r="P3405" s="190" t="s">
        <v>657</v>
      </c>
      <c r="Q3405" s="377"/>
    </row>
    <row r="3406" spans="1:17" ht="76.5">
      <c r="A3406" s="265">
        <v>16</v>
      </c>
      <c r="B3406" s="190"/>
      <c r="C3406" s="266" t="s">
        <v>43</v>
      </c>
      <c r="D3406" s="267">
        <v>43958</v>
      </c>
      <c r="E3406" s="237" t="s">
        <v>7862</v>
      </c>
      <c r="F3406" s="237" t="s">
        <v>618</v>
      </c>
      <c r="G3406" s="237">
        <v>10790</v>
      </c>
      <c r="H3406" s="190"/>
      <c r="I3406" s="248" t="s">
        <v>8425</v>
      </c>
      <c r="J3406" s="190"/>
      <c r="K3406" s="190"/>
      <c r="L3406" s="190"/>
      <c r="M3406" s="190"/>
      <c r="N3406" s="268">
        <v>147.80000000000001</v>
      </c>
      <c r="O3406" s="268">
        <v>0</v>
      </c>
      <c r="P3406" s="190" t="s">
        <v>657</v>
      </c>
      <c r="Q3406" s="377"/>
    </row>
    <row r="3407" spans="1:17" ht="63.75">
      <c r="A3407" s="265">
        <v>16</v>
      </c>
      <c r="B3407" s="190"/>
      <c r="C3407" s="266" t="s">
        <v>43</v>
      </c>
      <c r="D3407" s="267">
        <v>43958</v>
      </c>
      <c r="E3407" s="237" t="s">
        <v>7863</v>
      </c>
      <c r="F3407" s="237" t="s">
        <v>618</v>
      </c>
      <c r="G3407" s="237">
        <v>10789</v>
      </c>
      <c r="H3407" s="190"/>
      <c r="I3407" s="248" t="s">
        <v>8426</v>
      </c>
      <c r="J3407" s="190"/>
      <c r="K3407" s="190"/>
      <c r="L3407" s="190"/>
      <c r="M3407" s="190"/>
      <c r="N3407" s="268">
        <v>147.80000000000001</v>
      </c>
      <c r="O3407" s="268">
        <v>0</v>
      </c>
      <c r="P3407" s="190" t="s">
        <v>657</v>
      </c>
      <c r="Q3407" s="377"/>
    </row>
    <row r="3408" spans="1:17" ht="76.5">
      <c r="A3408" s="265">
        <v>16</v>
      </c>
      <c r="B3408" s="190"/>
      <c r="C3408" s="266" t="s">
        <v>43</v>
      </c>
      <c r="D3408" s="267">
        <v>43958</v>
      </c>
      <c r="E3408" s="237" t="s">
        <v>7864</v>
      </c>
      <c r="F3408" s="237" t="s">
        <v>618</v>
      </c>
      <c r="G3408" s="237">
        <v>10787</v>
      </c>
      <c r="H3408" s="190"/>
      <c r="I3408" s="248" t="s">
        <v>8427</v>
      </c>
      <c r="J3408" s="190"/>
      <c r="K3408" s="190"/>
      <c r="L3408" s="190"/>
      <c r="M3408" s="190"/>
      <c r="N3408" s="268">
        <v>177.35</v>
      </c>
      <c r="O3408" s="268">
        <v>0</v>
      </c>
      <c r="P3408" s="190" t="s">
        <v>657</v>
      </c>
      <c r="Q3408" s="377"/>
    </row>
    <row r="3409" spans="1:17" ht="76.5">
      <c r="A3409" s="265">
        <v>16</v>
      </c>
      <c r="B3409" s="190"/>
      <c r="C3409" s="266" t="s">
        <v>43</v>
      </c>
      <c r="D3409" s="267">
        <v>43958</v>
      </c>
      <c r="E3409" s="237" t="s">
        <v>7865</v>
      </c>
      <c r="F3409" s="237" t="s">
        <v>618</v>
      </c>
      <c r="G3409" s="237">
        <v>10788</v>
      </c>
      <c r="H3409" s="190"/>
      <c r="I3409" s="248" t="s">
        <v>8428</v>
      </c>
      <c r="J3409" s="190"/>
      <c r="K3409" s="190"/>
      <c r="L3409" s="190"/>
      <c r="M3409" s="190"/>
      <c r="N3409" s="268">
        <v>73.900000000000006</v>
      </c>
      <c r="O3409" s="268">
        <v>0</v>
      </c>
      <c r="P3409" s="190" t="s">
        <v>657</v>
      </c>
      <c r="Q3409" s="377"/>
    </row>
    <row r="3410" spans="1:17" ht="63.75">
      <c r="A3410" s="265">
        <v>16</v>
      </c>
      <c r="B3410" s="190"/>
      <c r="C3410" s="266" t="s">
        <v>43</v>
      </c>
      <c r="D3410" s="267">
        <v>43958</v>
      </c>
      <c r="E3410" s="237" t="s">
        <v>7866</v>
      </c>
      <c r="F3410" s="237" t="s">
        <v>618</v>
      </c>
      <c r="G3410" s="237">
        <v>10786</v>
      </c>
      <c r="H3410" s="190"/>
      <c r="I3410" s="248" t="s">
        <v>8429</v>
      </c>
      <c r="J3410" s="190"/>
      <c r="K3410" s="190"/>
      <c r="L3410" s="190"/>
      <c r="M3410" s="190"/>
      <c r="N3410" s="268">
        <v>92.39</v>
      </c>
      <c r="O3410" s="268">
        <v>0</v>
      </c>
      <c r="P3410" s="190" t="s">
        <v>657</v>
      </c>
      <c r="Q3410" s="377"/>
    </row>
    <row r="3411" spans="1:17" ht="63.75">
      <c r="A3411" s="265">
        <v>16</v>
      </c>
      <c r="B3411" s="190"/>
      <c r="C3411" s="266" t="s">
        <v>43</v>
      </c>
      <c r="D3411" s="267">
        <v>43958</v>
      </c>
      <c r="E3411" s="237" t="s">
        <v>7867</v>
      </c>
      <c r="F3411" s="237" t="s">
        <v>618</v>
      </c>
      <c r="G3411" s="237">
        <v>10785</v>
      </c>
      <c r="H3411" s="190"/>
      <c r="I3411" s="248" t="s">
        <v>8430</v>
      </c>
      <c r="J3411" s="190"/>
      <c r="K3411" s="190"/>
      <c r="L3411" s="190"/>
      <c r="M3411" s="190"/>
      <c r="N3411" s="268">
        <v>52.82</v>
      </c>
      <c r="O3411" s="268">
        <v>0</v>
      </c>
      <c r="P3411" s="190" t="s">
        <v>657</v>
      </c>
      <c r="Q3411" s="377"/>
    </row>
    <row r="3412" spans="1:17" ht="63.75">
      <c r="A3412" s="265">
        <v>16</v>
      </c>
      <c r="B3412" s="190"/>
      <c r="C3412" s="266" t="s">
        <v>43</v>
      </c>
      <c r="D3412" s="267">
        <v>43958</v>
      </c>
      <c r="E3412" s="237" t="s">
        <v>7868</v>
      </c>
      <c r="F3412" s="237" t="s">
        <v>618</v>
      </c>
      <c r="G3412" s="237">
        <v>10784</v>
      </c>
      <c r="H3412" s="190"/>
      <c r="I3412" s="248" t="s">
        <v>8431</v>
      </c>
      <c r="J3412" s="190"/>
      <c r="K3412" s="190"/>
      <c r="L3412" s="190"/>
      <c r="M3412" s="190"/>
      <c r="N3412" s="268">
        <v>88.67</v>
      </c>
      <c r="O3412" s="268">
        <v>0</v>
      </c>
      <c r="P3412" s="190" t="s">
        <v>657</v>
      </c>
      <c r="Q3412" s="377"/>
    </row>
    <row r="3413" spans="1:17" ht="63.75">
      <c r="A3413" s="265">
        <v>16</v>
      </c>
      <c r="B3413" s="190"/>
      <c r="C3413" s="266" t="s">
        <v>43</v>
      </c>
      <c r="D3413" s="267">
        <v>43958</v>
      </c>
      <c r="E3413" s="237" t="s">
        <v>7869</v>
      </c>
      <c r="F3413" s="237" t="s">
        <v>618</v>
      </c>
      <c r="G3413" s="237">
        <v>10781</v>
      </c>
      <c r="H3413" s="190"/>
      <c r="I3413" s="248" t="s">
        <v>8432</v>
      </c>
      <c r="J3413" s="190"/>
      <c r="K3413" s="190"/>
      <c r="L3413" s="190"/>
      <c r="M3413" s="190"/>
      <c r="N3413" s="268">
        <v>18.690000000000001</v>
      </c>
      <c r="O3413" s="268">
        <v>0</v>
      </c>
      <c r="P3413" s="190" t="s">
        <v>657</v>
      </c>
      <c r="Q3413" s="377"/>
    </row>
    <row r="3414" spans="1:17" ht="51">
      <c r="A3414" s="265">
        <v>513</v>
      </c>
      <c r="B3414" s="190"/>
      <c r="C3414" s="266" t="s">
        <v>169</v>
      </c>
      <c r="D3414" s="267">
        <v>43958</v>
      </c>
      <c r="E3414" s="237" t="s">
        <v>7870</v>
      </c>
      <c r="F3414" s="237" t="s">
        <v>15</v>
      </c>
      <c r="G3414" s="237">
        <v>1313779</v>
      </c>
      <c r="H3414" s="190"/>
      <c r="I3414" s="248" t="s">
        <v>8433</v>
      </c>
      <c r="J3414" s="190"/>
      <c r="K3414" s="190"/>
      <c r="L3414" s="190"/>
      <c r="M3414" s="190"/>
      <c r="N3414" s="268">
        <v>50</v>
      </c>
      <c r="O3414" s="268">
        <v>0</v>
      </c>
      <c r="P3414" s="190" t="s">
        <v>657</v>
      </c>
      <c r="Q3414" s="377"/>
    </row>
    <row r="3415" spans="1:17" ht="76.5">
      <c r="A3415" s="265">
        <v>16</v>
      </c>
      <c r="B3415" s="190"/>
      <c r="C3415" s="266" t="s">
        <v>43</v>
      </c>
      <c r="D3415" s="267">
        <v>43958</v>
      </c>
      <c r="E3415" s="237" t="s">
        <v>7871</v>
      </c>
      <c r="F3415" s="237" t="s">
        <v>13</v>
      </c>
      <c r="G3415" s="237">
        <v>983058</v>
      </c>
      <c r="H3415" s="190"/>
      <c r="I3415" s="248" t="s">
        <v>8434</v>
      </c>
      <c r="J3415" s="190"/>
      <c r="K3415" s="190"/>
      <c r="L3415" s="190"/>
      <c r="M3415" s="190"/>
      <c r="N3415" s="268">
        <v>112.75</v>
      </c>
      <c r="O3415" s="268">
        <v>0</v>
      </c>
      <c r="P3415" s="190" t="s">
        <v>657</v>
      </c>
      <c r="Q3415" s="377"/>
    </row>
    <row r="3416" spans="1:17" ht="76.5">
      <c r="A3416" s="265">
        <v>16</v>
      </c>
      <c r="B3416" s="190"/>
      <c r="C3416" s="266" t="s">
        <v>43</v>
      </c>
      <c r="D3416" s="267">
        <v>43958</v>
      </c>
      <c r="E3416" s="237" t="s">
        <v>7872</v>
      </c>
      <c r="F3416" s="237" t="s">
        <v>11</v>
      </c>
      <c r="G3416" s="237">
        <v>983058</v>
      </c>
      <c r="H3416" s="190"/>
      <c r="I3416" s="248" t="s">
        <v>8435</v>
      </c>
      <c r="J3416" s="190"/>
      <c r="K3416" s="190"/>
      <c r="L3416" s="190"/>
      <c r="M3416" s="190"/>
      <c r="N3416" s="268">
        <v>50</v>
      </c>
      <c r="O3416" s="268">
        <v>0</v>
      </c>
      <c r="P3416" s="190" t="s">
        <v>657</v>
      </c>
      <c r="Q3416" s="377"/>
    </row>
    <row r="3417" spans="1:17" ht="76.5">
      <c r="A3417" s="265">
        <v>66</v>
      </c>
      <c r="B3417" s="190"/>
      <c r="C3417" s="266" t="s">
        <v>52</v>
      </c>
      <c r="D3417" s="267">
        <v>43959</v>
      </c>
      <c r="E3417" s="237" t="s">
        <v>7873</v>
      </c>
      <c r="F3417" s="237" t="s">
        <v>658</v>
      </c>
      <c r="G3417" s="237">
        <v>1410960</v>
      </c>
      <c r="H3417" s="190"/>
      <c r="I3417" s="248" t="s">
        <v>8436</v>
      </c>
      <c r="J3417" s="190"/>
      <c r="K3417" s="190"/>
      <c r="L3417" s="190"/>
      <c r="M3417" s="190"/>
      <c r="N3417" s="268">
        <v>0</v>
      </c>
      <c r="O3417" s="268">
        <v>16650.560000000001</v>
      </c>
      <c r="P3417" s="190" t="s">
        <v>657</v>
      </c>
      <c r="Q3417" s="377"/>
    </row>
    <row r="3418" spans="1:17" ht="76.5">
      <c r="A3418" s="265">
        <v>66</v>
      </c>
      <c r="B3418" s="190"/>
      <c r="C3418" s="266" t="s">
        <v>52</v>
      </c>
      <c r="D3418" s="267">
        <v>43959</v>
      </c>
      <c r="E3418" s="237" t="s">
        <v>7873</v>
      </c>
      <c r="F3418" s="237" t="s">
        <v>658</v>
      </c>
      <c r="G3418" s="237">
        <v>1410958</v>
      </c>
      <c r="H3418" s="190"/>
      <c r="I3418" s="248" t="s">
        <v>8437</v>
      </c>
      <c r="J3418" s="190"/>
      <c r="K3418" s="190"/>
      <c r="L3418" s="190"/>
      <c r="M3418" s="190"/>
      <c r="N3418" s="268">
        <v>0</v>
      </c>
      <c r="O3418" s="268">
        <v>475111.87</v>
      </c>
      <c r="P3418" s="190" t="s">
        <v>657</v>
      </c>
      <c r="Q3418" s="377"/>
    </row>
    <row r="3419" spans="1:17" ht="76.5">
      <c r="A3419" s="265">
        <v>66</v>
      </c>
      <c r="B3419" s="190"/>
      <c r="C3419" s="266" t="s">
        <v>52</v>
      </c>
      <c r="D3419" s="267">
        <v>43959</v>
      </c>
      <c r="E3419" s="237" t="s">
        <v>7873</v>
      </c>
      <c r="F3419" s="237" t="s">
        <v>658</v>
      </c>
      <c r="G3419" s="237">
        <v>1405123</v>
      </c>
      <c r="H3419" s="190"/>
      <c r="I3419" s="248" t="s">
        <v>8438</v>
      </c>
      <c r="J3419" s="190"/>
      <c r="K3419" s="190"/>
      <c r="L3419" s="190"/>
      <c r="M3419" s="190"/>
      <c r="N3419" s="268">
        <v>0</v>
      </c>
      <c r="O3419" s="268">
        <v>413450.64</v>
      </c>
      <c r="P3419" s="190" t="s">
        <v>657</v>
      </c>
      <c r="Q3419" s="377"/>
    </row>
    <row r="3420" spans="1:17" ht="76.5">
      <c r="A3420" s="265">
        <v>66</v>
      </c>
      <c r="B3420" s="190"/>
      <c r="C3420" s="266" t="s">
        <v>52</v>
      </c>
      <c r="D3420" s="267">
        <v>43959</v>
      </c>
      <c r="E3420" s="237" t="s">
        <v>7873</v>
      </c>
      <c r="F3420" s="237" t="s">
        <v>658</v>
      </c>
      <c r="G3420" s="237">
        <v>1405121</v>
      </c>
      <c r="H3420" s="190"/>
      <c r="I3420" s="248" t="s">
        <v>8439</v>
      </c>
      <c r="J3420" s="190"/>
      <c r="K3420" s="190"/>
      <c r="L3420" s="190"/>
      <c r="M3420" s="190"/>
      <c r="N3420" s="268">
        <v>0</v>
      </c>
      <c r="O3420" s="268">
        <v>333981.28000000003</v>
      </c>
      <c r="P3420" s="190" t="s">
        <v>657</v>
      </c>
      <c r="Q3420" s="377"/>
    </row>
    <row r="3421" spans="1:17" ht="63.75">
      <c r="A3421" s="265">
        <v>10</v>
      </c>
      <c r="B3421" s="190"/>
      <c r="C3421" s="266" t="s">
        <v>41</v>
      </c>
      <c r="D3421" s="267">
        <v>43959</v>
      </c>
      <c r="E3421" s="237" t="s">
        <v>7874</v>
      </c>
      <c r="F3421" s="237" t="s">
        <v>6</v>
      </c>
      <c r="G3421" s="237">
        <v>1314038</v>
      </c>
      <c r="H3421" s="190"/>
      <c r="I3421" s="248" t="s">
        <v>8440</v>
      </c>
      <c r="J3421" s="190"/>
      <c r="K3421" s="190"/>
      <c r="L3421" s="190"/>
      <c r="M3421" s="190"/>
      <c r="N3421" s="268">
        <v>0</v>
      </c>
      <c r="O3421" s="268">
        <v>25690.7</v>
      </c>
      <c r="P3421" s="190" t="s">
        <v>657</v>
      </c>
      <c r="Q3421" s="377"/>
    </row>
    <row r="3422" spans="1:17" ht="89.25">
      <c r="A3422" s="265" t="s">
        <v>553</v>
      </c>
      <c r="B3422" s="190"/>
      <c r="C3422" s="266" t="s">
        <v>605</v>
      </c>
      <c r="D3422" s="267">
        <v>43959</v>
      </c>
      <c r="E3422" s="237" t="s">
        <v>7875</v>
      </c>
      <c r="F3422" s="237" t="s">
        <v>6</v>
      </c>
      <c r="G3422" s="237">
        <v>983111</v>
      </c>
      <c r="H3422" s="190"/>
      <c r="I3422" s="248" t="s">
        <v>8441</v>
      </c>
      <c r="J3422" s="190"/>
      <c r="K3422" s="190"/>
      <c r="L3422" s="190"/>
      <c r="M3422" s="190"/>
      <c r="N3422" s="268">
        <v>0</v>
      </c>
      <c r="O3422" s="268">
        <v>5025.45</v>
      </c>
      <c r="P3422" s="190" t="s">
        <v>657</v>
      </c>
      <c r="Q3422" s="377"/>
    </row>
    <row r="3423" spans="1:17" ht="51">
      <c r="A3423" s="265">
        <v>117</v>
      </c>
      <c r="B3423" s="190"/>
      <c r="C3423" s="266" t="s">
        <v>61</v>
      </c>
      <c r="D3423" s="267">
        <v>43959</v>
      </c>
      <c r="E3423" s="237" t="s">
        <v>7876</v>
      </c>
      <c r="F3423" s="237" t="s">
        <v>11</v>
      </c>
      <c r="G3423" s="237">
        <v>983212</v>
      </c>
      <c r="H3423" s="190"/>
      <c r="I3423" s="248" t="s">
        <v>8442</v>
      </c>
      <c r="J3423" s="190"/>
      <c r="K3423" s="190"/>
      <c r="L3423" s="190"/>
      <c r="M3423" s="190"/>
      <c r="N3423" s="268">
        <v>50</v>
      </c>
      <c r="O3423" s="268">
        <v>0</v>
      </c>
      <c r="P3423" s="190" t="s">
        <v>657</v>
      </c>
      <c r="Q3423" s="377"/>
    </row>
    <row r="3424" spans="1:17" ht="63.75">
      <c r="A3424" s="265">
        <v>117</v>
      </c>
      <c r="B3424" s="190"/>
      <c r="C3424" s="266" t="s">
        <v>61</v>
      </c>
      <c r="D3424" s="267">
        <v>43959</v>
      </c>
      <c r="E3424" s="237" t="s">
        <v>7877</v>
      </c>
      <c r="F3424" s="237" t="s">
        <v>11</v>
      </c>
      <c r="G3424" s="237">
        <v>983226</v>
      </c>
      <c r="H3424" s="190"/>
      <c r="I3424" s="248" t="s">
        <v>8443</v>
      </c>
      <c r="J3424" s="190"/>
      <c r="K3424" s="190"/>
      <c r="L3424" s="190"/>
      <c r="M3424" s="190"/>
      <c r="N3424" s="268">
        <v>50</v>
      </c>
      <c r="O3424" s="268">
        <v>0</v>
      </c>
      <c r="P3424" s="190" t="s">
        <v>657</v>
      </c>
      <c r="Q3424" s="377"/>
    </row>
    <row r="3425" spans="1:17" ht="63.75">
      <c r="A3425" s="265">
        <v>10</v>
      </c>
      <c r="B3425" s="190"/>
      <c r="C3425" s="266" t="s">
        <v>41</v>
      </c>
      <c r="D3425" s="267">
        <v>43959</v>
      </c>
      <c r="E3425" s="237" t="s">
        <v>7878</v>
      </c>
      <c r="F3425" s="237" t="s">
        <v>15</v>
      </c>
      <c r="G3425" s="237">
        <v>1314039</v>
      </c>
      <c r="H3425" s="190"/>
      <c r="I3425" s="248" t="s">
        <v>8444</v>
      </c>
      <c r="J3425" s="190"/>
      <c r="K3425" s="190"/>
      <c r="L3425" s="190"/>
      <c r="M3425" s="190"/>
      <c r="N3425" s="268">
        <v>50</v>
      </c>
      <c r="O3425" s="268">
        <v>0</v>
      </c>
      <c r="P3425" s="190" t="s">
        <v>657</v>
      </c>
      <c r="Q3425" s="377"/>
    </row>
    <row r="3426" spans="1:17" ht="63.75">
      <c r="A3426" s="265" t="s">
        <v>554</v>
      </c>
      <c r="B3426" s="190"/>
      <c r="C3426" s="266" t="s">
        <v>728</v>
      </c>
      <c r="D3426" s="267">
        <v>43959</v>
      </c>
      <c r="E3426" s="237" t="s">
        <v>7879</v>
      </c>
      <c r="F3426" s="237" t="s">
        <v>11</v>
      </c>
      <c r="G3426" s="237">
        <v>13555</v>
      </c>
      <c r="H3426" s="190"/>
      <c r="I3426" s="248" t="s">
        <v>8445</v>
      </c>
      <c r="J3426" s="190"/>
      <c r="K3426" s="190"/>
      <c r="L3426" s="190"/>
      <c r="M3426" s="190"/>
      <c r="N3426" s="268">
        <v>9802.86</v>
      </c>
      <c r="O3426" s="268">
        <v>0</v>
      </c>
      <c r="P3426" s="190" t="s">
        <v>657</v>
      </c>
      <c r="Q3426" s="377"/>
    </row>
    <row r="3427" spans="1:17" ht="63.75">
      <c r="A3427" s="265">
        <v>16</v>
      </c>
      <c r="B3427" s="190"/>
      <c r="C3427" s="266" t="s">
        <v>43</v>
      </c>
      <c r="D3427" s="267">
        <v>43959</v>
      </c>
      <c r="E3427" s="237" t="s">
        <v>7880</v>
      </c>
      <c r="F3427" s="237" t="s">
        <v>618</v>
      </c>
      <c r="G3427" s="237">
        <v>10778</v>
      </c>
      <c r="H3427" s="190"/>
      <c r="I3427" s="248" t="s">
        <v>8446</v>
      </c>
      <c r="J3427" s="190"/>
      <c r="K3427" s="190"/>
      <c r="L3427" s="190"/>
      <c r="M3427" s="190"/>
      <c r="N3427" s="268">
        <v>58.98</v>
      </c>
      <c r="O3427" s="268">
        <v>0</v>
      </c>
      <c r="P3427" s="190" t="s">
        <v>657</v>
      </c>
      <c r="Q3427" s="377"/>
    </row>
    <row r="3428" spans="1:17" ht="63.75">
      <c r="A3428" s="265">
        <v>16</v>
      </c>
      <c r="B3428" s="190"/>
      <c r="C3428" s="266" t="s">
        <v>43</v>
      </c>
      <c r="D3428" s="267">
        <v>43959</v>
      </c>
      <c r="E3428" s="237" t="s">
        <v>7881</v>
      </c>
      <c r="F3428" s="237" t="s">
        <v>618</v>
      </c>
      <c r="G3428" s="237">
        <v>10779</v>
      </c>
      <c r="H3428" s="190"/>
      <c r="I3428" s="248" t="s">
        <v>8447</v>
      </c>
      <c r="J3428" s="190"/>
      <c r="K3428" s="190"/>
      <c r="L3428" s="190"/>
      <c r="M3428" s="190"/>
      <c r="N3428" s="268">
        <v>72.099999999999994</v>
      </c>
      <c r="O3428" s="268">
        <v>0</v>
      </c>
      <c r="P3428" s="190" t="s">
        <v>657</v>
      </c>
      <c r="Q3428" s="377"/>
    </row>
    <row r="3429" spans="1:17" ht="63.75">
      <c r="A3429" s="265" t="s">
        <v>554</v>
      </c>
      <c r="B3429" s="190"/>
      <c r="C3429" s="266" t="s">
        <v>728</v>
      </c>
      <c r="D3429" s="267">
        <v>43962</v>
      </c>
      <c r="E3429" s="237" t="s">
        <v>7882</v>
      </c>
      <c r="F3429" s="237" t="s">
        <v>11</v>
      </c>
      <c r="G3429" s="237">
        <v>13540</v>
      </c>
      <c r="H3429" s="190"/>
      <c r="I3429" s="248" t="s">
        <v>8448</v>
      </c>
      <c r="J3429" s="190"/>
      <c r="K3429" s="190"/>
      <c r="L3429" s="190"/>
      <c r="M3429" s="190"/>
      <c r="N3429" s="268">
        <v>12626.51</v>
      </c>
      <c r="O3429" s="268">
        <v>0</v>
      </c>
      <c r="P3429" s="190" t="s">
        <v>657</v>
      </c>
      <c r="Q3429" s="377"/>
    </row>
    <row r="3430" spans="1:17" ht="51">
      <c r="A3430" s="265" t="s">
        <v>554</v>
      </c>
      <c r="B3430" s="190"/>
      <c r="C3430" s="266" t="s">
        <v>728</v>
      </c>
      <c r="D3430" s="267">
        <v>43962</v>
      </c>
      <c r="E3430" s="237" t="s">
        <v>7883</v>
      </c>
      <c r="F3430" s="237" t="s">
        <v>11</v>
      </c>
      <c r="G3430" s="237">
        <v>13543</v>
      </c>
      <c r="H3430" s="190"/>
      <c r="I3430" s="248" t="s">
        <v>8449</v>
      </c>
      <c r="J3430" s="190"/>
      <c r="K3430" s="190"/>
      <c r="L3430" s="190"/>
      <c r="M3430" s="190"/>
      <c r="N3430" s="268">
        <v>414.27</v>
      </c>
      <c r="O3430" s="268">
        <v>0</v>
      </c>
      <c r="P3430" s="190" t="s">
        <v>657</v>
      </c>
      <c r="Q3430" s="377"/>
    </row>
    <row r="3431" spans="1:17" ht="76.5">
      <c r="A3431" s="265">
        <v>10</v>
      </c>
      <c r="B3431" s="190"/>
      <c r="C3431" s="266" t="s">
        <v>41</v>
      </c>
      <c r="D3431" s="267">
        <v>43962</v>
      </c>
      <c r="E3431" s="237" t="s">
        <v>7884</v>
      </c>
      <c r="F3431" s="237" t="s">
        <v>6</v>
      </c>
      <c r="G3431" s="237">
        <v>1314712</v>
      </c>
      <c r="H3431" s="190"/>
      <c r="I3431" s="248" t="s">
        <v>8450</v>
      </c>
      <c r="J3431" s="190"/>
      <c r="K3431" s="190"/>
      <c r="L3431" s="190"/>
      <c r="M3431" s="190"/>
      <c r="N3431" s="268">
        <v>0</v>
      </c>
      <c r="O3431" s="268">
        <v>38901.410000000003</v>
      </c>
      <c r="P3431" s="190" t="s">
        <v>657</v>
      </c>
      <c r="Q3431" s="377"/>
    </row>
    <row r="3432" spans="1:17" ht="76.5">
      <c r="A3432" s="265">
        <v>10</v>
      </c>
      <c r="B3432" s="190"/>
      <c r="C3432" s="266" t="s">
        <v>41</v>
      </c>
      <c r="D3432" s="267">
        <v>43962</v>
      </c>
      <c r="E3432" s="237" t="s">
        <v>7885</v>
      </c>
      <c r="F3432" s="237" t="s">
        <v>6</v>
      </c>
      <c r="G3432" s="237">
        <v>1314714</v>
      </c>
      <c r="H3432" s="190"/>
      <c r="I3432" s="248" t="s">
        <v>8451</v>
      </c>
      <c r="J3432" s="190"/>
      <c r="K3432" s="190"/>
      <c r="L3432" s="190"/>
      <c r="M3432" s="190"/>
      <c r="N3432" s="268">
        <v>0</v>
      </c>
      <c r="O3432" s="268">
        <v>9686.32</v>
      </c>
      <c r="P3432" s="190" t="s">
        <v>657</v>
      </c>
      <c r="Q3432" s="377"/>
    </row>
    <row r="3433" spans="1:17" ht="63.75">
      <c r="A3433" s="265">
        <v>10</v>
      </c>
      <c r="B3433" s="190"/>
      <c r="C3433" s="266" t="s">
        <v>41</v>
      </c>
      <c r="D3433" s="267">
        <v>43962</v>
      </c>
      <c r="E3433" s="237" t="s">
        <v>7886</v>
      </c>
      <c r="F3433" s="237" t="s">
        <v>6</v>
      </c>
      <c r="G3433" s="237">
        <v>1314716</v>
      </c>
      <c r="H3433" s="190"/>
      <c r="I3433" s="248" t="s">
        <v>8452</v>
      </c>
      <c r="J3433" s="190"/>
      <c r="K3433" s="190"/>
      <c r="L3433" s="190"/>
      <c r="M3433" s="190"/>
      <c r="N3433" s="268">
        <v>0</v>
      </c>
      <c r="O3433" s="268">
        <v>6757.1</v>
      </c>
      <c r="P3433" s="190" t="s">
        <v>657</v>
      </c>
      <c r="Q3433" s="377"/>
    </row>
    <row r="3434" spans="1:17" ht="76.5">
      <c r="A3434" s="265">
        <v>10</v>
      </c>
      <c r="B3434" s="190"/>
      <c r="C3434" s="266" t="s">
        <v>41</v>
      </c>
      <c r="D3434" s="267">
        <v>43962</v>
      </c>
      <c r="E3434" s="237" t="s">
        <v>7887</v>
      </c>
      <c r="F3434" s="237" t="s">
        <v>6</v>
      </c>
      <c r="G3434" s="237">
        <v>1314718</v>
      </c>
      <c r="H3434" s="190"/>
      <c r="I3434" s="248" t="s">
        <v>8453</v>
      </c>
      <c r="J3434" s="190"/>
      <c r="K3434" s="190"/>
      <c r="L3434" s="190"/>
      <c r="M3434" s="190"/>
      <c r="N3434" s="268">
        <v>0</v>
      </c>
      <c r="O3434" s="268">
        <v>98029.4</v>
      </c>
      <c r="P3434" s="190" t="s">
        <v>657</v>
      </c>
      <c r="Q3434" s="377"/>
    </row>
    <row r="3435" spans="1:17" ht="89.25">
      <c r="A3435" s="265" t="s">
        <v>553</v>
      </c>
      <c r="B3435" s="190"/>
      <c r="C3435" s="266" t="s">
        <v>605</v>
      </c>
      <c r="D3435" s="267">
        <v>43962</v>
      </c>
      <c r="E3435" s="237" t="s">
        <v>7888</v>
      </c>
      <c r="F3435" s="237" t="s">
        <v>6</v>
      </c>
      <c r="G3435" s="237">
        <v>983372</v>
      </c>
      <c r="H3435" s="190"/>
      <c r="I3435" s="248" t="s">
        <v>8454</v>
      </c>
      <c r="J3435" s="190"/>
      <c r="K3435" s="190"/>
      <c r="L3435" s="190"/>
      <c r="M3435" s="190"/>
      <c r="N3435" s="268">
        <v>0</v>
      </c>
      <c r="O3435" s="268">
        <v>4536820</v>
      </c>
      <c r="P3435" s="190" t="s">
        <v>657</v>
      </c>
      <c r="Q3435" s="377"/>
    </row>
    <row r="3436" spans="1:17" ht="51">
      <c r="A3436" s="265">
        <v>117</v>
      </c>
      <c r="B3436" s="190"/>
      <c r="C3436" s="266" t="s">
        <v>61</v>
      </c>
      <c r="D3436" s="267">
        <v>43962</v>
      </c>
      <c r="E3436" s="237" t="s">
        <v>7889</v>
      </c>
      <c r="F3436" s="237" t="s">
        <v>11</v>
      </c>
      <c r="G3436" s="237">
        <v>983356</v>
      </c>
      <c r="H3436" s="190"/>
      <c r="I3436" s="248" t="s">
        <v>8455</v>
      </c>
      <c r="J3436" s="190"/>
      <c r="K3436" s="190"/>
      <c r="L3436" s="190"/>
      <c r="M3436" s="190"/>
      <c r="N3436" s="268">
        <v>50</v>
      </c>
      <c r="O3436" s="268">
        <v>0</v>
      </c>
      <c r="P3436" s="190" t="s">
        <v>657</v>
      </c>
      <c r="Q3436" s="377"/>
    </row>
    <row r="3437" spans="1:17" ht="51">
      <c r="A3437" s="265">
        <v>119</v>
      </c>
      <c r="B3437" s="190"/>
      <c r="C3437" s="266" t="s">
        <v>62</v>
      </c>
      <c r="D3437" s="267">
        <v>43962</v>
      </c>
      <c r="E3437" s="237" t="s">
        <v>7890</v>
      </c>
      <c r="F3437" s="237" t="s">
        <v>11</v>
      </c>
      <c r="G3437" s="237">
        <v>983358</v>
      </c>
      <c r="H3437" s="190"/>
      <c r="I3437" s="248" t="s">
        <v>8456</v>
      </c>
      <c r="J3437" s="190"/>
      <c r="K3437" s="190"/>
      <c r="L3437" s="190"/>
      <c r="M3437" s="190"/>
      <c r="N3437" s="268">
        <v>50</v>
      </c>
      <c r="O3437" s="268">
        <v>0</v>
      </c>
      <c r="P3437" s="190" t="s">
        <v>657</v>
      </c>
      <c r="Q3437" s="377"/>
    </row>
    <row r="3438" spans="1:17" ht="51">
      <c r="A3438" s="265">
        <v>119</v>
      </c>
      <c r="B3438" s="190"/>
      <c r="C3438" s="266" t="s">
        <v>62</v>
      </c>
      <c r="D3438" s="267">
        <v>43962</v>
      </c>
      <c r="E3438" s="237" t="s">
        <v>7891</v>
      </c>
      <c r="F3438" s="237" t="s">
        <v>11</v>
      </c>
      <c r="G3438" s="237">
        <v>983361</v>
      </c>
      <c r="H3438" s="190"/>
      <c r="I3438" s="248" t="s">
        <v>8457</v>
      </c>
      <c r="J3438" s="190"/>
      <c r="K3438" s="190"/>
      <c r="L3438" s="190"/>
      <c r="M3438" s="190"/>
      <c r="N3438" s="268">
        <v>50</v>
      </c>
      <c r="O3438" s="268">
        <v>0</v>
      </c>
      <c r="P3438" s="190" t="s">
        <v>657</v>
      </c>
      <c r="Q3438" s="377"/>
    </row>
    <row r="3439" spans="1:17" ht="63.75">
      <c r="A3439" s="265">
        <v>513</v>
      </c>
      <c r="B3439" s="190"/>
      <c r="C3439" s="266" t="s">
        <v>169</v>
      </c>
      <c r="D3439" s="267">
        <v>43962</v>
      </c>
      <c r="E3439" s="237" t="s">
        <v>7892</v>
      </c>
      <c r="F3439" s="237" t="s">
        <v>15</v>
      </c>
      <c r="G3439" s="237">
        <v>1314547</v>
      </c>
      <c r="H3439" s="190"/>
      <c r="I3439" s="248" t="s">
        <v>8458</v>
      </c>
      <c r="J3439" s="190"/>
      <c r="K3439" s="190"/>
      <c r="L3439" s="190"/>
      <c r="M3439" s="190"/>
      <c r="N3439" s="268">
        <v>50</v>
      </c>
      <c r="O3439" s="268">
        <v>0</v>
      </c>
      <c r="P3439" s="190" t="s">
        <v>657</v>
      </c>
      <c r="Q3439" s="377"/>
    </row>
    <row r="3440" spans="1:17" ht="63.75">
      <c r="A3440" s="265">
        <v>16</v>
      </c>
      <c r="B3440" s="190"/>
      <c r="C3440" s="266" t="s">
        <v>43</v>
      </c>
      <c r="D3440" s="267">
        <v>43962</v>
      </c>
      <c r="E3440" s="237" t="s">
        <v>7893</v>
      </c>
      <c r="F3440" s="237" t="s">
        <v>618</v>
      </c>
      <c r="G3440" s="237">
        <v>10772</v>
      </c>
      <c r="H3440" s="190"/>
      <c r="I3440" s="248" t="s">
        <v>8459</v>
      </c>
      <c r="J3440" s="190"/>
      <c r="K3440" s="190"/>
      <c r="L3440" s="190"/>
      <c r="M3440" s="190"/>
      <c r="N3440" s="268">
        <v>245.84</v>
      </c>
      <c r="O3440" s="268">
        <v>0</v>
      </c>
      <c r="P3440" s="190" t="s">
        <v>657</v>
      </c>
      <c r="Q3440" s="377"/>
    </row>
    <row r="3441" spans="1:17" ht="63.75">
      <c r="A3441" s="265">
        <v>16</v>
      </c>
      <c r="B3441" s="190"/>
      <c r="C3441" s="266" t="s">
        <v>43</v>
      </c>
      <c r="D3441" s="267">
        <v>43962</v>
      </c>
      <c r="E3441" s="237" t="s">
        <v>7894</v>
      </c>
      <c r="F3441" s="237" t="s">
        <v>618</v>
      </c>
      <c r="G3441" s="237">
        <v>10773</v>
      </c>
      <c r="H3441" s="190"/>
      <c r="I3441" s="248" t="s">
        <v>8460</v>
      </c>
      <c r="J3441" s="190"/>
      <c r="K3441" s="190"/>
      <c r="L3441" s="190"/>
      <c r="M3441" s="190"/>
      <c r="N3441" s="268">
        <v>122.88</v>
      </c>
      <c r="O3441" s="268">
        <v>0</v>
      </c>
      <c r="P3441" s="190" t="s">
        <v>657</v>
      </c>
      <c r="Q3441" s="377"/>
    </row>
    <row r="3442" spans="1:17" ht="63.75">
      <c r="A3442" s="265">
        <v>16</v>
      </c>
      <c r="B3442" s="190"/>
      <c r="C3442" s="266" t="s">
        <v>43</v>
      </c>
      <c r="D3442" s="267">
        <v>43962</v>
      </c>
      <c r="E3442" s="237" t="s">
        <v>7895</v>
      </c>
      <c r="F3442" s="237" t="s">
        <v>618</v>
      </c>
      <c r="G3442" s="237">
        <v>10797</v>
      </c>
      <c r="H3442" s="190"/>
      <c r="I3442" s="248" t="s">
        <v>8461</v>
      </c>
      <c r="J3442" s="190"/>
      <c r="K3442" s="190"/>
      <c r="L3442" s="190"/>
      <c r="M3442" s="190"/>
      <c r="N3442" s="268">
        <v>245.84</v>
      </c>
      <c r="O3442" s="268">
        <v>0</v>
      </c>
      <c r="P3442" s="190" t="s">
        <v>657</v>
      </c>
      <c r="Q3442" s="377"/>
    </row>
    <row r="3443" spans="1:17" ht="76.5">
      <c r="A3443" s="265">
        <v>16</v>
      </c>
      <c r="B3443" s="190"/>
      <c r="C3443" s="266" t="s">
        <v>43</v>
      </c>
      <c r="D3443" s="267">
        <v>43962</v>
      </c>
      <c r="E3443" s="237" t="s">
        <v>7896</v>
      </c>
      <c r="F3443" s="237" t="s">
        <v>618</v>
      </c>
      <c r="G3443" s="237">
        <v>10798</v>
      </c>
      <c r="H3443" s="190"/>
      <c r="I3443" s="248" t="s">
        <v>8462</v>
      </c>
      <c r="J3443" s="190"/>
      <c r="K3443" s="190"/>
      <c r="L3443" s="190"/>
      <c r="M3443" s="190"/>
      <c r="N3443" s="268">
        <v>122.88</v>
      </c>
      <c r="O3443" s="268">
        <v>0</v>
      </c>
      <c r="P3443" s="190" t="s">
        <v>657</v>
      </c>
      <c r="Q3443" s="377"/>
    </row>
    <row r="3444" spans="1:17" ht="76.5">
      <c r="A3444" s="265">
        <v>16</v>
      </c>
      <c r="B3444" s="190"/>
      <c r="C3444" s="266" t="s">
        <v>43</v>
      </c>
      <c r="D3444" s="267">
        <v>43962</v>
      </c>
      <c r="E3444" s="237" t="s">
        <v>7897</v>
      </c>
      <c r="F3444" s="237" t="s">
        <v>618</v>
      </c>
      <c r="G3444" s="237">
        <v>10800</v>
      </c>
      <c r="H3444" s="190"/>
      <c r="I3444" s="248" t="s">
        <v>8463</v>
      </c>
      <c r="J3444" s="190"/>
      <c r="K3444" s="190"/>
      <c r="L3444" s="190"/>
      <c r="M3444" s="190"/>
      <c r="N3444" s="268">
        <v>122.88</v>
      </c>
      <c r="O3444" s="268">
        <v>0</v>
      </c>
      <c r="P3444" s="190" t="s">
        <v>657</v>
      </c>
      <c r="Q3444" s="377"/>
    </row>
    <row r="3445" spans="1:17" ht="76.5">
      <c r="A3445" s="265">
        <v>16</v>
      </c>
      <c r="B3445" s="190"/>
      <c r="C3445" s="266" t="s">
        <v>43</v>
      </c>
      <c r="D3445" s="267">
        <v>43962</v>
      </c>
      <c r="E3445" s="237" t="s">
        <v>7898</v>
      </c>
      <c r="F3445" s="237" t="s">
        <v>618</v>
      </c>
      <c r="G3445" s="237">
        <v>10799</v>
      </c>
      <c r="H3445" s="190"/>
      <c r="I3445" s="248" t="s">
        <v>8464</v>
      </c>
      <c r="J3445" s="190"/>
      <c r="K3445" s="190"/>
      <c r="L3445" s="190"/>
      <c r="M3445" s="190"/>
      <c r="N3445" s="268">
        <v>245.84</v>
      </c>
      <c r="O3445" s="268">
        <v>0</v>
      </c>
      <c r="P3445" s="190" t="s">
        <v>657</v>
      </c>
      <c r="Q3445" s="377"/>
    </row>
    <row r="3446" spans="1:17" ht="76.5">
      <c r="A3446" s="265">
        <v>16</v>
      </c>
      <c r="B3446" s="190"/>
      <c r="C3446" s="266" t="s">
        <v>43</v>
      </c>
      <c r="D3446" s="267">
        <v>43962</v>
      </c>
      <c r="E3446" s="237" t="s">
        <v>7899</v>
      </c>
      <c r="F3446" s="237" t="s">
        <v>618</v>
      </c>
      <c r="G3446" s="237">
        <v>10796</v>
      </c>
      <c r="H3446" s="190"/>
      <c r="I3446" s="248" t="s">
        <v>8465</v>
      </c>
      <c r="J3446" s="190"/>
      <c r="K3446" s="190"/>
      <c r="L3446" s="190"/>
      <c r="M3446" s="190"/>
      <c r="N3446" s="268">
        <v>100.54</v>
      </c>
      <c r="O3446" s="268">
        <v>0</v>
      </c>
      <c r="P3446" s="190" t="s">
        <v>657</v>
      </c>
      <c r="Q3446" s="377"/>
    </row>
    <row r="3447" spans="1:17" ht="63.75">
      <c r="A3447" s="265">
        <v>16</v>
      </c>
      <c r="B3447" s="190"/>
      <c r="C3447" s="266" t="s">
        <v>43</v>
      </c>
      <c r="D3447" s="267">
        <v>43962</v>
      </c>
      <c r="E3447" s="237" t="s">
        <v>7900</v>
      </c>
      <c r="F3447" s="237" t="s">
        <v>618</v>
      </c>
      <c r="G3447" s="237">
        <v>10818</v>
      </c>
      <c r="H3447" s="190"/>
      <c r="I3447" s="248" t="s">
        <v>8466</v>
      </c>
      <c r="J3447" s="190"/>
      <c r="K3447" s="190"/>
      <c r="L3447" s="190"/>
      <c r="M3447" s="190"/>
      <c r="N3447" s="268">
        <v>245.84</v>
      </c>
      <c r="O3447" s="268">
        <v>0</v>
      </c>
      <c r="P3447" s="190" t="s">
        <v>657</v>
      </c>
      <c r="Q3447" s="377"/>
    </row>
    <row r="3448" spans="1:17" ht="76.5">
      <c r="A3448" s="265">
        <v>16</v>
      </c>
      <c r="B3448" s="190"/>
      <c r="C3448" s="266" t="s">
        <v>43</v>
      </c>
      <c r="D3448" s="267">
        <v>43962</v>
      </c>
      <c r="E3448" s="237" t="s">
        <v>7901</v>
      </c>
      <c r="F3448" s="237" t="s">
        <v>618</v>
      </c>
      <c r="G3448" s="237">
        <v>10780</v>
      </c>
      <c r="H3448" s="190"/>
      <c r="I3448" s="248" t="s">
        <v>8467</v>
      </c>
      <c r="J3448" s="190"/>
      <c r="K3448" s="190"/>
      <c r="L3448" s="190"/>
      <c r="M3448" s="190"/>
      <c r="N3448" s="268">
        <v>124.39</v>
      </c>
      <c r="O3448" s="268">
        <v>0</v>
      </c>
      <c r="P3448" s="190" t="s">
        <v>657</v>
      </c>
      <c r="Q3448" s="377"/>
    </row>
    <row r="3449" spans="1:17" ht="76.5">
      <c r="A3449" s="265">
        <v>16</v>
      </c>
      <c r="B3449" s="190"/>
      <c r="C3449" s="266" t="s">
        <v>43</v>
      </c>
      <c r="D3449" s="267">
        <v>43962</v>
      </c>
      <c r="E3449" s="237" t="s">
        <v>7902</v>
      </c>
      <c r="F3449" s="237" t="s">
        <v>618</v>
      </c>
      <c r="G3449" s="237">
        <v>10775</v>
      </c>
      <c r="H3449" s="190"/>
      <c r="I3449" s="248" t="s">
        <v>8468</v>
      </c>
      <c r="J3449" s="190"/>
      <c r="K3449" s="190"/>
      <c r="L3449" s="190"/>
      <c r="M3449" s="190"/>
      <c r="N3449" s="268">
        <v>245.84</v>
      </c>
      <c r="O3449" s="268">
        <v>0</v>
      </c>
      <c r="P3449" s="190" t="s">
        <v>657</v>
      </c>
      <c r="Q3449" s="377"/>
    </row>
    <row r="3450" spans="1:17" ht="63.75">
      <c r="A3450" s="265">
        <v>16</v>
      </c>
      <c r="B3450" s="190"/>
      <c r="C3450" s="266" t="s">
        <v>43</v>
      </c>
      <c r="D3450" s="267">
        <v>43962</v>
      </c>
      <c r="E3450" s="237" t="s">
        <v>7903</v>
      </c>
      <c r="F3450" s="237" t="s">
        <v>618</v>
      </c>
      <c r="G3450" s="237">
        <v>10774</v>
      </c>
      <c r="H3450" s="190"/>
      <c r="I3450" s="248" t="s">
        <v>8469</v>
      </c>
      <c r="J3450" s="190"/>
      <c r="K3450" s="190"/>
      <c r="L3450" s="190"/>
      <c r="M3450" s="190"/>
      <c r="N3450" s="268">
        <v>122.88</v>
      </c>
      <c r="O3450" s="268">
        <v>0</v>
      </c>
      <c r="P3450" s="190" t="s">
        <v>657</v>
      </c>
      <c r="Q3450" s="377"/>
    </row>
    <row r="3451" spans="1:17" ht="63.75">
      <c r="A3451" s="265">
        <v>10</v>
      </c>
      <c r="B3451" s="190"/>
      <c r="C3451" s="266" t="s">
        <v>41</v>
      </c>
      <c r="D3451" s="267">
        <v>43962</v>
      </c>
      <c r="E3451" s="237" t="s">
        <v>7904</v>
      </c>
      <c r="F3451" s="237" t="s">
        <v>15</v>
      </c>
      <c r="G3451" s="237">
        <v>1314713</v>
      </c>
      <c r="H3451" s="190"/>
      <c r="I3451" s="248" t="s">
        <v>8470</v>
      </c>
      <c r="J3451" s="190"/>
      <c r="K3451" s="190"/>
      <c r="L3451" s="190"/>
      <c r="M3451" s="190"/>
      <c r="N3451" s="268">
        <v>50</v>
      </c>
      <c r="O3451" s="268">
        <v>0</v>
      </c>
      <c r="P3451" s="190" t="s">
        <v>657</v>
      </c>
      <c r="Q3451" s="377"/>
    </row>
    <row r="3452" spans="1:17" ht="76.5">
      <c r="A3452" s="265">
        <v>10</v>
      </c>
      <c r="B3452" s="190"/>
      <c r="C3452" s="266" t="s">
        <v>41</v>
      </c>
      <c r="D3452" s="267">
        <v>43962</v>
      </c>
      <c r="E3452" s="237" t="s">
        <v>7905</v>
      </c>
      <c r="F3452" s="237" t="s">
        <v>15</v>
      </c>
      <c r="G3452" s="237">
        <v>1314715</v>
      </c>
      <c r="H3452" s="190"/>
      <c r="I3452" s="248" t="s">
        <v>8471</v>
      </c>
      <c r="J3452" s="190"/>
      <c r="K3452" s="190"/>
      <c r="L3452" s="190"/>
      <c r="M3452" s="190"/>
      <c r="N3452" s="268">
        <v>50</v>
      </c>
      <c r="O3452" s="268">
        <v>0</v>
      </c>
      <c r="P3452" s="190" t="s">
        <v>657</v>
      </c>
      <c r="Q3452" s="377"/>
    </row>
    <row r="3453" spans="1:17" ht="63.75">
      <c r="A3453" s="265">
        <v>10</v>
      </c>
      <c r="B3453" s="190"/>
      <c r="C3453" s="266" t="s">
        <v>41</v>
      </c>
      <c r="D3453" s="267">
        <v>43962</v>
      </c>
      <c r="E3453" s="237" t="s">
        <v>7906</v>
      </c>
      <c r="F3453" s="237" t="s">
        <v>15</v>
      </c>
      <c r="G3453" s="237">
        <v>1314717</v>
      </c>
      <c r="H3453" s="190"/>
      <c r="I3453" s="248" t="s">
        <v>8472</v>
      </c>
      <c r="J3453" s="190"/>
      <c r="K3453" s="190"/>
      <c r="L3453" s="190"/>
      <c r="M3453" s="190"/>
      <c r="N3453" s="268">
        <v>50</v>
      </c>
      <c r="O3453" s="268">
        <v>0</v>
      </c>
      <c r="P3453" s="190" t="s">
        <v>657</v>
      </c>
      <c r="Q3453" s="377"/>
    </row>
    <row r="3454" spans="1:17" ht="63.75">
      <c r="A3454" s="265">
        <v>10</v>
      </c>
      <c r="B3454" s="190"/>
      <c r="C3454" s="266" t="s">
        <v>41</v>
      </c>
      <c r="D3454" s="267">
        <v>43962</v>
      </c>
      <c r="E3454" s="237" t="s">
        <v>7907</v>
      </c>
      <c r="F3454" s="237" t="s">
        <v>15</v>
      </c>
      <c r="G3454" s="237">
        <v>1314719</v>
      </c>
      <c r="H3454" s="190"/>
      <c r="I3454" s="248" t="s">
        <v>8473</v>
      </c>
      <c r="J3454" s="190"/>
      <c r="K3454" s="190"/>
      <c r="L3454" s="190"/>
      <c r="M3454" s="190"/>
      <c r="N3454" s="268">
        <v>50</v>
      </c>
      <c r="O3454" s="268">
        <v>0</v>
      </c>
      <c r="P3454" s="190" t="s">
        <v>657</v>
      </c>
      <c r="Q3454" s="377"/>
    </row>
    <row r="3455" spans="1:17" ht="63.75">
      <c r="A3455" s="265">
        <v>10</v>
      </c>
      <c r="B3455" s="190"/>
      <c r="C3455" s="266" t="s">
        <v>41</v>
      </c>
      <c r="D3455" s="267">
        <v>43962</v>
      </c>
      <c r="E3455" s="237" t="s">
        <v>7908</v>
      </c>
      <c r="F3455" s="237" t="s">
        <v>15</v>
      </c>
      <c r="G3455" s="237">
        <v>1314721</v>
      </c>
      <c r="H3455" s="190"/>
      <c r="I3455" s="248" t="s">
        <v>8474</v>
      </c>
      <c r="J3455" s="190"/>
      <c r="K3455" s="190"/>
      <c r="L3455" s="190"/>
      <c r="M3455" s="190"/>
      <c r="N3455" s="268">
        <v>50</v>
      </c>
      <c r="O3455" s="268">
        <v>0</v>
      </c>
      <c r="P3455" s="190" t="s">
        <v>657</v>
      </c>
      <c r="Q3455" s="377"/>
    </row>
    <row r="3456" spans="1:17" ht="63.75">
      <c r="A3456" s="265">
        <v>10</v>
      </c>
      <c r="B3456" s="190"/>
      <c r="C3456" s="266" t="s">
        <v>41</v>
      </c>
      <c r="D3456" s="267">
        <v>43962</v>
      </c>
      <c r="E3456" s="237" t="s">
        <v>7909</v>
      </c>
      <c r="F3456" s="237" t="s">
        <v>15</v>
      </c>
      <c r="G3456" s="237">
        <v>1314723</v>
      </c>
      <c r="H3456" s="190"/>
      <c r="I3456" s="248" t="s">
        <v>8475</v>
      </c>
      <c r="J3456" s="190"/>
      <c r="K3456" s="190"/>
      <c r="L3456" s="190"/>
      <c r="M3456" s="190"/>
      <c r="N3456" s="268">
        <v>50</v>
      </c>
      <c r="O3456" s="268">
        <v>0</v>
      </c>
      <c r="P3456" s="190" t="s">
        <v>657</v>
      </c>
      <c r="Q3456" s="377"/>
    </row>
    <row r="3457" spans="1:17" ht="63.75">
      <c r="A3457" s="265">
        <v>10</v>
      </c>
      <c r="B3457" s="190"/>
      <c r="C3457" s="266" t="s">
        <v>41</v>
      </c>
      <c r="D3457" s="267">
        <v>43962</v>
      </c>
      <c r="E3457" s="237" t="s">
        <v>7910</v>
      </c>
      <c r="F3457" s="237" t="s">
        <v>15</v>
      </c>
      <c r="G3457" s="237">
        <v>1314780</v>
      </c>
      <c r="H3457" s="190"/>
      <c r="I3457" s="248" t="s">
        <v>8476</v>
      </c>
      <c r="J3457" s="190"/>
      <c r="K3457" s="190"/>
      <c r="L3457" s="190"/>
      <c r="M3457" s="190"/>
      <c r="N3457" s="268">
        <v>50</v>
      </c>
      <c r="O3457" s="268">
        <v>0</v>
      </c>
      <c r="P3457" s="190" t="s">
        <v>657</v>
      </c>
      <c r="Q3457" s="377"/>
    </row>
    <row r="3458" spans="1:17" ht="63.75">
      <c r="A3458" s="265">
        <v>10</v>
      </c>
      <c r="B3458" s="190"/>
      <c r="C3458" s="266" t="s">
        <v>41</v>
      </c>
      <c r="D3458" s="267">
        <v>43962</v>
      </c>
      <c r="E3458" s="237" t="s">
        <v>7911</v>
      </c>
      <c r="F3458" s="237" t="s">
        <v>15</v>
      </c>
      <c r="G3458" s="237">
        <v>1314782</v>
      </c>
      <c r="H3458" s="190"/>
      <c r="I3458" s="248" t="s">
        <v>8477</v>
      </c>
      <c r="J3458" s="190"/>
      <c r="K3458" s="190"/>
      <c r="L3458" s="190"/>
      <c r="M3458" s="190"/>
      <c r="N3458" s="268">
        <v>50</v>
      </c>
      <c r="O3458" s="268">
        <v>0</v>
      </c>
      <c r="P3458" s="190" t="s">
        <v>657</v>
      </c>
      <c r="Q3458" s="377"/>
    </row>
    <row r="3459" spans="1:17" ht="63.75">
      <c r="A3459" s="265">
        <v>10</v>
      </c>
      <c r="B3459" s="190"/>
      <c r="C3459" s="266" t="s">
        <v>41</v>
      </c>
      <c r="D3459" s="267">
        <v>43962</v>
      </c>
      <c r="E3459" s="237" t="s">
        <v>7912</v>
      </c>
      <c r="F3459" s="237" t="s">
        <v>15</v>
      </c>
      <c r="G3459" s="237">
        <v>1314784</v>
      </c>
      <c r="H3459" s="190"/>
      <c r="I3459" s="248" t="s">
        <v>8478</v>
      </c>
      <c r="J3459" s="190"/>
      <c r="K3459" s="190"/>
      <c r="L3459" s="190"/>
      <c r="M3459" s="190"/>
      <c r="N3459" s="268">
        <v>50</v>
      </c>
      <c r="O3459" s="268">
        <v>0</v>
      </c>
      <c r="P3459" s="190" t="s">
        <v>657</v>
      </c>
      <c r="Q3459" s="377"/>
    </row>
    <row r="3460" spans="1:17" ht="76.5">
      <c r="A3460" s="265">
        <v>513</v>
      </c>
      <c r="B3460" s="190"/>
      <c r="C3460" s="266" t="s">
        <v>169</v>
      </c>
      <c r="D3460" s="267">
        <v>43962</v>
      </c>
      <c r="E3460" s="237" t="s">
        <v>7913</v>
      </c>
      <c r="F3460" s="237" t="s">
        <v>15</v>
      </c>
      <c r="G3460" s="237">
        <v>1314788</v>
      </c>
      <c r="H3460" s="190"/>
      <c r="I3460" s="248" t="s">
        <v>8479</v>
      </c>
      <c r="J3460" s="190"/>
      <c r="K3460" s="190"/>
      <c r="L3460" s="190"/>
      <c r="M3460" s="190"/>
      <c r="N3460" s="268">
        <v>50</v>
      </c>
      <c r="O3460" s="268">
        <v>0</v>
      </c>
      <c r="P3460" s="190" t="s">
        <v>657</v>
      </c>
      <c r="Q3460" s="377"/>
    </row>
    <row r="3461" spans="1:17" ht="51">
      <c r="A3461" s="265">
        <v>513</v>
      </c>
      <c r="B3461" s="190"/>
      <c r="C3461" s="266" t="s">
        <v>169</v>
      </c>
      <c r="D3461" s="267">
        <v>43962</v>
      </c>
      <c r="E3461" s="237" t="s">
        <v>7914</v>
      </c>
      <c r="F3461" s="237" t="s">
        <v>15</v>
      </c>
      <c r="G3461" s="237">
        <v>1314790</v>
      </c>
      <c r="H3461" s="190"/>
      <c r="I3461" s="248" t="s">
        <v>8480</v>
      </c>
      <c r="J3461" s="190"/>
      <c r="K3461" s="190"/>
      <c r="L3461" s="190"/>
      <c r="M3461" s="190"/>
      <c r="N3461" s="268">
        <v>50</v>
      </c>
      <c r="O3461" s="268">
        <v>0</v>
      </c>
      <c r="P3461" s="190" t="s">
        <v>657</v>
      </c>
      <c r="Q3461" s="377"/>
    </row>
    <row r="3462" spans="1:17" ht="76.5">
      <c r="A3462" s="265">
        <v>16</v>
      </c>
      <c r="B3462" s="190"/>
      <c r="C3462" s="266" t="s">
        <v>43</v>
      </c>
      <c r="D3462" s="267">
        <v>43962</v>
      </c>
      <c r="E3462" s="237" t="s">
        <v>7915</v>
      </c>
      <c r="F3462" s="237" t="s">
        <v>13</v>
      </c>
      <c r="G3462" s="237">
        <v>983379</v>
      </c>
      <c r="H3462" s="190"/>
      <c r="I3462" s="248" t="s">
        <v>8481</v>
      </c>
      <c r="J3462" s="190"/>
      <c r="K3462" s="190"/>
      <c r="L3462" s="190"/>
      <c r="M3462" s="190"/>
      <c r="N3462" s="268">
        <v>26.45</v>
      </c>
      <c r="O3462" s="268">
        <v>0</v>
      </c>
      <c r="P3462" s="190" t="s">
        <v>657</v>
      </c>
      <c r="Q3462" s="377"/>
    </row>
    <row r="3463" spans="1:17" ht="89.25">
      <c r="A3463" s="265">
        <v>16</v>
      </c>
      <c r="B3463" s="190"/>
      <c r="C3463" s="266" t="s">
        <v>43</v>
      </c>
      <c r="D3463" s="267">
        <v>43962</v>
      </c>
      <c r="E3463" s="237" t="s">
        <v>7916</v>
      </c>
      <c r="F3463" s="237" t="s">
        <v>11</v>
      </c>
      <c r="G3463" s="237">
        <v>983379</v>
      </c>
      <c r="H3463" s="190"/>
      <c r="I3463" s="248" t="s">
        <v>8482</v>
      </c>
      <c r="J3463" s="190"/>
      <c r="K3463" s="190"/>
      <c r="L3463" s="190"/>
      <c r="M3463" s="190"/>
      <c r="N3463" s="268">
        <v>50</v>
      </c>
      <c r="O3463" s="268">
        <v>0</v>
      </c>
      <c r="P3463" s="190" t="s">
        <v>657</v>
      </c>
      <c r="Q3463" s="377"/>
    </row>
    <row r="3464" spans="1:17" ht="76.5">
      <c r="A3464" s="265">
        <v>16</v>
      </c>
      <c r="B3464" s="190"/>
      <c r="C3464" s="266" t="s">
        <v>43</v>
      </c>
      <c r="D3464" s="267">
        <v>43962</v>
      </c>
      <c r="E3464" s="237" t="s">
        <v>7917</v>
      </c>
      <c r="F3464" s="237" t="s">
        <v>13</v>
      </c>
      <c r="G3464" s="237">
        <v>983380</v>
      </c>
      <c r="H3464" s="190"/>
      <c r="I3464" s="248" t="s">
        <v>8483</v>
      </c>
      <c r="J3464" s="190"/>
      <c r="K3464" s="190"/>
      <c r="L3464" s="190"/>
      <c r="M3464" s="190"/>
      <c r="N3464" s="268">
        <v>60.41</v>
      </c>
      <c r="O3464" s="268">
        <v>0</v>
      </c>
      <c r="P3464" s="190" t="s">
        <v>657</v>
      </c>
      <c r="Q3464" s="377"/>
    </row>
    <row r="3465" spans="1:17" ht="76.5">
      <c r="A3465" s="265">
        <v>16</v>
      </c>
      <c r="B3465" s="190"/>
      <c r="C3465" s="266" t="s">
        <v>43</v>
      </c>
      <c r="D3465" s="267">
        <v>43962</v>
      </c>
      <c r="E3465" s="237" t="s">
        <v>7918</v>
      </c>
      <c r="F3465" s="237" t="s">
        <v>11</v>
      </c>
      <c r="G3465" s="237">
        <v>983380</v>
      </c>
      <c r="H3465" s="190"/>
      <c r="I3465" s="248" t="s">
        <v>8484</v>
      </c>
      <c r="J3465" s="190"/>
      <c r="K3465" s="190"/>
      <c r="L3465" s="190"/>
      <c r="M3465" s="190"/>
      <c r="N3465" s="268">
        <v>50</v>
      </c>
      <c r="O3465" s="268">
        <v>0</v>
      </c>
      <c r="P3465" s="190" t="s">
        <v>657</v>
      </c>
      <c r="Q3465" s="377"/>
    </row>
    <row r="3466" spans="1:17" ht="76.5">
      <c r="A3466" s="265">
        <v>16</v>
      </c>
      <c r="B3466" s="190"/>
      <c r="C3466" s="266" t="s">
        <v>43</v>
      </c>
      <c r="D3466" s="267">
        <v>43962</v>
      </c>
      <c r="E3466" s="237" t="s">
        <v>7919</v>
      </c>
      <c r="F3466" s="237" t="s">
        <v>11</v>
      </c>
      <c r="G3466" s="237">
        <v>983385</v>
      </c>
      <c r="H3466" s="190"/>
      <c r="I3466" s="248" t="s">
        <v>8485</v>
      </c>
      <c r="J3466" s="190"/>
      <c r="K3466" s="190"/>
      <c r="L3466" s="190"/>
      <c r="M3466" s="190"/>
      <c r="N3466" s="268">
        <v>50</v>
      </c>
      <c r="O3466" s="268">
        <v>0</v>
      </c>
      <c r="P3466" s="190" t="s">
        <v>657</v>
      </c>
      <c r="Q3466" s="377"/>
    </row>
    <row r="3467" spans="1:17" ht="76.5">
      <c r="A3467" s="265">
        <v>16</v>
      </c>
      <c r="B3467" s="190"/>
      <c r="C3467" s="266" t="s">
        <v>43</v>
      </c>
      <c r="D3467" s="267">
        <v>43962</v>
      </c>
      <c r="E3467" s="237" t="s">
        <v>7920</v>
      </c>
      <c r="F3467" s="237" t="s">
        <v>11</v>
      </c>
      <c r="G3467" s="237">
        <v>983381</v>
      </c>
      <c r="H3467" s="190"/>
      <c r="I3467" s="248" t="s">
        <v>8486</v>
      </c>
      <c r="J3467" s="190"/>
      <c r="K3467" s="190"/>
      <c r="L3467" s="190"/>
      <c r="M3467" s="190"/>
      <c r="N3467" s="268">
        <v>50</v>
      </c>
      <c r="O3467" s="268">
        <v>0</v>
      </c>
      <c r="P3467" s="190" t="s">
        <v>657</v>
      </c>
      <c r="Q3467" s="377"/>
    </row>
    <row r="3468" spans="1:17" ht="76.5">
      <c r="A3468" s="265">
        <v>16</v>
      </c>
      <c r="B3468" s="190"/>
      <c r="C3468" s="266" t="s">
        <v>43</v>
      </c>
      <c r="D3468" s="267">
        <v>43962</v>
      </c>
      <c r="E3468" s="237" t="s">
        <v>7921</v>
      </c>
      <c r="F3468" s="237" t="s">
        <v>13</v>
      </c>
      <c r="G3468" s="237">
        <v>983383</v>
      </c>
      <c r="H3468" s="190"/>
      <c r="I3468" s="248" t="s">
        <v>8487</v>
      </c>
      <c r="J3468" s="190"/>
      <c r="K3468" s="190"/>
      <c r="L3468" s="190"/>
      <c r="M3468" s="190"/>
      <c r="N3468" s="268">
        <v>75.52</v>
      </c>
      <c r="O3468" s="268">
        <v>0</v>
      </c>
      <c r="P3468" s="190" t="s">
        <v>657</v>
      </c>
      <c r="Q3468" s="377"/>
    </row>
    <row r="3469" spans="1:17" ht="89.25">
      <c r="A3469" s="265">
        <v>16</v>
      </c>
      <c r="B3469" s="190"/>
      <c r="C3469" s="266" t="s">
        <v>43</v>
      </c>
      <c r="D3469" s="267">
        <v>43962</v>
      </c>
      <c r="E3469" s="237" t="s">
        <v>7922</v>
      </c>
      <c r="F3469" s="237" t="s">
        <v>11</v>
      </c>
      <c r="G3469" s="237">
        <v>983383</v>
      </c>
      <c r="H3469" s="190"/>
      <c r="I3469" s="248" t="s">
        <v>8488</v>
      </c>
      <c r="J3469" s="190"/>
      <c r="K3469" s="190"/>
      <c r="L3469" s="190"/>
      <c r="M3469" s="190"/>
      <c r="N3469" s="268">
        <v>50</v>
      </c>
      <c r="O3469" s="268">
        <v>0</v>
      </c>
      <c r="P3469" s="190" t="s">
        <v>657</v>
      </c>
      <c r="Q3469" s="377"/>
    </row>
    <row r="3470" spans="1:17" ht="76.5">
      <c r="A3470" s="265">
        <v>16</v>
      </c>
      <c r="B3470" s="190"/>
      <c r="C3470" s="266" t="s">
        <v>43</v>
      </c>
      <c r="D3470" s="267">
        <v>43962</v>
      </c>
      <c r="E3470" s="237" t="s">
        <v>7923</v>
      </c>
      <c r="F3470" s="237" t="s">
        <v>13</v>
      </c>
      <c r="G3470" s="237">
        <v>983385</v>
      </c>
      <c r="H3470" s="190"/>
      <c r="I3470" s="248" t="s">
        <v>8489</v>
      </c>
      <c r="J3470" s="190"/>
      <c r="K3470" s="190"/>
      <c r="L3470" s="190"/>
      <c r="M3470" s="190"/>
      <c r="N3470" s="268">
        <v>37.72</v>
      </c>
      <c r="O3470" s="268">
        <v>0</v>
      </c>
      <c r="P3470" s="190" t="s">
        <v>657</v>
      </c>
      <c r="Q3470" s="377"/>
    </row>
    <row r="3471" spans="1:17" ht="76.5">
      <c r="A3471" s="265">
        <v>16</v>
      </c>
      <c r="B3471" s="190"/>
      <c r="C3471" s="266" t="s">
        <v>43</v>
      </c>
      <c r="D3471" s="267">
        <v>43962</v>
      </c>
      <c r="E3471" s="237" t="s">
        <v>7924</v>
      </c>
      <c r="F3471" s="237" t="s">
        <v>13</v>
      </c>
      <c r="G3471" s="237">
        <v>983381</v>
      </c>
      <c r="H3471" s="190"/>
      <c r="I3471" s="248" t="s">
        <v>8490</v>
      </c>
      <c r="J3471" s="190"/>
      <c r="K3471" s="190"/>
      <c r="L3471" s="190"/>
      <c r="M3471" s="190"/>
      <c r="N3471" s="268">
        <v>60.41</v>
      </c>
      <c r="O3471" s="268">
        <v>0</v>
      </c>
      <c r="P3471" s="190" t="s">
        <v>657</v>
      </c>
      <c r="Q3471" s="377"/>
    </row>
    <row r="3472" spans="1:17" ht="63.75">
      <c r="A3472" s="265">
        <v>10</v>
      </c>
      <c r="B3472" s="190"/>
      <c r="C3472" s="266" t="s">
        <v>41</v>
      </c>
      <c r="D3472" s="267">
        <v>43962</v>
      </c>
      <c r="E3472" s="237" t="s">
        <v>7925</v>
      </c>
      <c r="F3472" s="237" t="s">
        <v>6</v>
      </c>
      <c r="G3472" s="237">
        <v>1314803</v>
      </c>
      <c r="H3472" s="190"/>
      <c r="I3472" s="248" t="s">
        <v>8491</v>
      </c>
      <c r="J3472" s="190"/>
      <c r="K3472" s="190"/>
      <c r="L3472" s="190"/>
      <c r="M3472" s="190"/>
      <c r="N3472" s="268">
        <v>0</v>
      </c>
      <c r="O3472" s="268">
        <v>129105.2</v>
      </c>
      <c r="P3472" s="190" t="s">
        <v>657</v>
      </c>
      <c r="Q3472" s="377"/>
    </row>
    <row r="3473" spans="1:17" ht="63.75">
      <c r="A3473" s="265">
        <v>10</v>
      </c>
      <c r="B3473" s="190"/>
      <c r="C3473" s="266" t="s">
        <v>41</v>
      </c>
      <c r="D3473" s="267">
        <v>43962</v>
      </c>
      <c r="E3473" s="237" t="s">
        <v>7926</v>
      </c>
      <c r="F3473" s="237" t="s">
        <v>15</v>
      </c>
      <c r="G3473" s="237">
        <v>1314804</v>
      </c>
      <c r="H3473" s="190"/>
      <c r="I3473" s="248" t="s">
        <v>8492</v>
      </c>
      <c r="J3473" s="190"/>
      <c r="K3473" s="190"/>
      <c r="L3473" s="190"/>
      <c r="M3473" s="190"/>
      <c r="N3473" s="268">
        <v>50</v>
      </c>
      <c r="O3473" s="268">
        <v>0</v>
      </c>
      <c r="P3473" s="190" t="s">
        <v>657</v>
      </c>
      <c r="Q3473" s="377"/>
    </row>
    <row r="3474" spans="1:17" ht="51">
      <c r="A3474" s="265" t="s">
        <v>554</v>
      </c>
      <c r="B3474" s="190"/>
      <c r="C3474" s="266" t="s">
        <v>728</v>
      </c>
      <c r="D3474" s="267">
        <v>43963</v>
      </c>
      <c r="E3474" s="237" t="s">
        <v>7927</v>
      </c>
      <c r="F3474" s="237" t="s">
        <v>11</v>
      </c>
      <c r="G3474" s="237">
        <v>13478</v>
      </c>
      <c r="H3474" s="190"/>
      <c r="I3474" s="248" t="s">
        <v>8493</v>
      </c>
      <c r="J3474" s="190"/>
      <c r="K3474" s="190"/>
      <c r="L3474" s="190"/>
      <c r="M3474" s="190"/>
      <c r="N3474" s="268">
        <v>602.91999999999996</v>
      </c>
      <c r="O3474" s="268">
        <v>0</v>
      </c>
      <c r="P3474" s="190" t="s">
        <v>657</v>
      </c>
      <c r="Q3474" s="377"/>
    </row>
    <row r="3475" spans="1:17" ht="63.75">
      <c r="A3475" s="265">
        <v>222</v>
      </c>
      <c r="B3475" s="190"/>
      <c r="C3475" s="266" t="s">
        <v>102</v>
      </c>
      <c r="D3475" s="267">
        <v>43963</v>
      </c>
      <c r="E3475" s="237" t="s">
        <v>7928</v>
      </c>
      <c r="F3475" s="237" t="s">
        <v>6</v>
      </c>
      <c r="G3475" s="237">
        <v>1274052</v>
      </c>
      <c r="H3475" s="190"/>
      <c r="I3475" s="248" t="s">
        <v>8494</v>
      </c>
      <c r="J3475" s="190"/>
      <c r="K3475" s="190"/>
      <c r="L3475" s="190"/>
      <c r="M3475" s="190"/>
      <c r="N3475" s="268">
        <v>0</v>
      </c>
      <c r="O3475" s="268">
        <v>2929</v>
      </c>
      <c r="P3475" s="190" t="s">
        <v>657</v>
      </c>
      <c r="Q3475" s="377"/>
    </row>
    <row r="3476" spans="1:17" ht="51">
      <c r="A3476" s="265" t="s">
        <v>556</v>
      </c>
      <c r="B3476" s="190"/>
      <c r="C3476" s="266" t="s">
        <v>716</v>
      </c>
      <c r="D3476" s="267">
        <v>43963</v>
      </c>
      <c r="E3476" s="237" t="s">
        <v>7929</v>
      </c>
      <c r="F3476" s="237" t="s">
        <v>617</v>
      </c>
      <c r="G3476" s="237">
        <v>1427334</v>
      </c>
      <c r="H3476" s="190"/>
      <c r="I3476" s="248" t="s">
        <v>8495</v>
      </c>
      <c r="J3476" s="190"/>
      <c r="K3476" s="190"/>
      <c r="L3476" s="190"/>
      <c r="M3476" s="190"/>
      <c r="N3476" s="268">
        <v>0</v>
      </c>
      <c r="O3476" s="268">
        <v>661210.23</v>
      </c>
      <c r="P3476" s="190" t="s">
        <v>657</v>
      </c>
      <c r="Q3476" s="377"/>
    </row>
    <row r="3477" spans="1:17" ht="51">
      <c r="A3477" s="265">
        <v>117</v>
      </c>
      <c r="B3477" s="190"/>
      <c r="C3477" s="266" t="s">
        <v>61</v>
      </c>
      <c r="D3477" s="267">
        <v>43963</v>
      </c>
      <c r="E3477" s="237" t="s">
        <v>7930</v>
      </c>
      <c r="F3477" s="237" t="s">
        <v>11</v>
      </c>
      <c r="G3477" s="237">
        <v>983418</v>
      </c>
      <c r="H3477" s="190"/>
      <c r="I3477" s="248" t="s">
        <v>8496</v>
      </c>
      <c r="J3477" s="190"/>
      <c r="K3477" s="190"/>
      <c r="L3477" s="190"/>
      <c r="M3477" s="190"/>
      <c r="N3477" s="268">
        <v>50</v>
      </c>
      <c r="O3477" s="268">
        <v>0</v>
      </c>
      <c r="P3477" s="190" t="s">
        <v>657</v>
      </c>
      <c r="Q3477" s="377"/>
    </row>
    <row r="3478" spans="1:17" ht="51">
      <c r="A3478" s="265">
        <v>513</v>
      </c>
      <c r="B3478" s="190"/>
      <c r="C3478" s="266" t="s">
        <v>169</v>
      </c>
      <c r="D3478" s="267">
        <v>43963</v>
      </c>
      <c r="E3478" s="237" t="s">
        <v>7931</v>
      </c>
      <c r="F3478" s="237" t="s">
        <v>15</v>
      </c>
      <c r="G3478" s="237">
        <v>1315150</v>
      </c>
      <c r="H3478" s="190"/>
      <c r="I3478" s="248" t="s">
        <v>8497</v>
      </c>
      <c r="J3478" s="190"/>
      <c r="K3478" s="190"/>
      <c r="L3478" s="190"/>
      <c r="M3478" s="190"/>
      <c r="N3478" s="268">
        <v>50</v>
      </c>
      <c r="O3478" s="268">
        <v>0</v>
      </c>
      <c r="P3478" s="190" t="s">
        <v>657</v>
      </c>
      <c r="Q3478" s="377"/>
    </row>
    <row r="3479" spans="1:17" ht="51">
      <c r="A3479" s="265">
        <v>513</v>
      </c>
      <c r="B3479" s="190"/>
      <c r="C3479" s="266" t="s">
        <v>169</v>
      </c>
      <c r="D3479" s="267">
        <v>43963</v>
      </c>
      <c r="E3479" s="237" t="s">
        <v>7932</v>
      </c>
      <c r="F3479" s="237" t="s">
        <v>15</v>
      </c>
      <c r="G3479" s="237">
        <v>1315148</v>
      </c>
      <c r="H3479" s="190"/>
      <c r="I3479" s="248" t="s">
        <v>8497</v>
      </c>
      <c r="J3479" s="190"/>
      <c r="K3479" s="190"/>
      <c r="L3479" s="190"/>
      <c r="M3479" s="190"/>
      <c r="N3479" s="268">
        <v>50</v>
      </c>
      <c r="O3479" s="268">
        <v>0</v>
      </c>
      <c r="P3479" s="190" t="s">
        <v>657</v>
      </c>
      <c r="Q3479" s="377"/>
    </row>
    <row r="3480" spans="1:17" ht="51">
      <c r="A3480" s="265">
        <v>513</v>
      </c>
      <c r="B3480" s="190"/>
      <c r="C3480" s="266" t="s">
        <v>169</v>
      </c>
      <c r="D3480" s="267">
        <v>43963</v>
      </c>
      <c r="E3480" s="237" t="s">
        <v>7933</v>
      </c>
      <c r="F3480" s="237" t="s">
        <v>15</v>
      </c>
      <c r="G3480" s="237">
        <v>1315226</v>
      </c>
      <c r="H3480" s="190"/>
      <c r="I3480" s="248" t="s">
        <v>8497</v>
      </c>
      <c r="J3480" s="190"/>
      <c r="K3480" s="190"/>
      <c r="L3480" s="190"/>
      <c r="M3480" s="190"/>
      <c r="N3480" s="268">
        <v>50</v>
      </c>
      <c r="O3480" s="268">
        <v>0</v>
      </c>
      <c r="P3480" s="190" t="s">
        <v>657</v>
      </c>
      <c r="Q3480" s="377"/>
    </row>
    <row r="3481" spans="1:17" ht="51">
      <c r="A3481" s="265">
        <v>513</v>
      </c>
      <c r="B3481" s="190"/>
      <c r="C3481" s="266" t="s">
        <v>169</v>
      </c>
      <c r="D3481" s="267">
        <v>43963</v>
      </c>
      <c r="E3481" s="237" t="s">
        <v>7934</v>
      </c>
      <c r="F3481" s="237" t="s">
        <v>15</v>
      </c>
      <c r="G3481" s="237">
        <v>1315228</v>
      </c>
      <c r="H3481" s="190"/>
      <c r="I3481" s="248" t="s">
        <v>8498</v>
      </c>
      <c r="J3481" s="190"/>
      <c r="K3481" s="190"/>
      <c r="L3481" s="190"/>
      <c r="M3481" s="190"/>
      <c r="N3481" s="268">
        <v>50</v>
      </c>
      <c r="O3481" s="268">
        <v>0</v>
      </c>
      <c r="P3481" s="190" t="s">
        <v>657</v>
      </c>
      <c r="Q3481" s="377"/>
    </row>
    <row r="3482" spans="1:17" ht="76.5">
      <c r="A3482" s="265">
        <v>66</v>
      </c>
      <c r="B3482" s="190"/>
      <c r="C3482" s="266" t="s">
        <v>52</v>
      </c>
      <c r="D3482" s="267">
        <v>43964</v>
      </c>
      <c r="E3482" s="237" t="s">
        <v>7935</v>
      </c>
      <c r="F3482" s="237" t="s">
        <v>658</v>
      </c>
      <c r="G3482" s="237">
        <v>1426199</v>
      </c>
      <c r="H3482" s="190"/>
      <c r="I3482" s="248" t="s">
        <v>8499</v>
      </c>
      <c r="J3482" s="190"/>
      <c r="K3482" s="190"/>
      <c r="L3482" s="190"/>
      <c r="M3482" s="190"/>
      <c r="N3482" s="268">
        <v>0</v>
      </c>
      <c r="O3482" s="268">
        <v>4948.03</v>
      </c>
      <c r="P3482" s="190" t="s">
        <v>657</v>
      </c>
      <c r="Q3482" s="377"/>
    </row>
    <row r="3483" spans="1:17" ht="76.5">
      <c r="A3483" s="265">
        <v>66</v>
      </c>
      <c r="B3483" s="190"/>
      <c r="C3483" s="266" t="s">
        <v>52</v>
      </c>
      <c r="D3483" s="267">
        <v>43964</v>
      </c>
      <c r="E3483" s="237" t="s">
        <v>7935</v>
      </c>
      <c r="F3483" s="237" t="s">
        <v>658</v>
      </c>
      <c r="G3483" s="237">
        <v>1426192</v>
      </c>
      <c r="H3483" s="190"/>
      <c r="I3483" s="248" t="s">
        <v>8500</v>
      </c>
      <c r="J3483" s="190"/>
      <c r="K3483" s="190"/>
      <c r="L3483" s="190"/>
      <c r="M3483" s="190"/>
      <c r="N3483" s="268">
        <v>0</v>
      </c>
      <c r="O3483" s="268">
        <v>29535.73</v>
      </c>
      <c r="P3483" s="190" t="s">
        <v>657</v>
      </c>
      <c r="Q3483" s="377"/>
    </row>
    <row r="3484" spans="1:17" ht="76.5">
      <c r="A3484" s="265">
        <v>66</v>
      </c>
      <c r="B3484" s="190"/>
      <c r="C3484" s="266" t="s">
        <v>52</v>
      </c>
      <c r="D3484" s="267">
        <v>43964</v>
      </c>
      <c r="E3484" s="237" t="s">
        <v>7935</v>
      </c>
      <c r="F3484" s="237" t="s">
        <v>658</v>
      </c>
      <c r="G3484" s="237">
        <v>1426196</v>
      </c>
      <c r="H3484" s="190"/>
      <c r="I3484" s="248" t="s">
        <v>8501</v>
      </c>
      <c r="J3484" s="190"/>
      <c r="K3484" s="190"/>
      <c r="L3484" s="190"/>
      <c r="M3484" s="190"/>
      <c r="N3484" s="268">
        <v>0</v>
      </c>
      <c r="O3484" s="268">
        <v>9473.65</v>
      </c>
      <c r="P3484" s="190" t="s">
        <v>657</v>
      </c>
      <c r="Q3484" s="377"/>
    </row>
    <row r="3485" spans="1:17" ht="76.5">
      <c r="A3485" s="265">
        <v>66</v>
      </c>
      <c r="B3485" s="190"/>
      <c r="C3485" s="266" t="s">
        <v>52</v>
      </c>
      <c r="D3485" s="267">
        <v>43964</v>
      </c>
      <c r="E3485" s="237" t="s">
        <v>7935</v>
      </c>
      <c r="F3485" s="237" t="s">
        <v>658</v>
      </c>
      <c r="G3485" s="237">
        <v>1426194</v>
      </c>
      <c r="H3485" s="190"/>
      <c r="I3485" s="248" t="s">
        <v>8502</v>
      </c>
      <c r="J3485" s="190"/>
      <c r="K3485" s="190"/>
      <c r="L3485" s="190"/>
      <c r="M3485" s="190"/>
      <c r="N3485" s="268">
        <v>0</v>
      </c>
      <c r="O3485" s="268">
        <v>22761.18</v>
      </c>
      <c r="P3485" s="190" t="s">
        <v>657</v>
      </c>
      <c r="Q3485" s="377"/>
    </row>
    <row r="3486" spans="1:17" ht="51">
      <c r="A3486" s="265">
        <v>513</v>
      </c>
      <c r="B3486" s="190"/>
      <c r="C3486" s="266" t="s">
        <v>169</v>
      </c>
      <c r="D3486" s="267">
        <v>43964</v>
      </c>
      <c r="E3486" s="237" t="s">
        <v>7936</v>
      </c>
      <c r="F3486" s="237" t="s">
        <v>15</v>
      </c>
      <c r="G3486" s="237">
        <v>1315453</v>
      </c>
      <c r="H3486" s="190"/>
      <c r="I3486" s="248" t="s">
        <v>8503</v>
      </c>
      <c r="J3486" s="190"/>
      <c r="K3486" s="190"/>
      <c r="L3486" s="190"/>
      <c r="M3486" s="190"/>
      <c r="N3486" s="268">
        <v>50</v>
      </c>
      <c r="O3486" s="268">
        <v>0</v>
      </c>
      <c r="P3486" s="190" t="s">
        <v>657</v>
      </c>
      <c r="Q3486" s="377"/>
    </row>
    <row r="3487" spans="1:17" ht="63.75">
      <c r="A3487" s="265">
        <v>513</v>
      </c>
      <c r="B3487" s="190"/>
      <c r="C3487" s="266" t="s">
        <v>169</v>
      </c>
      <c r="D3487" s="267">
        <v>43964</v>
      </c>
      <c r="E3487" s="237" t="s">
        <v>7937</v>
      </c>
      <c r="F3487" s="237" t="s">
        <v>15</v>
      </c>
      <c r="G3487" s="237">
        <v>1315455</v>
      </c>
      <c r="H3487" s="190"/>
      <c r="I3487" s="248" t="s">
        <v>8504</v>
      </c>
      <c r="J3487" s="190"/>
      <c r="K3487" s="190"/>
      <c r="L3487" s="190"/>
      <c r="M3487" s="190"/>
      <c r="N3487" s="268">
        <v>50</v>
      </c>
      <c r="O3487" s="268">
        <v>0</v>
      </c>
      <c r="P3487" s="190" t="s">
        <v>657</v>
      </c>
      <c r="Q3487" s="377"/>
    </row>
    <row r="3488" spans="1:17" ht="51">
      <c r="A3488" s="265">
        <v>513</v>
      </c>
      <c r="B3488" s="190"/>
      <c r="C3488" s="266" t="s">
        <v>169</v>
      </c>
      <c r="D3488" s="267">
        <v>43964</v>
      </c>
      <c r="E3488" s="237" t="s">
        <v>7938</v>
      </c>
      <c r="F3488" s="237" t="s">
        <v>15</v>
      </c>
      <c r="G3488" s="237">
        <v>1315457</v>
      </c>
      <c r="H3488" s="190"/>
      <c r="I3488" s="248" t="s">
        <v>8505</v>
      </c>
      <c r="J3488" s="190"/>
      <c r="K3488" s="190"/>
      <c r="L3488" s="190"/>
      <c r="M3488" s="190"/>
      <c r="N3488" s="268">
        <v>50</v>
      </c>
      <c r="O3488" s="268">
        <v>0</v>
      </c>
      <c r="P3488" s="190" t="s">
        <v>657</v>
      </c>
      <c r="Q3488" s="377"/>
    </row>
    <row r="3489" spans="1:17" ht="51">
      <c r="A3489" s="265">
        <v>513</v>
      </c>
      <c r="B3489" s="190"/>
      <c r="C3489" s="266" t="s">
        <v>169</v>
      </c>
      <c r="D3489" s="267">
        <v>43964</v>
      </c>
      <c r="E3489" s="237" t="s">
        <v>7939</v>
      </c>
      <c r="F3489" s="237" t="s">
        <v>15</v>
      </c>
      <c r="G3489" s="237">
        <v>1315459</v>
      </c>
      <c r="H3489" s="190"/>
      <c r="I3489" s="248" t="s">
        <v>8505</v>
      </c>
      <c r="J3489" s="190"/>
      <c r="K3489" s="190"/>
      <c r="L3489" s="190"/>
      <c r="M3489" s="190"/>
      <c r="N3489" s="268">
        <v>50</v>
      </c>
      <c r="O3489" s="268">
        <v>0</v>
      </c>
      <c r="P3489" s="190" t="s">
        <v>657</v>
      </c>
      <c r="Q3489" s="377"/>
    </row>
    <row r="3490" spans="1:17" ht="51">
      <c r="A3490" s="265">
        <v>513</v>
      </c>
      <c r="B3490" s="190"/>
      <c r="C3490" s="266" t="s">
        <v>169</v>
      </c>
      <c r="D3490" s="267">
        <v>43964</v>
      </c>
      <c r="E3490" s="237" t="s">
        <v>7940</v>
      </c>
      <c r="F3490" s="237" t="s">
        <v>15</v>
      </c>
      <c r="G3490" s="237">
        <v>1315461</v>
      </c>
      <c r="H3490" s="190"/>
      <c r="I3490" s="248" t="s">
        <v>8505</v>
      </c>
      <c r="J3490" s="190"/>
      <c r="K3490" s="190"/>
      <c r="L3490" s="190"/>
      <c r="M3490" s="190"/>
      <c r="N3490" s="268">
        <v>50</v>
      </c>
      <c r="O3490" s="268">
        <v>0</v>
      </c>
      <c r="P3490" s="190" t="s">
        <v>657</v>
      </c>
      <c r="Q3490" s="377"/>
    </row>
    <row r="3491" spans="1:17" ht="51">
      <c r="A3491" s="265" t="s">
        <v>554</v>
      </c>
      <c r="B3491" s="190"/>
      <c r="C3491" s="266" t="s">
        <v>728</v>
      </c>
      <c r="D3491" s="267">
        <v>43964</v>
      </c>
      <c r="E3491" s="237" t="s">
        <v>7941</v>
      </c>
      <c r="F3491" s="237" t="s">
        <v>11</v>
      </c>
      <c r="G3491" s="237">
        <v>13484</v>
      </c>
      <c r="H3491" s="190"/>
      <c r="I3491" s="248" t="s">
        <v>8506</v>
      </c>
      <c r="J3491" s="190"/>
      <c r="K3491" s="190"/>
      <c r="L3491" s="190"/>
      <c r="M3491" s="190"/>
      <c r="N3491" s="268">
        <v>544.05999999999995</v>
      </c>
      <c r="O3491" s="268">
        <v>0</v>
      </c>
      <c r="P3491" s="190" t="s">
        <v>657</v>
      </c>
      <c r="Q3491" s="377"/>
    </row>
    <row r="3492" spans="1:17" ht="63.75">
      <c r="A3492" s="265" t="s">
        <v>554</v>
      </c>
      <c r="B3492" s="190"/>
      <c r="C3492" s="266" t="s">
        <v>728</v>
      </c>
      <c r="D3492" s="267">
        <v>43964</v>
      </c>
      <c r="E3492" s="237" t="s">
        <v>7942</v>
      </c>
      <c r="F3492" s="237" t="s">
        <v>11</v>
      </c>
      <c r="G3492" s="237">
        <v>13544</v>
      </c>
      <c r="H3492" s="190"/>
      <c r="I3492" s="248" t="s">
        <v>8507</v>
      </c>
      <c r="J3492" s="190"/>
      <c r="K3492" s="190"/>
      <c r="L3492" s="190"/>
      <c r="M3492" s="190"/>
      <c r="N3492" s="268">
        <v>18662.96</v>
      </c>
      <c r="O3492" s="268">
        <v>0</v>
      </c>
      <c r="P3492" s="190" t="s">
        <v>657</v>
      </c>
      <c r="Q3492" s="377"/>
    </row>
    <row r="3493" spans="1:17" ht="38.25">
      <c r="A3493" s="265" t="s">
        <v>554</v>
      </c>
      <c r="B3493" s="190"/>
      <c r="C3493" s="266" t="s">
        <v>728</v>
      </c>
      <c r="D3493" s="267">
        <v>43964</v>
      </c>
      <c r="E3493" s="237" t="s">
        <v>7943</v>
      </c>
      <c r="F3493" s="237" t="s">
        <v>6</v>
      </c>
      <c r="G3493" s="237">
        <v>1315526</v>
      </c>
      <c r="H3493" s="190"/>
      <c r="I3493" s="248" t="s">
        <v>8508</v>
      </c>
      <c r="J3493" s="190"/>
      <c r="K3493" s="190"/>
      <c r="L3493" s="190"/>
      <c r="M3493" s="190"/>
      <c r="N3493" s="268">
        <v>0</v>
      </c>
      <c r="O3493" s="268">
        <v>1855895.2</v>
      </c>
      <c r="P3493" s="190" t="s">
        <v>657</v>
      </c>
      <c r="Q3493" s="377"/>
    </row>
    <row r="3494" spans="1:17" ht="51">
      <c r="A3494" s="265">
        <v>513</v>
      </c>
      <c r="B3494" s="190"/>
      <c r="C3494" s="266" t="s">
        <v>169</v>
      </c>
      <c r="D3494" s="267">
        <v>43964</v>
      </c>
      <c r="E3494" s="237" t="s">
        <v>7944</v>
      </c>
      <c r="F3494" s="237" t="s">
        <v>11</v>
      </c>
      <c r="G3494" s="237">
        <v>983466</v>
      </c>
      <c r="H3494" s="190"/>
      <c r="I3494" s="248" t="s">
        <v>8509</v>
      </c>
      <c r="J3494" s="190"/>
      <c r="K3494" s="190"/>
      <c r="L3494" s="190"/>
      <c r="M3494" s="190"/>
      <c r="N3494" s="268">
        <v>50</v>
      </c>
      <c r="O3494" s="268">
        <v>0</v>
      </c>
      <c r="P3494" s="190" t="s">
        <v>657</v>
      </c>
      <c r="Q3494" s="377"/>
    </row>
    <row r="3495" spans="1:17" ht="51">
      <c r="A3495" s="265">
        <v>513</v>
      </c>
      <c r="B3495" s="190"/>
      <c r="C3495" s="266" t="s">
        <v>169</v>
      </c>
      <c r="D3495" s="267">
        <v>43964</v>
      </c>
      <c r="E3495" s="237" t="s">
        <v>7945</v>
      </c>
      <c r="F3495" s="237" t="s">
        <v>15</v>
      </c>
      <c r="G3495" s="237">
        <v>1315916</v>
      </c>
      <c r="H3495" s="190"/>
      <c r="I3495" s="248" t="s">
        <v>6606</v>
      </c>
      <c r="J3495" s="190"/>
      <c r="K3495" s="190"/>
      <c r="L3495" s="190"/>
      <c r="M3495" s="190"/>
      <c r="N3495" s="268">
        <v>50</v>
      </c>
      <c r="O3495" s="268">
        <v>0</v>
      </c>
      <c r="P3495" s="190" t="s">
        <v>657</v>
      </c>
      <c r="Q3495" s="377"/>
    </row>
    <row r="3496" spans="1:17" ht="89.25">
      <c r="A3496" s="265" t="s">
        <v>554</v>
      </c>
      <c r="B3496" s="190"/>
      <c r="C3496" s="266" t="s">
        <v>728</v>
      </c>
      <c r="D3496" s="267">
        <v>43964</v>
      </c>
      <c r="E3496" s="237" t="s">
        <v>7946</v>
      </c>
      <c r="F3496" s="237" t="s">
        <v>11</v>
      </c>
      <c r="G3496" s="237">
        <v>983477</v>
      </c>
      <c r="H3496" s="190"/>
      <c r="I3496" s="248" t="s">
        <v>8510</v>
      </c>
      <c r="J3496" s="190"/>
      <c r="K3496" s="190"/>
      <c r="L3496" s="190"/>
      <c r="M3496" s="190"/>
      <c r="N3496" s="268">
        <v>270.69</v>
      </c>
      <c r="O3496" s="268">
        <v>0</v>
      </c>
      <c r="P3496" s="190" t="s">
        <v>657</v>
      </c>
      <c r="Q3496" s="377"/>
    </row>
    <row r="3497" spans="1:17" ht="76.5">
      <c r="A3497" s="265" t="s">
        <v>556</v>
      </c>
      <c r="B3497" s="190"/>
      <c r="C3497" s="266" t="s">
        <v>716</v>
      </c>
      <c r="D3497" s="267">
        <v>43965</v>
      </c>
      <c r="E3497" s="237" t="s">
        <v>7947</v>
      </c>
      <c r="F3497" s="237" t="s">
        <v>617</v>
      </c>
      <c r="G3497" s="237">
        <v>1429134</v>
      </c>
      <c r="H3497" s="190"/>
      <c r="I3497" s="248" t="s">
        <v>8511</v>
      </c>
      <c r="J3497" s="190"/>
      <c r="K3497" s="190"/>
      <c r="L3497" s="190"/>
      <c r="M3497" s="190"/>
      <c r="N3497" s="268">
        <v>0</v>
      </c>
      <c r="O3497" s="268">
        <v>5797.26</v>
      </c>
      <c r="P3497" s="190" t="s">
        <v>657</v>
      </c>
      <c r="Q3497" s="377"/>
    </row>
    <row r="3498" spans="1:17" ht="76.5">
      <c r="A3498" s="265">
        <v>10</v>
      </c>
      <c r="B3498" s="190"/>
      <c r="C3498" s="266" t="s">
        <v>41</v>
      </c>
      <c r="D3498" s="267">
        <v>43965</v>
      </c>
      <c r="E3498" s="237" t="s">
        <v>7948</v>
      </c>
      <c r="F3498" s="237" t="s">
        <v>6</v>
      </c>
      <c r="G3498" s="237">
        <v>1316426</v>
      </c>
      <c r="H3498" s="190"/>
      <c r="I3498" s="248" t="s">
        <v>8512</v>
      </c>
      <c r="J3498" s="190"/>
      <c r="K3498" s="190"/>
      <c r="L3498" s="190"/>
      <c r="M3498" s="190"/>
      <c r="N3498" s="268">
        <v>0</v>
      </c>
      <c r="O3498" s="268">
        <v>125141.9</v>
      </c>
      <c r="P3498" s="190" t="s">
        <v>657</v>
      </c>
      <c r="Q3498" s="377"/>
    </row>
    <row r="3499" spans="1:17" ht="63.75">
      <c r="A3499" s="265">
        <v>16</v>
      </c>
      <c r="B3499" s="190"/>
      <c r="C3499" s="266" t="s">
        <v>43</v>
      </c>
      <c r="D3499" s="267">
        <v>43965</v>
      </c>
      <c r="E3499" s="237" t="s">
        <v>7949</v>
      </c>
      <c r="F3499" s="237" t="s">
        <v>6</v>
      </c>
      <c r="G3499" s="237">
        <v>1275196</v>
      </c>
      <c r="H3499" s="190"/>
      <c r="I3499" s="248" t="s">
        <v>8513</v>
      </c>
      <c r="J3499" s="190"/>
      <c r="K3499" s="190"/>
      <c r="L3499" s="190"/>
      <c r="M3499" s="190"/>
      <c r="N3499" s="268">
        <v>0</v>
      </c>
      <c r="O3499" s="268">
        <v>130928.56</v>
      </c>
      <c r="P3499" s="190" t="s">
        <v>657</v>
      </c>
      <c r="Q3499" s="377"/>
    </row>
    <row r="3500" spans="1:17" ht="63.75">
      <c r="A3500" s="265">
        <v>16</v>
      </c>
      <c r="B3500" s="190"/>
      <c r="C3500" s="266" t="s">
        <v>43</v>
      </c>
      <c r="D3500" s="267">
        <v>43965</v>
      </c>
      <c r="E3500" s="237" t="s">
        <v>7950</v>
      </c>
      <c r="F3500" s="237" t="s">
        <v>6</v>
      </c>
      <c r="G3500" s="237">
        <v>1275197</v>
      </c>
      <c r="H3500" s="190"/>
      <c r="I3500" s="248" t="s">
        <v>8513</v>
      </c>
      <c r="J3500" s="190"/>
      <c r="K3500" s="190"/>
      <c r="L3500" s="190"/>
      <c r="M3500" s="190"/>
      <c r="N3500" s="268">
        <v>0</v>
      </c>
      <c r="O3500" s="268">
        <v>3850.45</v>
      </c>
      <c r="P3500" s="190" t="s">
        <v>657</v>
      </c>
      <c r="Q3500" s="377"/>
    </row>
    <row r="3501" spans="1:17" ht="76.5">
      <c r="A3501" s="265">
        <v>10</v>
      </c>
      <c r="B3501" s="190"/>
      <c r="C3501" s="266" t="s">
        <v>41</v>
      </c>
      <c r="D3501" s="267">
        <v>43965</v>
      </c>
      <c r="E3501" s="237" t="s">
        <v>7951</v>
      </c>
      <c r="F3501" s="237" t="s">
        <v>15</v>
      </c>
      <c r="G3501" s="237">
        <v>1316427</v>
      </c>
      <c r="H3501" s="190"/>
      <c r="I3501" s="248" t="s">
        <v>8514</v>
      </c>
      <c r="J3501" s="190"/>
      <c r="K3501" s="190"/>
      <c r="L3501" s="190"/>
      <c r="M3501" s="190"/>
      <c r="N3501" s="268">
        <v>50</v>
      </c>
      <c r="O3501" s="268">
        <v>0</v>
      </c>
      <c r="P3501" s="190" t="s">
        <v>657</v>
      </c>
      <c r="Q3501" s="377"/>
    </row>
    <row r="3502" spans="1:17" ht="51">
      <c r="A3502" s="265">
        <v>342</v>
      </c>
      <c r="B3502" s="190"/>
      <c r="C3502" s="266" t="s">
        <v>146</v>
      </c>
      <c r="D3502" s="267">
        <v>43966</v>
      </c>
      <c r="E3502" s="237" t="s">
        <v>7952</v>
      </c>
      <c r="F3502" s="237" t="s">
        <v>6</v>
      </c>
      <c r="G3502" s="237">
        <v>1275243</v>
      </c>
      <c r="H3502" s="190"/>
      <c r="I3502" s="248" t="s">
        <v>8515</v>
      </c>
      <c r="J3502" s="190"/>
      <c r="K3502" s="190"/>
      <c r="L3502" s="190"/>
      <c r="M3502" s="190"/>
      <c r="N3502" s="268">
        <v>0</v>
      </c>
      <c r="O3502" s="268">
        <v>8265033.7999999998</v>
      </c>
      <c r="P3502" s="190" t="s">
        <v>657</v>
      </c>
      <c r="Q3502" s="377"/>
    </row>
    <row r="3503" spans="1:17" ht="63.75">
      <c r="A3503" s="265">
        <v>10</v>
      </c>
      <c r="B3503" s="190"/>
      <c r="C3503" s="266" t="s">
        <v>41</v>
      </c>
      <c r="D3503" s="267">
        <v>43966</v>
      </c>
      <c r="E3503" s="237" t="s">
        <v>7953</v>
      </c>
      <c r="F3503" s="237" t="s">
        <v>15</v>
      </c>
      <c r="G3503" s="237">
        <v>1316628</v>
      </c>
      <c r="H3503" s="190"/>
      <c r="I3503" s="248" t="s">
        <v>8516</v>
      </c>
      <c r="J3503" s="190"/>
      <c r="K3503" s="190"/>
      <c r="L3503" s="190"/>
      <c r="M3503" s="190"/>
      <c r="N3503" s="268">
        <v>50</v>
      </c>
      <c r="O3503" s="268">
        <v>0</v>
      </c>
      <c r="P3503" s="190" t="s">
        <v>657</v>
      </c>
      <c r="Q3503" s="377"/>
    </row>
    <row r="3504" spans="1:17" ht="51">
      <c r="A3504" s="265" t="s">
        <v>554</v>
      </c>
      <c r="B3504" s="190"/>
      <c r="C3504" s="266" t="s">
        <v>728</v>
      </c>
      <c r="D3504" s="267">
        <v>43966</v>
      </c>
      <c r="E3504" s="237" t="s">
        <v>7954</v>
      </c>
      <c r="F3504" s="237" t="s">
        <v>11</v>
      </c>
      <c r="G3504" s="237">
        <v>13551</v>
      </c>
      <c r="H3504" s="190"/>
      <c r="I3504" s="248" t="s">
        <v>8517</v>
      </c>
      <c r="J3504" s="190"/>
      <c r="K3504" s="190"/>
      <c r="L3504" s="190"/>
      <c r="M3504" s="190"/>
      <c r="N3504" s="268">
        <v>317.61</v>
      </c>
      <c r="O3504" s="268">
        <v>0</v>
      </c>
      <c r="P3504" s="190" t="s">
        <v>657</v>
      </c>
      <c r="Q3504" s="377"/>
    </row>
    <row r="3505" spans="1:17" ht="63.75">
      <c r="A3505" s="265" t="s">
        <v>554</v>
      </c>
      <c r="B3505" s="190"/>
      <c r="C3505" s="266" t="s">
        <v>728</v>
      </c>
      <c r="D3505" s="267">
        <v>43966</v>
      </c>
      <c r="E3505" s="237" t="s">
        <v>7955</v>
      </c>
      <c r="F3505" s="237" t="s">
        <v>11</v>
      </c>
      <c r="G3505" s="237">
        <v>13550</v>
      </c>
      <c r="H3505" s="190"/>
      <c r="I3505" s="248" t="s">
        <v>8518</v>
      </c>
      <c r="J3505" s="190"/>
      <c r="K3505" s="190"/>
      <c r="L3505" s="190"/>
      <c r="M3505" s="190"/>
      <c r="N3505" s="268">
        <v>6042.14</v>
      </c>
      <c r="O3505" s="268">
        <v>0</v>
      </c>
      <c r="P3505" s="190" t="s">
        <v>657</v>
      </c>
      <c r="Q3505" s="377"/>
    </row>
    <row r="3506" spans="1:17" ht="63.75">
      <c r="A3506" s="265" t="s">
        <v>554</v>
      </c>
      <c r="B3506" s="190"/>
      <c r="C3506" s="266" t="s">
        <v>728</v>
      </c>
      <c r="D3506" s="267">
        <v>43966</v>
      </c>
      <c r="E3506" s="237" t="s">
        <v>7956</v>
      </c>
      <c r="F3506" s="237" t="s">
        <v>11</v>
      </c>
      <c r="G3506" s="237">
        <v>13434</v>
      </c>
      <c r="H3506" s="190"/>
      <c r="I3506" s="248" t="s">
        <v>8519</v>
      </c>
      <c r="J3506" s="190"/>
      <c r="K3506" s="190"/>
      <c r="L3506" s="190"/>
      <c r="M3506" s="190"/>
      <c r="N3506" s="268">
        <v>1255.99</v>
      </c>
      <c r="O3506" s="268">
        <v>0</v>
      </c>
      <c r="P3506" s="190" t="s">
        <v>657</v>
      </c>
      <c r="Q3506" s="377"/>
    </row>
    <row r="3507" spans="1:17" ht="51">
      <c r="A3507" s="265" t="s">
        <v>554</v>
      </c>
      <c r="B3507" s="190"/>
      <c r="C3507" s="266" t="s">
        <v>728</v>
      </c>
      <c r="D3507" s="267">
        <v>43966</v>
      </c>
      <c r="E3507" s="237" t="s">
        <v>7957</v>
      </c>
      <c r="F3507" s="237" t="s">
        <v>11</v>
      </c>
      <c r="G3507" s="237">
        <v>13486</v>
      </c>
      <c r="H3507" s="190"/>
      <c r="I3507" s="248" t="s">
        <v>8520</v>
      </c>
      <c r="J3507" s="190"/>
      <c r="K3507" s="190"/>
      <c r="L3507" s="190"/>
      <c r="M3507" s="190"/>
      <c r="N3507" s="268">
        <v>307.52</v>
      </c>
      <c r="O3507" s="268">
        <v>0</v>
      </c>
      <c r="P3507" s="190" t="s">
        <v>657</v>
      </c>
      <c r="Q3507" s="377"/>
    </row>
    <row r="3508" spans="1:17" ht="63.75">
      <c r="A3508" s="265" t="s">
        <v>554</v>
      </c>
      <c r="B3508" s="190"/>
      <c r="C3508" s="266" t="s">
        <v>728</v>
      </c>
      <c r="D3508" s="267">
        <v>43966</v>
      </c>
      <c r="E3508" s="237" t="s">
        <v>7958</v>
      </c>
      <c r="F3508" s="237" t="s">
        <v>11</v>
      </c>
      <c r="G3508" s="237">
        <v>13485</v>
      </c>
      <c r="H3508" s="190"/>
      <c r="I3508" s="248" t="s">
        <v>8521</v>
      </c>
      <c r="J3508" s="190"/>
      <c r="K3508" s="190"/>
      <c r="L3508" s="190"/>
      <c r="M3508" s="190"/>
      <c r="N3508" s="268">
        <v>2741.25</v>
      </c>
      <c r="O3508" s="268">
        <v>0</v>
      </c>
      <c r="P3508" s="190" t="s">
        <v>657</v>
      </c>
      <c r="Q3508" s="377"/>
    </row>
    <row r="3509" spans="1:17" ht="63.75">
      <c r="A3509" s="265">
        <v>513</v>
      </c>
      <c r="B3509" s="190"/>
      <c r="C3509" s="266" t="s">
        <v>169</v>
      </c>
      <c r="D3509" s="267">
        <v>43966</v>
      </c>
      <c r="E3509" s="237" t="s">
        <v>7959</v>
      </c>
      <c r="F3509" s="237" t="s">
        <v>15</v>
      </c>
      <c r="G3509" s="237">
        <v>1316866</v>
      </c>
      <c r="H3509" s="190"/>
      <c r="I3509" s="248" t="s">
        <v>8522</v>
      </c>
      <c r="J3509" s="190"/>
      <c r="K3509" s="190"/>
      <c r="L3509" s="190"/>
      <c r="M3509" s="190"/>
      <c r="N3509" s="268">
        <v>50</v>
      </c>
      <c r="O3509" s="268">
        <v>0</v>
      </c>
      <c r="P3509" s="190" t="s">
        <v>657</v>
      </c>
      <c r="Q3509" s="377"/>
    </row>
    <row r="3510" spans="1:17" ht="51">
      <c r="A3510" s="265" t="s">
        <v>554</v>
      </c>
      <c r="B3510" s="190"/>
      <c r="C3510" s="266" t="s">
        <v>728</v>
      </c>
      <c r="D3510" s="267">
        <v>43966</v>
      </c>
      <c r="E3510" s="237" t="s">
        <v>7960</v>
      </c>
      <c r="F3510" s="237" t="s">
        <v>11</v>
      </c>
      <c r="G3510" s="237">
        <v>13614</v>
      </c>
      <c r="H3510" s="190"/>
      <c r="I3510" s="248" t="s">
        <v>8523</v>
      </c>
      <c r="J3510" s="190"/>
      <c r="K3510" s="190"/>
      <c r="L3510" s="190"/>
      <c r="M3510" s="190"/>
      <c r="N3510" s="268">
        <v>359.59</v>
      </c>
      <c r="O3510" s="268">
        <v>0</v>
      </c>
      <c r="P3510" s="190" t="s">
        <v>657</v>
      </c>
      <c r="Q3510" s="377"/>
    </row>
    <row r="3511" spans="1:17" ht="51">
      <c r="A3511" s="265" t="s">
        <v>554</v>
      </c>
      <c r="B3511" s="190"/>
      <c r="C3511" s="266" t="s">
        <v>728</v>
      </c>
      <c r="D3511" s="267">
        <v>43966</v>
      </c>
      <c r="E3511" s="237" t="s">
        <v>7961</v>
      </c>
      <c r="F3511" s="237" t="s">
        <v>11</v>
      </c>
      <c r="G3511" s="237">
        <v>13531</v>
      </c>
      <c r="H3511" s="190"/>
      <c r="I3511" s="248" t="s">
        <v>8524</v>
      </c>
      <c r="J3511" s="190"/>
      <c r="K3511" s="190"/>
      <c r="L3511" s="190"/>
      <c r="M3511" s="190"/>
      <c r="N3511" s="268">
        <v>5750.39</v>
      </c>
      <c r="O3511" s="268">
        <v>0</v>
      </c>
      <c r="P3511" s="190" t="s">
        <v>657</v>
      </c>
      <c r="Q3511" s="377"/>
    </row>
    <row r="3512" spans="1:17" ht="51">
      <c r="A3512" s="265" t="s">
        <v>554</v>
      </c>
      <c r="B3512" s="190"/>
      <c r="C3512" s="266" t="s">
        <v>728</v>
      </c>
      <c r="D3512" s="267">
        <v>43966</v>
      </c>
      <c r="E3512" s="237" t="s">
        <v>7962</v>
      </c>
      <c r="F3512" s="237" t="s">
        <v>11</v>
      </c>
      <c r="G3512" s="237">
        <v>13532</v>
      </c>
      <c r="H3512" s="190"/>
      <c r="I3512" s="248" t="s">
        <v>8525</v>
      </c>
      <c r="J3512" s="190"/>
      <c r="K3512" s="190"/>
      <c r="L3512" s="190"/>
      <c r="M3512" s="190"/>
      <c r="N3512" s="268">
        <v>350.67</v>
      </c>
      <c r="O3512" s="268">
        <v>0</v>
      </c>
      <c r="P3512" s="190" t="s">
        <v>657</v>
      </c>
      <c r="Q3512" s="377"/>
    </row>
    <row r="3513" spans="1:17" ht="63.75">
      <c r="A3513" s="265" t="s">
        <v>554</v>
      </c>
      <c r="B3513" s="190"/>
      <c r="C3513" s="266" t="s">
        <v>728</v>
      </c>
      <c r="D3513" s="267">
        <v>43966</v>
      </c>
      <c r="E3513" s="237" t="s">
        <v>7963</v>
      </c>
      <c r="F3513" s="237" t="s">
        <v>11</v>
      </c>
      <c r="G3513" s="237">
        <v>13533</v>
      </c>
      <c r="H3513" s="190"/>
      <c r="I3513" s="248" t="s">
        <v>8526</v>
      </c>
      <c r="J3513" s="190"/>
      <c r="K3513" s="190"/>
      <c r="L3513" s="190"/>
      <c r="M3513" s="190"/>
      <c r="N3513" s="268">
        <v>1037.6300000000001</v>
      </c>
      <c r="O3513" s="268">
        <v>0</v>
      </c>
      <c r="P3513" s="190" t="s">
        <v>657</v>
      </c>
      <c r="Q3513" s="377"/>
    </row>
    <row r="3514" spans="1:17" ht="51">
      <c r="A3514" s="265" t="s">
        <v>554</v>
      </c>
      <c r="B3514" s="190"/>
      <c r="C3514" s="266" t="s">
        <v>728</v>
      </c>
      <c r="D3514" s="267">
        <v>43966</v>
      </c>
      <c r="E3514" s="237" t="s">
        <v>7964</v>
      </c>
      <c r="F3514" s="237" t="s">
        <v>11</v>
      </c>
      <c r="G3514" s="237">
        <v>13487</v>
      </c>
      <c r="H3514" s="190"/>
      <c r="I3514" s="248" t="s">
        <v>8527</v>
      </c>
      <c r="J3514" s="190"/>
      <c r="K3514" s="190"/>
      <c r="L3514" s="190"/>
      <c r="M3514" s="190"/>
      <c r="N3514" s="268">
        <v>6879.34</v>
      </c>
      <c r="O3514" s="268">
        <v>0</v>
      </c>
      <c r="P3514" s="190" t="s">
        <v>657</v>
      </c>
      <c r="Q3514" s="377"/>
    </row>
    <row r="3515" spans="1:17" ht="51">
      <c r="A3515" s="265" t="s">
        <v>554</v>
      </c>
      <c r="B3515" s="190"/>
      <c r="C3515" s="266" t="s">
        <v>728</v>
      </c>
      <c r="D3515" s="267">
        <v>43966</v>
      </c>
      <c r="E3515" s="237" t="s">
        <v>7965</v>
      </c>
      <c r="F3515" s="237" t="s">
        <v>11</v>
      </c>
      <c r="G3515" s="237">
        <v>13534</v>
      </c>
      <c r="H3515" s="190"/>
      <c r="I3515" s="248" t="s">
        <v>8528</v>
      </c>
      <c r="J3515" s="190"/>
      <c r="K3515" s="190"/>
      <c r="L3515" s="190"/>
      <c r="M3515" s="190"/>
      <c r="N3515" s="268">
        <v>278.23</v>
      </c>
      <c r="O3515" s="268">
        <v>0</v>
      </c>
      <c r="P3515" s="190" t="s">
        <v>657</v>
      </c>
      <c r="Q3515" s="377"/>
    </row>
    <row r="3516" spans="1:17" ht="63.75">
      <c r="A3516" s="265" t="s">
        <v>554</v>
      </c>
      <c r="B3516" s="190"/>
      <c r="C3516" s="266" t="s">
        <v>728</v>
      </c>
      <c r="D3516" s="267">
        <v>43966</v>
      </c>
      <c r="E3516" s="237" t="s">
        <v>7966</v>
      </c>
      <c r="F3516" s="237" t="s">
        <v>11</v>
      </c>
      <c r="G3516" s="237">
        <v>13536</v>
      </c>
      <c r="H3516" s="190"/>
      <c r="I3516" s="248" t="s">
        <v>8529</v>
      </c>
      <c r="J3516" s="190"/>
      <c r="K3516" s="190"/>
      <c r="L3516" s="190"/>
      <c r="M3516" s="190"/>
      <c r="N3516" s="268">
        <v>1430.99</v>
      </c>
      <c r="O3516" s="268">
        <v>0</v>
      </c>
      <c r="P3516" s="190" t="s">
        <v>657</v>
      </c>
      <c r="Q3516" s="377"/>
    </row>
    <row r="3517" spans="1:17" ht="51">
      <c r="A3517" s="265" t="s">
        <v>554</v>
      </c>
      <c r="B3517" s="190"/>
      <c r="C3517" s="266" t="s">
        <v>728</v>
      </c>
      <c r="D3517" s="267">
        <v>43966</v>
      </c>
      <c r="E3517" s="237" t="s">
        <v>7967</v>
      </c>
      <c r="F3517" s="237" t="s">
        <v>11</v>
      </c>
      <c r="G3517" s="237">
        <v>13537</v>
      </c>
      <c r="H3517" s="190"/>
      <c r="I3517" s="248" t="s">
        <v>8530</v>
      </c>
      <c r="J3517" s="190"/>
      <c r="K3517" s="190"/>
      <c r="L3517" s="190"/>
      <c r="M3517" s="190"/>
      <c r="N3517" s="268">
        <v>6769.1</v>
      </c>
      <c r="O3517" s="268">
        <v>0</v>
      </c>
      <c r="P3517" s="190" t="s">
        <v>657</v>
      </c>
      <c r="Q3517" s="377"/>
    </row>
    <row r="3518" spans="1:17" ht="63.75">
      <c r="A3518" s="265">
        <v>10</v>
      </c>
      <c r="B3518" s="190"/>
      <c r="C3518" s="266" t="s">
        <v>41</v>
      </c>
      <c r="D3518" s="267">
        <v>43969</v>
      </c>
      <c r="E3518" s="237" t="s">
        <v>7968</v>
      </c>
      <c r="F3518" s="237" t="s">
        <v>6</v>
      </c>
      <c r="G3518" s="237">
        <v>1317382</v>
      </c>
      <c r="H3518" s="190"/>
      <c r="I3518" s="248" t="s">
        <v>8531</v>
      </c>
      <c r="J3518" s="190"/>
      <c r="K3518" s="190"/>
      <c r="L3518" s="190"/>
      <c r="M3518" s="190"/>
      <c r="N3518" s="268">
        <v>0</v>
      </c>
      <c r="O3518" s="268">
        <v>14675.19</v>
      </c>
      <c r="P3518" s="190" t="s">
        <v>657</v>
      </c>
      <c r="Q3518" s="377"/>
    </row>
    <row r="3519" spans="1:17" ht="51">
      <c r="A3519" s="265">
        <v>117</v>
      </c>
      <c r="B3519" s="190"/>
      <c r="C3519" s="266" t="s">
        <v>61</v>
      </c>
      <c r="D3519" s="267">
        <v>43969</v>
      </c>
      <c r="E3519" s="237" t="s">
        <v>7969</v>
      </c>
      <c r="F3519" s="237" t="s">
        <v>11</v>
      </c>
      <c r="G3519" s="237">
        <v>983540</v>
      </c>
      <c r="H3519" s="190"/>
      <c r="I3519" s="248" t="s">
        <v>8532</v>
      </c>
      <c r="J3519" s="190"/>
      <c r="K3519" s="190"/>
      <c r="L3519" s="190"/>
      <c r="M3519" s="190"/>
      <c r="N3519" s="268">
        <v>50</v>
      </c>
      <c r="O3519" s="268">
        <v>0</v>
      </c>
      <c r="P3519" s="190" t="s">
        <v>657</v>
      </c>
      <c r="Q3519" s="377"/>
    </row>
    <row r="3520" spans="1:17" ht="63.75">
      <c r="A3520" s="265">
        <v>10</v>
      </c>
      <c r="B3520" s="190"/>
      <c r="C3520" s="266" t="s">
        <v>41</v>
      </c>
      <c r="D3520" s="267">
        <v>43969</v>
      </c>
      <c r="E3520" s="237" t="s">
        <v>7970</v>
      </c>
      <c r="F3520" s="237" t="s">
        <v>15</v>
      </c>
      <c r="G3520" s="237">
        <v>1317383</v>
      </c>
      <c r="H3520" s="190"/>
      <c r="I3520" s="248" t="s">
        <v>8533</v>
      </c>
      <c r="J3520" s="190"/>
      <c r="K3520" s="190"/>
      <c r="L3520" s="190"/>
      <c r="M3520" s="190"/>
      <c r="N3520" s="268">
        <v>50</v>
      </c>
      <c r="O3520" s="268">
        <v>0</v>
      </c>
      <c r="P3520" s="190" t="s">
        <v>657</v>
      </c>
      <c r="Q3520" s="377"/>
    </row>
    <row r="3521" spans="1:17" ht="51">
      <c r="A3521" s="265">
        <v>513</v>
      </c>
      <c r="B3521" s="190"/>
      <c r="C3521" s="266" t="s">
        <v>169</v>
      </c>
      <c r="D3521" s="267">
        <v>43969</v>
      </c>
      <c r="E3521" s="237" t="s">
        <v>7971</v>
      </c>
      <c r="F3521" s="237" t="s">
        <v>15</v>
      </c>
      <c r="G3521" s="237">
        <v>1317389</v>
      </c>
      <c r="H3521" s="190"/>
      <c r="I3521" s="248" t="s">
        <v>8534</v>
      </c>
      <c r="J3521" s="190"/>
      <c r="K3521" s="190"/>
      <c r="L3521" s="190"/>
      <c r="M3521" s="190"/>
      <c r="N3521" s="268">
        <v>50</v>
      </c>
      <c r="O3521" s="268">
        <v>0</v>
      </c>
      <c r="P3521" s="190" t="s">
        <v>657</v>
      </c>
      <c r="Q3521" s="377"/>
    </row>
    <row r="3522" spans="1:17" ht="63.75">
      <c r="A3522" s="265" t="s">
        <v>554</v>
      </c>
      <c r="B3522" s="190"/>
      <c r="C3522" s="266" t="s">
        <v>728</v>
      </c>
      <c r="D3522" s="267">
        <v>43969</v>
      </c>
      <c r="E3522" s="237" t="s">
        <v>7972</v>
      </c>
      <c r="F3522" s="237" t="s">
        <v>11</v>
      </c>
      <c r="G3522" s="237">
        <v>13567</v>
      </c>
      <c r="H3522" s="190"/>
      <c r="I3522" s="248" t="s">
        <v>8535</v>
      </c>
      <c r="J3522" s="190"/>
      <c r="K3522" s="190"/>
      <c r="L3522" s="190"/>
      <c r="M3522" s="190"/>
      <c r="N3522" s="268">
        <v>3171.64</v>
      </c>
      <c r="O3522" s="268">
        <v>0</v>
      </c>
      <c r="P3522" s="190" t="s">
        <v>657</v>
      </c>
      <c r="Q3522" s="377"/>
    </row>
    <row r="3523" spans="1:17" ht="63.75">
      <c r="A3523" s="265" t="s">
        <v>554</v>
      </c>
      <c r="B3523" s="190"/>
      <c r="C3523" s="266" t="s">
        <v>728</v>
      </c>
      <c r="D3523" s="267">
        <v>43969</v>
      </c>
      <c r="E3523" s="237" t="s">
        <v>7973</v>
      </c>
      <c r="F3523" s="237" t="s">
        <v>11</v>
      </c>
      <c r="G3523" s="237">
        <v>13523</v>
      </c>
      <c r="H3523" s="190"/>
      <c r="I3523" s="248" t="s">
        <v>8536</v>
      </c>
      <c r="J3523" s="190"/>
      <c r="K3523" s="190"/>
      <c r="L3523" s="190"/>
      <c r="M3523" s="190"/>
      <c r="N3523" s="268">
        <v>944.68</v>
      </c>
      <c r="O3523" s="268">
        <v>0</v>
      </c>
      <c r="P3523" s="190" t="s">
        <v>657</v>
      </c>
      <c r="Q3523" s="377"/>
    </row>
    <row r="3524" spans="1:17" ht="63.75">
      <c r="A3524" s="265" t="s">
        <v>554</v>
      </c>
      <c r="B3524" s="190"/>
      <c r="C3524" s="266" t="s">
        <v>728</v>
      </c>
      <c r="D3524" s="267">
        <v>43969</v>
      </c>
      <c r="E3524" s="237" t="s">
        <v>7974</v>
      </c>
      <c r="F3524" s="237" t="s">
        <v>11</v>
      </c>
      <c r="G3524" s="237">
        <v>13520</v>
      </c>
      <c r="H3524" s="190"/>
      <c r="I3524" s="248" t="s">
        <v>8537</v>
      </c>
      <c r="J3524" s="190"/>
      <c r="K3524" s="190"/>
      <c r="L3524" s="190"/>
      <c r="M3524" s="190"/>
      <c r="N3524" s="268">
        <v>1248.44</v>
      </c>
      <c r="O3524" s="268">
        <v>0</v>
      </c>
      <c r="P3524" s="190" t="s">
        <v>657</v>
      </c>
      <c r="Q3524" s="377"/>
    </row>
    <row r="3525" spans="1:17" ht="63.75">
      <c r="A3525" s="265" t="s">
        <v>554</v>
      </c>
      <c r="B3525" s="190"/>
      <c r="C3525" s="266" t="s">
        <v>728</v>
      </c>
      <c r="D3525" s="267">
        <v>43969</v>
      </c>
      <c r="E3525" s="237" t="s">
        <v>7975</v>
      </c>
      <c r="F3525" s="237" t="s">
        <v>11</v>
      </c>
      <c r="G3525" s="237">
        <v>13522</v>
      </c>
      <c r="H3525" s="190"/>
      <c r="I3525" s="248" t="s">
        <v>8538</v>
      </c>
      <c r="J3525" s="190"/>
      <c r="K3525" s="190"/>
      <c r="L3525" s="190"/>
      <c r="M3525" s="190"/>
      <c r="N3525" s="268">
        <v>899.47</v>
      </c>
      <c r="O3525" s="268">
        <v>0</v>
      </c>
      <c r="P3525" s="190" t="s">
        <v>657</v>
      </c>
      <c r="Q3525" s="377"/>
    </row>
    <row r="3526" spans="1:17" ht="63.75">
      <c r="A3526" s="265" t="s">
        <v>554</v>
      </c>
      <c r="B3526" s="190"/>
      <c r="C3526" s="266" t="s">
        <v>728</v>
      </c>
      <c r="D3526" s="267">
        <v>43969</v>
      </c>
      <c r="E3526" s="237" t="s">
        <v>7976</v>
      </c>
      <c r="F3526" s="237" t="s">
        <v>11</v>
      </c>
      <c r="G3526" s="237">
        <v>13519</v>
      </c>
      <c r="H3526" s="190"/>
      <c r="I3526" s="248" t="s">
        <v>8539</v>
      </c>
      <c r="J3526" s="190"/>
      <c r="K3526" s="190"/>
      <c r="L3526" s="190"/>
      <c r="M3526" s="190"/>
      <c r="N3526" s="268">
        <v>951.88</v>
      </c>
      <c r="O3526" s="268">
        <v>0</v>
      </c>
      <c r="P3526" s="190" t="s">
        <v>657</v>
      </c>
      <c r="Q3526" s="377"/>
    </row>
    <row r="3527" spans="1:17" ht="51">
      <c r="A3527" s="265" t="s">
        <v>554</v>
      </c>
      <c r="B3527" s="190"/>
      <c r="C3527" s="266" t="s">
        <v>728</v>
      </c>
      <c r="D3527" s="267">
        <v>43969</v>
      </c>
      <c r="E3527" s="237" t="s">
        <v>7977</v>
      </c>
      <c r="F3527" s="237" t="s">
        <v>11</v>
      </c>
      <c r="G3527" s="237">
        <v>13515</v>
      </c>
      <c r="H3527" s="190"/>
      <c r="I3527" s="248" t="s">
        <v>8540</v>
      </c>
      <c r="J3527" s="190"/>
      <c r="K3527" s="190"/>
      <c r="L3527" s="190"/>
      <c r="M3527" s="190"/>
      <c r="N3527" s="268">
        <v>560.73</v>
      </c>
      <c r="O3527" s="268">
        <v>0</v>
      </c>
      <c r="P3527" s="190" t="s">
        <v>657</v>
      </c>
      <c r="Q3527" s="377"/>
    </row>
    <row r="3528" spans="1:17" ht="51">
      <c r="A3528" s="265" t="s">
        <v>554</v>
      </c>
      <c r="B3528" s="190"/>
      <c r="C3528" s="266" t="s">
        <v>728</v>
      </c>
      <c r="D3528" s="267">
        <v>43969</v>
      </c>
      <c r="E3528" s="237" t="s">
        <v>7978</v>
      </c>
      <c r="F3528" s="237" t="s">
        <v>11</v>
      </c>
      <c r="G3528" s="237">
        <v>13518</v>
      </c>
      <c r="H3528" s="190"/>
      <c r="I3528" s="248" t="s">
        <v>8541</v>
      </c>
      <c r="J3528" s="190"/>
      <c r="K3528" s="190"/>
      <c r="L3528" s="190"/>
      <c r="M3528" s="190"/>
      <c r="N3528" s="268">
        <v>729.48</v>
      </c>
      <c r="O3528" s="268">
        <v>0</v>
      </c>
      <c r="P3528" s="190" t="s">
        <v>657</v>
      </c>
      <c r="Q3528" s="377"/>
    </row>
    <row r="3529" spans="1:17" ht="63.75">
      <c r="A3529" s="265" t="s">
        <v>554</v>
      </c>
      <c r="B3529" s="190"/>
      <c r="C3529" s="266" t="s">
        <v>728</v>
      </c>
      <c r="D3529" s="267">
        <v>43969</v>
      </c>
      <c r="E3529" s="237" t="s">
        <v>7979</v>
      </c>
      <c r="F3529" s="237" t="s">
        <v>11</v>
      </c>
      <c r="G3529" s="237">
        <v>13517</v>
      </c>
      <c r="H3529" s="190"/>
      <c r="I3529" s="248" t="s">
        <v>8542</v>
      </c>
      <c r="J3529" s="190"/>
      <c r="K3529" s="190"/>
      <c r="L3529" s="190"/>
      <c r="M3529" s="190"/>
      <c r="N3529" s="268">
        <v>913.61</v>
      </c>
      <c r="O3529" s="268">
        <v>0</v>
      </c>
      <c r="P3529" s="190" t="s">
        <v>657</v>
      </c>
      <c r="Q3529" s="377"/>
    </row>
    <row r="3530" spans="1:17" ht="63.75">
      <c r="A3530" s="265" t="s">
        <v>554</v>
      </c>
      <c r="B3530" s="190"/>
      <c r="C3530" s="266" t="s">
        <v>728</v>
      </c>
      <c r="D3530" s="267">
        <v>43969</v>
      </c>
      <c r="E3530" s="237" t="s">
        <v>7980</v>
      </c>
      <c r="F3530" s="237" t="s">
        <v>11</v>
      </c>
      <c r="G3530" s="237">
        <v>13510</v>
      </c>
      <c r="H3530" s="190"/>
      <c r="I3530" s="248" t="s">
        <v>8543</v>
      </c>
      <c r="J3530" s="190"/>
      <c r="K3530" s="190"/>
      <c r="L3530" s="190"/>
      <c r="M3530" s="190"/>
      <c r="N3530" s="268">
        <v>3189.82</v>
      </c>
      <c r="O3530" s="268">
        <v>0</v>
      </c>
      <c r="P3530" s="190" t="s">
        <v>657</v>
      </c>
      <c r="Q3530" s="377"/>
    </row>
    <row r="3531" spans="1:17" ht="51">
      <c r="A3531" s="265" t="s">
        <v>554</v>
      </c>
      <c r="B3531" s="190"/>
      <c r="C3531" s="266" t="s">
        <v>728</v>
      </c>
      <c r="D3531" s="267">
        <v>43969</v>
      </c>
      <c r="E3531" s="237" t="s">
        <v>7981</v>
      </c>
      <c r="F3531" s="237" t="s">
        <v>11</v>
      </c>
      <c r="G3531" s="237">
        <v>13511</v>
      </c>
      <c r="H3531" s="190"/>
      <c r="I3531" s="248" t="s">
        <v>8544</v>
      </c>
      <c r="J3531" s="190"/>
      <c r="K3531" s="190"/>
      <c r="L3531" s="190"/>
      <c r="M3531" s="190"/>
      <c r="N3531" s="268">
        <v>305.81</v>
      </c>
      <c r="O3531" s="268">
        <v>0</v>
      </c>
      <c r="P3531" s="190" t="s">
        <v>657</v>
      </c>
      <c r="Q3531" s="377"/>
    </row>
    <row r="3532" spans="1:17" ht="63.75">
      <c r="A3532" s="265" t="s">
        <v>554</v>
      </c>
      <c r="B3532" s="190"/>
      <c r="C3532" s="266" t="s">
        <v>728</v>
      </c>
      <c r="D3532" s="267">
        <v>43969</v>
      </c>
      <c r="E3532" s="237" t="s">
        <v>7982</v>
      </c>
      <c r="F3532" s="237" t="s">
        <v>11</v>
      </c>
      <c r="G3532" s="237">
        <v>13505</v>
      </c>
      <c r="H3532" s="190"/>
      <c r="I3532" s="248" t="s">
        <v>8545</v>
      </c>
      <c r="J3532" s="190"/>
      <c r="K3532" s="190"/>
      <c r="L3532" s="190"/>
      <c r="M3532" s="190"/>
      <c r="N3532" s="268">
        <v>1482.99</v>
      </c>
      <c r="O3532" s="268">
        <v>0</v>
      </c>
      <c r="P3532" s="190" t="s">
        <v>657</v>
      </c>
      <c r="Q3532" s="377"/>
    </row>
    <row r="3533" spans="1:17" ht="63.75">
      <c r="A3533" s="265" t="s">
        <v>554</v>
      </c>
      <c r="B3533" s="190"/>
      <c r="C3533" s="266" t="s">
        <v>728</v>
      </c>
      <c r="D3533" s="267">
        <v>43969</v>
      </c>
      <c r="E3533" s="237" t="s">
        <v>7983</v>
      </c>
      <c r="F3533" s="237" t="s">
        <v>11</v>
      </c>
      <c r="G3533" s="237">
        <v>13547</v>
      </c>
      <c r="H3533" s="190"/>
      <c r="I3533" s="248" t="s">
        <v>8546</v>
      </c>
      <c r="J3533" s="190"/>
      <c r="K3533" s="190"/>
      <c r="L3533" s="190"/>
      <c r="M3533" s="190"/>
      <c r="N3533" s="268">
        <v>6275.45</v>
      </c>
      <c r="O3533" s="268">
        <v>0</v>
      </c>
      <c r="P3533" s="190" t="s">
        <v>657</v>
      </c>
      <c r="Q3533" s="377"/>
    </row>
    <row r="3534" spans="1:17" ht="63.75">
      <c r="A3534" s="265">
        <v>513</v>
      </c>
      <c r="B3534" s="190"/>
      <c r="C3534" s="266" t="s">
        <v>169</v>
      </c>
      <c r="D3534" s="267">
        <v>43969</v>
      </c>
      <c r="E3534" s="237" t="s">
        <v>7985</v>
      </c>
      <c r="F3534" s="237" t="s">
        <v>15</v>
      </c>
      <c r="G3534" s="237">
        <v>1317623</v>
      </c>
      <c r="H3534" s="190"/>
      <c r="I3534" s="248" t="s">
        <v>8548</v>
      </c>
      <c r="J3534" s="190"/>
      <c r="K3534" s="190"/>
      <c r="L3534" s="190"/>
      <c r="M3534" s="190"/>
      <c r="N3534" s="268">
        <v>50</v>
      </c>
      <c r="O3534" s="268">
        <v>0</v>
      </c>
      <c r="P3534" s="190" t="s">
        <v>657</v>
      </c>
      <c r="Q3534" s="377"/>
    </row>
    <row r="3535" spans="1:17" ht="63.75">
      <c r="A3535" s="265">
        <v>10</v>
      </c>
      <c r="B3535" s="190"/>
      <c r="C3535" s="266" t="s">
        <v>41</v>
      </c>
      <c r="D3535" s="267">
        <v>43969</v>
      </c>
      <c r="E3535" s="237" t="s">
        <v>7986</v>
      </c>
      <c r="F3535" s="237" t="s">
        <v>6</v>
      </c>
      <c r="G3535" s="237">
        <v>1317650</v>
      </c>
      <c r="H3535" s="190"/>
      <c r="I3535" s="248" t="s">
        <v>8549</v>
      </c>
      <c r="J3535" s="190"/>
      <c r="K3535" s="190"/>
      <c r="L3535" s="190"/>
      <c r="M3535" s="190"/>
      <c r="N3535" s="268">
        <v>0</v>
      </c>
      <c r="O3535" s="268">
        <v>38831.03</v>
      </c>
      <c r="P3535" s="190" t="s">
        <v>657</v>
      </c>
      <c r="Q3535" s="377"/>
    </row>
    <row r="3536" spans="1:17" ht="63.75">
      <c r="A3536" s="265">
        <v>10</v>
      </c>
      <c r="B3536" s="190"/>
      <c r="C3536" s="266" t="s">
        <v>41</v>
      </c>
      <c r="D3536" s="267">
        <v>43969</v>
      </c>
      <c r="E3536" s="237" t="s">
        <v>7987</v>
      </c>
      <c r="F3536" s="237" t="s">
        <v>15</v>
      </c>
      <c r="G3536" s="237">
        <v>1317651</v>
      </c>
      <c r="H3536" s="190"/>
      <c r="I3536" s="248" t="s">
        <v>8550</v>
      </c>
      <c r="J3536" s="190"/>
      <c r="K3536" s="190"/>
      <c r="L3536" s="190"/>
      <c r="M3536" s="190"/>
      <c r="N3536" s="268">
        <v>50</v>
      </c>
      <c r="O3536" s="268">
        <v>0</v>
      </c>
      <c r="P3536" s="190" t="s">
        <v>657</v>
      </c>
      <c r="Q3536" s="377"/>
    </row>
    <row r="3537" spans="1:17" ht="63.75">
      <c r="A3537" s="265">
        <v>513</v>
      </c>
      <c r="B3537" s="190"/>
      <c r="C3537" s="266" t="s">
        <v>169</v>
      </c>
      <c r="D3537" s="267">
        <v>43969</v>
      </c>
      <c r="E3537" s="237" t="s">
        <v>7988</v>
      </c>
      <c r="F3537" s="237" t="s">
        <v>15</v>
      </c>
      <c r="G3537" s="237">
        <v>1317704</v>
      </c>
      <c r="H3537" s="190"/>
      <c r="I3537" s="248" t="s">
        <v>8551</v>
      </c>
      <c r="J3537" s="190"/>
      <c r="K3537" s="190"/>
      <c r="L3537" s="190"/>
      <c r="M3537" s="190"/>
      <c r="N3537" s="268">
        <v>50</v>
      </c>
      <c r="O3537" s="268">
        <v>0</v>
      </c>
      <c r="P3537" s="190" t="s">
        <v>657</v>
      </c>
      <c r="Q3537" s="377"/>
    </row>
    <row r="3538" spans="1:17" ht="51">
      <c r="A3538" s="265">
        <v>513</v>
      </c>
      <c r="B3538" s="190"/>
      <c r="C3538" s="266" t="s">
        <v>169</v>
      </c>
      <c r="D3538" s="267">
        <v>43969</v>
      </c>
      <c r="E3538" s="237" t="s">
        <v>7989</v>
      </c>
      <c r="F3538" s="237" t="s">
        <v>15</v>
      </c>
      <c r="G3538" s="237">
        <v>1317742</v>
      </c>
      <c r="H3538" s="190"/>
      <c r="I3538" s="248" t="s">
        <v>8552</v>
      </c>
      <c r="J3538" s="190"/>
      <c r="K3538" s="190"/>
      <c r="L3538" s="190"/>
      <c r="M3538" s="190"/>
      <c r="N3538" s="268">
        <v>50</v>
      </c>
      <c r="O3538" s="268">
        <v>0</v>
      </c>
      <c r="P3538" s="190" t="s">
        <v>657</v>
      </c>
      <c r="Q3538" s="377"/>
    </row>
    <row r="3539" spans="1:17" ht="51">
      <c r="A3539" s="265">
        <v>373</v>
      </c>
      <c r="B3539" s="190"/>
      <c r="C3539" s="266" t="s">
        <v>625</v>
      </c>
      <c r="D3539" s="267">
        <v>43970</v>
      </c>
      <c r="E3539" s="237" t="s">
        <v>7990</v>
      </c>
      <c r="F3539" s="237" t="s">
        <v>658</v>
      </c>
      <c r="G3539" s="237">
        <v>1431296</v>
      </c>
      <c r="H3539" s="190"/>
      <c r="I3539" s="248" t="s">
        <v>8553</v>
      </c>
      <c r="J3539" s="190"/>
      <c r="K3539" s="190"/>
      <c r="L3539" s="190"/>
      <c r="M3539" s="190"/>
      <c r="N3539" s="268">
        <v>0</v>
      </c>
      <c r="O3539" s="268">
        <v>4591487.33</v>
      </c>
      <c r="P3539" s="190" t="s">
        <v>657</v>
      </c>
      <c r="Q3539" s="377"/>
    </row>
    <row r="3540" spans="1:17" ht="51">
      <c r="A3540" s="265">
        <v>373</v>
      </c>
      <c r="B3540" s="190"/>
      <c r="C3540" s="266" t="s">
        <v>625</v>
      </c>
      <c r="D3540" s="267">
        <v>43970</v>
      </c>
      <c r="E3540" s="237" t="s">
        <v>7991</v>
      </c>
      <c r="F3540" s="237" t="s">
        <v>658</v>
      </c>
      <c r="G3540" s="237">
        <v>1431295</v>
      </c>
      <c r="H3540" s="190"/>
      <c r="I3540" s="248" t="s">
        <v>8554</v>
      </c>
      <c r="J3540" s="190"/>
      <c r="K3540" s="190"/>
      <c r="L3540" s="190"/>
      <c r="M3540" s="190"/>
      <c r="N3540" s="268">
        <v>0</v>
      </c>
      <c r="O3540" s="268">
        <v>1377446.2</v>
      </c>
      <c r="P3540" s="190" t="s">
        <v>657</v>
      </c>
      <c r="Q3540" s="377"/>
    </row>
    <row r="3541" spans="1:17" ht="63.75">
      <c r="A3541" s="265" t="s">
        <v>554</v>
      </c>
      <c r="B3541" s="190"/>
      <c r="C3541" s="266" t="s">
        <v>728</v>
      </c>
      <c r="D3541" s="267">
        <v>43970</v>
      </c>
      <c r="E3541" s="237" t="s">
        <v>7992</v>
      </c>
      <c r="F3541" s="237" t="s">
        <v>11</v>
      </c>
      <c r="G3541" s="237">
        <v>13525</v>
      </c>
      <c r="H3541" s="190"/>
      <c r="I3541" s="248" t="s">
        <v>8555</v>
      </c>
      <c r="J3541" s="190"/>
      <c r="K3541" s="190"/>
      <c r="L3541" s="190"/>
      <c r="M3541" s="190"/>
      <c r="N3541" s="268">
        <v>2362.5100000000002</v>
      </c>
      <c r="O3541" s="268">
        <v>0</v>
      </c>
      <c r="P3541" s="190" t="s">
        <v>657</v>
      </c>
      <c r="Q3541" s="377"/>
    </row>
    <row r="3542" spans="1:17" ht="51">
      <c r="A3542" s="265">
        <v>513</v>
      </c>
      <c r="B3542" s="190"/>
      <c r="C3542" s="266" t="s">
        <v>169</v>
      </c>
      <c r="D3542" s="267">
        <v>43970</v>
      </c>
      <c r="E3542" s="237" t="s">
        <v>7993</v>
      </c>
      <c r="F3542" s="237" t="s">
        <v>15</v>
      </c>
      <c r="G3542" s="237">
        <v>1318152</v>
      </c>
      <c r="H3542" s="190"/>
      <c r="I3542" s="248" t="s">
        <v>8556</v>
      </c>
      <c r="J3542" s="190"/>
      <c r="K3542" s="190"/>
      <c r="L3542" s="190"/>
      <c r="M3542" s="190"/>
      <c r="N3542" s="268">
        <v>50</v>
      </c>
      <c r="O3542" s="268">
        <v>0</v>
      </c>
      <c r="P3542" s="190" t="s">
        <v>657</v>
      </c>
      <c r="Q3542" s="377"/>
    </row>
    <row r="3543" spans="1:17" ht="51">
      <c r="A3543" s="265" t="s">
        <v>554</v>
      </c>
      <c r="B3543" s="190"/>
      <c r="C3543" s="266" t="s">
        <v>728</v>
      </c>
      <c r="D3543" s="267">
        <v>43971</v>
      </c>
      <c r="E3543" s="237" t="s">
        <v>7994</v>
      </c>
      <c r="F3543" s="237" t="s">
        <v>11</v>
      </c>
      <c r="G3543" s="237">
        <v>13514</v>
      </c>
      <c r="H3543" s="190"/>
      <c r="I3543" s="248" t="s">
        <v>8557</v>
      </c>
      <c r="J3543" s="190"/>
      <c r="K3543" s="190"/>
      <c r="L3543" s="190"/>
      <c r="M3543" s="190"/>
      <c r="N3543" s="268">
        <v>730.17</v>
      </c>
      <c r="O3543" s="268">
        <v>0</v>
      </c>
      <c r="P3543" s="190" t="s">
        <v>657</v>
      </c>
      <c r="Q3543" s="377"/>
    </row>
    <row r="3544" spans="1:17" ht="63.75">
      <c r="A3544" s="265">
        <v>10</v>
      </c>
      <c r="B3544" s="190"/>
      <c r="C3544" s="266" t="s">
        <v>41</v>
      </c>
      <c r="D3544" s="267">
        <v>43971</v>
      </c>
      <c r="E3544" s="237" t="s">
        <v>7995</v>
      </c>
      <c r="F3544" s="237" t="s">
        <v>6</v>
      </c>
      <c r="G3544" s="237">
        <v>1318420</v>
      </c>
      <c r="H3544" s="190"/>
      <c r="I3544" s="248" t="s">
        <v>8558</v>
      </c>
      <c r="J3544" s="190"/>
      <c r="K3544" s="190"/>
      <c r="L3544" s="190"/>
      <c r="M3544" s="190"/>
      <c r="N3544" s="268">
        <v>0</v>
      </c>
      <c r="O3544" s="268">
        <v>211960.28</v>
      </c>
      <c r="P3544" s="190" t="s">
        <v>657</v>
      </c>
      <c r="Q3544" s="377"/>
    </row>
    <row r="3545" spans="1:17" ht="63.75">
      <c r="A3545" s="265" t="s">
        <v>554</v>
      </c>
      <c r="B3545" s="190"/>
      <c r="C3545" s="266" t="s">
        <v>728</v>
      </c>
      <c r="D3545" s="267">
        <v>43971</v>
      </c>
      <c r="E3545" s="237" t="s">
        <v>7996</v>
      </c>
      <c r="F3545" s="237" t="s">
        <v>11</v>
      </c>
      <c r="G3545" s="237">
        <v>13542</v>
      </c>
      <c r="H3545" s="190"/>
      <c r="I3545" s="248" t="s">
        <v>8559</v>
      </c>
      <c r="J3545" s="190"/>
      <c r="K3545" s="190"/>
      <c r="L3545" s="190"/>
      <c r="M3545" s="190"/>
      <c r="N3545" s="268">
        <v>19080.259999999998</v>
      </c>
      <c r="O3545" s="268">
        <v>0</v>
      </c>
      <c r="P3545" s="190" t="s">
        <v>657</v>
      </c>
      <c r="Q3545" s="377"/>
    </row>
    <row r="3546" spans="1:17" ht="63.75">
      <c r="A3546" s="265">
        <v>513</v>
      </c>
      <c r="B3546" s="190"/>
      <c r="C3546" s="266" t="s">
        <v>169</v>
      </c>
      <c r="D3546" s="267">
        <v>43971</v>
      </c>
      <c r="E3546" s="237" t="s">
        <v>7998</v>
      </c>
      <c r="F3546" s="237" t="s">
        <v>15</v>
      </c>
      <c r="G3546" s="237">
        <v>1318510</v>
      </c>
      <c r="H3546" s="190"/>
      <c r="I3546" s="248" t="s">
        <v>8561</v>
      </c>
      <c r="J3546" s="190"/>
      <c r="K3546" s="190"/>
      <c r="L3546" s="190"/>
      <c r="M3546" s="190"/>
      <c r="N3546" s="268">
        <v>50</v>
      </c>
      <c r="O3546" s="268">
        <v>0</v>
      </c>
      <c r="P3546" s="190" t="s">
        <v>657</v>
      </c>
      <c r="Q3546" s="377"/>
    </row>
    <row r="3547" spans="1:17" ht="63.75">
      <c r="A3547" s="265">
        <v>10</v>
      </c>
      <c r="B3547" s="190"/>
      <c r="C3547" s="266" t="s">
        <v>41</v>
      </c>
      <c r="D3547" s="267">
        <v>43971</v>
      </c>
      <c r="E3547" s="237" t="s">
        <v>7999</v>
      </c>
      <c r="F3547" s="237" t="s">
        <v>15</v>
      </c>
      <c r="G3547" s="237">
        <v>1318421</v>
      </c>
      <c r="H3547" s="190"/>
      <c r="I3547" s="248" t="s">
        <v>8562</v>
      </c>
      <c r="J3547" s="190"/>
      <c r="K3547" s="190"/>
      <c r="L3547" s="190"/>
      <c r="M3547" s="190"/>
      <c r="N3547" s="268">
        <v>50</v>
      </c>
      <c r="O3547" s="268">
        <v>0</v>
      </c>
      <c r="P3547" s="190" t="s">
        <v>657</v>
      </c>
      <c r="Q3547" s="377"/>
    </row>
    <row r="3548" spans="1:17" ht="76.5">
      <c r="A3548" s="265">
        <v>287</v>
      </c>
      <c r="B3548" s="190"/>
      <c r="C3548" s="266" t="s">
        <v>125</v>
      </c>
      <c r="D3548" s="267">
        <v>43971</v>
      </c>
      <c r="E3548" s="237" t="s">
        <v>8000</v>
      </c>
      <c r="F3548" s="237" t="s">
        <v>6</v>
      </c>
      <c r="G3548" s="237">
        <v>983641</v>
      </c>
      <c r="H3548" s="190"/>
      <c r="I3548" s="248" t="s">
        <v>8563</v>
      </c>
      <c r="J3548" s="190"/>
      <c r="K3548" s="190"/>
      <c r="L3548" s="190"/>
      <c r="M3548" s="190"/>
      <c r="N3548" s="268">
        <v>0</v>
      </c>
      <c r="O3548" s="268">
        <v>749801</v>
      </c>
      <c r="P3548" s="190" t="s">
        <v>657</v>
      </c>
      <c r="Q3548" s="377"/>
    </row>
    <row r="3549" spans="1:17" ht="76.5">
      <c r="A3549" s="265">
        <v>287</v>
      </c>
      <c r="B3549" s="190"/>
      <c r="C3549" s="266" t="s">
        <v>125</v>
      </c>
      <c r="D3549" s="267">
        <v>43971</v>
      </c>
      <c r="E3549" s="237" t="s">
        <v>8001</v>
      </c>
      <c r="F3549" s="237" t="s">
        <v>11</v>
      </c>
      <c r="G3549" s="237">
        <v>983641</v>
      </c>
      <c r="H3549" s="190"/>
      <c r="I3549" s="248" t="s">
        <v>8564</v>
      </c>
      <c r="J3549" s="190"/>
      <c r="K3549" s="190"/>
      <c r="L3549" s="190"/>
      <c r="M3549" s="190"/>
      <c r="N3549" s="268">
        <v>50</v>
      </c>
      <c r="O3549" s="268">
        <v>0</v>
      </c>
      <c r="P3549" s="190" t="s">
        <v>657</v>
      </c>
      <c r="Q3549" s="377"/>
    </row>
    <row r="3550" spans="1:17" ht="63.75">
      <c r="A3550" s="265">
        <v>513</v>
      </c>
      <c r="B3550" s="190"/>
      <c r="C3550" s="266" t="s">
        <v>169</v>
      </c>
      <c r="D3550" s="267">
        <v>43971</v>
      </c>
      <c r="E3550" s="237" t="s">
        <v>8002</v>
      </c>
      <c r="F3550" s="237" t="s">
        <v>15</v>
      </c>
      <c r="G3550" s="237">
        <v>1318705</v>
      </c>
      <c r="H3550" s="190"/>
      <c r="I3550" s="248" t="s">
        <v>8565</v>
      </c>
      <c r="J3550" s="190"/>
      <c r="K3550" s="190"/>
      <c r="L3550" s="190"/>
      <c r="M3550" s="190"/>
      <c r="N3550" s="268">
        <v>50</v>
      </c>
      <c r="O3550" s="268">
        <v>0</v>
      </c>
      <c r="P3550" s="190" t="s">
        <v>657</v>
      </c>
      <c r="Q3550" s="377"/>
    </row>
    <row r="3551" spans="1:17" ht="51">
      <c r="A3551" s="265">
        <v>513</v>
      </c>
      <c r="B3551" s="190"/>
      <c r="C3551" s="266" t="s">
        <v>169</v>
      </c>
      <c r="D3551" s="267">
        <v>43971</v>
      </c>
      <c r="E3551" s="237" t="s">
        <v>8003</v>
      </c>
      <c r="F3551" s="237" t="s">
        <v>15</v>
      </c>
      <c r="G3551" s="237">
        <v>1318707</v>
      </c>
      <c r="H3551" s="190"/>
      <c r="I3551" s="248" t="s">
        <v>8566</v>
      </c>
      <c r="J3551" s="190"/>
      <c r="K3551" s="190"/>
      <c r="L3551" s="190"/>
      <c r="M3551" s="190"/>
      <c r="N3551" s="268">
        <v>50</v>
      </c>
      <c r="O3551" s="268">
        <v>0</v>
      </c>
      <c r="P3551" s="190" t="s">
        <v>657</v>
      </c>
      <c r="Q3551" s="377"/>
    </row>
    <row r="3552" spans="1:17" ht="51">
      <c r="A3552" s="265">
        <v>117</v>
      </c>
      <c r="B3552" s="190"/>
      <c r="C3552" s="266" t="s">
        <v>61</v>
      </c>
      <c r="D3552" s="267">
        <v>43971</v>
      </c>
      <c r="E3552" s="237" t="s">
        <v>8004</v>
      </c>
      <c r="F3552" s="237" t="s">
        <v>11</v>
      </c>
      <c r="G3552" s="237">
        <v>983647</v>
      </c>
      <c r="H3552" s="190"/>
      <c r="I3552" s="248" t="s">
        <v>8567</v>
      </c>
      <c r="J3552" s="190"/>
      <c r="K3552" s="190"/>
      <c r="L3552" s="190"/>
      <c r="M3552" s="190"/>
      <c r="N3552" s="268">
        <v>50</v>
      </c>
      <c r="O3552" s="268">
        <v>0</v>
      </c>
      <c r="P3552" s="190" t="s">
        <v>657</v>
      </c>
      <c r="Q3552" s="377"/>
    </row>
    <row r="3553" spans="1:17" ht="76.5">
      <c r="A3553" s="265">
        <v>10</v>
      </c>
      <c r="B3553" s="190"/>
      <c r="C3553" s="266" t="s">
        <v>41</v>
      </c>
      <c r="D3553" s="267">
        <v>43972</v>
      </c>
      <c r="E3553" s="237" t="s">
        <v>8005</v>
      </c>
      <c r="F3553" s="237" t="s">
        <v>6</v>
      </c>
      <c r="G3553" s="237">
        <v>1319097</v>
      </c>
      <c r="H3553" s="190"/>
      <c r="I3553" s="248" t="s">
        <v>8568</v>
      </c>
      <c r="J3553" s="190"/>
      <c r="K3553" s="190"/>
      <c r="L3553" s="190"/>
      <c r="M3553" s="190"/>
      <c r="N3553" s="268">
        <v>0</v>
      </c>
      <c r="O3553" s="268">
        <v>47357.599999999999</v>
      </c>
      <c r="P3553" s="190" t="s">
        <v>657</v>
      </c>
      <c r="Q3553" s="377"/>
    </row>
    <row r="3554" spans="1:17" ht="63.75">
      <c r="A3554" s="265">
        <v>10</v>
      </c>
      <c r="B3554" s="190"/>
      <c r="C3554" s="266" t="s">
        <v>41</v>
      </c>
      <c r="D3554" s="267">
        <v>43972</v>
      </c>
      <c r="E3554" s="237" t="s">
        <v>8006</v>
      </c>
      <c r="F3554" s="237" t="s">
        <v>15</v>
      </c>
      <c r="G3554" s="237">
        <v>1319098</v>
      </c>
      <c r="H3554" s="190"/>
      <c r="I3554" s="248" t="s">
        <v>8569</v>
      </c>
      <c r="J3554" s="190"/>
      <c r="K3554" s="190"/>
      <c r="L3554" s="190"/>
      <c r="M3554" s="190"/>
      <c r="N3554" s="268">
        <v>50</v>
      </c>
      <c r="O3554" s="268">
        <v>0</v>
      </c>
      <c r="P3554" s="190" t="s">
        <v>657</v>
      </c>
      <c r="Q3554" s="377"/>
    </row>
    <row r="3555" spans="1:17" ht="63.75">
      <c r="A3555" s="265">
        <v>513</v>
      </c>
      <c r="B3555" s="190"/>
      <c r="C3555" s="266" t="s">
        <v>169</v>
      </c>
      <c r="D3555" s="267">
        <v>43972</v>
      </c>
      <c r="E3555" s="237" t="s">
        <v>8007</v>
      </c>
      <c r="F3555" s="237" t="s">
        <v>15</v>
      </c>
      <c r="G3555" s="237">
        <v>1319100</v>
      </c>
      <c r="H3555" s="190"/>
      <c r="I3555" s="248" t="s">
        <v>8570</v>
      </c>
      <c r="J3555" s="190"/>
      <c r="K3555" s="190"/>
      <c r="L3555" s="190"/>
      <c r="M3555" s="190"/>
      <c r="N3555" s="268">
        <v>50</v>
      </c>
      <c r="O3555" s="268">
        <v>0</v>
      </c>
      <c r="P3555" s="190" t="s">
        <v>657</v>
      </c>
      <c r="Q3555" s="377"/>
    </row>
    <row r="3556" spans="1:17" ht="63.75">
      <c r="A3556" s="265">
        <v>383</v>
      </c>
      <c r="B3556" s="190"/>
      <c r="C3556" s="266" t="s">
        <v>1296</v>
      </c>
      <c r="D3556" s="267">
        <v>43972</v>
      </c>
      <c r="E3556" s="237" t="s">
        <v>8008</v>
      </c>
      <c r="F3556" s="237" t="s">
        <v>11</v>
      </c>
      <c r="G3556" s="237">
        <v>983655</v>
      </c>
      <c r="H3556" s="190"/>
      <c r="I3556" s="248" t="s">
        <v>8571</v>
      </c>
      <c r="J3556" s="190"/>
      <c r="K3556" s="190"/>
      <c r="L3556" s="190"/>
      <c r="M3556" s="190"/>
      <c r="N3556" s="268">
        <v>50</v>
      </c>
      <c r="O3556" s="268">
        <v>0</v>
      </c>
      <c r="P3556" s="190" t="s">
        <v>657</v>
      </c>
      <c r="Q3556" s="377"/>
    </row>
    <row r="3557" spans="1:17" ht="76.5">
      <c r="A3557" s="265">
        <v>597</v>
      </c>
      <c r="B3557" s="190"/>
      <c r="C3557" s="266" t="s">
        <v>705</v>
      </c>
      <c r="D3557" s="267">
        <v>43972</v>
      </c>
      <c r="E3557" s="237" t="s">
        <v>8009</v>
      </c>
      <c r="F3557" s="237" t="s">
        <v>11</v>
      </c>
      <c r="G3557" s="237">
        <v>983668</v>
      </c>
      <c r="H3557" s="190"/>
      <c r="I3557" s="248" t="s">
        <v>8572</v>
      </c>
      <c r="J3557" s="190"/>
      <c r="K3557" s="190"/>
      <c r="L3557" s="190"/>
      <c r="M3557" s="190"/>
      <c r="N3557" s="268">
        <v>150</v>
      </c>
      <c r="O3557" s="268">
        <v>0</v>
      </c>
      <c r="P3557" s="190" t="s">
        <v>657</v>
      </c>
      <c r="Q3557" s="377"/>
    </row>
    <row r="3558" spans="1:17" ht="63.75">
      <c r="A3558" s="265">
        <v>10</v>
      </c>
      <c r="B3558" s="190"/>
      <c r="C3558" s="266" t="s">
        <v>41</v>
      </c>
      <c r="D3558" s="267">
        <v>43972</v>
      </c>
      <c r="E3558" s="237" t="s">
        <v>8010</v>
      </c>
      <c r="F3558" s="237" t="s">
        <v>15</v>
      </c>
      <c r="G3558" s="237">
        <v>1319245</v>
      </c>
      <c r="H3558" s="190"/>
      <c r="I3558" s="248" t="s">
        <v>8573</v>
      </c>
      <c r="J3558" s="190"/>
      <c r="K3558" s="190"/>
      <c r="L3558" s="190"/>
      <c r="M3558" s="190"/>
      <c r="N3558" s="268">
        <v>50</v>
      </c>
      <c r="O3558" s="268">
        <v>0</v>
      </c>
      <c r="P3558" s="190" t="s">
        <v>657</v>
      </c>
      <c r="Q3558" s="377"/>
    </row>
    <row r="3559" spans="1:17" ht="63.75">
      <c r="A3559" s="265" t="s">
        <v>554</v>
      </c>
      <c r="B3559" s="190"/>
      <c r="C3559" s="266" t="s">
        <v>728</v>
      </c>
      <c r="D3559" s="267">
        <v>43973</v>
      </c>
      <c r="E3559" s="237" t="s">
        <v>8011</v>
      </c>
      <c r="F3559" s="237" t="s">
        <v>11</v>
      </c>
      <c r="G3559" s="237">
        <v>13539</v>
      </c>
      <c r="H3559" s="190"/>
      <c r="I3559" s="248" t="s">
        <v>8574</v>
      </c>
      <c r="J3559" s="190"/>
      <c r="K3559" s="190"/>
      <c r="L3559" s="190"/>
      <c r="M3559" s="190"/>
      <c r="N3559" s="268">
        <v>5435.44</v>
      </c>
      <c r="O3559" s="268">
        <v>0</v>
      </c>
      <c r="P3559" s="190" t="s">
        <v>657</v>
      </c>
      <c r="Q3559" s="377"/>
    </row>
    <row r="3560" spans="1:17" ht="76.5">
      <c r="A3560" s="265">
        <v>66</v>
      </c>
      <c r="B3560" s="190"/>
      <c r="C3560" s="266" t="s">
        <v>52</v>
      </c>
      <c r="D3560" s="267">
        <v>43973</v>
      </c>
      <c r="E3560" s="237" t="s">
        <v>8012</v>
      </c>
      <c r="F3560" s="237" t="s">
        <v>658</v>
      </c>
      <c r="G3560" s="237">
        <v>1435478</v>
      </c>
      <c r="H3560" s="190"/>
      <c r="I3560" s="248" t="s">
        <v>8575</v>
      </c>
      <c r="J3560" s="190"/>
      <c r="K3560" s="190"/>
      <c r="L3560" s="190"/>
      <c r="M3560" s="190"/>
      <c r="N3560" s="268">
        <v>0</v>
      </c>
      <c r="O3560" s="268">
        <v>1566646.12</v>
      </c>
      <c r="P3560" s="190" t="s">
        <v>657</v>
      </c>
      <c r="Q3560" s="377"/>
    </row>
    <row r="3561" spans="1:17" ht="51">
      <c r="A3561" s="265">
        <v>340</v>
      </c>
      <c r="B3561" s="190"/>
      <c r="C3561" s="266" t="s">
        <v>145</v>
      </c>
      <c r="D3561" s="267">
        <v>43973</v>
      </c>
      <c r="E3561" s="237" t="s">
        <v>8013</v>
      </c>
      <c r="F3561" s="237" t="s">
        <v>6</v>
      </c>
      <c r="G3561" s="237">
        <v>1319322</v>
      </c>
      <c r="H3561" s="190"/>
      <c r="I3561" s="248" t="s">
        <v>8576</v>
      </c>
      <c r="J3561" s="190"/>
      <c r="K3561" s="190"/>
      <c r="L3561" s="190"/>
      <c r="M3561" s="190"/>
      <c r="N3561" s="268">
        <v>0</v>
      </c>
      <c r="O3561" s="268">
        <v>22706.05</v>
      </c>
      <c r="P3561" s="190" t="s">
        <v>657</v>
      </c>
      <c r="Q3561" s="377"/>
    </row>
    <row r="3562" spans="1:17" ht="63.75">
      <c r="A3562" s="265">
        <v>340</v>
      </c>
      <c r="B3562" s="190"/>
      <c r="C3562" s="266" t="s">
        <v>145</v>
      </c>
      <c r="D3562" s="267">
        <v>43973</v>
      </c>
      <c r="E3562" s="237" t="s">
        <v>8014</v>
      </c>
      <c r="F3562" s="237" t="s">
        <v>6</v>
      </c>
      <c r="G3562" s="237">
        <v>1319324</v>
      </c>
      <c r="H3562" s="190"/>
      <c r="I3562" s="248" t="s">
        <v>8577</v>
      </c>
      <c r="J3562" s="190"/>
      <c r="K3562" s="190"/>
      <c r="L3562" s="190"/>
      <c r="M3562" s="190"/>
      <c r="N3562" s="268">
        <v>0</v>
      </c>
      <c r="O3562" s="268">
        <v>9526.34</v>
      </c>
      <c r="P3562" s="190" t="s">
        <v>657</v>
      </c>
      <c r="Q3562" s="377"/>
    </row>
    <row r="3563" spans="1:17" ht="51">
      <c r="A3563" s="265">
        <v>340</v>
      </c>
      <c r="B3563" s="190"/>
      <c r="C3563" s="266" t="s">
        <v>145</v>
      </c>
      <c r="D3563" s="267">
        <v>43973</v>
      </c>
      <c r="E3563" s="237" t="s">
        <v>8015</v>
      </c>
      <c r="F3563" s="237" t="s">
        <v>15</v>
      </c>
      <c r="G3563" s="237">
        <v>1319323</v>
      </c>
      <c r="H3563" s="190"/>
      <c r="I3563" s="248" t="s">
        <v>8578</v>
      </c>
      <c r="J3563" s="190"/>
      <c r="K3563" s="190"/>
      <c r="L3563" s="190"/>
      <c r="M3563" s="190"/>
      <c r="N3563" s="268">
        <v>50</v>
      </c>
      <c r="O3563" s="268">
        <v>0</v>
      </c>
      <c r="P3563" s="190" t="s">
        <v>657</v>
      </c>
      <c r="Q3563" s="377"/>
    </row>
    <row r="3564" spans="1:17" ht="51">
      <c r="A3564" s="265">
        <v>340</v>
      </c>
      <c r="B3564" s="190"/>
      <c r="C3564" s="266" t="s">
        <v>145</v>
      </c>
      <c r="D3564" s="267">
        <v>43973</v>
      </c>
      <c r="E3564" s="237" t="s">
        <v>8016</v>
      </c>
      <c r="F3564" s="237" t="s">
        <v>15</v>
      </c>
      <c r="G3564" s="237">
        <v>1319325</v>
      </c>
      <c r="H3564" s="190"/>
      <c r="I3564" s="248" t="s">
        <v>8579</v>
      </c>
      <c r="J3564" s="190"/>
      <c r="K3564" s="190"/>
      <c r="L3564" s="190"/>
      <c r="M3564" s="190"/>
      <c r="N3564" s="268">
        <v>50</v>
      </c>
      <c r="O3564" s="268">
        <v>0</v>
      </c>
      <c r="P3564" s="190" t="s">
        <v>657</v>
      </c>
      <c r="Q3564" s="377"/>
    </row>
    <row r="3565" spans="1:17" ht="51">
      <c r="A3565" s="265">
        <v>119</v>
      </c>
      <c r="B3565" s="190"/>
      <c r="C3565" s="266" t="s">
        <v>62</v>
      </c>
      <c r="D3565" s="267">
        <v>43973</v>
      </c>
      <c r="E3565" s="237" t="s">
        <v>8017</v>
      </c>
      <c r="F3565" s="237" t="s">
        <v>11</v>
      </c>
      <c r="G3565" s="237">
        <v>983704</v>
      </c>
      <c r="H3565" s="190"/>
      <c r="I3565" s="248" t="s">
        <v>8580</v>
      </c>
      <c r="J3565" s="190"/>
      <c r="K3565" s="190"/>
      <c r="L3565" s="190"/>
      <c r="M3565" s="190"/>
      <c r="N3565" s="268">
        <v>50</v>
      </c>
      <c r="O3565" s="268">
        <v>0</v>
      </c>
      <c r="P3565" s="190" t="s">
        <v>657</v>
      </c>
      <c r="Q3565" s="377"/>
    </row>
    <row r="3566" spans="1:17" ht="63.75">
      <c r="A3566" s="265" t="s">
        <v>556</v>
      </c>
      <c r="B3566" s="190"/>
      <c r="C3566" s="266" t="s">
        <v>716</v>
      </c>
      <c r="D3566" s="267">
        <v>43976</v>
      </c>
      <c r="E3566" s="237" t="s">
        <v>8018</v>
      </c>
      <c r="F3566" s="237" t="s">
        <v>617</v>
      </c>
      <c r="G3566" s="237">
        <v>1438515</v>
      </c>
      <c r="H3566" s="190"/>
      <c r="I3566" s="248" t="s">
        <v>8581</v>
      </c>
      <c r="J3566" s="190"/>
      <c r="K3566" s="190"/>
      <c r="L3566" s="190"/>
      <c r="M3566" s="190"/>
      <c r="N3566" s="268">
        <v>0</v>
      </c>
      <c r="O3566" s="268">
        <v>307671.53000000003</v>
      </c>
      <c r="P3566" s="190" t="s">
        <v>657</v>
      </c>
      <c r="Q3566" s="377"/>
    </row>
    <row r="3567" spans="1:17" ht="76.5">
      <c r="A3567" s="265" t="s">
        <v>554</v>
      </c>
      <c r="B3567" s="190"/>
      <c r="C3567" s="266" t="s">
        <v>728</v>
      </c>
      <c r="D3567" s="267">
        <v>43976</v>
      </c>
      <c r="E3567" s="237" t="s">
        <v>8019</v>
      </c>
      <c r="F3567" s="237" t="s">
        <v>6</v>
      </c>
      <c r="G3567" s="237">
        <v>1278454</v>
      </c>
      <c r="H3567" s="190"/>
      <c r="I3567" s="248" t="s">
        <v>8582</v>
      </c>
      <c r="J3567" s="190"/>
      <c r="K3567" s="190"/>
      <c r="L3567" s="190"/>
      <c r="M3567" s="190"/>
      <c r="N3567" s="268">
        <v>0</v>
      </c>
      <c r="O3567" s="268">
        <v>50000</v>
      </c>
      <c r="P3567" s="190" t="s">
        <v>657</v>
      </c>
      <c r="Q3567" s="377"/>
    </row>
    <row r="3568" spans="1:17" ht="63.75">
      <c r="A3568" s="265">
        <v>513</v>
      </c>
      <c r="B3568" s="190"/>
      <c r="C3568" s="266" t="s">
        <v>169</v>
      </c>
      <c r="D3568" s="267">
        <v>43976</v>
      </c>
      <c r="E3568" s="237" t="s">
        <v>8020</v>
      </c>
      <c r="F3568" s="237" t="s">
        <v>15</v>
      </c>
      <c r="G3568" s="237">
        <v>1319797</v>
      </c>
      <c r="H3568" s="190"/>
      <c r="I3568" s="248" t="s">
        <v>8583</v>
      </c>
      <c r="J3568" s="190"/>
      <c r="K3568" s="190"/>
      <c r="L3568" s="190"/>
      <c r="M3568" s="190"/>
      <c r="N3568" s="268">
        <v>50</v>
      </c>
      <c r="O3568" s="268">
        <v>0</v>
      </c>
      <c r="P3568" s="190" t="s">
        <v>657</v>
      </c>
      <c r="Q3568" s="377"/>
    </row>
    <row r="3569" spans="1:17" ht="63.75">
      <c r="A3569" s="265">
        <v>513</v>
      </c>
      <c r="B3569" s="190"/>
      <c r="C3569" s="266" t="s">
        <v>169</v>
      </c>
      <c r="D3569" s="267">
        <v>43976</v>
      </c>
      <c r="E3569" s="237" t="s">
        <v>8021</v>
      </c>
      <c r="F3569" s="237" t="s">
        <v>15</v>
      </c>
      <c r="G3569" s="237">
        <v>1319955</v>
      </c>
      <c r="H3569" s="190"/>
      <c r="I3569" s="248" t="s">
        <v>8584</v>
      </c>
      <c r="J3569" s="190"/>
      <c r="K3569" s="190"/>
      <c r="L3569" s="190"/>
      <c r="M3569" s="190"/>
      <c r="N3569" s="268">
        <v>50</v>
      </c>
      <c r="O3569" s="268">
        <v>0</v>
      </c>
      <c r="P3569" s="190" t="s">
        <v>657</v>
      </c>
      <c r="Q3569" s="377"/>
    </row>
    <row r="3570" spans="1:17" ht="63.75">
      <c r="A3570" s="265">
        <v>513</v>
      </c>
      <c r="B3570" s="190"/>
      <c r="C3570" s="266" t="s">
        <v>169</v>
      </c>
      <c r="D3570" s="267">
        <v>43976</v>
      </c>
      <c r="E3570" s="237" t="s">
        <v>8022</v>
      </c>
      <c r="F3570" s="237" t="s">
        <v>15</v>
      </c>
      <c r="G3570" s="237">
        <v>1319957</v>
      </c>
      <c r="H3570" s="190"/>
      <c r="I3570" s="248" t="s">
        <v>8585</v>
      </c>
      <c r="J3570" s="190"/>
      <c r="K3570" s="190"/>
      <c r="L3570" s="190"/>
      <c r="M3570" s="190"/>
      <c r="N3570" s="268">
        <v>50</v>
      </c>
      <c r="O3570" s="268">
        <v>0</v>
      </c>
      <c r="P3570" s="190" t="s">
        <v>657</v>
      </c>
      <c r="Q3570" s="377"/>
    </row>
    <row r="3571" spans="1:17" ht="63.75">
      <c r="A3571" s="265">
        <v>513</v>
      </c>
      <c r="B3571" s="190"/>
      <c r="C3571" s="266" t="s">
        <v>169</v>
      </c>
      <c r="D3571" s="267">
        <v>43976</v>
      </c>
      <c r="E3571" s="237" t="s">
        <v>8023</v>
      </c>
      <c r="F3571" s="237" t="s">
        <v>15</v>
      </c>
      <c r="G3571" s="237">
        <v>1319872</v>
      </c>
      <c r="H3571" s="190"/>
      <c r="I3571" s="248" t="s">
        <v>8586</v>
      </c>
      <c r="J3571" s="190"/>
      <c r="K3571" s="190"/>
      <c r="L3571" s="190"/>
      <c r="M3571" s="190"/>
      <c r="N3571" s="268">
        <v>50</v>
      </c>
      <c r="O3571" s="268">
        <v>0</v>
      </c>
      <c r="P3571" s="190" t="s">
        <v>657</v>
      </c>
      <c r="Q3571" s="377"/>
    </row>
    <row r="3572" spans="1:17" ht="63.75">
      <c r="A3572" s="265" t="s">
        <v>554</v>
      </c>
      <c r="B3572" s="190"/>
      <c r="C3572" s="266" t="s">
        <v>728</v>
      </c>
      <c r="D3572" s="267">
        <v>43976</v>
      </c>
      <c r="E3572" s="237" t="s">
        <v>8024</v>
      </c>
      <c r="F3572" s="237" t="s">
        <v>6</v>
      </c>
      <c r="G3572" s="237">
        <v>983818</v>
      </c>
      <c r="H3572" s="190"/>
      <c r="I3572" s="248" t="s">
        <v>8587</v>
      </c>
      <c r="J3572" s="190"/>
      <c r="K3572" s="190"/>
      <c r="L3572" s="190"/>
      <c r="M3572" s="190"/>
      <c r="N3572" s="268">
        <v>0</v>
      </c>
      <c r="O3572" s="268">
        <v>447757.2</v>
      </c>
      <c r="P3572" s="190" t="s">
        <v>657</v>
      </c>
      <c r="Q3572" s="377"/>
    </row>
    <row r="3573" spans="1:17" ht="76.5">
      <c r="A3573" s="265" t="s">
        <v>554</v>
      </c>
      <c r="B3573" s="190"/>
      <c r="C3573" s="266" t="s">
        <v>728</v>
      </c>
      <c r="D3573" s="267">
        <v>43976</v>
      </c>
      <c r="E3573" s="237" t="s">
        <v>8025</v>
      </c>
      <c r="F3573" s="237" t="s">
        <v>11</v>
      </c>
      <c r="G3573" s="237">
        <v>983815</v>
      </c>
      <c r="H3573" s="190"/>
      <c r="I3573" s="248" t="s">
        <v>8588</v>
      </c>
      <c r="J3573" s="190"/>
      <c r="K3573" s="190"/>
      <c r="L3573" s="190"/>
      <c r="M3573" s="190"/>
      <c r="N3573" s="268">
        <v>345.05</v>
      </c>
      <c r="O3573" s="268">
        <v>0</v>
      </c>
      <c r="P3573" s="190" t="s">
        <v>657</v>
      </c>
      <c r="Q3573" s="377"/>
    </row>
    <row r="3574" spans="1:17" ht="51">
      <c r="A3574" s="265" t="s">
        <v>556</v>
      </c>
      <c r="B3574" s="190"/>
      <c r="C3574" s="266" t="s">
        <v>716</v>
      </c>
      <c r="D3574" s="267">
        <v>43977</v>
      </c>
      <c r="E3574" s="237" t="s">
        <v>8026</v>
      </c>
      <c r="F3574" s="237" t="s">
        <v>617</v>
      </c>
      <c r="G3574" s="237">
        <v>1440301</v>
      </c>
      <c r="H3574" s="190"/>
      <c r="I3574" s="248" t="s">
        <v>8589</v>
      </c>
      <c r="J3574" s="190"/>
      <c r="K3574" s="190"/>
      <c r="L3574" s="190"/>
      <c r="M3574" s="190"/>
      <c r="N3574" s="268">
        <v>0</v>
      </c>
      <c r="O3574" s="268">
        <v>21454.9</v>
      </c>
      <c r="P3574" s="190" t="s">
        <v>657</v>
      </c>
      <c r="Q3574" s="377"/>
    </row>
    <row r="3575" spans="1:17" ht="63.75">
      <c r="A3575" s="265" t="s">
        <v>554</v>
      </c>
      <c r="B3575" s="190"/>
      <c r="C3575" s="266" t="s">
        <v>728</v>
      </c>
      <c r="D3575" s="267">
        <v>43977</v>
      </c>
      <c r="E3575" s="237" t="s">
        <v>8027</v>
      </c>
      <c r="F3575" s="237" t="s">
        <v>11</v>
      </c>
      <c r="G3575" s="237">
        <v>13480</v>
      </c>
      <c r="H3575" s="190"/>
      <c r="I3575" s="248" t="s">
        <v>8590</v>
      </c>
      <c r="J3575" s="190"/>
      <c r="K3575" s="190"/>
      <c r="L3575" s="190"/>
      <c r="M3575" s="190"/>
      <c r="N3575" s="268">
        <v>2380.14</v>
      </c>
      <c r="O3575" s="268">
        <v>0</v>
      </c>
      <c r="P3575" s="190" t="s">
        <v>657</v>
      </c>
      <c r="Q3575" s="377"/>
    </row>
    <row r="3576" spans="1:17" ht="63.75">
      <c r="A3576" s="265" t="s">
        <v>554</v>
      </c>
      <c r="B3576" s="190"/>
      <c r="C3576" s="266" t="s">
        <v>728</v>
      </c>
      <c r="D3576" s="267">
        <v>43977</v>
      </c>
      <c r="E3576" s="237" t="s">
        <v>8028</v>
      </c>
      <c r="F3576" s="237" t="s">
        <v>11</v>
      </c>
      <c r="G3576" s="237">
        <v>13482</v>
      </c>
      <c r="H3576" s="190"/>
      <c r="I3576" s="248" t="s">
        <v>8591</v>
      </c>
      <c r="J3576" s="190"/>
      <c r="K3576" s="190"/>
      <c r="L3576" s="190"/>
      <c r="M3576" s="190"/>
      <c r="N3576" s="268">
        <v>8805.42</v>
      </c>
      <c r="O3576" s="268">
        <v>0</v>
      </c>
      <c r="P3576" s="190" t="s">
        <v>657</v>
      </c>
      <c r="Q3576" s="377"/>
    </row>
    <row r="3577" spans="1:17" ht="51">
      <c r="A3577" s="265" t="s">
        <v>554</v>
      </c>
      <c r="B3577" s="190"/>
      <c r="C3577" s="266" t="s">
        <v>728</v>
      </c>
      <c r="D3577" s="267">
        <v>43977</v>
      </c>
      <c r="E3577" s="237" t="s">
        <v>8029</v>
      </c>
      <c r="F3577" s="237" t="s">
        <v>11</v>
      </c>
      <c r="G3577" s="237">
        <v>13479</v>
      </c>
      <c r="H3577" s="190"/>
      <c r="I3577" s="248" t="s">
        <v>8592</v>
      </c>
      <c r="J3577" s="190"/>
      <c r="K3577" s="190"/>
      <c r="L3577" s="190"/>
      <c r="M3577" s="190"/>
      <c r="N3577" s="268">
        <v>363.02</v>
      </c>
      <c r="O3577" s="268">
        <v>0</v>
      </c>
      <c r="P3577" s="190" t="s">
        <v>657</v>
      </c>
      <c r="Q3577" s="377"/>
    </row>
    <row r="3578" spans="1:17" ht="63.75">
      <c r="A3578" s="265" t="s">
        <v>554</v>
      </c>
      <c r="B3578" s="190"/>
      <c r="C3578" s="266" t="s">
        <v>728</v>
      </c>
      <c r="D3578" s="267">
        <v>43977</v>
      </c>
      <c r="E3578" s="237" t="s">
        <v>8030</v>
      </c>
      <c r="F3578" s="237" t="s">
        <v>11</v>
      </c>
      <c r="G3578" s="237">
        <v>13503</v>
      </c>
      <c r="H3578" s="190"/>
      <c r="I3578" s="248" t="s">
        <v>8593</v>
      </c>
      <c r="J3578" s="190"/>
      <c r="K3578" s="190"/>
      <c r="L3578" s="190"/>
      <c r="M3578" s="190"/>
      <c r="N3578" s="268">
        <v>2115.61</v>
      </c>
      <c r="O3578" s="268">
        <v>0</v>
      </c>
      <c r="P3578" s="190" t="s">
        <v>657</v>
      </c>
      <c r="Q3578" s="377"/>
    </row>
    <row r="3579" spans="1:17" ht="63.75">
      <c r="A3579" s="265" t="s">
        <v>554</v>
      </c>
      <c r="B3579" s="190"/>
      <c r="C3579" s="266" t="s">
        <v>728</v>
      </c>
      <c r="D3579" s="267">
        <v>43977</v>
      </c>
      <c r="E3579" s="237" t="s">
        <v>8031</v>
      </c>
      <c r="F3579" s="237" t="s">
        <v>11</v>
      </c>
      <c r="G3579" s="237">
        <v>13481</v>
      </c>
      <c r="H3579" s="190"/>
      <c r="I3579" s="248" t="s">
        <v>8594</v>
      </c>
      <c r="J3579" s="190"/>
      <c r="K3579" s="190"/>
      <c r="L3579" s="190"/>
      <c r="M3579" s="190"/>
      <c r="N3579" s="268">
        <v>2510.89</v>
      </c>
      <c r="O3579" s="268">
        <v>0</v>
      </c>
      <c r="P3579" s="190" t="s">
        <v>657</v>
      </c>
      <c r="Q3579" s="377"/>
    </row>
    <row r="3580" spans="1:17" ht="51">
      <c r="A3580" s="265" t="s">
        <v>554</v>
      </c>
      <c r="B3580" s="190"/>
      <c r="C3580" s="266" t="s">
        <v>728</v>
      </c>
      <c r="D3580" s="267">
        <v>43977</v>
      </c>
      <c r="E3580" s="237" t="s">
        <v>8032</v>
      </c>
      <c r="F3580" s="237" t="s">
        <v>11</v>
      </c>
      <c r="G3580" s="237">
        <v>13490</v>
      </c>
      <c r="H3580" s="190"/>
      <c r="I3580" s="248" t="s">
        <v>8595</v>
      </c>
      <c r="J3580" s="190"/>
      <c r="K3580" s="190"/>
      <c r="L3580" s="190"/>
      <c r="M3580" s="190"/>
      <c r="N3580" s="268">
        <v>276.79000000000002</v>
      </c>
      <c r="O3580" s="268">
        <v>0</v>
      </c>
      <c r="P3580" s="190" t="s">
        <v>657</v>
      </c>
      <c r="Q3580" s="377"/>
    </row>
    <row r="3581" spans="1:17" ht="51">
      <c r="A3581" s="265" t="s">
        <v>554</v>
      </c>
      <c r="B3581" s="190"/>
      <c r="C3581" s="266" t="s">
        <v>728</v>
      </c>
      <c r="D3581" s="267">
        <v>43977</v>
      </c>
      <c r="E3581" s="237" t="s">
        <v>8033</v>
      </c>
      <c r="F3581" s="237" t="s">
        <v>11</v>
      </c>
      <c r="G3581" s="237">
        <v>13495</v>
      </c>
      <c r="H3581" s="190"/>
      <c r="I3581" s="248" t="s">
        <v>8596</v>
      </c>
      <c r="J3581" s="190"/>
      <c r="K3581" s="190"/>
      <c r="L3581" s="190"/>
      <c r="M3581" s="190"/>
      <c r="N3581" s="268">
        <v>314.11</v>
      </c>
      <c r="O3581" s="268">
        <v>0</v>
      </c>
      <c r="P3581" s="190" t="s">
        <v>657</v>
      </c>
      <c r="Q3581" s="377"/>
    </row>
    <row r="3582" spans="1:17" ht="51">
      <c r="A3582" s="265" t="s">
        <v>554</v>
      </c>
      <c r="B3582" s="190"/>
      <c r="C3582" s="266" t="s">
        <v>728</v>
      </c>
      <c r="D3582" s="267">
        <v>43977</v>
      </c>
      <c r="E3582" s="237" t="s">
        <v>8034</v>
      </c>
      <c r="F3582" s="237" t="s">
        <v>11</v>
      </c>
      <c r="G3582" s="237">
        <v>13530</v>
      </c>
      <c r="H3582" s="190"/>
      <c r="I3582" s="248" t="s">
        <v>8597</v>
      </c>
      <c r="J3582" s="190"/>
      <c r="K3582" s="190"/>
      <c r="L3582" s="190"/>
      <c r="M3582" s="190"/>
      <c r="N3582" s="268">
        <v>396.64</v>
      </c>
      <c r="O3582" s="268">
        <v>0</v>
      </c>
      <c r="P3582" s="190" t="s">
        <v>657</v>
      </c>
      <c r="Q3582" s="377"/>
    </row>
    <row r="3583" spans="1:17" ht="63.75">
      <c r="A3583" s="265" t="s">
        <v>554</v>
      </c>
      <c r="B3583" s="190"/>
      <c r="C3583" s="266" t="s">
        <v>728</v>
      </c>
      <c r="D3583" s="267">
        <v>43977</v>
      </c>
      <c r="E3583" s="237" t="s">
        <v>8035</v>
      </c>
      <c r="F3583" s="237" t="s">
        <v>11</v>
      </c>
      <c r="G3583" s="237">
        <v>13528</v>
      </c>
      <c r="H3583" s="190"/>
      <c r="I3583" s="248" t="s">
        <v>8598</v>
      </c>
      <c r="J3583" s="190"/>
      <c r="K3583" s="190"/>
      <c r="L3583" s="190"/>
      <c r="M3583" s="190"/>
      <c r="N3583" s="268">
        <v>18045.7</v>
      </c>
      <c r="O3583" s="268">
        <v>0</v>
      </c>
      <c r="P3583" s="190" t="s">
        <v>657</v>
      </c>
      <c r="Q3583" s="377"/>
    </row>
    <row r="3584" spans="1:17" ht="63.75">
      <c r="A3584" s="265" t="s">
        <v>554</v>
      </c>
      <c r="B3584" s="190"/>
      <c r="C3584" s="266" t="s">
        <v>728</v>
      </c>
      <c r="D3584" s="267">
        <v>43977</v>
      </c>
      <c r="E3584" s="237" t="s">
        <v>8036</v>
      </c>
      <c r="F3584" s="237" t="s">
        <v>11</v>
      </c>
      <c r="G3584" s="237">
        <v>13516</v>
      </c>
      <c r="H3584" s="190"/>
      <c r="I3584" s="248" t="s">
        <v>8599</v>
      </c>
      <c r="J3584" s="190"/>
      <c r="K3584" s="190"/>
      <c r="L3584" s="190"/>
      <c r="M3584" s="190"/>
      <c r="N3584" s="268">
        <v>8125.18</v>
      </c>
      <c r="O3584" s="268">
        <v>0</v>
      </c>
      <c r="P3584" s="190" t="s">
        <v>657</v>
      </c>
      <c r="Q3584" s="377"/>
    </row>
    <row r="3585" spans="1:17" ht="51">
      <c r="A3585" s="265" t="s">
        <v>554</v>
      </c>
      <c r="B3585" s="190"/>
      <c r="C3585" s="266" t="s">
        <v>728</v>
      </c>
      <c r="D3585" s="267">
        <v>43977</v>
      </c>
      <c r="E3585" s="237" t="s">
        <v>8037</v>
      </c>
      <c r="F3585" s="237" t="s">
        <v>11</v>
      </c>
      <c r="G3585" s="237">
        <v>13521</v>
      </c>
      <c r="H3585" s="190"/>
      <c r="I3585" s="248" t="s">
        <v>8600</v>
      </c>
      <c r="J3585" s="190"/>
      <c r="K3585" s="190"/>
      <c r="L3585" s="190"/>
      <c r="M3585" s="190"/>
      <c r="N3585" s="268">
        <v>333.04</v>
      </c>
      <c r="O3585" s="268">
        <v>0</v>
      </c>
      <c r="P3585" s="190" t="s">
        <v>657</v>
      </c>
      <c r="Q3585" s="377"/>
    </row>
    <row r="3586" spans="1:17" ht="63.75">
      <c r="A3586" s="265" t="s">
        <v>554</v>
      </c>
      <c r="B3586" s="190"/>
      <c r="C3586" s="266" t="s">
        <v>728</v>
      </c>
      <c r="D3586" s="267">
        <v>43977</v>
      </c>
      <c r="E3586" s="237" t="s">
        <v>8038</v>
      </c>
      <c r="F3586" s="237" t="s">
        <v>11</v>
      </c>
      <c r="G3586" s="237">
        <v>13489</v>
      </c>
      <c r="H3586" s="190"/>
      <c r="I3586" s="248" t="s">
        <v>8601</v>
      </c>
      <c r="J3586" s="190"/>
      <c r="K3586" s="190"/>
      <c r="L3586" s="190"/>
      <c r="M3586" s="190"/>
      <c r="N3586" s="268">
        <v>1129.56</v>
      </c>
      <c r="O3586" s="268">
        <v>0</v>
      </c>
      <c r="P3586" s="190" t="s">
        <v>657</v>
      </c>
      <c r="Q3586" s="377"/>
    </row>
    <row r="3587" spans="1:17" ht="51">
      <c r="A3587" s="265">
        <v>513</v>
      </c>
      <c r="B3587" s="190"/>
      <c r="C3587" s="266" t="s">
        <v>169</v>
      </c>
      <c r="D3587" s="267">
        <v>43977</v>
      </c>
      <c r="E3587" s="237" t="s">
        <v>8039</v>
      </c>
      <c r="F3587" s="237" t="s">
        <v>15</v>
      </c>
      <c r="G3587" s="237">
        <v>1320667</v>
      </c>
      <c r="H3587" s="190"/>
      <c r="I3587" s="248" t="s">
        <v>8602</v>
      </c>
      <c r="J3587" s="190"/>
      <c r="K3587" s="190"/>
      <c r="L3587" s="190"/>
      <c r="M3587" s="190"/>
      <c r="N3587" s="268">
        <v>50</v>
      </c>
      <c r="O3587" s="268">
        <v>0</v>
      </c>
      <c r="P3587" s="190" t="s">
        <v>657</v>
      </c>
      <c r="Q3587" s="377"/>
    </row>
    <row r="3588" spans="1:17" ht="63.75">
      <c r="A3588" s="265">
        <v>513</v>
      </c>
      <c r="B3588" s="190"/>
      <c r="C3588" s="266" t="s">
        <v>169</v>
      </c>
      <c r="D3588" s="267">
        <v>43977</v>
      </c>
      <c r="E3588" s="237" t="s">
        <v>8042</v>
      </c>
      <c r="F3588" s="237" t="s">
        <v>15</v>
      </c>
      <c r="G3588" s="237">
        <v>1320738</v>
      </c>
      <c r="H3588" s="190"/>
      <c r="I3588" s="248" t="s">
        <v>8605</v>
      </c>
      <c r="J3588" s="190"/>
      <c r="K3588" s="190"/>
      <c r="L3588" s="190"/>
      <c r="M3588" s="190"/>
      <c r="N3588" s="268">
        <v>50</v>
      </c>
      <c r="O3588" s="268">
        <v>0</v>
      </c>
      <c r="P3588" s="190" t="s">
        <v>657</v>
      </c>
      <c r="Q3588" s="377"/>
    </row>
    <row r="3589" spans="1:17" ht="51">
      <c r="A3589" s="265" t="s">
        <v>554</v>
      </c>
      <c r="B3589" s="190"/>
      <c r="C3589" s="266" t="s">
        <v>728</v>
      </c>
      <c r="D3589" s="267">
        <v>43978</v>
      </c>
      <c r="E3589" s="237" t="s">
        <v>8043</v>
      </c>
      <c r="F3589" s="237" t="s">
        <v>11</v>
      </c>
      <c r="G3589" s="237">
        <v>13499</v>
      </c>
      <c r="H3589" s="190"/>
      <c r="I3589" s="248" t="s">
        <v>8606</v>
      </c>
      <c r="J3589" s="190"/>
      <c r="K3589" s="190"/>
      <c r="L3589" s="190"/>
      <c r="M3589" s="190"/>
      <c r="N3589" s="268">
        <v>278.85000000000002</v>
      </c>
      <c r="O3589" s="268">
        <v>0</v>
      </c>
      <c r="P3589" s="190" t="s">
        <v>657</v>
      </c>
      <c r="Q3589" s="377"/>
    </row>
    <row r="3590" spans="1:17" ht="63.75">
      <c r="A3590" s="265" t="s">
        <v>553</v>
      </c>
      <c r="B3590" s="190"/>
      <c r="C3590" s="266" t="s">
        <v>605</v>
      </c>
      <c r="D3590" s="267">
        <v>43978</v>
      </c>
      <c r="E3590" s="237" t="s">
        <v>8044</v>
      </c>
      <c r="F3590" s="237" t="s">
        <v>6</v>
      </c>
      <c r="G3590" s="237">
        <v>1279083</v>
      </c>
      <c r="H3590" s="190"/>
      <c r="I3590" s="248" t="s">
        <v>8607</v>
      </c>
      <c r="J3590" s="190"/>
      <c r="K3590" s="190"/>
      <c r="L3590" s="190"/>
      <c r="M3590" s="190"/>
      <c r="N3590" s="268">
        <v>0</v>
      </c>
      <c r="O3590" s="268">
        <v>846442.17</v>
      </c>
      <c r="P3590" s="190" t="s">
        <v>657</v>
      </c>
      <c r="Q3590" s="377"/>
    </row>
    <row r="3591" spans="1:17" ht="51">
      <c r="A3591" s="265" t="s">
        <v>554</v>
      </c>
      <c r="B3591" s="190"/>
      <c r="C3591" s="266" t="s">
        <v>728</v>
      </c>
      <c r="D3591" s="267">
        <v>43978</v>
      </c>
      <c r="E3591" s="237" t="s">
        <v>8045</v>
      </c>
      <c r="F3591" s="237" t="s">
        <v>11</v>
      </c>
      <c r="G3591" s="237">
        <v>13498</v>
      </c>
      <c r="H3591" s="190"/>
      <c r="I3591" s="248" t="s">
        <v>8608</v>
      </c>
      <c r="J3591" s="190"/>
      <c r="K3591" s="190"/>
      <c r="L3591" s="190"/>
      <c r="M3591" s="190"/>
      <c r="N3591" s="268">
        <v>836.43</v>
      </c>
      <c r="O3591" s="268">
        <v>0</v>
      </c>
      <c r="P3591" s="190" t="s">
        <v>657</v>
      </c>
      <c r="Q3591" s="377"/>
    </row>
    <row r="3592" spans="1:17" ht="51">
      <c r="A3592" s="265" t="s">
        <v>554</v>
      </c>
      <c r="B3592" s="190"/>
      <c r="C3592" s="266" t="s">
        <v>728</v>
      </c>
      <c r="D3592" s="267">
        <v>43978</v>
      </c>
      <c r="E3592" s="237" t="s">
        <v>8046</v>
      </c>
      <c r="F3592" s="237" t="s">
        <v>11</v>
      </c>
      <c r="G3592" s="237">
        <v>13509</v>
      </c>
      <c r="H3592" s="190"/>
      <c r="I3592" s="248" t="s">
        <v>8609</v>
      </c>
      <c r="J3592" s="190"/>
      <c r="K3592" s="190"/>
      <c r="L3592" s="190"/>
      <c r="M3592" s="190"/>
      <c r="N3592" s="268">
        <v>314.8</v>
      </c>
      <c r="O3592" s="268">
        <v>0</v>
      </c>
      <c r="P3592" s="190" t="s">
        <v>657</v>
      </c>
      <c r="Q3592" s="377"/>
    </row>
    <row r="3593" spans="1:17" ht="63.75">
      <c r="A3593" s="265" t="s">
        <v>554</v>
      </c>
      <c r="B3593" s="190"/>
      <c r="C3593" s="266" t="s">
        <v>728</v>
      </c>
      <c r="D3593" s="267">
        <v>43978</v>
      </c>
      <c r="E3593" s="237" t="s">
        <v>8047</v>
      </c>
      <c r="F3593" s="237" t="s">
        <v>11</v>
      </c>
      <c r="G3593" s="237">
        <v>13508</v>
      </c>
      <c r="H3593" s="190"/>
      <c r="I3593" s="248" t="s">
        <v>8610</v>
      </c>
      <c r="J3593" s="190"/>
      <c r="K3593" s="190"/>
      <c r="L3593" s="190"/>
      <c r="M3593" s="190"/>
      <c r="N3593" s="268">
        <v>3420.59</v>
      </c>
      <c r="O3593" s="268">
        <v>0</v>
      </c>
      <c r="P3593" s="190" t="s">
        <v>657</v>
      </c>
      <c r="Q3593" s="377"/>
    </row>
    <row r="3594" spans="1:17" ht="63.75">
      <c r="A3594" s="265" t="s">
        <v>554</v>
      </c>
      <c r="B3594" s="190"/>
      <c r="C3594" s="266" t="s">
        <v>728</v>
      </c>
      <c r="D3594" s="267">
        <v>43978</v>
      </c>
      <c r="E3594" s="237" t="s">
        <v>8048</v>
      </c>
      <c r="F3594" s="237" t="s">
        <v>11</v>
      </c>
      <c r="G3594" s="237">
        <v>13506</v>
      </c>
      <c r="H3594" s="190"/>
      <c r="I3594" s="248" t="s">
        <v>8611</v>
      </c>
      <c r="J3594" s="190"/>
      <c r="K3594" s="190"/>
      <c r="L3594" s="190"/>
      <c r="M3594" s="190"/>
      <c r="N3594" s="268">
        <v>2759.77</v>
      </c>
      <c r="O3594" s="268">
        <v>0</v>
      </c>
      <c r="P3594" s="190" t="s">
        <v>657</v>
      </c>
      <c r="Q3594" s="377"/>
    </row>
    <row r="3595" spans="1:17" ht="51">
      <c r="A3595" s="265" t="s">
        <v>554</v>
      </c>
      <c r="B3595" s="190"/>
      <c r="C3595" s="266" t="s">
        <v>728</v>
      </c>
      <c r="D3595" s="267">
        <v>43978</v>
      </c>
      <c r="E3595" s="237" t="s">
        <v>8049</v>
      </c>
      <c r="F3595" s="237" t="s">
        <v>11</v>
      </c>
      <c r="G3595" s="237">
        <v>13507</v>
      </c>
      <c r="H3595" s="190"/>
      <c r="I3595" s="248" t="s">
        <v>8612</v>
      </c>
      <c r="J3595" s="190"/>
      <c r="K3595" s="190"/>
      <c r="L3595" s="190"/>
      <c r="M3595" s="190"/>
      <c r="N3595" s="268">
        <v>305.74</v>
      </c>
      <c r="O3595" s="268">
        <v>0</v>
      </c>
      <c r="P3595" s="190" t="s">
        <v>657</v>
      </c>
      <c r="Q3595" s="377"/>
    </row>
    <row r="3596" spans="1:17" ht="63.75">
      <c r="A3596" s="265" t="s">
        <v>554</v>
      </c>
      <c r="B3596" s="190"/>
      <c r="C3596" s="266" t="s">
        <v>728</v>
      </c>
      <c r="D3596" s="267">
        <v>43978</v>
      </c>
      <c r="E3596" s="237" t="s">
        <v>8050</v>
      </c>
      <c r="F3596" s="237" t="s">
        <v>11</v>
      </c>
      <c r="G3596" s="237">
        <v>13496</v>
      </c>
      <c r="H3596" s="190"/>
      <c r="I3596" s="248" t="s">
        <v>8613</v>
      </c>
      <c r="J3596" s="190"/>
      <c r="K3596" s="190"/>
      <c r="L3596" s="190"/>
      <c r="M3596" s="190"/>
      <c r="N3596" s="268">
        <v>2702.35</v>
      </c>
      <c r="O3596" s="268">
        <v>0</v>
      </c>
      <c r="P3596" s="190" t="s">
        <v>657</v>
      </c>
      <c r="Q3596" s="377"/>
    </row>
    <row r="3597" spans="1:17" ht="51">
      <c r="A3597" s="265" t="s">
        <v>554</v>
      </c>
      <c r="B3597" s="190"/>
      <c r="C3597" s="266" t="s">
        <v>728</v>
      </c>
      <c r="D3597" s="267">
        <v>43978</v>
      </c>
      <c r="E3597" s="237" t="s">
        <v>8051</v>
      </c>
      <c r="F3597" s="237" t="s">
        <v>11</v>
      </c>
      <c r="G3597" s="237">
        <v>13497</v>
      </c>
      <c r="H3597" s="190"/>
      <c r="I3597" s="248" t="s">
        <v>8614</v>
      </c>
      <c r="J3597" s="190"/>
      <c r="K3597" s="190"/>
      <c r="L3597" s="190"/>
      <c r="M3597" s="190"/>
      <c r="N3597" s="268">
        <v>305.81</v>
      </c>
      <c r="O3597" s="268">
        <v>0</v>
      </c>
      <c r="P3597" s="190" t="s">
        <v>657</v>
      </c>
      <c r="Q3597" s="377"/>
    </row>
    <row r="3598" spans="1:17" ht="51">
      <c r="A3598" s="265">
        <v>244</v>
      </c>
      <c r="B3598" s="190"/>
      <c r="C3598" s="266" t="s">
        <v>109</v>
      </c>
      <c r="D3598" s="267">
        <v>43978</v>
      </c>
      <c r="E3598" s="237" t="s">
        <v>8052</v>
      </c>
      <c r="F3598" s="237" t="s">
        <v>11</v>
      </c>
      <c r="G3598" s="237">
        <v>983907</v>
      </c>
      <c r="H3598" s="190"/>
      <c r="I3598" s="248" t="s">
        <v>8615</v>
      </c>
      <c r="J3598" s="190"/>
      <c r="K3598" s="190"/>
      <c r="L3598" s="190"/>
      <c r="M3598" s="190"/>
      <c r="N3598" s="268">
        <v>50</v>
      </c>
      <c r="O3598" s="268">
        <v>0</v>
      </c>
      <c r="P3598" s="190" t="s">
        <v>657</v>
      </c>
      <c r="Q3598" s="377"/>
    </row>
    <row r="3599" spans="1:17" ht="76.5">
      <c r="A3599" s="265" t="s">
        <v>554</v>
      </c>
      <c r="B3599" s="190"/>
      <c r="C3599" s="266" t="s">
        <v>728</v>
      </c>
      <c r="D3599" s="267">
        <v>43979</v>
      </c>
      <c r="E3599" s="237" t="s">
        <v>8053</v>
      </c>
      <c r="F3599" s="237" t="s">
        <v>6</v>
      </c>
      <c r="G3599" s="237">
        <v>1279610</v>
      </c>
      <c r="H3599" s="190"/>
      <c r="I3599" s="248" t="s">
        <v>8616</v>
      </c>
      <c r="J3599" s="190"/>
      <c r="K3599" s="190"/>
      <c r="L3599" s="190"/>
      <c r="M3599" s="190"/>
      <c r="N3599" s="268">
        <v>0</v>
      </c>
      <c r="O3599" s="268">
        <v>50000</v>
      </c>
      <c r="P3599" s="190" t="s">
        <v>657</v>
      </c>
      <c r="Q3599" s="377"/>
    </row>
    <row r="3600" spans="1:17" ht="63.75">
      <c r="A3600" s="265">
        <v>513</v>
      </c>
      <c r="B3600" s="190"/>
      <c r="C3600" s="266" t="s">
        <v>169</v>
      </c>
      <c r="D3600" s="267">
        <v>43979</v>
      </c>
      <c r="E3600" s="237" t="s">
        <v>8054</v>
      </c>
      <c r="F3600" s="237" t="s">
        <v>15</v>
      </c>
      <c r="G3600" s="237">
        <v>1321489</v>
      </c>
      <c r="H3600" s="190"/>
      <c r="I3600" s="248" t="s">
        <v>8617</v>
      </c>
      <c r="J3600" s="190"/>
      <c r="K3600" s="190"/>
      <c r="L3600" s="190"/>
      <c r="M3600" s="190"/>
      <c r="N3600" s="268">
        <v>50</v>
      </c>
      <c r="O3600" s="268">
        <v>0</v>
      </c>
      <c r="P3600" s="190" t="s">
        <v>657</v>
      </c>
      <c r="Q3600" s="377"/>
    </row>
    <row r="3601" spans="1:17" ht="63.75">
      <c r="A3601" s="265">
        <v>287</v>
      </c>
      <c r="B3601" s="190"/>
      <c r="C3601" s="266" t="s">
        <v>125</v>
      </c>
      <c r="D3601" s="267">
        <v>43979</v>
      </c>
      <c r="E3601" s="237" t="s">
        <v>8055</v>
      </c>
      <c r="F3601" s="237" t="s">
        <v>11</v>
      </c>
      <c r="G3601" s="237">
        <v>1321573</v>
      </c>
      <c r="H3601" s="190"/>
      <c r="I3601" s="248" t="s">
        <v>8618</v>
      </c>
      <c r="J3601" s="190"/>
      <c r="K3601" s="190"/>
      <c r="L3601" s="190"/>
      <c r="M3601" s="190"/>
      <c r="N3601" s="268">
        <v>50</v>
      </c>
      <c r="O3601" s="268">
        <v>0</v>
      </c>
      <c r="P3601" s="190" t="s">
        <v>657</v>
      </c>
      <c r="Q3601" s="377"/>
    </row>
    <row r="3602" spans="1:17" ht="51">
      <c r="A3602" s="265" t="s">
        <v>562</v>
      </c>
      <c r="B3602" s="190"/>
      <c r="C3602" s="266" t="s">
        <v>604</v>
      </c>
      <c r="D3602" s="267">
        <v>43979</v>
      </c>
      <c r="E3602" s="237" t="s">
        <v>8056</v>
      </c>
      <c r="F3602" s="237" t="s">
        <v>6</v>
      </c>
      <c r="G3602" s="237">
        <v>1279865</v>
      </c>
      <c r="H3602" s="190"/>
      <c r="I3602" s="248" t="s">
        <v>8619</v>
      </c>
      <c r="J3602" s="190"/>
      <c r="K3602" s="190"/>
      <c r="L3602" s="190"/>
      <c r="M3602" s="190"/>
      <c r="N3602" s="268">
        <v>0</v>
      </c>
      <c r="O3602" s="268">
        <v>162</v>
      </c>
      <c r="P3602" s="190" t="s">
        <v>657</v>
      </c>
      <c r="Q3602" s="377"/>
    </row>
    <row r="3603" spans="1:17" ht="63.75">
      <c r="A3603" s="265">
        <v>513</v>
      </c>
      <c r="B3603" s="190"/>
      <c r="C3603" s="266" t="s">
        <v>169</v>
      </c>
      <c r="D3603" s="267">
        <v>43979</v>
      </c>
      <c r="E3603" s="237" t="s">
        <v>8057</v>
      </c>
      <c r="F3603" s="237" t="s">
        <v>15</v>
      </c>
      <c r="G3603" s="237">
        <v>1321639</v>
      </c>
      <c r="H3603" s="190"/>
      <c r="I3603" s="248" t="s">
        <v>8620</v>
      </c>
      <c r="J3603" s="190"/>
      <c r="K3603" s="190"/>
      <c r="L3603" s="190"/>
      <c r="M3603" s="190"/>
      <c r="N3603" s="268">
        <v>50</v>
      </c>
      <c r="O3603" s="268">
        <v>0</v>
      </c>
      <c r="P3603" s="190" t="s">
        <v>657</v>
      </c>
      <c r="Q3603" s="377"/>
    </row>
    <row r="3604" spans="1:17" ht="89.25">
      <c r="A3604" s="265">
        <v>291</v>
      </c>
      <c r="B3604" s="190"/>
      <c r="C3604" s="266" t="s">
        <v>128</v>
      </c>
      <c r="D3604" s="267">
        <v>43979</v>
      </c>
      <c r="E3604" s="237" t="s">
        <v>8058</v>
      </c>
      <c r="F3604" s="237" t="s">
        <v>11</v>
      </c>
      <c r="G3604" s="237">
        <v>983973</v>
      </c>
      <c r="H3604" s="190"/>
      <c r="I3604" s="248" t="s">
        <v>8621</v>
      </c>
      <c r="J3604" s="190"/>
      <c r="K3604" s="190"/>
      <c r="L3604" s="190"/>
      <c r="M3604" s="190"/>
      <c r="N3604" s="268">
        <v>270</v>
      </c>
      <c r="O3604" s="268">
        <v>0</v>
      </c>
      <c r="P3604" s="190" t="s">
        <v>657</v>
      </c>
      <c r="Q3604" s="377"/>
    </row>
    <row r="3605" spans="1:17" ht="51">
      <c r="A3605" s="265" t="s">
        <v>554</v>
      </c>
      <c r="B3605" s="190"/>
      <c r="C3605" s="266" t="s">
        <v>728</v>
      </c>
      <c r="D3605" s="267">
        <v>43979</v>
      </c>
      <c r="E3605" s="237" t="s">
        <v>8059</v>
      </c>
      <c r="F3605" s="237" t="s">
        <v>11</v>
      </c>
      <c r="G3605" s="237">
        <v>13545</v>
      </c>
      <c r="H3605" s="190"/>
      <c r="I3605" s="248" t="s">
        <v>8622</v>
      </c>
      <c r="J3605" s="190"/>
      <c r="K3605" s="190"/>
      <c r="L3605" s="190"/>
      <c r="M3605" s="190"/>
      <c r="N3605" s="268">
        <v>967.25</v>
      </c>
      <c r="O3605" s="268">
        <v>0</v>
      </c>
      <c r="P3605" s="190" t="s">
        <v>657</v>
      </c>
      <c r="Q3605" s="377"/>
    </row>
    <row r="3606" spans="1:17" ht="63.75">
      <c r="A3606" s="265" t="s">
        <v>554</v>
      </c>
      <c r="B3606" s="190"/>
      <c r="C3606" s="266" t="s">
        <v>728</v>
      </c>
      <c r="D3606" s="267">
        <v>43979</v>
      </c>
      <c r="E3606" s="237" t="s">
        <v>8060</v>
      </c>
      <c r="F3606" s="237" t="s">
        <v>11</v>
      </c>
      <c r="G3606" s="237">
        <v>13566</v>
      </c>
      <c r="H3606" s="190"/>
      <c r="I3606" s="248" t="s">
        <v>8623</v>
      </c>
      <c r="J3606" s="190"/>
      <c r="K3606" s="190"/>
      <c r="L3606" s="190"/>
      <c r="M3606" s="190"/>
      <c r="N3606" s="268">
        <v>2585.52</v>
      </c>
      <c r="O3606" s="268">
        <v>0</v>
      </c>
      <c r="P3606" s="190" t="s">
        <v>657</v>
      </c>
      <c r="Q3606" s="377"/>
    </row>
    <row r="3607" spans="1:17" ht="76.5">
      <c r="A3607" s="265" t="s">
        <v>553</v>
      </c>
      <c r="B3607" s="190"/>
      <c r="C3607" s="266" t="s">
        <v>605</v>
      </c>
      <c r="D3607" s="267">
        <v>43979</v>
      </c>
      <c r="E3607" s="237" t="s">
        <v>8061</v>
      </c>
      <c r="F3607" s="237" t="s">
        <v>15</v>
      </c>
      <c r="G3607" s="237">
        <v>1321742</v>
      </c>
      <c r="H3607" s="190"/>
      <c r="I3607" s="248" t="s">
        <v>8624</v>
      </c>
      <c r="J3607" s="190"/>
      <c r="K3607" s="190"/>
      <c r="L3607" s="190"/>
      <c r="M3607" s="190"/>
      <c r="N3607" s="268">
        <v>50</v>
      </c>
      <c r="O3607" s="268">
        <v>0</v>
      </c>
      <c r="P3607" s="190" t="s">
        <v>657</v>
      </c>
      <c r="Q3607" s="377"/>
    </row>
    <row r="3608" spans="1:17" ht="89.25">
      <c r="A3608" s="265">
        <v>20</v>
      </c>
      <c r="B3608" s="190"/>
      <c r="C3608" s="266" t="s">
        <v>44</v>
      </c>
      <c r="D3608" s="267">
        <v>43979</v>
      </c>
      <c r="E3608" s="237" t="s">
        <v>8062</v>
      </c>
      <c r="F3608" s="237" t="s">
        <v>11</v>
      </c>
      <c r="G3608" s="237">
        <v>983960</v>
      </c>
      <c r="H3608" s="190"/>
      <c r="I3608" s="248" t="s">
        <v>8625</v>
      </c>
      <c r="J3608" s="190"/>
      <c r="K3608" s="190"/>
      <c r="L3608" s="190"/>
      <c r="M3608" s="190"/>
      <c r="N3608" s="268">
        <v>1098.69</v>
      </c>
      <c r="O3608" s="268">
        <v>0</v>
      </c>
      <c r="P3608" s="190" t="s">
        <v>657</v>
      </c>
      <c r="Q3608" s="377"/>
    </row>
    <row r="3609" spans="1:17" ht="89.25">
      <c r="A3609" s="265">
        <v>20</v>
      </c>
      <c r="B3609" s="190"/>
      <c r="C3609" s="266" t="s">
        <v>44</v>
      </c>
      <c r="D3609" s="267">
        <v>43979</v>
      </c>
      <c r="E3609" s="237" t="s">
        <v>8063</v>
      </c>
      <c r="F3609" s="237" t="s">
        <v>11</v>
      </c>
      <c r="G3609" s="237">
        <v>983962</v>
      </c>
      <c r="H3609" s="190"/>
      <c r="I3609" s="248" t="s">
        <v>8626</v>
      </c>
      <c r="J3609" s="190"/>
      <c r="K3609" s="190"/>
      <c r="L3609" s="190"/>
      <c r="M3609" s="190"/>
      <c r="N3609" s="268">
        <v>1864.88</v>
      </c>
      <c r="O3609" s="268">
        <v>0</v>
      </c>
      <c r="P3609" s="190" t="s">
        <v>657</v>
      </c>
      <c r="Q3609" s="377"/>
    </row>
    <row r="3610" spans="1:17" ht="63.75">
      <c r="A3610" s="265" t="s">
        <v>554</v>
      </c>
      <c r="B3610" s="190"/>
      <c r="C3610" s="266" t="s">
        <v>728</v>
      </c>
      <c r="D3610" s="267">
        <v>43979</v>
      </c>
      <c r="E3610" s="237" t="s">
        <v>8064</v>
      </c>
      <c r="F3610" s="237" t="s">
        <v>11</v>
      </c>
      <c r="G3610" s="237">
        <v>13546</v>
      </c>
      <c r="H3610" s="190"/>
      <c r="I3610" s="248" t="s">
        <v>8627</v>
      </c>
      <c r="J3610" s="190"/>
      <c r="K3610" s="190"/>
      <c r="L3610" s="190"/>
      <c r="M3610" s="190"/>
      <c r="N3610" s="268">
        <v>20638.919999999998</v>
      </c>
      <c r="O3610" s="268">
        <v>0</v>
      </c>
      <c r="P3610" s="190" t="s">
        <v>657</v>
      </c>
      <c r="Q3610" s="377"/>
    </row>
    <row r="3611" spans="1:17" ht="63.75">
      <c r="A3611" s="265">
        <v>20</v>
      </c>
      <c r="B3611" s="190"/>
      <c r="C3611" s="266" t="s">
        <v>44</v>
      </c>
      <c r="D3611" s="267">
        <v>43979</v>
      </c>
      <c r="E3611" s="237" t="s">
        <v>8066</v>
      </c>
      <c r="F3611" s="237" t="s">
        <v>11</v>
      </c>
      <c r="G3611" s="237">
        <v>984002</v>
      </c>
      <c r="H3611" s="190"/>
      <c r="I3611" s="248" t="s">
        <v>8629</v>
      </c>
      <c r="J3611" s="190"/>
      <c r="K3611" s="190"/>
      <c r="L3611" s="190"/>
      <c r="M3611" s="190"/>
      <c r="N3611" s="268">
        <v>2281.6999999999998</v>
      </c>
      <c r="O3611" s="268">
        <v>0</v>
      </c>
      <c r="P3611" s="190" t="s">
        <v>657</v>
      </c>
      <c r="Q3611" s="377"/>
    </row>
    <row r="3612" spans="1:17" ht="89.25">
      <c r="A3612" s="265">
        <v>20</v>
      </c>
      <c r="B3612" s="190"/>
      <c r="C3612" s="266" t="s">
        <v>44</v>
      </c>
      <c r="D3612" s="267">
        <v>43979</v>
      </c>
      <c r="E3612" s="237" t="s">
        <v>8067</v>
      </c>
      <c r="F3612" s="237" t="s">
        <v>11</v>
      </c>
      <c r="G3612" s="237">
        <v>984007</v>
      </c>
      <c r="H3612" s="190"/>
      <c r="I3612" s="248" t="s">
        <v>8630</v>
      </c>
      <c r="J3612" s="190"/>
      <c r="K3612" s="190"/>
      <c r="L3612" s="190"/>
      <c r="M3612" s="190"/>
      <c r="N3612" s="268">
        <v>1086.2</v>
      </c>
      <c r="O3612" s="268">
        <v>0</v>
      </c>
      <c r="P3612" s="190" t="s">
        <v>657</v>
      </c>
      <c r="Q3612" s="377"/>
    </row>
    <row r="3613" spans="1:17" ht="63.75">
      <c r="A3613" s="265">
        <v>513</v>
      </c>
      <c r="B3613" s="190"/>
      <c r="C3613" s="266" t="s">
        <v>169</v>
      </c>
      <c r="D3613" s="267">
        <v>43979</v>
      </c>
      <c r="E3613" s="237" t="s">
        <v>8068</v>
      </c>
      <c r="F3613" s="237" t="s">
        <v>15</v>
      </c>
      <c r="G3613" s="237">
        <v>1321950</v>
      </c>
      <c r="H3613" s="190"/>
      <c r="I3613" s="248" t="s">
        <v>8631</v>
      </c>
      <c r="J3613" s="190"/>
      <c r="K3613" s="190"/>
      <c r="L3613" s="190"/>
      <c r="M3613" s="190"/>
      <c r="N3613" s="268">
        <v>50</v>
      </c>
      <c r="O3613" s="268">
        <v>0</v>
      </c>
      <c r="P3613" s="190" t="s">
        <v>657</v>
      </c>
      <c r="Q3613" s="377"/>
    </row>
    <row r="3614" spans="1:17" ht="89.25">
      <c r="A3614" s="265">
        <v>862</v>
      </c>
      <c r="B3614" s="190"/>
      <c r="C3614" s="266" t="s">
        <v>196</v>
      </c>
      <c r="D3614" s="267">
        <v>43979</v>
      </c>
      <c r="E3614" s="237" t="s">
        <v>8069</v>
      </c>
      <c r="F3614" s="237" t="s">
        <v>6</v>
      </c>
      <c r="G3614" s="237">
        <v>984023</v>
      </c>
      <c r="H3614" s="190"/>
      <c r="I3614" s="248" t="s">
        <v>8632</v>
      </c>
      <c r="J3614" s="190"/>
      <c r="K3614" s="190"/>
      <c r="L3614" s="190"/>
      <c r="M3614" s="190"/>
      <c r="N3614" s="268">
        <v>0</v>
      </c>
      <c r="O3614" s="268">
        <v>144065.81</v>
      </c>
      <c r="P3614" s="190" t="s">
        <v>657</v>
      </c>
      <c r="Q3614" s="377"/>
    </row>
    <row r="3615" spans="1:17" ht="89.25">
      <c r="A3615" s="265">
        <v>862</v>
      </c>
      <c r="B3615" s="190"/>
      <c r="C3615" s="266" t="s">
        <v>196</v>
      </c>
      <c r="D3615" s="267">
        <v>43979</v>
      </c>
      <c r="E3615" s="237" t="s">
        <v>8070</v>
      </c>
      <c r="F3615" s="237" t="s">
        <v>6</v>
      </c>
      <c r="G3615" s="237">
        <v>984025</v>
      </c>
      <c r="H3615" s="190"/>
      <c r="I3615" s="248" t="s">
        <v>8633</v>
      </c>
      <c r="J3615" s="190"/>
      <c r="K3615" s="190"/>
      <c r="L3615" s="190"/>
      <c r="M3615" s="190"/>
      <c r="N3615" s="268">
        <v>0</v>
      </c>
      <c r="O3615" s="268">
        <v>141344.03</v>
      </c>
      <c r="P3615" s="190" t="s">
        <v>657</v>
      </c>
      <c r="Q3615" s="377"/>
    </row>
    <row r="3616" spans="1:17" ht="89.25">
      <c r="A3616" s="265">
        <v>862</v>
      </c>
      <c r="B3616" s="190"/>
      <c r="C3616" s="266" t="s">
        <v>196</v>
      </c>
      <c r="D3616" s="267">
        <v>43979</v>
      </c>
      <c r="E3616" s="237" t="s">
        <v>8071</v>
      </c>
      <c r="F3616" s="237" t="s">
        <v>6</v>
      </c>
      <c r="G3616" s="237">
        <v>984027</v>
      </c>
      <c r="H3616" s="190"/>
      <c r="I3616" s="248" t="s">
        <v>8634</v>
      </c>
      <c r="J3616" s="190"/>
      <c r="K3616" s="190"/>
      <c r="L3616" s="190"/>
      <c r="M3616" s="190"/>
      <c r="N3616" s="268">
        <v>0</v>
      </c>
      <c r="O3616" s="268">
        <v>394566.78</v>
      </c>
      <c r="P3616" s="190" t="s">
        <v>657</v>
      </c>
      <c r="Q3616" s="377"/>
    </row>
    <row r="3617" spans="1:17" ht="89.25">
      <c r="A3617" s="265">
        <v>862</v>
      </c>
      <c r="B3617" s="190"/>
      <c r="C3617" s="266" t="s">
        <v>196</v>
      </c>
      <c r="D3617" s="267">
        <v>43979</v>
      </c>
      <c r="E3617" s="237" t="s">
        <v>8072</v>
      </c>
      <c r="F3617" s="237" t="s">
        <v>6</v>
      </c>
      <c r="G3617" s="237">
        <v>984029</v>
      </c>
      <c r="H3617" s="190"/>
      <c r="I3617" s="248" t="s">
        <v>8635</v>
      </c>
      <c r="J3617" s="190"/>
      <c r="K3617" s="190"/>
      <c r="L3617" s="190"/>
      <c r="M3617" s="190"/>
      <c r="N3617" s="268">
        <v>0</v>
      </c>
      <c r="O3617" s="268">
        <v>130077.39</v>
      </c>
      <c r="P3617" s="190" t="s">
        <v>657</v>
      </c>
      <c r="Q3617" s="377"/>
    </row>
    <row r="3618" spans="1:17" ht="89.25">
      <c r="A3618" s="265">
        <v>862</v>
      </c>
      <c r="B3618" s="190"/>
      <c r="C3618" s="266" t="s">
        <v>196</v>
      </c>
      <c r="D3618" s="267">
        <v>43979</v>
      </c>
      <c r="E3618" s="237" t="s">
        <v>8073</v>
      </c>
      <c r="F3618" s="237" t="s">
        <v>6</v>
      </c>
      <c r="G3618" s="237">
        <v>984031</v>
      </c>
      <c r="H3618" s="190"/>
      <c r="I3618" s="248" t="s">
        <v>8636</v>
      </c>
      <c r="J3618" s="190"/>
      <c r="K3618" s="190"/>
      <c r="L3618" s="190"/>
      <c r="M3618" s="190"/>
      <c r="N3618" s="268">
        <v>0</v>
      </c>
      <c r="O3618" s="268">
        <v>829512.71</v>
      </c>
      <c r="P3618" s="190" t="s">
        <v>657</v>
      </c>
      <c r="Q3618" s="377"/>
    </row>
    <row r="3619" spans="1:17" ht="89.25">
      <c r="A3619" s="265">
        <v>862</v>
      </c>
      <c r="B3619" s="190"/>
      <c r="C3619" s="266" t="s">
        <v>196</v>
      </c>
      <c r="D3619" s="267">
        <v>43979</v>
      </c>
      <c r="E3619" s="237" t="s">
        <v>8074</v>
      </c>
      <c r="F3619" s="237" t="s">
        <v>6</v>
      </c>
      <c r="G3619" s="237">
        <v>984034</v>
      </c>
      <c r="H3619" s="190"/>
      <c r="I3619" s="248" t="s">
        <v>8637</v>
      </c>
      <c r="J3619" s="190"/>
      <c r="K3619" s="190"/>
      <c r="L3619" s="190"/>
      <c r="M3619" s="190"/>
      <c r="N3619" s="268">
        <v>0</v>
      </c>
      <c r="O3619" s="268">
        <v>1103781.1100000001</v>
      </c>
      <c r="P3619" s="190" t="s">
        <v>657</v>
      </c>
      <c r="Q3619" s="377"/>
    </row>
    <row r="3620" spans="1:17" ht="102">
      <c r="A3620" s="265">
        <v>862</v>
      </c>
      <c r="B3620" s="190"/>
      <c r="C3620" s="266" t="s">
        <v>196</v>
      </c>
      <c r="D3620" s="267">
        <v>43979</v>
      </c>
      <c r="E3620" s="237" t="s">
        <v>8075</v>
      </c>
      <c r="F3620" s="237" t="s">
        <v>6</v>
      </c>
      <c r="G3620" s="237">
        <v>984038</v>
      </c>
      <c r="H3620" s="190"/>
      <c r="I3620" s="248" t="s">
        <v>8638</v>
      </c>
      <c r="J3620" s="190"/>
      <c r="K3620" s="190"/>
      <c r="L3620" s="190"/>
      <c r="M3620" s="190"/>
      <c r="N3620" s="268">
        <v>0</v>
      </c>
      <c r="O3620" s="268">
        <v>935192.16</v>
      </c>
      <c r="P3620" s="190" t="s">
        <v>657</v>
      </c>
      <c r="Q3620" s="377"/>
    </row>
    <row r="3621" spans="1:17" ht="89.25">
      <c r="A3621" s="265">
        <v>862</v>
      </c>
      <c r="B3621" s="190"/>
      <c r="C3621" s="266" t="s">
        <v>196</v>
      </c>
      <c r="D3621" s="267">
        <v>43979</v>
      </c>
      <c r="E3621" s="237" t="s">
        <v>8076</v>
      </c>
      <c r="F3621" s="237" t="s">
        <v>6</v>
      </c>
      <c r="G3621" s="237">
        <v>984036</v>
      </c>
      <c r="H3621" s="190"/>
      <c r="I3621" s="248" t="s">
        <v>8639</v>
      </c>
      <c r="J3621" s="190"/>
      <c r="K3621" s="190"/>
      <c r="L3621" s="190"/>
      <c r="M3621" s="190"/>
      <c r="N3621" s="268">
        <v>0</v>
      </c>
      <c r="O3621" s="268">
        <v>113703.36</v>
      </c>
      <c r="P3621" s="190" t="s">
        <v>657</v>
      </c>
      <c r="Q3621" s="377"/>
    </row>
    <row r="3622" spans="1:17" ht="51">
      <c r="A3622" s="265" t="s">
        <v>556</v>
      </c>
      <c r="B3622" s="190"/>
      <c r="C3622" s="266" t="s">
        <v>716</v>
      </c>
      <c r="D3622" s="267">
        <v>43980</v>
      </c>
      <c r="E3622" s="237" t="s">
        <v>8077</v>
      </c>
      <c r="F3622" s="237" t="s">
        <v>617</v>
      </c>
      <c r="G3622" s="237">
        <v>1444574</v>
      </c>
      <c r="H3622" s="190"/>
      <c r="I3622" s="248" t="s">
        <v>8640</v>
      </c>
      <c r="J3622" s="190"/>
      <c r="K3622" s="190"/>
      <c r="L3622" s="190"/>
      <c r="M3622" s="190"/>
      <c r="N3622" s="268">
        <v>0</v>
      </c>
      <c r="O3622" s="268">
        <v>940365.58</v>
      </c>
      <c r="P3622" s="190" t="s">
        <v>657</v>
      </c>
      <c r="Q3622" s="377"/>
    </row>
    <row r="3623" spans="1:17" ht="63.75">
      <c r="A3623" s="265">
        <v>513</v>
      </c>
      <c r="B3623" s="190"/>
      <c r="C3623" s="266" t="s">
        <v>169</v>
      </c>
      <c r="D3623" s="267">
        <v>43980</v>
      </c>
      <c r="E3623" s="237" t="s">
        <v>8078</v>
      </c>
      <c r="F3623" s="237" t="s">
        <v>15</v>
      </c>
      <c r="G3623" s="237">
        <v>1322236</v>
      </c>
      <c r="H3623" s="190"/>
      <c r="I3623" s="248" t="s">
        <v>8641</v>
      </c>
      <c r="J3623" s="190"/>
      <c r="K3623" s="190"/>
      <c r="L3623" s="190"/>
      <c r="M3623" s="190"/>
      <c r="N3623" s="268">
        <v>50</v>
      </c>
      <c r="O3623" s="268">
        <v>0</v>
      </c>
      <c r="P3623" s="190" t="s">
        <v>657</v>
      </c>
      <c r="Q3623" s="377"/>
    </row>
    <row r="3624" spans="1:17" ht="63.75">
      <c r="A3624" s="265">
        <v>513</v>
      </c>
      <c r="B3624" s="190"/>
      <c r="C3624" s="266" t="s">
        <v>169</v>
      </c>
      <c r="D3624" s="267">
        <v>43980</v>
      </c>
      <c r="E3624" s="237" t="s">
        <v>8079</v>
      </c>
      <c r="F3624" s="237" t="s">
        <v>15</v>
      </c>
      <c r="G3624" s="237">
        <v>1322243</v>
      </c>
      <c r="H3624" s="190"/>
      <c r="I3624" s="248" t="s">
        <v>8642</v>
      </c>
      <c r="J3624" s="190"/>
      <c r="K3624" s="190"/>
      <c r="L3624" s="190"/>
      <c r="M3624" s="190"/>
      <c r="N3624" s="268">
        <v>50</v>
      </c>
      <c r="O3624" s="268">
        <v>0</v>
      </c>
      <c r="P3624" s="190" t="s">
        <v>657</v>
      </c>
      <c r="Q3624" s="377"/>
    </row>
    <row r="3625" spans="1:17" ht="51">
      <c r="A3625" s="265" t="s">
        <v>554</v>
      </c>
      <c r="B3625" s="190"/>
      <c r="C3625" s="266" t="s">
        <v>728</v>
      </c>
      <c r="D3625" s="267">
        <v>43980</v>
      </c>
      <c r="E3625" s="237" t="s">
        <v>8080</v>
      </c>
      <c r="F3625" s="237" t="s">
        <v>11</v>
      </c>
      <c r="G3625" s="237">
        <v>13501</v>
      </c>
      <c r="H3625" s="190"/>
      <c r="I3625" s="248" t="s">
        <v>8643</v>
      </c>
      <c r="J3625" s="190"/>
      <c r="K3625" s="190"/>
      <c r="L3625" s="190"/>
      <c r="M3625" s="190"/>
      <c r="N3625" s="268">
        <v>975.62</v>
      </c>
      <c r="O3625" s="268">
        <v>0</v>
      </c>
      <c r="P3625" s="190" t="s">
        <v>657</v>
      </c>
      <c r="Q3625" s="377"/>
    </row>
    <row r="3626" spans="1:17" ht="76.5">
      <c r="A3626" s="265">
        <v>513</v>
      </c>
      <c r="B3626" s="190"/>
      <c r="C3626" s="266" t="s">
        <v>169</v>
      </c>
      <c r="D3626" s="267">
        <v>43980</v>
      </c>
      <c r="E3626" s="237" t="s">
        <v>8081</v>
      </c>
      <c r="F3626" s="237" t="s">
        <v>15</v>
      </c>
      <c r="G3626" s="237">
        <v>1322248</v>
      </c>
      <c r="H3626" s="190"/>
      <c r="I3626" s="248" t="s">
        <v>8644</v>
      </c>
      <c r="J3626" s="190"/>
      <c r="K3626" s="190"/>
      <c r="L3626" s="190"/>
      <c r="M3626" s="190"/>
      <c r="N3626" s="268">
        <v>50</v>
      </c>
      <c r="O3626" s="268">
        <v>0</v>
      </c>
      <c r="P3626" s="190" t="s">
        <v>657</v>
      </c>
      <c r="Q3626" s="377"/>
    </row>
    <row r="3627" spans="1:17" ht="63.75">
      <c r="A3627" s="265">
        <v>513</v>
      </c>
      <c r="B3627" s="190"/>
      <c r="C3627" s="266" t="s">
        <v>169</v>
      </c>
      <c r="D3627" s="267">
        <v>43980</v>
      </c>
      <c r="E3627" s="237" t="s">
        <v>8082</v>
      </c>
      <c r="F3627" s="237" t="s">
        <v>15</v>
      </c>
      <c r="G3627" s="237">
        <v>1322249</v>
      </c>
      <c r="H3627" s="190"/>
      <c r="I3627" s="248" t="s">
        <v>8645</v>
      </c>
      <c r="J3627" s="190"/>
      <c r="K3627" s="190"/>
      <c r="L3627" s="190"/>
      <c r="M3627" s="190"/>
      <c r="N3627" s="268">
        <v>50</v>
      </c>
      <c r="O3627" s="268">
        <v>0</v>
      </c>
      <c r="P3627" s="190" t="s">
        <v>657</v>
      </c>
      <c r="Q3627" s="377"/>
    </row>
    <row r="3628" spans="1:17" ht="89.25">
      <c r="A3628" s="265" t="s">
        <v>554</v>
      </c>
      <c r="B3628" s="190"/>
      <c r="C3628" s="266" t="s">
        <v>728</v>
      </c>
      <c r="D3628" s="267">
        <v>43980</v>
      </c>
      <c r="E3628" s="237" t="s">
        <v>8083</v>
      </c>
      <c r="F3628" s="237" t="s">
        <v>6</v>
      </c>
      <c r="G3628" s="237">
        <v>984095</v>
      </c>
      <c r="H3628" s="190"/>
      <c r="I3628" s="248" t="s">
        <v>8646</v>
      </c>
      <c r="J3628" s="190"/>
      <c r="K3628" s="190"/>
      <c r="L3628" s="190"/>
      <c r="M3628" s="190"/>
      <c r="N3628" s="268">
        <v>0</v>
      </c>
      <c r="O3628" s="268">
        <v>1800000000</v>
      </c>
      <c r="P3628" s="190" t="s">
        <v>657</v>
      </c>
      <c r="Q3628" s="377"/>
    </row>
    <row r="3629" spans="1:17" ht="89.25">
      <c r="A3629" s="265">
        <v>293</v>
      </c>
      <c r="B3629" s="190"/>
      <c r="C3629" s="266" t="s">
        <v>130</v>
      </c>
      <c r="D3629" s="267">
        <v>43980</v>
      </c>
      <c r="E3629" s="237" t="s">
        <v>8084</v>
      </c>
      <c r="F3629" s="237" t="s">
        <v>6</v>
      </c>
      <c r="G3629" s="237">
        <v>984116</v>
      </c>
      <c r="H3629" s="190"/>
      <c r="I3629" s="248" t="s">
        <v>8647</v>
      </c>
      <c r="J3629" s="190"/>
      <c r="K3629" s="190"/>
      <c r="L3629" s="190"/>
      <c r="M3629" s="190"/>
      <c r="N3629" s="268">
        <v>0</v>
      </c>
      <c r="O3629" s="268">
        <v>12205098</v>
      </c>
      <c r="P3629" s="190" t="s">
        <v>657</v>
      </c>
      <c r="Q3629" s="377"/>
    </row>
    <row r="3630" spans="1:17" ht="38.25">
      <c r="A3630" s="265" t="s">
        <v>691</v>
      </c>
      <c r="B3630" s="190"/>
      <c r="C3630" s="266" t="s">
        <v>1337</v>
      </c>
      <c r="D3630" s="267">
        <v>43980</v>
      </c>
      <c r="E3630" s="237" t="s">
        <v>8085</v>
      </c>
      <c r="F3630" s="237" t="s">
        <v>13</v>
      </c>
      <c r="G3630" s="237">
        <v>407857</v>
      </c>
      <c r="H3630" s="190"/>
      <c r="I3630" s="248" t="s">
        <v>693</v>
      </c>
      <c r="J3630" s="190"/>
      <c r="K3630" s="190"/>
      <c r="L3630" s="190"/>
      <c r="M3630" s="190"/>
      <c r="N3630" s="268">
        <v>2203742.14</v>
      </c>
      <c r="O3630" s="268">
        <v>0</v>
      </c>
      <c r="P3630" s="190" t="s">
        <v>657</v>
      </c>
      <c r="Q3630" s="377"/>
    </row>
    <row r="3631" spans="1:17" ht="38.25">
      <c r="A3631" s="265" t="s">
        <v>691</v>
      </c>
      <c r="B3631" s="190"/>
      <c r="C3631" s="266" t="s">
        <v>1337</v>
      </c>
      <c r="D3631" s="267">
        <v>43980</v>
      </c>
      <c r="E3631" s="237" t="s">
        <v>8086</v>
      </c>
      <c r="F3631" s="237" t="s">
        <v>13</v>
      </c>
      <c r="G3631" s="237">
        <v>407859</v>
      </c>
      <c r="H3631" s="190"/>
      <c r="I3631" s="248" t="s">
        <v>693</v>
      </c>
      <c r="J3631" s="190"/>
      <c r="K3631" s="190"/>
      <c r="L3631" s="190"/>
      <c r="M3631" s="190"/>
      <c r="N3631" s="268">
        <v>2203742.14</v>
      </c>
      <c r="O3631" s="268">
        <v>0</v>
      </c>
      <c r="P3631" s="190" t="s">
        <v>657</v>
      </c>
      <c r="Q3631" s="377"/>
    </row>
    <row r="3632" spans="1:17" ht="38.25">
      <c r="A3632" s="265" t="s">
        <v>691</v>
      </c>
      <c r="B3632" s="190"/>
      <c r="C3632" s="266" t="s">
        <v>1337</v>
      </c>
      <c r="D3632" s="267">
        <v>43980</v>
      </c>
      <c r="E3632" s="237" t="s">
        <v>8087</v>
      </c>
      <c r="F3632" s="237" t="s">
        <v>13</v>
      </c>
      <c r="G3632" s="237">
        <v>407861</v>
      </c>
      <c r="H3632" s="190"/>
      <c r="I3632" s="248" t="s">
        <v>693</v>
      </c>
      <c r="J3632" s="190"/>
      <c r="K3632" s="190"/>
      <c r="L3632" s="190"/>
      <c r="M3632" s="190"/>
      <c r="N3632" s="268">
        <v>1277230.6100000001</v>
      </c>
      <c r="O3632" s="268">
        <v>0</v>
      </c>
      <c r="P3632" s="190" t="s">
        <v>657</v>
      </c>
      <c r="Q3632" s="377"/>
    </row>
    <row r="3633" spans="1:17" ht="38.25">
      <c r="A3633" s="265" t="s">
        <v>691</v>
      </c>
      <c r="B3633" s="190"/>
      <c r="C3633" s="266" t="s">
        <v>1337</v>
      </c>
      <c r="D3633" s="267">
        <v>43980</v>
      </c>
      <c r="E3633" s="237" t="s">
        <v>8088</v>
      </c>
      <c r="F3633" s="237" t="s">
        <v>13</v>
      </c>
      <c r="G3633" s="237">
        <v>407863</v>
      </c>
      <c r="H3633" s="190"/>
      <c r="I3633" s="248" t="s">
        <v>693</v>
      </c>
      <c r="J3633" s="190"/>
      <c r="K3633" s="190"/>
      <c r="L3633" s="190"/>
      <c r="M3633" s="190"/>
      <c r="N3633" s="268">
        <v>121207.42</v>
      </c>
      <c r="O3633" s="268">
        <v>0</v>
      </c>
      <c r="P3633" s="190" t="s">
        <v>657</v>
      </c>
      <c r="Q3633" s="377"/>
    </row>
    <row r="3634" spans="1:17" ht="38.25">
      <c r="A3634" s="265" t="s">
        <v>691</v>
      </c>
      <c r="B3634" s="190"/>
      <c r="C3634" s="266" t="s">
        <v>1337</v>
      </c>
      <c r="D3634" s="267">
        <v>43980</v>
      </c>
      <c r="E3634" s="237" t="s">
        <v>8089</v>
      </c>
      <c r="F3634" s="237" t="s">
        <v>13</v>
      </c>
      <c r="G3634" s="237">
        <v>407865</v>
      </c>
      <c r="H3634" s="190"/>
      <c r="I3634" s="248" t="s">
        <v>693</v>
      </c>
      <c r="J3634" s="190"/>
      <c r="K3634" s="190"/>
      <c r="L3634" s="190"/>
      <c r="M3634" s="190"/>
      <c r="N3634" s="268">
        <v>451134.66</v>
      </c>
      <c r="O3634" s="268">
        <v>0</v>
      </c>
      <c r="P3634" s="190" t="s">
        <v>657</v>
      </c>
      <c r="Q3634" s="377"/>
    </row>
    <row r="3635" spans="1:17" ht="38.25">
      <c r="A3635" s="265" t="s">
        <v>691</v>
      </c>
      <c r="B3635" s="190"/>
      <c r="C3635" s="266" t="s">
        <v>1337</v>
      </c>
      <c r="D3635" s="267">
        <v>43980</v>
      </c>
      <c r="E3635" s="237" t="s">
        <v>8090</v>
      </c>
      <c r="F3635" s="237" t="s">
        <v>13</v>
      </c>
      <c r="G3635" s="237">
        <v>407867</v>
      </c>
      <c r="H3635" s="190"/>
      <c r="I3635" s="248" t="s">
        <v>693</v>
      </c>
      <c r="J3635" s="190"/>
      <c r="K3635" s="190"/>
      <c r="L3635" s="190"/>
      <c r="M3635" s="190"/>
      <c r="N3635" s="268">
        <v>3508063.92</v>
      </c>
      <c r="O3635" s="268">
        <v>0</v>
      </c>
      <c r="P3635" s="190" t="s">
        <v>657</v>
      </c>
      <c r="Q3635" s="377"/>
    </row>
    <row r="3636" spans="1:17" ht="38.25">
      <c r="A3636" s="265" t="s">
        <v>691</v>
      </c>
      <c r="B3636" s="190"/>
      <c r="C3636" s="266" t="s">
        <v>1337</v>
      </c>
      <c r="D3636" s="267">
        <v>43980</v>
      </c>
      <c r="E3636" s="237" t="s">
        <v>8091</v>
      </c>
      <c r="F3636" s="237" t="s">
        <v>13</v>
      </c>
      <c r="G3636" s="237">
        <v>407869</v>
      </c>
      <c r="H3636" s="190"/>
      <c r="I3636" s="248" t="s">
        <v>693</v>
      </c>
      <c r="J3636" s="190"/>
      <c r="K3636" s="190"/>
      <c r="L3636" s="190"/>
      <c r="M3636" s="190"/>
      <c r="N3636" s="268">
        <v>5216302.7</v>
      </c>
      <c r="O3636" s="268">
        <v>0</v>
      </c>
      <c r="P3636" s="190" t="s">
        <v>657</v>
      </c>
      <c r="Q3636" s="377"/>
    </row>
    <row r="3637" spans="1:17" ht="38.25">
      <c r="A3637" s="265" t="s">
        <v>691</v>
      </c>
      <c r="B3637" s="190"/>
      <c r="C3637" s="266" t="s">
        <v>1337</v>
      </c>
      <c r="D3637" s="267">
        <v>43980</v>
      </c>
      <c r="E3637" s="237" t="s">
        <v>8092</v>
      </c>
      <c r="F3637" s="237" t="s">
        <v>13</v>
      </c>
      <c r="G3637" s="237">
        <v>407871</v>
      </c>
      <c r="H3637" s="190"/>
      <c r="I3637" s="248" t="s">
        <v>693</v>
      </c>
      <c r="J3637" s="190"/>
      <c r="K3637" s="190"/>
      <c r="L3637" s="190"/>
      <c r="M3637" s="190"/>
      <c r="N3637" s="268">
        <v>332910.45</v>
      </c>
      <c r="O3637" s="268">
        <v>0</v>
      </c>
      <c r="P3637" s="190" t="s">
        <v>657</v>
      </c>
      <c r="Q3637" s="377"/>
    </row>
    <row r="3638" spans="1:17" ht="38.25">
      <c r="A3638" s="265" t="s">
        <v>691</v>
      </c>
      <c r="B3638" s="190"/>
      <c r="C3638" s="266" t="s">
        <v>1337</v>
      </c>
      <c r="D3638" s="267">
        <v>43980</v>
      </c>
      <c r="E3638" s="237" t="s">
        <v>8093</v>
      </c>
      <c r="F3638" s="237" t="s">
        <v>13</v>
      </c>
      <c r="G3638" s="237">
        <v>407873</v>
      </c>
      <c r="H3638" s="190"/>
      <c r="I3638" s="248" t="s">
        <v>693</v>
      </c>
      <c r="J3638" s="190"/>
      <c r="K3638" s="190"/>
      <c r="L3638" s="190"/>
      <c r="M3638" s="190"/>
      <c r="N3638" s="268">
        <v>2971689.92</v>
      </c>
      <c r="O3638" s="268">
        <v>0</v>
      </c>
      <c r="P3638" s="190" t="s">
        <v>657</v>
      </c>
      <c r="Q3638" s="377"/>
    </row>
    <row r="3639" spans="1:17" ht="38.25">
      <c r="A3639" s="265" t="s">
        <v>691</v>
      </c>
      <c r="B3639" s="190"/>
      <c r="C3639" s="266" t="s">
        <v>1337</v>
      </c>
      <c r="D3639" s="267">
        <v>43980</v>
      </c>
      <c r="E3639" s="237" t="s">
        <v>8094</v>
      </c>
      <c r="F3639" s="237" t="s">
        <v>13</v>
      </c>
      <c r="G3639" s="237">
        <v>407875</v>
      </c>
      <c r="H3639" s="190"/>
      <c r="I3639" s="248" t="s">
        <v>693</v>
      </c>
      <c r="J3639" s="190"/>
      <c r="K3639" s="190"/>
      <c r="L3639" s="190"/>
      <c r="M3639" s="190"/>
      <c r="N3639" s="268">
        <v>4418743.32</v>
      </c>
      <c r="O3639" s="268">
        <v>0</v>
      </c>
      <c r="P3639" s="190" t="s">
        <v>657</v>
      </c>
      <c r="Q3639" s="377"/>
    </row>
    <row r="3640" spans="1:17" ht="38.25">
      <c r="A3640" s="265" t="s">
        <v>691</v>
      </c>
      <c r="B3640" s="190"/>
      <c r="C3640" s="266" t="s">
        <v>1337</v>
      </c>
      <c r="D3640" s="267">
        <v>43980</v>
      </c>
      <c r="E3640" s="237" t="s">
        <v>8095</v>
      </c>
      <c r="F3640" s="237" t="s">
        <v>13</v>
      </c>
      <c r="G3640" s="237">
        <v>407877</v>
      </c>
      <c r="H3640" s="190"/>
      <c r="I3640" s="248" t="s">
        <v>693</v>
      </c>
      <c r="J3640" s="190"/>
      <c r="K3640" s="190"/>
      <c r="L3640" s="190"/>
      <c r="M3640" s="190"/>
      <c r="N3640" s="268">
        <v>774571.72</v>
      </c>
      <c r="O3640" s="268">
        <v>0</v>
      </c>
      <c r="P3640" s="190" t="s">
        <v>657</v>
      </c>
      <c r="Q3640" s="377"/>
    </row>
    <row r="3641" spans="1:17" ht="38.25">
      <c r="A3641" s="265" t="s">
        <v>691</v>
      </c>
      <c r="B3641" s="190"/>
      <c r="C3641" s="266" t="s">
        <v>1337</v>
      </c>
      <c r="D3641" s="267">
        <v>43980</v>
      </c>
      <c r="E3641" s="237" t="s">
        <v>8096</v>
      </c>
      <c r="F3641" s="237" t="s">
        <v>13</v>
      </c>
      <c r="G3641" s="237">
        <v>407879</v>
      </c>
      <c r="H3641" s="190"/>
      <c r="I3641" s="248" t="s">
        <v>693</v>
      </c>
      <c r="J3641" s="190"/>
      <c r="K3641" s="190"/>
      <c r="L3641" s="190"/>
      <c r="M3641" s="190"/>
      <c r="N3641" s="268">
        <v>12136597.58</v>
      </c>
      <c r="O3641" s="268">
        <v>0</v>
      </c>
      <c r="P3641" s="190" t="s">
        <v>657</v>
      </c>
      <c r="Q3641" s="377"/>
    </row>
    <row r="3642" spans="1:17" ht="38.25">
      <c r="A3642" s="265" t="s">
        <v>691</v>
      </c>
      <c r="B3642" s="190"/>
      <c r="C3642" s="266" t="s">
        <v>1337</v>
      </c>
      <c r="D3642" s="267">
        <v>43980</v>
      </c>
      <c r="E3642" s="237" t="s">
        <v>8097</v>
      </c>
      <c r="F3642" s="237" t="s">
        <v>13</v>
      </c>
      <c r="G3642" s="237">
        <v>407887</v>
      </c>
      <c r="H3642" s="190"/>
      <c r="I3642" s="248" t="s">
        <v>693</v>
      </c>
      <c r="J3642" s="190"/>
      <c r="K3642" s="190"/>
      <c r="L3642" s="190"/>
      <c r="M3642" s="190"/>
      <c r="N3642" s="268">
        <v>1501668.47</v>
      </c>
      <c r="O3642" s="268">
        <v>0</v>
      </c>
      <c r="P3642" s="190" t="s">
        <v>657</v>
      </c>
      <c r="Q3642" s="377"/>
    </row>
    <row r="3643" spans="1:17" ht="38.25">
      <c r="A3643" s="265" t="s">
        <v>691</v>
      </c>
      <c r="B3643" s="190"/>
      <c r="C3643" s="266" t="s">
        <v>1337</v>
      </c>
      <c r="D3643" s="267">
        <v>43980</v>
      </c>
      <c r="E3643" s="237" t="s">
        <v>8098</v>
      </c>
      <c r="F3643" s="237" t="s">
        <v>13</v>
      </c>
      <c r="G3643" s="237">
        <v>407881</v>
      </c>
      <c r="H3643" s="190"/>
      <c r="I3643" s="248" t="s">
        <v>693</v>
      </c>
      <c r="J3643" s="190"/>
      <c r="K3643" s="190"/>
      <c r="L3643" s="190"/>
      <c r="M3643" s="190"/>
      <c r="N3643" s="268">
        <v>8162095.3700000001</v>
      </c>
      <c r="O3643" s="268">
        <v>0</v>
      </c>
      <c r="P3643" s="190" t="s">
        <v>657</v>
      </c>
      <c r="Q3643" s="377"/>
    </row>
    <row r="3644" spans="1:17" ht="38.25">
      <c r="A3644" s="265" t="s">
        <v>691</v>
      </c>
      <c r="B3644" s="190"/>
      <c r="C3644" s="266" t="s">
        <v>1337</v>
      </c>
      <c r="D3644" s="267">
        <v>43980</v>
      </c>
      <c r="E3644" s="237" t="s">
        <v>8099</v>
      </c>
      <c r="F3644" s="237" t="s">
        <v>13</v>
      </c>
      <c r="G3644" s="237">
        <v>407883</v>
      </c>
      <c r="H3644" s="190"/>
      <c r="I3644" s="248" t="s">
        <v>693</v>
      </c>
      <c r="J3644" s="190"/>
      <c r="K3644" s="190"/>
      <c r="L3644" s="190"/>
      <c r="M3644" s="190"/>
      <c r="N3644" s="268">
        <v>2232900.4300000002</v>
      </c>
      <c r="O3644" s="268">
        <v>0</v>
      </c>
      <c r="P3644" s="190" t="s">
        <v>657</v>
      </c>
      <c r="Q3644" s="377"/>
    </row>
    <row r="3645" spans="1:17" ht="38.25">
      <c r="A3645" s="265" t="s">
        <v>691</v>
      </c>
      <c r="B3645" s="190"/>
      <c r="C3645" s="266" t="s">
        <v>1337</v>
      </c>
      <c r="D3645" s="267">
        <v>43980</v>
      </c>
      <c r="E3645" s="237" t="s">
        <v>8100</v>
      </c>
      <c r="F3645" s="237" t="s">
        <v>13</v>
      </c>
      <c r="G3645" s="237">
        <v>407885</v>
      </c>
      <c r="H3645" s="190"/>
      <c r="I3645" s="248" t="s">
        <v>693</v>
      </c>
      <c r="J3645" s="190"/>
      <c r="K3645" s="190"/>
      <c r="L3645" s="190"/>
      <c r="M3645" s="190"/>
      <c r="N3645" s="268">
        <v>530409.09</v>
      </c>
      <c r="O3645" s="268">
        <v>0</v>
      </c>
      <c r="P3645" s="190" t="s">
        <v>657</v>
      </c>
      <c r="Q3645" s="377"/>
    </row>
    <row r="3646" spans="1:17" ht="38.25">
      <c r="A3646" s="265" t="s">
        <v>691</v>
      </c>
      <c r="B3646" s="190"/>
      <c r="C3646" s="266" t="s">
        <v>1337</v>
      </c>
      <c r="D3646" s="267">
        <v>43980</v>
      </c>
      <c r="E3646" s="237" t="s">
        <v>8101</v>
      </c>
      <c r="F3646" s="237" t="s">
        <v>13</v>
      </c>
      <c r="G3646" s="237">
        <v>407889</v>
      </c>
      <c r="H3646" s="190"/>
      <c r="I3646" s="248" t="s">
        <v>693</v>
      </c>
      <c r="J3646" s="190"/>
      <c r="K3646" s="190"/>
      <c r="L3646" s="190"/>
      <c r="M3646" s="190"/>
      <c r="N3646" s="268">
        <v>1753165.61</v>
      </c>
      <c r="O3646" s="268">
        <v>0</v>
      </c>
      <c r="P3646" s="190" t="s">
        <v>657</v>
      </c>
      <c r="Q3646" s="377"/>
    </row>
    <row r="3647" spans="1:17" ht="51">
      <c r="A3647" s="265" t="s">
        <v>553</v>
      </c>
      <c r="B3647" s="190"/>
      <c r="C3647" s="266" t="s">
        <v>605</v>
      </c>
      <c r="D3647" s="267">
        <v>43980</v>
      </c>
      <c r="E3647" s="237" t="s">
        <v>8102</v>
      </c>
      <c r="F3647" s="237" t="s">
        <v>11</v>
      </c>
      <c r="G3647" s="237">
        <v>984093</v>
      </c>
      <c r="H3647" s="190"/>
      <c r="I3647" s="248" t="s">
        <v>1475</v>
      </c>
      <c r="J3647" s="190"/>
      <c r="K3647" s="190"/>
      <c r="L3647" s="190"/>
      <c r="M3647" s="190"/>
      <c r="N3647" s="268">
        <v>50</v>
      </c>
      <c r="O3647" s="268">
        <v>0</v>
      </c>
      <c r="P3647" s="190" t="s">
        <v>657</v>
      </c>
      <c r="Q3647" s="377"/>
    </row>
    <row r="3648" spans="1:17" ht="51">
      <c r="A3648" s="265" t="s">
        <v>554</v>
      </c>
      <c r="B3648" s="190"/>
      <c r="C3648" s="266" t="s">
        <v>728</v>
      </c>
      <c r="D3648" s="267">
        <v>43980</v>
      </c>
      <c r="E3648" s="237" t="s">
        <v>8103</v>
      </c>
      <c r="F3648" s="237" t="s">
        <v>11</v>
      </c>
      <c r="G3648" s="237">
        <v>984098</v>
      </c>
      <c r="H3648" s="190"/>
      <c r="I3648" s="248" t="s">
        <v>8648</v>
      </c>
      <c r="J3648" s="190"/>
      <c r="K3648" s="190"/>
      <c r="L3648" s="190"/>
      <c r="M3648" s="190"/>
      <c r="N3648" s="268">
        <v>50</v>
      </c>
      <c r="O3648" s="268">
        <v>0</v>
      </c>
      <c r="P3648" s="190" t="s">
        <v>657</v>
      </c>
      <c r="Q3648" s="377"/>
    </row>
    <row r="3649" spans="1:17" ht="38.25">
      <c r="A3649" s="265" t="s">
        <v>691</v>
      </c>
      <c r="B3649" s="190"/>
      <c r="C3649" s="266" t="s">
        <v>1337</v>
      </c>
      <c r="D3649" s="267">
        <v>43980</v>
      </c>
      <c r="E3649" s="237" t="s">
        <v>8104</v>
      </c>
      <c r="F3649" s="237" t="s">
        <v>13</v>
      </c>
      <c r="G3649" s="237">
        <v>407714</v>
      </c>
      <c r="H3649" s="190"/>
      <c r="I3649" s="248" t="s">
        <v>693</v>
      </c>
      <c r="J3649" s="190"/>
      <c r="K3649" s="190"/>
      <c r="L3649" s="190"/>
      <c r="M3649" s="190"/>
      <c r="N3649" s="268">
        <v>1874373.03</v>
      </c>
      <c r="O3649" s="268">
        <v>0</v>
      </c>
      <c r="P3649" s="190" t="s">
        <v>657</v>
      </c>
      <c r="Q3649" s="377"/>
    </row>
    <row r="3650" spans="1:17" ht="38.25">
      <c r="A3650" s="265" t="s">
        <v>691</v>
      </c>
      <c r="B3650" s="190"/>
      <c r="C3650" s="266" t="s">
        <v>1337</v>
      </c>
      <c r="D3650" s="267">
        <v>43980</v>
      </c>
      <c r="E3650" s="237" t="s">
        <v>8105</v>
      </c>
      <c r="F3650" s="237" t="s">
        <v>13</v>
      </c>
      <c r="G3650" s="237">
        <v>407716</v>
      </c>
      <c r="H3650" s="190"/>
      <c r="I3650" s="248" t="s">
        <v>693</v>
      </c>
      <c r="J3650" s="190"/>
      <c r="K3650" s="190"/>
      <c r="L3650" s="190"/>
      <c r="M3650" s="190"/>
      <c r="N3650" s="268">
        <v>5148185.72</v>
      </c>
      <c r="O3650" s="268">
        <v>0</v>
      </c>
      <c r="P3650" s="190" t="s">
        <v>657</v>
      </c>
      <c r="Q3650" s="377"/>
    </row>
    <row r="3651" spans="1:17" ht="38.25">
      <c r="A3651" s="265" t="s">
        <v>691</v>
      </c>
      <c r="B3651" s="190"/>
      <c r="C3651" s="266" t="s">
        <v>1337</v>
      </c>
      <c r="D3651" s="267">
        <v>43980</v>
      </c>
      <c r="E3651" s="237" t="s">
        <v>8106</v>
      </c>
      <c r="F3651" s="237" t="s">
        <v>13</v>
      </c>
      <c r="G3651" s="237">
        <v>407718</v>
      </c>
      <c r="H3651" s="190"/>
      <c r="I3651" s="248" t="s">
        <v>693</v>
      </c>
      <c r="J3651" s="190"/>
      <c r="K3651" s="190"/>
      <c r="L3651" s="190"/>
      <c r="M3651" s="190"/>
      <c r="N3651" s="268">
        <v>5148185.72</v>
      </c>
      <c r="O3651" s="268">
        <v>0</v>
      </c>
      <c r="P3651" s="190" t="s">
        <v>657</v>
      </c>
      <c r="Q3651" s="377"/>
    </row>
    <row r="3652" spans="1:17" ht="38.25">
      <c r="A3652" s="265" t="s">
        <v>691</v>
      </c>
      <c r="B3652" s="190"/>
      <c r="C3652" s="266" t="s">
        <v>1337</v>
      </c>
      <c r="D3652" s="267">
        <v>43980</v>
      </c>
      <c r="E3652" s="237" t="s">
        <v>8107</v>
      </c>
      <c r="F3652" s="237" t="s">
        <v>13</v>
      </c>
      <c r="G3652" s="237">
        <v>407720</v>
      </c>
      <c r="H3652" s="190"/>
      <c r="I3652" s="248" t="s">
        <v>693</v>
      </c>
      <c r="J3652" s="190"/>
      <c r="K3652" s="190"/>
      <c r="L3652" s="190"/>
      <c r="M3652" s="190"/>
      <c r="N3652" s="268">
        <v>4361041.26</v>
      </c>
      <c r="O3652" s="268">
        <v>0</v>
      </c>
      <c r="P3652" s="190" t="s">
        <v>657</v>
      </c>
      <c r="Q3652" s="377"/>
    </row>
    <row r="3653" spans="1:17" ht="38.25">
      <c r="A3653" s="265" t="s">
        <v>691</v>
      </c>
      <c r="B3653" s="190"/>
      <c r="C3653" s="266" t="s">
        <v>1337</v>
      </c>
      <c r="D3653" s="267">
        <v>43980</v>
      </c>
      <c r="E3653" s="237" t="s">
        <v>8108</v>
      </c>
      <c r="F3653" s="237" t="s">
        <v>13</v>
      </c>
      <c r="G3653" s="237">
        <v>407722</v>
      </c>
      <c r="H3653" s="190"/>
      <c r="I3653" s="248" t="s">
        <v>693</v>
      </c>
      <c r="J3653" s="190"/>
      <c r="K3653" s="190"/>
      <c r="L3653" s="190"/>
      <c r="M3653" s="190"/>
      <c r="N3653" s="268">
        <v>11978112.09</v>
      </c>
      <c r="O3653" s="268">
        <v>0</v>
      </c>
      <c r="P3653" s="190" t="s">
        <v>657</v>
      </c>
      <c r="Q3653" s="377"/>
    </row>
    <row r="3654" spans="1:17" ht="38.25">
      <c r="A3654" s="265" t="s">
        <v>691</v>
      </c>
      <c r="B3654" s="190"/>
      <c r="C3654" s="266" t="s">
        <v>1337</v>
      </c>
      <c r="D3654" s="267">
        <v>43980</v>
      </c>
      <c r="E3654" s="237" t="s">
        <v>8109</v>
      </c>
      <c r="F3654" s="237" t="s">
        <v>13</v>
      </c>
      <c r="G3654" s="237">
        <v>407724</v>
      </c>
      <c r="H3654" s="190"/>
      <c r="I3654" s="248" t="s">
        <v>693</v>
      </c>
      <c r="J3654" s="190"/>
      <c r="K3654" s="190"/>
      <c r="L3654" s="190"/>
      <c r="M3654" s="190"/>
      <c r="N3654" s="268">
        <v>2203742.14</v>
      </c>
      <c r="O3654" s="268">
        <v>0</v>
      </c>
      <c r="P3654" s="190" t="s">
        <v>657</v>
      </c>
      <c r="Q3654" s="377"/>
    </row>
    <row r="3655" spans="1:17" ht="38.25">
      <c r="A3655" s="265" t="s">
        <v>691</v>
      </c>
      <c r="B3655" s="190"/>
      <c r="C3655" s="266" t="s">
        <v>1337</v>
      </c>
      <c r="D3655" s="267">
        <v>43980</v>
      </c>
      <c r="E3655" s="237" t="s">
        <v>8110</v>
      </c>
      <c r="F3655" s="237" t="s">
        <v>13</v>
      </c>
      <c r="G3655" s="237">
        <v>407726</v>
      </c>
      <c r="H3655" s="190"/>
      <c r="I3655" s="248" t="s">
        <v>693</v>
      </c>
      <c r="J3655" s="190"/>
      <c r="K3655" s="190"/>
      <c r="L3655" s="190"/>
      <c r="M3655" s="190"/>
      <c r="N3655" s="268">
        <v>2203742.14</v>
      </c>
      <c r="O3655" s="268">
        <v>0</v>
      </c>
      <c r="P3655" s="190" t="s">
        <v>657</v>
      </c>
      <c r="Q3655" s="377"/>
    </row>
    <row r="3656" spans="1:17" ht="38.25">
      <c r="A3656" s="265" t="s">
        <v>691</v>
      </c>
      <c r="B3656" s="190"/>
      <c r="C3656" s="266" t="s">
        <v>1337</v>
      </c>
      <c r="D3656" s="267">
        <v>43980</v>
      </c>
      <c r="E3656" s="237" t="s">
        <v>8111</v>
      </c>
      <c r="F3656" s="237" t="s">
        <v>13</v>
      </c>
      <c r="G3656" s="237">
        <v>407728</v>
      </c>
      <c r="H3656" s="190"/>
      <c r="I3656" s="248" t="s">
        <v>693</v>
      </c>
      <c r="J3656" s="190"/>
      <c r="K3656" s="190"/>
      <c r="L3656" s="190"/>
      <c r="M3656" s="190"/>
      <c r="N3656" s="268">
        <v>1899173.37</v>
      </c>
      <c r="O3656" s="268">
        <v>0</v>
      </c>
      <c r="P3656" s="190" t="s">
        <v>657</v>
      </c>
      <c r="Q3656" s="377"/>
    </row>
    <row r="3657" spans="1:17" ht="38.25">
      <c r="A3657" s="265" t="s">
        <v>691</v>
      </c>
      <c r="B3657" s="190"/>
      <c r="C3657" s="266" t="s">
        <v>1337</v>
      </c>
      <c r="D3657" s="267">
        <v>43980</v>
      </c>
      <c r="E3657" s="237" t="s">
        <v>8112</v>
      </c>
      <c r="F3657" s="237" t="s">
        <v>13</v>
      </c>
      <c r="G3657" s="237">
        <v>407730</v>
      </c>
      <c r="H3657" s="190"/>
      <c r="I3657" s="248" t="s">
        <v>693</v>
      </c>
      <c r="J3657" s="190"/>
      <c r="K3657" s="190"/>
      <c r="L3657" s="190"/>
      <c r="M3657" s="190"/>
      <c r="N3657" s="268">
        <v>1239094.3600000001</v>
      </c>
      <c r="O3657" s="268">
        <v>0</v>
      </c>
      <c r="P3657" s="190" t="s">
        <v>657</v>
      </c>
      <c r="Q3657" s="377"/>
    </row>
    <row r="3658" spans="1:17" ht="38.25">
      <c r="A3658" s="265" t="s">
        <v>691</v>
      </c>
      <c r="B3658" s="190"/>
      <c r="C3658" s="266" t="s">
        <v>1337</v>
      </c>
      <c r="D3658" s="267">
        <v>43980</v>
      </c>
      <c r="E3658" s="237" t="s">
        <v>8113</v>
      </c>
      <c r="F3658" s="237" t="s">
        <v>13</v>
      </c>
      <c r="G3658" s="237">
        <v>407732</v>
      </c>
      <c r="H3658" s="190"/>
      <c r="I3658" s="248" t="s">
        <v>693</v>
      </c>
      <c r="J3658" s="190"/>
      <c r="K3658" s="190"/>
      <c r="L3658" s="190"/>
      <c r="M3658" s="190"/>
      <c r="N3658" s="268">
        <v>1049640.03</v>
      </c>
      <c r="O3658" s="268">
        <v>0</v>
      </c>
      <c r="P3658" s="190" t="s">
        <v>657</v>
      </c>
      <c r="Q3658" s="377"/>
    </row>
    <row r="3659" spans="1:17" ht="38.25">
      <c r="A3659" s="265" t="s">
        <v>691</v>
      </c>
      <c r="B3659" s="190"/>
      <c r="C3659" s="266" t="s">
        <v>1337</v>
      </c>
      <c r="D3659" s="267">
        <v>43980</v>
      </c>
      <c r="E3659" s="237" t="s">
        <v>8114</v>
      </c>
      <c r="F3659" s="237" t="s">
        <v>13</v>
      </c>
      <c r="G3659" s="237">
        <v>407734</v>
      </c>
      <c r="H3659" s="190"/>
      <c r="I3659" s="248" t="s">
        <v>693</v>
      </c>
      <c r="J3659" s="190"/>
      <c r="K3659" s="190"/>
      <c r="L3659" s="190"/>
      <c r="M3659" s="190"/>
      <c r="N3659" s="268">
        <v>282009.32</v>
      </c>
      <c r="O3659" s="268">
        <v>0</v>
      </c>
      <c r="P3659" s="190" t="s">
        <v>657</v>
      </c>
      <c r="Q3659" s="377"/>
    </row>
    <row r="3660" spans="1:17" ht="38.25">
      <c r="A3660" s="265" t="s">
        <v>691</v>
      </c>
      <c r="B3660" s="190"/>
      <c r="C3660" s="266" t="s">
        <v>1337</v>
      </c>
      <c r="D3660" s="267">
        <v>43980</v>
      </c>
      <c r="E3660" s="237" t="s">
        <v>8115</v>
      </c>
      <c r="F3660" s="237" t="s">
        <v>13</v>
      </c>
      <c r="G3660" s="237">
        <v>407736</v>
      </c>
      <c r="H3660" s="190"/>
      <c r="I3660" s="248" t="s">
        <v>693</v>
      </c>
      <c r="J3660" s="190"/>
      <c r="K3660" s="190"/>
      <c r="L3660" s="190"/>
      <c r="M3660" s="190"/>
      <c r="N3660" s="268">
        <v>2882959.59</v>
      </c>
      <c r="O3660" s="268">
        <v>0</v>
      </c>
      <c r="P3660" s="190" t="s">
        <v>657</v>
      </c>
      <c r="Q3660" s="377"/>
    </row>
    <row r="3661" spans="1:17" ht="38.25">
      <c r="A3661" s="265" t="s">
        <v>691</v>
      </c>
      <c r="B3661" s="190"/>
      <c r="C3661" s="266" t="s">
        <v>1337</v>
      </c>
      <c r="D3661" s="267">
        <v>43980</v>
      </c>
      <c r="E3661" s="237" t="s">
        <v>8116</v>
      </c>
      <c r="F3661" s="237" t="s">
        <v>13</v>
      </c>
      <c r="G3661" s="237">
        <v>407738</v>
      </c>
      <c r="H3661" s="190"/>
      <c r="I3661" s="248" t="s">
        <v>693</v>
      </c>
      <c r="J3661" s="190"/>
      <c r="K3661" s="190"/>
      <c r="L3661" s="190"/>
      <c r="M3661" s="190"/>
      <c r="N3661" s="268">
        <v>142506.28</v>
      </c>
      <c r="O3661" s="268">
        <v>0</v>
      </c>
      <c r="P3661" s="190" t="s">
        <v>657</v>
      </c>
      <c r="Q3661" s="377"/>
    </row>
    <row r="3662" spans="1:17" ht="38.25">
      <c r="A3662" s="265" t="s">
        <v>691</v>
      </c>
      <c r="B3662" s="190"/>
      <c r="C3662" s="266" t="s">
        <v>1337</v>
      </c>
      <c r="D3662" s="267">
        <v>43980</v>
      </c>
      <c r="E3662" s="237" t="s">
        <v>8117</v>
      </c>
      <c r="F3662" s="237" t="s">
        <v>13</v>
      </c>
      <c r="G3662" s="237">
        <v>407740</v>
      </c>
      <c r="H3662" s="190"/>
      <c r="I3662" s="248" t="s">
        <v>693</v>
      </c>
      <c r="J3662" s="190"/>
      <c r="K3662" s="190"/>
      <c r="L3662" s="190"/>
      <c r="M3662" s="190"/>
      <c r="N3662" s="268">
        <v>597142.42000000004</v>
      </c>
      <c r="O3662" s="268">
        <v>0</v>
      </c>
      <c r="P3662" s="190" t="s">
        <v>657</v>
      </c>
      <c r="Q3662" s="377"/>
    </row>
    <row r="3663" spans="1:17" ht="38.25">
      <c r="A3663" s="265" t="s">
        <v>691</v>
      </c>
      <c r="B3663" s="190"/>
      <c r="C3663" s="266" t="s">
        <v>1337</v>
      </c>
      <c r="D3663" s="267">
        <v>43980</v>
      </c>
      <c r="E3663" s="237" t="s">
        <v>8118</v>
      </c>
      <c r="F3663" s="237" t="s">
        <v>13</v>
      </c>
      <c r="G3663" s="237">
        <v>407748</v>
      </c>
      <c r="H3663" s="190"/>
      <c r="I3663" s="248" t="s">
        <v>693</v>
      </c>
      <c r="J3663" s="190"/>
      <c r="K3663" s="190"/>
      <c r="L3663" s="190"/>
      <c r="M3663" s="190"/>
      <c r="N3663" s="268">
        <v>2061235.86</v>
      </c>
      <c r="O3663" s="268">
        <v>0</v>
      </c>
      <c r="P3663" s="190" t="s">
        <v>657</v>
      </c>
      <c r="Q3663" s="377"/>
    </row>
    <row r="3664" spans="1:17" ht="38.25">
      <c r="A3664" s="265" t="s">
        <v>691</v>
      </c>
      <c r="B3664" s="190"/>
      <c r="C3664" s="266" t="s">
        <v>1337</v>
      </c>
      <c r="D3664" s="267">
        <v>43980</v>
      </c>
      <c r="E3664" s="237" t="s">
        <v>8119</v>
      </c>
      <c r="F3664" s="237" t="s">
        <v>13</v>
      </c>
      <c r="G3664" s="237">
        <v>407742</v>
      </c>
      <c r="H3664" s="190"/>
      <c r="I3664" s="248" t="s">
        <v>693</v>
      </c>
      <c r="J3664" s="190"/>
      <c r="K3664" s="190"/>
      <c r="L3664" s="190"/>
      <c r="M3664" s="190"/>
      <c r="N3664" s="268">
        <v>1640121.8</v>
      </c>
      <c r="O3664" s="268">
        <v>0</v>
      </c>
      <c r="P3664" s="190" t="s">
        <v>657</v>
      </c>
      <c r="Q3664" s="377"/>
    </row>
    <row r="3665" spans="1:17" ht="38.25">
      <c r="A3665" s="265" t="s">
        <v>691</v>
      </c>
      <c r="B3665" s="190"/>
      <c r="C3665" s="266" t="s">
        <v>1337</v>
      </c>
      <c r="D3665" s="267">
        <v>43980</v>
      </c>
      <c r="E3665" s="237" t="s">
        <v>8120</v>
      </c>
      <c r="F3665" s="237" t="s">
        <v>13</v>
      </c>
      <c r="G3665" s="237">
        <v>407744</v>
      </c>
      <c r="H3665" s="190"/>
      <c r="I3665" s="248" t="s">
        <v>693</v>
      </c>
      <c r="J3665" s="190"/>
      <c r="K3665" s="190"/>
      <c r="L3665" s="190"/>
      <c r="M3665" s="190"/>
      <c r="N3665" s="268">
        <v>4079031.94</v>
      </c>
      <c r="O3665" s="268">
        <v>0</v>
      </c>
      <c r="P3665" s="190" t="s">
        <v>657</v>
      </c>
      <c r="Q3665" s="377"/>
    </row>
    <row r="3666" spans="1:17" ht="38.25">
      <c r="A3666" s="265" t="s">
        <v>691</v>
      </c>
      <c r="B3666" s="190"/>
      <c r="C3666" s="266" t="s">
        <v>1337</v>
      </c>
      <c r="D3666" s="267">
        <v>43980</v>
      </c>
      <c r="E3666" s="237" t="s">
        <v>8121</v>
      </c>
      <c r="F3666" s="237" t="s">
        <v>13</v>
      </c>
      <c r="G3666" s="237">
        <v>407746</v>
      </c>
      <c r="H3666" s="190"/>
      <c r="I3666" s="248" t="s">
        <v>693</v>
      </c>
      <c r="J3666" s="190"/>
      <c r="K3666" s="190"/>
      <c r="L3666" s="190"/>
      <c r="M3666" s="190"/>
      <c r="N3666" s="268">
        <v>3816016.73</v>
      </c>
      <c r="O3666" s="268">
        <v>0</v>
      </c>
      <c r="P3666" s="190" t="s">
        <v>657</v>
      </c>
      <c r="Q3666" s="377"/>
    </row>
    <row r="3667" spans="1:17" ht="38.25">
      <c r="A3667" s="265" t="s">
        <v>691</v>
      </c>
      <c r="B3667" s="190"/>
      <c r="C3667" s="266" t="s">
        <v>1337</v>
      </c>
      <c r="D3667" s="267">
        <v>43980</v>
      </c>
      <c r="E3667" s="237" t="s">
        <v>8122</v>
      </c>
      <c r="F3667" s="237" t="s">
        <v>13</v>
      </c>
      <c r="G3667" s="237">
        <v>407750</v>
      </c>
      <c r="H3667" s="190"/>
      <c r="I3667" s="248" t="s">
        <v>693</v>
      </c>
      <c r="J3667" s="190"/>
      <c r="K3667" s="190"/>
      <c r="L3667" s="190"/>
      <c r="M3667" s="190"/>
      <c r="N3667" s="268">
        <v>17985168.989999998</v>
      </c>
      <c r="O3667" s="268">
        <v>0</v>
      </c>
      <c r="P3667" s="190" t="s">
        <v>657</v>
      </c>
      <c r="Q3667" s="377"/>
    </row>
    <row r="3668" spans="1:17" ht="38.25">
      <c r="A3668" s="265" t="s">
        <v>691</v>
      </c>
      <c r="B3668" s="190"/>
      <c r="C3668" s="266" t="s">
        <v>1337</v>
      </c>
      <c r="D3668" s="267">
        <v>43980</v>
      </c>
      <c r="E3668" s="237" t="s">
        <v>8123</v>
      </c>
      <c r="F3668" s="237" t="s">
        <v>13</v>
      </c>
      <c r="G3668" s="237">
        <v>407752</v>
      </c>
      <c r="H3668" s="190"/>
      <c r="I3668" s="248" t="s">
        <v>693</v>
      </c>
      <c r="J3668" s="190"/>
      <c r="K3668" s="190"/>
      <c r="L3668" s="190"/>
      <c r="M3668" s="190"/>
      <c r="N3668" s="268">
        <v>35864147.229999997</v>
      </c>
      <c r="O3668" s="268">
        <v>0</v>
      </c>
      <c r="P3668" s="190" t="s">
        <v>657</v>
      </c>
      <c r="Q3668" s="377"/>
    </row>
    <row r="3669" spans="1:17" ht="38.25">
      <c r="A3669" s="265" t="s">
        <v>691</v>
      </c>
      <c r="B3669" s="190"/>
      <c r="C3669" s="266" t="s">
        <v>1337</v>
      </c>
      <c r="D3669" s="267">
        <v>43980</v>
      </c>
      <c r="E3669" s="237" t="s">
        <v>8124</v>
      </c>
      <c r="F3669" s="237" t="s">
        <v>13</v>
      </c>
      <c r="G3669" s="237">
        <v>407754</v>
      </c>
      <c r="H3669" s="190"/>
      <c r="I3669" s="248" t="s">
        <v>693</v>
      </c>
      <c r="J3669" s="190"/>
      <c r="K3669" s="190"/>
      <c r="L3669" s="190"/>
      <c r="M3669" s="190"/>
      <c r="N3669" s="268">
        <v>12661.16</v>
      </c>
      <c r="O3669" s="268">
        <v>0</v>
      </c>
      <c r="P3669" s="190" t="s">
        <v>657</v>
      </c>
      <c r="Q3669" s="377"/>
    </row>
    <row r="3670" spans="1:17" ht="38.25">
      <c r="A3670" s="265" t="s">
        <v>691</v>
      </c>
      <c r="B3670" s="190"/>
      <c r="C3670" s="266" t="s">
        <v>1337</v>
      </c>
      <c r="D3670" s="267">
        <v>43980</v>
      </c>
      <c r="E3670" s="237" t="s">
        <v>8125</v>
      </c>
      <c r="F3670" s="237" t="s">
        <v>13</v>
      </c>
      <c r="G3670" s="237">
        <v>407756</v>
      </c>
      <c r="H3670" s="190"/>
      <c r="I3670" s="248" t="s">
        <v>693</v>
      </c>
      <c r="J3670" s="190"/>
      <c r="K3670" s="190"/>
      <c r="L3670" s="190"/>
      <c r="M3670" s="190"/>
      <c r="N3670" s="268">
        <v>12495.83</v>
      </c>
      <c r="O3670" s="268">
        <v>0</v>
      </c>
      <c r="P3670" s="190" t="s">
        <v>657</v>
      </c>
      <c r="Q3670" s="377"/>
    </row>
    <row r="3671" spans="1:17" ht="38.25">
      <c r="A3671" s="265" t="s">
        <v>691</v>
      </c>
      <c r="B3671" s="190"/>
      <c r="C3671" s="266" t="s">
        <v>1337</v>
      </c>
      <c r="D3671" s="267">
        <v>43980</v>
      </c>
      <c r="E3671" s="237" t="s">
        <v>8126</v>
      </c>
      <c r="F3671" s="237" t="s">
        <v>13</v>
      </c>
      <c r="G3671" s="237">
        <v>407758</v>
      </c>
      <c r="H3671" s="190"/>
      <c r="I3671" s="248" t="s">
        <v>693</v>
      </c>
      <c r="J3671" s="190"/>
      <c r="K3671" s="190"/>
      <c r="L3671" s="190"/>
      <c r="M3671" s="190"/>
      <c r="N3671" s="268">
        <v>12495.83</v>
      </c>
      <c r="O3671" s="268">
        <v>0</v>
      </c>
      <c r="P3671" s="190" t="s">
        <v>657</v>
      </c>
      <c r="Q3671" s="377"/>
    </row>
    <row r="3672" spans="1:17" ht="38.25">
      <c r="A3672" s="265" t="s">
        <v>691</v>
      </c>
      <c r="B3672" s="190"/>
      <c r="C3672" s="266" t="s">
        <v>1337</v>
      </c>
      <c r="D3672" s="267">
        <v>43980</v>
      </c>
      <c r="E3672" s="237" t="s">
        <v>8127</v>
      </c>
      <c r="F3672" s="237" t="s">
        <v>13</v>
      </c>
      <c r="G3672" s="237">
        <v>407760</v>
      </c>
      <c r="H3672" s="190"/>
      <c r="I3672" s="248" t="s">
        <v>693</v>
      </c>
      <c r="J3672" s="190"/>
      <c r="K3672" s="190"/>
      <c r="L3672" s="190"/>
      <c r="M3672" s="190"/>
      <c r="N3672" s="268">
        <v>12495.83</v>
      </c>
      <c r="O3672" s="268">
        <v>0</v>
      </c>
      <c r="P3672" s="190" t="s">
        <v>657</v>
      </c>
      <c r="Q3672" s="377"/>
    </row>
    <row r="3673" spans="1:17" ht="38.25">
      <c r="A3673" s="265" t="s">
        <v>691</v>
      </c>
      <c r="B3673" s="190"/>
      <c r="C3673" s="266" t="s">
        <v>1337</v>
      </c>
      <c r="D3673" s="267">
        <v>43980</v>
      </c>
      <c r="E3673" s="237" t="s">
        <v>8128</v>
      </c>
      <c r="F3673" s="237" t="s">
        <v>13</v>
      </c>
      <c r="G3673" s="237">
        <v>407891</v>
      </c>
      <c r="H3673" s="190"/>
      <c r="I3673" s="248" t="s">
        <v>693</v>
      </c>
      <c r="J3673" s="190"/>
      <c r="K3673" s="190"/>
      <c r="L3673" s="190"/>
      <c r="M3673" s="190"/>
      <c r="N3673" s="268">
        <v>1423238.37</v>
      </c>
      <c r="O3673" s="268">
        <v>0</v>
      </c>
      <c r="P3673" s="190" t="s">
        <v>657</v>
      </c>
      <c r="Q3673" s="377"/>
    </row>
    <row r="3674" spans="1:17" ht="38.25">
      <c r="A3674" s="265" t="s">
        <v>691</v>
      </c>
      <c r="B3674" s="190"/>
      <c r="C3674" s="266" t="s">
        <v>1337</v>
      </c>
      <c r="D3674" s="267">
        <v>43980</v>
      </c>
      <c r="E3674" s="237" t="s">
        <v>8129</v>
      </c>
      <c r="F3674" s="237" t="s">
        <v>13</v>
      </c>
      <c r="G3674" s="237">
        <v>407893</v>
      </c>
      <c r="H3674" s="190"/>
      <c r="I3674" s="248" t="s">
        <v>693</v>
      </c>
      <c r="J3674" s="190"/>
      <c r="K3674" s="190"/>
      <c r="L3674" s="190"/>
      <c r="M3674" s="190"/>
      <c r="N3674" s="268">
        <v>3909091.36</v>
      </c>
      <c r="O3674" s="268">
        <v>0</v>
      </c>
      <c r="P3674" s="190" t="s">
        <v>657</v>
      </c>
      <c r="Q3674" s="377"/>
    </row>
    <row r="3675" spans="1:17" ht="38.25">
      <c r="A3675" s="265" t="s">
        <v>691</v>
      </c>
      <c r="B3675" s="190"/>
      <c r="C3675" s="266" t="s">
        <v>1337</v>
      </c>
      <c r="D3675" s="267">
        <v>43980</v>
      </c>
      <c r="E3675" s="237" t="s">
        <v>8130</v>
      </c>
      <c r="F3675" s="237" t="s">
        <v>13</v>
      </c>
      <c r="G3675" s="237">
        <v>407895</v>
      </c>
      <c r="H3675" s="190"/>
      <c r="I3675" s="248" t="s">
        <v>693</v>
      </c>
      <c r="J3675" s="190"/>
      <c r="K3675" s="190"/>
      <c r="L3675" s="190"/>
      <c r="M3675" s="190"/>
      <c r="N3675" s="268">
        <v>4815275.2699999996</v>
      </c>
      <c r="O3675" s="268">
        <v>0</v>
      </c>
      <c r="P3675" s="190" t="s">
        <v>657</v>
      </c>
      <c r="Q3675" s="377"/>
    </row>
    <row r="3676" spans="1:17" ht="38.25">
      <c r="A3676" s="265" t="s">
        <v>691</v>
      </c>
      <c r="B3676" s="190"/>
      <c r="C3676" s="266" t="s">
        <v>1337</v>
      </c>
      <c r="D3676" s="267">
        <v>43980</v>
      </c>
      <c r="E3676" s="237" t="s">
        <v>8131</v>
      </c>
      <c r="F3676" s="237" t="s">
        <v>13</v>
      </c>
      <c r="G3676" s="237">
        <v>407897</v>
      </c>
      <c r="H3676" s="190"/>
      <c r="I3676" s="248" t="s">
        <v>693</v>
      </c>
      <c r="J3676" s="190"/>
      <c r="K3676" s="190"/>
      <c r="L3676" s="190"/>
      <c r="M3676" s="190"/>
      <c r="N3676" s="268">
        <v>3311401.23</v>
      </c>
      <c r="O3676" s="268">
        <v>0</v>
      </c>
      <c r="P3676" s="190" t="s">
        <v>657</v>
      </c>
      <c r="Q3676" s="377"/>
    </row>
    <row r="3677" spans="1:17" ht="38.25">
      <c r="A3677" s="265" t="s">
        <v>691</v>
      </c>
      <c r="B3677" s="190"/>
      <c r="C3677" s="266" t="s">
        <v>1337</v>
      </c>
      <c r="D3677" s="267">
        <v>43980</v>
      </c>
      <c r="E3677" s="237" t="s">
        <v>8132</v>
      </c>
      <c r="F3677" s="237" t="s">
        <v>13</v>
      </c>
      <c r="G3677" s="237">
        <v>407899</v>
      </c>
      <c r="H3677" s="190"/>
      <c r="I3677" s="248" t="s">
        <v>693</v>
      </c>
      <c r="J3677" s="190"/>
      <c r="K3677" s="190"/>
      <c r="L3677" s="190"/>
      <c r="M3677" s="190"/>
      <c r="N3677" s="268">
        <v>1389351.41</v>
      </c>
      <c r="O3677" s="268">
        <v>0</v>
      </c>
      <c r="P3677" s="190" t="s">
        <v>657</v>
      </c>
      <c r="Q3677" s="377"/>
    </row>
    <row r="3678" spans="1:17" ht="38.25">
      <c r="A3678" s="265" t="s">
        <v>691</v>
      </c>
      <c r="B3678" s="190"/>
      <c r="C3678" s="266" t="s">
        <v>1337</v>
      </c>
      <c r="D3678" s="267">
        <v>43980</v>
      </c>
      <c r="E3678" s="237" t="s">
        <v>8133</v>
      </c>
      <c r="F3678" s="237" t="s">
        <v>13</v>
      </c>
      <c r="G3678" s="237">
        <v>407901</v>
      </c>
      <c r="H3678" s="190"/>
      <c r="I3678" s="248" t="s">
        <v>693</v>
      </c>
      <c r="J3678" s="190"/>
      <c r="K3678" s="190"/>
      <c r="L3678" s="190"/>
      <c r="M3678" s="190"/>
      <c r="N3678" s="268">
        <v>11203540.369999999</v>
      </c>
      <c r="O3678" s="268">
        <v>0</v>
      </c>
      <c r="P3678" s="190" t="s">
        <v>657</v>
      </c>
      <c r="Q3678" s="377"/>
    </row>
    <row r="3679" spans="1:17" ht="38.25">
      <c r="A3679" s="265" t="s">
        <v>691</v>
      </c>
      <c r="B3679" s="190"/>
      <c r="C3679" s="266" t="s">
        <v>1337</v>
      </c>
      <c r="D3679" s="267">
        <v>43980</v>
      </c>
      <c r="E3679" s="237" t="s">
        <v>8134</v>
      </c>
      <c r="F3679" s="237" t="s">
        <v>13</v>
      </c>
      <c r="G3679" s="237">
        <v>407903</v>
      </c>
      <c r="H3679" s="190"/>
      <c r="I3679" s="248" t="s">
        <v>693</v>
      </c>
      <c r="J3679" s="190"/>
      <c r="K3679" s="190"/>
      <c r="L3679" s="190"/>
      <c r="M3679" s="190"/>
      <c r="N3679" s="268">
        <v>9095152.5700000003</v>
      </c>
      <c r="O3679" s="268">
        <v>0</v>
      </c>
      <c r="P3679" s="190" t="s">
        <v>657</v>
      </c>
      <c r="Q3679" s="377"/>
    </row>
    <row r="3680" spans="1:17" ht="38.25">
      <c r="A3680" s="265" t="s">
        <v>691</v>
      </c>
      <c r="B3680" s="190"/>
      <c r="C3680" s="266" t="s">
        <v>1337</v>
      </c>
      <c r="D3680" s="267">
        <v>43980</v>
      </c>
      <c r="E3680" s="237" t="s">
        <v>8135</v>
      </c>
      <c r="F3680" s="237" t="s">
        <v>13</v>
      </c>
      <c r="G3680" s="237">
        <v>407905</v>
      </c>
      <c r="H3680" s="190"/>
      <c r="I3680" s="248" t="s">
        <v>693</v>
      </c>
      <c r="J3680" s="190"/>
      <c r="K3680" s="190"/>
      <c r="L3680" s="190"/>
      <c r="M3680" s="190"/>
      <c r="N3680" s="268">
        <v>1673333.05</v>
      </c>
      <c r="O3680" s="268">
        <v>0</v>
      </c>
      <c r="P3680" s="190" t="s">
        <v>657</v>
      </c>
      <c r="Q3680" s="377"/>
    </row>
    <row r="3681" spans="1:17" ht="38.25">
      <c r="A3681" s="265" t="s">
        <v>691</v>
      </c>
      <c r="B3681" s="190"/>
      <c r="C3681" s="266" t="s">
        <v>1337</v>
      </c>
      <c r="D3681" s="267">
        <v>43980</v>
      </c>
      <c r="E3681" s="237" t="s">
        <v>8136</v>
      </c>
      <c r="F3681" s="237" t="s">
        <v>13</v>
      </c>
      <c r="G3681" s="237">
        <v>407907</v>
      </c>
      <c r="H3681" s="190"/>
      <c r="I3681" s="248" t="s">
        <v>693</v>
      </c>
      <c r="J3681" s="190"/>
      <c r="K3681" s="190"/>
      <c r="L3681" s="190"/>
      <c r="M3681" s="190"/>
      <c r="N3681" s="268">
        <v>702073.67</v>
      </c>
      <c r="O3681" s="268">
        <v>0</v>
      </c>
      <c r="P3681" s="190" t="s">
        <v>657</v>
      </c>
      <c r="Q3681" s="377"/>
    </row>
    <row r="3682" spans="1:17" ht="38.25">
      <c r="A3682" s="265" t="s">
        <v>691</v>
      </c>
      <c r="B3682" s="190"/>
      <c r="C3682" s="266" t="s">
        <v>1337</v>
      </c>
      <c r="D3682" s="267">
        <v>43980</v>
      </c>
      <c r="E3682" s="237" t="s">
        <v>8137</v>
      </c>
      <c r="F3682" s="237" t="s">
        <v>13</v>
      </c>
      <c r="G3682" s="237">
        <v>407909</v>
      </c>
      <c r="H3682" s="190"/>
      <c r="I3682" s="248" t="s">
        <v>693</v>
      </c>
      <c r="J3682" s="190"/>
      <c r="K3682" s="190"/>
      <c r="L3682" s="190"/>
      <c r="M3682" s="190"/>
      <c r="N3682" s="268">
        <v>14304358.4</v>
      </c>
      <c r="O3682" s="268">
        <v>0</v>
      </c>
      <c r="P3682" s="190" t="s">
        <v>657</v>
      </c>
      <c r="Q3682" s="377"/>
    </row>
    <row r="3683" spans="1:17" ht="38.25">
      <c r="A3683" s="265" t="s">
        <v>691</v>
      </c>
      <c r="B3683" s="190"/>
      <c r="C3683" s="266" t="s">
        <v>1337</v>
      </c>
      <c r="D3683" s="267">
        <v>43980</v>
      </c>
      <c r="E3683" s="237" t="s">
        <v>8138</v>
      </c>
      <c r="F3683" s="237" t="s">
        <v>13</v>
      </c>
      <c r="G3683" s="237">
        <v>407911</v>
      </c>
      <c r="H3683" s="190"/>
      <c r="I3683" s="248" t="s">
        <v>693</v>
      </c>
      <c r="J3683" s="190"/>
      <c r="K3683" s="190"/>
      <c r="L3683" s="190"/>
      <c r="M3683" s="190"/>
      <c r="N3683" s="268">
        <v>14025238.99</v>
      </c>
      <c r="O3683" s="268">
        <v>0</v>
      </c>
      <c r="P3683" s="190" t="s">
        <v>657</v>
      </c>
      <c r="Q3683" s="377"/>
    </row>
    <row r="3684" spans="1:17" ht="38.25">
      <c r="A3684" s="265" t="s">
        <v>691</v>
      </c>
      <c r="B3684" s="190"/>
      <c r="C3684" s="266" t="s">
        <v>1337</v>
      </c>
      <c r="D3684" s="267">
        <v>43980</v>
      </c>
      <c r="E3684" s="237" t="s">
        <v>8139</v>
      </c>
      <c r="F3684" s="237" t="s">
        <v>13</v>
      </c>
      <c r="G3684" s="237">
        <v>407913</v>
      </c>
      <c r="H3684" s="190"/>
      <c r="I3684" s="248" t="s">
        <v>693</v>
      </c>
      <c r="J3684" s="190"/>
      <c r="K3684" s="190"/>
      <c r="L3684" s="190"/>
      <c r="M3684" s="190"/>
      <c r="N3684" s="268">
        <v>6926957.2999999998</v>
      </c>
      <c r="O3684" s="268">
        <v>0</v>
      </c>
      <c r="P3684" s="190" t="s">
        <v>657</v>
      </c>
      <c r="Q3684" s="377"/>
    </row>
    <row r="3685" spans="1:17" ht="38.25">
      <c r="A3685" s="265" t="s">
        <v>691</v>
      </c>
      <c r="B3685" s="190"/>
      <c r="C3685" s="266" t="s">
        <v>1337</v>
      </c>
      <c r="D3685" s="267">
        <v>43980</v>
      </c>
      <c r="E3685" s="237" t="s">
        <v>8140</v>
      </c>
      <c r="F3685" s="237" t="s">
        <v>13</v>
      </c>
      <c r="G3685" s="237">
        <v>407915</v>
      </c>
      <c r="H3685" s="190"/>
      <c r="I3685" s="248" t="s">
        <v>693</v>
      </c>
      <c r="J3685" s="190"/>
      <c r="K3685" s="190"/>
      <c r="L3685" s="190"/>
      <c r="M3685" s="190"/>
      <c r="N3685" s="268">
        <v>83443915.650000006</v>
      </c>
      <c r="O3685" s="268">
        <v>0</v>
      </c>
      <c r="P3685" s="190" t="s">
        <v>657</v>
      </c>
      <c r="Q3685" s="377"/>
    </row>
    <row r="3686" spans="1:17" ht="38.25">
      <c r="A3686" s="265" t="s">
        <v>691</v>
      </c>
      <c r="B3686" s="190"/>
      <c r="C3686" s="266" t="s">
        <v>1337</v>
      </c>
      <c r="D3686" s="267">
        <v>43980</v>
      </c>
      <c r="E3686" s="237" t="s">
        <v>8141</v>
      </c>
      <c r="F3686" s="237" t="s">
        <v>13</v>
      </c>
      <c r="G3686" s="237">
        <v>407917</v>
      </c>
      <c r="H3686" s="190"/>
      <c r="I3686" s="248" t="s">
        <v>693</v>
      </c>
      <c r="J3686" s="190"/>
      <c r="K3686" s="190"/>
      <c r="L3686" s="190"/>
      <c r="M3686" s="190"/>
      <c r="N3686" s="268">
        <v>6148005.0599999996</v>
      </c>
      <c r="O3686" s="268">
        <v>0</v>
      </c>
      <c r="P3686" s="190" t="s">
        <v>657</v>
      </c>
      <c r="Q3686" s="377"/>
    </row>
    <row r="3687" spans="1:17" ht="38.25">
      <c r="A3687" s="265" t="s">
        <v>691</v>
      </c>
      <c r="B3687" s="190"/>
      <c r="C3687" s="266" t="s">
        <v>1337</v>
      </c>
      <c r="D3687" s="267">
        <v>43980</v>
      </c>
      <c r="E3687" s="237" t="s">
        <v>8142</v>
      </c>
      <c r="F3687" s="237" t="s">
        <v>13</v>
      </c>
      <c r="G3687" s="237">
        <v>407919</v>
      </c>
      <c r="H3687" s="190"/>
      <c r="I3687" s="248" t="s">
        <v>693</v>
      </c>
      <c r="J3687" s="190"/>
      <c r="K3687" s="190"/>
      <c r="L3687" s="190"/>
      <c r="M3687" s="190"/>
      <c r="N3687" s="268">
        <v>8514.84</v>
      </c>
      <c r="O3687" s="268">
        <v>0</v>
      </c>
      <c r="P3687" s="190" t="s">
        <v>657</v>
      </c>
      <c r="Q3687" s="377"/>
    </row>
    <row r="3688" spans="1:17" ht="38.25">
      <c r="A3688" s="265" t="s">
        <v>691</v>
      </c>
      <c r="B3688" s="190"/>
      <c r="C3688" s="266" t="s">
        <v>1337</v>
      </c>
      <c r="D3688" s="267">
        <v>43980</v>
      </c>
      <c r="E3688" s="237" t="s">
        <v>8143</v>
      </c>
      <c r="F3688" s="237" t="s">
        <v>13</v>
      </c>
      <c r="G3688" s="237">
        <v>407921</v>
      </c>
      <c r="H3688" s="190"/>
      <c r="I3688" s="248" t="s">
        <v>693</v>
      </c>
      <c r="J3688" s="190"/>
      <c r="K3688" s="190"/>
      <c r="L3688" s="190"/>
      <c r="M3688" s="190"/>
      <c r="N3688" s="268">
        <v>808.04</v>
      </c>
      <c r="O3688" s="268">
        <v>0</v>
      </c>
      <c r="P3688" s="190" t="s">
        <v>657</v>
      </c>
      <c r="Q3688" s="377"/>
    </row>
    <row r="3689" spans="1:17" ht="38.25">
      <c r="A3689" s="265" t="s">
        <v>691</v>
      </c>
      <c r="B3689" s="190"/>
      <c r="C3689" s="266" t="s">
        <v>1337</v>
      </c>
      <c r="D3689" s="267">
        <v>43980</v>
      </c>
      <c r="E3689" s="237" t="s">
        <v>8144</v>
      </c>
      <c r="F3689" s="237" t="s">
        <v>13</v>
      </c>
      <c r="G3689" s="237">
        <v>407923</v>
      </c>
      <c r="H3689" s="190"/>
      <c r="I3689" s="248" t="s">
        <v>693</v>
      </c>
      <c r="J3689" s="190"/>
      <c r="K3689" s="190"/>
      <c r="L3689" s="190"/>
      <c r="M3689" s="190"/>
      <c r="N3689" s="268">
        <v>3007.56</v>
      </c>
      <c r="O3689" s="268">
        <v>0</v>
      </c>
      <c r="P3689" s="190" t="s">
        <v>657</v>
      </c>
      <c r="Q3689" s="377"/>
    </row>
    <row r="3690" spans="1:17" ht="38.25">
      <c r="A3690" s="265" t="s">
        <v>691</v>
      </c>
      <c r="B3690" s="190"/>
      <c r="C3690" s="266" t="s">
        <v>1337</v>
      </c>
      <c r="D3690" s="267">
        <v>43980</v>
      </c>
      <c r="E3690" s="237" t="s">
        <v>8145</v>
      </c>
      <c r="F3690" s="237" t="s">
        <v>13</v>
      </c>
      <c r="G3690" s="237">
        <v>407762</v>
      </c>
      <c r="H3690" s="190"/>
      <c r="I3690" s="248" t="s">
        <v>693</v>
      </c>
      <c r="J3690" s="190"/>
      <c r="K3690" s="190"/>
      <c r="L3690" s="190"/>
      <c r="M3690" s="190"/>
      <c r="N3690" s="268">
        <v>12495.83</v>
      </c>
      <c r="O3690" s="268">
        <v>0</v>
      </c>
      <c r="P3690" s="190" t="s">
        <v>657</v>
      </c>
      <c r="Q3690" s="377"/>
    </row>
    <row r="3691" spans="1:17" ht="38.25">
      <c r="A3691" s="265" t="s">
        <v>691</v>
      </c>
      <c r="B3691" s="190"/>
      <c r="C3691" s="266" t="s">
        <v>1337</v>
      </c>
      <c r="D3691" s="267">
        <v>43980</v>
      </c>
      <c r="E3691" s="237" t="s">
        <v>8146</v>
      </c>
      <c r="F3691" s="237" t="s">
        <v>13</v>
      </c>
      <c r="G3691" s="237">
        <v>407764</v>
      </c>
      <c r="H3691" s="190"/>
      <c r="I3691" s="248" t="s">
        <v>693</v>
      </c>
      <c r="J3691" s="190"/>
      <c r="K3691" s="190"/>
      <c r="L3691" s="190"/>
      <c r="M3691" s="190"/>
      <c r="N3691" s="268">
        <v>12495.83</v>
      </c>
      <c r="O3691" s="268">
        <v>0</v>
      </c>
      <c r="P3691" s="190" t="s">
        <v>657</v>
      </c>
      <c r="Q3691" s="377"/>
    </row>
    <row r="3692" spans="1:17" ht="38.25">
      <c r="A3692" s="265" t="s">
        <v>691</v>
      </c>
      <c r="B3692" s="190"/>
      <c r="C3692" s="266" t="s">
        <v>1337</v>
      </c>
      <c r="D3692" s="267">
        <v>43980</v>
      </c>
      <c r="E3692" s="237" t="s">
        <v>8147</v>
      </c>
      <c r="F3692" s="237" t="s">
        <v>13</v>
      </c>
      <c r="G3692" s="237">
        <v>407766</v>
      </c>
      <c r="H3692" s="190"/>
      <c r="I3692" s="248" t="s">
        <v>693</v>
      </c>
      <c r="J3692" s="190"/>
      <c r="K3692" s="190"/>
      <c r="L3692" s="190"/>
      <c r="M3692" s="190"/>
      <c r="N3692" s="268">
        <v>239094.32</v>
      </c>
      <c r="O3692" s="268">
        <v>0</v>
      </c>
      <c r="P3692" s="190" t="s">
        <v>657</v>
      </c>
      <c r="Q3692" s="377"/>
    </row>
    <row r="3693" spans="1:17" ht="38.25">
      <c r="A3693" s="265" t="s">
        <v>691</v>
      </c>
      <c r="B3693" s="190"/>
      <c r="C3693" s="266" t="s">
        <v>1337</v>
      </c>
      <c r="D3693" s="267">
        <v>43980</v>
      </c>
      <c r="E3693" s="237" t="s">
        <v>8148</v>
      </c>
      <c r="F3693" s="237" t="s">
        <v>13</v>
      </c>
      <c r="G3693" s="237">
        <v>407768</v>
      </c>
      <c r="H3693" s="190"/>
      <c r="I3693" s="248" t="s">
        <v>693</v>
      </c>
      <c r="J3693" s="190"/>
      <c r="K3693" s="190"/>
      <c r="L3693" s="190"/>
      <c r="M3693" s="190"/>
      <c r="N3693" s="268">
        <v>4474.78</v>
      </c>
      <c r="O3693" s="268">
        <v>0</v>
      </c>
      <c r="P3693" s="190" t="s">
        <v>657</v>
      </c>
      <c r="Q3693" s="377"/>
    </row>
    <row r="3694" spans="1:17" ht="38.25">
      <c r="A3694" s="265" t="s">
        <v>691</v>
      </c>
      <c r="B3694" s="190"/>
      <c r="C3694" s="266" t="s">
        <v>1337</v>
      </c>
      <c r="D3694" s="267">
        <v>43980</v>
      </c>
      <c r="E3694" s="237" t="s">
        <v>8149</v>
      </c>
      <c r="F3694" s="237" t="s">
        <v>13</v>
      </c>
      <c r="G3694" s="237">
        <v>407770</v>
      </c>
      <c r="H3694" s="190"/>
      <c r="I3694" s="248" t="s">
        <v>693</v>
      </c>
      <c r="J3694" s="190"/>
      <c r="K3694" s="190"/>
      <c r="L3694" s="190"/>
      <c r="M3694" s="190"/>
      <c r="N3694" s="268">
        <v>3009.34</v>
      </c>
      <c r="O3694" s="268">
        <v>0</v>
      </c>
      <c r="P3694" s="190" t="s">
        <v>657</v>
      </c>
      <c r="Q3694" s="377"/>
    </row>
    <row r="3695" spans="1:17" ht="38.25">
      <c r="A3695" s="265" t="s">
        <v>691</v>
      </c>
      <c r="B3695" s="190"/>
      <c r="C3695" s="266" t="s">
        <v>1337</v>
      </c>
      <c r="D3695" s="267">
        <v>43980</v>
      </c>
      <c r="E3695" s="237" t="s">
        <v>8150</v>
      </c>
      <c r="F3695" s="237" t="s">
        <v>13</v>
      </c>
      <c r="G3695" s="237">
        <v>407772</v>
      </c>
      <c r="H3695" s="190"/>
      <c r="I3695" s="248" t="s">
        <v>693</v>
      </c>
      <c r="J3695" s="190"/>
      <c r="K3695" s="190"/>
      <c r="L3695" s="190"/>
      <c r="M3695" s="190"/>
      <c r="N3695" s="268">
        <v>285.58</v>
      </c>
      <c r="O3695" s="268">
        <v>0</v>
      </c>
      <c r="P3695" s="190" t="s">
        <v>657</v>
      </c>
      <c r="Q3695" s="377"/>
    </row>
    <row r="3696" spans="1:17" ht="38.25">
      <c r="A3696" s="265" t="s">
        <v>691</v>
      </c>
      <c r="B3696" s="190"/>
      <c r="C3696" s="266" t="s">
        <v>1337</v>
      </c>
      <c r="D3696" s="267">
        <v>43980</v>
      </c>
      <c r="E3696" s="237" t="s">
        <v>8151</v>
      </c>
      <c r="F3696" s="237" t="s">
        <v>13</v>
      </c>
      <c r="G3696" s="237">
        <v>407774</v>
      </c>
      <c r="H3696" s="190"/>
      <c r="I3696" s="248" t="s">
        <v>693</v>
      </c>
      <c r="J3696" s="190"/>
      <c r="K3696" s="190"/>
      <c r="L3696" s="190"/>
      <c r="M3696" s="190"/>
      <c r="N3696" s="268">
        <v>1062.96</v>
      </c>
      <c r="O3696" s="268">
        <v>0</v>
      </c>
      <c r="P3696" s="190" t="s">
        <v>657</v>
      </c>
      <c r="Q3696" s="377"/>
    </row>
    <row r="3697" spans="1:17" ht="38.25">
      <c r="A3697" s="265" t="s">
        <v>691</v>
      </c>
      <c r="B3697" s="190"/>
      <c r="C3697" s="266" t="s">
        <v>1337</v>
      </c>
      <c r="D3697" s="267">
        <v>43980</v>
      </c>
      <c r="E3697" s="237" t="s">
        <v>8152</v>
      </c>
      <c r="F3697" s="237" t="s">
        <v>13</v>
      </c>
      <c r="G3697" s="237">
        <v>407776</v>
      </c>
      <c r="H3697" s="190"/>
      <c r="I3697" s="248" t="s">
        <v>693</v>
      </c>
      <c r="J3697" s="190"/>
      <c r="K3697" s="190"/>
      <c r="L3697" s="190"/>
      <c r="M3697" s="190"/>
      <c r="N3697" s="268">
        <v>4416.33</v>
      </c>
      <c r="O3697" s="268">
        <v>0</v>
      </c>
      <c r="P3697" s="190" t="s">
        <v>657</v>
      </c>
      <c r="Q3697" s="377"/>
    </row>
    <row r="3698" spans="1:17" ht="38.25">
      <c r="A3698" s="265" t="s">
        <v>691</v>
      </c>
      <c r="B3698" s="190"/>
      <c r="C3698" s="266" t="s">
        <v>1337</v>
      </c>
      <c r="D3698" s="267">
        <v>43980</v>
      </c>
      <c r="E3698" s="237" t="s">
        <v>8153</v>
      </c>
      <c r="F3698" s="237" t="s">
        <v>13</v>
      </c>
      <c r="G3698" s="237">
        <v>407778</v>
      </c>
      <c r="H3698" s="190"/>
      <c r="I3698" s="248" t="s">
        <v>693</v>
      </c>
      <c r="J3698" s="190"/>
      <c r="K3698" s="190"/>
      <c r="L3698" s="190"/>
      <c r="M3698" s="190"/>
      <c r="N3698" s="268">
        <v>4416.33</v>
      </c>
      <c r="O3698" s="268">
        <v>0</v>
      </c>
      <c r="P3698" s="190" t="s">
        <v>657</v>
      </c>
      <c r="Q3698" s="377"/>
    </row>
    <row r="3699" spans="1:17" ht="38.25">
      <c r="A3699" s="265" t="s">
        <v>691</v>
      </c>
      <c r="B3699" s="190"/>
      <c r="C3699" s="266" t="s">
        <v>1337</v>
      </c>
      <c r="D3699" s="267">
        <v>43980</v>
      </c>
      <c r="E3699" s="237" t="s">
        <v>8154</v>
      </c>
      <c r="F3699" s="237" t="s">
        <v>13</v>
      </c>
      <c r="G3699" s="237">
        <v>407780</v>
      </c>
      <c r="H3699" s="190"/>
      <c r="I3699" s="248" t="s">
        <v>693</v>
      </c>
      <c r="J3699" s="190"/>
      <c r="K3699" s="190"/>
      <c r="L3699" s="190"/>
      <c r="M3699" s="190"/>
      <c r="N3699" s="268">
        <v>4416.33</v>
      </c>
      <c r="O3699" s="268">
        <v>0</v>
      </c>
      <c r="P3699" s="190" t="s">
        <v>657</v>
      </c>
      <c r="Q3699" s="377"/>
    </row>
    <row r="3700" spans="1:17" ht="38.25">
      <c r="A3700" s="265" t="s">
        <v>691</v>
      </c>
      <c r="B3700" s="190"/>
      <c r="C3700" s="266" t="s">
        <v>1337</v>
      </c>
      <c r="D3700" s="267">
        <v>43980</v>
      </c>
      <c r="E3700" s="237" t="s">
        <v>8155</v>
      </c>
      <c r="F3700" s="237" t="s">
        <v>13</v>
      </c>
      <c r="G3700" s="237">
        <v>407782</v>
      </c>
      <c r="H3700" s="190"/>
      <c r="I3700" s="248" t="s">
        <v>693</v>
      </c>
      <c r="J3700" s="190"/>
      <c r="K3700" s="190"/>
      <c r="L3700" s="190"/>
      <c r="M3700" s="190"/>
      <c r="N3700" s="268">
        <v>4416.33</v>
      </c>
      <c r="O3700" s="268">
        <v>0</v>
      </c>
      <c r="P3700" s="190" t="s">
        <v>657</v>
      </c>
      <c r="Q3700" s="377"/>
    </row>
    <row r="3701" spans="1:17" ht="38.25">
      <c r="A3701" s="265" t="s">
        <v>691</v>
      </c>
      <c r="B3701" s="190"/>
      <c r="C3701" s="266" t="s">
        <v>1337</v>
      </c>
      <c r="D3701" s="267">
        <v>43980</v>
      </c>
      <c r="E3701" s="237" t="s">
        <v>8156</v>
      </c>
      <c r="F3701" s="237" t="s">
        <v>13</v>
      </c>
      <c r="G3701" s="237">
        <v>407784</v>
      </c>
      <c r="H3701" s="190"/>
      <c r="I3701" s="248" t="s">
        <v>693</v>
      </c>
      <c r="J3701" s="190"/>
      <c r="K3701" s="190"/>
      <c r="L3701" s="190"/>
      <c r="M3701" s="190"/>
      <c r="N3701" s="268">
        <v>4416.33</v>
      </c>
      <c r="O3701" s="268">
        <v>0</v>
      </c>
      <c r="P3701" s="190" t="s">
        <v>657</v>
      </c>
      <c r="Q3701" s="377"/>
    </row>
    <row r="3702" spans="1:17" ht="38.25">
      <c r="A3702" s="265" t="s">
        <v>691</v>
      </c>
      <c r="B3702" s="190"/>
      <c r="C3702" s="266" t="s">
        <v>1337</v>
      </c>
      <c r="D3702" s="267">
        <v>43980</v>
      </c>
      <c r="E3702" s="237" t="s">
        <v>8157</v>
      </c>
      <c r="F3702" s="237" t="s">
        <v>13</v>
      </c>
      <c r="G3702" s="237">
        <v>407786</v>
      </c>
      <c r="H3702" s="190"/>
      <c r="I3702" s="248" t="s">
        <v>693</v>
      </c>
      <c r="J3702" s="190"/>
      <c r="K3702" s="190"/>
      <c r="L3702" s="190"/>
      <c r="M3702" s="190"/>
      <c r="N3702" s="268">
        <v>34775.33</v>
      </c>
      <c r="O3702" s="268">
        <v>0</v>
      </c>
      <c r="P3702" s="190" t="s">
        <v>657</v>
      </c>
      <c r="Q3702" s="377"/>
    </row>
    <row r="3703" spans="1:17" ht="38.25">
      <c r="A3703" s="265" t="s">
        <v>691</v>
      </c>
      <c r="B3703" s="190"/>
      <c r="C3703" s="266" t="s">
        <v>1337</v>
      </c>
      <c r="D3703" s="267">
        <v>43980</v>
      </c>
      <c r="E3703" s="237" t="s">
        <v>8158</v>
      </c>
      <c r="F3703" s="237" t="s">
        <v>13</v>
      </c>
      <c r="G3703" s="237">
        <v>407788</v>
      </c>
      <c r="H3703" s="190"/>
      <c r="I3703" s="248" t="s">
        <v>693</v>
      </c>
      <c r="J3703" s="190"/>
      <c r="K3703" s="190"/>
      <c r="L3703" s="190"/>
      <c r="M3703" s="190"/>
      <c r="N3703" s="268">
        <v>23387.11</v>
      </c>
      <c r="O3703" s="268">
        <v>0</v>
      </c>
      <c r="P3703" s="190" t="s">
        <v>657</v>
      </c>
      <c r="Q3703" s="377"/>
    </row>
    <row r="3704" spans="1:17" ht="38.25">
      <c r="A3704" s="265" t="s">
        <v>691</v>
      </c>
      <c r="B3704" s="190"/>
      <c r="C3704" s="266" t="s">
        <v>1337</v>
      </c>
      <c r="D3704" s="267">
        <v>43980</v>
      </c>
      <c r="E3704" s="237" t="s">
        <v>8159</v>
      </c>
      <c r="F3704" s="237" t="s">
        <v>13</v>
      </c>
      <c r="G3704" s="237">
        <v>407790</v>
      </c>
      <c r="H3704" s="190"/>
      <c r="I3704" s="248" t="s">
        <v>693</v>
      </c>
      <c r="J3704" s="190"/>
      <c r="K3704" s="190"/>
      <c r="L3704" s="190"/>
      <c r="M3704" s="190"/>
      <c r="N3704" s="268">
        <v>2219.42</v>
      </c>
      <c r="O3704" s="268">
        <v>0</v>
      </c>
      <c r="P3704" s="190" t="s">
        <v>657</v>
      </c>
      <c r="Q3704" s="377"/>
    </row>
    <row r="3705" spans="1:17" ht="38.25">
      <c r="A3705" s="265" t="s">
        <v>691</v>
      </c>
      <c r="B3705" s="190"/>
      <c r="C3705" s="266" t="s">
        <v>1337</v>
      </c>
      <c r="D3705" s="267">
        <v>43980</v>
      </c>
      <c r="E3705" s="237" t="s">
        <v>8160</v>
      </c>
      <c r="F3705" s="237" t="s">
        <v>13</v>
      </c>
      <c r="G3705" s="237">
        <v>407792</v>
      </c>
      <c r="H3705" s="190"/>
      <c r="I3705" s="248" t="s">
        <v>693</v>
      </c>
      <c r="J3705" s="190"/>
      <c r="K3705" s="190"/>
      <c r="L3705" s="190"/>
      <c r="M3705" s="190"/>
      <c r="N3705" s="268">
        <v>8260.61</v>
      </c>
      <c r="O3705" s="268">
        <v>0</v>
      </c>
      <c r="P3705" s="190" t="s">
        <v>657</v>
      </c>
      <c r="Q3705" s="377"/>
    </row>
    <row r="3706" spans="1:17" ht="38.25">
      <c r="A3706" s="265" t="s">
        <v>691</v>
      </c>
      <c r="B3706" s="190"/>
      <c r="C3706" s="266" t="s">
        <v>1337</v>
      </c>
      <c r="D3706" s="267">
        <v>43980</v>
      </c>
      <c r="E3706" s="237" t="s">
        <v>8161</v>
      </c>
      <c r="F3706" s="237" t="s">
        <v>13</v>
      </c>
      <c r="G3706" s="237">
        <v>407794</v>
      </c>
      <c r="H3706" s="190"/>
      <c r="I3706" s="248" t="s">
        <v>693</v>
      </c>
      <c r="J3706" s="190"/>
      <c r="K3706" s="190"/>
      <c r="L3706" s="190"/>
      <c r="M3706" s="190"/>
      <c r="N3706" s="268">
        <v>34321.269999999997</v>
      </c>
      <c r="O3706" s="268">
        <v>0</v>
      </c>
      <c r="P3706" s="190" t="s">
        <v>657</v>
      </c>
      <c r="Q3706" s="377"/>
    </row>
    <row r="3707" spans="1:17" ht="38.25">
      <c r="A3707" s="265" t="s">
        <v>691</v>
      </c>
      <c r="B3707" s="190"/>
      <c r="C3707" s="266" t="s">
        <v>1337</v>
      </c>
      <c r="D3707" s="267">
        <v>43980</v>
      </c>
      <c r="E3707" s="237" t="s">
        <v>8162</v>
      </c>
      <c r="F3707" s="237" t="s">
        <v>13</v>
      </c>
      <c r="G3707" s="237">
        <v>407796</v>
      </c>
      <c r="H3707" s="190"/>
      <c r="I3707" s="248" t="s">
        <v>693</v>
      </c>
      <c r="J3707" s="190"/>
      <c r="K3707" s="190"/>
      <c r="L3707" s="190"/>
      <c r="M3707" s="190"/>
      <c r="N3707" s="268">
        <v>34321.269999999997</v>
      </c>
      <c r="O3707" s="268">
        <v>0</v>
      </c>
      <c r="P3707" s="190" t="s">
        <v>657</v>
      </c>
      <c r="Q3707" s="377"/>
    </row>
    <row r="3708" spans="1:17" ht="38.25">
      <c r="A3708" s="265" t="s">
        <v>691</v>
      </c>
      <c r="B3708" s="190"/>
      <c r="C3708" s="266" t="s">
        <v>1337</v>
      </c>
      <c r="D3708" s="267">
        <v>43980</v>
      </c>
      <c r="E3708" s="237" t="s">
        <v>8163</v>
      </c>
      <c r="F3708" s="237" t="s">
        <v>13</v>
      </c>
      <c r="G3708" s="237">
        <v>407798</v>
      </c>
      <c r="H3708" s="190"/>
      <c r="I3708" s="248" t="s">
        <v>693</v>
      </c>
      <c r="J3708" s="190"/>
      <c r="K3708" s="190"/>
      <c r="L3708" s="190"/>
      <c r="M3708" s="190"/>
      <c r="N3708" s="268">
        <v>34321.269999999997</v>
      </c>
      <c r="O3708" s="268">
        <v>0</v>
      </c>
      <c r="P3708" s="190" t="s">
        <v>657</v>
      </c>
      <c r="Q3708" s="377"/>
    </row>
    <row r="3709" spans="1:17" ht="38.25">
      <c r="A3709" s="265" t="s">
        <v>691</v>
      </c>
      <c r="B3709" s="190"/>
      <c r="C3709" s="266" t="s">
        <v>1337</v>
      </c>
      <c r="D3709" s="267">
        <v>43980</v>
      </c>
      <c r="E3709" s="237" t="s">
        <v>8164</v>
      </c>
      <c r="F3709" s="237" t="s">
        <v>13</v>
      </c>
      <c r="G3709" s="237">
        <v>407800</v>
      </c>
      <c r="H3709" s="190"/>
      <c r="I3709" s="248" t="s">
        <v>693</v>
      </c>
      <c r="J3709" s="190"/>
      <c r="K3709" s="190"/>
      <c r="L3709" s="190"/>
      <c r="M3709" s="190"/>
      <c r="N3709" s="268">
        <v>34321.269999999997</v>
      </c>
      <c r="O3709" s="268">
        <v>0</v>
      </c>
      <c r="P3709" s="190" t="s">
        <v>657</v>
      </c>
      <c r="Q3709" s="377"/>
    </row>
    <row r="3710" spans="1:17" ht="38.25">
      <c r="A3710" s="265" t="s">
        <v>691</v>
      </c>
      <c r="B3710" s="190"/>
      <c r="C3710" s="266" t="s">
        <v>1337</v>
      </c>
      <c r="D3710" s="267">
        <v>43980</v>
      </c>
      <c r="E3710" s="237" t="s">
        <v>8165</v>
      </c>
      <c r="F3710" s="237" t="s">
        <v>13</v>
      </c>
      <c r="G3710" s="237">
        <v>407802</v>
      </c>
      <c r="H3710" s="190"/>
      <c r="I3710" s="248" t="s">
        <v>693</v>
      </c>
      <c r="J3710" s="190"/>
      <c r="K3710" s="190"/>
      <c r="L3710" s="190"/>
      <c r="M3710" s="190"/>
      <c r="N3710" s="268">
        <v>34321.269999999997</v>
      </c>
      <c r="O3710" s="268">
        <v>0</v>
      </c>
      <c r="P3710" s="190" t="s">
        <v>657</v>
      </c>
      <c r="Q3710" s="377"/>
    </row>
    <row r="3711" spans="1:17" ht="38.25">
      <c r="A3711" s="265" t="s">
        <v>691</v>
      </c>
      <c r="B3711" s="190"/>
      <c r="C3711" s="266" t="s">
        <v>1337</v>
      </c>
      <c r="D3711" s="267">
        <v>43980</v>
      </c>
      <c r="E3711" s="237" t="s">
        <v>8166</v>
      </c>
      <c r="F3711" s="237" t="s">
        <v>13</v>
      </c>
      <c r="G3711" s="237">
        <v>407804</v>
      </c>
      <c r="H3711" s="190"/>
      <c r="I3711" s="248" t="s">
        <v>693</v>
      </c>
      <c r="J3711" s="190"/>
      <c r="K3711" s="190"/>
      <c r="L3711" s="190"/>
      <c r="M3711" s="190"/>
      <c r="N3711" s="268">
        <v>40986.720000000001</v>
      </c>
      <c r="O3711" s="268">
        <v>0</v>
      </c>
      <c r="P3711" s="190" t="s">
        <v>657</v>
      </c>
      <c r="Q3711" s="377"/>
    </row>
    <row r="3712" spans="1:17" ht="38.25">
      <c r="A3712" s="265" t="s">
        <v>691</v>
      </c>
      <c r="B3712" s="190"/>
      <c r="C3712" s="266" t="s">
        <v>1337</v>
      </c>
      <c r="D3712" s="267">
        <v>43980</v>
      </c>
      <c r="E3712" s="237" t="s">
        <v>8167</v>
      </c>
      <c r="F3712" s="237" t="s">
        <v>13</v>
      </c>
      <c r="G3712" s="237">
        <v>407806</v>
      </c>
      <c r="H3712" s="190"/>
      <c r="I3712" s="248" t="s">
        <v>693</v>
      </c>
      <c r="J3712" s="190"/>
      <c r="K3712" s="190"/>
      <c r="L3712" s="190"/>
      <c r="M3712" s="190"/>
      <c r="N3712" s="268">
        <v>3353.37</v>
      </c>
      <c r="O3712" s="268">
        <v>0</v>
      </c>
      <c r="P3712" s="190" t="s">
        <v>657</v>
      </c>
      <c r="Q3712" s="377"/>
    </row>
    <row r="3713" spans="1:17" ht="38.25">
      <c r="A3713" s="265" t="s">
        <v>691</v>
      </c>
      <c r="B3713" s="190"/>
      <c r="C3713" s="266" t="s">
        <v>1337</v>
      </c>
      <c r="D3713" s="267">
        <v>43980</v>
      </c>
      <c r="E3713" s="237" t="s">
        <v>8168</v>
      </c>
      <c r="F3713" s="237" t="s">
        <v>13</v>
      </c>
      <c r="G3713" s="237">
        <v>407808</v>
      </c>
      <c r="H3713" s="190"/>
      <c r="I3713" s="248" t="s">
        <v>693</v>
      </c>
      <c r="J3713" s="190"/>
      <c r="K3713" s="190"/>
      <c r="L3713" s="190"/>
      <c r="M3713" s="190"/>
      <c r="N3713" s="268">
        <v>4130.75</v>
      </c>
      <c r="O3713" s="268">
        <v>0</v>
      </c>
      <c r="P3713" s="190" t="s">
        <v>657</v>
      </c>
      <c r="Q3713" s="377"/>
    </row>
    <row r="3714" spans="1:17" ht="38.25">
      <c r="A3714" s="265" t="s">
        <v>691</v>
      </c>
      <c r="B3714" s="190"/>
      <c r="C3714" s="266" t="s">
        <v>1337</v>
      </c>
      <c r="D3714" s="267">
        <v>43980</v>
      </c>
      <c r="E3714" s="237" t="s">
        <v>8169</v>
      </c>
      <c r="F3714" s="237" t="s">
        <v>13</v>
      </c>
      <c r="G3714" s="237">
        <v>407810</v>
      </c>
      <c r="H3714" s="190"/>
      <c r="I3714" s="248" t="s">
        <v>693</v>
      </c>
      <c r="J3714" s="190"/>
      <c r="K3714" s="190"/>
      <c r="L3714" s="190"/>
      <c r="M3714" s="190"/>
      <c r="N3714" s="268">
        <v>1406.99</v>
      </c>
      <c r="O3714" s="268">
        <v>0</v>
      </c>
      <c r="P3714" s="190" t="s">
        <v>657</v>
      </c>
      <c r="Q3714" s="377"/>
    </row>
    <row r="3715" spans="1:17" ht="38.25">
      <c r="A3715" s="265" t="s">
        <v>691</v>
      </c>
      <c r="B3715" s="190"/>
      <c r="C3715" s="266" t="s">
        <v>1337</v>
      </c>
      <c r="D3715" s="267">
        <v>43980</v>
      </c>
      <c r="E3715" s="237" t="s">
        <v>8170</v>
      </c>
      <c r="F3715" s="237" t="s">
        <v>13</v>
      </c>
      <c r="G3715" s="237">
        <v>407818</v>
      </c>
      <c r="H3715" s="190"/>
      <c r="I3715" s="248" t="s">
        <v>693</v>
      </c>
      <c r="J3715" s="190"/>
      <c r="K3715" s="190"/>
      <c r="L3715" s="190"/>
      <c r="M3715" s="190"/>
      <c r="N3715" s="268">
        <v>10934.15</v>
      </c>
      <c r="O3715" s="268">
        <v>0</v>
      </c>
      <c r="P3715" s="190" t="s">
        <v>657</v>
      </c>
      <c r="Q3715" s="377"/>
    </row>
    <row r="3716" spans="1:17" ht="38.25">
      <c r="A3716" s="265" t="s">
        <v>691</v>
      </c>
      <c r="B3716" s="190"/>
      <c r="C3716" s="266" t="s">
        <v>1337</v>
      </c>
      <c r="D3716" s="267">
        <v>43980</v>
      </c>
      <c r="E3716" s="237" t="s">
        <v>8171</v>
      </c>
      <c r="F3716" s="237" t="s">
        <v>13</v>
      </c>
      <c r="G3716" s="237">
        <v>407812</v>
      </c>
      <c r="H3716" s="190"/>
      <c r="I3716" s="248" t="s">
        <v>693</v>
      </c>
      <c r="J3716" s="190"/>
      <c r="K3716" s="190"/>
      <c r="L3716" s="190"/>
      <c r="M3716" s="190"/>
      <c r="N3716" s="268">
        <v>11687.79</v>
      </c>
      <c r="O3716" s="268">
        <v>0</v>
      </c>
      <c r="P3716" s="190" t="s">
        <v>657</v>
      </c>
      <c r="Q3716" s="377"/>
    </row>
    <row r="3717" spans="1:17" ht="38.25">
      <c r="A3717" s="265" t="s">
        <v>691</v>
      </c>
      <c r="B3717" s="190"/>
      <c r="C3717" s="266" t="s">
        <v>1337</v>
      </c>
      <c r="D3717" s="267">
        <v>43980</v>
      </c>
      <c r="E3717" s="237" t="s">
        <v>8172</v>
      </c>
      <c r="F3717" s="237" t="s">
        <v>13</v>
      </c>
      <c r="G3717" s="237">
        <v>407814</v>
      </c>
      <c r="H3717" s="190"/>
      <c r="I3717" s="248" t="s">
        <v>693</v>
      </c>
      <c r="J3717" s="190"/>
      <c r="K3717" s="190"/>
      <c r="L3717" s="190"/>
      <c r="M3717" s="190"/>
      <c r="N3717" s="268">
        <v>3980.93</v>
      </c>
      <c r="O3717" s="268">
        <v>0</v>
      </c>
      <c r="P3717" s="190" t="s">
        <v>657</v>
      </c>
      <c r="Q3717" s="377"/>
    </row>
    <row r="3718" spans="1:17" ht="38.25">
      <c r="A3718" s="265" t="s">
        <v>691</v>
      </c>
      <c r="B3718" s="190"/>
      <c r="C3718" s="266" t="s">
        <v>1337</v>
      </c>
      <c r="D3718" s="267">
        <v>43980</v>
      </c>
      <c r="E3718" s="237" t="s">
        <v>8173</v>
      </c>
      <c r="F3718" s="237" t="s">
        <v>13</v>
      </c>
      <c r="G3718" s="237">
        <v>407816</v>
      </c>
      <c r="H3718" s="190"/>
      <c r="I3718" s="248" t="s">
        <v>693</v>
      </c>
      <c r="J3718" s="190"/>
      <c r="K3718" s="190"/>
      <c r="L3718" s="190"/>
      <c r="M3718" s="190"/>
      <c r="N3718" s="268">
        <v>9488.27</v>
      </c>
      <c r="O3718" s="268">
        <v>0</v>
      </c>
      <c r="P3718" s="190" t="s">
        <v>657</v>
      </c>
      <c r="Q3718" s="377"/>
    </row>
    <row r="3719" spans="1:17" ht="38.25">
      <c r="A3719" s="265" t="s">
        <v>691</v>
      </c>
      <c r="B3719" s="190"/>
      <c r="C3719" s="266" t="s">
        <v>1337</v>
      </c>
      <c r="D3719" s="267">
        <v>43980</v>
      </c>
      <c r="E3719" s="237" t="s">
        <v>8174</v>
      </c>
      <c r="F3719" s="237" t="s">
        <v>13</v>
      </c>
      <c r="G3719" s="237">
        <v>407820</v>
      </c>
      <c r="H3719" s="190"/>
      <c r="I3719" s="248" t="s">
        <v>693</v>
      </c>
      <c r="J3719" s="190"/>
      <c r="K3719" s="190"/>
      <c r="L3719" s="190"/>
      <c r="M3719" s="190"/>
      <c r="N3719" s="268">
        <v>26060.59</v>
      </c>
      <c r="O3719" s="268">
        <v>0</v>
      </c>
      <c r="P3719" s="190" t="s">
        <v>657</v>
      </c>
      <c r="Q3719" s="377"/>
    </row>
    <row r="3720" spans="1:17" ht="38.25">
      <c r="A3720" s="265" t="s">
        <v>691</v>
      </c>
      <c r="B3720" s="190"/>
      <c r="C3720" s="266" t="s">
        <v>1337</v>
      </c>
      <c r="D3720" s="267">
        <v>43980</v>
      </c>
      <c r="E3720" s="237" t="s">
        <v>8175</v>
      </c>
      <c r="F3720" s="237" t="s">
        <v>13</v>
      </c>
      <c r="G3720" s="237">
        <v>407822</v>
      </c>
      <c r="H3720" s="190"/>
      <c r="I3720" s="248" t="s">
        <v>693</v>
      </c>
      <c r="J3720" s="190"/>
      <c r="K3720" s="190"/>
      <c r="L3720" s="190"/>
      <c r="M3720" s="190"/>
      <c r="N3720" s="268">
        <v>32101.85</v>
      </c>
      <c r="O3720" s="268">
        <v>0</v>
      </c>
      <c r="P3720" s="190" t="s">
        <v>657</v>
      </c>
      <c r="Q3720" s="377"/>
    </row>
    <row r="3721" spans="1:17" ht="38.25">
      <c r="A3721" s="265" t="s">
        <v>691</v>
      </c>
      <c r="B3721" s="190"/>
      <c r="C3721" s="266" t="s">
        <v>1337</v>
      </c>
      <c r="D3721" s="267">
        <v>43980</v>
      </c>
      <c r="E3721" s="237" t="s">
        <v>8176</v>
      </c>
      <c r="F3721" s="237" t="s">
        <v>13</v>
      </c>
      <c r="G3721" s="237">
        <v>407825</v>
      </c>
      <c r="H3721" s="190"/>
      <c r="I3721" s="248" t="s">
        <v>693</v>
      </c>
      <c r="J3721" s="190"/>
      <c r="K3721" s="190"/>
      <c r="L3721" s="190"/>
      <c r="M3721" s="190"/>
      <c r="N3721" s="268">
        <v>1874373.03</v>
      </c>
      <c r="O3721" s="268">
        <v>0</v>
      </c>
      <c r="P3721" s="190" t="s">
        <v>657</v>
      </c>
      <c r="Q3721" s="377"/>
    </row>
    <row r="3722" spans="1:17" ht="38.25">
      <c r="A3722" s="265" t="s">
        <v>691</v>
      </c>
      <c r="B3722" s="190"/>
      <c r="C3722" s="266" t="s">
        <v>1337</v>
      </c>
      <c r="D3722" s="267">
        <v>43980</v>
      </c>
      <c r="E3722" s="237" t="s">
        <v>8177</v>
      </c>
      <c r="F3722" s="237" t="s">
        <v>13</v>
      </c>
      <c r="G3722" s="237">
        <v>407827</v>
      </c>
      <c r="H3722" s="190"/>
      <c r="I3722" s="248" t="s">
        <v>693</v>
      </c>
      <c r="J3722" s="190"/>
      <c r="K3722" s="190"/>
      <c r="L3722" s="190"/>
      <c r="M3722" s="190"/>
      <c r="N3722" s="268">
        <v>1874373.03</v>
      </c>
      <c r="O3722" s="268">
        <v>0</v>
      </c>
      <c r="P3722" s="190" t="s">
        <v>657</v>
      </c>
      <c r="Q3722" s="377"/>
    </row>
    <row r="3723" spans="1:17" ht="38.25">
      <c r="A3723" s="265" t="s">
        <v>691</v>
      </c>
      <c r="B3723" s="190"/>
      <c r="C3723" s="266" t="s">
        <v>1337</v>
      </c>
      <c r="D3723" s="267">
        <v>43980</v>
      </c>
      <c r="E3723" s="237" t="s">
        <v>8178</v>
      </c>
      <c r="F3723" s="237" t="s">
        <v>13</v>
      </c>
      <c r="G3723" s="237">
        <v>407829</v>
      </c>
      <c r="H3723" s="190"/>
      <c r="I3723" s="248" t="s">
        <v>693</v>
      </c>
      <c r="J3723" s="190"/>
      <c r="K3723" s="190"/>
      <c r="L3723" s="190"/>
      <c r="M3723" s="190"/>
      <c r="N3723" s="268">
        <v>1874373.03</v>
      </c>
      <c r="O3723" s="268">
        <v>0</v>
      </c>
      <c r="P3723" s="190" t="s">
        <v>657</v>
      </c>
      <c r="Q3723" s="377"/>
    </row>
    <row r="3724" spans="1:17" ht="38.25">
      <c r="A3724" s="265" t="s">
        <v>691</v>
      </c>
      <c r="B3724" s="190"/>
      <c r="C3724" s="266" t="s">
        <v>1337</v>
      </c>
      <c r="D3724" s="267">
        <v>43980</v>
      </c>
      <c r="E3724" s="237" t="s">
        <v>8179</v>
      </c>
      <c r="F3724" s="237" t="s">
        <v>13</v>
      </c>
      <c r="G3724" s="237">
        <v>407831</v>
      </c>
      <c r="H3724" s="190"/>
      <c r="I3724" s="248" t="s">
        <v>693</v>
      </c>
      <c r="J3724" s="190"/>
      <c r="K3724" s="190"/>
      <c r="L3724" s="190"/>
      <c r="M3724" s="190"/>
      <c r="N3724" s="268">
        <v>1874373.03</v>
      </c>
      <c r="O3724" s="268">
        <v>0</v>
      </c>
      <c r="P3724" s="190" t="s">
        <v>657</v>
      </c>
      <c r="Q3724" s="377"/>
    </row>
    <row r="3725" spans="1:17" ht="38.25">
      <c r="A3725" s="265" t="s">
        <v>691</v>
      </c>
      <c r="B3725" s="190"/>
      <c r="C3725" s="266" t="s">
        <v>1337</v>
      </c>
      <c r="D3725" s="267">
        <v>43980</v>
      </c>
      <c r="E3725" s="237" t="s">
        <v>8180</v>
      </c>
      <c r="F3725" s="237" t="s">
        <v>13</v>
      </c>
      <c r="G3725" s="237">
        <v>407833</v>
      </c>
      <c r="H3725" s="190"/>
      <c r="I3725" s="248" t="s">
        <v>693</v>
      </c>
      <c r="J3725" s="190"/>
      <c r="K3725" s="190"/>
      <c r="L3725" s="190"/>
      <c r="M3725" s="190"/>
      <c r="N3725" s="268">
        <v>5148185.72</v>
      </c>
      <c r="O3725" s="268">
        <v>0</v>
      </c>
      <c r="P3725" s="190" t="s">
        <v>657</v>
      </c>
      <c r="Q3725" s="377"/>
    </row>
    <row r="3726" spans="1:17" ht="38.25">
      <c r="A3726" s="265" t="s">
        <v>691</v>
      </c>
      <c r="B3726" s="190"/>
      <c r="C3726" s="266" t="s">
        <v>1337</v>
      </c>
      <c r="D3726" s="267">
        <v>43980</v>
      </c>
      <c r="E3726" s="237" t="s">
        <v>8181</v>
      </c>
      <c r="F3726" s="237" t="s">
        <v>13</v>
      </c>
      <c r="G3726" s="237">
        <v>407835</v>
      </c>
      <c r="H3726" s="190"/>
      <c r="I3726" s="248" t="s">
        <v>693</v>
      </c>
      <c r="J3726" s="190"/>
      <c r="K3726" s="190"/>
      <c r="L3726" s="190"/>
      <c r="M3726" s="190"/>
      <c r="N3726" s="268">
        <v>5148185.72</v>
      </c>
      <c r="O3726" s="268">
        <v>0</v>
      </c>
      <c r="P3726" s="190" t="s">
        <v>657</v>
      </c>
      <c r="Q3726" s="377"/>
    </row>
    <row r="3727" spans="1:17" ht="38.25">
      <c r="A3727" s="265" t="s">
        <v>691</v>
      </c>
      <c r="B3727" s="190"/>
      <c r="C3727" s="266" t="s">
        <v>1337</v>
      </c>
      <c r="D3727" s="267">
        <v>43980</v>
      </c>
      <c r="E3727" s="237" t="s">
        <v>8182</v>
      </c>
      <c r="F3727" s="237" t="s">
        <v>13</v>
      </c>
      <c r="G3727" s="237">
        <v>407837</v>
      </c>
      <c r="H3727" s="190"/>
      <c r="I3727" s="248" t="s">
        <v>693</v>
      </c>
      <c r="J3727" s="190"/>
      <c r="K3727" s="190"/>
      <c r="L3727" s="190"/>
      <c r="M3727" s="190"/>
      <c r="N3727" s="268">
        <v>5148185.72</v>
      </c>
      <c r="O3727" s="268">
        <v>0</v>
      </c>
      <c r="P3727" s="190" t="s">
        <v>657</v>
      </c>
      <c r="Q3727" s="377"/>
    </row>
    <row r="3728" spans="1:17" ht="38.25">
      <c r="A3728" s="265" t="s">
        <v>691</v>
      </c>
      <c r="B3728" s="190"/>
      <c r="C3728" s="266" t="s">
        <v>1337</v>
      </c>
      <c r="D3728" s="267">
        <v>43980</v>
      </c>
      <c r="E3728" s="237" t="s">
        <v>8183</v>
      </c>
      <c r="F3728" s="237" t="s">
        <v>13</v>
      </c>
      <c r="G3728" s="237">
        <v>407839</v>
      </c>
      <c r="H3728" s="190"/>
      <c r="I3728" s="248" t="s">
        <v>693</v>
      </c>
      <c r="J3728" s="190"/>
      <c r="K3728" s="190"/>
      <c r="L3728" s="190"/>
      <c r="M3728" s="190"/>
      <c r="N3728" s="268">
        <v>4361041.26</v>
      </c>
      <c r="O3728" s="268">
        <v>0</v>
      </c>
      <c r="P3728" s="190" t="s">
        <v>657</v>
      </c>
      <c r="Q3728" s="377"/>
    </row>
    <row r="3729" spans="1:17" ht="38.25">
      <c r="A3729" s="265" t="s">
        <v>691</v>
      </c>
      <c r="B3729" s="190"/>
      <c r="C3729" s="266" t="s">
        <v>1337</v>
      </c>
      <c r="D3729" s="267">
        <v>43980</v>
      </c>
      <c r="E3729" s="237" t="s">
        <v>8184</v>
      </c>
      <c r="F3729" s="237" t="s">
        <v>13</v>
      </c>
      <c r="G3729" s="237">
        <v>407841</v>
      </c>
      <c r="H3729" s="190"/>
      <c r="I3729" s="248" t="s">
        <v>693</v>
      </c>
      <c r="J3729" s="190"/>
      <c r="K3729" s="190"/>
      <c r="L3729" s="190"/>
      <c r="M3729" s="190"/>
      <c r="N3729" s="268">
        <v>4361041.26</v>
      </c>
      <c r="O3729" s="268">
        <v>0</v>
      </c>
      <c r="P3729" s="190" t="s">
        <v>657</v>
      </c>
      <c r="Q3729" s="377"/>
    </row>
    <row r="3730" spans="1:17" ht="38.25">
      <c r="A3730" s="265" t="s">
        <v>691</v>
      </c>
      <c r="B3730" s="190"/>
      <c r="C3730" s="266" t="s">
        <v>1337</v>
      </c>
      <c r="D3730" s="267">
        <v>43980</v>
      </c>
      <c r="E3730" s="237" t="s">
        <v>8185</v>
      </c>
      <c r="F3730" s="237" t="s">
        <v>13</v>
      </c>
      <c r="G3730" s="237">
        <v>407843</v>
      </c>
      <c r="H3730" s="190"/>
      <c r="I3730" s="248" t="s">
        <v>693</v>
      </c>
      <c r="J3730" s="190"/>
      <c r="K3730" s="190"/>
      <c r="L3730" s="190"/>
      <c r="M3730" s="190"/>
      <c r="N3730" s="268">
        <v>4361041.26</v>
      </c>
      <c r="O3730" s="268">
        <v>0</v>
      </c>
      <c r="P3730" s="190" t="s">
        <v>657</v>
      </c>
      <c r="Q3730" s="377"/>
    </row>
    <row r="3731" spans="1:17" ht="38.25">
      <c r="A3731" s="265" t="s">
        <v>691</v>
      </c>
      <c r="B3731" s="190"/>
      <c r="C3731" s="266" t="s">
        <v>1337</v>
      </c>
      <c r="D3731" s="267">
        <v>43980</v>
      </c>
      <c r="E3731" s="237" t="s">
        <v>8186</v>
      </c>
      <c r="F3731" s="237" t="s">
        <v>13</v>
      </c>
      <c r="G3731" s="237">
        <v>407845</v>
      </c>
      <c r="H3731" s="190"/>
      <c r="I3731" s="248" t="s">
        <v>693</v>
      </c>
      <c r="J3731" s="190"/>
      <c r="K3731" s="190"/>
      <c r="L3731" s="190"/>
      <c r="M3731" s="190"/>
      <c r="N3731" s="268">
        <v>4361041.26</v>
      </c>
      <c r="O3731" s="268">
        <v>0</v>
      </c>
      <c r="P3731" s="190" t="s">
        <v>657</v>
      </c>
      <c r="Q3731" s="377"/>
    </row>
    <row r="3732" spans="1:17" ht="38.25">
      <c r="A3732" s="265" t="s">
        <v>691</v>
      </c>
      <c r="B3732" s="190"/>
      <c r="C3732" s="266" t="s">
        <v>1337</v>
      </c>
      <c r="D3732" s="267">
        <v>43980</v>
      </c>
      <c r="E3732" s="237" t="s">
        <v>8187</v>
      </c>
      <c r="F3732" s="237" t="s">
        <v>13</v>
      </c>
      <c r="G3732" s="237">
        <v>407847</v>
      </c>
      <c r="H3732" s="190"/>
      <c r="I3732" s="248" t="s">
        <v>693</v>
      </c>
      <c r="J3732" s="190"/>
      <c r="K3732" s="190"/>
      <c r="L3732" s="190"/>
      <c r="M3732" s="190"/>
      <c r="N3732" s="268">
        <v>11978112.09</v>
      </c>
      <c r="O3732" s="268">
        <v>0</v>
      </c>
      <c r="P3732" s="190" t="s">
        <v>657</v>
      </c>
      <c r="Q3732" s="377"/>
    </row>
    <row r="3733" spans="1:17" ht="38.25">
      <c r="A3733" s="265" t="s">
        <v>691</v>
      </c>
      <c r="B3733" s="190"/>
      <c r="C3733" s="266" t="s">
        <v>1337</v>
      </c>
      <c r="D3733" s="267">
        <v>43980</v>
      </c>
      <c r="E3733" s="237" t="s">
        <v>8188</v>
      </c>
      <c r="F3733" s="237" t="s">
        <v>13</v>
      </c>
      <c r="G3733" s="237">
        <v>407849</v>
      </c>
      <c r="H3733" s="190"/>
      <c r="I3733" s="248" t="s">
        <v>693</v>
      </c>
      <c r="J3733" s="190"/>
      <c r="K3733" s="190"/>
      <c r="L3733" s="190"/>
      <c r="M3733" s="190"/>
      <c r="N3733" s="268">
        <v>11978112.09</v>
      </c>
      <c r="O3733" s="268">
        <v>0</v>
      </c>
      <c r="P3733" s="190" t="s">
        <v>657</v>
      </c>
      <c r="Q3733" s="377"/>
    </row>
    <row r="3734" spans="1:17" ht="38.25">
      <c r="A3734" s="265" t="s">
        <v>691</v>
      </c>
      <c r="B3734" s="190"/>
      <c r="C3734" s="266" t="s">
        <v>1337</v>
      </c>
      <c r="D3734" s="267">
        <v>43980</v>
      </c>
      <c r="E3734" s="237" t="s">
        <v>8189</v>
      </c>
      <c r="F3734" s="237" t="s">
        <v>13</v>
      </c>
      <c r="G3734" s="237">
        <v>407851</v>
      </c>
      <c r="H3734" s="190"/>
      <c r="I3734" s="248" t="s">
        <v>693</v>
      </c>
      <c r="J3734" s="190"/>
      <c r="K3734" s="190"/>
      <c r="L3734" s="190"/>
      <c r="M3734" s="190"/>
      <c r="N3734" s="268">
        <v>11978112.09</v>
      </c>
      <c r="O3734" s="268">
        <v>0</v>
      </c>
      <c r="P3734" s="190" t="s">
        <v>657</v>
      </c>
      <c r="Q3734" s="377"/>
    </row>
    <row r="3735" spans="1:17" ht="38.25">
      <c r="A3735" s="265" t="s">
        <v>691</v>
      </c>
      <c r="B3735" s="190"/>
      <c r="C3735" s="266" t="s">
        <v>1337</v>
      </c>
      <c r="D3735" s="267">
        <v>43980</v>
      </c>
      <c r="E3735" s="237" t="s">
        <v>8190</v>
      </c>
      <c r="F3735" s="237" t="s">
        <v>13</v>
      </c>
      <c r="G3735" s="237">
        <v>407853</v>
      </c>
      <c r="H3735" s="190"/>
      <c r="I3735" s="248" t="s">
        <v>693</v>
      </c>
      <c r="J3735" s="190"/>
      <c r="K3735" s="190"/>
      <c r="L3735" s="190"/>
      <c r="M3735" s="190"/>
      <c r="N3735" s="268">
        <v>11978112.09</v>
      </c>
      <c r="O3735" s="268">
        <v>0</v>
      </c>
      <c r="P3735" s="190" t="s">
        <v>657</v>
      </c>
      <c r="Q3735" s="377"/>
    </row>
    <row r="3736" spans="1:17" ht="38.25">
      <c r="A3736" s="265" t="s">
        <v>691</v>
      </c>
      <c r="B3736" s="190"/>
      <c r="C3736" s="266" t="s">
        <v>1337</v>
      </c>
      <c r="D3736" s="267">
        <v>43980</v>
      </c>
      <c r="E3736" s="237" t="s">
        <v>8191</v>
      </c>
      <c r="F3736" s="237" t="s">
        <v>13</v>
      </c>
      <c r="G3736" s="237">
        <v>407855</v>
      </c>
      <c r="H3736" s="190"/>
      <c r="I3736" s="248" t="s">
        <v>693</v>
      </c>
      <c r="J3736" s="190"/>
      <c r="K3736" s="190"/>
      <c r="L3736" s="190"/>
      <c r="M3736" s="190"/>
      <c r="N3736" s="268">
        <v>2203742.14</v>
      </c>
      <c r="O3736" s="268">
        <v>0</v>
      </c>
      <c r="P3736" s="190" t="s">
        <v>657</v>
      </c>
      <c r="Q3736" s="377"/>
    </row>
    <row r="3737" spans="1:17">
      <c r="A3737" s="296"/>
      <c r="B3737" s="297"/>
      <c r="C3737" s="298"/>
      <c r="D3737" s="299"/>
      <c r="E3737" s="300"/>
      <c r="F3737" s="300"/>
      <c r="G3737" s="300"/>
      <c r="H3737" s="297"/>
      <c r="I3737" s="301"/>
      <c r="J3737" s="297"/>
      <c r="K3737" s="297"/>
      <c r="L3737" s="297"/>
      <c r="M3737" s="297"/>
      <c r="N3737" s="302"/>
      <c r="O3737" s="302"/>
      <c r="P3737" s="297"/>
      <c r="Q3737" s="84"/>
    </row>
    <row r="3738" spans="1:17" ht="18.75">
      <c r="A3738" s="223"/>
      <c r="B3738" s="224"/>
      <c r="C3738" s="192"/>
      <c r="D3738" s="191"/>
      <c r="E3738" s="191"/>
      <c r="F3738" s="191"/>
      <c r="G3738" s="191"/>
      <c r="H3738" s="191"/>
      <c r="I3738" s="488" t="s">
        <v>568</v>
      </c>
      <c r="J3738" s="488"/>
      <c r="K3738" s="488"/>
      <c r="L3738" s="488"/>
      <c r="M3738" s="488"/>
      <c r="N3738" s="221">
        <f>+SUBTOTAL(9,N9:N3736)</f>
        <v>3004190686.3400035</v>
      </c>
      <c r="O3738" s="221">
        <f>+SUBTOTAL(9,O9:O3736)</f>
        <v>6698399690.159996</v>
      </c>
      <c r="P3738" s="191"/>
    </row>
    <row r="3739" spans="1:17">
      <c r="A3739" s="191"/>
      <c r="B3739" s="191"/>
      <c r="C3739" s="192"/>
      <c r="D3739" s="191"/>
      <c r="E3739" s="191"/>
      <c r="F3739" s="191"/>
      <c r="G3739" s="191"/>
      <c r="H3739" s="191"/>
      <c r="I3739" s="193"/>
      <c r="J3739" s="191"/>
      <c r="K3739" s="191"/>
      <c r="L3739" s="191"/>
      <c r="M3739" s="191"/>
      <c r="N3739" s="194"/>
      <c r="O3739" s="194"/>
      <c r="P3739" s="191"/>
    </row>
    <row r="3740" spans="1:17">
      <c r="A3740" s="191"/>
      <c r="B3740" s="191"/>
      <c r="C3740" s="192"/>
      <c r="D3740" s="191"/>
      <c r="E3740" s="191"/>
      <c r="F3740" s="191"/>
      <c r="G3740" s="191"/>
      <c r="H3740" s="191"/>
      <c r="I3740" s="193"/>
      <c r="J3740" s="191"/>
      <c r="K3740" s="191"/>
      <c r="L3740" s="191"/>
      <c r="M3740" s="191"/>
      <c r="N3740" s="194"/>
      <c r="O3740" s="194"/>
      <c r="P3740" s="191"/>
    </row>
    <row r="3741" spans="1:17">
      <c r="A3741" s="191"/>
      <c r="B3741" s="191"/>
      <c r="C3741" s="192"/>
      <c r="D3741" s="191"/>
      <c r="E3741" s="191"/>
      <c r="F3741" s="191"/>
      <c r="G3741" s="191"/>
      <c r="H3741" s="191"/>
      <c r="I3741" s="193"/>
      <c r="J3741" s="191"/>
      <c r="K3741" s="191"/>
      <c r="L3741" s="191"/>
      <c r="M3741" s="191"/>
      <c r="N3741" s="194"/>
      <c r="O3741" s="194"/>
      <c r="P3741" s="191"/>
    </row>
    <row r="3742" spans="1:17">
      <c r="A3742" s="191"/>
      <c r="B3742" s="191"/>
      <c r="C3742" s="192"/>
      <c r="D3742" s="191"/>
      <c r="E3742" s="191"/>
      <c r="F3742" s="191"/>
      <c r="G3742" s="191"/>
      <c r="H3742" s="191"/>
      <c r="I3742" s="193"/>
      <c r="J3742" s="191"/>
      <c r="K3742" s="191"/>
      <c r="L3742" s="191"/>
      <c r="M3742" s="191"/>
      <c r="N3742" s="194"/>
      <c r="O3742" s="194"/>
      <c r="P3742" s="191"/>
    </row>
    <row r="3743" spans="1:17">
      <c r="A3743" s="191"/>
      <c r="B3743" s="191"/>
      <c r="C3743" s="192"/>
      <c r="D3743" s="191"/>
      <c r="E3743" s="191"/>
      <c r="F3743" s="191"/>
      <c r="G3743" s="191"/>
      <c r="H3743" s="191"/>
      <c r="I3743" s="193"/>
      <c r="J3743" s="191"/>
      <c r="K3743" s="191"/>
      <c r="L3743" s="191"/>
      <c r="M3743" s="191"/>
      <c r="N3743" s="194"/>
      <c r="O3743" s="194"/>
      <c r="P3743" s="191"/>
    </row>
    <row r="3744" spans="1:17">
      <c r="A3744" s="191"/>
      <c r="B3744" s="191"/>
      <c r="C3744" s="192"/>
      <c r="D3744" s="191"/>
      <c r="E3744" s="191"/>
      <c r="F3744" s="191"/>
      <c r="G3744" s="191"/>
      <c r="H3744" s="191"/>
      <c r="I3744" s="193"/>
      <c r="J3744" s="191"/>
      <c r="K3744" s="191"/>
      <c r="L3744" s="191"/>
      <c r="M3744" s="191"/>
      <c r="N3744" s="194"/>
      <c r="O3744" s="194"/>
      <c r="P3744" s="191"/>
    </row>
    <row r="3745" spans="1:16" s="84" customFormat="1">
      <c r="A3745" s="191"/>
      <c r="B3745" s="191"/>
      <c r="C3745" s="192"/>
      <c r="D3745" s="191"/>
      <c r="E3745" s="191"/>
      <c r="F3745" s="191"/>
      <c r="G3745" s="191"/>
      <c r="H3745" s="191"/>
      <c r="I3745" s="193"/>
      <c r="J3745" s="191"/>
      <c r="K3745" s="191"/>
      <c r="L3745" s="191"/>
      <c r="M3745" s="191"/>
      <c r="N3745" s="194"/>
      <c r="O3745" s="194"/>
      <c r="P3745" s="191"/>
    </row>
    <row r="3746" spans="1:16" s="84" customFormat="1">
      <c r="A3746" s="191"/>
      <c r="B3746" s="191"/>
      <c r="C3746" s="192"/>
      <c r="D3746" s="191"/>
      <c r="E3746" s="191"/>
      <c r="F3746" s="191"/>
      <c r="G3746" s="191"/>
      <c r="H3746" s="191"/>
      <c r="I3746" s="193"/>
      <c r="J3746" s="191"/>
      <c r="K3746" s="191"/>
      <c r="L3746" s="191"/>
      <c r="M3746" s="191"/>
      <c r="N3746" s="194"/>
      <c r="O3746" s="194"/>
      <c r="P3746" s="191"/>
    </row>
    <row r="3747" spans="1:16" s="84" customFormat="1">
      <c r="A3747" s="191"/>
      <c r="B3747" s="191"/>
      <c r="C3747" s="486"/>
      <c r="D3747" s="486"/>
      <c r="E3747" s="486"/>
      <c r="F3747" s="222"/>
      <c r="G3747" s="222"/>
      <c r="H3747" s="222"/>
      <c r="I3747" s="225"/>
      <c r="J3747" s="222"/>
      <c r="K3747" s="222"/>
      <c r="L3747" s="222"/>
      <c r="M3747" s="222"/>
      <c r="N3747" s="487"/>
      <c r="O3747" s="487"/>
      <c r="P3747" s="487"/>
    </row>
    <row r="3748" spans="1:16" s="84" customFormat="1">
      <c r="A3748" s="191"/>
      <c r="B3748" s="191"/>
      <c r="C3748" s="192"/>
      <c r="D3748" s="191"/>
      <c r="E3748" s="191"/>
      <c r="F3748" s="191"/>
      <c r="G3748" s="191"/>
      <c r="H3748" s="191"/>
      <c r="I3748" s="193"/>
      <c r="J3748" s="191"/>
      <c r="K3748" s="191"/>
      <c r="L3748" s="191"/>
      <c r="M3748" s="191"/>
      <c r="N3748" s="194"/>
      <c r="O3748" s="194"/>
      <c r="P3748" s="191"/>
    </row>
    <row r="3749" spans="1:16" s="84" customFormat="1">
      <c r="A3749" s="191"/>
      <c r="B3749" s="191"/>
      <c r="C3749" s="192"/>
      <c r="D3749" s="191"/>
      <c r="E3749" s="191"/>
      <c r="F3749" s="191"/>
      <c r="G3749" s="191"/>
      <c r="H3749" s="191"/>
      <c r="I3749" s="193"/>
      <c r="J3749" s="191"/>
      <c r="K3749" s="191"/>
      <c r="L3749" s="191"/>
      <c r="M3749" s="191"/>
      <c r="N3749" s="194"/>
      <c r="O3749" s="194"/>
      <c r="P3749" s="191"/>
    </row>
    <row r="3750" spans="1:16" s="84" customFormat="1">
      <c r="A3750" s="191"/>
      <c r="B3750" s="191"/>
      <c r="C3750" s="192"/>
      <c r="D3750" s="191"/>
      <c r="E3750" s="191"/>
      <c r="F3750" s="191"/>
      <c r="G3750" s="191"/>
      <c r="H3750" s="191"/>
      <c r="I3750" s="193"/>
      <c r="J3750" s="191"/>
      <c r="K3750" s="191"/>
      <c r="L3750" s="191"/>
      <c r="M3750" s="191"/>
      <c r="N3750" s="194"/>
      <c r="O3750" s="194"/>
      <c r="P3750" s="191"/>
    </row>
    <row r="3751" spans="1:16" s="84" customFormat="1">
      <c r="A3751" s="191"/>
      <c r="B3751" s="191"/>
      <c r="C3751" s="192"/>
      <c r="D3751" s="191"/>
      <c r="E3751" s="191"/>
      <c r="F3751" s="191"/>
      <c r="G3751" s="191"/>
      <c r="H3751" s="191"/>
      <c r="I3751" s="193"/>
      <c r="J3751" s="191"/>
      <c r="K3751" s="191"/>
      <c r="L3751" s="191"/>
      <c r="M3751" s="191"/>
      <c r="N3751" s="194"/>
      <c r="O3751" s="194"/>
      <c r="P3751" s="191"/>
    </row>
  </sheetData>
  <sheetProtection algorithmName="SHA-512" hashValue="+irCBdrj+dClevDxwaqNzi8bwSgln+ygfJ3JXCNIa4R9Gnk7zZhUqZ+F444e9YLFdaHuz/7rlsliQS78YWgMJw==" saltValue="jQ2PkKfkgJsfUO2CltBUkg==" spinCount="100000" sheet="1" formatCells="0" formatColumns="0" formatRows="0" insertColumns="0" insertRows="0" insertHyperlinks="0" sort="0" autoFilter="0" pivotTables="0"/>
  <protectedRanges>
    <protectedRange sqref="Q9:Q3737" name="Rango4"/>
    <protectedRange sqref="H9:H3737" name="Rango3"/>
    <protectedRange sqref="J9:M3737" name="Compr"/>
    <protectedRange sqref="B9:B3737" name="Rango2"/>
  </protectedRanges>
  <autoFilter ref="A8:Q3736"/>
  <mergeCells count="6">
    <mergeCell ref="C3747:E3747"/>
    <mergeCell ref="N3747:P3747"/>
    <mergeCell ref="I3738:M3738"/>
    <mergeCell ref="J7:K7"/>
    <mergeCell ref="L7:M7"/>
    <mergeCell ref="N7:O7"/>
  </mergeCells>
  <pageMargins left="0.39370078740157483" right="0.19685039370078741" top="0.31496062992125984" bottom="0.74803149606299213" header="0.31496062992125984" footer="0.31496062992125984"/>
  <pageSetup scale="58"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R2599"/>
  <sheetViews>
    <sheetView showGridLines="0" view="pageBreakPreview" zoomScaleNormal="100" zoomScaleSheetLayoutView="100" workbookViewId="0">
      <pane ySplit="8" topLeftCell="A9" activePane="bottomLeft" state="frozen"/>
      <selection activeCell="D26" sqref="D26"/>
      <selection pane="bottomLeft"/>
    </sheetView>
  </sheetViews>
  <sheetFormatPr baseColWidth="10" defaultRowHeight="12.75"/>
  <cols>
    <col min="1" max="1" width="7.140625" style="73" customWidth="1"/>
    <col min="2" max="2" width="4.140625" style="73" bestFit="1" customWidth="1"/>
    <col min="3" max="3" width="15.5703125" style="128" customWidth="1"/>
    <col min="4" max="4" width="12.28515625" style="152" bestFit="1" customWidth="1"/>
    <col min="5" max="5" width="12.140625" style="73" customWidth="1"/>
    <col min="6" max="6" width="9.42578125" style="73" customWidth="1"/>
    <col min="7" max="7" width="12.42578125" style="73" customWidth="1"/>
    <col min="8" max="8" width="50.28515625" style="80" customWidth="1"/>
    <col min="9" max="12" width="7.28515625" style="73" customWidth="1"/>
    <col min="13" max="13" width="15" style="136" customWidth="1"/>
    <col min="14" max="14" width="14.42578125" style="136" customWidth="1"/>
    <col min="15" max="16" width="15.85546875" style="136" bestFit="1" customWidth="1"/>
    <col min="17" max="17" width="14.5703125" style="73" customWidth="1"/>
    <col min="18" max="16384" width="11.42578125" style="70"/>
  </cols>
  <sheetData>
    <row r="1" spans="1:18" s="82" customFormat="1">
      <c r="A1" s="143" t="s">
        <v>34</v>
      </c>
      <c r="B1" s="143"/>
      <c r="C1" s="143"/>
      <c r="D1" s="149"/>
      <c r="E1" s="143"/>
      <c r="F1" s="143"/>
      <c r="G1" s="143"/>
      <c r="H1" s="143"/>
      <c r="I1" s="143"/>
      <c r="J1" s="143"/>
      <c r="K1" s="81"/>
      <c r="L1" s="81"/>
      <c r="M1" s="139"/>
      <c r="N1" s="139"/>
      <c r="O1" s="139"/>
      <c r="P1" s="139"/>
      <c r="Q1" s="81"/>
      <c r="R1" s="70"/>
    </row>
    <row r="2" spans="1:18" s="82" customFormat="1" ht="15.75">
      <c r="A2" s="143" t="s">
        <v>704</v>
      </c>
      <c r="B2" s="143"/>
      <c r="C2" s="143"/>
      <c r="D2" s="149"/>
      <c r="E2" s="143"/>
      <c r="F2" s="143"/>
      <c r="G2" s="143"/>
      <c r="H2" s="143"/>
      <c r="I2" s="143"/>
      <c r="J2" s="143"/>
      <c r="K2" s="81"/>
      <c r="L2" s="81"/>
      <c r="M2" s="139"/>
      <c r="N2" s="139"/>
      <c r="O2" s="139"/>
      <c r="P2" s="139"/>
      <c r="Q2" s="81"/>
      <c r="R2" s="70"/>
    </row>
    <row r="3" spans="1:18" s="82" customFormat="1">
      <c r="A3" s="143" t="s">
        <v>36</v>
      </c>
      <c r="B3" s="143"/>
      <c r="C3" s="143"/>
      <c r="D3" s="149"/>
      <c r="E3" s="143"/>
      <c r="F3" s="143"/>
      <c r="G3" s="143"/>
      <c r="H3" s="143"/>
      <c r="I3" s="143"/>
      <c r="J3" s="143"/>
      <c r="K3" s="81"/>
      <c r="L3" s="81"/>
      <c r="M3" s="139"/>
      <c r="N3" s="139"/>
      <c r="O3" s="139"/>
      <c r="P3" s="139"/>
      <c r="Q3" s="81"/>
      <c r="R3" s="70"/>
    </row>
    <row r="4" spans="1:18" s="82" customFormat="1">
      <c r="A4" s="143" t="str">
        <f>+'CUT MN'!A4</f>
        <v>CORRESPONDIENTE AL PERIODO DE ENERO A MAYO DE 2020</v>
      </c>
      <c r="B4" s="143"/>
      <c r="C4" s="143"/>
      <c r="D4" s="149"/>
      <c r="E4" s="143"/>
      <c r="F4" s="143"/>
      <c r="G4" s="143"/>
      <c r="H4" s="143"/>
      <c r="I4" s="143"/>
      <c r="J4" s="143"/>
      <c r="K4" s="81"/>
      <c r="L4" s="81"/>
      <c r="M4" s="139"/>
      <c r="N4" s="139"/>
      <c r="O4" s="139"/>
      <c r="P4" s="139"/>
      <c r="Q4" s="81"/>
      <c r="R4" s="70"/>
    </row>
    <row r="5" spans="1:18" s="82" customFormat="1">
      <c r="A5" s="72" t="str">
        <f>+'CUT MN'!A5</f>
        <v>ACTUALIZADO AL : 4 de junio de 2020</v>
      </c>
      <c r="B5" s="72"/>
      <c r="C5" s="72"/>
      <c r="D5" s="150"/>
      <c r="E5" s="72"/>
      <c r="F5" s="72"/>
      <c r="G5" s="72"/>
      <c r="H5" s="72"/>
      <c r="I5" s="72"/>
      <c r="J5" s="72"/>
      <c r="K5" s="81"/>
      <c r="L5" s="81"/>
      <c r="M5" s="139"/>
      <c r="N5" s="139"/>
      <c r="O5" s="139"/>
      <c r="P5" s="139"/>
      <c r="Q5" s="81"/>
      <c r="R5" s="70"/>
    </row>
    <row r="6" spans="1:18" s="82" customFormat="1">
      <c r="A6" s="72"/>
      <c r="B6" s="68"/>
      <c r="C6" s="68"/>
      <c r="D6" s="83"/>
      <c r="E6" s="68"/>
      <c r="F6" s="68"/>
      <c r="G6" s="68"/>
      <c r="H6" s="77"/>
      <c r="I6" s="69"/>
      <c r="J6" s="81"/>
      <c r="K6" s="81"/>
      <c r="L6" s="81"/>
      <c r="M6" s="139"/>
      <c r="N6" s="139"/>
      <c r="O6" s="139"/>
      <c r="P6" s="139"/>
      <c r="Q6" s="81"/>
      <c r="R6" s="70"/>
    </row>
    <row r="7" spans="1:18">
      <c r="A7" s="74"/>
      <c r="B7" s="74"/>
      <c r="C7" s="127"/>
      <c r="D7" s="151"/>
      <c r="E7" s="74"/>
      <c r="F7" s="74"/>
      <c r="G7" s="74"/>
      <c r="H7" s="78"/>
      <c r="I7" s="493" t="s">
        <v>678</v>
      </c>
      <c r="J7" s="493"/>
      <c r="K7" s="493" t="s">
        <v>677</v>
      </c>
      <c r="L7" s="494"/>
      <c r="M7" s="491"/>
      <c r="N7" s="491"/>
      <c r="O7" s="492"/>
      <c r="P7" s="492"/>
      <c r="Q7" s="74"/>
    </row>
    <row r="8" spans="1:18" s="73" customFormat="1" ht="31.5" customHeight="1">
      <c r="A8" s="388" t="s">
        <v>679</v>
      </c>
      <c r="B8" s="388" t="s">
        <v>680</v>
      </c>
      <c r="C8" s="380" t="s">
        <v>686</v>
      </c>
      <c r="D8" s="381" t="s">
        <v>674</v>
      </c>
      <c r="E8" s="380" t="s">
        <v>673</v>
      </c>
      <c r="F8" s="380" t="s">
        <v>675</v>
      </c>
      <c r="G8" s="388" t="s">
        <v>690</v>
      </c>
      <c r="H8" s="380" t="s">
        <v>676</v>
      </c>
      <c r="I8" s="388" t="s">
        <v>682</v>
      </c>
      <c r="J8" s="388" t="s">
        <v>683</v>
      </c>
      <c r="K8" s="388" t="s">
        <v>681</v>
      </c>
      <c r="L8" s="388" t="s">
        <v>684</v>
      </c>
      <c r="M8" s="379" t="s">
        <v>1423</v>
      </c>
      <c r="N8" s="379" t="s">
        <v>1424</v>
      </c>
      <c r="O8" s="379" t="s">
        <v>1409</v>
      </c>
      <c r="P8" s="379" t="s">
        <v>1410</v>
      </c>
      <c r="Q8" s="380" t="s">
        <v>689</v>
      </c>
      <c r="R8" s="144" t="s">
        <v>4885</v>
      </c>
    </row>
    <row r="9" spans="1:18" ht="76.5">
      <c r="A9" s="75" t="s">
        <v>554</v>
      </c>
      <c r="B9" s="75"/>
      <c r="C9" s="76" t="s">
        <v>728</v>
      </c>
      <c r="D9" s="129">
        <v>43832</v>
      </c>
      <c r="E9" s="71" t="s">
        <v>6</v>
      </c>
      <c r="F9" s="237">
        <v>975719</v>
      </c>
      <c r="G9" s="75"/>
      <c r="H9" s="79" t="s">
        <v>3197</v>
      </c>
      <c r="I9" s="75"/>
      <c r="J9" s="75"/>
      <c r="K9" s="75"/>
      <c r="L9" s="75"/>
      <c r="M9" s="135">
        <v>0</v>
      </c>
      <c r="N9" s="135">
        <v>50000000</v>
      </c>
      <c r="O9" s="135">
        <v>0</v>
      </c>
      <c r="P9" s="135">
        <v>343000000</v>
      </c>
      <c r="Q9" s="75" t="s">
        <v>657</v>
      </c>
      <c r="R9" s="377"/>
    </row>
    <row r="10" spans="1:18" ht="51">
      <c r="A10" s="75" t="s">
        <v>553</v>
      </c>
      <c r="B10" s="75"/>
      <c r="C10" s="76" t="s">
        <v>605</v>
      </c>
      <c r="D10" s="129">
        <v>43832</v>
      </c>
      <c r="E10" s="71" t="s">
        <v>23</v>
      </c>
      <c r="F10" s="237">
        <v>19636</v>
      </c>
      <c r="G10" s="75"/>
      <c r="H10" s="79" t="s">
        <v>3198</v>
      </c>
      <c r="I10" s="75"/>
      <c r="J10" s="75"/>
      <c r="K10" s="75"/>
      <c r="L10" s="75"/>
      <c r="M10" s="135">
        <v>0</v>
      </c>
      <c r="N10" s="135">
        <v>0</v>
      </c>
      <c r="O10" s="135">
        <v>0</v>
      </c>
      <c r="P10" s="135">
        <v>0.01</v>
      </c>
      <c r="Q10" s="75" t="s">
        <v>657</v>
      </c>
      <c r="R10" s="377"/>
    </row>
    <row r="11" spans="1:18" ht="51">
      <c r="A11" s="75" t="s">
        <v>554</v>
      </c>
      <c r="B11" s="75"/>
      <c r="C11" s="76" t="s">
        <v>728</v>
      </c>
      <c r="D11" s="129">
        <v>43833</v>
      </c>
      <c r="E11" s="71" t="s">
        <v>20</v>
      </c>
      <c r="F11" s="237">
        <v>13067</v>
      </c>
      <c r="G11" s="75"/>
      <c r="H11" s="79" t="s">
        <v>3199</v>
      </c>
      <c r="I11" s="75"/>
      <c r="J11" s="75"/>
      <c r="K11" s="75"/>
      <c r="L11" s="75"/>
      <c r="M11" s="135">
        <v>858279.25</v>
      </c>
      <c r="N11" s="135">
        <v>0</v>
      </c>
      <c r="O11" s="135">
        <v>5887795.6600000001</v>
      </c>
      <c r="P11" s="135">
        <v>0</v>
      </c>
      <c r="Q11" s="75" t="s">
        <v>3196</v>
      </c>
      <c r="R11" s="377"/>
    </row>
    <row r="12" spans="1:18" ht="63.75">
      <c r="A12" s="75" t="s">
        <v>553</v>
      </c>
      <c r="B12" s="75"/>
      <c r="C12" s="76" t="s">
        <v>605</v>
      </c>
      <c r="D12" s="129">
        <v>43833</v>
      </c>
      <c r="E12" s="71" t="s">
        <v>6</v>
      </c>
      <c r="F12" s="237">
        <v>1238524</v>
      </c>
      <c r="G12" s="75"/>
      <c r="H12" s="79" t="s">
        <v>3200</v>
      </c>
      <c r="I12" s="75"/>
      <c r="J12" s="75"/>
      <c r="K12" s="75"/>
      <c r="L12" s="75"/>
      <c r="M12" s="135">
        <v>0</v>
      </c>
      <c r="N12" s="135">
        <v>3831.26</v>
      </c>
      <c r="O12" s="135">
        <v>0</v>
      </c>
      <c r="P12" s="135">
        <v>26282.44</v>
      </c>
      <c r="Q12" s="75" t="s">
        <v>657</v>
      </c>
      <c r="R12" s="377"/>
    </row>
    <row r="13" spans="1:18" ht="51">
      <c r="A13" s="75">
        <v>86</v>
      </c>
      <c r="B13" s="75"/>
      <c r="C13" s="76" t="s">
        <v>56</v>
      </c>
      <c r="D13" s="129">
        <v>43833</v>
      </c>
      <c r="E13" s="71" t="s">
        <v>6</v>
      </c>
      <c r="F13" s="237">
        <v>1238534</v>
      </c>
      <c r="G13" s="75"/>
      <c r="H13" s="79" t="s">
        <v>3201</v>
      </c>
      <c r="I13" s="75"/>
      <c r="J13" s="75"/>
      <c r="K13" s="75"/>
      <c r="L13" s="75"/>
      <c r="M13" s="135">
        <v>0</v>
      </c>
      <c r="N13" s="135">
        <v>184562.64</v>
      </c>
      <c r="O13" s="135">
        <v>0</v>
      </c>
      <c r="P13" s="135">
        <v>1266099.71</v>
      </c>
      <c r="Q13" s="75" t="s">
        <v>657</v>
      </c>
      <c r="R13" s="377"/>
    </row>
    <row r="14" spans="1:18" ht="51">
      <c r="A14" s="75" t="s">
        <v>553</v>
      </c>
      <c r="B14" s="75"/>
      <c r="C14" s="76" t="s">
        <v>605</v>
      </c>
      <c r="D14" s="129">
        <v>43833</v>
      </c>
      <c r="E14" s="71" t="s">
        <v>23</v>
      </c>
      <c r="F14" s="237">
        <v>19640</v>
      </c>
      <c r="G14" s="75"/>
      <c r="H14" s="79" t="s">
        <v>3202</v>
      </c>
      <c r="I14" s="75"/>
      <c r="J14" s="75"/>
      <c r="K14" s="75"/>
      <c r="L14" s="75"/>
      <c r="M14" s="135">
        <v>0</v>
      </c>
      <c r="N14" s="135">
        <v>0</v>
      </c>
      <c r="O14" s="135">
        <v>0</v>
      </c>
      <c r="P14" s="135">
        <v>0.02</v>
      </c>
      <c r="Q14" s="75" t="s">
        <v>657</v>
      </c>
      <c r="R14" s="377"/>
    </row>
    <row r="15" spans="1:18" ht="51">
      <c r="A15" s="75">
        <v>670</v>
      </c>
      <c r="B15" s="75"/>
      <c r="C15" s="76" t="s">
        <v>187</v>
      </c>
      <c r="D15" s="129">
        <v>43833</v>
      </c>
      <c r="E15" s="71" t="s">
        <v>6</v>
      </c>
      <c r="F15" s="237">
        <v>1239696</v>
      </c>
      <c r="G15" s="75"/>
      <c r="H15" s="79" t="s">
        <v>3203</v>
      </c>
      <c r="I15" s="75"/>
      <c r="J15" s="75"/>
      <c r="K15" s="75"/>
      <c r="L15" s="75"/>
      <c r="M15" s="135">
        <v>0</v>
      </c>
      <c r="N15" s="135">
        <v>21593.79</v>
      </c>
      <c r="O15" s="135">
        <v>0</v>
      </c>
      <c r="P15" s="135">
        <v>148133.4</v>
      </c>
      <c r="Q15" s="75" t="s">
        <v>657</v>
      </c>
      <c r="R15" s="377"/>
    </row>
    <row r="16" spans="1:18" ht="51">
      <c r="A16" s="75" t="s">
        <v>554</v>
      </c>
      <c r="B16" s="75"/>
      <c r="C16" s="76" t="s">
        <v>728</v>
      </c>
      <c r="D16" s="129">
        <v>43836</v>
      </c>
      <c r="E16" s="71" t="s">
        <v>20</v>
      </c>
      <c r="F16" s="237">
        <v>13116</v>
      </c>
      <c r="G16" s="75"/>
      <c r="H16" s="79" t="s">
        <v>3204</v>
      </c>
      <c r="I16" s="75"/>
      <c r="J16" s="75"/>
      <c r="K16" s="75"/>
      <c r="L16" s="75"/>
      <c r="M16" s="135">
        <v>35922.699999999997</v>
      </c>
      <c r="N16" s="135">
        <v>0</v>
      </c>
      <c r="O16" s="135">
        <v>246429.72</v>
      </c>
      <c r="P16" s="135">
        <v>0</v>
      </c>
      <c r="Q16" s="75" t="s">
        <v>3196</v>
      </c>
      <c r="R16" s="377"/>
    </row>
    <row r="17" spans="1:18" ht="51">
      <c r="A17" s="75" t="s">
        <v>554</v>
      </c>
      <c r="B17" s="75"/>
      <c r="C17" s="76" t="s">
        <v>728</v>
      </c>
      <c r="D17" s="129">
        <v>43836</v>
      </c>
      <c r="E17" s="71" t="s">
        <v>20</v>
      </c>
      <c r="F17" s="237">
        <v>13114</v>
      </c>
      <c r="G17" s="75"/>
      <c r="H17" s="79" t="s">
        <v>3205</v>
      </c>
      <c r="I17" s="75"/>
      <c r="J17" s="75"/>
      <c r="K17" s="75"/>
      <c r="L17" s="75"/>
      <c r="M17" s="135">
        <v>2143292.13</v>
      </c>
      <c r="N17" s="135">
        <v>0</v>
      </c>
      <c r="O17" s="135">
        <v>14702984.01</v>
      </c>
      <c r="P17" s="135">
        <v>0</v>
      </c>
      <c r="Q17" s="75" t="s">
        <v>3196</v>
      </c>
      <c r="R17" s="377"/>
    </row>
    <row r="18" spans="1:18" ht="51">
      <c r="A18" s="75" t="s">
        <v>553</v>
      </c>
      <c r="B18" s="75"/>
      <c r="C18" s="76" t="s">
        <v>605</v>
      </c>
      <c r="D18" s="129">
        <v>43836</v>
      </c>
      <c r="E18" s="71" t="s">
        <v>23</v>
      </c>
      <c r="F18" s="237">
        <v>19644</v>
      </c>
      <c r="G18" s="75"/>
      <c r="H18" s="79" t="s">
        <v>3206</v>
      </c>
      <c r="I18" s="75"/>
      <c r="J18" s="75"/>
      <c r="K18" s="75"/>
      <c r="L18" s="75"/>
      <c r="M18" s="135">
        <v>0</v>
      </c>
      <c r="N18" s="135">
        <v>0</v>
      </c>
      <c r="O18" s="135">
        <v>0.03</v>
      </c>
      <c r="P18" s="135">
        <v>0</v>
      </c>
      <c r="Q18" s="75" t="s">
        <v>657</v>
      </c>
      <c r="R18" s="377"/>
    </row>
    <row r="19" spans="1:18" ht="63.75">
      <c r="A19" s="75" t="s">
        <v>554</v>
      </c>
      <c r="B19" s="75"/>
      <c r="C19" s="76" t="s">
        <v>728</v>
      </c>
      <c r="D19" s="129">
        <v>43836</v>
      </c>
      <c r="E19" s="71" t="s">
        <v>20</v>
      </c>
      <c r="F19" s="237">
        <v>13069</v>
      </c>
      <c r="G19" s="75"/>
      <c r="H19" s="79" t="s">
        <v>3207</v>
      </c>
      <c r="I19" s="75"/>
      <c r="J19" s="75"/>
      <c r="K19" s="75"/>
      <c r="L19" s="75"/>
      <c r="M19" s="135">
        <v>3355864.27</v>
      </c>
      <c r="N19" s="135">
        <v>0</v>
      </c>
      <c r="O19" s="135">
        <v>23021228.890000001</v>
      </c>
      <c r="P19" s="135">
        <v>0</v>
      </c>
      <c r="Q19" s="75" t="s">
        <v>657</v>
      </c>
      <c r="R19" s="377"/>
    </row>
    <row r="20" spans="1:18" ht="63.75">
      <c r="A20" s="75" t="s">
        <v>554</v>
      </c>
      <c r="B20" s="75"/>
      <c r="C20" s="76" t="s">
        <v>728</v>
      </c>
      <c r="D20" s="129">
        <v>43837</v>
      </c>
      <c r="E20" s="71" t="s">
        <v>20</v>
      </c>
      <c r="F20" s="237">
        <v>13098</v>
      </c>
      <c r="G20" s="75"/>
      <c r="H20" s="79" t="s">
        <v>3208</v>
      </c>
      <c r="I20" s="75"/>
      <c r="J20" s="75"/>
      <c r="K20" s="75"/>
      <c r="L20" s="75"/>
      <c r="M20" s="135">
        <v>442719.51</v>
      </c>
      <c r="N20" s="135">
        <v>0</v>
      </c>
      <c r="O20" s="135">
        <v>3037055.84</v>
      </c>
      <c r="P20" s="135">
        <v>0</v>
      </c>
      <c r="Q20" s="75" t="s">
        <v>3196</v>
      </c>
      <c r="R20" s="377"/>
    </row>
    <row r="21" spans="1:18" ht="63.75">
      <c r="A21" s="75" t="s">
        <v>554</v>
      </c>
      <c r="B21" s="75"/>
      <c r="C21" s="76" t="s">
        <v>728</v>
      </c>
      <c r="D21" s="129">
        <v>43837</v>
      </c>
      <c r="E21" s="71" t="s">
        <v>20</v>
      </c>
      <c r="F21" s="237">
        <v>13068</v>
      </c>
      <c r="G21" s="75"/>
      <c r="H21" s="79" t="s">
        <v>3209</v>
      </c>
      <c r="I21" s="75"/>
      <c r="J21" s="75"/>
      <c r="K21" s="75"/>
      <c r="L21" s="75"/>
      <c r="M21" s="135">
        <v>6700602.6299999999</v>
      </c>
      <c r="N21" s="135">
        <v>0</v>
      </c>
      <c r="O21" s="135">
        <v>45966134.039999999</v>
      </c>
      <c r="P21" s="135">
        <v>0</v>
      </c>
      <c r="Q21" s="75" t="s">
        <v>3196</v>
      </c>
      <c r="R21" s="377"/>
    </row>
    <row r="22" spans="1:18" ht="51">
      <c r="A22" s="75" t="s">
        <v>553</v>
      </c>
      <c r="B22" s="75"/>
      <c r="C22" s="76" t="s">
        <v>605</v>
      </c>
      <c r="D22" s="129">
        <v>43837</v>
      </c>
      <c r="E22" s="71" t="s">
        <v>23</v>
      </c>
      <c r="F22" s="237">
        <v>19648</v>
      </c>
      <c r="G22" s="75"/>
      <c r="H22" s="79" t="s">
        <v>3210</v>
      </c>
      <c r="I22" s="75"/>
      <c r="J22" s="75"/>
      <c r="K22" s="75"/>
      <c r="L22" s="75"/>
      <c r="M22" s="135">
        <v>0</v>
      </c>
      <c r="N22" s="135">
        <v>0</v>
      </c>
      <c r="O22" s="135">
        <v>0.01</v>
      </c>
      <c r="P22" s="135">
        <v>0</v>
      </c>
      <c r="Q22" s="75" t="s">
        <v>657</v>
      </c>
      <c r="R22" s="377"/>
    </row>
    <row r="23" spans="1:18" ht="51">
      <c r="A23" s="75">
        <v>670</v>
      </c>
      <c r="B23" s="75"/>
      <c r="C23" s="76" t="s">
        <v>187</v>
      </c>
      <c r="D23" s="129">
        <v>43837</v>
      </c>
      <c r="E23" s="71" t="s">
        <v>6</v>
      </c>
      <c r="F23" s="237">
        <v>1242071</v>
      </c>
      <c r="G23" s="75"/>
      <c r="H23" s="79" t="s">
        <v>3211</v>
      </c>
      <c r="I23" s="75"/>
      <c r="J23" s="75"/>
      <c r="K23" s="75"/>
      <c r="L23" s="75"/>
      <c r="M23" s="135">
        <v>0</v>
      </c>
      <c r="N23" s="135">
        <v>801.44</v>
      </c>
      <c r="O23" s="135">
        <v>0</v>
      </c>
      <c r="P23" s="135">
        <v>5497.88</v>
      </c>
      <c r="Q23" s="75" t="s">
        <v>657</v>
      </c>
      <c r="R23" s="377"/>
    </row>
    <row r="24" spans="1:18" ht="51">
      <c r="A24" s="75" t="s">
        <v>553</v>
      </c>
      <c r="B24" s="75"/>
      <c r="C24" s="76" t="s">
        <v>605</v>
      </c>
      <c r="D24" s="129">
        <v>43837</v>
      </c>
      <c r="E24" s="71" t="s">
        <v>23</v>
      </c>
      <c r="F24" s="237">
        <v>19653</v>
      </c>
      <c r="G24" s="75"/>
      <c r="H24" s="79" t="s">
        <v>3212</v>
      </c>
      <c r="I24" s="75"/>
      <c r="J24" s="75"/>
      <c r="K24" s="75"/>
      <c r="L24" s="75"/>
      <c r="M24" s="135">
        <v>0</v>
      </c>
      <c r="N24" s="135">
        <v>0</v>
      </c>
      <c r="O24" s="135">
        <v>0.01</v>
      </c>
      <c r="P24" s="135">
        <v>0</v>
      </c>
      <c r="Q24" s="75" t="s">
        <v>657</v>
      </c>
      <c r="R24" s="377"/>
    </row>
    <row r="25" spans="1:18" ht="51">
      <c r="A25" s="75" t="s">
        <v>553</v>
      </c>
      <c r="B25" s="75"/>
      <c r="C25" s="76" t="s">
        <v>605</v>
      </c>
      <c r="D25" s="129">
        <v>43838</v>
      </c>
      <c r="E25" s="71" t="s">
        <v>23</v>
      </c>
      <c r="F25" s="237">
        <v>19665</v>
      </c>
      <c r="G25" s="75"/>
      <c r="H25" s="79" t="s">
        <v>3213</v>
      </c>
      <c r="I25" s="75"/>
      <c r="J25" s="75"/>
      <c r="K25" s="75"/>
      <c r="L25" s="75"/>
      <c r="M25" s="135">
        <v>0</v>
      </c>
      <c r="N25" s="135">
        <v>0</v>
      </c>
      <c r="O25" s="135">
        <v>0</v>
      </c>
      <c r="P25" s="135">
        <v>0.01</v>
      </c>
      <c r="Q25" s="75" t="s">
        <v>657</v>
      </c>
      <c r="R25" s="377"/>
    </row>
    <row r="26" spans="1:18" ht="51">
      <c r="A26" s="75" t="s">
        <v>553</v>
      </c>
      <c r="B26" s="75"/>
      <c r="C26" s="76" t="s">
        <v>605</v>
      </c>
      <c r="D26" s="129">
        <v>43839</v>
      </c>
      <c r="E26" s="71" t="s">
        <v>6</v>
      </c>
      <c r="F26" s="237">
        <v>1246765</v>
      </c>
      <c r="G26" s="75"/>
      <c r="H26" s="79" t="s">
        <v>3214</v>
      </c>
      <c r="I26" s="75"/>
      <c r="J26" s="75"/>
      <c r="K26" s="75"/>
      <c r="L26" s="75"/>
      <c r="M26" s="135">
        <v>0</v>
      </c>
      <c r="N26" s="135">
        <v>1476.07</v>
      </c>
      <c r="O26" s="135">
        <v>0</v>
      </c>
      <c r="P26" s="135">
        <v>10125.84</v>
      </c>
      <c r="Q26" s="75" t="s">
        <v>657</v>
      </c>
      <c r="R26" s="377"/>
    </row>
    <row r="27" spans="1:18" ht="51">
      <c r="A27" s="75" t="s">
        <v>553</v>
      </c>
      <c r="B27" s="75"/>
      <c r="C27" s="76" t="s">
        <v>605</v>
      </c>
      <c r="D27" s="129">
        <v>43844</v>
      </c>
      <c r="E27" s="71" t="s">
        <v>23</v>
      </c>
      <c r="F27" s="237">
        <v>19669</v>
      </c>
      <c r="G27" s="75"/>
      <c r="H27" s="79" t="s">
        <v>3215</v>
      </c>
      <c r="I27" s="75"/>
      <c r="J27" s="75"/>
      <c r="K27" s="75"/>
      <c r="L27" s="75"/>
      <c r="M27" s="135">
        <v>0</v>
      </c>
      <c r="N27" s="135">
        <v>0</v>
      </c>
      <c r="O27" s="135">
        <v>0</v>
      </c>
      <c r="P27" s="135">
        <v>0.01</v>
      </c>
      <c r="Q27" s="75" t="s">
        <v>657</v>
      </c>
      <c r="R27" s="377"/>
    </row>
    <row r="28" spans="1:18" ht="51">
      <c r="A28" s="75" t="s">
        <v>554</v>
      </c>
      <c r="B28" s="75"/>
      <c r="C28" s="76" t="s">
        <v>728</v>
      </c>
      <c r="D28" s="129">
        <v>43844</v>
      </c>
      <c r="E28" s="71" t="s">
        <v>20</v>
      </c>
      <c r="F28" s="237">
        <v>13113</v>
      </c>
      <c r="G28" s="75"/>
      <c r="H28" s="79" t="s">
        <v>3216</v>
      </c>
      <c r="I28" s="75"/>
      <c r="J28" s="75"/>
      <c r="K28" s="75"/>
      <c r="L28" s="75"/>
      <c r="M28" s="135">
        <v>8939.56</v>
      </c>
      <c r="N28" s="135">
        <v>0</v>
      </c>
      <c r="O28" s="135">
        <v>61325.38</v>
      </c>
      <c r="P28" s="135">
        <v>0</v>
      </c>
      <c r="Q28" s="75" t="s">
        <v>657</v>
      </c>
      <c r="R28" s="377"/>
    </row>
    <row r="29" spans="1:18" ht="63.75">
      <c r="A29" s="75" t="s">
        <v>554</v>
      </c>
      <c r="B29" s="75"/>
      <c r="C29" s="76" t="s">
        <v>728</v>
      </c>
      <c r="D29" s="129">
        <v>43844</v>
      </c>
      <c r="E29" s="71" t="s">
        <v>20</v>
      </c>
      <c r="F29" s="237">
        <v>13097</v>
      </c>
      <c r="G29" s="75"/>
      <c r="H29" s="79" t="s">
        <v>3217</v>
      </c>
      <c r="I29" s="75"/>
      <c r="J29" s="75"/>
      <c r="K29" s="75"/>
      <c r="L29" s="75"/>
      <c r="M29" s="135">
        <v>987458.56000000006</v>
      </c>
      <c r="N29" s="135">
        <v>0</v>
      </c>
      <c r="O29" s="135">
        <v>6773965.7199999997</v>
      </c>
      <c r="P29" s="135">
        <v>0</v>
      </c>
      <c r="Q29" s="75" t="s">
        <v>657</v>
      </c>
      <c r="R29" s="377"/>
    </row>
    <row r="30" spans="1:18" ht="51">
      <c r="A30" s="75" t="s">
        <v>554</v>
      </c>
      <c r="B30" s="75"/>
      <c r="C30" s="76" t="s">
        <v>728</v>
      </c>
      <c r="D30" s="129">
        <v>43845</v>
      </c>
      <c r="E30" s="71" t="s">
        <v>20</v>
      </c>
      <c r="F30" s="237">
        <v>13087</v>
      </c>
      <c r="G30" s="75"/>
      <c r="H30" s="79" t="s">
        <v>3218</v>
      </c>
      <c r="I30" s="75"/>
      <c r="J30" s="75"/>
      <c r="K30" s="75"/>
      <c r="L30" s="75"/>
      <c r="M30" s="135">
        <v>871864.34</v>
      </c>
      <c r="N30" s="135">
        <v>0</v>
      </c>
      <c r="O30" s="135">
        <v>5980989.3700000001</v>
      </c>
      <c r="P30" s="135">
        <v>0</v>
      </c>
      <c r="Q30" s="75" t="s">
        <v>657</v>
      </c>
      <c r="R30" s="377"/>
    </row>
    <row r="31" spans="1:18" ht="51">
      <c r="A31" s="75" t="s">
        <v>554</v>
      </c>
      <c r="B31" s="75"/>
      <c r="C31" s="76" t="s">
        <v>728</v>
      </c>
      <c r="D31" s="129">
        <v>43845</v>
      </c>
      <c r="E31" s="71" t="s">
        <v>20</v>
      </c>
      <c r="F31" s="237">
        <v>13094</v>
      </c>
      <c r="G31" s="75"/>
      <c r="H31" s="79" t="s">
        <v>3219</v>
      </c>
      <c r="I31" s="75"/>
      <c r="J31" s="75"/>
      <c r="K31" s="75"/>
      <c r="L31" s="75"/>
      <c r="M31" s="135">
        <v>474726.67</v>
      </c>
      <c r="N31" s="135">
        <v>0</v>
      </c>
      <c r="O31" s="135">
        <v>3256624.96</v>
      </c>
      <c r="P31" s="135">
        <v>0</v>
      </c>
      <c r="Q31" s="75" t="s">
        <v>657</v>
      </c>
      <c r="R31" s="377"/>
    </row>
    <row r="32" spans="1:18" ht="51">
      <c r="A32" s="75" t="s">
        <v>554</v>
      </c>
      <c r="B32" s="75"/>
      <c r="C32" s="76" t="s">
        <v>728</v>
      </c>
      <c r="D32" s="129">
        <v>43845</v>
      </c>
      <c r="E32" s="71" t="s">
        <v>20</v>
      </c>
      <c r="F32" s="237">
        <v>13095</v>
      </c>
      <c r="G32" s="75"/>
      <c r="H32" s="79" t="s">
        <v>3220</v>
      </c>
      <c r="I32" s="75"/>
      <c r="J32" s="75"/>
      <c r="K32" s="75"/>
      <c r="L32" s="75"/>
      <c r="M32" s="135">
        <v>41986.41</v>
      </c>
      <c r="N32" s="135">
        <v>0</v>
      </c>
      <c r="O32" s="135">
        <v>288026.77</v>
      </c>
      <c r="P32" s="135">
        <v>0</v>
      </c>
      <c r="Q32" s="75" t="s">
        <v>657</v>
      </c>
      <c r="R32" s="377"/>
    </row>
    <row r="33" spans="1:18" ht="51">
      <c r="A33" s="75" t="s">
        <v>554</v>
      </c>
      <c r="B33" s="75"/>
      <c r="C33" s="76" t="s">
        <v>728</v>
      </c>
      <c r="D33" s="129">
        <v>43845</v>
      </c>
      <c r="E33" s="71" t="s">
        <v>20</v>
      </c>
      <c r="F33" s="237">
        <v>13093</v>
      </c>
      <c r="G33" s="75"/>
      <c r="H33" s="79" t="s">
        <v>3221</v>
      </c>
      <c r="I33" s="75"/>
      <c r="J33" s="75"/>
      <c r="K33" s="75"/>
      <c r="L33" s="75"/>
      <c r="M33" s="135">
        <v>28685.93</v>
      </c>
      <c r="N33" s="135">
        <v>0</v>
      </c>
      <c r="O33" s="135">
        <v>196785.48</v>
      </c>
      <c r="P33" s="135">
        <v>0</v>
      </c>
      <c r="Q33" s="75" t="s">
        <v>657</v>
      </c>
      <c r="R33" s="377"/>
    </row>
    <row r="34" spans="1:18" ht="51">
      <c r="A34" s="75" t="s">
        <v>554</v>
      </c>
      <c r="B34" s="75"/>
      <c r="C34" s="76" t="s">
        <v>728</v>
      </c>
      <c r="D34" s="129">
        <v>43845</v>
      </c>
      <c r="E34" s="71" t="s">
        <v>20</v>
      </c>
      <c r="F34" s="237">
        <v>13117</v>
      </c>
      <c r="G34" s="75"/>
      <c r="H34" s="79" t="s">
        <v>3222</v>
      </c>
      <c r="I34" s="75"/>
      <c r="J34" s="75"/>
      <c r="K34" s="75"/>
      <c r="L34" s="75"/>
      <c r="M34" s="135">
        <v>72605.09</v>
      </c>
      <c r="N34" s="135">
        <v>0</v>
      </c>
      <c r="O34" s="135">
        <v>498070.92</v>
      </c>
      <c r="P34" s="135">
        <v>0</v>
      </c>
      <c r="Q34" s="75" t="s">
        <v>657</v>
      </c>
      <c r="R34" s="377"/>
    </row>
    <row r="35" spans="1:18" ht="51">
      <c r="A35" s="75" t="s">
        <v>554</v>
      </c>
      <c r="B35" s="75"/>
      <c r="C35" s="76" t="s">
        <v>728</v>
      </c>
      <c r="D35" s="129">
        <v>43845</v>
      </c>
      <c r="E35" s="71" t="s">
        <v>20</v>
      </c>
      <c r="F35" s="237">
        <v>13118</v>
      </c>
      <c r="G35" s="75"/>
      <c r="H35" s="79" t="s">
        <v>3223</v>
      </c>
      <c r="I35" s="75"/>
      <c r="J35" s="75"/>
      <c r="K35" s="75"/>
      <c r="L35" s="75"/>
      <c r="M35" s="135">
        <v>330.94</v>
      </c>
      <c r="N35" s="135">
        <v>0</v>
      </c>
      <c r="O35" s="135">
        <v>2270.25</v>
      </c>
      <c r="P35" s="135">
        <v>0</v>
      </c>
      <c r="Q35" s="75" t="s">
        <v>657</v>
      </c>
      <c r="R35" s="377"/>
    </row>
    <row r="36" spans="1:18" ht="89.25">
      <c r="A36" s="75" t="s">
        <v>554</v>
      </c>
      <c r="B36" s="75"/>
      <c r="C36" s="76" t="s">
        <v>728</v>
      </c>
      <c r="D36" s="129">
        <v>43845</v>
      </c>
      <c r="E36" s="71" t="s">
        <v>6</v>
      </c>
      <c r="F36" s="237">
        <v>976714</v>
      </c>
      <c r="G36" s="75"/>
      <c r="H36" s="79" t="s">
        <v>3224</v>
      </c>
      <c r="I36" s="75"/>
      <c r="J36" s="75"/>
      <c r="K36" s="75"/>
      <c r="L36" s="75"/>
      <c r="M36" s="135">
        <v>0</v>
      </c>
      <c r="N36" s="135">
        <v>44399.75</v>
      </c>
      <c r="O36" s="135">
        <v>0</v>
      </c>
      <c r="P36" s="135">
        <v>304582.28999999998</v>
      </c>
      <c r="Q36" s="75" t="s">
        <v>657</v>
      </c>
      <c r="R36" s="377"/>
    </row>
    <row r="37" spans="1:18" ht="51">
      <c r="A37" s="75" t="s">
        <v>553</v>
      </c>
      <c r="B37" s="75"/>
      <c r="C37" s="76" t="s">
        <v>605</v>
      </c>
      <c r="D37" s="129">
        <v>43845</v>
      </c>
      <c r="E37" s="71" t="s">
        <v>23</v>
      </c>
      <c r="F37" s="237">
        <v>19674</v>
      </c>
      <c r="G37" s="75"/>
      <c r="H37" s="79" t="s">
        <v>3225</v>
      </c>
      <c r="I37" s="75"/>
      <c r="J37" s="75"/>
      <c r="K37" s="75"/>
      <c r="L37" s="75"/>
      <c r="M37" s="135">
        <v>0</v>
      </c>
      <c r="N37" s="135">
        <v>0</v>
      </c>
      <c r="O37" s="135">
        <v>0.01</v>
      </c>
      <c r="P37" s="135">
        <v>0</v>
      </c>
      <c r="Q37" s="75" t="s">
        <v>657</v>
      </c>
      <c r="R37" s="377"/>
    </row>
    <row r="38" spans="1:18" ht="63.75">
      <c r="A38" s="75" t="s">
        <v>554</v>
      </c>
      <c r="B38" s="75"/>
      <c r="C38" s="76" t="s">
        <v>728</v>
      </c>
      <c r="D38" s="129">
        <v>43845</v>
      </c>
      <c r="E38" s="71" t="s">
        <v>6</v>
      </c>
      <c r="F38" s="237">
        <v>976810</v>
      </c>
      <c r="G38" s="75"/>
      <c r="H38" s="79" t="s">
        <v>3226</v>
      </c>
      <c r="I38" s="75"/>
      <c r="J38" s="75"/>
      <c r="K38" s="75"/>
      <c r="L38" s="75"/>
      <c r="M38" s="135">
        <v>0</v>
      </c>
      <c r="N38" s="135">
        <v>212.01</v>
      </c>
      <c r="O38" s="135">
        <v>0</v>
      </c>
      <c r="P38" s="135">
        <v>1454.39</v>
      </c>
      <c r="Q38" s="75" t="s">
        <v>657</v>
      </c>
      <c r="R38" s="377"/>
    </row>
    <row r="39" spans="1:18" ht="76.5">
      <c r="A39" s="75" t="s">
        <v>554</v>
      </c>
      <c r="B39" s="75"/>
      <c r="C39" s="76" t="s">
        <v>728</v>
      </c>
      <c r="D39" s="129">
        <v>43845</v>
      </c>
      <c r="E39" s="71" t="s">
        <v>6</v>
      </c>
      <c r="F39" s="237">
        <v>976811</v>
      </c>
      <c r="G39" s="75"/>
      <c r="H39" s="79" t="s">
        <v>3227</v>
      </c>
      <c r="I39" s="75"/>
      <c r="J39" s="75"/>
      <c r="K39" s="75"/>
      <c r="L39" s="75"/>
      <c r="M39" s="135">
        <v>0</v>
      </c>
      <c r="N39" s="135">
        <v>75486.34</v>
      </c>
      <c r="O39" s="135">
        <v>0</v>
      </c>
      <c r="P39" s="135">
        <v>517836.29</v>
      </c>
      <c r="Q39" s="75" t="s">
        <v>657</v>
      </c>
      <c r="R39" s="377"/>
    </row>
    <row r="40" spans="1:18" ht="51">
      <c r="A40" s="75">
        <v>287</v>
      </c>
      <c r="B40" s="75"/>
      <c r="C40" s="76" t="s">
        <v>125</v>
      </c>
      <c r="D40" s="129">
        <v>43845</v>
      </c>
      <c r="E40" s="71" t="s">
        <v>6</v>
      </c>
      <c r="F40" s="237">
        <v>976871</v>
      </c>
      <c r="G40" s="75"/>
      <c r="H40" s="79" t="s">
        <v>3228</v>
      </c>
      <c r="I40" s="75"/>
      <c r="J40" s="75"/>
      <c r="K40" s="75"/>
      <c r="L40" s="75"/>
      <c r="M40" s="135">
        <v>0</v>
      </c>
      <c r="N40" s="135">
        <v>5808269.9100000001</v>
      </c>
      <c r="O40" s="135">
        <v>0</v>
      </c>
      <c r="P40" s="135">
        <v>39844731.579999998</v>
      </c>
      <c r="Q40" s="75" t="s">
        <v>657</v>
      </c>
      <c r="R40" s="377"/>
    </row>
    <row r="41" spans="1:18" ht="51">
      <c r="A41" s="75" t="s">
        <v>553</v>
      </c>
      <c r="B41" s="75"/>
      <c r="C41" s="76" t="s">
        <v>605</v>
      </c>
      <c r="D41" s="129">
        <v>43846</v>
      </c>
      <c r="E41" s="71" t="s">
        <v>23</v>
      </c>
      <c r="F41" s="237">
        <v>19682</v>
      </c>
      <c r="G41" s="75"/>
      <c r="H41" s="79" t="s">
        <v>3229</v>
      </c>
      <c r="I41" s="75"/>
      <c r="J41" s="75"/>
      <c r="K41" s="75"/>
      <c r="L41" s="75"/>
      <c r="M41" s="135">
        <v>0</v>
      </c>
      <c r="N41" s="135">
        <v>0</v>
      </c>
      <c r="O41" s="135">
        <v>0</v>
      </c>
      <c r="P41" s="135">
        <v>0.04</v>
      </c>
      <c r="Q41" s="75" t="s">
        <v>657</v>
      </c>
      <c r="R41" s="377"/>
    </row>
    <row r="42" spans="1:18" ht="51">
      <c r="A42" s="75" t="s">
        <v>554</v>
      </c>
      <c r="B42" s="75"/>
      <c r="C42" s="76" t="s">
        <v>728</v>
      </c>
      <c r="D42" s="129">
        <v>43846</v>
      </c>
      <c r="E42" s="71" t="s">
        <v>3</v>
      </c>
      <c r="F42" s="237">
        <v>1818286</v>
      </c>
      <c r="G42" s="75"/>
      <c r="H42" s="79" t="s">
        <v>3230</v>
      </c>
      <c r="I42" s="75"/>
      <c r="J42" s="75"/>
      <c r="K42" s="75"/>
      <c r="L42" s="75"/>
      <c r="M42" s="135">
        <v>0</v>
      </c>
      <c r="N42" s="135">
        <v>7.29</v>
      </c>
      <c r="O42" s="135">
        <v>0</v>
      </c>
      <c r="P42" s="135">
        <v>50.01</v>
      </c>
      <c r="Q42" s="75" t="s">
        <v>657</v>
      </c>
      <c r="R42" s="377"/>
    </row>
    <row r="43" spans="1:18" ht="51">
      <c r="A43" s="75" t="s">
        <v>554</v>
      </c>
      <c r="B43" s="75"/>
      <c r="C43" s="76" t="s">
        <v>728</v>
      </c>
      <c r="D43" s="129">
        <v>43846</v>
      </c>
      <c r="E43" s="71" t="s">
        <v>3</v>
      </c>
      <c r="F43" s="237">
        <v>1818288</v>
      </c>
      <c r="G43" s="75"/>
      <c r="H43" s="79" t="s">
        <v>3230</v>
      </c>
      <c r="I43" s="75"/>
      <c r="J43" s="75"/>
      <c r="K43" s="75"/>
      <c r="L43" s="75"/>
      <c r="M43" s="135">
        <v>0</v>
      </c>
      <c r="N43" s="135">
        <v>7.29</v>
      </c>
      <c r="O43" s="135">
        <v>0</v>
      </c>
      <c r="P43" s="135">
        <v>50.01</v>
      </c>
      <c r="Q43" s="75" t="s">
        <v>657</v>
      </c>
      <c r="R43" s="377"/>
    </row>
    <row r="44" spans="1:18" ht="51">
      <c r="A44" s="75" t="s">
        <v>553</v>
      </c>
      <c r="B44" s="75"/>
      <c r="C44" s="76" t="s">
        <v>605</v>
      </c>
      <c r="D44" s="129">
        <v>43847</v>
      </c>
      <c r="E44" s="71" t="s">
        <v>3</v>
      </c>
      <c r="F44" s="237">
        <v>1818287</v>
      </c>
      <c r="G44" s="75"/>
      <c r="H44" s="79" t="s">
        <v>3231</v>
      </c>
      <c r="I44" s="75"/>
      <c r="J44" s="75"/>
      <c r="K44" s="75"/>
      <c r="L44" s="75"/>
      <c r="M44" s="135">
        <v>0</v>
      </c>
      <c r="N44" s="135">
        <v>98.55</v>
      </c>
      <c r="O44" s="135">
        <v>0</v>
      </c>
      <c r="P44" s="135">
        <v>676.05</v>
      </c>
      <c r="Q44" s="75" t="s">
        <v>657</v>
      </c>
      <c r="R44" s="377"/>
    </row>
    <row r="45" spans="1:18" ht="76.5">
      <c r="A45" s="75" t="s">
        <v>554</v>
      </c>
      <c r="B45" s="75"/>
      <c r="C45" s="76" t="s">
        <v>728</v>
      </c>
      <c r="D45" s="129">
        <v>43851</v>
      </c>
      <c r="E45" s="71" t="s">
        <v>13</v>
      </c>
      <c r="F45" s="237">
        <v>976983</v>
      </c>
      <c r="G45" s="75"/>
      <c r="H45" s="79" t="s">
        <v>3232</v>
      </c>
      <c r="I45" s="75"/>
      <c r="J45" s="75"/>
      <c r="K45" s="75"/>
      <c r="L45" s="75"/>
      <c r="M45" s="135">
        <v>30</v>
      </c>
      <c r="N45" s="135">
        <v>0</v>
      </c>
      <c r="O45" s="135">
        <v>205.8</v>
      </c>
      <c r="P45" s="135">
        <v>0</v>
      </c>
      <c r="Q45" s="75" t="s">
        <v>657</v>
      </c>
      <c r="R45" s="377"/>
    </row>
    <row r="46" spans="1:18" ht="51">
      <c r="A46" s="75">
        <v>66</v>
      </c>
      <c r="B46" s="75"/>
      <c r="C46" s="76" t="s">
        <v>52</v>
      </c>
      <c r="D46" s="129">
        <v>43851</v>
      </c>
      <c r="E46" s="71" t="s">
        <v>3</v>
      </c>
      <c r="F46" s="237">
        <v>1818591</v>
      </c>
      <c r="G46" s="75"/>
      <c r="H46" s="79" t="s">
        <v>3233</v>
      </c>
      <c r="I46" s="75"/>
      <c r="J46" s="75"/>
      <c r="K46" s="75"/>
      <c r="L46" s="75"/>
      <c r="M46" s="135">
        <v>0</v>
      </c>
      <c r="N46" s="135">
        <v>7.29</v>
      </c>
      <c r="O46" s="135">
        <v>0</v>
      </c>
      <c r="P46" s="135">
        <v>50.01</v>
      </c>
      <c r="Q46" s="75" t="s">
        <v>657</v>
      </c>
      <c r="R46" s="377"/>
    </row>
    <row r="47" spans="1:18" ht="51">
      <c r="A47" s="75">
        <v>287</v>
      </c>
      <c r="B47" s="75"/>
      <c r="C47" s="76" t="s">
        <v>125</v>
      </c>
      <c r="D47" s="129">
        <v>43851</v>
      </c>
      <c r="E47" s="71" t="s">
        <v>6</v>
      </c>
      <c r="F47" s="237">
        <v>1254229</v>
      </c>
      <c r="G47" s="75"/>
      <c r="H47" s="79" t="s">
        <v>3234</v>
      </c>
      <c r="I47" s="75"/>
      <c r="J47" s="75"/>
      <c r="K47" s="75"/>
      <c r="L47" s="75"/>
      <c r="M47" s="135">
        <v>0</v>
      </c>
      <c r="N47" s="135">
        <v>737210.33</v>
      </c>
      <c r="O47" s="135">
        <v>0</v>
      </c>
      <c r="P47" s="135">
        <v>5057262.8600000003</v>
      </c>
      <c r="Q47" s="75" t="s">
        <v>657</v>
      </c>
      <c r="R47" s="377"/>
    </row>
    <row r="48" spans="1:18" ht="51">
      <c r="A48" s="75" t="s">
        <v>553</v>
      </c>
      <c r="B48" s="75"/>
      <c r="C48" s="76" t="s">
        <v>605</v>
      </c>
      <c r="D48" s="129">
        <v>43853</v>
      </c>
      <c r="E48" s="71" t="s">
        <v>23</v>
      </c>
      <c r="F48" s="237">
        <v>19695</v>
      </c>
      <c r="G48" s="75"/>
      <c r="H48" s="79" t="s">
        <v>3235</v>
      </c>
      <c r="I48" s="75"/>
      <c r="J48" s="75"/>
      <c r="K48" s="75"/>
      <c r="L48" s="75"/>
      <c r="M48" s="135">
        <v>0</v>
      </c>
      <c r="N48" s="135">
        <v>0</v>
      </c>
      <c r="O48" s="135">
        <v>0</v>
      </c>
      <c r="P48" s="135">
        <v>0.02</v>
      </c>
      <c r="Q48" s="75" t="s">
        <v>657</v>
      </c>
      <c r="R48" s="377"/>
    </row>
    <row r="49" spans="1:18" ht="51">
      <c r="A49" s="75" t="s">
        <v>553</v>
      </c>
      <c r="B49" s="75"/>
      <c r="C49" s="76" t="s">
        <v>605</v>
      </c>
      <c r="D49" s="129">
        <v>43853</v>
      </c>
      <c r="E49" s="71" t="s">
        <v>23</v>
      </c>
      <c r="F49" s="237">
        <v>19699</v>
      </c>
      <c r="G49" s="75"/>
      <c r="H49" s="79" t="s">
        <v>3236</v>
      </c>
      <c r="I49" s="75"/>
      <c r="J49" s="75"/>
      <c r="K49" s="75"/>
      <c r="L49" s="75"/>
      <c r="M49" s="135">
        <v>0</v>
      </c>
      <c r="N49" s="135">
        <v>0</v>
      </c>
      <c r="O49" s="135">
        <v>0.01</v>
      </c>
      <c r="P49" s="135">
        <v>0</v>
      </c>
      <c r="Q49" s="75" t="s">
        <v>657</v>
      </c>
      <c r="R49" s="377"/>
    </row>
    <row r="50" spans="1:18" ht="51">
      <c r="A50" s="75" t="s">
        <v>553</v>
      </c>
      <c r="B50" s="75"/>
      <c r="C50" s="76" t="s">
        <v>605</v>
      </c>
      <c r="D50" s="129">
        <v>43858</v>
      </c>
      <c r="E50" s="71" t="s">
        <v>23</v>
      </c>
      <c r="F50" s="237">
        <v>19707</v>
      </c>
      <c r="G50" s="75"/>
      <c r="H50" s="79" t="s">
        <v>3237</v>
      </c>
      <c r="I50" s="75"/>
      <c r="J50" s="75"/>
      <c r="K50" s="75"/>
      <c r="L50" s="75"/>
      <c r="M50" s="135">
        <v>0</v>
      </c>
      <c r="N50" s="135">
        <v>0</v>
      </c>
      <c r="O50" s="135">
        <v>0</v>
      </c>
      <c r="P50" s="135">
        <v>0.01</v>
      </c>
      <c r="Q50" s="75" t="s">
        <v>657</v>
      </c>
      <c r="R50" s="377"/>
    </row>
    <row r="51" spans="1:18" ht="51">
      <c r="A51" s="75" t="s">
        <v>553</v>
      </c>
      <c r="B51" s="75"/>
      <c r="C51" s="76" t="s">
        <v>605</v>
      </c>
      <c r="D51" s="129">
        <v>43858</v>
      </c>
      <c r="E51" s="71" t="s">
        <v>3</v>
      </c>
      <c r="F51" s="237">
        <v>1820107</v>
      </c>
      <c r="G51" s="75"/>
      <c r="H51" s="79" t="s">
        <v>3238</v>
      </c>
      <c r="I51" s="75"/>
      <c r="J51" s="75"/>
      <c r="K51" s="75"/>
      <c r="L51" s="75"/>
      <c r="M51" s="135">
        <v>0</v>
      </c>
      <c r="N51" s="135">
        <v>1210.28</v>
      </c>
      <c r="O51" s="135">
        <v>0</v>
      </c>
      <c r="P51" s="135">
        <v>8302.52</v>
      </c>
      <c r="Q51" s="75" t="s">
        <v>657</v>
      </c>
      <c r="R51" s="377"/>
    </row>
    <row r="52" spans="1:18" ht="76.5">
      <c r="A52" s="75">
        <v>660</v>
      </c>
      <c r="B52" s="75"/>
      <c r="C52" s="76" t="s">
        <v>185</v>
      </c>
      <c r="D52" s="129">
        <v>43858</v>
      </c>
      <c r="E52" s="71" t="s">
        <v>658</v>
      </c>
      <c r="F52" s="237">
        <v>1201460</v>
      </c>
      <c r="G52" s="75"/>
      <c r="H52" s="79" t="s">
        <v>3239</v>
      </c>
      <c r="I52" s="75"/>
      <c r="J52" s="75"/>
      <c r="K52" s="75"/>
      <c r="L52" s="75"/>
      <c r="M52" s="135">
        <v>0</v>
      </c>
      <c r="N52" s="135">
        <v>1773.66</v>
      </c>
      <c r="O52" s="135">
        <v>0</v>
      </c>
      <c r="P52" s="135">
        <v>12167.31</v>
      </c>
      <c r="Q52" s="75" t="s">
        <v>657</v>
      </c>
      <c r="R52" s="377"/>
    </row>
    <row r="53" spans="1:18" ht="51">
      <c r="A53" s="75" t="s">
        <v>553</v>
      </c>
      <c r="B53" s="75"/>
      <c r="C53" s="76" t="s">
        <v>605</v>
      </c>
      <c r="D53" s="129">
        <v>43858</v>
      </c>
      <c r="E53" s="71" t="s">
        <v>23</v>
      </c>
      <c r="F53" s="237">
        <v>19711</v>
      </c>
      <c r="G53" s="75"/>
      <c r="H53" s="79" t="s">
        <v>3240</v>
      </c>
      <c r="I53" s="75"/>
      <c r="J53" s="75"/>
      <c r="K53" s="75"/>
      <c r="L53" s="75"/>
      <c r="M53" s="135">
        <v>0</v>
      </c>
      <c r="N53" s="135">
        <v>0</v>
      </c>
      <c r="O53" s="135">
        <v>0.02</v>
      </c>
      <c r="P53" s="135">
        <v>0</v>
      </c>
      <c r="Q53" s="75" t="s">
        <v>657</v>
      </c>
      <c r="R53" s="377"/>
    </row>
    <row r="54" spans="1:18" ht="51">
      <c r="A54" s="75" t="s">
        <v>553</v>
      </c>
      <c r="B54" s="75"/>
      <c r="C54" s="76" t="s">
        <v>605</v>
      </c>
      <c r="D54" s="129">
        <v>43860</v>
      </c>
      <c r="E54" s="71" t="s">
        <v>6</v>
      </c>
      <c r="F54" s="237">
        <v>1261098</v>
      </c>
      <c r="G54" s="75"/>
      <c r="H54" s="79" t="s">
        <v>3241</v>
      </c>
      <c r="I54" s="75"/>
      <c r="J54" s="75"/>
      <c r="K54" s="75"/>
      <c r="L54" s="75"/>
      <c r="M54" s="135">
        <v>0</v>
      </c>
      <c r="N54" s="135">
        <v>1540.21</v>
      </c>
      <c r="O54" s="135">
        <v>0</v>
      </c>
      <c r="P54" s="135">
        <v>10565.84</v>
      </c>
      <c r="Q54" s="75" t="s">
        <v>657</v>
      </c>
      <c r="R54" s="377"/>
    </row>
    <row r="55" spans="1:18" ht="63.75">
      <c r="A55" s="75">
        <v>670</v>
      </c>
      <c r="B55" s="75"/>
      <c r="C55" s="76" t="s">
        <v>187</v>
      </c>
      <c r="D55" s="129">
        <v>43860</v>
      </c>
      <c r="E55" s="71" t="s">
        <v>6</v>
      </c>
      <c r="F55" s="237">
        <v>1261084</v>
      </c>
      <c r="G55" s="75"/>
      <c r="H55" s="79" t="s">
        <v>3242</v>
      </c>
      <c r="I55" s="75"/>
      <c r="J55" s="75"/>
      <c r="K55" s="75"/>
      <c r="L55" s="75"/>
      <c r="M55" s="135">
        <v>0</v>
      </c>
      <c r="N55" s="135">
        <v>16127.65</v>
      </c>
      <c r="O55" s="135">
        <v>0</v>
      </c>
      <c r="P55" s="135">
        <v>110635.68</v>
      </c>
      <c r="Q55" s="75" t="s">
        <v>657</v>
      </c>
      <c r="R55" s="377"/>
    </row>
    <row r="56" spans="1:18" ht="51">
      <c r="A56" s="75">
        <v>670</v>
      </c>
      <c r="B56" s="75"/>
      <c r="C56" s="76" t="s">
        <v>187</v>
      </c>
      <c r="D56" s="129">
        <v>43861</v>
      </c>
      <c r="E56" s="71" t="s">
        <v>6</v>
      </c>
      <c r="F56" s="237">
        <v>1261935</v>
      </c>
      <c r="G56" s="75"/>
      <c r="H56" s="79" t="s">
        <v>3243</v>
      </c>
      <c r="I56" s="75"/>
      <c r="J56" s="75"/>
      <c r="K56" s="75"/>
      <c r="L56" s="75"/>
      <c r="M56" s="135">
        <v>0</v>
      </c>
      <c r="N56" s="135">
        <v>2999</v>
      </c>
      <c r="O56" s="135">
        <v>0</v>
      </c>
      <c r="P56" s="135">
        <v>20573.14</v>
      </c>
      <c r="Q56" s="75" t="s">
        <v>657</v>
      </c>
      <c r="R56" s="377"/>
    </row>
    <row r="57" spans="1:18" ht="76.5">
      <c r="A57" s="75">
        <v>670</v>
      </c>
      <c r="B57" s="75"/>
      <c r="C57" s="76" t="s">
        <v>187</v>
      </c>
      <c r="D57" s="129">
        <v>43861</v>
      </c>
      <c r="E57" s="71" t="s">
        <v>6</v>
      </c>
      <c r="F57" s="237">
        <v>1261783</v>
      </c>
      <c r="G57" s="75"/>
      <c r="H57" s="79" t="s">
        <v>3244</v>
      </c>
      <c r="I57" s="75"/>
      <c r="J57" s="75"/>
      <c r="K57" s="75"/>
      <c r="L57" s="75"/>
      <c r="M57" s="135">
        <v>0</v>
      </c>
      <c r="N57" s="135">
        <v>488.94</v>
      </c>
      <c r="O57" s="135">
        <v>0</v>
      </c>
      <c r="P57" s="135">
        <v>3354.13</v>
      </c>
      <c r="Q57" s="75" t="s">
        <v>657</v>
      </c>
      <c r="R57" s="377"/>
    </row>
    <row r="58" spans="1:18" ht="51">
      <c r="A58" s="75" t="s">
        <v>553</v>
      </c>
      <c r="B58" s="75"/>
      <c r="C58" s="76" t="s">
        <v>605</v>
      </c>
      <c r="D58" s="129">
        <v>43861</v>
      </c>
      <c r="E58" s="71" t="s">
        <v>23</v>
      </c>
      <c r="F58" s="237">
        <v>19719</v>
      </c>
      <c r="G58" s="75"/>
      <c r="H58" s="79" t="s">
        <v>3245</v>
      </c>
      <c r="I58" s="75"/>
      <c r="J58" s="75"/>
      <c r="K58" s="75"/>
      <c r="L58" s="75"/>
      <c r="M58" s="135">
        <v>0</v>
      </c>
      <c r="N58" s="135">
        <v>0</v>
      </c>
      <c r="O58" s="135">
        <v>0</v>
      </c>
      <c r="P58" s="135">
        <v>0.02</v>
      </c>
      <c r="Q58" s="75" t="s">
        <v>657</v>
      </c>
      <c r="R58" s="377"/>
    </row>
    <row r="59" spans="1:18" ht="63.75">
      <c r="A59" s="75" t="s">
        <v>554</v>
      </c>
      <c r="B59" s="75"/>
      <c r="C59" s="76" t="s">
        <v>728</v>
      </c>
      <c r="D59" s="129">
        <v>43864</v>
      </c>
      <c r="E59" s="71" t="s">
        <v>20</v>
      </c>
      <c r="F59" s="237">
        <v>13158</v>
      </c>
      <c r="G59" s="75"/>
      <c r="H59" s="79" t="s">
        <v>4823</v>
      </c>
      <c r="I59" s="75"/>
      <c r="J59" s="75"/>
      <c r="K59" s="75"/>
      <c r="L59" s="75"/>
      <c r="M59" s="135">
        <v>1612742.82</v>
      </c>
      <c r="N59" s="135">
        <v>0</v>
      </c>
      <c r="O59" s="135">
        <v>11063415.75</v>
      </c>
      <c r="P59" s="135">
        <v>0</v>
      </c>
      <c r="Q59" s="75" t="s">
        <v>657</v>
      </c>
      <c r="R59" s="377"/>
    </row>
    <row r="60" spans="1:18" ht="51">
      <c r="A60" s="75" t="s">
        <v>553</v>
      </c>
      <c r="B60" s="75"/>
      <c r="C60" s="76" t="s">
        <v>605</v>
      </c>
      <c r="D60" s="129">
        <v>43864</v>
      </c>
      <c r="E60" s="71" t="s">
        <v>23</v>
      </c>
      <c r="F60" s="237">
        <v>19723</v>
      </c>
      <c r="G60" s="75"/>
      <c r="H60" s="79" t="s">
        <v>4824</v>
      </c>
      <c r="I60" s="75"/>
      <c r="J60" s="75"/>
      <c r="K60" s="75"/>
      <c r="L60" s="75"/>
      <c r="M60" s="135">
        <v>0</v>
      </c>
      <c r="N60" s="135">
        <v>0</v>
      </c>
      <c r="O60" s="135">
        <v>0.01</v>
      </c>
      <c r="P60" s="135">
        <v>0</v>
      </c>
      <c r="Q60" s="75" t="s">
        <v>657</v>
      </c>
      <c r="R60" s="377"/>
    </row>
    <row r="61" spans="1:18" ht="63.75">
      <c r="A61" s="75">
        <v>670</v>
      </c>
      <c r="B61" s="75"/>
      <c r="C61" s="76" t="s">
        <v>187</v>
      </c>
      <c r="D61" s="129">
        <v>43865</v>
      </c>
      <c r="E61" s="71" t="s">
        <v>6</v>
      </c>
      <c r="F61" s="237">
        <v>1264090</v>
      </c>
      <c r="G61" s="75"/>
      <c r="H61" s="79" t="s">
        <v>4825</v>
      </c>
      <c r="I61" s="75"/>
      <c r="J61" s="75"/>
      <c r="K61" s="75"/>
      <c r="L61" s="75"/>
      <c r="M61" s="135">
        <v>0</v>
      </c>
      <c r="N61" s="135">
        <v>1280</v>
      </c>
      <c r="O61" s="135">
        <v>0</v>
      </c>
      <c r="P61" s="135">
        <v>8780.7999999999993</v>
      </c>
      <c r="Q61" s="75" t="s">
        <v>657</v>
      </c>
      <c r="R61" s="377"/>
    </row>
    <row r="62" spans="1:18" ht="63.75">
      <c r="A62" s="75">
        <v>670</v>
      </c>
      <c r="B62" s="75"/>
      <c r="C62" s="76" t="s">
        <v>187</v>
      </c>
      <c r="D62" s="129">
        <v>43865</v>
      </c>
      <c r="E62" s="71" t="s">
        <v>15</v>
      </c>
      <c r="F62" s="237">
        <v>1264091</v>
      </c>
      <c r="G62" s="75"/>
      <c r="H62" s="79" t="s">
        <v>4826</v>
      </c>
      <c r="I62" s="75"/>
      <c r="J62" s="75"/>
      <c r="K62" s="75"/>
      <c r="L62" s="75"/>
      <c r="M62" s="135">
        <v>7.29</v>
      </c>
      <c r="N62" s="135">
        <v>0</v>
      </c>
      <c r="O62" s="135">
        <v>50.01</v>
      </c>
      <c r="P62" s="135">
        <v>0</v>
      </c>
      <c r="Q62" s="75" t="s">
        <v>657</v>
      </c>
      <c r="R62" s="377"/>
    </row>
    <row r="63" spans="1:18" ht="63.75">
      <c r="A63" s="75">
        <v>670</v>
      </c>
      <c r="B63" s="75"/>
      <c r="C63" s="76" t="s">
        <v>187</v>
      </c>
      <c r="D63" s="129">
        <v>43865</v>
      </c>
      <c r="E63" s="71" t="s">
        <v>6</v>
      </c>
      <c r="F63" s="237">
        <v>1264800</v>
      </c>
      <c r="G63" s="75"/>
      <c r="H63" s="79" t="s">
        <v>4827</v>
      </c>
      <c r="I63" s="75"/>
      <c r="J63" s="75"/>
      <c r="K63" s="75"/>
      <c r="L63" s="75"/>
      <c r="M63" s="135">
        <v>0</v>
      </c>
      <c r="N63" s="135">
        <v>1790.03</v>
      </c>
      <c r="O63" s="135">
        <v>0</v>
      </c>
      <c r="P63" s="135">
        <v>12279.61</v>
      </c>
      <c r="Q63" s="75" t="s">
        <v>657</v>
      </c>
      <c r="R63" s="377"/>
    </row>
    <row r="64" spans="1:18" ht="63.75">
      <c r="A64" s="75">
        <v>670</v>
      </c>
      <c r="B64" s="75"/>
      <c r="C64" s="76" t="s">
        <v>187</v>
      </c>
      <c r="D64" s="129">
        <v>43865</v>
      </c>
      <c r="E64" s="71" t="s">
        <v>6</v>
      </c>
      <c r="F64" s="237">
        <v>1264802</v>
      </c>
      <c r="G64" s="75"/>
      <c r="H64" s="79" t="s">
        <v>4828</v>
      </c>
      <c r="I64" s="75"/>
      <c r="J64" s="75"/>
      <c r="K64" s="75"/>
      <c r="L64" s="75"/>
      <c r="M64" s="135">
        <v>0</v>
      </c>
      <c r="N64" s="135">
        <v>51564.71</v>
      </c>
      <c r="O64" s="135">
        <v>0</v>
      </c>
      <c r="P64" s="135">
        <v>353733.91</v>
      </c>
      <c r="Q64" s="75" t="s">
        <v>657</v>
      </c>
      <c r="R64" s="377"/>
    </row>
    <row r="65" spans="1:18" ht="63.75">
      <c r="A65" s="75">
        <v>670</v>
      </c>
      <c r="B65" s="75"/>
      <c r="C65" s="76" t="s">
        <v>187</v>
      </c>
      <c r="D65" s="129">
        <v>43865</v>
      </c>
      <c r="E65" s="71" t="s">
        <v>15</v>
      </c>
      <c r="F65" s="237">
        <v>1264801</v>
      </c>
      <c r="G65" s="75"/>
      <c r="H65" s="79" t="s">
        <v>4829</v>
      </c>
      <c r="I65" s="75"/>
      <c r="J65" s="75"/>
      <c r="K65" s="75"/>
      <c r="L65" s="75"/>
      <c r="M65" s="135">
        <v>7.29</v>
      </c>
      <c r="N65" s="135">
        <v>0</v>
      </c>
      <c r="O65" s="135">
        <v>50.01</v>
      </c>
      <c r="P65" s="135">
        <v>0</v>
      </c>
      <c r="Q65" s="75" t="s">
        <v>657</v>
      </c>
      <c r="R65" s="377"/>
    </row>
    <row r="66" spans="1:18" ht="63.75">
      <c r="A66" s="75">
        <v>670</v>
      </c>
      <c r="B66" s="75"/>
      <c r="C66" s="76" t="s">
        <v>187</v>
      </c>
      <c r="D66" s="129">
        <v>43865</v>
      </c>
      <c r="E66" s="71" t="s">
        <v>15</v>
      </c>
      <c r="F66" s="237">
        <v>1264803</v>
      </c>
      <c r="G66" s="75"/>
      <c r="H66" s="79" t="s">
        <v>4830</v>
      </c>
      <c r="I66" s="75"/>
      <c r="J66" s="75"/>
      <c r="K66" s="75"/>
      <c r="L66" s="75"/>
      <c r="M66" s="135">
        <v>7.29</v>
      </c>
      <c r="N66" s="135">
        <v>0</v>
      </c>
      <c r="O66" s="135">
        <v>50.01</v>
      </c>
      <c r="P66" s="135">
        <v>0</v>
      </c>
      <c r="Q66" s="75" t="s">
        <v>657</v>
      </c>
      <c r="R66" s="377"/>
    </row>
    <row r="67" spans="1:18" ht="51">
      <c r="A67" s="75" t="s">
        <v>553</v>
      </c>
      <c r="B67" s="75"/>
      <c r="C67" s="76" t="s">
        <v>605</v>
      </c>
      <c r="D67" s="129">
        <v>43865</v>
      </c>
      <c r="E67" s="71" t="s">
        <v>23</v>
      </c>
      <c r="F67" s="237">
        <v>19727</v>
      </c>
      <c r="G67" s="75"/>
      <c r="H67" s="79" t="s">
        <v>4831</v>
      </c>
      <c r="I67" s="75"/>
      <c r="J67" s="75"/>
      <c r="K67" s="75"/>
      <c r="L67" s="75"/>
      <c r="M67" s="135">
        <v>0</v>
      </c>
      <c r="N67" s="135">
        <v>0</v>
      </c>
      <c r="O67" s="135">
        <v>0.01</v>
      </c>
      <c r="P67" s="135">
        <v>0</v>
      </c>
      <c r="Q67" s="75" t="s">
        <v>657</v>
      </c>
      <c r="R67" s="377"/>
    </row>
    <row r="68" spans="1:18" ht="102">
      <c r="A68" s="75">
        <v>660</v>
      </c>
      <c r="B68" s="75"/>
      <c r="C68" s="76" t="s">
        <v>185</v>
      </c>
      <c r="D68" s="129">
        <v>43866</v>
      </c>
      <c r="E68" s="71" t="s">
        <v>658</v>
      </c>
      <c r="F68" s="237">
        <v>1227543</v>
      </c>
      <c r="G68" s="75"/>
      <c r="H68" s="79" t="s">
        <v>4832</v>
      </c>
      <c r="I68" s="75"/>
      <c r="J68" s="75"/>
      <c r="K68" s="75"/>
      <c r="L68" s="75"/>
      <c r="M68" s="135">
        <v>0</v>
      </c>
      <c r="N68" s="135">
        <v>5458.47</v>
      </c>
      <c r="O68" s="135">
        <v>0</v>
      </c>
      <c r="P68" s="135">
        <v>37445.1</v>
      </c>
      <c r="Q68" s="75" t="s">
        <v>657</v>
      </c>
      <c r="R68" s="377"/>
    </row>
    <row r="69" spans="1:18" ht="51">
      <c r="A69" s="75" t="s">
        <v>553</v>
      </c>
      <c r="B69" s="75"/>
      <c r="C69" s="76" t="s">
        <v>605</v>
      </c>
      <c r="D69" s="129">
        <v>43866</v>
      </c>
      <c r="E69" s="71" t="s">
        <v>23</v>
      </c>
      <c r="F69" s="237">
        <v>19732</v>
      </c>
      <c r="G69" s="75"/>
      <c r="H69" s="79" t="s">
        <v>4833</v>
      </c>
      <c r="I69" s="75"/>
      <c r="J69" s="75"/>
      <c r="K69" s="75"/>
      <c r="L69" s="75"/>
      <c r="M69" s="135">
        <v>0</v>
      </c>
      <c r="N69" s="135">
        <v>0</v>
      </c>
      <c r="O69" s="135">
        <v>0.01</v>
      </c>
      <c r="P69" s="135">
        <v>0</v>
      </c>
      <c r="Q69" s="75" t="s">
        <v>657</v>
      </c>
      <c r="R69" s="377"/>
    </row>
    <row r="70" spans="1:18" ht="63.75">
      <c r="A70" s="75">
        <v>670</v>
      </c>
      <c r="B70" s="75"/>
      <c r="C70" s="76" t="s">
        <v>187</v>
      </c>
      <c r="D70" s="129">
        <v>43867</v>
      </c>
      <c r="E70" s="71" t="s">
        <v>6</v>
      </c>
      <c r="F70" s="237">
        <v>1267356</v>
      </c>
      <c r="G70" s="75"/>
      <c r="H70" s="79" t="s">
        <v>4834</v>
      </c>
      <c r="I70" s="75"/>
      <c r="J70" s="75"/>
      <c r="K70" s="75"/>
      <c r="L70" s="75"/>
      <c r="M70" s="135">
        <v>0</v>
      </c>
      <c r="N70" s="135">
        <v>4241.57</v>
      </c>
      <c r="O70" s="135">
        <v>0</v>
      </c>
      <c r="P70" s="135">
        <v>29097.17</v>
      </c>
      <c r="Q70" s="75" t="s">
        <v>657</v>
      </c>
      <c r="R70" s="377"/>
    </row>
    <row r="71" spans="1:18" ht="63.75">
      <c r="A71" s="75">
        <v>670</v>
      </c>
      <c r="B71" s="75"/>
      <c r="C71" s="76" t="s">
        <v>187</v>
      </c>
      <c r="D71" s="129">
        <v>43867</v>
      </c>
      <c r="E71" s="71" t="s">
        <v>15</v>
      </c>
      <c r="F71" s="237">
        <v>1267357</v>
      </c>
      <c r="G71" s="75"/>
      <c r="H71" s="79" t="s">
        <v>4835</v>
      </c>
      <c r="I71" s="75"/>
      <c r="J71" s="75"/>
      <c r="K71" s="75"/>
      <c r="L71" s="75"/>
      <c r="M71" s="135">
        <v>7.29</v>
      </c>
      <c r="N71" s="135">
        <v>0</v>
      </c>
      <c r="O71" s="135">
        <v>50.01</v>
      </c>
      <c r="P71" s="135">
        <v>0</v>
      </c>
      <c r="Q71" s="75" t="s">
        <v>657</v>
      </c>
      <c r="R71" s="377"/>
    </row>
    <row r="72" spans="1:18" ht="51">
      <c r="A72" s="75" t="s">
        <v>553</v>
      </c>
      <c r="B72" s="75"/>
      <c r="C72" s="76" t="s">
        <v>605</v>
      </c>
      <c r="D72" s="129">
        <v>43867</v>
      </c>
      <c r="E72" s="71" t="s">
        <v>23</v>
      </c>
      <c r="F72" s="237">
        <v>19736</v>
      </c>
      <c r="G72" s="75"/>
      <c r="H72" s="79" t="s">
        <v>4836</v>
      </c>
      <c r="I72" s="75"/>
      <c r="J72" s="75"/>
      <c r="K72" s="75"/>
      <c r="L72" s="75"/>
      <c r="M72" s="135">
        <v>0</v>
      </c>
      <c r="N72" s="135">
        <v>0</v>
      </c>
      <c r="O72" s="135">
        <v>0.01</v>
      </c>
      <c r="P72" s="135">
        <v>0</v>
      </c>
      <c r="Q72" s="75" t="s">
        <v>657</v>
      </c>
      <c r="R72" s="377"/>
    </row>
    <row r="73" spans="1:18" ht="51">
      <c r="A73" s="75" t="s">
        <v>553</v>
      </c>
      <c r="B73" s="75"/>
      <c r="C73" s="76" t="s">
        <v>605</v>
      </c>
      <c r="D73" s="129">
        <v>43868</v>
      </c>
      <c r="E73" s="71" t="s">
        <v>23</v>
      </c>
      <c r="F73" s="237">
        <v>19740</v>
      </c>
      <c r="G73" s="75"/>
      <c r="H73" s="79" t="s">
        <v>4837</v>
      </c>
      <c r="I73" s="75"/>
      <c r="J73" s="75"/>
      <c r="K73" s="75"/>
      <c r="L73" s="75"/>
      <c r="M73" s="135">
        <v>0</v>
      </c>
      <c r="N73" s="135">
        <v>0</v>
      </c>
      <c r="O73" s="135">
        <v>0</v>
      </c>
      <c r="P73" s="135">
        <v>0.01</v>
      </c>
      <c r="Q73" s="75" t="s">
        <v>657</v>
      </c>
      <c r="R73" s="377"/>
    </row>
    <row r="74" spans="1:18" ht="63.75">
      <c r="A74" s="75" t="s">
        <v>554</v>
      </c>
      <c r="B74" s="75"/>
      <c r="C74" s="76" t="s">
        <v>728</v>
      </c>
      <c r="D74" s="129">
        <v>43871</v>
      </c>
      <c r="E74" s="71" t="s">
        <v>6</v>
      </c>
      <c r="F74" s="237">
        <v>1269466</v>
      </c>
      <c r="G74" s="75"/>
      <c r="H74" s="79" t="s">
        <v>4838</v>
      </c>
      <c r="I74" s="75"/>
      <c r="J74" s="75"/>
      <c r="K74" s="75"/>
      <c r="L74" s="75"/>
      <c r="M74" s="135">
        <v>0</v>
      </c>
      <c r="N74" s="135">
        <v>144398.39999999999</v>
      </c>
      <c r="O74" s="135">
        <v>0</v>
      </c>
      <c r="P74" s="135">
        <v>990573.02</v>
      </c>
      <c r="Q74" s="75" t="s">
        <v>657</v>
      </c>
      <c r="R74" s="377"/>
    </row>
    <row r="75" spans="1:18" ht="51">
      <c r="A75" s="75">
        <v>670</v>
      </c>
      <c r="B75" s="75"/>
      <c r="C75" s="76" t="s">
        <v>187</v>
      </c>
      <c r="D75" s="129">
        <v>43871</v>
      </c>
      <c r="E75" s="71" t="s">
        <v>6</v>
      </c>
      <c r="F75" s="237">
        <v>1269476</v>
      </c>
      <c r="G75" s="75"/>
      <c r="H75" s="79" t="s">
        <v>4839</v>
      </c>
      <c r="I75" s="75"/>
      <c r="J75" s="75"/>
      <c r="K75" s="75"/>
      <c r="L75" s="75"/>
      <c r="M75" s="135">
        <v>0</v>
      </c>
      <c r="N75" s="135">
        <v>250.62</v>
      </c>
      <c r="O75" s="135">
        <v>0</v>
      </c>
      <c r="P75" s="135">
        <v>1719.25</v>
      </c>
      <c r="Q75" s="75" t="s">
        <v>657</v>
      </c>
      <c r="R75" s="377"/>
    </row>
    <row r="76" spans="1:18" ht="51">
      <c r="A76" s="75">
        <v>670</v>
      </c>
      <c r="B76" s="75"/>
      <c r="C76" s="76" t="s">
        <v>187</v>
      </c>
      <c r="D76" s="129">
        <v>43871</v>
      </c>
      <c r="E76" s="71" t="s">
        <v>15</v>
      </c>
      <c r="F76" s="237">
        <v>1269477</v>
      </c>
      <c r="G76" s="75"/>
      <c r="H76" s="79" t="s">
        <v>4840</v>
      </c>
      <c r="I76" s="75"/>
      <c r="J76" s="75"/>
      <c r="K76" s="75"/>
      <c r="L76" s="75"/>
      <c r="M76" s="135">
        <v>7.29</v>
      </c>
      <c r="N76" s="135">
        <v>0</v>
      </c>
      <c r="O76" s="135">
        <v>50.01</v>
      </c>
      <c r="P76" s="135">
        <v>0</v>
      </c>
      <c r="Q76" s="75" t="s">
        <v>657</v>
      </c>
      <c r="R76" s="377"/>
    </row>
    <row r="77" spans="1:18" ht="51">
      <c r="A77" s="75" t="s">
        <v>553</v>
      </c>
      <c r="B77" s="75"/>
      <c r="C77" s="76" t="s">
        <v>605</v>
      </c>
      <c r="D77" s="129">
        <v>43871</v>
      </c>
      <c r="E77" s="71" t="s">
        <v>23</v>
      </c>
      <c r="F77" s="237">
        <v>19744</v>
      </c>
      <c r="G77" s="75"/>
      <c r="H77" s="79" t="s">
        <v>4841</v>
      </c>
      <c r="I77" s="75"/>
      <c r="J77" s="75"/>
      <c r="K77" s="75"/>
      <c r="L77" s="75"/>
      <c r="M77" s="135">
        <v>0</v>
      </c>
      <c r="N77" s="135">
        <v>0</v>
      </c>
      <c r="O77" s="135">
        <v>0</v>
      </c>
      <c r="P77" s="135">
        <v>0.02</v>
      </c>
      <c r="Q77" s="75" t="s">
        <v>657</v>
      </c>
      <c r="R77" s="377"/>
    </row>
    <row r="78" spans="1:18" ht="89.25">
      <c r="A78" s="75" t="s">
        <v>553</v>
      </c>
      <c r="B78" s="75"/>
      <c r="C78" s="76" t="s">
        <v>605</v>
      </c>
      <c r="D78" s="129">
        <v>43874</v>
      </c>
      <c r="E78" s="71" t="s">
        <v>6</v>
      </c>
      <c r="F78" s="237">
        <v>978639</v>
      </c>
      <c r="G78" s="75"/>
      <c r="H78" s="79" t="s">
        <v>4842</v>
      </c>
      <c r="I78" s="75"/>
      <c r="J78" s="75"/>
      <c r="K78" s="75"/>
      <c r="L78" s="75"/>
      <c r="M78" s="135">
        <v>0</v>
      </c>
      <c r="N78" s="135">
        <v>5649137.6399999997</v>
      </c>
      <c r="O78" s="135">
        <v>0</v>
      </c>
      <c r="P78" s="135">
        <v>38753084.210000001</v>
      </c>
      <c r="Q78" s="75" t="s">
        <v>657</v>
      </c>
      <c r="R78" s="377"/>
    </row>
    <row r="79" spans="1:18" ht="51">
      <c r="A79" s="75" t="s">
        <v>553</v>
      </c>
      <c r="B79" s="75"/>
      <c r="C79" s="76" t="s">
        <v>605</v>
      </c>
      <c r="D79" s="129">
        <v>43874</v>
      </c>
      <c r="E79" s="71" t="s">
        <v>23</v>
      </c>
      <c r="F79" s="237">
        <v>19757</v>
      </c>
      <c r="G79" s="75"/>
      <c r="H79" s="79" t="s">
        <v>4843</v>
      </c>
      <c r="I79" s="75"/>
      <c r="J79" s="75"/>
      <c r="K79" s="75"/>
      <c r="L79" s="75"/>
      <c r="M79" s="135">
        <v>0</v>
      </c>
      <c r="N79" s="135">
        <v>0</v>
      </c>
      <c r="O79" s="135">
        <v>0</v>
      </c>
      <c r="P79" s="135">
        <v>0.01</v>
      </c>
      <c r="Q79" s="75" t="s">
        <v>657</v>
      </c>
      <c r="R79" s="377"/>
    </row>
    <row r="80" spans="1:18" ht="76.5">
      <c r="A80" s="75">
        <v>291</v>
      </c>
      <c r="B80" s="75"/>
      <c r="C80" s="76" t="s">
        <v>128</v>
      </c>
      <c r="D80" s="129">
        <v>43875</v>
      </c>
      <c r="E80" s="71" t="s">
        <v>6</v>
      </c>
      <c r="F80" s="237">
        <v>1274724</v>
      </c>
      <c r="G80" s="75"/>
      <c r="H80" s="79" t="s">
        <v>4844</v>
      </c>
      <c r="I80" s="75"/>
      <c r="J80" s="75"/>
      <c r="K80" s="75"/>
      <c r="L80" s="75"/>
      <c r="M80" s="135">
        <v>0</v>
      </c>
      <c r="N80" s="135">
        <v>12660313.07</v>
      </c>
      <c r="O80" s="135">
        <v>0</v>
      </c>
      <c r="P80" s="135">
        <v>86849747.659999996</v>
      </c>
      <c r="Q80" s="75" t="s">
        <v>657</v>
      </c>
      <c r="R80" s="377"/>
    </row>
    <row r="81" spans="1:18" ht="51">
      <c r="A81" s="75" t="s">
        <v>553</v>
      </c>
      <c r="B81" s="75"/>
      <c r="C81" s="76" t="s">
        <v>605</v>
      </c>
      <c r="D81" s="129">
        <v>43875</v>
      </c>
      <c r="E81" s="71" t="s">
        <v>23</v>
      </c>
      <c r="F81" s="237">
        <v>19761</v>
      </c>
      <c r="G81" s="75"/>
      <c r="H81" s="79" t="s">
        <v>4845</v>
      </c>
      <c r="I81" s="75"/>
      <c r="J81" s="75"/>
      <c r="K81" s="75"/>
      <c r="L81" s="75"/>
      <c r="M81" s="135">
        <v>0</v>
      </c>
      <c r="N81" s="135">
        <v>0</v>
      </c>
      <c r="O81" s="135">
        <v>0.01</v>
      </c>
      <c r="P81" s="135">
        <v>0</v>
      </c>
      <c r="Q81" s="75" t="s">
        <v>657</v>
      </c>
      <c r="R81" s="377"/>
    </row>
    <row r="82" spans="1:18" ht="76.5">
      <c r="A82" s="75">
        <v>660</v>
      </c>
      <c r="B82" s="75"/>
      <c r="C82" s="76" t="s">
        <v>185</v>
      </c>
      <c r="D82" s="129">
        <v>43878</v>
      </c>
      <c r="E82" s="71" t="s">
        <v>658</v>
      </c>
      <c r="F82" s="237">
        <v>1251544</v>
      </c>
      <c r="G82" s="75"/>
      <c r="H82" s="79" t="s">
        <v>4846</v>
      </c>
      <c r="I82" s="75"/>
      <c r="J82" s="75"/>
      <c r="K82" s="75"/>
      <c r="L82" s="75"/>
      <c r="M82" s="135">
        <v>0</v>
      </c>
      <c r="N82" s="135">
        <v>359.71</v>
      </c>
      <c r="O82" s="135">
        <v>0</v>
      </c>
      <c r="P82" s="135">
        <v>2467.61</v>
      </c>
      <c r="Q82" s="75" t="s">
        <v>657</v>
      </c>
      <c r="R82" s="377"/>
    </row>
    <row r="83" spans="1:18" ht="51">
      <c r="A83" s="75" t="s">
        <v>553</v>
      </c>
      <c r="B83" s="75"/>
      <c r="C83" s="76" t="s">
        <v>605</v>
      </c>
      <c r="D83" s="129">
        <v>43878</v>
      </c>
      <c r="E83" s="71" t="s">
        <v>23</v>
      </c>
      <c r="F83" s="237">
        <v>19765</v>
      </c>
      <c r="G83" s="75"/>
      <c r="H83" s="79" t="s">
        <v>4847</v>
      </c>
      <c r="I83" s="75"/>
      <c r="J83" s="75"/>
      <c r="K83" s="75"/>
      <c r="L83" s="75"/>
      <c r="M83" s="135">
        <v>0</v>
      </c>
      <c r="N83" s="135">
        <v>0</v>
      </c>
      <c r="O83" s="135">
        <v>0</v>
      </c>
      <c r="P83" s="135">
        <v>0.02</v>
      </c>
      <c r="Q83" s="75" t="s">
        <v>657</v>
      </c>
      <c r="R83" s="377"/>
    </row>
    <row r="84" spans="1:18" ht="63.75">
      <c r="A84" s="75" t="s">
        <v>554</v>
      </c>
      <c r="B84" s="75"/>
      <c r="C84" s="76" t="s">
        <v>728</v>
      </c>
      <c r="D84" s="129">
        <v>43879</v>
      </c>
      <c r="E84" s="71" t="s">
        <v>20</v>
      </c>
      <c r="F84" s="237">
        <v>13246</v>
      </c>
      <c r="G84" s="75"/>
      <c r="H84" s="79" t="s">
        <v>4848</v>
      </c>
      <c r="I84" s="75"/>
      <c r="J84" s="75"/>
      <c r="K84" s="75"/>
      <c r="L84" s="75"/>
      <c r="M84" s="135">
        <v>836240.43</v>
      </c>
      <c r="N84" s="135">
        <v>0</v>
      </c>
      <c r="O84" s="135">
        <v>5736609.3499999996</v>
      </c>
      <c r="P84" s="135">
        <v>0</v>
      </c>
      <c r="Q84" s="75" t="s">
        <v>657</v>
      </c>
      <c r="R84" s="377"/>
    </row>
    <row r="85" spans="1:18" ht="63.75">
      <c r="A85" s="75" t="s">
        <v>554</v>
      </c>
      <c r="B85" s="75"/>
      <c r="C85" s="76" t="s">
        <v>728</v>
      </c>
      <c r="D85" s="129">
        <v>43879</v>
      </c>
      <c r="E85" s="71" t="s">
        <v>20</v>
      </c>
      <c r="F85" s="237">
        <v>13180</v>
      </c>
      <c r="G85" s="75"/>
      <c r="H85" s="79" t="s">
        <v>4849</v>
      </c>
      <c r="I85" s="75"/>
      <c r="J85" s="75"/>
      <c r="K85" s="75"/>
      <c r="L85" s="75"/>
      <c r="M85" s="135">
        <v>2528394.73</v>
      </c>
      <c r="N85" s="135">
        <v>0</v>
      </c>
      <c r="O85" s="135">
        <v>17344787.850000001</v>
      </c>
      <c r="P85" s="135">
        <v>0</v>
      </c>
      <c r="Q85" s="75" t="s">
        <v>657</v>
      </c>
      <c r="R85" s="377"/>
    </row>
    <row r="86" spans="1:18" ht="63.75">
      <c r="A86" s="75" t="s">
        <v>554</v>
      </c>
      <c r="B86" s="75"/>
      <c r="C86" s="76" t="s">
        <v>728</v>
      </c>
      <c r="D86" s="129">
        <v>43879</v>
      </c>
      <c r="E86" s="71" t="s">
        <v>20</v>
      </c>
      <c r="F86" s="237">
        <v>13184</v>
      </c>
      <c r="G86" s="75"/>
      <c r="H86" s="79" t="s">
        <v>4850</v>
      </c>
      <c r="I86" s="75"/>
      <c r="J86" s="75"/>
      <c r="K86" s="75"/>
      <c r="L86" s="75"/>
      <c r="M86" s="135">
        <v>353954.12</v>
      </c>
      <c r="N86" s="135">
        <v>0</v>
      </c>
      <c r="O86" s="135">
        <v>2428125.2599999998</v>
      </c>
      <c r="P86" s="135">
        <v>0</v>
      </c>
      <c r="Q86" s="75" t="s">
        <v>657</v>
      </c>
      <c r="R86" s="377"/>
    </row>
    <row r="87" spans="1:18" ht="51">
      <c r="A87" s="75" t="s">
        <v>554</v>
      </c>
      <c r="B87" s="75"/>
      <c r="C87" s="76" t="s">
        <v>728</v>
      </c>
      <c r="D87" s="129">
        <v>43879</v>
      </c>
      <c r="E87" s="71" t="s">
        <v>20</v>
      </c>
      <c r="F87" s="237">
        <v>13187</v>
      </c>
      <c r="G87" s="75"/>
      <c r="H87" s="79" t="s">
        <v>4851</v>
      </c>
      <c r="I87" s="75"/>
      <c r="J87" s="75"/>
      <c r="K87" s="75"/>
      <c r="L87" s="75"/>
      <c r="M87" s="135">
        <v>66207.67</v>
      </c>
      <c r="N87" s="135">
        <v>0</v>
      </c>
      <c r="O87" s="135">
        <v>454184.62</v>
      </c>
      <c r="P87" s="135">
        <v>0</v>
      </c>
      <c r="Q87" s="75" t="s">
        <v>657</v>
      </c>
      <c r="R87" s="377"/>
    </row>
    <row r="88" spans="1:18" ht="51">
      <c r="A88" s="75" t="s">
        <v>554</v>
      </c>
      <c r="B88" s="75"/>
      <c r="C88" s="76" t="s">
        <v>728</v>
      </c>
      <c r="D88" s="129">
        <v>43879</v>
      </c>
      <c r="E88" s="71" t="s">
        <v>20</v>
      </c>
      <c r="F88" s="237">
        <v>13183</v>
      </c>
      <c r="G88" s="75"/>
      <c r="H88" s="79" t="s">
        <v>4852</v>
      </c>
      <c r="I88" s="75"/>
      <c r="J88" s="75"/>
      <c r="K88" s="75"/>
      <c r="L88" s="75"/>
      <c r="M88" s="135">
        <v>5799.79</v>
      </c>
      <c r="N88" s="135">
        <v>0</v>
      </c>
      <c r="O88" s="135">
        <v>39786.559999999998</v>
      </c>
      <c r="P88" s="135">
        <v>0</v>
      </c>
      <c r="Q88" s="75" t="s">
        <v>657</v>
      </c>
      <c r="R88" s="377"/>
    </row>
    <row r="89" spans="1:18" ht="51">
      <c r="A89" s="75">
        <v>212</v>
      </c>
      <c r="B89" s="75"/>
      <c r="C89" s="76" t="s">
        <v>99</v>
      </c>
      <c r="D89" s="129">
        <v>43879</v>
      </c>
      <c r="E89" s="71" t="s">
        <v>3</v>
      </c>
      <c r="F89" s="237">
        <v>1825521</v>
      </c>
      <c r="G89" s="75"/>
      <c r="H89" s="79" t="s">
        <v>4853</v>
      </c>
      <c r="I89" s="75"/>
      <c r="J89" s="75"/>
      <c r="K89" s="75"/>
      <c r="L89" s="75"/>
      <c r="M89" s="135">
        <v>0</v>
      </c>
      <c r="N89" s="135">
        <v>7.29</v>
      </c>
      <c r="O89" s="135">
        <v>0</v>
      </c>
      <c r="P89" s="135">
        <v>50.01</v>
      </c>
      <c r="Q89" s="75" t="s">
        <v>657</v>
      </c>
      <c r="R89" s="377"/>
    </row>
    <row r="90" spans="1:18" ht="51">
      <c r="A90" s="75" t="s">
        <v>554</v>
      </c>
      <c r="B90" s="75"/>
      <c r="C90" s="76" t="s">
        <v>728</v>
      </c>
      <c r="D90" s="129">
        <v>43879</v>
      </c>
      <c r="E90" s="71" t="s">
        <v>20</v>
      </c>
      <c r="F90" s="237">
        <v>13153</v>
      </c>
      <c r="G90" s="75"/>
      <c r="H90" s="79" t="s">
        <v>4854</v>
      </c>
      <c r="I90" s="75"/>
      <c r="J90" s="75"/>
      <c r="K90" s="75"/>
      <c r="L90" s="75"/>
      <c r="M90" s="135">
        <v>953299.82</v>
      </c>
      <c r="N90" s="135">
        <v>0</v>
      </c>
      <c r="O90" s="135">
        <v>6539636.7699999996</v>
      </c>
      <c r="P90" s="135">
        <v>0</v>
      </c>
      <c r="Q90" s="75" t="s">
        <v>657</v>
      </c>
      <c r="R90" s="377"/>
    </row>
    <row r="91" spans="1:18" ht="63.75">
      <c r="A91" s="75" t="s">
        <v>554</v>
      </c>
      <c r="B91" s="75"/>
      <c r="C91" s="76" t="s">
        <v>728</v>
      </c>
      <c r="D91" s="129">
        <v>43879</v>
      </c>
      <c r="E91" s="71" t="s">
        <v>20</v>
      </c>
      <c r="F91" s="237">
        <v>13175</v>
      </c>
      <c r="G91" s="75"/>
      <c r="H91" s="79" t="s">
        <v>4855</v>
      </c>
      <c r="I91" s="75"/>
      <c r="J91" s="75"/>
      <c r="K91" s="75"/>
      <c r="L91" s="75"/>
      <c r="M91" s="135">
        <v>331371.02</v>
      </c>
      <c r="N91" s="135">
        <v>0</v>
      </c>
      <c r="O91" s="135">
        <v>2273205.2000000002</v>
      </c>
      <c r="P91" s="135">
        <v>0</v>
      </c>
      <c r="Q91" s="75" t="s">
        <v>657</v>
      </c>
      <c r="R91" s="377"/>
    </row>
    <row r="92" spans="1:18" ht="51">
      <c r="A92" s="75" t="s">
        <v>553</v>
      </c>
      <c r="B92" s="75"/>
      <c r="C92" s="76" t="s">
        <v>605</v>
      </c>
      <c r="D92" s="129">
        <v>43879</v>
      </c>
      <c r="E92" s="71" t="s">
        <v>23</v>
      </c>
      <c r="F92" s="237">
        <v>19770</v>
      </c>
      <c r="G92" s="75"/>
      <c r="H92" s="79" t="s">
        <v>4856</v>
      </c>
      <c r="I92" s="75"/>
      <c r="J92" s="75"/>
      <c r="K92" s="75"/>
      <c r="L92" s="75"/>
      <c r="M92" s="135">
        <v>0</v>
      </c>
      <c r="N92" s="135">
        <v>0</v>
      </c>
      <c r="O92" s="135">
        <v>0</v>
      </c>
      <c r="P92" s="135">
        <v>0.04</v>
      </c>
      <c r="Q92" s="75" t="s">
        <v>657</v>
      </c>
      <c r="R92" s="377"/>
    </row>
    <row r="93" spans="1:18" ht="63.75">
      <c r="A93" s="75">
        <v>287</v>
      </c>
      <c r="B93" s="75"/>
      <c r="C93" s="76" t="s">
        <v>125</v>
      </c>
      <c r="D93" s="129">
        <v>43880</v>
      </c>
      <c r="E93" s="71" t="s">
        <v>6</v>
      </c>
      <c r="F93" s="237">
        <v>1278113</v>
      </c>
      <c r="G93" s="75"/>
      <c r="H93" s="79" t="s">
        <v>4857</v>
      </c>
      <c r="I93" s="75"/>
      <c r="J93" s="75"/>
      <c r="K93" s="75"/>
      <c r="L93" s="75"/>
      <c r="M93" s="135">
        <v>0</v>
      </c>
      <c r="N93" s="135">
        <v>2500000</v>
      </c>
      <c r="O93" s="135">
        <v>0</v>
      </c>
      <c r="P93" s="135">
        <v>17150000</v>
      </c>
      <c r="Q93" s="75" t="s">
        <v>657</v>
      </c>
      <c r="R93" s="377"/>
    </row>
    <row r="94" spans="1:18" ht="63.75">
      <c r="A94" s="75" t="s">
        <v>554</v>
      </c>
      <c r="B94" s="75"/>
      <c r="C94" s="76" t="s">
        <v>728</v>
      </c>
      <c r="D94" s="129">
        <v>43880</v>
      </c>
      <c r="E94" s="71" t="s">
        <v>13</v>
      </c>
      <c r="F94" s="237">
        <v>978985</v>
      </c>
      <c r="G94" s="75"/>
      <c r="H94" s="79" t="s">
        <v>4858</v>
      </c>
      <c r="I94" s="75"/>
      <c r="J94" s="75"/>
      <c r="K94" s="75"/>
      <c r="L94" s="75"/>
      <c r="M94" s="135">
        <v>8365.82</v>
      </c>
      <c r="N94" s="135">
        <v>0</v>
      </c>
      <c r="O94" s="135">
        <v>57389.53</v>
      </c>
      <c r="P94" s="135">
        <v>0</v>
      </c>
      <c r="Q94" s="75" t="s">
        <v>657</v>
      </c>
      <c r="R94" s="377"/>
    </row>
    <row r="95" spans="1:18" ht="76.5">
      <c r="A95" s="75" t="s">
        <v>554</v>
      </c>
      <c r="B95" s="75"/>
      <c r="C95" s="76" t="s">
        <v>728</v>
      </c>
      <c r="D95" s="129">
        <v>43881</v>
      </c>
      <c r="E95" s="71" t="s">
        <v>20</v>
      </c>
      <c r="F95" s="237">
        <v>13287</v>
      </c>
      <c r="G95" s="75"/>
      <c r="H95" s="79" t="s">
        <v>4859</v>
      </c>
      <c r="I95" s="75"/>
      <c r="J95" s="75"/>
      <c r="K95" s="75"/>
      <c r="L95" s="75"/>
      <c r="M95" s="135">
        <v>10875.53</v>
      </c>
      <c r="N95" s="135">
        <v>0</v>
      </c>
      <c r="O95" s="135">
        <v>74606.14</v>
      </c>
      <c r="P95" s="135">
        <v>0</v>
      </c>
      <c r="Q95" s="75" t="s">
        <v>657</v>
      </c>
      <c r="R95" s="377"/>
    </row>
    <row r="96" spans="1:18" ht="76.5">
      <c r="A96" s="75" t="s">
        <v>554</v>
      </c>
      <c r="B96" s="75"/>
      <c r="C96" s="76" t="s">
        <v>728</v>
      </c>
      <c r="D96" s="129">
        <v>43881</v>
      </c>
      <c r="E96" s="71" t="s">
        <v>13</v>
      </c>
      <c r="F96" s="237">
        <v>979044</v>
      </c>
      <c r="G96" s="75"/>
      <c r="H96" s="79" t="s">
        <v>4860</v>
      </c>
      <c r="I96" s="75"/>
      <c r="J96" s="75"/>
      <c r="K96" s="75"/>
      <c r="L96" s="75"/>
      <c r="M96" s="135">
        <v>152.38</v>
      </c>
      <c r="N96" s="135">
        <v>0</v>
      </c>
      <c r="O96" s="135">
        <v>1045.33</v>
      </c>
      <c r="P96" s="135">
        <v>0</v>
      </c>
      <c r="Q96" s="75" t="s">
        <v>657</v>
      </c>
      <c r="R96" s="377"/>
    </row>
    <row r="97" spans="1:18" ht="63.75">
      <c r="A97" s="75" t="s">
        <v>553</v>
      </c>
      <c r="B97" s="75"/>
      <c r="C97" s="76" t="s">
        <v>605</v>
      </c>
      <c r="D97" s="129">
        <v>43881</v>
      </c>
      <c r="E97" s="71" t="s">
        <v>13</v>
      </c>
      <c r="F97" s="237">
        <v>979043</v>
      </c>
      <c r="G97" s="75"/>
      <c r="H97" s="79" t="s">
        <v>4861</v>
      </c>
      <c r="I97" s="75"/>
      <c r="J97" s="75"/>
      <c r="K97" s="75"/>
      <c r="L97" s="75"/>
      <c r="M97" s="135">
        <v>22.41</v>
      </c>
      <c r="N97" s="135">
        <v>0</v>
      </c>
      <c r="O97" s="135">
        <v>153.72999999999999</v>
      </c>
      <c r="P97" s="135">
        <v>0</v>
      </c>
      <c r="Q97" s="75" t="s">
        <v>657</v>
      </c>
      <c r="R97" s="377"/>
    </row>
    <row r="98" spans="1:18" ht="51">
      <c r="A98" s="75" t="s">
        <v>554</v>
      </c>
      <c r="B98" s="75"/>
      <c r="C98" s="76" t="s">
        <v>728</v>
      </c>
      <c r="D98" s="129">
        <v>43881</v>
      </c>
      <c r="E98" s="71" t="s">
        <v>20</v>
      </c>
      <c r="F98" s="237">
        <v>13229</v>
      </c>
      <c r="G98" s="75"/>
      <c r="H98" s="79" t="s">
        <v>4862</v>
      </c>
      <c r="I98" s="75"/>
      <c r="J98" s="75"/>
      <c r="K98" s="75"/>
      <c r="L98" s="75"/>
      <c r="M98" s="135">
        <v>16519.3</v>
      </c>
      <c r="N98" s="135">
        <v>0</v>
      </c>
      <c r="O98" s="135">
        <v>113322.4</v>
      </c>
      <c r="P98" s="135">
        <v>0</v>
      </c>
      <c r="Q98" s="75" t="s">
        <v>657</v>
      </c>
      <c r="R98" s="377"/>
    </row>
    <row r="99" spans="1:18" ht="51">
      <c r="A99" s="75" t="s">
        <v>554</v>
      </c>
      <c r="B99" s="75"/>
      <c r="C99" s="76" t="s">
        <v>728</v>
      </c>
      <c r="D99" s="129">
        <v>43881</v>
      </c>
      <c r="E99" s="71" t="s">
        <v>13</v>
      </c>
      <c r="F99" s="237">
        <v>979073</v>
      </c>
      <c r="G99" s="75"/>
      <c r="H99" s="79" t="s">
        <v>4862</v>
      </c>
      <c r="I99" s="75"/>
      <c r="J99" s="75"/>
      <c r="K99" s="75"/>
      <c r="L99" s="75"/>
      <c r="M99" s="135">
        <v>20</v>
      </c>
      <c r="N99" s="135">
        <v>0</v>
      </c>
      <c r="O99" s="135">
        <v>137.19999999999999</v>
      </c>
      <c r="P99" s="135">
        <v>0</v>
      </c>
      <c r="Q99" s="75" t="s">
        <v>657</v>
      </c>
      <c r="R99" s="377"/>
    </row>
    <row r="100" spans="1:18" ht="51">
      <c r="A100" s="75" t="s">
        <v>553</v>
      </c>
      <c r="B100" s="75"/>
      <c r="C100" s="76" t="s">
        <v>605</v>
      </c>
      <c r="D100" s="129">
        <v>43881</v>
      </c>
      <c r="E100" s="71" t="s">
        <v>23</v>
      </c>
      <c r="F100" s="237">
        <v>19779</v>
      </c>
      <c r="G100" s="75"/>
      <c r="H100" s="79" t="s">
        <v>4863</v>
      </c>
      <c r="I100" s="75"/>
      <c r="J100" s="75"/>
      <c r="K100" s="75"/>
      <c r="L100" s="75"/>
      <c r="M100" s="135">
        <v>0</v>
      </c>
      <c r="N100" s="135">
        <v>0</v>
      </c>
      <c r="O100" s="135">
        <v>0</v>
      </c>
      <c r="P100" s="135">
        <v>0.01</v>
      </c>
      <c r="Q100" s="75" t="s">
        <v>657</v>
      </c>
      <c r="R100" s="377"/>
    </row>
    <row r="101" spans="1:18" ht="51">
      <c r="A101" s="75" t="s">
        <v>553</v>
      </c>
      <c r="B101" s="75"/>
      <c r="C101" s="76" t="s">
        <v>605</v>
      </c>
      <c r="D101" s="129">
        <v>43882</v>
      </c>
      <c r="E101" s="71" t="s">
        <v>23</v>
      </c>
      <c r="F101" s="237">
        <v>19783</v>
      </c>
      <c r="G101" s="75"/>
      <c r="H101" s="79" t="s">
        <v>4864</v>
      </c>
      <c r="I101" s="75"/>
      <c r="J101" s="75"/>
      <c r="K101" s="75"/>
      <c r="L101" s="75"/>
      <c r="M101" s="135">
        <v>0</v>
      </c>
      <c r="N101" s="135">
        <v>0</v>
      </c>
      <c r="O101" s="135">
        <v>0.01</v>
      </c>
      <c r="P101" s="135">
        <v>0</v>
      </c>
      <c r="Q101" s="75" t="s">
        <v>657</v>
      </c>
      <c r="R101" s="377"/>
    </row>
    <row r="102" spans="1:18" ht="76.5">
      <c r="A102" s="75" t="s">
        <v>554</v>
      </c>
      <c r="B102" s="75"/>
      <c r="C102" s="76" t="s">
        <v>728</v>
      </c>
      <c r="D102" s="129">
        <v>43887</v>
      </c>
      <c r="E102" s="71" t="s">
        <v>13</v>
      </c>
      <c r="F102" s="237">
        <v>13202</v>
      </c>
      <c r="G102" s="75"/>
      <c r="H102" s="79" t="s">
        <v>4865</v>
      </c>
      <c r="I102" s="75"/>
      <c r="J102" s="75"/>
      <c r="K102" s="75"/>
      <c r="L102" s="75"/>
      <c r="M102" s="135">
        <v>7558.22</v>
      </c>
      <c r="N102" s="135">
        <v>0</v>
      </c>
      <c r="O102" s="135">
        <v>51849.39</v>
      </c>
      <c r="P102" s="135">
        <v>0</v>
      </c>
      <c r="Q102" s="75" t="s">
        <v>657</v>
      </c>
      <c r="R102" s="377"/>
    </row>
    <row r="103" spans="1:18" ht="63.75">
      <c r="A103" s="75">
        <v>512</v>
      </c>
      <c r="B103" s="75"/>
      <c r="C103" s="76" t="s">
        <v>730</v>
      </c>
      <c r="D103" s="129">
        <v>43887</v>
      </c>
      <c r="E103" s="71" t="s">
        <v>23</v>
      </c>
      <c r="F103" s="237">
        <v>19787</v>
      </c>
      <c r="G103" s="75"/>
      <c r="H103" s="79" t="s">
        <v>4866</v>
      </c>
      <c r="I103" s="75"/>
      <c r="J103" s="75"/>
      <c r="K103" s="75"/>
      <c r="L103" s="75"/>
      <c r="M103" s="135">
        <v>0</v>
      </c>
      <c r="N103" s="135">
        <v>0</v>
      </c>
      <c r="O103" s="135">
        <v>0</v>
      </c>
      <c r="P103" s="135">
        <v>0.02</v>
      </c>
      <c r="Q103" s="75" t="s">
        <v>657</v>
      </c>
      <c r="R103" s="377"/>
    </row>
    <row r="104" spans="1:18" ht="63.75">
      <c r="A104" s="75" t="s">
        <v>554</v>
      </c>
      <c r="B104" s="75"/>
      <c r="C104" s="76" t="s">
        <v>728</v>
      </c>
      <c r="D104" s="129">
        <v>43888</v>
      </c>
      <c r="E104" s="71" t="s">
        <v>20</v>
      </c>
      <c r="F104" s="237">
        <v>13219</v>
      </c>
      <c r="G104" s="75"/>
      <c r="H104" s="79" t="s">
        <v>4867</v>
      </c>
      <c r="I104" s="75"/>
      <c r="J104" s="75"/>
      <c r="K104" s="75"/>
      <c r="L104" s="75"/>
      <c r="M104" s="135">
        <v>892795.59</v>
      </c>
      <c r="N104" s="135">
        <v>0</v>
      </c>
      <c r="O104" s="135">
        <v>6124577.75</v>
      </c>
      <c r="P104" s="135">
        <v>0</v>
      </c>
      <c r="Q104" s="75" t="s">
        <v>657</v>
      </c>
      <c r="R104" s="377"/>
    </row>
    <row r="105" spans="1:18" ht="63.75">
      <c r="A105" s="75">
        <v>512</v>
      </c>
      <c r="B105" s="75"/>
      <c r="C105" s="76" t="s">
        <v>730</v>
      </c>
      <c r="D105" s="129">
        <v>43889</v>
      </c>
      <c r="E105" s="71" t="s">
        <v>15</v>
      </c>
      <c r="F105" s="237">
        <v>1284226</v>
      </c>
      <c r="G105" s="75"/>
      <c r="H105" s="79" t="s">
        <v>4868</v>
      </c>
      <c r="I105" s="75"/>
      <c r="J105" s="75"/>
      <c r="K105" s="75"/>
      <c r="L105" s="75"/>
      <c r="M105" s="135">
        <v>7.29</v>
      </c>
      <c r="N105" s="135">
        <v>0</v>
      </c>
      <c r="O105" s="135">
        <v>50.01</v>
      </c>
      <c r="P105" s="135">
        <v>0</v>
      </c>
      <c r="Q105" s="75" t="s">
        <v>657</v>
      </c>
      <c r="R105" s="377"/>
    </row>
    <row r="106" spans="1:18" ht="51">
      <c r="A106" s="75" t="s">
        <v>553</v>
      </c>
      <c r="B106" s="75"/>
      <c r="C106" s="76" t="s">
        <v>605</v>
      </c>
      <c r="D106" s="129">
        <v>43889</v>
      </c>
      <c r="E106" s="71" t="s">
        <v>23</v>
      </c>
      <c r="F106" s="237">
        <v>19796</v>
      </c>
      <c r="G106" s="75"/>
      <c r="H106" s="79" t="s">
        <v>4869</v>
      </c>
      <c r="I106" s="75"/>
      <c r="J106" s="75"/>
      <c r="K106" s="75"/>
      <c r="L106" s="75"/>
      <c r="M106" s="135">
        <v>0</v>
      </c>
      <c r="N106" s="135">
        <v>0</v>
      </c>
      <c r="O106" s="135">
        <v>0</v>
      </c>
      <c r="P106" s="135">
        <v>0.01</v>
      </c>
      <c r="Q106" s="75" t="s">
        <v>657</v>
      </c>
      <c r="R106" s="377"/>
    </row>
    <row r="107" spans="1:18" ht="63.75">
      <c r="A107" s="75">
        <v>512</v>
      </c>
      <c r="B107" s="75"/>
      <c r="C107" s="76" t="s">
        <v>730</v>
      </c>
      <c r="D107" s="129">
        <v>43892</v>
      </c>
      <c r="E107" s="71" t="s">
        <v>15</v>
      </c>
      <c r="F107" s="237">
        <v>1285413</v>
      </c>
      <c r="G107" s="75"/>
      <c r="H107" s="79" t="s">
        <v>6693</v>
      </c>
      <c r="I107" s="75"/>
      <c r="J107" s="75"/>
      <c r="K107" s="75"/>
      <c r="L107" s="75"/>
      <c r="M107" s="135">
        <v>7.29</v>
      </c>
      <c r="N107" s="135">
        <v>0</v>
      </c>
      <c r="O107" s="135">
        <v>50.01</v>
      </c>
      <c r="P107" s="135">
        <v>0</v>
      </c>
      <c r="Q107" s="75" t="s">
        <v>657</v>
      </c>
      <c r="R107" s="377"/>
    </row>
    <row r="108" spans="1:18" ht="51">
      <c r="A108" s="75">
        <v>287</v>
      </c>
      <c r="B108" s="75"/>
      <c r="C108" s="76" t="s">
        <v>125</v>
      </c>
      <c r="D108" s="129">
        <v>43892</v>
      </c>
      <c r="E108" s="71" t="s">
        <v>6</v>
      </c>
      <c r="F108" s="237">
        <v>979831</v>
      </c>
      <c r="G108" s="75"/>
      <c r="H108" s="79" t="s">
        <v>6694</v>
      </c>
      <c r="I108" s="75"/>
      <c r="J108" s="75"/>
      <c r="K108" s="75"/>
      <c r="L108" s="75"/>
      <c r="M108" s="135">
        <v>0</v>
      </c>
      <c r="N108" s="135">
        <v>10000000</v>
      </c>
      <c r="O108" s="135">
        <v>0</v>
      </c>
      <c r="P108" s="135">
        <v>68600000</v>
      </c>
      <c r="Q108" s="75" t="s">
        <v>657</v>
      </c>
      <c r="R108" s="377"/>
    </row>
    <row r="109" spans="1:18" ht="63.75">
      <c r="A109" s="75">
        <v>512</v>
      </c>
      <c r="B109" s="75"/>
      <c r="C109" s="76" t="s">
        <v>730</v>
      </c>
      <c r="D109" s="129">
        <v>43892</v>
      </c>
      <c r="E109" s="71" t="s">
        <v>15</v>
      </c>
      <c r="F109" s="237">
        <v>1285671</v>
      </c>
      <c r="G109" s="75"/>
      <c r="H109" s="79" t="s">
        <v>6695</v>
      </c>
      <c r="I109" s="75"/>
      <c r="J109" s="75"/>
      <c r="K109" s="75"/>
      <c r="L109" s="75"/>
      <c r="M109" s="135">
        <v>7.29</v>
      </c>
      <c r="N109" s="135">
        <v>0</v>
      </c>
      <c r="O109" s="135">
        <v>50.01</v>
      </c>
      <c r="P109" s="135">
        <v>0</v>
      </c>
      <c r="Q109" s="75" t="s">
        <v>657</v>
      </c>
      <c r="R109" s="377"/>
    </row>
    <row r="110" spans="1:18" ht="63.75">
      <c r="A110" s="75">
        <v>512</v>
      </c>
      <c r="B110" s="75"/>
      <c r="C110" s="76" t="s">
        <v>730</v>
      </c>
      <c r="D110" s="129">
        <v>43892</v>
      </c>
      <c r="E110" s="71" t="s">
        <v>11</v>
      </c>
      <c r="F110" s="237">
        <v>979818</v>
      </c>
      <c r="G110" s="75"/>
      <c r="H110" s="79" t="s">
        <v>6696</v>
      </c>
      <c r="I110" s="75"/>
      <c r="J110" s="75"/>
      <c r="K110" s="75"/>
      <c r="L110" s="75"/>
      <c r="M110" s="135">
        <v>7.29</v>
      </c>
      <c r="N110" s="135">
        <v>0</v>
      </c>
      <c r="O110" s="135">
        <v>50.01</v>
      </c>
      <c r="P110" s="135">
        <v>0</v>
      </c>
      <c r="Q110" s="75" t="s">
        <v>657</v>
      </c>
      <c r="R110" s="377"/>
    </row>
    <row r="111" spans="1:18" ht="63.75">
      <c r="A111" s="75">
        <v>512</v>
      </c>
      <c r="B111" s="75"/>
      <c r="C111" s="76" t="s">
        <v>730</v>
      </c>
      <c r="D111" s="129">
        <v>43892</v>
      </c>
      <c r="E111" s="71" t="s">
        <v>11</v>
      </c>
      <c r="F111" s="237">
        <v>979824</v>
      </c>
      <c r="G111" s="75"/>
      <c r="H111" s="79" t="s">
        <v>6697</v>
      </c>
      <c r="I111" s="75"/>
      <c r="J111" s="75"/>
      <c r="K111" s="75"/>
      <c r="L111" s="75"/>
      <c r="M111" s="135">
        <v>7.29</v>
      </c>
      <c r="N111" s="135">
        <v>0</v>
      </c>
      <c r="O111" s="135">
        <v>50.01</v>
      </c>
      <c r="P111" s="135">
        <v>0</v>
      </c>
      <c r="Q111" s="75" t="s">
        <v>657</v>
      </c>
      <c r="R111" s="377"/>
    </row>
    <row r="112" spans="1:18" ht="51">
      <c r="A112" s="75" t="s">
        <v>553</v>
      </c>
      <c r="B112" s="75"/>
      <c r="C112" s="76" t="s">
        <v>605</v>
      </c>
      <c r="D112" s="129">
        <v>43892</v>
      </c>
      <c r="E112" s="71" t="s">
        <v>23</v>
      </c>
      <c r="F112" s="237">
        <v>19800</v>
      </c>
      <c r="G112" s="75"/>
      <c r="H112" s="79" t="s">
        <v>6698</v>
      </c>
      <c r="I112" s="75"/>
      <c r="J112" s="75"/>
      <c r="K112" s="75"/>
      <c r="L112" s="75"/>
      <c r="M112" s="135">
        <v>0</v>
      </c>
      <c r="N112" s="135">
        <v>0</v>
      </c>
      <c r="O112" s="135">
        <v>0</v>
      </c>
      <c r="P112" s="135">
        <v>0.11</v>
      </c>
      <c r="Q112" s="75" t="s">
        <v>657</v>
      </c>
      <c r="R112" s="377"/>
    </row>
    <row r="113" spans="1:18" ht="63.75">
      <c r="A113" s="75">
        <v>287</v>
      </c>
      <c r="B113" s="75"/>
      <c r="C113" s="76" t="s">
        <v>125</v>
      </c>
      <c r="D113" s="129">
        <v>43893</v>
      </c>
      <c r="E113" s="71" t="s">
        <v>6</v>
      </c>
      <c r="F113" s="237">
        <v>979876</v>
      </c>
      <c r="G113" s="75"/>
      <c r="H113" s="79" t="s">
        <v>6699</v>
      </c>
      <c r="I113" s="75"/>
      <c r="J113" s="75"/>
      <c r="K113" s="75"/>
      <c r="L113" s="75"/>
      <c r="M113" s="135">
        <v>0</v>
      </c>
      <c r="N113" s="135">
        <v>4000000</v>
      </c>
      <c r="O113" s="135">
        <v>0</v>
      </c>
      <c r="P113" s="135">
        <v>27440000</v>
      </c>
      <c r="Q113" s="75" t="s">
        <v>657</v>
      </c>
      <c r="R113" s="377"/>
    </row>
    <row r="114" spans="1:18" ht="63.75">
      <c r="A114" s="75">
        <v>512</v>
      </c>
      <c r="B114" s="75"/>
      <c r="C114" s="76" t="s">
        <v>730</v>
      </c>
      <c r="D114" s="129">
        <v>43893</v>
      </c>
      <c r="E114" s="71" t="s">
        <v>15</v>
      </c>
      <c r="F114" s="237">
        <v>1286895</v>
      </c>
      <c r="G114" s="75"/>
      <c r="H114" s="79" t="s">
        <v>6700</v>
      </c>
      <c r="I114" s="75"/>
      <c r="J114" s="75"/>
      <c r="K114" s="75"/>
      <c r="L114" s="75"/>
      <c r="M114" s="135">
        <v>7.29</v>
      </c>
      <c r="N114" s="135">
        <v>0</v>
      </c>
      <c r="O114" s="135">
        <v>50.01</v>
      </c>
      <c r="P114" s="135">
        <v>0</v>
      </c>
      <c r="Q114" s="75" t="s">
        <v>657</v>
      </c>
      <c r="R114" s="377"/>
    </row>
    <row r="115" spans="1:18" ht="51">
      <c r="A115" s="75" t="s">
        <v>553</v>
      </c>
      <c r="B115" s="75"/>
      <c r="C115" s="76" t="s">
        <v>605</v>
      </c>
      <c r="D115" s="129">
        <v>43893</v>
      </c>
      <c r="E115" s="71" t="s">
        <v>23</v>
      </c>
      <c r="F115" s="237">
        <v>19804</v>
      </c>
      <c r="G115" s="75"/>
      <c r="H115" s="79" t="s">
        <v>6701</v>
      </c>
      <c r="I115" s="75"/>
      <c r="J115" s="75"/>
      <c r="K115" s="75"/>
      <c r="L115" s="75"/>
      <c r="M115" s="135">
        <v>0</v>
      </c>
      <c r="N115" s="135">
        <v>0</v>
      </c>
      <c r="O115" s="135">
        <v>0.02</v>
      </c>
      <c r="P115" s="135">
        <v>0</v>
      </c>
      <c r="Q115" s="75" t="s">
        <v>657</v>
      </c>
      <c r="R115" s="377"/>
    </row>
    <row r="116" spans="1:18" ht="63.75">
      <c r="A116" s="75">
        <v>10</v>
      </c>
      <c r="B116" s="75"/>
      <c r="C116" s="76" t="s">
        <v>41</v>
      </c>
      <c r="D116" s="129">
        <v>43894</v>
      </c>
      <c r="E116" s="71" t="s">
        <v>6</v>
      </c>
      <c r="F116" s="237">
        <v>1287837</v>
      </c>
      <c r="G116" s="75"/>
      <c r="H116" s="79" t="s">
        <v>6702</v>
      </c>
      <c r="I116" s="75"/>
      <c r="J116" s="75"/>
      <c r="K116" s="75"/>
      <c r="L116" s="75"/>
      <c r="M116" s="135">
        <v>0</v>
      </c>
      <c r="N116" s="135">
        <v>10134.950000000001</v>
      </c>
      <c r="O116" s="135">
        <v>0</v>
      </c>
      <c r="P116" s="135">
        <v>69525.759999999995</v>
      </c>
      <c r="Q116" s="75" t="s">
        <v>657</v>
      </c>
      <c r="R116" s="377"/>
    </row>
    <row r="117" spans="1:18" ht="63.75">
      <c r="A117" s="75">
        <v>10</v>
      </c>
      <c r="B117" s="75"/>
      <c r="C117" s="76" t="s">
        <v>41</v>
      </c>
      <c r="D117" s="129">
        <v>43894</v>
      </c>
      <c r="E117" s="71" t="s">
        <v>15</v>
      </c>
      <c r="F117" s="237">
        <v>1287838</v>
      </c>
      <c r="G117" s="75"/>
      <c r="H117" s="79" t="s">
        <v>6703</v>
      </c>
      <c r="I117" s="75"/>
      <c r="J117" s="75"/>
      <c r="K117" s="75"/>
      <c r="L117" s="75"/>
      <c r="M117" s="135">
        <v>7.29</v>
      </c>
      <c r="N117" s="135">
        <v>0</v>
      </c>
      <c r="O117" s="135">
        <v>50.01</v>
      </c>
      <c r="P117" s="135">
        <v>0</v>
      </c>
      <c r="Q117" s="75" t="s">
        <v>657</v>
      </c>
      <c r="R117" s="377"/>
    </row>
    <row r="118" spans="1:18" ht="51">
      <c r="A118" s="75">
        <v>10</v>
      </c>
      <c r="B118" s="75"/>
      <c r="C118" s="76" t="s">
        <v>41</v>
      </c>
      <c r="D118" s="129">
        <v>43894</v>
      </c>
      <c r="E118" s="71" t="s">
        <v>6</v>
      </c>
      <c r="F118" s="237">
        <v>1288174</v>
      </c>
      <c r="G118" s="75"/>
      <c r="H118" s="79" t="s">
        <v>6704</v>
      </c>
      <c r="I118" s="75"/>
      <c r="J118" s="75"/>
      <c r="K118" s="75"/>
      <c r="L118" s="75"/>
      <c r="M118" s="135">
        <v>0</v>
      </c>
      <c r="N118" s="135">
        <v>157746.81</v>
      </c>
      <c r="O118" s="135">
        <v>0</v>
      </c>
      <c r="P118" s="135">
        <v>1082143.1200000001</v>
      </c>
      <c r="Q118" s="75" t="s">
        <v>657</v>
      </c>
      <c r="R118" s="377"/>
    </row>
    <row r="119" spans="1:18" ht="51">
      <c r="A119" s="75">
        <v>10</v>
      </c>
      <c r="B119" s="75"/>
      <c r="C119" s="76" t="s">
        <v>41</v>
      </c>
      <c r="D119" s="129">
        <v>43894</v>
      </c>
      <c r="E119" s="71" t="s">
        <v>6</v>
      </c>
      <c r="F119" s="237">
        <v>1288176</v>
      </c>
      <c r="G119" s="75"/>
      <c r="H119" s="79" t="s">
        <v>6705</v>
      </c>
      <c r="I119" s="75"/>
      <c r="J119" s="75"/>
      <c r="K119" s="75"/>
      <c r="L119" s="75"/>
      <c r="M119" s="135">
        <v>0</v>
      </c>
      <c r="N119" s="135">
        <v>1027.4100000000001</v>
      </c>
      <c r="O119" s="135">
        <v>0</v>
      </c>
      <c r="P119" s="135">
        <v>7048.03</v>
      </c>
      <c r="Q119" s="75" t="s">
        <v>657</v>
      </c>
      <c r="R119" s="377"/>
    </row>
    <row r="120" spans="1:18" ht="51">
      <c r="A120" s="75">
        <v>10</v>
      </c>
      <c r="B120" s="75"/>
      <c r="C120" s="76" t="s">
        <v>41</v>
      </c>
      <c r="D120" s="129">
        <v>43894</v>
      </c>
      <c r="E120" s="71" t="s">
        <v>15</v>
      </c>
      <c r="F120" s="237">
        <v>1288175</v>
      </c>
      <c r="G120" s="75"/>
      <c r="H120" s="79" t="s">
        <v>6706</v>
      </c>
      <c r="I120" s="75"/>
      <c r="J120" s="75"/>
      <c r="K120" s="75"/>
      <c r="L120" s="75"/>
      <c r="M120" s="135">
        <v>7.29</v>
      </c>
      <c r="N120" s="135">
        <v>0</v>
      </c>
      <c r="O120" s="135">
        <v>50.01</v>
      </c>
      <c r="P120" s="135">
        <v>0</v>
      </c>
      <c r="Q120" s="75" t="s">
        <v>657</v>
      </c>
      <c r="R120" s="377"/>
    </row>
    <row r="121" spans="1:18" ht="51">
      <c r="A121" s="75">
        <v>10</v>
      </c>
      <c r="B121" s="75"/>
      <c r="C121" s="76" t="s">
        <v>41</v>
      </c>
      <c r="D121" s="129">
        <v>43894</v>
      </c>
      <c r="E121" s="71" t="s">
        <v>15</v>
      </c>
      <c r="F121" s="237">
        <v>1288177</v>
      </c>
      <c r="G121" s="75"/>
      <c r="H121" s="79" t="s">
        <v>6707</v>
      </c>
      <c r="I121" s="75"/>
      <c r="J121" s="75"/>
      <c r="K121" s="75"/>
      <c r="L121" s="75"/>
      <c r="M121" s="135">
        <v>7.29</v>
      </c>
      <c r="N121" s="135">
        <v>0</v>
      </c>
      <c r="O121" s="135">
        <v>50.01</v>
      </c>
      <c r="P121" s="135">
        <v>0</v>
      </c>
      <c r="Q121" s="75" t="s">
        <v>657</v>
      </c>
      <c r="R121" s="377"/>
    </row>
    <row r="122" spans="1:18" ht="63.75">
      <c r="A122" s="75">
        <v>512</v>
      </c>
      <c r="B122" s="75"/>
      <c r="C122" s="76" t="s">
        <v>730</v>
      </c>
      <c r="D122" s="129">
        <v>43894</v>
      </c>
      <c r="E122" s="71" t="s">
        <v>11</v>
      </c>
      <c r="F122" s="237">
        <v>979965</v>
      </c>
      <c r="G122" s="75"/>
      <c r="H122" s="79" t="s">
        <v>6708</v>
      </c>
      <c r="I122" s="75"/>
      <c r="J122" s="75"/>
      <c r="K122" s="75"/>
      <c r="L122" s="75"/>
      <c r="M122" s="135">
        <v>7.29</v>
      </c>
      <c r="N122" s="135">
        <v>0</v>
      </c>
      <c r="O122" s="135">
        <v>50.01</v>
      </c>
      <c r="P122" s="135">
        <v>0</v>
      </c>
      <c r="Q122" s="75" t="s">
        <v>657</v>
      </c>
      <c r="R122" s="377"/>
    </row>
    <row r="123" spans="1:18" ht="51">
      <c r="A123" s="75" t="s">
        <v>553</v>
      </c>
      <c r="B123" s="75"/>
      <c r="C123" s="76" t="s">
        <v>605</v>
      </c>
      <c r="D123" s="129">
        <v>43894</v>
      </c>
      <c r="E123" s="71" t="s">
        <v>23</v>
      </c>
      <c r="F123" s="237">
        <v>19808</v>
      </c>
      <c r="G123" s="75"/>
      <c r="H123" s="79" t="s">
        <v>6709</v>
      </c>
      <c r="I123" s="75"/>
      <c r="J123" s="75"/>
      <c r="K123" s="75"/>
      <c r="L123" s="75"/>
      <c r="M123" s="135">
        <v>0</v>
      </c>
      <c r="N123" s="135">
        <v>0</v>
      </c>
      <c r="O123" s="135">
        <v>0.01</v>
      </c>
      <c r="P123" s="135">
        <v>0</v>
      </c>
      <c r="Q123" s="75" t="s">
        <v>657</v>
      </c>
      <c r="R123" s="377"/>
    </row>
    <row r="124" spans="1:18" ht="63.75">
      <c r="A124" s="75">
        <v>512</v>
      </c>
      <c r="B124" s="75"/>
      <c r="C124" s="76" t="s">
        <v>730</v>
      </c>
      <c r="D124" s="129">
        <v>43895</v>
      </c>
      <c r="E124" s="71" t="s">
        <v>15</v>
      </c>
      <c r="F124" s="237">
        <v>1289511</v>
      </c>
      <c r="G124" s="75"/>
      <c r="H124" s="79" t="s">
        <v>6710</v>
      </c>
      <c r="I124" s="75"/>
      <c r="J124" s="75"/>
      <c r="K124" s="75"/>
      <c r="L124" s="75"/>
      <c r="M124" s="135">
        <v>7.29</v>
      </c>
      <c r="N124" s="135">
        <v>0</v>
      </c>
      <c r="O124" s="135">
        <v>50.01</v>
      </c>
      <c r="P124" s="135">
        <v>0</v>
      </c>
      <c r="Q124" s="75" t="s">
        <v>657</v>
      </c>
      <c r="R124" s="377"/>
    </row>
    <row r="125" spans="1:18" ht="63.75">
      <c r="A125" s="75">
        <v>512</v>
      </c>
      <c r="B125" s="75"/>
      <c r="C125" s="76" t="s">
        <v>730</v>
      </c>
      <c r="D125" s="129">
        <v>43895</v>
      </c>
      <c r="E125" s="71" t="s">
        <v>15</v>
      </c>
      <c r="F125" s="237">
        <v>1289513</v>
      </c>
      <c r="G125" s="75"/>
      <c r="H125" s="79" t="s">
        <v>6711</v>
      </c>
      <c r="I125" s="75"/>
      <c r="J125" s="75"/>
      <c r="K125" s="75"/>
      <c r="L125" s="75"/>
      <c r="M125" s="135">
        <v>7.29</v>
      </c>
      <c r="N125" s="135">
        <v>0</v>
      </c>
      <c r="O125" s="135">
        <v>50.01</v>
      </c>
      <c r="P125" s="135">
        <v>0</v>
      </c>
      <c r="Q125" s="75" t="s">
        <v>657</v>
      </c>
      <c r="R125" s="377"/>
    </row>
    <row r="126" spans="1:18" ht="63.75">
      <c r="A126" s="75">
        <v>512</v>
      </c>
      <c r="B126" s="75"/>
      <c r="C126" s="76" t="s">
        <v>730</v>
      </c>
      <c r="D126" s="129">
        <v>43895</v>
      </c>
      <c r="E126" s="71" t="s">
        <v>15</v>
      </c>
      <c r="F126" s="237">
        <v>1289522</v>
      </c>
      <c r="G126" s="75"/>
      <c r="H126" s="79" t="s">
        <v>6712</v>
      </c>
      <c r="I126" s="75"/>
      <c r="J126" s="75"/>
      <c r="K126" s="75"/>
      <c r="L126" s="75"/>
      <c r="M126" s="135">
        <v>7.29</v>
      </c>
      <c r="N126" s="135">
        <v>0</v>
      </c>
      <c r="O126" s="135">
        <v>50.01</v>
      </c>
      <c r="P126" s="135">
        <v>0</v>
      </c>
      <c r="Q126" s="75" t="s">
        <v>657</v>
      </c>
      <c r="R126" s="377"/>
    </row>
    <row r="127" spans="1:18" ht="63.75">
      <c r="A127" s="75">
        <v>512</v>
      </c>
      <c r="B127" s="75"/>
      <c r="C127" s="76" t="s">
        <v>730</v>
      </c>
      <c r="D127" s="129">
        <v>43895</v>
      </c>
      <c r="E127" s="71" t="s">
        <v>11</v>
      </c>
      <c r="F127" s="237">
        <v>980046</v>
      </c>
      <c r="G127" s="75"/>
      <c r="H127" s="79" t="s">
        <v>6713</v>
      </c>
      <c r="I127" s="75"/>
      <c r="J127" s="75"/>
      <c r="K127" s="75"/>
      <c r="L127" s="75"/>
      <c r="M127" s="135">
        <v>7.29</v>
      </c>
      <c r="N127" s="135">
        <v>0</v>
      </c>
      <c r="O127" s="135">
        <v>50.01</v>
      </c>
      <c r="P127" s="135">
        <v>0</v>
      </c>
      <c r="Q127" s="75" t="s">
        <v>657</v>
      </c>
      <c r="R127" s="377"/>
    </row>
    <row r="128" spans="1:18" ht="51">
      <c r="A128" s="75" t="s">
        <v>553</v>
      </c>
      <c r="B128" s="75"/>
      <c r="C128" s="76" t="s">
        <v>605</v>
      </c>
      <c r="D128" s="129">
        <v>43895</v>
      </c>
      <c r="E128" s="71" t="s">
        <v>23</v>
      </c>
      <c r="F128" s="237">
        <v>19812</v>
      </c>
      <c r="G128" s="75"/>
      <c r="H128" s="79" t="s">
        <v>6714</v>
      </c>
      <c r="I128" s="75"/>
      <c r="J128" s="75"/>
      <c r="K128" s="75"/>
      <c r="L128" s="75"/>
      <c r="M128" s="135">
        <v>0</v>
      </c>
      <c r="N128" s="135">
        <v>0</v>
      </c>
      <c r="O128" s="135">
        <v>0</v>
      </c>
      <c r="P128" s="135">
        <v>0.01</v>
      </c>
      <c r="Q128" s="75" t="s">
        <v>657</v>
      </c>
      <c r="R128" s="377"/>
    </row>
    <row r="129" spans="1:18" ht="63.75">
      <c r="A129" s="75" t="s">
        <v>554</v>
      </c>
      <c r="B129" s="75"/>
      <c r="C129" s="76" t="s">
        <v>728</v>
      </c>
      <c r="D129" s="129">
        <v>43896</v>
      </c>
      <c r="E129" s="71" t="s">
        <v>20</v>
      </c>
      <c r="F129" s="237">
        <v>1290717</v>
      </c>
      <c r="G129" s="75"/>
      <c r="H129" s="79" t="s">
        <v>6715</v>
      </c>
      <c r="I129" s="75"/>
      <c r="J129" s="75"/>
      <c r="K129" s="75"/>
      <c r="L129" s="75"/>
      <c r="M129" s="135">
        <v>72333.320000000007</v>
      </c>
      <c r="N129" s="135">
        <v>0</v>
      </c>
      <c r="O129" s="135">
        <v>496206.58</v>
      </c>
      <c r="P129" s="135">
        <v>0</v>
      </c>
      <c r="Q129" s="75" t="s">
        <v>657</v>
      </c>
      <c r="R129" s="377"/>
    </row>
    <row r="130" spans="1:18" ht="63.75">
      <c r="A130" s="75" t="s">
        <v>554</v>
      </c>
      <c r="B130" s="75"/>
      <c r="C130" s="76" t="s">
        <v>728</v>
      </c>
      <c r="D130" s="129">
        <v>43899</v>
      </c>
      <c r="E130" s="71" t="s">
        <v>20</v>
      </c>
      <c r="F130" s="237">
        <v>13244</v>
      </c>
      <c r="G130" s="75"/>
      <c r="H130" s="79" t="s">
        <v>6716</v>
      </c>
      <c r="I130" s="75"/>
      <c r="J130" s="75"/>
      <c r="K130" s="75"/>
      <c r="L130" s="75"/>
      <c r="M130" s="135">
        <v>245821.42</v>
      </c>
      <c r="N130" s="135">
        <v>0</v>
      </c>
      <c r="O130" s="135">
        <v>1686334.94</v>
      </c>
      <c r="P130" s="135">
        <v>0</v>
      </c>
      <c r="Q130" s="75" t="s">
        <v>657</v>
      </c>
      <c r="R130" s="377"/>
    </row>
    <row r="131" spans="1:18" ht="63.75">
      <c r="A131" s="75">
        <v>512</v>
      </c>
      <c r="B131" s="75"/>
      <c r="C131" s="76" t="s">
        <v>730</v>
      </c>
      <c r="D131" s="129">
        <v>43899</v>
      </c>
      <c r="E131" s="71" t="s">
        <v>11</v>
      </c>
      <c r="F131" s="237">
        <v>980143</v>
      </c>
      <c r="G131" s="75"/>
      <c r="H131" s="79" t="s">
        <v>6717</v>
      </c>
      <c r="I131" s="75"/>
      <c r="J131" s="75"/>
      <c r="K131" s="75"/>
      <c r="L131" s="75"/>
      <c r="M131" s="135">
        <v>7.29</v>
      </c>
      <c r="N131" s="135">
        <v>0</v>
      </c>
      <c r="O131" s="135">
        <v>50.01</v>
      </c>
      <c r="P131" s="135">
        <v>0</v>
      </c>
      <c r="Q131" s="75" t="s">
        <v>657</v>
      </c>
      <c r="R131" s="377"/>
    </row>
    <row r="132" spans="1:18" ht="51">
      <c r="A132" s="75" t="s">
        <v>553</v>
      </c>
      <c r="B132" s="75"/>
      <c r="C132" s="76" t="s">
        <v>605</v>
      </c>
      <c r="D132" s="129">
        <v>43899</v>
      </c>
      <c r="E132" s="71" t="s">
        <v>23</v>
      </c>
      <c r="F132" s="237">
        <v>19821</v>
      </c>
      <c r="G132" s="75"/>
      <c r="H132" s="79" t="s">
        <v>6718</v>
      </c>
      <c r="I132" s="75"/>
      <c r="J132" s="75"/>
      <c r="K132" s="75"/>
      <c r="L132" s="75"/>
      <c r="M132" s="135">
        <v>0</v>
      </c>
      <c r="N132" s="135">
        <v>0</v>
      </c>
      <c r="O132" s="135">
        <v>0.01</v>
      </c>
      <c r="P132" s="135">
        <v>0</v>
      </c>
      <c r="Q132" s="75" t="s">
        <v>657</v>
      </c>
      <c r="R132" s="377"/>
    </row>
    <row r="133" spans="1:18" ht="63.75">
      <c r="A133" s="75" t="s">
        <v>554</v>
      </c>
      <c r="B133" s="75"/>
      <c r="C133" s="76" t="s">
        <v>728</v>
      </c>
      <c r="D133" s="129">
        <v>43900</v>
      </c>
      <c r="E133" s="71" t="s">
        <v>20</v>
      </c>
      <c r="F133" s="237">
        <v>13264</v>
      </c>
      <c r="G133" s="75"/>
      <c r="H133" s="79" t="s">
        <v>6719</v>
      </c>
      <c r="I133" s="75"/>
      <c r="J133" s="75"/>
      <c r="K133" s="75"/>
      <c r="L133" s="75"/>
      <c r="M133" s="135">
        <v>228672.92</v>
      </c>
      <c r="N133" s="135">
        <v>0</v>
      </c>
      <c r="O133" s="135">
        <v>1568696.23</v>
      </c>
      <c r="P133" s="135">
        <v>0</v>
      </c>
      <c r="Q133" s="75" t="s">
        <v>657</v>
      </c>
      <c r="R133" s="377"/>
    </row>
    <row r="134" spans="1:18" ht="63.75">
      <c r="A134" s="75">
        <v>512</v>
      </c>
      <c r="B134" s="75"/>
      <c r="C134" s="76" t="s">
        <v>730</v>
      </c>
      <c r="D134" s="129">
        <v>43900</v>
      </c>
      <c r="E134" s="71" t="s">
        <v>15</v>
      </c>
      <c r="F134" s="237">
        <v>1293210</v>
      </c>
      <c r="G134" s="75"/>
      <c r="H134" s="79" t="s">
        <v>6720</v>
      </c>
      <c r="I134" s="75"/>
      <c r="J134" s="75"/>
      <c r="K134" s="75"/>
      <c r="L134" s="75"/>
      <c r="M134" s="135">
        <v>7.29</v>
      </c>
      <c r="N134" s="135">
        <v>0</v>
      </c>
      <c r="O134" s="135">
        <v>50.01</v>
      </c>
      <c r="P134" s="135">
        <v>0</v>
      </c>
      <c r="Q134" s="75" t="s">
        <v>657</v>
      </c>
      <c r="R134" s="377"/>
    </row>
    <row r="135" spans="1:18" ht="76.5">
      <c r="A135" s="75" t="s">
        <v>554</v>
      </c>
      <c r="B135" s="75"/>
      <c r="C135" s="76" t="s">
        <v>728</v>
      </c>
      <c r="D135" s="129">
        <v>43900</v>
      </c>
      <c r="E135" s="71" t="s">
        <v>13</v>
      </c>
      <c r="F135" s="237">
        <v>980305</v>
      </c>
      <c r="G135" s="75"/>
      <c r="H135" s="79" t="s">
        <v>6721</v>
      </c>
      <c r="I135" s="75"/>
      <c r="J135" s="75"/>
      <c r="K135" s="75"/>
      <c r="L135" s="75"/>
      <c r="M135" s="135">
        <v>165.99</v>
      </c>
      <c r="N135" s="135">
        <v>0</v>
      </c>
      <c r="O135" s="135">
        <v>1138.69</v>
      </c>
      <c r="P135" s="135">
        <v>0</v>
      </c>
      <c r="Q135" s="75" t="s">
        <v>657</v>
      </c>
      <c r="R135" s="377"/>
    </row>
    <row r="136" spans="1:18" ht="51">
      <c r="A136" s="75" t="s">
        <v>553</v>
      </c>
      <c r="B136" s="75"/>
      <c r="C136" s="76" t="s">
        <v>605</v>
      </c>
      <c r="D136" s="129">
        <v>43900</v>
      </c>
      <c r="E136" s="71" t="s">
        <v>23</v>
      </c>
      <c r="F136" s="237">
        <v>19825</v>
      </c>
      <c r="G136" s="75"/>
      <c r="H136" s="79" t="s">
        <v>6722</v>
      </c>
      <c r="I136" s="75"/>
      <c r="J136" s="75"/>
      <c r="K136" s="75"/>
      <c r="L136" s="75"/>
      <c r="M136" s="135">
        <v>0</v>
      </c>
      <c r="N136" s="135">
        <v>0</v>
      </c>
      <c r="O136" s="135">
        <v>0</v>
      </c>
      <c r="P136" s="135">
        <v>0.03</v>
      </c>
      <c r="Q136" s="75" t="s">
        <v>657</v>
      </c>
      <c r="R136" s="377"/>
    </row>
    <row r="137" spans="1:18" ht="63.75">
      <c r="A137" s="75">
        <v>512</v>
      </c>
      <c r="B137" s="75"/>
      <c r="C137" s="76" t="s">
        <v>730</v>
      </c>
      <c r="D137" s="129">
        <v>43901</v>
      </c>
      <c r="E137" s="71" t="s">
        <v>11</v>
      </c>
      <c r="F137" s="237">
        <v>980574</v>
      </c>
      <c r="G137" s="75"/>
      <c r="H137" s="79" t="s">
        <v>6723</v>
      </c>
      <c r="I137" s="75"/>
      <c r="J137" s="75"/>
      <c r="K137" s="75"/>
      <c r="L137" s="75"/>
      <c r="M137" s="135">
        <v>7.29</v>
      </c>
      <c r="N137" s="135">
        <v>0</v>
      </c>
      <c r="O137" s="135">
        <v>50.01</v>
      </c>
      <c r="P137" s="135">
        <v>0</v>
      </c>
      <c r="Q137" s="75" t="s">
        <v>657</v>
      </c>
      <c r="R137" s="377"/>
    </row>
    <row r="138" spans="1:18" ht="63.75">
      <c r="A138" s="75">
        <v>512</v>
      </c>
      <c r="B138" s="75"/>
      <c r="C138" s="76" t="s">
        <v>730</v>
      </c>
      <c r="D138" s="129">
        <v>43902</v>
      </c>
      <c r="E138" s="71" t="s">
        <v>15</v>
      </c>
      <c r="F138" s="237">
        <v>1295476</v>
      </c>
      <c r="G138" s="75"/>
      <c r="H138" s="79" t="s">
        <v>6724</v>
      </c>
      <c r="I138" s="75"/>
      <c r="J138" s="75"/>
      <c r="K138" s="75"/>
      <c r="L138" s="75"/>
      <c r="M138" s="135">
        <v>7.29</v>
      </c>
      <c r="N138" s="135">
        <v>0</v>
      </c>
      <c r="O138" s="135">
        <v>50.01</v>
      </c>
      <c r="P138" s="135">
        <v>0</v>
      </c>
      <c r="Q138" s="75" t="s">
        <v>657</v>
      </c>
      <c r="R138" s="377"/>
    </row>
    <row r="139" spans="1:18" ht="63.75">
      <c r="A139" s="75">
        <v>512</v>
      </c>
      <c r="B139" s="75"/>
      <c r="C139" s="76" t="s">
        <v>730</v>
      </c>
      <c r="D139" s="129">
        <v>43902</v>
      </c>
      <c r="E139" s="71" t="s">
        <v>15</v>
      </c>
      <c r="F139" s="237">
        <v>1295890</v>
      </c>
      <c r="G139" s="75"/>
      <c r="H139" s="79" t="s">
        <v>6725</v>
      </c>
      <c r="I139" s="75"/>
      <c r="J139" s="75"/>
      <c r="K139" s="75"/>
      <c r="L139" s="75"/>
      <c r="M139" s="135">
        <v>7.29</v>
      </c>
      <c r="N139" s="135">
        <v>0</v>
      </c>
      <c r="O139" s="135">
        <v>50.01</v>
      </c>
      <c r="P139" s="135">
        <v>0</v>
      </c>
      <c r="Q139" s="75" t="s">
        <v>657</v>
      </c>
      <c r="R139" s="377"/>
    </row>
    <row r="140" spans="1:18" ht="63.75">
      <c r="A140" s="75">
        <v>512</v>
      </c>
      <c r="B140" s="75"/>
      <c r="C140" s="76" t="s">
        <v>730</v>
      </c>
      <c r="D140" s="129">
        <v>43902</v>
      </c>
      <c r="E140" s="71" t="s">
        <v>15</v>
      </c>
      <c r="F140" s="237">
        <v>1295992</v>
      </c>
      <c r="G140" s="75"/>
      <c r="H140" s="79" t="s">
        <v>6726</v>
      </c>
      <c r="I140" s="75"/>
      <c r="J140" s="75"/>
      <c r="K140" s="75"/>
      <c r="L140" s="75"/>
      <c r="M140" s="135">
        <v>7.29</v>
      </c>
      <c r="N140" s="135">
        <v>0</v>
      </c>
      <c r="O140" s="135">
        <v>50.01</v>
      </c>
      <c r="P140" s="135">
        <v>0</v>
      </c>
      <c r="Q140" s="75" t="s">
        <v>657</v>
      </c>
      <c r="R140" s="377"/>
    </row>
    <row r="141" spans="1:18" ht="63.75">
      <c r="A141" s="75">
        <v>512</v>
      </c>
      <c r="B141" s="75"/>
      <c r="C141" s="76" t="s">
        <v>730</v>
      </c>
      <c r="D141" s="129">
        <v>43902</v>
      </c>
      <c r="E141" s="71" t="s">
        <v>15</v>
      </c>
      <c r="F141" s="237">
        <v>1296001</v>
      </c>
      <c r="G141" s="75"/>
      <c r="H141" s="79" t="s">
        <v>6727</v>
      </c>
      <c r="I141" s="75"/>
      <c r="J141" s="75"/>
      <c r="K141" s="75"/>
      <c r="L141" s="75"/>
      <c r="M141" s="135">
        <v>7.29</v>
      </c>
      <c r="N141" s="135">
        <v>0</v>
      </c>
      <c r="O141" s="135">
        <v>50.01</v>
      </c>
      <c r="P141" s="135">
        <v>0</v>
      </c>
      <c r="Q141" s="75" t="s">
        <v>657</v>
      </c>
      <c r="R141" s="377"/>
    </row>
    <row r="142" spans="1:18" ht="63.75">
      <c r="A142" s="75">
        <v>512</v>
      </c>
      <c r="B142" s="75"/>
      <c r="C142" s="76" t="s">
        <v>730</v>
      </c>
      <c r="D142" s="129">
        <v>43902</v>
      </c>
      <c r="E142" s="71" t="s">
        <v>11</v>
      </c>
      <c r="F142" s="237">
        <v>980623</v>
      </c>
      <c r="G142" s="75"/>
      <c r="H142" s="79" t="s">
        <v>6728</v>
      </c>
      <c r="I142" s="75"/>
      <c r="J142" s="75"/>
      <c r="K142" s="75"/>
      <c r="L142" s="75"/>
      <c r="M142" s="135">
        <v>7.29</v>
      </c>
      <c r="N142" s="135">
        <v>0</v>
      </c>
      <c r="O142" s="135">
        <v>50.01</v>
      </c>
      <c r="P142" s="135">
        <v>0</v>
      </c>
      <c r="Q142" s="75" t="s">
        <v>657</v>
      </c>
      <c r="R142" s="377"/>
    </row>
    <row r="143" spans="1:18" ht="51">
      <c r="A143" s="75" t="s">
        <v>553</v>
      </c>
      <c r="B143" s="75"/>
      <c r="C143" s="76" t="s">
        <v>605</v>
      </c>
      <c r="D143" s="129">
        <v>43903</v>
      </c>
      <c r="E143" s="71" t="s">
        <v>23</v>
      </c>
      <c r="F143" s="237">
        <v>19837</v>
      </c>
      <c r="G143" s="75"/>
      <c r="H143" s="79" t="s">
        <v>6729</v>
      </c>
      <c r="I143" s="75"/>
      <c r="J143" s="75"/>
      <c r="K143" s="75"/>
      <c r="L143" s="75"/>
      <c r="M143" s="135">
        <v>0</v>
      </c>
      <c r="N143" s="135">
        <v>0</v>
      </c>
      <c r="O143" s="135">
        <v>0.01</v>
      </c>
      <c r="P143" s="135">
        <v>0</v>
      </c>
      <c r="Q143" s="75" t="s">
        <v>657</v>
      </c>
      <c r="R143" s="377"/>
    </row>
    <row r="144" spans="1:18" ht="63.75">
      <c r="A144" s="75">
        <v>287</v>
      </c>
      <c r="B144" s="75"/>
      <c r="C144" s="76" t="s">
        <v>125</v>
      </c>
      <c r="D144" s="129">
        <v>43906</v>
      </c>
      <c r="E144" s="71" t="s">
        <v>6</v>
      </c>
      <c r="F144" s="237">
        <v>1298490</v>
      </c>
      <c r="G144" s="75"/>
      <c r="H144" s="79" t="s">
        <v>6730</v>
      </c>
      <c r="I144" s="75"/>
      <c r="J144" s="75"/>
      <c r="K144" s="75"/>
      <c r="L144" s="75"/>
      <c r="M144" s="135">
        <v>0</v>
      </c>
      <c r="N144" s="135">
        <v>3207520.06</v>
      </c>
      <c r="O144" s="135">
        <v>0</v>
      </c>
      <c r="P144" s="135">
        <v>22003587.609999999</v>
      </c>
      <c r="Q144" s="75" t="s">
        <v>657</v>
      </c>
      <c r="R144" s="377"/>
    </row>
    <row r="145" spans="1:18" ht="63.75">
      <c r="A145" s="75" t="s">
        <v>554</v>
      </c>
      <c r="B145" s="75"/>
      <c r="C145" s="76" t="s">
        <v>728</v>
      </c>
      <c r="D145" s="129">
        <v>43906</v>
      </c>
      <c r="E145" s="71" t="s">
        <v>20</v>
      </c>
      <c r="F145" s="237">
        <v>13252</v>
      </c>
      <c r="G145" s="75"/>
      <c r="H145" s="79" t="s">
        <v>6731</v>
      </c>
      <c r="I145" s="75"/>
      <c r="J145" s="75"/>
      <c r="K145" s="75"/>
      <c r="L145" s="75"/>
      <c r="M145" s="135">
        <v>431889.52</v>
      </c>
      <c r="N145" s="135">
        <v>0</v>
      </c>
      <c r="O145" s="135">
        <v>2962762.11</v>
      </c>
      <c r="P145" s="135">
        <v>0</v>
      </c>
      <c r="Q145" s="75" t="s">
        <v>657</v>
      </c>
      <c r="R145" s="377"/>
    </row>
    <row r="146" spans="1:18" ht="63.75">
      <c r="A146" s="75" t="s">
        <v>554</v>
      </c>
      <c r="B146" s="75"/>
      <c r="C146" s="76" t="s">
        <v>728</v>
      </c>
      <c r="D146" s="129">
        <v>43906</v>
      </c>
      <c r="E146" s="71" t="s">
        <v>20</v>
      </c>
      <c r="F146" s="237">
        <v>13260</v>
      </c>
      <c r="G146" s="75"/>
      <c r="H146" s="79" t="s">
        <v>6732</v>
      </c>
      <c r="I146" s="75"/>
      <c r="J146" s="75"/>
      <c r="K146" s="75"/>
      <c r="L146" s="75"/>
      <c r="M146" s="135">
        <v>183699.81</v>
      </c>
      <c r="N146" s="135">
        <v>0</v>
      </c>
      <c r="O146" s="135">
        <v>1260180.7</v>
      </c>
      <c r="P146" s="135">
        <v>0</v>
      </c>
      <c r="Q146" s="75" t="s">
        <v>657</v>
      </c>
      <c r="R146" s="377"/>
    </row>
    <row r="147" spans="1:18" ht="51">
      <c r="A147" s="75" t="s">
        <v>554</v>
      </c>
      <c r="B147" s="75"/>
      <c r="C147" s="76" t="s">
        <v>728</v>
      </c>
      <c r="D147" s="129">
        <v>43906</v>
      </c>
      <c r="E147" s="71" t="s">
        <v>20</v>
      </c>
      <c r="F147" s="237">
        <v>13305</v>
      </c>
      <c r="G147" s="75"/>
      <c r="H147" s="79" t="s">
        <v>6733</v>
      </c>
      <c r="I147" s="75"/>
      <c r="J147" s="75"/>
      <c r="K147" s="75"/>
      <c r="L147" s="75"/>
      <c r="M147" s="135">
        <v>56238.81</v>
      </c>
      <c r="N147" s="135">
        <v>0</v>
      </c>
      <c r="O147" s="135">
        <v>385798.24</v>
      </c>
      <c r="P147" s="135">
        <v>0</v>
      </c>
      <c r="Q147" s="75" t="s">
        <v>657</v>
      </c>
      <c r="R147" s="377"/>
    </row>
    <row r="148" spans="1:18" ht="63.75">
      <c r="A148" s="75">
        <v>512</v>
      </c>
      <c r="B148" s="75"/>
      <c r="C148" s="76" t="s">
        <v>730</v>
      </c>
      <c r="D148" s="129">
        <v>43906</v>
      </c>
      <c r="E148" s="71" t="s">
        <v>15</v>
      </c>
      <c r="F148" s="237">
        <v>1298508</v>
      </c>
      <c r="G148" s="75"/>
      <c r="H148" s="79" t="s">
        <v>6734</v>
      </c>
      <c r="I148" s="75"/>
      <c r="J148" s="75"/>
      <c r="K148" s="75"/>
      <c r="L148" s="75"/>
      <c r="M148" s="135">
        <v>7.29</v>
      </c>
      <c r="N148" s="135">
        <v>0</v>
      </c>
      <c r="O148" s="135">
        <v>50.01</v>
      </c>
      <c r="P148" s="135">
        <v>0</v>
      </c>
      <c r="Q148" s="75" t="s">
        <v>657</v>
      </c>
      <c r="R148" s="377"/>
    </row>
    <row r="149" spans="1:18" ht="63.75">
      <c r="A149" s="75">
        <v>512</v>
      </c>
      <c r="B149" s="75"/>
      <c r="C149" s="76" t="s">
        <v>730</v>
      </c>
      <c r="D149" s="129">
        <v>43906</v>
      </c>
      <c r="E149" s="71" t="s">
        <v>15</v>
      </c>
      <c r="F149" s="237">
        <v>1298510</v>
      </c>
      <c r="G149" s="75"/>
      <c r="H149" s="79" t="s">
        <v>6735</v>
      </c>
      <c r="I149" s="75"/>
      <c r="J149" s="75"/>
      <c r="K149" s="75"/>
      <c r="L149" s="75"/>
      <c r="M149" s="135">
        <v>7.29</v>
      </c>
      <c r="N149" s="135">
        <v>0</v>
      </c>
      <c r="O149" s="135">
        <v>50.01</v>
      </c>
      <c r="P149" s="135">
        <v>0</v>
      </c>
      <c r="Q149" s="75" t="s">
        <v>657</v>
      </c>
      <c r="R149" s="377"/>
    </row>
    <row r="150" spans="1:18" ht="63.75">
      <c r="A150" s="75">
        <v>512</v>
      </c>
      <c r="B150" s="75"/>
      <c r="C150" s="76" t="s">
        <v>730</v>
      </c>
      <c r="D150" s="129">
        <v>43906</v>
      </c>
      <c r="E150" s="71" t="s">
        <v>15</v>
      </c>
      <c r="F150" s="237">
        <v>1298514</v>
      </c>
      <c r="G150" s="75"/>
      <c r="H150" s="79" t="s">
        <v>6736</v>
      </c>
      <c r="I150" s="75"/>
      <c r="J150" s="75"/>
      <c r="K150" s="75"/>
      <c r="L150" s="75"/>
      <c r="M150" s="135">
        <v>7.29</v>
      </c>
      <c r="N150" s="135">
        <v>0</v>
      </c>
      <c r="O150" s="135">
        <v>50.01</v>
      </c>
      <c r="P150" s="135">
        <v>0</v>
      </c>
      <c r="Q150" s="75" t="s">
        <v>657</v>
      </c>
      <c r="R150" s="377"/>
    </row>
    <row r="151" spans="1:18" ht="63.75">
      <c r="A151" s="75">
        <v>10</v>
      </c>
      <c r="B151" s="75"/>
      <c r="C151" s="76" t="s">
        <v>41</v>
      </c>
      <c r="D151" s="129">
        <v>43906</v>
      </c>
      <c r="E151" s="71" t="s">
        <v>6</v>
      </c>
      <c r="F151" s="237">
        <v>1298731</v>
      </c>
      <c r="G151" s="75"/>
      <c r="H151" s="79" t="s">
        <v>6737</v>
      </c>
      <c r="I151" s="75"/>
      <c r="J151" s="75"/>
      <c r="K151" s="75"/>
      <c r="L151" s="75"/>
      <c r="M151" s="135">
        <v>0</v>
      </c>
      <c r="N151" s="135">
        <v>2709.49</v>
      </c>
      <c r="O151" s="135">
        <v>0</v>
      </c>
      <c r="P151" s="135">
        <v>18587.099999999999</v>
      </c>
      <c r="Q151" s="75" t="s">
        <v>657</v>
      </c>
      <c r="R151" s="377"/>
    </row>
    <row r="152" spans="1:18" ht="51">
      <c r="A152" s="75">
        <v>10</v>
      </c>
      <c r="B152" s="75"/>
      <c r="C152" s="76" t="s">
        <v>41</v>
      </c>
      <c r="D152" s="129">
        <v>43906</v>
      </c>
      <c r="E152" s="71" t="s">
        <v>15</v>
      </c>
      <c r="F152" s="237">
        <v>1298732</v>
      </c>
      <c r="G152" s="75"/>
      <c r="H152" s="79" t="s">
        <v>6738</v>
      </c>
      <c r="I152" s="75"/>
      <c r="J152" s="75"/>
      <c r="K152" s="75"/>
      <c r="L152" s="75"/>
      <c r="M152" s="135">
        <v>7.29</v>
      </c>
      <c r="N152" s="135">
        <v>0</v>
      </c>
      <c r="O152" s="135">
        <v>50.01</v>
      </c>
      <c r="P152" s="135">
        <v>0</v>
      </c>
      <c r="Q152" s="75" t="s">
        <v>657</v>
      </c>
      <c r="R152" s="377"/>
    </row>
    <row r="153" spans="1:18" ht="63.75">
      <c r="A153" s="75">
        <v>512</v>
      </c>
      <c r="B153" s="75"/>
      <c r="C153" s="76" t="s">
        <v>730</v>
      </c>
      <c r="D153" s="129">
        <v>43906</v>
      </c>
      <c r="E153" s="71" t="s">
        <v>11</v>
      </c>
      <c r="F153" s="237">
        <v>980834</v>
      </c>
      <c r="G153" s="75"/>
      <c r="H153" s="79" t="s">
        <v>6739</v>
      </c>
      <c r="I153" s="75"/>
      <c r="J153" s="75"/>
      <c r="K153" s="75"/>
      <c r="L153" s="75"/>
      <c r="M153" s="135">
        <v>7.29</v>
      </c>
      <c r="N153" s="135">
        <v>0</v>
      </c>
      <c r="O153" s="135">
        <v>50.01</v>
      </c>
      <c r="P153" s="135">
        <v>0</v>
      </c>
      <c r="Q153" s="75" t="s">
        <v>657</v>
      </c>
      <c r="R153" s="377"/>
    </row>
    <row r="154" spans="1:18" ht="51">
      <c r="A154" s="75" t="s">
        <v>553</v>
      </c>
      <c r="B154" s="75"/>
      <c r="C154" s="76" t="s">
        <v>605</v>
      </c>
      <c r="D154" s="129">
        <v>43906</v>
      </c>
      <c r="E154" s="71" t="s">
        <v>23</v>
      </c>
      <c r="F154" s="237">
        <v>19841</v>
      </c>
      <c r="G154" s="75"/>
      <c r="H154" s="79" t="s">
        <v>6740</v>
      </c>
      <c r="I154" s="75"/>
      <c r="J154" s="75"/>
      <c r="K154" s="75"/>
      <c r="L154" s="75"/>
      <c r="M154" s="135">
        <v>0</v>
      </c>
      <c r="N154" s="135">
        <v>0</v>
      </c>
      <c r="O154" s="135">
        <v>0.01</v>
      </c>
      <c r="P154" s="135">
        <v>0</v>
      </c>
      <c r="Q154" s="75" t="s">
        <v>657</v>
      </c>
      <c r="R154" s="377"/>
    </row>
    <row r="155" spans="1:18" ht="63.75">
      <c r="A155" s="75">
        <v>132</v>
      </c>
      <c r="B155" s="75"/>
      <c r="C155" s="76" t="s">
        <v>67</v>
      </c>
      <c r="D155" s="129">
        <v>43907</v>
      </c>
      <c r="E155" s="71" t="s">
        <v>6</v>
      </c>
      <c r="F155" s="237">
        <v>980904</v>
      </c>
      <c r="G155" s="75"/>
      <c r="H155" s="79" t="s">
        <v>6741</v>
      </c>
      <c r="I155" s="75"/>
      <c r="J155" s="75"/>
      <c r="K155" s="75"/>
      <c r="L155" s="75"/>
      <c r="M155" s="135">
        <v>0</v>
      </c>
      <c r="N155" s="135">
        <v>24150</v>
      </c>
      <c r="O155" s="135">
        <v>0</v>
      </c>
      <c r="P155" s="135">
        <v>165669</v>
      </c>
      <c r="Q155" s="75" t="s">
        <v>657</v>
      </c>
      <c r="R155" s="377"/>
    </row>
    <row r="156" spans="1:18" ht="51">
      <c r="A156" s="75" t="s">
        <v>553</v>
      </c>
      <c r="B156" s="75"/>
      <c r="C156" s="76" t="s">
        <v>605</v>
      </c>
      <c r="D156" s="129">
        <v>43907</v>
      </c>
      <c r="E156" s="71" t="s">
        <v>23</v>
      </c>
      <c r="F156" s="237">
        <v>19845</v>
      </c>
      <c r="G156" s="75"/>
      <c r="H156" s="79" t="s">
        <v>6742</v>
      </c>
      <c r="I156" s="75"/>
      <c r="J156" s="75"/>
      <c r="K156" s="75"/>
      <c r="L156" s="75"/>
      <c r="M156" s="135">
        <v>0</v>
      </c>
      <c r="N156" s="135">
        <v>0</v>
      </c>
      <c r="O156" s="135">
        <v>0</v>
      </c>
      <c r="P156" s="135">
        <v>0.02</v>
      </c>
      <c r="Q156" s="75" t="s">
        <v>657</v>
      </c>
      <c r="R156" s="377"/>
    </row>
    <row r="157" spans="1:18" ht="51">
      <c r="A157" s="75" t="s">
        <v>553</v>
      </c>
      <c r="B157" s="75"/>
      <c r="C157" s="76" t="s">
        <v>605</v>
      </c>
      <c r="D157" s="129">
        <v>43908</v>
      </c>
      <c r="E157" s="71" t="s">
        <v>23</v>
      </c>
      <c r="F157" s="237">
        <v>19849</v>
      </c>
      <c r="G157" s="75"/>
      <c r="H157" s="79" t="s">
        <v>6743</v>
      </c>
      <c r="I157" s="75"/>
      <c r="J157" s="75"/>
      <c r="K157" s="75"/>
      <c r="L157" s="75"/>
      <c r="M157" s="135">
        <v>0</v>
      </c>
      <c r="N157" s="135">
        <v>0</v>
      </c>
      <c r="O157" s="135">
        <v>0</v>
      </c>
      <c r="P157" s="135">
        <v>0.01</v>
      </c>
      <c r="Q157" s="75" t="s">
        <v>657</v>
      </c>
      <c r="R157" s="377"/>
    </row>
    <row r="158" spans="1:18" ht="63.75">
      <c r="A158" s="75">
        <v>512</v>
      </c>
      <c r="B158" s="75"/>
      <c r="C158" s="76" t="s">
        <v>730</v>
      </c>
      <c r="D158" s="129">
        <v>43909</v>
      </c>
      <c r="E158" s="71" t="s">
        <v>15</v>
      </c>
      <c r="F158" s="237">
        <v>1300924</v>
      </c>
      <c r="G158" s="75"/>
      <c r="H158" s="79" t="s">
        <v>6744</v>
      </c>
      <c r="I158" s="75"/>
      <c r="J158" s="75"/>
      <c r="K158" s="75"/>
      <c r="L158" s="75"/>
      <c r="M158" s="135">
        <v>7.29</v>
      </c>
      <c r="N158" s="135">
        <v>0</v>
      </c>
      <c r="O158" s="135">
        <v>50.01</v>
      </c>
      <c r="P158" s="135">
        <v>0</v>
      </c>
      <c r="Q158" s="75" t="s">
        <v>657</v>
      </c>
      <c r="R158" s="377"/>
    </row>
    <row r="159" spans="1:18" ht="51">
      <c r="A159" s="75" t="s">
        <v>553</v>
      </c>
      <c r="B159" s="75"/>
      <c r="C159" s="76" t="s">
        <v>605</v>
      </c>
      <c r="D159" s="129">
        <v>43909</v>
      </c>
      <c r="E159" s="71" t="s">
        <v>23</v>
      </c>
      <c r="F159" s="237">
        <v>19853</v>
      </c>
      <c r="G159" s="75"/>
      <c r="H159" s="79" t="s">
        <v>6745</v>
      </c>
      <c r="I159" s="75"/>
      <c r="J159" s="75"/>
      <c r="K159" s="75"/>
      <c r="L159" s="75"/>
      <c r="M159" s="135">
        <v>0</v>
      </c>
      <c r="N159" s="135">
        <v>0</v>
      </c>
      <c r="O159" s="135">
        <v>0.01</v>
      </c>
      <c r="P159" s="135">
        <v>0</v>
      </c>
      <c r="Q159" s="75" t="s">
        <v>657</v>
      </c>
      <c r="R159" s="377"/>
    </row>
    <row r="160" spans="1:18" ht="63.75">
      <c r="A160" s="75" t="s">
        <v>554</v>
      </c>
      <c r="B160" s="75"/>
      <c r="C160" s="76" t="s">
        <v>728</v>
      </c>
      <c r="D160" s="129">
        <v>43910</v>
      </c>
      <c r="E160" s="71" t="s">
        <v>20</v>
      </c>
      <c r="F160" s="237">
        <v>13361</v>
      </c>
      <c r="G160" s="75"/>
      <c r="H160" s="79" t="s">
        <v>6746</v>
      </c>
      <c r="I160" s="75"/>
      <c r="J160" s="75"/>
      <c r="K160" s="75"/>
      <c r="L160" s="75"/>
      <c r="M160" s="135">
        <v>349948.77</v>
      </c>
      <c r="N160" s="135">
        <v>0</v>
      </c>
      <c r="O160" s="135">
        <v>2400648.56</v>
      </c>
      <c r="P160" s="135">
        <v>0</v>
      </c>
      <c r="Q160" s="75" t="s">
        <v>657</v>
      </c>
      <c r="R160" s="377"/>
    </row>
    <row r="161" spans="1:18" ht="76.5">
      <c r="A161" s="75" t="s">
        <v>554</v>
      </c>
      <c r="B161" s="75"/>
      <c r="C161" s="76" t="s">
        <v>728</v>
      </c>
      <c r="D161" s="129">
        <v>43910</v>
      </c>
      <c r="E161" s="71" t="s">
        <v>13</v>
      </c>
      <c r="F161" s="237">
        <v>13361</v>
      </c>
      <c r="G161" s="75"/>
      <c r="H161" s="79" t="s">
        <v>6747</v>
      </c>
      <c r="I161" s="75"/>
      <c r="J161" s="75"/>
      <c r="K161" s="75"/>
      <c r="L161" s="75"/>
      <c r="M161" s="135">
        <v>10</v>
      </c>
      <c r="N161" s="135">
        <v>0</v>
      </c>
      <c r="O161" s="135">
        <v>68.599999999999994</v>
      </c>
      <c r="P161" s="135">
        <v>0</v>
      </c>
      <c r="Q161" s="75" t="s">
        <v>657</v>
      </c>
      <c r="R161" s="377"/>
    </row>
    <row r="162" spans="1:18" ht="76.5">
      <c r="A162" s="75" t="s">
        <v>554</v>
      </c>
      <c r="B162" s="75"/>
      <c r="C162" s="76" t="s">
        <v>728</v>
      </c>
      <c r="D162" s="129">
        <v>43910</v>
      </c>
      <c r="E162" s="71" t="s">
        <v>13</v>
      </c>
      <c r="F162" s="237">
        <v>13364</v>
      </c>
      <c r="G162" s="75"/>
      <c r="H162" s="79" t="s">
        <v>6748</v>
      </c>
      <c r="I162" s="75"/>
      <c r="J162" s="75"/>
      <c r="K162" s="75"/>
      <c r="L162" s="75"/>
      <c r="M162" s="135">
        <v>10</v>
      </c>
      <c r="N162" s="135">
        <v>0</v>
      </c>
      <c r="O162" s="135">
        <v>68.599999999999994</v>
      </c>
      <c r="P162" s="135">
        <v>0</v>
      </c>
      <c r="Q162" s="75" t="s">
        <v>657</v>
      </c>
      <c r="R162" s="377"/>
    </row>
    <row r="163" spans="1:18" ht="76.5">
      <c r="A163" s="75" t="s">
        <v>554</v>
      </c>
      <c r="B163" s="75"/>
      <c r="C163" s="76" t="s">
        <v>728</v>
      </c>
      <c r="D163" s="129">
        <v>43910</v>
      </c>
      <c r="E163" s="71" t="s">
        <v>13</v>
      </c>
      <c r="F163" s="237">
        <v>13359</v>
      </c>
      <c r="G163" s="75"/>
      <c r="H163" s="79" t="s">
        <v>6749</v>
      </c>
      <c r="I163" s="75"/>
      <c r="J163" s="75"/>
      <c r="K163" s="75"/>
      <c r="L163" s="75"/>
      <c r="M163" s="135">
        <v>10</v>
      </c>
      <c r="N163" s="135">
        <v>0</v>
      </c>
      <c r="O163" s="135">
        <v>68.599999999999994</v>
      </c>
      <c r="P163" s="135">
        <v>0</v>
      </c>
      <c r="Q163" s="75" t="s">
        <v>657</v>
      </c>
      <c r="R163" s="377"/>
    </row>
    <row r="164" spans="1:18" ht="76.5">
      <c r="A164" s="75" t="s">
        <v>554</v>
      </c>
      <c r="B164" s="75"/>
      <c r="C164" s="76" t="s">
        <v>728</v>
      </c>
      <c r="D164" s="129">
        <v>43910</v>
      </c>
      <c r="E164" s="71" t="s">
        <v>13</v>
      </c>
      <c r="F164" s="237">
        <v>13357</v>
      </c>
      <c r="G164" s="75"/>
      <c r="H164" s="79" t="s">
        <v>6750</v>
      </c>
      <c r="I164" s="75"/>
      <c r="J164" s="75"/>
      <c r="K164" s="75"/>
      <c r="L164" s="75"/>
      <c r="M164" s="135">
        <v>10</v>
      </c>
      <c r="N164" s="135">
        <v>0</v>
      </c>
      <c r="O164" s="135">
        <v>68.599999999999994</v>
      </c>
      <c r="P164" s="135">
        <v>0</v>
      </c>
      <c r="Q164" s="75" t="s">
        <v>657</v>
      </c>
      <c r="R164" s="377"/>
    </row>
    <row r="165" spans="1:18" ht="76.5">
      <c r="A165" s="75" t="s">
        <v>554</v>
      </c>
      <c r="B165" s="75"/>
      <c r="C165" s="76" t="s">
        <v>728</v>
      </c>
      <c r="D165" s="129">
        <v>43910</v>
      </c>
      <c r="E165" s="71" t="s">
        <v>13</v>
      </c>
      <c r="F165" s="237">
        <v>13356</v>
      </c>
      <c r="G165" s="75"/>
      <c r="H165" s="79" t="s">
        <v>6751</v>
      </c>
      <c r="I165" s="75"/>
      <c r="J165" s="75"/>
      <c r="K165" s="75"/>
      <c r="L165" s="75"/>
      <c r="M165" s="135">
        <v>10</v>
      </c>
      <c r="N165" s="135">
        <v>0</v>
      </c>
      <c r="O165" s="135">
        <v>68.599999999999994</v>
      </c>
      <c r="P165" s="135">
        <v>0</v>
      </c>
      <c r="Q165" s="75" t="s">
        <v>657</v>
      </c>
      <c r="R165" s="377"/>
    </row>
    <row r="166" spans="1:18" ht="63.75">
      <c r="A166" s="75">
        <v>512</v>
      </c>
      <c r="B166" s="75"/>
      <c r="C166" s="76" t="s">
        <v>730</v>
      </c>
      <c r="D166" s="129">
        <v>43910</v>
      </c>
      <c r="E166" s="71" t="s">
        <v>15</v>
      </c>
      <c r="F166" s="237">
        <v>1301742</v>
      </c>
      <c r="G166" s="75"/>
      <c r="H166" s="79" t="s">
        <v>6752</v>
      </c>
      <c r="I166" s="75"/>
      <c r="J166" s="75"/>
      <c r="K166" s="75"/>
      <c r="L166" s="75"/>
      <c r="M166" s="135">
        <v>7.29</v>
      </c>
      <c r="N166" s="135">
        <v>0</v>
      </c>
      <c r="O166" s="135">
        <v>50.01</v>
      </c>
      <c r="P166" s="135">
        <v>0</v>
      </c>
      <c r="Q166" s="75" t="s">
        <v>657</v>
      </c>
      <c r="R166" s="377"/>
    </row>
    <row r="167" spans="1:18" ht="76.5">
      <c r="A167" s="75" t="s">
        <v>554</v>
      </c>
      <c r="B167" s="75"/>
      <c r="C167" s="76" t="s">
        <v>728</v>
      </c>
      <c r="D167" s="129">
        <v>43910</v>
      </c>
      <c r="E167" s="71" t="s">
        <v>13</v>
      </c>
      <c r="F167" s="237">
        <v>13353</v>
      </c>
      <c r="G167" s="75"/>
      <c r="H167" s="79" t="s">
        <v>6753</v>
      </c>
      <c r="I167" s="75"/>
      <c r="J167" s="75"/>
      <c r="K167" s="75"/>
      <c r="L167" s="75"/>
      <c r="M167" s="135">
        <v>10</v>
      </c>
      <c r="N167" s="135">
        <v>0</v>
      </c>
      <c r="O167" s="135">
        <v>68.599999999999994</v>
      </c>
      <c r="P167" s="135">
        <v>0</v>
      </c>
      <c r="Q167" s="75" t="s">
        <v>657</v>
      </c>
      <c r="R167" s="377"/>
    </row>
    <row r="168" spans="1:18" ht="63.75">
      <c r="A168" s="75" t="s">
        <v>554</v>
      </c>
      <c r="B168" s="75"/>
      <c r="C168" s="76" t="s">
        <v>728</v>
      </c>
      <c r="D168" s="129">
        <v>43910</v>
      </c>
      <c r="E168" s="71" t="s">
        <v>20</v>
      </c>
      <c r="F168" s="237">
        <v>13350</v>
      </c>
      <c r="G168" s="75"/>
      <c r="H168" s="79" t="s">
        <v>6754</v>
      </c>
      <c r="I168" s="75"/>
      <c r="J168" s="75"/>
      <c r="K168" s="75"/>
      <c r="L168" s="75"/>
      <c r="M168" s="135">
        <v>614983.61</v>
      </c>
      <c r="N168" s="135">
        <v>0</v>
      </c>
      <c r="O168" s="135">
        <v>4218787.5599999996</v>
      </c>
      <c r="P168" s="135">
        <v>0</v>
      </c>
      <c r="Q168" s="75" t="s">
        <v>657</v>
      </c>
      <c r="R168" s="377"/>
    </row>
    <row r="169" spans="1:18" ht="63.75">
      <c r="A169" s="75" t="s">
        <v>554</v>
      </c>
      <c r="B169" s="75"/>
      <c r="C169" s="76" t="s">
        <v>728</v>
      </c>
      <c r="D169" s="129">
        <v>43910</v>
      </c>
      <c r="E169" s="71" t="s">
        <v>13</v>
      </c>
      <c r="F169" s="237">
        <v>981098</v>
      </c>
      <c r="G169" s="75"/>
      <c r="H169" s="79" t="s">
        <v>6754</v>
      </c>
      <c r="I169" s="75"/>
      <c r="J169" s="75"/>
      <c r="K169" s="75"/>
      <c r="L169" s="75"/>
      <c r="M169" s="135">
        <v>20</v>
      </c>
      <c r="N169" s="135">
        <v>0</v>
      </c>
      <c r="O169" s="135">
        <v>137.19999999999999</v>
      </c>
      <c r="P169" s="135">
        <v>0</v>
      </c>
      <c r="Q169" s="75" t="s">
        <v>657</v>
      </c>
      <c r="R169" s="377"/>
    </row>
    <row r="170" spans="1:18" ht="63.75">
      <c r="A170" s="75">
        <v>512</v>
      </c>
      <c r="B170" s="75"/>
      <c r="C170" s="76" t="s">
        <v>730</v>
      </c>
      <c r="D170" s="129">
        <v>43913</v>
      </c>
      <c r="E170" s="71" t="s">
        <v>15</v>
      </c>
      <c r="F170" s="237">
        <v>1302089</v>
      </c>
      <c r="G170" s="75"/>
      <c r="H170" s="79" t="s">
        <v>6755</v>
      </c>
      <c r="I170" s="75"/>
      <c r="J170" s="75"/>
      <c r="K170" s="75"/>
      <c r="L170" s="75"/>
      <c r="M170" s="135">
        <v>7.29</v>
      </c>
      <c r="N170" s="135">
        <v>0</v>
      </c>
      <c r="O170" s="135">
        <v>50.01</v>
      </c>
      <c r="P170" s="135">
        <v>0</v>
      </c>
      <c r="Q170" s="75" t="s">
        <v>657</v>
      </c>
      <c r="R170" s="377"/>
    </row>
    <row r="171" spans="1:18" ht="63.75">
      <c r="A171" s="75">
        <v>512</v>
      </c>
      <c r="B171" s="75"/>
      <c r="C171" s="76" t="s">
        <v>730</v>
      </c>
      <c r="D171" s="129">
        <v>43914</v>
      </c>
      <c r="E171" s="71" t="s">
        <v>15</v>
      </c>
      <c r="F171" s="237">
        <v>1302399</v>
      </c>
      <c r="G171" s="75"/>
      <c r="H171" s="79" t="s">
        <v>6756</v>
      </c>
      <c r="I171" s="75"/>
      <c r="J171" s="75"/>
      <c r="K171" s="75"/>
      <c r="L171" s="75"/>
      <c r="M171" s="135">
        <v>7.29</v>
      </c>
      <c r="N171" s="135">
        <v>0</v>
      </c>
      <c r="O171" s="135">
        <v>50.01</v>
      </c>
      <c r="P171" s="135">
        <v>0</v>
      </c>
      <c r="Q171" s="75" t="s">
        <v>657</v>
      </c>
      <c r="R171" s="377"/>
    </row>
    <row r="172" spans="1:18" ht="51">
      <c r="A172" s="75">
        <v>47</v>
      </c>
      <c r="B172" s="75"/>
      <c r="C172" s="76" t="s">
        <v>49</v>
      </c>
      <c r="D172" s="129">
        <v>43915</v>
      </c>
      <c r="E172" s="71" t="s">
        <v>6</v>
      </c>
      <c r="F172" s="237">
        <v>981314</v>
      </c>
      <c r="G172" s="75"/>
      <c r="H172" s="79" t="s">
        <v>6757</v>
      </c>
      <c r="I172" s="75"/>
      <c r="J172" s="75"/>
      <c r="K172" s="75"/>
      <c r="L172" s="75"/>
      <c r="M172" s="135">
        <v>0</v>
      </c>
      <c r="N172" s="135">
        <v>2976053.33</v>
      </c>
      <c r="O172" s="135">
        <v>0</v>
      </c>
      <c r="P172" s="135">
        <v>20415725.84</v>
      </c>
      <c r="Q172" s="75" t="s">
        <v>657</v>
      </c>
      <c r="R172" s="377"/>
    </row>
    <row r="173" spans="1:18" ht="63.75">
      <c r="A173" s="75">
        <v>47</v>
      </c>
      <c r="B173" s="75"/>
      <c r="C173" s="76" t="s">
        <v>49</v>
      </c>
      <c r="D173" s="129">
        <v>43915</v>
      </c>
      <c r="E173" s="71" t="s">
        <v>11</v>
      </c>
      <c r="F173" s="237">
        <v>981314</v>
      </c>
      <c r="G173" s="75"/>
      <c r="H173" s="79" t="s">
        <v>6758</v>
      </c>
      <c r="I173" s="75"/>
      <c r="J173" s="75"/>
      <c r="K173" s="75"/>
      <c r="L173" s="75"/>
      <c r="M173" s="135">
        <v>7.29</v>
      </c>
      <c r="N173" s="135">
        <v>0</v>
      </c>
      <c r="O173" s="135">
        <v>50.01</v>
      </c>
      <c r="P173" s="135">
        <v>0</v>
      </c>
      <c r="Q173" s="75" t="s">
        <v>657</v>
      </c>
      <c r="R173" s="377"/>
    </row>
    <row r="174" spans="1:18" ht="63.75">
      <c r="A174" s="75">
        <v>46</v>
      </c>
      <c r="B174" s="75"/>
      <c r="C174" s="76" t="s">
        <v>48</v>
      </c>
      <c r="D174" s="129">
        <v>43915</v>
      </c>
      <c r="E174" s="71" t="s">
        <v>6</v>
      </c>
      <c r="F174" s="237">
        <v>981316</v>
      </c>
      <c r="G174" s="75"/>
      <c r="H174" s="79" t="s">
        <v>6759</v>
      </c>
      <c r="I174" s="75"/>
      <c r="J174" s="75"/>
      <c r="K174" s="75"/>
      <c r="L174" s="75"/>
      <c r="M174" s="135">
        <v>0</v>
      </c>
      <c r="N174" s="135">
        <v>400000</v>
      </c>
      <c r="O174" s="135">
        <v>0</v>
      </c>
      <c r="P174" s="135">
        <v>2744000</v>
      </c>
      <c r="Q174" s="75" t="s">
        <v>657</v>
      </c>
      <c r="R174" s="377"/>
    </row>
    <row r="175" spans="1:18" ht="63.75">
      <c r="A175" s="75">
        <v>46</v>
      </c>
      <c r="B175" s="75"/>
      <c r="C175" s="76" t="s">
        <v>48</v>
      </c>
      <c r="D175" s="129">
        <v>43915</v>
      </c>
      <c r="E175" s="71" t="s">
        <v>11</v>
      </c>
      <c r="F175" s="237">
        <v>981316</v>
      </c>
      <c r="G175" s="75"/>
      <c r="H175" s="79" t="s">
        <v>6760</v>
      </c>
      <c r="I175" s="75"/>
      <c r="J175" s="75"/>
      <c r="K175" s="75"/>
      <c r="L175" s="75"/>
      <c r="M175" s="135">
        <v>7.29</v>
      </c>
      <c r="N175" s="135">
        <v>0</v>
      </c>
      <c r="O175" s="135">
        <v>50.01</v>
      </c>
      <c r="P175" s="135">
        <v>0</v>
      </c>
      <c r="Q175" s="75" t="s">
        <v>657</v>
      </c>
      <c r="R175" s="377"/>
    </row>
    <row r="176" spans="1:18" ht="51">
      <c r="A176" s="75" t="s">
        <v>553</v>
      </c>
      <c r="B176" s="75"/>
      <c r="C176" s="76" t="s">
        <v>605</v>
      </c>
      <c r="D176" s="129">
        <v>43915</v>
      </c>
      <c r="E176" s="71" t="s">
        <v>23</v>
      </c>
      <c r="F176" s="237">
        <v>19870</v>
      </c>
      <c r="G176" s="75"/>
      <c r="H176" s="79" t="s">
        <v>6761</v>
      </c>
      <c r="I176" s="75"/>
      <c r="J176" s="75"/>
      <c r="K176" s="75"/>
      <c r="L176" s="75"/>
      <c r="M176" s="135">
        <v>0</v>
      </c>
      <c r="N176" s="135">
        <v>0</v>
      </c>
      <c r="O176" s="135">
        <v>0</v>
      </c>
      <c r="P176" s="135">
        <v>0.01</v>
      </c>
      <c r="Q176" s="75" t="s">
        <v>657</v>
      </c>
      <c r="R176" s="377"/>
    </row>
    <row r="177" spans="1:18" ht="63.75">
      <c r="A177" s="75">
        <v>512</v>
      </c>
      <c r="B177" s="75"/>
      <c r="C177" s="76" t="s">
        <v>730</v>
      </c>
      <c r="D177" s="129">
        <v>43916</v>
      </c>
      <c r="E177" s="71" t="s">
        <v>15</v>
      </c>
      <c r="F177" s="237">
        <v>1303149</v>
      </c>
      <c r="G177" s="75"/>
      <c r="H177" s="79" t="s">
        <v>6762</v>
      </c>
      <c r="I177" s="75"/>
      <c r="J177" s="75"/>
      <c r="K177" s="75"/>
      <c r="L177" s="75"/>
      <c r="M177" s="135">
        <v>7.29</v>
      </c>
      <c r="N177" s="135">
        <v>0</v>
      </c>
      <c r="O177" s="135">
        <v>50.01</v>
      </c>
      <c r="P177" s="135">
        <v>0</v>
      </c>
      <c r="Q177" s="75" t="s">
        <v>657</v>
      </c>
      <c r="R177" s="377"/>
    </row>
    <row r="178" spans="1:18" ht="63.75">
      <c r="A178" s="75">
        <v>46</v>
      </c>
      <c r="B178" s="75"/>
      <c r="C178" s="76" t="s">
        <v>48</v>
      </c>
      <c r="D178" s="129">
        <v>43916</v>
      </c>
      <c r="E178" s="71" t="s">
        <v>6</v>
      </c>
      <c r="F178" s="237">
        <v>981345</v>
      </c>
      <c r="G178" s="75"/>
      <c r="H178" s="79" t="s">
        <v>6763</v>
      </c>
      <c r="I178" s="75"/>
      <c r="J178" s="75"/>
      <c r="K178" s="75"/>
      <c r="L178" s="75"/>
      <c r="M178" s="135">
        <v>0</v>
      </c>
      <c r="N178" s="135">
        <v>18796639.5</v>
      </c>
      <c r="O178" s="135">
        <v>0</v>
      </c>
      <c r="P178" s="135">
        <v>128944946.97</v>
      </c>
      <c r="Q178" s="75" t="s">
        <v>657</v>
      </c>
      <c r="R178" s="377"/>
    </row>
    <row r="179" spans="1:18" ht="63.75">
      <c r="A179" s="75">
        <v>86</v>
      </c>
      <c r="B179" s="75"/>
      <c r="C179" s="76" t="s">
        <v>56</v>
      </c>
      <c r="D179" s="129">
        <v>43916</v>
      </c>
      <c r="E179" s="71" t="s">
        <v>6</v>
      </c>
      <c r="F179" s="237">
        <v>981341</v>
      </c>
      <c r="G179" s="75"/>
      <c r="H179" s="79" t="s">
        <v>6764</v>
      </c>
      <c r="I179" s="75"/>
      <c r="J179" s="75"/>
      <c r="K179" s="75"/>
      <c r="L179" s="75"/>
      <c r="M179" s="135">
        <v>0</v>
      </c>
      <c r="N179" s="135">
        <v>5000000</v>
      </c>
      <c r="O179" s="135">
        <v>0</v>
      </c>
      <c r="P179" s="135">
        <v>34300000</v>
      </c>
      <c r="Q179" s="75" t="s">
        <v>657</v>
      </c>
      <c r="R179" s="377"/>
    </row>
    <row r="180" spans="1:18" ht="63.75">
      <c r="A180" s="75" t="s">
        <v>554</v>
      </c>
      <c r="B180" s="75"/>
      <c r="C180" s="76" t="s">
        <v>728</v>
      </c>
      <c r="D180" s="129">
        <v>43916</v>
      </c>
      <c r="E180" s="71" t="s">
        <v>6</v>
      </c>
      <c r="F180" s="237">
        <v>981346</v>
      </c>
      <c r="G180" s="75"/>
      <c r="H180" s="79" t="s">
        <v>6765</v>
      </c>
      <c r="I180" s="75"/>
      <c r="J180" s="75"/>
      <c r="K180" s="75"/>
      <c r="L180" s="75"/>
      <c r="M180" s="135">
        <v>0</v>
      </c>
      <c r="N180" s="135">
        <v>50000000</v>
      </c>
      <c r="O180" s="135">
        <v>0</v>
      </c>
      <c r="P180" s="135">
        <v>343000000</v>
      </c>
      <c r="Q180" s="75" t="s">
        <v>657</v>
      </c>
      <c r="R180" s="377"/>
    </row>
    <row r="181" spans="1:18" ht="63.75">
      <c r="A181" s="75">
        <v>46</v>
      </c>
      <c r="B181" s="75"/>
      <c r="C181" s="76" t="s">
        <v>48</v>
      </c>
      <c r="D181" s="129">
        <v>43916</v>
      </c>
      <c r="E181" s="71" t="s">
        <v>6</v>
      </c>
      <c r="F181" s="237">
        <v>981347</v>
      </c>
      <c r="G181" s="75"/>
      <c r="H181" s="79" t="s">
        <v>6766</v>
      </c>
      <c r="I181" s="75"/>
      <c r="J181" s="75"/>
      <c r="K181" s="75"/>
      <c r="L181" s="75"/>
      <c r="M181" s="135">
        <v>0</v>
      </c>
      <c r="N181" s="135">
        <v>200000</v>
      </c>
      <c r="O181" s="135">
        <v>0</v>
      </c>
      <c r="P181" s="135">
        <v>1372000</v>
      </c>
      <c r="Q181" s="75" t="s">
        <v>657</v>
      </c>
      <c r="R181" s="377"/>
    </row>
    <row r="182" spans="1:18" ht="63.75">
      <c r="A182" s="75">
        <v>86</v>
      </c>
      <c r="B182" s="75"/>
      <c r="C182" s="76" t="s">
        <v>56</v>
      </c>
      <c r="D182" s="129">
        <v>43916</v>
      </c>
      <c r="E182" s="71" t="s">
        <v>11</v>
      </c>
      <c r="F182" s="237">
        <v>981341</v>
      </c>
      <c r="G182" s="75"/>
      <c r="H182" s="79" t="s">
        <v>6767</v>
      </c>
      <c r="I182" s="75"/>
      <c r="J182" s="75"/>
      <c r="K182" s="75"/>
      <c r="L182" s="75"/>
      <c r="M182" s="135">
        <v>7.29</v>
      </c>
      <c r="N182" s="135">
        <v>0</v>
      </c>
      <c r="O182" s="135">
        <v>50.01</v>
      </c>
      <c r="P182" s="135">
        <v>0</v>
      </c>
      <c r="Q182" s="75" t="s">
        <v>657</v>
      </c>
      <c r="R182" s="377"/>
    </row>
    <row r="183" spans="1:18" ht="63.75">
      <c r="A183" s="75">
        <v>46</v>
      </c>
      <c r="B183" s="75"/>
      <c r="C183" s="76" t="s">
        <v>48</v>
      </c>
      <c r="D183" s="129">
        <v>43916</v>
      </c>
      <c r="E183" s="71" t="s">
        <v>11</v>
      </c>
      <c r="F183" s="237">
        <v>981348</v>
      </c>
      <c r="G183" s="75"/>
      <c r="H183" s="79" t="s">
        <v>6768</v>
      </c>
      <c r="I183" s="75"/>
      <c r="J183" s="75"/>
      <c r="K183" s="75"/>
      <c r="L183" s="75"/>
      <c r="M183" s="135">
        <v>7.29</v>
      </c>
      <c r="N183" s="135">
        <v>0</v>
      </c>
      <c r="O183" s="135">
        <v>50.01</v>
      </c>
      <c r="P183" s="135">
        <v>0</v>
      </c>
      <c r="Q183" s="75" t="s">
        <v>657</v>
      </c>
      <c r="R183" s="377"/>
    </row>
    <row r="184" spans="1:18" ht="51">
      <c r="A184" s="75" t="s">
        <v>553</v>
      </c>
      <c r="B184" s="75"/>
      <c r="C184" s="76" t="s">
        <v>605</v>
      </c>
      <c r="D184" s="129">
        <v>43916</v>
      </c>
      <c r="E184" s="71" t="s">
        <v>23</v>
      </c>
      <c r="F184" s="237">
        <v>19874</v>
      </c>
      <c r="G184" s="75"/>
      <c r="H184" s="79" t="s">
        <v>6769</v>
      </c>
      <c r="I184" s="75"/>
      <c r="J184" s="75"/>
      <c r="K184" s="75"/>
      <c r="L184" s="75"/>
      <c r="M184" s="135">
        <v>0</v>
      </c>
      <c r="N184" s="135">
        <v>0</v>
      </c>
      <c r="O184" s="135">
        <v>0</v>
      </c>
      <c r="P184" s="135">
        <v>0.01</v>
      </c>
      <c r="Q184" s="75" t="s">
        <v>657</v>
      </c>
      <c r="R184" s="377"/>
    </row>
    <row r="185" spans="1:18" ht="51">
      <c r="A185" s="75" t="s">
        <v>553</v>
      </c>
      <c r="B185" s="75"/>
      <c r="C185" s="76" t="s">
        <v>605</v>
      </c>
      <c r="D185" s="129">
        <v>43917</v>
      </c>
      <c r="E185" s="71" t="s">
        <v>23</v>
      </c>
      <c r="F185" s="237">
        <v>19878</v>
      </c>
      <c r="G185" s="75"/>
      <c r="H185" s="79" t="s">
        <v>6770</v>
      </c>
      <c r="I185" s="75"/>
      <c r="J185" s="75"/>
      <c r="K185" s="75"/>
      <c r="L185" s="75"/>
      <c r="M185" s="135">
        <v>0</v>
      </c>
      <c r="N185" s="135">
        <v>0</v>
      </c>
      <c r="O185" s="135">
        <v>0.01</v>
      </c>
      <c r="P185" s="135">
        <v>0</v>
      </c>
      <c r="Q185" s="75" t="s">
        <v>657</v>
      </c>
      <c r="R185" s="377"/>
    </row>
    <row r="186" spans="1:18" ht="63.75">
      <c r="A186" s="75">
        <v>512</v>
      </c>
      <c r="B186" s="75"/>
      <c r="C186" s="76" t="s">
        <v>730</v>
      </c>
      <c r="D186" s="129">
        <v>43920</v>
      </c>
      <c r="E186" s="71" t="s">
        <v>15</v>
      </c>
      <c r="F186" s="237">
        <v>1303854</v>
      </c>
      <c r="G186" s="75"/>
      <c r="H186" s="79" t="s">
        <v>6771</v>
      </c>
      <c r="I186" s="75"/>
      <c r="J186" s="75"/>
      <c r="K186" s="75"/>
      <c r="L186" s="75"/>
      <c r="M186" s="135">
        <v>7.29</v>
      </c>
      <c r="N186" s="135">
        <v>0</v>
      </c>
      <c r="O186" s="135">
        <v>50.01</v>
      </c>
      <c r="P186" s="135">
        <v>0</v>
      </c>
      <c r="Q186" s="75" t="s">
        <v>657</v>
      </c>
      <c r="R186" s="377"/>
    </row>
    <row r="187" spans="1:18" ht="63.75">
      <c r="A187" s="75">
        <v>86</v>
      </c>
      <c r="B187" s="75"/>
      <c r="C187" s="76" t="s">
        <v>56</v>
      </c>
      <c r="D187" s="129">
        <v>43920</v>
      </c>
      <c r="E187" s="71" t="s">
        <v>6</v>
      </c>
      <c r="F187" s="237">
        <v>981429</v>
      </c>
      <c r="G187" s="75"/>
      <c r="H187" s="79" t="s">
        <v>6772</v>
      </c>
      <c r="I187" s="75"/>
      <c r="J187" s="75"/>
      <c r="K187" s="75"/>
      <c r="L187" s="75"/>
      <c r="M187" s="135">
        <v>0</v>
      </c>
      <c r="N187" s="135">
        <v>441741</v>
      </c>
      <c r="O187" s="135">
        <v>0</v>
      </c>
      <c r="P187" s="135">
        <v>3030343.26</v>
      </c>
      <c r="Q187" s="75" t="s">
        <v>657</v>
      </c>
      <c r="R187" s="377"/>
    </row>
    <row r="188" spans="1:18" ht="76.5">
      <c r="A188" s="75">
        <v>86</v>
      </c>
      <c r="B188" s="75"/>
      <c r="C188" s="76" t="s">
        <v>56</v>
      </c>
      <c r="D188" s="129">
        <v>43920</v>
      </c>
      <c r="E188" s="71" t="s">
        <v>11</v>
      </c>
      <c r="F188" s="237">
        <v>981429</v>
      </c>
      <c r="G188" s="75"/>
      <c r="H188" s="79" t="s">
        <v>6773</v>
      </c>
      <c r="I188" s="75"/>
      <c r="J188" s="75"/>
      <c r="K188" s="75"/>
      <c r="L188" s="75"/>
      <c r="M188" s="135">
        <v>7.29</v>
      </c>
      <c r="N188" s="135">
        <v>0</v>
      </c>
      <c r="O188" s="135">
        <v>50.01</v>
      </c>
      <c r="P188" s="135">
        <v>0</v>
      </c>
      <c r="Q188" s="75" t="s">
        <v>657</v>
      </c>
      <c r="R188" s="377"/>
    </row>
    <row r="189" spans="1:18" ht="51">
      <c r="A189" s="75" t="s">
        <v>554</v>
      </c>
      <c r="B189" s="75"/>
      <c r="C189" s="76" t="s">
        <v>728</v>
      </c>
      <c r="D189" s="129">
        <v>43921</v>
      </c>
      <c r="E189" s="71" t="s">
        <v>20</v>
      </c>
      <c r="F189" s="237">
        <v>13371</v>
      </c>
      <c r="G189" s="75"/>
      <c r="H189" s="79" t="s">
        <v>6774</v>
      </c>
      <c r="I189" s="75"/>
      <c r="J189" s="75"/>
      <c r="K189" s="75"/>
      <c r="L189" s="75"/>
      <c r="M189" s="135">
        <v>145891.67000000001</v>
      </c>
      <c r="N189" s="135">
        <v>0</v>
      </c>
      <c r="O189" s="135">
        <v>1000816.86</v>
      </c>
      <c r="P189" s="135">
        <v>0</v>
      </c>
      <c r="Q189" s="75" t="s">
        <v>657</v>
      </c>
      <c r="R189" s="377"/>
    </row>
    <row r="190" spans="1:18" ht="63.75">
      <c r="A190" s="75">
        <v>512</v>
      </c>
      <c r="B190" s="75"/>
      <c r="C190" s="76" t="s">
        <v>730</v>
      </c>
      <c r="D190" s="129">
        <v>43922</v>
      </c>
      <c r="E190" s="71" t="s">
        <v>15</v>
      </c>
      <c r="F190" s="237">
        <v>1304502</v>
      </c>
      <c r="G190" s="75"/>
      <c r="H190" s="79" t="s">
        <v>7465</v>
      </c>
      <c r="I190" s="75"/>
      <c r="J190" s="75"/>
      <c r="K190" s="75"/>
      <c r="L190" s="75"/>
      <c r="M190" s="135">
        <v>7.29</v>
      </c>
      <c r="N190" s="135">
        <v>0</v>
      </c>
      <c r="O190" s="135">
        <v>50.01</v>
      </c>
      <c r="P190" s="135">
        <v>0</v>
      </c>
      <c r="Q190" s="75" t="s">
        <v>657</v>
      </c>
      <c r="R190" s="377"/>
    </row>
    <row r="191" spans="1:18" ht="51">
      <c r="A191" s="75" t="s">
        <v>553</v>
      </c>
      <c r="B191" s="75"/>
      <c r="C191" s="76" t="s">
        <v>605</v>
      </c>
      <c r="D191" s="129">
        <v>43923</v>
      </c>
      <c r="E191" s="71" t="s">
        <v>23</v>
      </c>
      <c r="F191" s="237">
        <v>19894</v>
      </c>
      <c r="G191" s="75"/>
      <c r="H191" s="79" t="s">
        <v>7466</v>
      </c>
      <c r="I191" s="75"/>
      <c r="J191" s="75"/>
      <c r="K191" s="75"/>
      <c r="L191" s="75"/>
      <c r="M191" s="135">
        <v>0</v>
      </c>
      <c r="N191" s="135">
        <v>0</v>
      </c>
      <c r="O191" s="135">
        <v>0.01</v>
      </c>
      <c r="P191" s="135">
        <v>0</v>
      </c>
      <c r="Q191" s="75" t="s">
        <v>657</v>
      </c>
      <c r="R191" s="377"/>
    </row>
    <row r="192" spans="1:18" ht="63.75">
      <c r="A192" s="75">
        <v>660</v>
      </c>
      <c r="B192" s="75"/>
      <c r="C192" s="76" t="s">
        <v>185</v>
      </c>
      <c r="D192" s="129">
        <v>43924</v>
      </c>
      <c r="E192" s="71" t="s">
        <v>658</v>
      </c>
      <c r="F192" s="237">
        <v>1365297</v>
      </c>
      <c r="G192" s="75"/>
      <c r="H192" s="79" t="s">
        <v>7467</v>
      </c>
      <c r="I192" s="75"/>
      <c r="J192" s="75"/>
      <c r="K192" s="75"/>
      <c r="L192" s="75"/>
      <c r="M192" s="135">
        <v>0</v>
      </c>
      <c r="N192" s="135">
        <v>562.5</v>
      </c>
      <c r="O192" s="135">
        <v>0</v>
      </c>
      <c r="P192" s="135">
        <v>3858.75</v>
      </c>
      <c r="Q192" s="75" t="s">
        <v>657</v>
      </c>
      <c r="R192" s="377"/>
    </row>
    <row r="193" spans="1:18" ht="63.75">
      <c r="A193" s="75">
        <v>512</v>
      </c>
      <c r="B193" s="75"/>
      <c r="C193" s="76" t="s">
        <v>730</v>
      </c>
      <c r="D193" s="129">
        <v>43924</v>
      </c>
      <c r="E193" s="71" t="s">
        <v>11</v>
      </c>
      <c r="F193" s="237">
        <v>981659</v>
      </c>
      <c r="G193" s="75"/>
      <c r="H193" s="79" t="s">
        <v>7468</v>
      </c>
      <c r="I193" s="75"/>
      <c r="J193" s="75"/>
      <c r="K193" s="75"/>
      <c r="L193" s="75"/>
      <c r="M193" s="135">
        <v>7.29</v>
      </c>
      <c r="N193" s="135">
        <v>0</v>
      </c>
      <c r="O193" s="135">
        <v>50.01</v>
      </c>
      <c r="P193" s="135">
        <v>0</v>
      </c>
      <c r="Q193" s="75" t="s">
        <v>657</v>
      </c>
      <c r="R193" s="377"/>
    </row>
    <row r="194" spans="1:18" ht="51">
      <c r="A194" s="75" t="s">
        <v>553</v>
      </c>
      <c r="B194" s="75"/>
      <c r="C194" s="76" t="s">
        <v>605</v>
      </c>
      <c r="D194" s="129">
        <v>43924</v>
      </c>
      <c r="E194" s="71" t="s">
        <v>23</v>
      </c>
      <c r="F194" s="237">
        <v>19898</v>
      </c>
      <c r="G194" s="75"/>
      <c r="H194" s="79" t="s">
        <v>7469</v>
      </c>
      <c r="I194" s="75"/>
      <c r="J194" s="75"/>
      <c r="K194" s="75"/>
      <c r="L194" s="75"/>
      <c r="M194" s="135">
        <v>0</v>
      </c>
      <c r="N194" s="135">
        <v>0</v>
      </c>
      <c r="O194" s="135">
        <v>0</v>
      </c>
      <c r="P194" s="135">
        <v>0.01</v>
      </c>
      <c r="Q194" s="75" t="s">
        <v>657</v>
      </c>
      <c r="R194" s="377"/>
    </row>
    <row r="195" spans="1:18" ht="51">
      <c r="A195" s="75" t="s">
        <v>554</v>
      </c>
      <c r="B195" s="75"/>
      <c r="C195" s="76" t="s">
        <v>728</v>
      </c>
      <c r="D195" s="129">
        <v>43927</v>
      </c>
      <c r="E195" s="71" t="s">
        <v>20</v>
      </c>
      <c r="F195" s="237">
        <v>13469</v>
      </c>
      <c r="G195" s="75"/>
      <c r="H195" s="79" t="s">
        <v>7470</v>
      </c>
      <c r="I195" s="75"/>
      <c r="J195" s="75"/>
      <c r="K195" s="75"/>
      <c r="L195" s="75"/>
      <c r="M195" s="135">
        <v>805.41</v>
      </c>
      <c r="N195" s="135">
        <v>0</v>
      </c>
      <c r="O195" s="135">
        <v>5525.11</v>
      </c>
      <c r="P195" s="135">
        <v>0</v>
      </c>
      <c r="Q195" s="75" t="s">
        <v>657</v>
      </c>
      <c r="R195" s="377"/>
    </row>
    <row r="196" spans="1:18" ht="63.75">
      <c r="A196" s="75" t="s">
        <v>554</v>
      </c>
      <c r="B196" s="75"/>
      <c r="C196" s="76" t="s">
        <v>728</v>
      </c>
      <c r="D196" s="129">
        <v>43927</v>
      </c>
      <c r="E196" s="71" t="s">
        <v>20</v>
      </c>
      <c r="F196" s="237">
        <v>13443</v>
      </c>
      <c r="G196" s="75"/>
      <c r="H196" s="79" t="s">
        <v>7471</v>
      </c>
      <c r="I196" s="75"/>
      <c r="J196" s="75"/>
      <c r="K196" s="75"/>
      <c r="L196" s="75"/>
      <c r="M196" s="135">
        <v>280167.02</v>
      </c>
      <c r="N196" s="135">
        <v>0</v>
      </c>
      <c r="O196" s="135">
        <v>1921945.76</v>
      </c>
      <c r="P196" s="135">
        <v>0</v>
      </c>
      <c r="Q196" s="75" t="s">
        <v>657</v>
      </c>
      <c r="R196" s="377"/>
    </row>
    <row r="197" spans="1:18" ht="63.75">
      <c r="A197" s="75">
        <v>512</v>
      </c>
      <c r="B197" s="75"/>
      <c r="C197" s="76" t="s">
        <v>730</v>
      </c>
      <c r="D197" s="129">
        <v>43927</v>
      </c>
      <c r="E197" s="71" t="s">
        <v>11</v>
      </c>
      <c r="F197" s="237">
        <v>981699</v>
      </c>
      <c r="G197" s="75"/>
      <c r="H197" s="79" t="s">
        <v>7472</v>
      </c>
      <c r="I197" s="75"/>
      <c r="J197" s="75"/>
      <c r="K197" s="75"/>
      <c r="L197" s="75"/>
      <c r="M197" s="135">
        <v>7.29</v>
      </c>
      <c r="N197" s="135">
        <v>0</v>
      </c>
      <c r="O197" s="135">
        <v>50.01</v>
      </c>
      <c r="P197" s="135">
        <v>0</v>
      </c>
      <c r="Q197" s="75" t="s">
        <v>657</v>
      </c>
      <c r="R197" s="377"/>
    </row>
    <row r="198" spans="1:18" ht="63.75">
      <c r="A198" s="75">
        <v>512</v>
      </c>
      <c r="B198" s="75"/>
      <c r="C198" s="76" t="s">
        <v>730</v>
      </c>
      <c r="D198" s="129">
        <v>43927</v>
      </c>
      <c r="E198" s="71" t="s">
        <v>11</v>
      </c>
      <c r="F198" s="237">
        <v>981695</v>
      </c>
      <c r="G198" s="75"/>
      <c r="H198" s="79" t="s">
        <v>7473</v>
      </c>
      <c r="I198" s="75"/>
      <c r="J198" s="75"/>
      <c r="K198" s="75"/>
      <c r="L198" s="75"/>
      <c r="M198" s="135">
        <v>7.29</v>
      </c>
      <c r="N198" s="135">
        <v>0</v>
      </c>
      <c r="O198" s="135">
        <v>50.01</v>
      </c>
      <c r="P198" s="135">
        <v>0</v>
      </c>
      <c r="Q198" s="75" t="s">
        <v>657</v>
      </c>
      <c r="R198" s="377"/>
    </row>
    <row r="199" spans="1:18" ht="51">
      <c r="A199" s="75" t="s">
        <v>553</v>
      </c>
      <c r="B199" s="75"/>
      <c r="C199" s="76" t="s">
        <v>605</v>
      </c>
      <c r="D199" s="129">
        <v>43927</v>
      </c>
      <c r="E199" s="71" t="s">
        <v>23</v>
      </c>
      <c r="F199" s="237">
        <v>19902</v>
      </c>
      <c r="G199" s="75"/>
      <c r="H199" s="79" t="s">
        <v>7474</v>
      </c>
      <c r="I199" s="75"/>
      <c r="J199" s="75"/>
      <c r="K199" s="75"/>
      <c r="L199" s="75"/>
      <c r="M199" s="135">
        <v>0</v>
      </c>
      <c r="N199" s="135">
        <v>0</v>
      </c>
      <c r="O199" s="135">
        <v>0.01</v>
      </c>
      <c r="P199" s="135">
        <v>0</v>
      </c>
      <c r="Q199" s="75" t="s">
        <v>657</v>
      </c>
      <c r="R199" s="377"/>
    </row>
    <row r="200" spans="1:18" ht="63.75">
      <c r="A200" s="75">
        <v>512</v>
      </c>
      <c r="B200" s="75"/>
      <c r="C200" s="76" t="s">
        <v>730</v>
      </c>
      <c r="D200" s="129">
        <v>43929</v>
      </c>
      <c r="E200" s="71" t="s">
        <v>11</v>
      </c>
      <c r="F200" s="237">
        <v>981758</v>
      </c>
      <c r="G200" s="75"/>
      <c r="H200" s="79" t="s">
        <v>7475</v>
      </c>
      <c r="I200" s="75"/>
      <c r="J200" s="75"/>
      <c r="K200" s="75"/>
      <c r="L200" s="75"/>
      <c r="M200" s="135">
        <v>7.29</v>
      </c>
      <c r="N200" s="135">
        <v>0</v>
      </c>
      <c r="O200" s="135">
        <v>50.01</v>
      </c>
      <c r="P200" s="135">
        <v>0</v>
      </c>
      <c r="Q200" s="75" t="s">
        <v>657</v>
      </c>
      <c r="R200" s="377"/>
    </row>
    <row r="201" spans="1:18" ht="76.5">
      <c r="A201" s="75">
        <v>253</v>
      </c>
      <c r="B201" s="75"/>
      <c r="C201" s="76" t="s">
        <v>113</v>
      </c>
      <c r="D201" s="129">
        <v>43929</v>
      </c>
      <c r="E201" s="71" t="s">
        <v>6</v>
      </c>
      <c r="F201" s="237">
        <v>981780</v>
      </c>
      <c r="G201" s="75"/>
      <c r="H201" s="79" t="s">
        <v>7476</v>
      </c>
      <c r="I201" s="75"/>
      <c r="J201" s="75"/>
      <c r="K201" s="75"/>
      <c r="L201" s="75"/>
      <c r="M201" s="135">
        <v>0</v>
      </c>
      <c r="N201" s="135">
        <v>9862056.0999999996</v>
      </c>
      <c r="O201" s="135">
        <v>0</v>
      </c>
      <c r="P201" s="135">
        <v>67653704.849999994</v>
      </c>
      <c r="Q201" s="75" t="s">
        <v>657</v>
      </c>
      <c r="R201" s="377"/>
    </row>
    <row r="202" spans="1:18" ht="63.75">
      <c r="A202" s="75">
        <v>512</v>
      </c>
      <c r="B202" s="75"/>
      <c r="C202" s="76" t="s">
        <v>730</v>
      </c>
      <c r="D202" s="129">
        <v>43929</v>
      </c>
      <c r="E202" s="71" t="s">
        <v>15</v>
      </c>
      <c r="F202" s="237">
        <v>1306411</v>
      </c>
      <c r="G202" s="75"/>
      <c r="H202" s="79" t="s">
        <v>7477</v>
      </c>
      <c r="I202" s="75"/>
      <c r="J202" s="75"/>
      <c r="K202" s="75"/>
      <c r="L202" s="75"/>
      <c r="M202" s="135">
        <v>7.29</v>
      </c>
      <c r="N202" s="135">
        <v>0</v>
      </c>
      <c r="O202" s="135">
        <v>50.01</v>
      </c>
      <c r="P202" s="135">
        <v>0</v>
      </c>
      <c r="Q202" s="75" t="s">
        <v>657</v>
      </c>
      <c r="R202" s="377"/>
    </row>
    <row r="203" spans="1:18" ht="63.75">
      <c r="A203" s="75">
        <v>512</v>
      </c>
      <c r="B203" s="75"/>
      <c r="C203" s="76" t="s">
        <v>730</v>
      </c>
      <c r="D203" s="129">
        <v>43929</v>
      </c>
      <c r="E203" s="71" t="s">
        <v>15</v>
      </c>
      <c r="F203" s="237">
        <v>1306413</v>
      </c>
      <c r="G203" s="75"/>
      <c r="H203" s="79" t="s">
        <v>7477</v>
      </c>
      <c r="I203" s="75"/>
      <c r="J203" s="75"/>
      <c r="K203" s="75"/>
      <c r="L203" s="75"/>
      <c r="M203" s="135">
        <v>7.29</v>
      </c>
      <c r="N203" s="135">
        <v>0</v>
      </c>
      <c r="O203" s="135">
        <v>50.01</v>
      </c>
      <c r="P203" s="135">
        <v>0</v>
      </c>
      <c r="Q203" s="75" t="s">
        <v>657</v>
      </c>
      <c r="R203" s="377"/>
    </row>
    <row r="204" spans="1:18" ht="63.75">
      <c r="A204" s="75">
        <v>512</v>
      </c>
      <c r="B204" s="75"/>
      <c r="C204" s="76" t="s">
        <v>730</v>
      </c>
      <c r="D204" s="129">
        <v>43929</v>
      </c>
      <c r="E204" s="71" t="s">
        <v>15</v>
      </c>
      <c r="F204" s="237">
        <v>1306425</v>
      </c>
      <c r="G204" s="75"/>
      <c r="H204" s="79" t="s">
        <v>7478</v>
      </c>
      <c r="I204" s="75"/>
      <c r="J204" s="75"/>
      <c r="K204" s="75"/>
      <c r="L204" s="75"/>
      <c r="M204" s="135">
        <v>7.29</v>
      </c>
      <c r="N204" s="135">
        <v>0</v>
      </c>
      <c r="O204" s="135">
        <v>50.01</v>
      </c>
      <c r="P204" s="135">
        <v>0</v>
      </c>
      <c r="Q204" s="75" t="s">
        <v>657</v>
      </c>
      <c r="R204" s="377"/>
    </row>
    <row r="205" spans="1:18" ht="63.75">
      <c r="A205" s="75">
        <v>253</v>
      </c>
      <c r="B205" s="75"/>
      <c r="C205" s="76" t="s">
        <v>113</v>
      </c>
      <c r="D205" s="129">
        <v>43929</v>
      </c>
      <c r="E205" s="71" t="s">
        <v>11</v>
      </c>
      <c r="F205" s="237">
        <v>981780</v>
      </c>
      <c r="G205" s="75"/>
      <c r="H205" s="79" t="s">
        <v>7479</v>
      </c>
      <c r="I205" s="75"/>
      <c r="J205" s="75"/>
      <c r="K205" s="75"/>
      <c r="L205" s="75"/>
      <c r="M205" s="135">
        <v>7.29</v>
      </c>
      <c r="N205" s="135">
        <v>0</v>
      </c>
      <c r="O205" s="135">
        <v>50.01</v>
      </c>
      <c r="P205" s="135">
        <v>0</v>
      </c>
      <c r="Q205" s="75" t="s">
        <v>657</v>
      </c>
      <c r="R205" s="377"/>
    </row>
    <row r="206" spans="1:18" ht="63.75">
      <c r="A206" s="75">
        <v>512</v>
      </c>
      <c r="B206" s="75"/>
      <c r="C206" s="76" t="s">
        <v>730</v>
      </c>
      <c r="D206" s="129">
        <v>43930</v>
      </c>
      <c r="E206" s="71" t="s">
        <v>15</v>
      </c>
      <c r="F206" s="237">
        <v>1306675</v>
      </c>
      <c r="G206" s="75"/>
      <c r="H206" s="79" t="s">
        <v>7480</v>
      </c>
      <c r="I206" s="75"/>
      <c r="J206" s="75"/>
      <c r="K206" s="75"/>
      <c r="L206" s="75"/>
      <c r="M206" s="135">
        <v>7.29</v>
      </c>
      <c r="N206" s="135">
        <v>0</v>
      </c>
      <c r="O206" s="135">
        <v>50.01</v>
      </c>
      <c r="P206" s="135">
        <v>0</v>
      </c>
      <c r="Q206" s="75" t="s">
        <v>657</v>
      </c>
      <c r="R206" s="377"/>
    </row>
    <row r="207" spans="1:18" ht="51">
      <c r="A207" s="75" t="s">
        <v>553</v>
      </c>
      <c r="B207" s="75"/>
      <c r="C207" s="76" t="s">
        <v>605</v>
      </c>
      <c r="D207" s="129">
        <v>43930</v>
      </c>
      <c r="E207" s="71" t="s">
        <v>23</v>
      </c>
      <c r="F207" s="237">
        <v>19915</v>
      </c>
      <c r="G207" s="75"/>
      <c r="H207" s="79" t="s">
        <v>7481</v>
      </c>
      <c r="I207" s="75"/>
      <c r="J207" s="75"/>
      <c r="K207" s="75"/>
      <c r="L207" s="75"/>
      <c r="M207" s="135">
        <v>0</v>
      </c>
      <c r="N207" s="135">
        <v>0</v>
      </c>
      <c r="O207" s="135">
        <v>0</v>
      </c>
      <c r="P207" s="135">
        <v>0.01</v>
      </c>
      <c r="Q207" s="75" t="s">
        <v>657</v>
      </c>
      <c r="R207" s="377"/>
    </row>
    <row r="208" spans="1:18" ht="63.75">
      <c r="A208" s="75">
        <v>512</v>
      </c>
      <c r="B208" s="75"/>
      <c r="C208" s="76" t="s">
        <v>730</v>
      </c>
      <c r="D208" s="129">
        <v>43935</v>
      </c>
      <c r="E208" s="71" t="s">
        <v>15</v>
      </c>
      <c r="F208" s="237">
        <v>1307647</v>
      </c>
      <c r="G208" s="75"/>
      <c r="H208" s="79" t="s">
        <v>7482</v>
      </c>
      <c r="I208" s="75"/>
      <c r="J208" s="75"/>
      <c r="K208" s="75"/>
      <c r="L208" s="75"/>
      <c r="M208" s="135">
        <v>7.29</v>
      </c>
      <c r="N208" s="135">
        <v>0</v>
      </c>
      <c r="O208" s="135">
        <v>50.01</v>
      </c>
      <c r="P208" s="135">
        <v>0</v>
      </c>
      <c r="Q208" s="75" t="s">
        <v>657</v>
      </c>
      <c r="R208" s="377"/>
    </row>
    <row r="209" spans="1:18" ht="63.75">
      <c r="A209" s="75">
        <v>512</v>
      </c>
      <c r="B209" s="75"/>
      <c r="C209" s="76" t="s">
        <v>730</v>
      </c>
      <c r="D209" s="129">
        <v>43935</v>
      </c>
      <c r="E209" s="71" t="s">
        <v>15</v>
      </c>
      <c r="F209" s="237">
        <v>1307707</v>
      </c>
      <c r="G209" s="75"/>
      <c r="H209" s="79" t="s">
        <v>7483</v>
      </c>
      <c r="I209" s="75"/>
      <c r="J209" s="75"/>
      <c r="K209" s="75"/>
      <c r="L209" s="75"/>
      <c r="M209" s="135">
        <v>7.29</v>
      </c>
      <c r="N209" s="135">
        <v>0</v>
      </c>
      <c r="O209" s="135">
        <v>50.01</v>
      </c>
      <c r="P209" s="135">
        <v>0</v>
      </c>
      <c r="Q209" s="75" t="s">
        <v>657</v>
      </c>
      <c r="R209" s="377"/>
    </row>
    <row r="210" spans="1:18" ht="63.75">
      <c r="A210" s="75">
        <v>512</v>
      </c>
      <c r="B210" s="75"/>
      <c r="C210" s="76" t="s">
        <v>730</v>
      </c>
      <c r="D210" s="129">
        <v>43936</v>
      </c>
      <c r="E210" s="71" t="s">
        <v>15</v>
      </c>
      <c r="F210" s="237">
        <v>1308035</v>
      </c>
      <c r="G210" s="75"/>
      <c r="H210" s="79" t="s">
        <v>7484</v>
      </c>
      <c r="I210" s="75"/>
      <c r="J210" s="75"/>
      <c r="K210" s="75"/>
      <c r="L210" s="75"/>
      <c r="M210" s="135">
        <v>7.29</v>
      </c>
      <c r="N210" s="135">
        <v>0</v>
      </c>
      <c r="O210" s="135">
        <v>50.01</v>
      </c>
      <c r="P210" s="135">
        <v>0</v>
      </c>
      <c r="Q210" s="75" t="s">
        <v>657</v>
      </c>
      <c r="R210" s="377"/>
    </row>
    <row r="211" spans="1:18" ht="51">
      <c r="A211" s="75" t="s">
        <v>554</v>
      </c>
      <c r="B211" s="75"/>
      <c r="C211" s="76" t="s">
        <v>728</v>
      </c>
      <c r="D211" s="129">
        <v>43936</v>
      </c>
      <c r="E211" s="71" t="s">
        <v>20</v>
      </c>
      <c r="F211" s="237">
        <v>13405</v>
      </c>
      <c r="G211" s="75"/>
      <c r="H211" s="79" t="s">
        <v>7485</v>
      </c>
      <c r="I211" s="75"/>
      <c r="J211" s="75"/>
      <c r="K211" s="75"/>
      <c r="L211" s="75"/>
      <c r="M211" s="135">
        <v>131996.51</v>
      </c>
      <c r="N211" s="135">
        <v>0</v>
      </c>
      <c r="O211" s="135">
        <v>905496.06</v>
      </c>
      <c r="P211" s="135">
        <v>0</v>
      </c>
      <c r="Q211" s="75" t="s">
        <v>657</v>
      </c>
      <c r="R211" s="377"/>
    </row>
    <row r="212" spans="1:18" ht="63.75">
      <c r="A212" s="75" t="s">
        <v>554</v>
      </c>
      <c r="B212" s="75"/>
      <c r="C212" s="76" t="s">
        <v>728</v>
      </c>
      <c r="D212" s="129">
        <v>43936</v>
      </c>
      <c r="E212" s="71" t="s">
        <v>20</v>
      </c>
      <c r="F212" s="237">
        <v>13387</v>
      </c>
      <c r="G212" s="75"/>
      <c r="H212" s="79" t="s">
        <v>7486</v>
      </c>
      <c r="I212" s="75"/>
      <c r="J212" s="75"/>
      <c r="K212" s="75"/>
      <c r="L212" s="75"/>
      <c r="M212" s="135">
        <v>260542.49</v>
      </c>
      <c r="N212" s="135">
        <v>0</v>
      </c>
      <c r="O212" s="135">
        <v>1787321.48</v>
      </c>
      <c r="P212" s="135">
        <v>0</v>
      </c>
      <c r="Q212" s="75" t="s">
        <v>657</v>
      </c>
      <c r="R212" s="377"/>
    </row>
    <row r="213" spans="1:18" ht="63.75">
      <c r="A213" s="75" t="s">
        <v>554</v>
      </c>
      <c r="B213" s="75"/>
      <c r="C213" s="76" t="s">
        <v>728</v>
      </c>
      <c r="D213" s="129">
        <v>43936</v>
      </c>
      <c r="E213" s="71" t="s">
        <v>20</v>
      </c>
      <c r="F213" s="237">
        <v>13404</v>
      </c>
      <c r="G213" s="75"/>
      <c r="H213" s="79" t="s">
        <v>7487</v>
      </c>
      <c r="I213" s="75"/>
      <c r="J213" s="75"/>
      <c r="K213" s="75"/>
      <c r="L213" s="75"/>
      <c r="M213" s="135">
        <v>556862.56000000006</v>
      </c>
      <c r="N213" s="135">
        <v>0</v>
      </c>
      <c r="O213" s="135">
        <v>3820077.16</v>
      </c>
      <c r="P213" s="135">
        <v>0</v>
      </c>
      <c r="Q213" s="75" t="s">
        <v>657</v>
      </c>
      <c r="R213" s="377"/>
    </row>
    <row r="214" spans="1:18" ht="51">
      <c r="A214" s="75" t="s">
        <v>554</v>
      </c>
      <c r="B214" s="75"/>
      <c r="C214" s="76" t="s">
        <v>728</v>
      </c>
      <c r="D214" s="129">
        <v>43936</v>
      </c>
      <c r="E214" s="71" t="s">
        <v>20</v>
      </c>
      <c r="F214" s="237">
        <v>13456</v>
      </c>
      <c r="G214" s="75"/>
      <c r="H214" s="79" t="s">
        <v>7488</v>
      </c>
      <c r="I214" s="75"/>
      <c r="J214" s="75"/>
      <c r="K214" s="75"/>
      <c r="L214" s="75"/>
      <c r="M214" s="135">
        <v>6014.77</v>
      </c>
      <c r="N214" s="135">
        <v>0</v>
      </c>
      <c r="O214" s="135">
        <v>41261.32</v>
      </c>
      <c r="P214" s="135">
        <v>0</v>
      </c>
      <c r="Q214" s="75" t="s">
        <v>657</v>
      </c>
      <c r="R214" s="377"/>
    </row>
    <row r="215" spans="1:18" ht="51">
      <c r="A215" s="75" t="s">
        <v>554</v>
      </c>
      <c r="B215" s="75"/>
      <c r="C215" s="76" t="s">
        <v>728</v>
      </c>
      <c r="D215" s="129">
        <v>43936</v>
      </c>
      <c r="E215" s="71" t="s">
        <v>20</v>
      </c>
      <c r="F215" s="237">
        <v>13407</v>
      </c>
      <c r="G215" s="75"/>
      <c r="H215" s="79" t="s">
        <v>7489</v>
      </c>
      <c r="I215" s="75"/>
      <c r="J215" s="75"/>
      <c r="K215" s="75"/>
      <c r="L215" s="75"/>
      <c r="M215" s="135">
        <v>25461.7</v>
      </c>
      <c r="N215" s="135">
        <v>0</v>
      </c>
      <c r="O215" s="135">
        <v>174667.26</v>
      </c>
      <c r="P215" s="135">
        <v>0</v>
      </c>
      <c r="Q215" s="75" t="s">
        <v>657</v>
      </c>
      <c r="R215" s="377"/>
    </row>
    <row r="216" spans="1:18" ht="51">
      <c r="A216" s="75" t="s">
        <v>554</v>
      </c>
      <c r="B216" s="75"/>
      <c r="C216" s="76" t="s">
        <v>728</v>
      </c>
      <c r="D216" s="129">
        <v>43936</v>
      </c>
      <c r="E216" s="71" t="s">
        <v>20</v>
      </c>
      <c r="F216" s="237">
        <v>13408</v>
      </c>
      <c r="G216" s="75"/>
      <c r="H216" s="79" t="s">
        <v>7490</v>
      </c>
      <c r="I216" s="75"/>
      <c r="J216" s="75"/>
      <c r="K216" s="75"/>
      <c r="L216" s="75"/>
      <c r="M216" s="135">
        <v>23394.15</v>
      </c>
      <c r="N216" s="135">
        <v>0</v>
      </c>
      <c r="O216" s="135">
        <v>160483.87</v>
      </c>
      <c r="P216" s="135">
        <v>0</v>
      </c>
      <c r="Q216" s="75" t="s">
        <v>657</v>
      </c>
      <c r="R216" s="377"/>
    </row>
    <row r="217" spans="1:18" ht="51">
      <c r="A217" s="75" t="s">
        <v>554</v>
      </c>
      <c r="B217" s="75"/>
      <c r="C217" s="76" t="s">
        <v>728</v>
      </c>
      <c r="D217" s="129">
        <v>43936</v>
      </c>
      <c r="E217" s="71" t="s">
        <v>20</v>
      </c>
      <c r="F217" s="237">
        <v>13406</v>
      </c>
      <c r="G217" s="75"/>
      <c r="H217" s="79" t="s">
        <v>7491</v>
      </c>
      <c r="I217" s="75"/>
      <c r="J217" s="75"/>
      <c r="K217" s="75"/>
      <c r="L217" s="75"/>
      <c r="M217" s="135">
        <v>1956.65</v>
      </c>
      <c r="N217" s="135">
        <v>0</v>
      </c>
      <c r="O217" s="135">
        <v>13422.62</v>
      </c>
      <c r="P217" s="135">
        <v>0</v>
      </c>
      <c r="Q217" s="75" t="s">
        <v>657</v>
      </c>
      <c r="R217" s="377"/>
    </row>
    <row r="218" spans="1:18" ht="63.75">
      <c r="A218" s="75" t="s">
        <v>554</v>
      </c>
      <c r="B218" s="75"/>
      <c r="C218" s="76" t="s">
        <v>728</v>
      </c>
      <c r="D218" s="129">
        <v>43936</v>
      </c>
      <c r="E218" s="71" t="s">
        <v>20</v>
      </c>
      <c r="F218" s="237">
        <v>13383</v>
      </c>
      <c r="G218" s="75"/>
      <c r="H218" s="79" t="s">
        <v>7492</v>
      </c>
      <c r="I218" s="75"/>
      <c r="J218" s="75"/>
      <c r="K218" s="75"/>
      <c r="L218" s="75"/>
      <c r="M218" s="135">
        <v>279409.31</v>
      </c>
      <c r="N218" s="135">
        <v>0</v>
      </c>
      <c r="O218" s="135">
        <v>1916747.87</v>
      </c>
      <c r="P218" s="135">
        <v>0</v>
      </c>
      <c r="Q218" s="75" t="s">
        <v>657</v>
      </c>
      <c r="R218" s="377"/>
    </row>
    <row r="219" spans="1:18" ht="51">
      <c r="A219" s="75" t="s">
        <v>554</v>
      </c>
      <c r="B219" s="75"/>
      <c r="C219" s="76" t="s">
        <v>728</v>
      </c>
      <c r="D219" s="129">
        <v>43936</v>
      </c>
      <c r="E219" s="71" t="s">
        <v>20</v>
      </c>
      <c r="F219" s="237">
        <v>13412</v>
      </c>
      <c r="G219" s="75"/>
      <c r="H219" s="79" t="s">
        <v>7493</v>
      </c>
      <c r="I219" s="75"/>
      <c r="J219" s="75"/>
      <c r="K219" s="75"/>
      <c r="L219" s="75"/>
      <c r="M219" s="135">
        <v>2076.9499999999998</v>
      </c>
      <c r="N219" s="135">
        <v>0</v>
      </c>
      <c r="O219" s="135">
        <v>14247.88</v>
      </c>
      <c r="P219" s="135">
        <v>0</v>
      </c>
      <c r="Q219" s="75" t="s">
        <v>657</v>
      </c>
      <c r="R219" s="377"/>
    </row>
    <row r="220" spans="1:18" ht="51">
      <c r="A220" s="75" t="s">
        <v>554</v>
      </c>
      <c r="B220" s="75"/>
      <c r="C220" s="76" t="s">
        <v>728</v>
      </c>
      <c r="D220" s="129">
        <v>43936</v>
      </c>
      <c r="E220" s="71" t="s">
        <v>20</v>
      </c>
      <c r="F220" s="237">
        <v>13410</v>
      </c>
      <c r="G220" s="75"/>
      <c r="H220" s="79" t="s">
        <v>7494</v>
      </c>
      <c r="I220" s="75"/>
      <c r="J220" s="75"/>
      <c r="K220" s="75"/>
      <c r="L220" s="75"/>
      <c r="M220" s="135">
        <v>187.73</v>
      </c>
      <c r="N220" s="135">
        <v>0</v>
      </c>
      <c r="O220" s="135">
        <v>1287.83</v>
      </c>
      <c r="P220" s="135">
        <v>0</v>
      </c>
      <c r="Q220" s="75" t="s">
        <v>657</v>
      </c>
      <c r="R220" s="377"/>
    </row>
    <row r="221" spans="1:18" ht="63.75">
      <c r="A221" s="75" t="s">
        <v>554</v>
      </c>
      <c r="B221" s="75"/>
      <c r="C221" s="76" t="s">
        <v>728</v>
      </c>
      <c r="D221" s="129">
        <v>43936</v>
      </c>
      <c r="E221" s="71" t="s">
        <v>20</v>
      </c>
      <c r="F221" s="237">
        <v>13411</v>
      </c>
      <c r="G221" s="75"/>
      <c r="H221" s="79" t="s">
        <v>7495</v>
      </c>
      <c r="I221" s="75"/>
      <c r="J221" s="75"/>
      <c r="K221" s="75"/>
      <c r="L221" s="75"/>
      <c r="M221" s="135">
        <v>240601.64</v>
      </c>
      <c r="N221" s="135">
        <v>0</v>
      </c>
      <c r="O221" s="135">
        <v>1650527.25</v>
      </c>
      <c r="P221" s="135">
        <v>0</v>
      </c>
      <c r="Q221" s="75" t="s">
        <v>657</v>
      </c>
      <c r="R221" s="377"/>
    </row>
    <row r="222" spans="1:18" ht="51">
      <c r="A222" s="75" t="s">
        <v>553</v>
      </c>
      <c r="B222" s="75"/>
      <c r="C222" s="76" t="s">
        <v>605</v>
      </c>
      <c r="D222" s="129">
        <v>43936</v>
      </c>
      <c r="E222" s="71" t="s">
        <v>23</v>
      </c>
      <c r="F222" s="237">
        <v>19927</v>
      </c>
      <c r="G222" s="75"/>
      <c r="H222" s="79" t="s">
        <v>7496</v>
      </c>
      <c r="I222" s="75"/>
      <c r="J222" s="75"/>
      <c r="K222" s="75"/>
      <c r="L222" s="75"/>
      <c r="M222" s="135">
        <v>0</v>
      </c>
      <c r="N222" s="135">
        <v>0</v>
      </c>
      <c r="O222" s="135">
        <v>0</v>
      </c>
      <c r="P222" s="135">
        <v>0.03</v>
      </c>
      <c r="Q222" s="75" t="s">
        <v>657</v>
      </c>
      <c r="R222" s="377"/>
    </row>
    <row r="223" spans="1:18" ht="63.75">
      <c r="A223" s="75" t="s">
        <v>553</v>
      </c>
      <c r="B223" s="75"/>
      <c r="C223" s="76" t="s">
        <v>605</v>
      </c>
      <c r="D223" s="129">
        <v>43937</v>
      </c>
      <c r="E223" s="71" t="s">
        <v>6</v>
      </c>
      <c r="F223" s="237">
        <v>982225</v>
      </c>
      <c r="G223" s="75"/>
      <c r="H223" s="79" t="s">
        <v>7497</v>
      </c>
      <c r="I223" s="75"/>
      <c r="J223" s="75"/>
      <c r="K223" s="75"/>
      <c r="L223" s="75"/>
      <c r="M223" s="135">
        <v>0</v>
      </c>
      <c r="N223" s="135">
        <v>215000</v>
      </c>
      <c r="O223" s="135">
        <v>0</v>
      </c>
      <c r="P223" s="135">
        <v>1474900</v>
      </c>
      <c r="Q223" s="75" t="s">
        <v>657</v>
      </c>
      <c r="R223" s="377"/>
    </row>
    <row r="224" spans="1:18" ht="63.75">
      <c r="A224" s="75" t="s">
        <v>553</v>
      </c>
      <c r="B224" s="75"/>
      <c r="C224" s="76" t="s">
        <v>605</v>
      </c>
      <c r="D224" s="129">
        <v>43937</v>
      </c>
      <c r="E224" s="71" t="s">
        <v>6</v>
      </c>
      <c r="F224" s="237">
        <v>982219</v>
      </c>
      <c r="G224" s="75"/>
      <c r="H224" s="79" t="s">
        <v>7498</v>
      </c>
      <c r="I224" s="75"/>
      <c r="J224" s="75"/>
      <c r="K224" s="75"/>
      <c r="L224" s="75"/>
      <c r="M224" s="135">
        <v>0</v>
      </c>
      <c r="N224" s="135">
        <v>50000</v>
      </c>
      <c r="O224" s="135">
        <v>0</v>
      </c>
      <c r="P224" s="135">
        <v>343000</v>
      </c>
      <c r="Q224" s="75" t="s">
        <v>657</v>
      </c>
      <c r="R224" s="377"/>
    </row>
    <row r="225" spans="1:18" ht="63.75">
      <c r="A225" s="75">
        <v>512</v>
      </c>
      <c r="B225" s="75"/>
      <c r="C225" s="76" t="s">
        <v>730</v>
      </c>
      <c r="D225" s="129">
        <v>43937</v>
      </c>
      <c r="E225" s="71" t="s">
        <v>15</v>
      </c>
      <c r="F225" s="237">
        <v>1308352</v>
      </c>
      <c r="G225" s="75"/>
      <c r="H225" s="79" t="s">
        <v>7499</v>
      </c>
      <c r="I225" s="75"/>
      <c r="J225" s="75"/>
      <c r="K225" s="75"/>
      <c r="L225" s="75"/>
      <c r="M225" s="135">
        <v>7.29</v>
      </c>
      <c r="N225" s="135">
        <v>0</v>
      </c>
      <c r="O225" s="135">
        <v>50.01</v>
      </c>
      <c r="P225" s="135">
        <v>0</v>
      </c>
      <c r="Q225" s="75" t="s">
        <v>657</v>
      </c>
      <c r="R225" s="377"/>
    </row>
    <row r="226" spans="1:18" ht="51">
      <c r="A226" s="75" t="s">
        <v>553</v>
      </c>
      <c r="B226" s="75"/>
      <c r="C226" s="76" t="s">
        <v>605</v>
      </c>
      <c r="D226" s="129">
        <v>43937</v>
      </c>
      <c r="E226" s="71" t="s">
        <v>23</v>
      </c>
      <c r="F226" s="237">
        <v>19931</v>
      </c>
      <c r="G226" s="75"/>
      <c r="H226" s="79" t="s">
        <v>7500</v>
      </c>
      <c r="I226" s="75"/>
      <c r="J226" s="75"/>
      <c r="K226" s="75"/>
      <c r="L226" s="75"/>
      <c r="M226" s="135">
        <v>0</v>
      </c>
      <c r="N226" s="135">
        <v>0</v>
      </c>
      <c r="O226" s="135">
        <v>0.01</v>
      </c>
      <c r="P226" s="135">
        <v>0</v>
      </c>
      <c r="Q226" s="75" t="s">
        <v>657</v>
      </c>
      <c r="R226" s="377"/>
    </row>
    <row r="227" spans="1:18" ht="76.5">
      <c r="A227" s="75">
        <v>132</v>
      </c>
      <c r="B227" s="75"/>
      <c r="C227" s="76" t="s">
        <v>67</v>
      </c>
      <c r="D227" s="129">
        <v>43938</v>
      </c>
      <c r="E227" s="71" t="s">
        <v>11</v>
      </c>
      <c r="F227" s="237">
        <v>982320</v>
      </c>
      <c r="G227" s="75"/>
      <c r="H227" s="79" t="s">
        <v>7501</v>
      </c>
      <c r="I227" s="75"/>
      <c r="J227" s="75"/>
      <c r="K227" s="75"/>
      <c r="L227" s="75"/>
      <c r="M227" s="135">
        <v>39.36</v>
      </c>
      <c r="N227" s="135">
        <v>0</v>
      </c>
      <c r="O227" s="135">
        <v>270.01</v>
      </c>
      <c r="P227" s="135">
        <v>0</v>
      </c>
      <c r="Q227" s="75" t="s">
        <v>657</v>
      </c>
      <c r="R227" s="377"/>
    </row>
    <row r="228" spans="1:18" ht="51">
      <c r="A228" s="75">
        <v>287</v>
      </c>
      <c r="B228" s="75"/>
      <c r="C228" s="76" t="s">
        <v>125</v>
      </c>
      <c r="D228" s="129">
        <v>43938</v>
      </c>
      <c r="E228" s="71" t="s">
        <v>6</v>
      </c>
      <c r="F228" s="237">
        <v>982327</v>
      </c>
      <c r="G228" s="75"/>
      <c r="H228" s="79" t="s">
        <v>7502</v>
      </c>
      <c r="I228" s="75"/>
      <c r="J228" s="75"/>
      <c r="K228" s="75"/>
      <c r="L228" s="75"/>
      <c r="M228" s="135">
        <v>0</v>
      </c>
      <c r="N228" s="135">
        <v>2274693.46</v>
      </c>
      <c r="O228" s="135">
        <v>0</v>
      </c>
      <c r="P228" s="135">
        <v>15604397.140000001</v>
      </c>
      <c r="Q228" s="75" t="s">
        <v>657</v>
      </c>
      <c r="R228" s="377"/>
    </row>
    <row r="229" spans="1:18" ht="51">
      <c r="A229" s="75" t="s">
        <v>554</v>
      </c>
      <c r="B229" s="75"/>
      <c r="C229" s="76" t="s">
        <v>728</v>
      </c>
      <c r="D229" s="129">
        <v>43941</v>
      </c>
      <c r="E229" s="71" t="s">
        <v>20</v>
      </c>
      <c r="F229" s="237">
        <v>13416</v>
      </c>
      <c r="G229" s="75"/>
      <c r="H229" s="79" t="s">
        <v>7503</v>
      </c>
      <c r="I229" s="75"/>
      <c r="J229" s="75"/>
      <c r="K229" s="75"/>
      <c r="L229" s="75"/>
      <c r="M229" s="135">
        <v>10854.68</v>
      </c>
      <c r="N229" s="135">
        <v>0</v>
      </c>
      <c r="O229" s="135">
        <v>74463.100000000006</v>
      </c>
      <c r="P229" s="135">
        <v>0</v>
      </c>
      <c r="Q229" s="75" t="s">
        <v>657</v>
      </c>
      <c r="R229" s="377"/>
    </row>
    <row r="230" spans="1:18" ht="63.75">
      <c r="A230" s="75" t="s">
        <v>554</v>
      </c>
      <c r="B230" s="75"/>
      <c r="C230" s="76" t="s">
        <v>728</v>
      </c>
      <c r="D230" s="129">
        <v>43941</v>
      </c>
      <c r="E230" s="71" t="s">
        <v>20</v>
      </c>
      <c r="F230" s="237">
        <v>13414</v>
      </c>
      <c r="G230" s="75"/>
      <c r="H230" s="79" t="s">
        <v>7504</v>
      </c>
      <c r="I230" s="75"/>
      <c r="J230" s="75"/>
      <c r="K230" s="75"/>
      <c r="L230" s="75"/>
      <c r="M230" s="135">
        <v>1428453.55</v>
      </c>
      <c r="N230" s="135">
        <v>0</v>
      </c>
      <c r="O230" s="135">
        <v>9799191.3499999996</v>
      </c>
      <c r="P230" s="135">
        <v>0</v>
      </c>
      <c r="Q230" s="75" t="s">
        <v>657</v>
      </c>
      <c r="R230" s="377"/>
    </row>
    <row r="231" spans="1:18" ht="63.75">
      <c r="A231" s="75">
        <v>512</v>
      </c>
      <c r="B231" s="75"/>
      <c r="C231" s="76" t="s">
        <v>730</v>
      </c>
      <c r="D231" s="129">
        <v>43942</v>
      </c>
      <c r="E231" s="71" t="s">
        <v>15</v>
      </c>
      <c r="F231" s="237">
        <v>1309401</v>
      </c>
      <c r="G231" s="75"/>
      <c r="H231" s="79" t="s">
        <v>7505</v>
      </c>
      <c r="I231" s="75"/>
      <c r="J231" s="75"/>
      <c r="K231" s="75"/>
      <c r="L231" s="75"/>
      <c r="M231" s="135">
        <v>7.29</v>
      </c>
      <c r="N231" s="135">
        <v>0</v>
      </c>
      <c r="O231" s="135">
        <v>50.01</v>
      </c>
      <c r="P231" s="135">
        <v>0</v>
      </c>
      <c r="Q231" s="75" t="s">
        <v>657</v>
      </c>
      <c r="R231" s="377"/>
    </row>
    <row r="232" spans="1:18" ht="63.75">
      <c r="A232" s="75">
        <v>512</v>
      </c>
      <c r="B232" s="75"/>
      <c r="C232" s="76" t="s">
        <v>730</v>
      </c>
      <c r="D232" s="129">
        <v>43942</v>
      </c>
      <c r="E232" s="71" t="s">
        <v>15</v>
      </c>
      <c r="F232" s="237">
        <v>1309403</v>
      </c>
      <c r="G232" s="75"/>
      <c r="H232" s="79" t="s">
        <v>7506</v>
      </c>
      <c r="I232" s="75"/>
      <c r="J232" s="75"/>
      <c r="K232" s="75"/>
      <c r="L232" s="75"/>
      <c r="M232" s="135">
        <v>7.29</v>
      </c>
      <c r="N232" s="135">
        <v>0</v>
      </c>
      <c r="O232" s="135">
        <v>50.01</v>
      </c>
      <c r="P232" s="135">
        <v>0</v>
      </c>
      <c r="Q232" s="75" t="s">
        <v>657</v>
      </c>
      <c r="R232" s="377"/>
    </row>
    <row r="233" spans="1:18" ht="76.5">
      <c r="A233" s="75" t="s">
        <v>554</v>
      </c>
      <c r="B233" s="75"/>
      <c r="C233" s="76" t="s">
        <v>728</v>
      </c>
      <c r="D233" s="129">
        <v>43942</v>
      </c>
      <c r="E233" s="71" t="s">
        <v>20</v>
      </c>
      <c r="F233" s="237">
        <v>4673</v>
      </c>
      <c r="G233" s="75"/>
      <c r="H233" s="79" t="s">
        <v>7507</v>
      </c>
      <c r="I233" s="75"/>
      <c r="J233" s="75"/>
      <c r="K233" s="75"/>
      <c r="L233" s="75"/>
      <c r="M233" s="135">
        <v>1637313.93</v>
      </c>
      <c r="N233" s="135">
        <v>0</v>
      </c>
      <c r="O233" s="135">
        <v>11231973.560000001</v>
      </c>
      <c r="P233" s="135">
        <v>0</v>
      </c>
      <c r="Q233" s="75" t="s">
        <v>657</v>
      </c>
      <c r="R233" s="377"/>
    </row>
    <row r="234" spans="1:18" ht="51">
      <c r="A234" s="75" t="s">
        <v>553</v>
      </c>
      <c r="B234" s="75"/>
      <c r="C234" s="76" t="s">
        <v>605</v>
      </c>
      <c r="D234" s="129">
        <v>43942</v>
      </c>
      <c r="E234" s="71" t="s">
        <v>23</v>
      </c>
      <c r="F234" s="237">
        <v>19943</v>
      </c>
      <c r="G234" s="75"/>
      <c r="H234" s="79" t="s">
        <v>7508</v>
      </c>
      <c r="I234" s="75"/>
      <c r="J234" s="75"/>
      <c r="K234" s="75"/>
      <c r="L234" s="75"/>
      <c r="M234" s="135">
        <v>0</v>
      </c>
      <c r="N234" s="135">
        <v>0</v>
      </c>
      <c r="O234" s="135">
        <v>0.01</v>
      </c>
      <c r="P234" s="135">
        <v>0</v>
      </c>
      <c r="Q234" s="75" t="s">
        <v>657</v>
      </c>
      <c r="R234" s="377"/>
    </row>
    <row r="235" spans="1:18" ht="76.5">
      <c r="A235" s="75">
        <v>291</v>
      </c>
      <c r="B235" s="75"/>
      <c r="C235" s="76" t="s">
        <v>128</v>
      </c>
      <c r="D235" s="129">
        <v>43943</v>
      </c>
      <c r="E235" s="71" t="s">
        <v>6</v>
      </c>
      <c r="F235" s="237">
        <v>1267819</v>
      </c>
      <c r="G235" s="75"/>
      <c r="H235" s="79" t="s">
        <v>7509</v>
      </c>
      <c r="I235" s="75"/>
      <c r="J235" s="75"/>
      <c r="K235" s="75"/>
      <c r="L235" s="75"/>
      <c r="M235" s="135">
        <v>0</v>
      </c>
      <c r="N235" s="135">
        <v>4581430.72</v>
      </c>
      <c r="O235" s="135">
        <v>0</v>
      </c>
      <c r="P235" s="135">
        <v>31428614.739999998</v>
      </c>
      <c r="Q235" s="75" t="s">
        <v>657</v>
      </c>
      <c r="R235" s="377"/>
    </row>
    <row r="236" spans="1:18" ht="76.5">
      <c r="A236" s="75">
        <v>291</v>
      </c>
      <c r="B236" s="75"/>
      <c r="C236" s="76" t="s">
        <v>128</v>
      </c>
      <c r="D236" s="129">
        <v>43943</v>
      </c>
      <c r="E236" s="71" t="s">
        <v>6</v>
      </c>
      <c r="F236" s="237">
        <v>1267837</v>
      </c>
      <c r="G236" s="75"/>
      <c r="H236" s="79" t="s">
        <v>7509</v>
      </c>
      <c r="I236" s="75"/>
      <c r="J236" s="75"/>
      <c r="K236" s="75"/>
      <c r="L236" s="75"/>
      <c r="M236" s="135">
        <v>0</v>
      </c>
      <c r="N236" s="135">
        <v>3737067.27</v>
      </c>
      <c r="O236" s="135">
        <v>0</v>
      </c>
      <c r="P236" s="135">
        <v>25636281.469999999</v>
      </c>
      <c r="Q236" s="75" t="s">
        <v>657</v>
      </c>
      <c r="R236" s="377"/>
    </row>
    <row r="237" spans="1:18" ht="63.75">
      <c r="A237" s="75">
        <v>512</v>
      </c>
      <c r="B237" s="75"/>
      <c r="C237" s="76" t="s">
        <v>730</v>
      </c>
      <c r="D237" s="129">
        <v>43944</v>
      </c>
      <c r="E237" s="71" t="s">
        <v>15</v>
      </c>
      <c r="F237" s="237">
        <v>1309988</v>
      </c>
      <c r="G237" s="75"/>
      <c r="H237" s="79" t="s">
        <v>7510</v>
      </c>
      <c r="I237" s="75"/>
      <c r="J237" s="75"/>
      <c r="K237" s="75"/>
      <c r="L237" s="75"/>
      <c r="M237" s="135">
        <v>7.29</v>
      </c>
      <c r="N237" s="135">
        <v>0</v>
      </c>
      <c r="O237" s="135">
        <v>50.01</v>
      </c>
      <c r="P237" s="135">
        <v>0</v>
      </c>
      <c r="Q237" s="75" t="s">
        <v>657</v>
      </c>
      <c r="R237" s="377"/>
    </row>
    <row r="238" spans="1:18" ht="63.75">
      <c r="A238" s="75">
        <v>512</v>
      </c>
      <c r="B238" s="75"/>
      <c r="C238" s="76" t="s">
        <v>730</v>
      </c>
      <c r="D238" s="129">
        <v>43944</v>
      </c>
      <c r="E238" s="71" t="s">
        <v>15</v>
      </c>
      <c r="F238" s="237">
        <v>1309990</v>
      </c>
      <c r="G238" s="75"/>
      <c r="H238" s="79" t="s">
        <v>7511</v>
      </c>
      <c r="I238" s="75"/>
      <c r="J238" s="75"/>
      <c r="K238" s="75"/>
      <c r="L238" s="75"/>
      <c r="M238" s="135">
        <v>7.29</v>
      </c>
      <c r="N238" s="135">
        <v>0</v>
      </c>
      <c r="O238" s="135">
        <v>50.01</v>
      </c>
      <c r="P238" s="135">
        <v>0</v>
      </c>
      <c r="Q238" s="75" t="s">
        <v>657</v>
      </c>
      <c r="R238" s="377"/>
    </row>
    <row r="239" spans="1:18" ht="63.75">
      <c r="A239" s="75">
        <v>512</v>
      </c>
      <c r="B239" s="75"/>
      <c r="C239" s="76" t="s">
        <v>730</v>
      </c>
      <c r="D239" s="129">
        <v>43944</v>
      </c>
      <c r="E239" s="71" t="s">
        <v>15</v>
      </c>
      <c r="F239" s="237">
        <v>1309986</v>
      </c>
      <c r="G239" s="75"/>
      <c r="H239" s="79" t="s">
        <v>7512</v>
      </c>
      <c r="I239" s="75"/>
      <c r="J239" s="75"/>
      <c r="K239" s="75"/>
      <c r="L239" s="75"/>
      <c r="M239" s="135">
        <v>7.29</v>
      </c>
      <c r="N239" s="135">
        <v>0</v>
      </c>
      <c r="O239" s="135">
        <v>50.01</v>
      </c>
      <c r="P239" s="135">
        <v>0</v>
      </c>
      <c r="Q239" s="75" t="s">
        <v>657</v>
      </c>
      <c r="R239" s="377"/>
    </row>
    <row r="240" spans="1:18" ht="63.75">
      <c r="A240" s="75">
        <v>512</v>
      </c>
      <c r="B240" s="75"/>
      <c r="C240" s="76" t="s">
        <v>730</v>
      </c>
      <c r="D240" s="129">
        <v>43944</v>
      </c>
      <c r="E240" s="71" t="s">
        <v>15</v>
      </c>
      <c r="F240" s="237">
        <v>1309992</v>
      </c>
      <c r="G240" s="75"/>
      <c r="H240" s="79" t="s">
        <v>7513</v>
      </c>
      <c r="I240" s="75"/>
      <c r="J240" s="75"/>
      <c r="K240" s="75"/>
      <c r="L240" s="75"/>
      <c r="M240" s="135">
        <v>7.29</v>
      </c>
      <c r="N240" s="135">
        <v>0</v>
      </c>
      <c r="O240" s="135">
        <v>50.01</v>
      </c>
      <c r="P240" s="135">
        <v>0</v>
      </c>
      <c r="Q240" s="75" t="s">
        <v>657</v>
      </c>
      <c r="R240" s="377"/>
    </row>
    <row r="241" spans="1:18" ht="63.75">
      <c r="A241" s="75">
        <v>512</v>
      </c>
      <c r="B241" s="75"/>
      <c r="C241" s="76" t="s">
        <v>730</v>
      </c>
      <c r="D241" s="129">
        <v>43944</v>
      </c>
      <c r="E241" s="71" t="s">
        <v>15</v>
      </c>
      <c r="F241" s="237">
        <v>1309994</v>
      </c>
      <c r="G241" s="75"/>
      <c r="H241" s="79" t="s">
        <v>7514</v>
      </c>
      <c r="I241" s="75"/>
      <c r="J241" s="75"/>
      <c r="K241" s="75"/>
      <c r="L241" s="75"/>
      <c r="M241" s="135">
        <v>7.29</v>
      </c>
      <c r="N241" s="135">
        <v>0</v>
      </c>
      <c r="O241" s="135">
        <v>50.01</v>
      </c>
      <c r="P241" s="135">
        <v>0</v>
      </c>
      <c r="Q241" s="75" t="s">
        <v>657</v>
      </c>
      <c r="R241" s="377"/>
    </row>
    <row r="242" spans="1:18" ht="51">
      <c r="A242" s="75" t="s">
        <v>553</v>
      </c>
      <c r="B242" s="75"/>
      <c r="C242" s="76" t="s">
        <v>605</v>
      </c>
      <c r="D242" s="129">
        <v>43944</v>
      </c>
      <c r="E242" s="71" t="s">
        <v>23</v>
      </c>
      <c r="F242" s="237">
        <v>19952</v>
      </c>
      <c r="G242" s="75"/>
      <c r="H242" s="79" t="s">
        <v>7515</v>
      </c>
      <c r="I242" s="75"/>
      <c r="J242" s="75"/>
      <c r="K242" s="75"/>
      <c r="L242" s="75"/>
      <c r="M242" s="135">
        <v>0</v>
      </c>
      <c r="N242" s="135">
        <v>0</v>
      </c>
      <c r="O242" s="135">
        <v>0</v>
      </c>
      <c r="P242" s="135">
        <v>0.02</v>
      </c>
      <c r="Q242" s="75" t="s">
        <v>657</v>
      </c>
      <c r="R242" s="377"/>
    </row>
    <row r="243" spans="1:18" ht="63.75">
      <c r="A243" s="75">
        <v>512</v>
      </c>
      <c r="B243" s="75"/>
      <c r="C243" s="76" t="s">
        <v>730</v>
      </c>
      <c r="D243" s="129">
        <v>43945</v>
      </c>
      <c r="E243" s="71" t="s">
        <v>11</v>
      </c>
      <c r="F243" s="237">
        <v>982508</v>
      </c>
      <c r="G243" s="75"/>
      <c r="H243" s="79" t="s">
        <v>7516</v>
      </c>
      <c r="I243" s="75"/>
      <c r="J243" s="75"/>
      <c r="K243" s="75"/>
      <c r="L243" s="75"/>
      <c r="M243" s="135">
        <v>7.29</v>
      </c>
      <c r="N243" s="135">
        <v>0</v>
      </c>
      <c r="O243" s="135">
        <v>50.01</v>
      </c>
      <c r="P243" s="135">
        <v>0</v>
      </c>
      <c r="Q243" s="75" t="s">
        <v>657</v>
      </c>
      <c r="R243" s="377"/>
    </row>
    <row r="244" spans="1:18" ht="63.75">
      <c r="A244" s="75">
        <v>512</v>
      </c>
      <c r="B244" s="75"/>
      <c r="C244" s="76" t="s">
        <v>730</v>
      </c>
      <c r="D244" s="129">
        <v>43945</v>
      </c>
      <c r="E244" s="71" t="s">
        <v>15</v>
      </c>
      <c r="F244" s="237">
        <v>1310484</v>
      </c>
      <c r="G244" s="75"/>
      <c r="H244" s="79" t="s">
        <v>6744</v>
      </c>
      <c r="I244" s="75"/>
      <c r="J244" s="75"/>
      <c r="K244" s="75"/>
      <c r="L244" s="75"/>
      <c r="M244" s="135">
        <v>7.29</v>
      </c>
      <c r="N244" s="135">
        <v>0</v>
      </c>
      <c r="O244" s="135">
        <v>50.01</v>
      </c>
      <c r="P244" s="135">
        <v>0</v>
      </c>
      <c r="Q244" s="75" t="s">
        <v>657</v>
      </c>
      <c r="R244" s="377"/>
    </row>
    <row r="245" spans="1:18" ht="51">
      <c r="A245" s="75" t="s">
        <v>554</v>
      </c>
      <c r="B245" s="75"/>
      <c r="C245" s="76" t="s">
        <v>728</v>
      </c>
      <c r="D245" s="129">
        <v>43945</v>
      </c>
      <c r="E245" s="71" t="s">
        <v>20</v>
      </c>
      <c r="F245" s="237">
        <v>13465</v>
      </c>
      <c r="G245" s="75"/>
      <c r="H245" s="79" t="s">
        <v>7517</v>
      </c>
      <c r="I245" s="75"/>
      <c r="J245" s="75"/>
      <c r="K245" s="75"/>
      <c r="L245" s="75"/>
      <c r="M245" s="135">
        <v>68425.8</v>
      </c>
      <c r="N245" s="135">
        <v>0</v>
      </c>
      <c r="O245" s="135">
        <v>469400.99</v>
      </c>
      <c r="P245" s="135">
        <v>0</v>
      </c>
      <c r="Q245" s="75" t="s">
        <v>657</v>
      </c>
      <c r="R245" s="377"/>
    </row>
    <row r="246" spans="1:18" ht="51">
      <c r="A246" s="75" t="s">
        <v>554</v>
      </c>
      <c r="B246" s="75"/>
      <c r="C246" s="76" t="s">
        <v>728</v>
      </c>
      <c r="D246" s="129">
        <v>43945</v>
      </c>
      <c r="E246" s="71" t="s">
        <v>20</v>
      </c>
      <c r="F246" s="237">
        <v>13464</v>
      </c>
      <c r="G246" s="75"/>
      <c r="H246" s="79" t="s">
        <v>7518</v>
      </c>
      <c r="I246" s="75"/>
      <c r="J246" s="75"/>
      <c r="K246" s="75"/>
      <c r="L246" s="75"/>
      <c r="M246" s="135">
        <v>155740.9</v>
      </c>
      <c r="N246" s="135">
        <v>0</v>
      </c>
      <c r="O246" s="135">
        <v>1068382.57</v>
      </c>
      <c r="P246" s="135">
        <v>0</v>
      </c>
      <c r="Q246" s="75" t="s">
        <v>657</v>
      </c>
      <c r="R246" s="377"/>
    </row>
    <row r="247" spans="1:18" ht="51">
      <c r="A247" s="75" t="s">
        <v>554</v>
      </c>
      <c r="B247" s="75"/>
      <c r="C247" s="76" t="s">
        <v>728</v>
      </c>
      <c r="D247" s="129">
        <v>43945</v>
      </c>
      <c r="E247" s="71" t="s">
        <v>20</v>
      </c>
      <c r="F247" s="237">
        <v>13462</v>
      </c>
      <c r="G247" s="75"/>
      <c r="H247" s="79" t="s">
        <v>7519</v>
      </c>
      <c r="I247" s="75"/>
      <c r="J247" s="75"/>
      <c r="K247" s="75"/>
      <c r="L247" s="75"/>
      <c r="M247" s="135">
        <v>83120.28</v>
      </c>
      <c r="N247" s="135">
        <v>0</v>
      </c>
      <c r="O247" s="135">
        <v>570205.12</v>
      </c>
      <c r="P247" s="135">
        <v>0</v>
      </c>
      <c r="Q247" s="75" t="s">
        <v>657</v>
      </c>
      <c r="R247" s="377"/>
    </row>
    <row r="248" spans="1:18" ht="51">
      <c r="A248" s="75" t="s">
        <v>554</v>
      </c>
      <c r="B248" s="75"/>
      <c r="C248" s="76" t="s">
        <v>728</v>
      </c>
      <c r="D248" s="129">
        <v>43945</v>
      </c>
      <c r="E248" s="71" t="s">
        <v>20</v>
      </c>
      <c r="F248" s="237">
        <v>13461</v>
      </c>
      <c r="G248" s="75"/>
      <c r="H248" s="79" t="s">
        <v>7520</v>
      </c>
      <c r="I248" s="75"/>
      <c r="J248" s="75"/>
      <c r="K248" s="75"/>
      <c r="L248" s="75"/>
      <c r="M248" s="135">
        <v>155237.45000000001</v>
      </c>
      <c r="N248" s="135">
        <v>0</v>
      </c>
      <c r="O248" s="135">
        <v>1064928.9099999999</v>
      </c>
      <c r="P248" s="135">
        <v>0</v>
      </c>
      <c r="Q248" s="75" t="s">
        <v>657</v>
      </c>
      <c r="R248" s="377"/>
    </row>
    <row r="249" spans="1:18" ht="51">
      <c r="A249" s="75" t="s">
        <v>554</v>
      </c>
      <c r="B249" s="75"/>
      <c r="C249" s="76" t="s">
        <v>728</v>
      </c>
      <c r="D249" s="129">
        <v>43945</v>
      </c>
      <c r="E249" s="71" t="s">
        <v>20</v>
      </c>
      <c r="F249" s="237">
        <v>13460</v>
      </c>
      <c r="G249" s="75"/>
      <c r="H249" s="79" t="s">
        <v>7521</v>
      </c>
      <c r="I249" s="75"/>
      <c r="J249" s="75"/>
      <c r="K249" s="75"/>
      <c r="L249" s="75"/>
      <c r="M249" s="135">
        <v>154672.4</v>
      </c>
      <c r="N249" s="135">
        <v>0</v>
      </c>
      <c r="O249" s="135">
        <v>1061052.6599999999</v>
      </c>
      <c r="P249" s="135">
        <v>0</v>
      </c>
      <c r="Q249" s="75" t="s">
        <v>657</v>
      </c>
      <c r="R249" s="377"/>
    </row>
    <row r="250" spans="1:18" ht="51">
      <c r="A250" s="75" t="s">
        <v>554</v>
      </c>
      <c r="B250" s="75"/>
      <c r="C250" s="76" t="s">
        <v>728</v>
      </c>
      <c r="D250" s="129">
        <v>43945</v>
      </c>
      <c r="E250" s="71" t="s">
        <v>20</v>
      </c>
      <c r="F250" s="237">
        <v>13466</v>
      </c>
      <c r="G250" s="75"/>
      <c r="H250" s="79" t="s">
        <v>7522</v>
      </c>
      <c r="I250" s="75"/>
      <c r="J250" s="75"/>
      <c r="K250" s="75"/>
      <c r="L250" s="75"/>
      <c r="M250" s="135">
        <v>35100.58</v>
      </c>
      <c r="N250" s="135">
        <v>0</v>
      </c>
      <c r="O250" s="135">
        <v>240789.98</v>
      </c>
      <c r="P250" s="135">
        <v>0</v>
      </c>
      <c r="Q250" s="75" t="s">
        <v>657</v>
      </c>
      <c r="R250" s="377"/>
    </row>
    <row r="251" spans="1:18" ht="51">
      <c r="A251" s="75" t="s">
        <v>554</v>
      </c>
      <c r="B251" s="75"/>
      <c r="C251" s="76" t="s">
        <v>728</v>
      </c>
      <c r="D251" s="129">
        <v>43945</v>
      </c>
      <c r="E251" s="71" t="s">
        <v>20</v>
      </c>
      <c r="F251" s="237">
        <v>13472</v>
      </c>
      <c r="G251" s="75"/>
      <c r="H251" s="79" t="s">
        <v>7523</v>
      </c>
      <c r="I251" s="75"/>
      <c r="J251" s="75"/>
      <c r="K251" s="75"/>
      <c r="L251" s="75"/>
      <c r="M251" s="135">
        <v>70938.009999999995</v>
      </c>
      <c r="N251" s="135">
        <v>0</v>
      </c>
      <c r="O251" s="135">
        <v>486634.75</v>
      </c>
      <c r="P251" s="135">
        <v>0</v>
      </c>
      <c r="Q251" s="75" t="s">
        <v>657</v>
      </c>
      <c r="R251" s="377"/>
    </row>
    <row r="252" spans="1:18" ht="63.75">
      <c r="A252" s="75">
        <v>512</v>
      </c>
      <c r="B252" s="75"/>
      <c r="C252" s="76" t="s">
        <v>730</v>
      </c>
      <c r="D252" s="129">
        <v>43945</v>
      </c>
      <c r="E252" s="71" t="s">
        <v>13</v>
      </c>
      <c r="F252" s="237">
        <v>1310493</v>
      </c>
      <c r="G252" s="75"/>
      <c r="H252" s="79" t="s">
        <v>7524</v>
      </c>
      <c r="I252" s="75"/>
      <c r="J252" s="75"/>
      <c r="K252" s="75"/>
      <c r="L252" s="75"/>
      <c r="M252" s="135">
        <v>227572.56</v>
      </c>
      <c r="N252" s="135">
        <v>0</v>
      </c>
      <c r="O252" s="135">
        <v>1561147.76</v>
      </c>
      <c r="P252" s="135">
        <v>0</v>
      </c>
      <c r="Q252" s="75" t="s">
        <v>657</v>
      </c>
      <c r="R252" s="377"/>
    </row>
    <row r="253" spans="1:18" ht="63.75">
      <c r="A253" s="75">
        <v>512</v>
      </c>
      <c r="B253" s="75"/>
      <c r="C253" s="76" t="s">
        <v>730</v>
      </c>
      <c r="D253" s="129">
        <v>43945</v>
      </c>
      <c r="E253" s="71" t="s">
        <v>11</v>
      </c>
      <c r="F253" s="237">
        <v>1310491</v>
      </c>
      <c r="G253" s="75"/>
      <c r="H253" s="79" t="s">
        <v>7524</v>
      </c>
      <c r="I253" s="75"/>
      <c r="J253" s="75"/>
      <c r="K253" s="75"/>
      <c r="L253" s="75"/>
      <c r="M253" s="135">
        <v>7.29</v>
      </c>
      <c r="N253" s="135">
        <v>0</v>
      </c>
      <c r="O253" s="135">
        <v>50.01</v>
      </c>
      <c r="P253" s="135">
        <v>0</v>
      </c>
      <c r="Q253" s="75" t="s">
        <v>657</v>
      </c>
      <c r="R253" s="377"/>
    </row>
    <row r="254" spans="1:18" ht="51">
      <c r="A254" s="75" t="s">
        <v>554</v>
      </c>
      <c r="B254" s="75"/>
      <c r="C254" s="76" t="s">
        <v>728</v>
      </c>
      <c r="D254" s="129">
        <v>43945</v>
      </c>
      <c r="E254" s="71" t="s">
        <v>20</v>
      </c>
      <c r="F254" s="237">
        <v>13463</v>
      </c>
      <c r="G254" s="75"/>
      <c r="H254" s="79" t="s">
        <v>7525</v>
      </c>
      <c r="I254" s="75"/>
      <c r="J254" s="75"/>
      <c r="K254" s="75"/>
      <c r="L254" s="75"/>
      <c r="M254" s="135">
        <v>42350.92</v>
      </c>
      <c r="N254" s="135">
        <v>0</v>
      </c>
      <c r="O254" s="135">
        <v>290527.31</v>
      </c>
      <c r="P254" s="135">
        <v>0</v>
      </c>
      <c r="Q254" s="75" t="s">
        <v>657</v>
      </c>
      <c r="R254" s="377"/>
    </row>
    <row r="255" spans="1:18" ht="51">
      <c r="A255" s="75" t="s">
        <v>553</v>
      </c>
      <c r="B255" s="75"/>
      <c r="C255" s="76" t="s">
        <v>605</v>
      </c>
      <c r="D255" s="129">
        <v>43945</v>
      </c>
      <c r="E255" s="71" t="s">
        <v>23</v>
      </c>
      <c r="F255" s="237">
        <v>19956</v>
      </c>
      <c r="G255" s="75"/>
      <c r="H255" s="79" t="s">
        <v>7526</v>
      </c>
      <c r="I255" s="75"/>
      <c r="J255" s="75"/>
      <c r="K255" s="75"/>
      <c r="L255" s="75"/>
      <c r="M255" s="135">
        <v>0</v>
      </c>
      <c r="N255" s="135">
        <v>0</v>
      </c>
      <c r="O255" s="135">
        <v>0.01</v>
      </c>
      <c r="P255" s="135">
        <v>0</v>
      </c>
      <c r="Q255" s="75" t="s">
        <v>657</v>
      </c>
      <c r="R255" s="377"/>
    </row>
    <row r="256" spans="1:18" ht="76.5">
      <c r="A256" s="75" t="s">
        <v>554</v>
      </c>
      <c r="B256" s="75"/>
      <c r="C256" s="76" t="s">
        <v>728</v>
      </c>
      <c r="D256" s="129">
        <v>43948</v>
      </c>
      <c r="E256" s="71" t="s">
        <v>6</v>
      </c>
      <c r="F256" s="237">
        <v>4677</v>
      </c>
      <c r="G256" s="75"/>
      <c r="H256" s="79" t="s">
        <v>7527</v>
      </c>
      <c r="I256" s="75"/>
      <c r="J256" s="75"/>
      <c r="K256" s="75"/>
      <c r="L256" s="75"/>
      <c r="M256" s="135">
        <v>0</v>
      </c>
      <c r="N256" s="135">
        <v>5284</v>
      </c>
      <c r="O256" s="135">
        <v>0</v>
      </c>
      <c r="P256" s="135">
        <v>36248.239999999998</v>
      </c>
      <c r="Q256" s="75" t="s">
        <v>657</v>
      </c>
      <c r="R256" s="377"/>
    </row>
    <row r="257" spans="1:18" ht="51">
      <c r="A257" s="75" t="s">
        <v>553</v>
      </c>
      <c r="B257" s="75"/>
      <c r="C257" s="76" t="s">
        <v>605</v>
      </c>
      <c r="D257" s="129">
        <v>43948</v>
      </c>
      <c r="E257" s="71" t="s">
        <v>23</v>
      </c>
      <c r="F257" s="237">
        <v>19960</v>
      </c>
      <c r="G257" s="75"/>
      <c r="H257" s="79" t="s">
        <v>7528</v>
      </c>
      <c r="I257" s="75"/>
      <c r="J257" s="75"/>
      <c r="K257" s="75"/>
      <c r="L257" s="75"/>
      <c r="M257" s="135">
        <v>0</v>
      </c>
      <c r="N257" s="135">
        <v>0</v>
      </c>
      <c r="O257" s="135">
        <v>0.01</v>
      </c>
      <c r="P257" s="135">
        <v>0</v>
      </c>
      <c r="Q257" s="75" t="s">
        <v>657</v>
      </c>
      <c r="R257" s="377"/>
    </row>
    <row r="258" spans="1:18" ht="63.75">
      <c r="A258" s="75">
        <v>512</v>
      </c>
      <c r="B258" s="75"/>
      <c r="C258" s="76" t="s">
        <v>730</v>
      </c>
      <c r="D258" s="129">
        <v>43951</v>
      </c>
      <c r="E258" s="71" t="s">
        <v>15</v>
      </c>
      <c r="F258" s="237">
        <v>1311977</v>
      </c>
      <c r="G258" s="75"/>
      <c r="H258" s="79" t="s">
        <v>7529</v>
      </c>
      <c r="I258" s="75"/>
      <c r="J258" s="75"/>
      <c r="K258" s="75"/>
      <c r="L258" s="75"/>
      <c r="M258" s="135">
        <v>7.29</v>
      </c>
      <c r="N258" s="135">
        <v>0</v>
      </c>
      <c r="O258" s="135">
        <v>50.01</v>
      </c>
      <c r="P258" s="135">
        <v>0</v>
      </c>
      <c r="Q258" s="75" t="s">
        <v>657</v>
      </c>
      <c r="R258" s="377"/>
    </row>
    <row r="259" spans="1:18" ht="63.75">
      <c r="A259" s="75">
        <v>512</v>
      </c>
      <c r="B259" s="75"/>
      <c r="C259" s="76" t="s">
        <v>730</v>
      </c>
      <c r="D259" s="129">
        <v>43951</v>
      </c>
      <c r="E259" s="71" t="s">
        <v>11</v>
      </c>
      <c r="F259" s="237">
        <v>982820</v>
      </c>
      <c r="G259" s="75"/>
      <c r="H259" s="79" t="s">
        <v>7530</v>
      </c>
      <c r="I259" s="75"/>
      <c r="J259" s="75"/>
      <c r="K259" s="75"/>
      <c r="L259" s="75"/>
      <c r="M259" s="135">
        <v>7.29</v>
      </c>
      <c r="N259" s="135">
        <v>0</v>
      </c>
      <c r="O259" s="135">
        <v>50.01</v>
      </c>
      <c r="P259" s="135">
        <v>0</v>
      </c>
      <c r="Q259" s="75" t="s">
        <v>657</v>
      </c>
      <c r="R259" s="377"/>
    </row>
    <row r="260" spans="1:18" ht="51">
      <c r="A260" s="75" t="s">
        <v>553</v>
      </c>
      <c r="B260" s="75"/>
      <c r="C260" s="76" t="s">
        <v>605</v>
      </c>
      <c r="D260" s="129">
        <v>43951</v>
      </c>
      <c r="E260" s="71" t="s">
        <v>23</v>
      </c>
      <c r="F260" s="237">
        <v>19974</v>
      </c>
      <c r="G260" s="75"/>
      <c r="H260" s="79" t="s">
        <v>7531</v>
      </c>
      <c r="I260" s="75"/>
      <c r="J260" s="75"/>
      <c r="K260" s="75"/>
      <c r="L260" s="75"/>
      <c r="M260" s="135">
        <v>0</v>
      </c>
      <c r="N260" s="135">
        <v>0</v>
      </c>
      <c r="O260" s="135">
        <v>0</v>
      </c>
      <c r="P260" s="135">
        <v>0.02</v>
      </c>
      <c r="Q260" s="75" t="s">
        <v>657</v>
      </c>
      <c r="R260" s="377"/>
    </row>
    <row r="261" spans="1:18" ht="51">
      <c r="A261" s="75">
        <v>287</v>
      </c>
      <c r="B261" s="75"/>
      <c r="C261" s="76" t="s">
        <v>125</v>
      </c>
      <c r="D261" s="129">
        <v>43955</v>
      </c>
      <c r="E261" s="71" t="s">
        <v>6</v>
      </c>
      <c r="F261" s="237">
        <v>982880</v>
      </c>
      <c r="G261" s="75"/>
      <c r="H261" s="79" t="s">
        <v>8649</v>
      </c>
      <c r="I261" s="75"/>
      <c r="J261" s="75"/>
      <c r="K261" s="75"/>
      <c r="L261" s="75"/>
      <c r="M261" s="135">
        <v>0</v>
      </c>
      <c r="N261" s="135">
        <v>3500000</v>
      </c>
      <c r="O261" s="135">
        <v>0</v>
      </c>
      <c r="P261" s="135">
        <v>24010000</v>
      </c>
      <c r="Q261" s="75" t="s">
        <v>657</v>
      </c>
      <c r="R261" s="377"/>
    </row>
    <row r="262" spans="1:18" ht="63.75">
      <c r="A262" s="75" t="s">
        <v>554</v>
      </c>
      <c r="B262" s="75"/>
      <c r="C262" s="76" t="s">
        <v>728</v>
      </c>
      <c r="D262" s="129">
        <v>43955</v>
      </c>
      <c r="E262" s="71" t="s">
        <v>20</v>
      </c>
      <c r="F262" s="237">
        <v>13477</v>
      </c>
      <c r="G262" s="75"/>
      <c r="H262" s="79" t="s">
        <v>8650</v>
      </c>
      <c r="I262" s="75"/>
      <c r="J262" s="75"/>
      <c r="K262" s="75"/>
      <c r="L262" s="75"/>
      <c r="M262" s="135">
        <v>1946605.44</v>
      </c>
      <c r="N262" s="135">
        <v>0</v>
      </c>
      <c r="O262" s="135">
        <v>13353713.32</v>
      </c>
      <c r="P262" s="135">
        <v>0</v>
      </c>
      <c r="Q262" s="75" t="s">
        <v>657</v>
      </c>
      <c r="R262" s="377"/>
    </row>
    <row r="263" spans="1:18" ht="51">
      <c r="A263" s="75" t="s">
        <v>554</v>
      </c>
      <c r="B263" s="75"/>
      <c r="C263" s="76" t="s">
        <v>728</v>
      </c>
      <c r="D263" s="129">
        <v>43955</v>
      </c>
      <c r="E263" s="71" t="s">
        <v>20</v>
      </c>
      <c r="F263" s="237">
        <v>13552</v>
      </c>
      <c r="G263" s="75"/>
      <c r="H263" s="79" t="s">
        <v>8651</v>
      </c>
      <c r="I263" s="75"/>
      <c r="J263" s="75"/>
      <c r="K263" s="75"/>
      <c r="L263" s="75"/>
      <c r="M263" s="135">
        <v>604966.41</v>
      </c>
      <c r="N263" s="135">
        <v>0</v>
      </c>
      <c r="O263" s="135">
        <v>4150069.57</v>
      </c>
      <c r="P263" s="135">
        <v>0</v>
      </c>
      <c r="Q263" s="75" t="s">
        <v>657</v>
      </c>
      <c r="R263" s="377"/>
    </row>
    <row r="264" spans="1:18" ht="51">
      <c r="A264" s="75" t="s">
        <v>554</v>
      </c>
      <c r="B264" s="75"/>
      <c r="C264" s="76" t="s">
        <v>728</v>
      </c>
      <c r="D264" s="129">
        <v>43955</v>
      </c>
      <c r="E264" s="71" t="s">
        <v>20</v>
      </c>
      <c r="F264" s="237">
        <v>13476</v>
      </c>
      <c r="G264" s="75"/>
      <c r="H264" s="79" t="s">
        <v>8652</v>
      </c>
      <c r="I264" s="75"/>
      <c r="J264" s="75"/>
      <c r="K264" s="75"/>
      <c r="L264" s="75"/>
      <c r="M264" s="135">
        <v>33733.33</v>
      </c>
      <c r="N264" s="135">
        <v>0</v>
      </c>
      <c r="O264" s="135">
        <v>231410.64</v>
      </c>
      <c r="P264" s="135">
        <v>0</v>
      </c>
      <c r="Q264" s="75" t="s">
        <v>657</v>
      </c>
      <c r="R264" s="377"/>
    </row>
    <row r="265" spans="1:18" ht="51">
      <c r="A265" s="75" t="s">
        <v>554</v>
      </c>
      <c r="B265" s="75"/>
      <c r="C265" s="76" t="s">
        <v>728</v>
      </c>
      <c r="D265" s="129">
        <v>43955</v>
      </c>
      <c r="E265" s="71" t="s">
        <v>20</v>
      </c>
      <c r="F265" s="237">
        <v>13538</v>
      </c>
      <c r="G265" s="75"/>
      <c r="H265" s="79" t="s">
        <v>8653</v>
      </c>
      <c r="I265" s="75"/>
      <c r="J265" s="75"/>
      <c r="K265" s="75"/>
      <c r="L265" s="75"/>
      <c r="M265" s="135">
        <v>1422168.09</v>
      </c>
      <c r="N265" s="135">
        <v>0</v>
      </c>
      <c r="O265" s="135">
        <v>9756073.0999999996</v>
      </c>
      <c r="P265" s="135">
        <v>0</v>
      </c>
      <c r="Q265" s="75" t="s">
        <v>657</v>
      </c>
      <c r="R265" s="377"/>
    </row>
    <row r="266" spans="1:18" ht="63.75">
      <c r="A266" s="75">
        <v>512</v>
      </c>
      <c r="B266" s="75"/>
      <c r="C266" s="76" t="s">
        <v>730</v>
      </c>
      <c r="D266" s="129">
        <v>43955</v>
      </c>
      <c r="E266" s="71" t="s">
        <v>11</v>
      </c>
      <c r="F266" s="237">
        <v>982879</v>
      </c>
      <c r="G266" s="75"/>
      <c r="H266" s="79" t="s">
        <v>8654</v>
      </c>
      <c r="I266" s="75"/>
      <c r="J266" s="75"/>
      <c r="K266" s="75"/>
      <c r="L266" s="75"/>
      <c r="M266" s="135">
        <v>7.29</v>
      </c>
      <c r="N266" s="135">
        <v>0</v>
      </c>
      <c r="O266" s="135">
        <v>50.01</v>
      </c>
      <c r="P266" s="135">
        <v>0</v>
      </c>
      <c r="Q266" s="75" t="s">
        <v>657</v>
      </c>
      <c r="R266" s="377"/>
    </row>
    <row r="267" spans="1:18" ht="51">
      <c r="A267" s="75" t="s">
        <v>553</v>
      </c>
      <c r="B267" s="75"/>
      <c r="C267" s="76" t="s">
        <v>605</v>
      </c>
      <c r="D267" s="129">
        <v>43955</v>
      </c>
      <c r="E267" s="71" t="s">
        <v>23</v>
      </c>
      <c r="F267" s="237">
        <v>19978</v>
      </c>
      <c r="G267" s="75"/>
      <c r="H267" s="79" t="s">
        <v>8655</v>
      </c>
      <c r="I267" s="75"/>
      <c r="J267" s="75"/>
      <c r="K267" s="75"/>
      <c r="L267" s="75"/>
      <c r="M267" s="135">
        <v>0</v>
      </c>
      <c r="N267" s="135">
        <v>0</v>
      </c>
      <c r="O267" s="135">
        <v>0.01</v>
      </c>
      <c r="P267" s="135">
        <v>0</v>
      </c>
      <c r="Q267" s="75" t="s">
        <v>657</v>
      </c>
      <c r="R267" s="377"/>
    </row>
    <row r="268" spans="1:18" ht="63.75">
      <c r="A268" s="75">
        <v>512</v>
      </c>
      <c r="B268" s="75"/>
      <c r="C268" s="76" t="s">
        <v>730</v>
      </c>
      <c r="D268" s="129">
        <v>43956</v>
      </c>
      <c r="E268" s="71" t="s">
        <v>15</v>
      </c>
      <c r="F268" s="237">
        <v>1313139</v>
      </c>
      <c r="G268" s="75"/>
      <c r="H268" s="79" t="s">
        <v>8656</v>
      </c>
      <c r="I268" s="75"/>
      <c r="J268" s="75"/>
      <c r="K268" s="75"/>
      <c r="L268" s="75"/>
      <c r="M268" s="135">
        <v>7.29</v>
      </c>
      <c r="N268" s="135">
        <v>0</v>
      </c>
      <c r="O268" s="135">
        <v>50.01</v>
      </c>
      <c r="P268" s="135">
        <v>0</v>
      </c>
      <c r="Q268" s="75" t="s">
        <v>657</v>
      </c>
      <c r="R268" s="377"/>
    </row>
    <row r="269" spans="1:18" ht="63.75">
      <c r="A269" s="75">
        <v>512</v>
      </c>
      <c r="B269" s="75"/>
      <c r="C269" s="76" t="s">
        <v>730</v>
      </c>
      <c r="D269" s="129">
        <v>43956</v>
      </c>
      <c r="E269" s="71" t="s">
        <v>15</v>
      </c>
      <c r="F269" s="237">
        <v>1313142</v>
      </c>
      <c r="G269" s="75"/>
      <c r="H269" s="79" t="s">
        <v>8657</v>
      </c>
      <c r="I269" s="75"/>
      <c r="J269" s="75"/>
      <c r="K269" s="75"/>
      <c r="L269" s="75"/>
      <c r="M269" s="135">
        <v>7.29</v>
      </c>
      <c r="N269" s="135">
        <v>0</v>
      </c>
      <c r="O269" s="135">
        <v>50.01</v>
      </c>
      <c r="P269" s="135">
        <v>0</v>
      </c>
      <c r="Q269" s="75" t="s">
        <v>657</v>
      </c>
      <c r="R269" s="377"/>
    </row>
    <row r="270" spans="1:18" ht="63.75">
      <c r="A270" s="75">
        <v>47</v>
      </c>
      <c r="B270" s="75"/>
      <c r="C270" s="76" t="s">
        <v>49</v>
      </c>
      <c r="D270" s="129">
        <v>43957</v>
      </c>
      <c r="E270" s="71" t="s">
        <v>6</v>
      </c>
      <c r="F270" s="237">
        <v>982992</v>
      </c>
      <c r="G270" s="75"/>
      <c r="H270" s="79" t="s">
        <v>8658</v>
      </c>
      <c r="I270" s="75"/>
      <c r="J270" s="75"/>
      <c r="K270" s="75"/>
      <c r="L270" s="75"/>
      <c r="M270" s="135">
        <v>0</v>
      </c>
      <c r="N270" s="135">
        <v>1305300</v>
      </c>
      <c r="O270" s="135">
        <v>0</v>
      </c>
      <c r="P270" s="135">
        <v>8954358</v>
      </c>
      <c r="Q270" s="75" t="s">
        <v>657</v>
      </c>
      <c r="R270" s="377"/>
    </row>
    <row r="271" spans="1:18" ht="63.75">
      <c r="A271" s="75">
        <v>47</v>
      </c>
      <c r="B271" s="75"/>
      <c r="C271" s="76" t="s">
        <v>49</v>
      </c>
      <c r="D271" s="129">
        <v>43957</v>
      </c>
      <c r="E271" s="71" t="s">
        <v>11</v>
      </c>
      <c r="F271" s="237">
        <v>982992</v>
      </c>
      <c r="G271" s="75"/>
      <c r="H271" s="79" t="s">
        <v>8659</v>
      </c>
      <c r="I271" s="75"/>
      <c r="J271" s="75"/>
      <c r="K271" s="75"/>
      <c r="L271" s="75"/>
      <c r="M271" s="135">
        <v>7.29</v>
      </c>
      <c r="N271" s="135">
        <v>0</v>
      </c>
      <c r="O271" s="135">
        <v>50.01</v>
      </c>
      <c r="P271" s="135">
        <v>0</v>
      </c>
      <c r="Q271" s="75" t="s">
        <v>657</v>
      </c>
      <c r="R271" s="377"/>
    </row>
    <row r="272" spans="1:18" ht="51">
      <c r="A272" s="75" t="s">
        <v>553</v>
      </c>
      <c r="B272" s="75"/>
      <c r="C272" s="76" t="s">
        <v>605</v>
      </c>
      <c r="D272" s="129">
        <v>43958</v>
      </c>
      <c r="E272" s="71" t="s">
        <v>23</v>
      </c>
      <c r="F272" s="237">
        <v>19991</v>
      </c>
      <c r="G272" s="75"/>
      <c r="H272" s="79" t="s">
        <v>8660</v>
      </c>
      <c r="I272" s="75"/>
      <c r="J272" s="75"/>
      <c r="K272" s="75"/>
      <c r="L272" s="75"/>
      <c r="M272" s="135">
        <v>0</v>
      </c>
      <c r="N272" s="135">
        <v>0</v>
      </c>
      <c r="O272" s="135">
        <v>0.01</v>
      </c>
      <c r="P272" s="135">
        <v>0</v>
      </c>
      <c r="Q272" s="75" t="s">
        <v>657</v>
      </c>
      <c r="R272" s="377"/>
    </row>
    <row r="273" spans="1:18" ht="63.75">
      <c r="A273" s="75" t="s">
        <v>554</v>
      </c>
      <c r="B273" s="75"/>
      <c r="C273" s="76" t="s">
        <v>728</v>
      </c>
      <c r="D273" s="129">
        <v>43959</v>
      </c>
      <c r="E273" s="71" t="s">
        <v>20</v>
      </c>
      <c r="F273" s="237">
        <v>13555</v>
      </c>
      <c r="G273" s="75"/>
      <c r="H273" s="79" t="s">
        <v>8661</v>
      </c>
      <c r="I273" s="75"/>
      <c r="J273" s="75"/>
      <c r="K273" s="75"/>
      <c r="L273" s="75"/>
      <c r="M273" s="135">
        <v>1985192.47</v>
      </c>
      <c r="N273" s="135">
        <v>0</v>
      </c>
      <c r="O273" s="135">
        <v>13618420.34</v>
      </c>
      <c r="P273" s="135">
        <v>0</v>
      </c>
      <c r="Q273" s="75" t="s">
        <v>657</v>
      </c>
      <c r="R273" s="377"/>
    </row>
    <row r="274" spans="1:18" ht="51">
      <c r="A274" s="75" t="s">
        <v>554</v>
      </c>
      <c r="B274" s="75"/>
      <c r="C274" s="76" t="s">
        <v>728</v>
      </c>
      <c r="D274" s="129">
        <v>43962</v>
      </c>
      <c r="E274" s="71" t="s">
        <v>20</v>
      </c>
      <c r="F274" s="237">
        <v>13543</v>
      </c>
      <c r="G274" s="75"/>
      <c r="H274" s="79" t="s">
        <v>8662</v>
      </c>
      <c r="I274" s="75"/>
      <c r="J274" s="75"/>
      <c r="K274" s="75"/>
      <c r="L274" s="75"/>
      <c r="M274" s="135">
        <v>30036.6</v>
      </c>
      <c r="N274" s="135">
        <v>0</v>
      </c>
      <c r="O274" s="135">
        <v>206051.08</v>
      </c>
      <c r="P274" s="135">
        <v>0</v>
      </c>
      <c r="Q274" s="75" t="s">
        <v>657</v>
      </c>
      <c r="R274" s="377"/>
    </row>
    <row r="275" spans="1:18" ht="51">
      <c r="A275" s="75" t="s">
        <v>554</v>
      </c>
      <c r="B275" s="75"/>
      <c r="C275" s="76" t="s">
        <v>728</v>
      </c>
      <c r="D275" s="129">
        <v>43962</v>
      </c>
      <c r="E275" s="71" t="s">
        <v>20</v>
      </c>
      <c r="F275" s="237">
        <v>13540</v>
      </c>
      <c r="G275" s="75"/>
      <c r="H275" s="79" t="s">
        <v>8663</v>
      </c>
      <c r="I275" s="75"/>
      <c r="J275" s="75"/>
      <c r="K275" s="75"/>
      <c r="L275" s="75"/>
      <c r="M275" s="135">
        <v>2573195.33</v>
      </c>
      <c r="N275" s="135">
        <v>0</v>
      </c>
      <c r="O275" s="135">
        <v>17652119.960000001</v>
      </c>
      <c r="P275" s="135">
        <v>0</v>
      </c>
      <c r="Q275" s="75" t="s">
        <v>657</v>
      </c>
      <c r="R275" s="377"/>
    </row>
    <row r="276" spans="1:18" ht="63.75">
      <c r="A276" s="75">
        <v>512</v>
      </c>
      <c r="B276" s="75"/>
      <c r="C276" s="76" t="s">
        <v>730</v>
      </c>
      <c r="D276" s="129">
        <v>43962</v>
      </c>
      <c r="E276" s="71" t="s">
        <v>15</v>
      </c>
      <c r="F276" s="237">
        <v>1314786</v>
      </c>
      <c r="G276" s="75"/>
      <c r="H276" s="79" t="s">
        <v>8664</v>
      </c>
      <c r="I276" s="75"/>
      <c r="J276" s="75"/>
      <c r="K276" s="75"/>
      <c r="L276" s="75"/>
      <c r="M276" s="135">
        <v>7.29</v>
      </c>
      <c r="N276" s="135">
        <v>0</v>
      </c>
      <c r="O276" s="135">
        <v>50.01</v>
      </c>
      <c r="P276" s="135">
        <v>0</v>
      </c>
      <c r="Q276" s="75" t="s">
        <v>657</v>
      </c>
      <c r="R276" s="377"/>
    </row>
    <row r="277" spans="1:18" ht="63.75">
      <c r="A277" s="75">
        <v>512</v>
      </c>
      <c r="B277" s="75"/>
      <c r="C277" s="76" t="s">
        <v>730</v>
      </c>
      <c r="D277" s="129">
        <v>43962</v>
      </c>
      <c r="E277" s="71" t="s">
        <v>15</v>
      </c>
      <c r="F277" s="237">
        <v>1314806</v>
      </c>
      <c r="G277" s="75"/>
      <c r="H277" s="79" t="s">
        <v>8665</v>
      </c>
      <c r="I277" s="75"/>
      <c r="J277" s="75"/>
      <c r="K277" s="75"/>
      <c r="L277" s="75"/>
      <c r="M277" s="135">
        <v>7.29</v>
      </c>
      <c r="N277" s="135">
        <v>0</v>
      </c>
      <c r="O277" s="135">
        <v>50.01</v>
      </c>
      <c r="P277" s="135">
        <v>0</v>
      </c>
      <c r="Q277" s="75" t="s">
        <v>657</v>
      </c>
      <c r="R277" s="377"/>
    </row>
    <row r="278" spans="1:18" ht="51">
      <c r="A278" s="75" t="s">
        <v>553</v>
      </c>
      <c r="B278" s="75"/>
      <c r="C278" s="76" t="s">
        <v>605</v>
      </c>
      <c r="D278" s="129">
        <v>43962</v>
      </c>
      <c r="E278" s="71" t="s">
        <v>23</v>
      </c>
      <c r="F278" s="237">
        <v>20000</v>
      </c>
      <c r="G278" s="75"/>
      <c r="H278" s="79" t="s">
        <v>8666</v>
      </c>
      <c r="I278" s="75"/>
      <c r="J278" s="75"/>
      <c r="K278" s="75"/>
      <c r="L278" s="75"/>
      <c r="M278" s="135">
        <v>0</v>
      </c>
      <c r="N278" s="135">
        <v>0</v>
      </c>
      <c r="O278" s="135">
        <v>0</v>
      </c>
      <c r="P278" s="135">
        <v>0.01</v>
      </c>
      <c r="Q278" s="75" t="s">
        <v>657</v>
      </c>
      <c r="R278" s="377"/>
    </row>
    <row r="279" spans="1:18" ht="51">
      <c r="A279" s="75" t="s">
        <v>554</v>
      </c>
      <c r="B279" s="75"/>
      <c r="C279" s="76" t="s">
        <v>728</v>
      </c>
      <c r="D279" s="129">
        <v>43963</v>
      </c>
      <c r="E279" s="71" t="s">
        <v>20</v>
      </c>
      <c r="F279" s="237">
        <v>13478</v>
      </c>
      <c r="G279" s="75"/>
      <c r="H279" s="79" t="s">
        <v>8667</v>
      </c>
      <c r="I279" s="75"/>
      <c r="J279" s="75"/>
      <c r="K279" s="75"/>
      <c r="L279" s="75"/>
      <c r="M279" s="135">
        <v>69334.19</v>
      </c>
      <c r="N279" s="135">
        <v>0</v>
      </c>
      <c r="O279" s="135">
        <v>475632.54</v>
      </c>
      <c r="P279" s="135">
        <v>0</v>
      </c>
      <c r="Q279" s="75" t="s">
        <v>657</v>
      </c>
      <c r="R279" s="377"/>
    </row>
    <row r="280" spans="1:18" ht="63.75">
      <c r="A280" s="75">
        <v>512</v>
      </c>
      <c r="B280" s="75"/>
      <c r="C280" s="76" t="s">
        <v>730</v>
      </c>
      <c r="D280" s="129">
        <v>43963</v>
      </c>
      <c r="E280" s="71" t="s">
        <v>15</v>
      </c>
      <c r="F280" s="237">
        <v>1315230</v>
      </c>
      <c r="G280" s="75"/>
      <c r="H280" s="79" t="s">
        <v>8668</v>
      </c>
      <c r="I280" s="75"/>
      <c r="J280" s="75"/>
      <c r="K280" s="75"/>
      <c r="L280" s="75"/>
      <c r="M280" s="135">
        <v>7.29</v>
      </c>
      <c r="N280" s="135">
        <v>0</v>
      </c>
      <c r="O280" s="135">
        <v>50.01</v>
      </c>
      <c r="P280" s="135">
        <v>0</v>
      </c>
      <c r="Q280" s="75" t="s">
        <v>657</v>
      </c>
      <c r="R280" s="377"/>
    </row>
    <row r="281" spans="1:18" ht="51">
      <c r="A281" s="75" t="s">
        <v>553</v>
      </c>
      <c r="B281" s="75"/>
      <c r="C281" s="76" t="s">
        <v>605</v>
      </c>
      <c r="D281" s="129">
        <v>43963</v>
      </c>
      <c r="E281" s="71" t="s">
        <v>23</v>
      </c>
      <c r="F281" s="237">
        <v>20005</v>
      </c>
      <c r="G281" s="75"/>
      <c r="H281" s="79" t="s">
        <v>8669</v>
      </c>
      <c r="I281" s="75"/>
      <c r="J281" s="75"/>
      <c r="K281" s="75"/>
      <c r="L281" s="75"/>
      <c r="M281" s="135">
        <v>0</v>
      </c>
      <c r="N281" s="135">
        <v>0</v>
      </c>
      <c r="O281" s="135">
        <v>0.01</v>
      </c>
      <c r="P281" s="135">
        <v>0</v>
      </c>
      <c r="Q281" s="75" t="s">
        <v>657</v>
      </c>
      <c r="R281" s="377"/>
    </row>
    <row r="282" spans="1:18" ht="51">
      <c r="A282" s="75" t="s">
        <v>554</v>
      </c>
      <c r="B282" s="75"/>
      <c r="C282" s="76" t="s">
        <v>728</v>
      </c>
      <c r="D282" s="129">
        <v>43964</v>
      </c>
      <c r="E282" s="71" t="s">
        <v>20</v>
      </c>
      <c r="F282" s="237">
        <v>13484</v>
      </c>
      <c r="G282" s="75"/>
      <c r="H282" s="79" t="s">
        <v>8670</v>
      </c>
      <c r="I282" s="75"/>
      <c r="J282" s="75"/>
      <c r="K282" s="75"/>
      <c r="L282" s="75"/>
      <c r="M282" s="135">
        <v>57071.78</v>
      </c>
      <c r="N282" s="135">
        <v>0</v>
      </c>
      <c r="O282" s="135">
        <v>391512.41</v>
      </c>
      <c r="P282" s="135">
        <v>0</v>
      </c>
      <c r="Q282" s="75" t="s">
        <v>657</v>
      </c>
      <c r="R282" s="377"/>
    </row>
    <row r="283" spans="1:18" ht="51">
      <c r="A283" s="75" t="s">
        <v>554</v>
      </c>
      <c r="B283" s="75"/>
      <c r="C283" s="76" t="s">
        <v>728</v>
      </c>
      <c r="D283" s="129">
        <v>43964</v>
      </c>
      <c r="E283" s="71" t="s">
        <v>20</v>
      </c>
      <c r="F283" s="237">
        <v>13544</v>
      </c>
      <c r="G283" s="75"/>
      <c r="H283" s="79" t="s">
        <v>8671</v>
      </c>
      <c r="I283" s="75"/>
      <c r="J283" s="75"/>
      <c r="K283" s="75"/>
      <c r="L283" s="75"/>
      <c r="M283" s="135">
        <v>3830271.63</v>
      </c>
      <c r="N283" s="135">
        <v>0</v>
      </c>
      <c r="O283" s="135">
        <v>26275663.379999999</v>
      </c>
      <c r="P283" s="135">
        <v>0</v>
      </c>
      <c r="Q283" s="75" t="s">
        <v>657</v>
      </c>
      <c r="R283" s="377"/>
    </row>
    <row r="284" spans="1:18" ht="76.5">
      <c r="A284" s="75" t="s">
        <v>554</v>
      </c>
      <c r="B284" s="75"/>
      <c r="C284" s="76" t="s">
        <v>728</v>
      </c>
      <c r="D284" s="129">
        <v>43964</v>
      </c>
      <c r="E284" s="71" t="s">
        <v>6</v>
      </c>
      <c r="F284" s="237">
        <v>983462</v>
      </c>
      <c r="G284" s="75"/>
      <c r="H284" s="79" t="s">
        <v>8672</v>
      </c>
      <c r="I284" s="75"/>
      <c r="J284" s="75"/>
      <c r="K284" s="75"/>
      <c r="L284" s="75"/>
      <c r="M284" s="135">
        <v>0</v>
      </c>
      <c r="N284" s="135">
        <v>5918.75</v>
      </c>
      <c r="O284" s="135">
        <v>0</v>
      </c>
      <c r="P284" s="135">
        <v>40602.629999999997</v>
      </c>
      <c r="Q284" s="75" t="s">
        <v>657</v>
      </c>
      <c r="R284" s="377"/>
    </row>
    <row r="285" spans="1:18" ht="76.5">
      <c r="A285" s="75" t="s">
        <v>554</v>
      </c>
      <c r="B285" s="75"/>
      <c r="C285" s="76" t="s">
        <v>728</v>
      </c>
      <c r="D285" s="129">
        <v>43964</v>
      </c>
      <c r="E285" s="71" t="s">
        <v>13</v>
      </c>
      <c r="F285" s="237">
        <v>983477</v>
      </c>
      <c r="G285" s="75"/>
      <c r="H285" s="79" t="s">
        <v>8673</v>
      </c>
      <c r="I285" s="75"/>
      <c r="J285" s="75"/>
      <c r="K285" s="75"/>
      <c r="L285" s="75"/>
      <c r="M285" s="135">
        <v>112.77</v>
      </c>
      <c r="N285" s="135">
        <v>0</v>
      </c>
      <c r="O285" s="135">
        <v>773.6</v>
      </c>
      <c r="P285" s="135">
        <v>0</v>
      </c>
      <c r="Q285" s="75" t="s">
        <v>657</v>
      </c>
      <c r="R285" s="377"/>
    </row>
    <row r="286" spans="1:18" ht="51">
      <c r="A286" s="75" t="s">
        <v>553</v>
      </c>
      <c r="B286" s="75"/>
      <c r="C286" s="76" t="s">
        <v>605</v>
      </c>
      <c r="D286" s="129">
        <v>43964</v>
      </c>
      <c r="E286" s="71" t="s">
        <v>23</v>
      </c>
      <c r="F286" s="237">
        <v>20009</v>
      </c>
      <c r="G286" s="75"/>
      <c r="H286" s="79" t="s">
        <v>8674</v>
      </c>
      <c r="I286" s="75"/>
      <c r="J286" s="75"/>
      <c r="K286" s="75"/>
      <c r="L286" s="75"/>
      <c r="M286" s="135">
        <v>0</v>
      </c>
      <c r="N286" s="135">
        <v>0</v>
      </c>
      <c r="O286" s="135">
        <v>0.01</v>
      </c>
      <c r="P286" s="135">
        <v>0</v>
      </c>
      <c r="Q286" s="75" t="s">
        <v>657</v>
      </c>
      <c r="R286" s="377"/>
    </row>
    <row r="287" spans="1:18" ht="51">
      <c r="A287" s="75" t="s">
        <v>553</v>
      </c>
      <c r="B287" s="75"/>
      <c r="C287" s="76" t="s">
        <v>605</v>
      </c>
      <c r="D287" s="129">
        <v>43965</v>
      </c>
      <c r="E287" s="71" t="s">
        <v>23</v>
      </c>
      <c r="F287" s="237">
        <v>20013</v>
      </c>
      <c r="G287" s="75"/>
      <c r="H287" s="79" t="s">
        <v>8675</v>
      </c>
      <c r="I287" s="75"/>
      <c r="J287" s="75"/>
      <c r="K287" s="75"/>
      <c r="L287" s="75"/>
      <c r="M287" s="135">
        <v>0</v>
      </c>
      <c r="N287" s="135">
        <v>0</v>
      </c>
      <c r="O287" s="135">
        <v>0.01</v>
      </c>
      <c r="P287" s="135">
        <v>0</v>
      </c>
      <c r="Q287" s="75" t="s">
        <v>657</v>
      </c>
      <c r="R287" s="377"/>
    </row>
    <row r="288" spans="1:18" ht="63.75">
      <c r="A288" s="75" t="s">
        <v>554</v>
      </c>
      <c r="B288" s="75"/>
      <c r="C288" s="76" t="s">
        <v>728</v>
      </c>
      <c r="D288" s="129">
        <v>43966</v>
      </c>
      <c r="E288" s="71" t="s">
        <v>20</v>
      </c>
      <c r="F288" s="237">
        <v>13550</v>
      </c>
      <c r="G288" s="75"/>
      <c r="H288" s="79" t="s">
        <v>8676</v>
      </c>
      <c r="I288" s="75"/>
      <c r="J288" s="75"/>
      <c r="K288" s="75"/>
      <c r="L288" s="75"/>
      <c r="M288" s="135">
        <v>1202024.47</v>
      </c>
      <c r="N288" s="135">
        <v>0</v>
      </c>
      <c r="O288" s="135">
        <v>8245887.8600000003</v>
      </c>
      <c r="P288" s="135">
        <v>0</v>
      </c>
      <c r="Q288" s="75" t="s">
        <v>657</v>
      </c>
      <c r="R288" s="377"/>
    </row>
    <row r="289" spans="1:18" ht="63.75">
      <c r="A289" s="75">
        <v>512</v>
      </c>
      <c r="B289" s="75"/>
      <c r="C289" s="76" t="s">
        <v>730</v>
      </c>
      <c r="D289" s="129">
        <v>43966</v>
      </c>
      <c r="E289" s="71" t="s">
        <v>15</v>
      </c>
      <c r="F289" s="237">
        <v>1316626</v>
      </c>
      <c r="G289" s="75"/>
      <c r="H289" s="79" t="s">
        <v>8677</v>
      </c>
      <c r="I289" s="75"/>
      <c r="J289" s="75"/>
      <c r="K289" s="75"/>
      <c r="L289" s="75"/>
      <c r="M289" s="135">
        <v>7.29</v>
      </c>
      <c r="N289" s="135">
        <v>0</v>
      </c>
      <c r="O289" s="135">
        <v>50.01</v>
      </c>
      <c r="P289" s="135">
        <v>0</v>
      </c>
      <c r="Q289" s="75" t="s">
        <v>657</v>
      </c>
      <c r="R289" s="377"/>
    </row>
    <row r="290" spans="1:18" ht="51">
      <c r="A290" s="75" t="s">
        <v>554</v>
      </c>
      <c r="B290" s="75"/>
      <c r="C290" s="76" t="s">
        <v>728</v>
      </c>
      <c r="D290" s="129">
        <v>43966</v>
      </c>
      <c r="E290" s="71" t="s">
        <v>20</v>
      </c>
      <c r="F290" s="237">
        <v>13551</v>
      </c>
      <c r="G290" s="75"/>
      <c r="H290" s="79" t="s">
        <v>8678</v>
      </c>
      <c r="I290" s="75"/>
      <c r="J290" s="75"/>
      <c r="K290" s="75"/>
      <c r="L290" s="75"/>
      <c r="M290" s="135">
        <v>9909.66</v>
      </c>
      <c r="N290" s="135">
        <v>0</v>
      </c>
      <c r="O290" s="135">
        <v>67980.27</v>
      </c>
      <c r="P290" s="135">
        <v>0</v>
      </c>
      <c r="Q290" s="75" t="s">
        <v>657</v>
      </c>
      <c r="R290" s="377"/>
    </row>
    <row r="291" spans="1:18" ht="63.75">
      <c r="A291" s="75">
        <v>512</v>
      </c>
      <c r="B291" s="75"/>
      <c r="C291" s="76" t="s">
        <v>730</v>
      </c>
      <c r="D291" s="129">
        <v>43966</v>
      </c>
      <c r="E291" s="71" t="s">
        <v>15</v>
      </c>
      <c r="F291" s="237">
        <v>1316624</v>
      </c>
      <c r="G291" s="75"/>
      <c r="H291" s="79" t="s">
        <v>8679</v>
      </c>
      <c r="I291" s="75"/>
      <c r="J291" s="75"/>
      <c r="K291" s="75"/>
      <c r="L291" s="75"/>
      <c r="M291" s="135">
        <v>7.29</v>
      </c>
      <c r="N291" s="135">
        <v>0</v>
      </c>
      <c r="O291" s="135">
        <v>50.01</v>
      </c>
      <c r="P291" s="135">
        <v>0</v>
      </c>
      <c r="Q291" s="75" t="s">
        <v>657</v>
      </c>
      <c r="R291" s="377"/>
    </row>
    <row r="292" spans="1:18" ht="51">
      <c r="A292" s="75" t="s">
        <v>554</v>
      </c>
      <c r="B292" s="75"/>
      <c r="C292" s="76" t="s">
        <v>728</v>
      </c>
      <c r="D292" s="129">
        <v>43966</v>
      </c>
      <c r="E292" s="71" t="s">
        <v>20</v>
      </c>
      <c r="F292" s="237">
        <v>13486</v>
      </c>
      <c r="G292" s="75"/>
      <c r="H292" s="79" t="s">
        <v>8680</v>
      </c>
      <c r="I292" s="75"/>
      <c r="J292" s="75"/>
      <c r="K292" s="75"/>
      <c r="L292" s="75"/>
      <c r="M292" s="135">
        <v>7821.27</v>
      </c>
      <c r="N292" s="135">
        <v>0</v>
      </c>
      <c r="O292" s="135">
        <v>53653.91</v>
      </c>
      <c r="P292" s="135">
        <v>0</v>
      </c>
      <c r="Q292" s="75" t="s">
        <v>657</v>
      </c>
      <c r="R292" s="377"/>
    </row>
    <row r="293" spans="1:18" ht="51">
      <c r="A293" s="75" t="s">
        <v>554</v>
      </c>
      <c r="B293" s="75"/>
      <c r="C293" s="76" t="s">
        <v>728</v>
      </c>
      <c r="D293" s="129">
        <v>43966</v>
      </c>
      <c r="E293" s="71" t="s">
        <v>20</v>
      </c>
      <c r="F293" s="237">
        <v>13434</v>
      </c>
      <c r="G293" s="75"/>
      <c r="H293" s="79" t="s">
        <v>8681</v>
      </c>
      <c r="I293" s="75"/>
      <c r="J293" s="75"/>
      <c r="K293" s="75"/>
      <c r="L293" s="75"/>
      <c r="M293" s="135">
        <v>205330</v>
      </c>
      <c r="N293" s="135">
        <v>0</v>
      </c>
      <c r="O293" s="135">
        <v>1408563.8</v>
      </c>
      <c r="P293" s="135">
        <v>0</v>
      </c>
      <c r="Q293" s="75" t="s">
        <v>657</v>
      </c>
      <c r="R293" s="377"/>
    </row>
    <row r="294" spans="1:18" ht="51">
      <c r="A294" s="75" t="s">
        <v>554</v>
      </c>
      <c r="B294" s="75"/>
      <c r="C294" s="76" t="s">
        <v>728</v>
      </c>
      <c r="D294" s="129">
        <v>43966</v>
      </c>
      <c r="E294" s="71" t="s">
        <v>20</v>
      </c>
      <c r="F294" s="237">
        <v>13485</v>
      </c>
      <c r="G294" s="75"/>
      <c r="H294" s="79" t="s">
        <v>8682</v>
      </c>
      <c r="I294" s="75"/>
      <c r="J294" s="75"/>
      <c r="K294" s="75"/>
      <c r="L294" s="75"/>
      <c r="M294" s="135">
        <v>514628.78</v>
      </c>
      <c r="N294" s="135">
        <v>0</v>
      </c>
      <c r="O294" s="135">
        <v>3530353.43</v>
      </c>
      <c r="P294" s="135">
        <v>0</v>
      </c>
      <c r="Q294" s="75" t="s">
        <v>657</v>
      </c>
      <c r="R294" s="377"/>
    </row>
    <row r="295" spans="1:18" ht="63.75">
      <c r="A295" s="75" t="s">
        <v>553</v>
      </c>
      <c r="B295" s="75"/>
      <c r="C295" s="76" t="s">
        <v>605</v>
      </c>
      <c r="D295" s="129">
        <v>43966</v>
      </c>
      <c r="E295" s="71" t="s">
        <v>6</v>
      </c>
      <c r="F295" s="237">
        <v>983520</v>
      </c>
      <c r="G295" s="75"/>
      <c r="H295" s="79" t="s">
        <v>8683</v>
      </c>
      <c r="I295" s="75"/>
      <c r="J295" s="75"/>
      <c r="K295" s="75"/>
      <c r="L295" s="75"/>
      <c r="M295" s="135">
        <v>0</v>
      </c>
      <c r="N295" s="135">
        <v>675720.91</v>
      </c>
      <c r="O295" s="135">
        <v>0</v>
      </c>
      <c r="P295" s="135">
        <v>4635445.4400000004</v>
      </c>
      <c r="Q295" s="75" t="s">
        <v>657</v>
      </c>
      <c r="R295" s="377"/>
    </row>
    <row r="296" spans="1:18" ht="51">
      <c r="A296" s="75" t="s">
        <v>554</v>
      </c>
      <c r="B296" s="75"/>
      <c r="C296" s="76" t="s">
        <v>728</v>
      </c>
      <c r="D296" s="129">
        <v>43966</v>
      </c>
      <c r="E296" s="71" t="s">
        <v>20</v>
      </c>
      <c r="F296" s="237">
        <v>13531</v>
      </c>
      <c r="G296" s="75"/>
      <c r="H296" s="79" t="s">
        <v>8684</v>
      </c>
      <c r="I296" s="75"/>
      <c r="J296" s="75"/>
      <c r="K296" s="75"/>
      <c r="L296" s="75"/>
      <c r="M296" s="135">
        <v>1141275.58</v>
      </c>
      <c r="N296" s="135">
        <v>0</v>
      </c>
      <c r="O296" s="135">
        <v>7829150.4800000004</v>
      </c>
      <c r="P296" s="135">
        <v>0</v>
      </c>
      <c r="Q296" s="75" t="s">
        <v>657</v>
      </c>
      <c r="R296" s="377"/>
    </row>
    <row r="297" spans="1:18" ht="51">
      <c r="A297" s="75" t="s">
        <v>554</v>
      </c>
      <c r="B297" s="75"/>
      <c r="C297" s="76" t="s">
        <v>728</v>
      </c>
      <c r="D297" s="129">
        <v>43966</v>
      </c>
      <c r="E297" s="71" t="s">
        <v>20</v>
      </c>
      <c r="F297" s="237">
        <v>13532</v>
      </c>
      <c r="G297" s="75"/>
      <c r="H297" s="79" t="s">
        <v>8685</v>
      </c>
      <c r="I297" s="75"/>
      <c r="J297" s="75"/>
      <c r="K297" s="75"/>
      <c r="L297" s="75"/>
      <c r="M297" s="135">
        <v>16794.66</v>
      </c>
      <c r="N297" s="135">
        <v>0</v>
      </c>
      <c r="O297" s="135">
        <v>115211.37</v>
      </c>
      <c r="P297" s="135">
        <v>0</v>
      </c>
      <c r="Q297" s="75" t="s">
        <v>657</v>
      </c>
      <c r="R297" s="377"/>
    </row>
    <row r="298" spans="1:18" ht="51">
      <c r="A298" s="75" t="s">
        <v>554</v>
      </c>
      <c r="B298" s="75"/>
      <c r="C298" s="76" t="s">
        <v>728</v>
      </c>
      <c r="D298" s="129">
        <v>43966</v>
      </c>
      <c r="E298" s="71" t="s">
        <v>20</v>
      </c>
      <c r="F298" s="237">
        <v>13537</v>
      </c>
      <c r="G298" s="75"/>
      <c r="H298" s="79" t="s">
        <v>8686</v>
      </c>
      <c r="I298" s="75"/>
      <c r="J298" s="75"/>
      <c r="K298" s="75"/>
      <c r="L298" s="75"/>
      <c r="M298" s="135">
        <v>1353412.76</v>
      </c>
      <c r="N298" s="135">
        <v>0</v>
      </c>
      <c r="O298" s="135">
        <v>9284411.5299999993</v>
      </c>
      <c r="P298" s="135">
        <v>0</v>
      </c>
      <c r="Q298" s="75" t="s">
        <v>657</v>
      </c>
      <c r="R298" s="377"/>
    </row>
    <row r="299" spans="1:18" ht="51">
      <c r="A299" s="75" t="s">
        <v>554</v>
      </c>
      <c r="B299" s="75"/>
      <c r="C299" s="76" t="s">
        <v>728</v>
      </c>
      <c r="D299" s="129">
        <v>43966</v>
      </c>
      <c r="E299" s="71" t="s">
        <v>20</v>
      </c>
      <c r="F299" s="237">
        <v>13487</v>
      </c>
      <c r="G299" s="75"/>
      <c r="H299" s="79" t="s">
        <v>8687</v>
      </c>
      <c r="I299" s="75"/>
      <c r="J299" s="75"/>
      <c r="K299" s="75"/>
      <c r="L299" s="75"/>
      <c r="M299" s="135">
        <v>1376366.01</v>
      </c>
      <c r="N299" s="135">
        <v>0</v>
      </c>
      <c r="O299" s="135">
        <v>9441870.8300000001</v>
      </c>
      <c r="P299" s="135">
        <v>0</v>
      </c>
      <c r="Q299" s="75" t="s">
        <v>657</v>
      </c>
      <c r="R299" s="377"/>
    </row>
    <row r="300" spans="1:18" ht="51">
      <c r="A300" s="75" t="s">
        <v>554</v>
      </c>
      <c r="B300" s="75"/>
      <c r="C300" s="76" t="s">
        <v>728</v>
      </c>
      <c r="D300" s="129">
        <v>43966</v>
      </c>
      <c r="E300" s="71" t="s">
        <v>20</v>
      </c>
      <c r="F300" s="237">
        <v>13614</v>
      </c>
      <c r="G300" s="75"/>
      <c r="H300" s="79" t="s">
        <v>8688</v>
      </c>
      <c r="I300" s="75"/>
      <c r="J300" s="75"/>
      <c r="K300" s="75"/>
      <c r="L300" s="75"/>
      <c r="M300" s="135">
        <v>18660.73</v>
      </c>
      <c r="N300" s="135">
        <v>0</v>
      </c>
      <c r="O300" s="135">
        <v>128012.61</v>
      </c>
      <c r="P300" s="135">
        <v>0</v>
      </c>
      <c r="Q300" s="75" t="s">
        <v>657</v>
      </c>
      <c r="R300" s="377"/>
    </row>
    <row r="301" spans="1:18" ht="63.75">
      <c r="A301" s="75" t="s">
        <v>554</v>
      </c>
      <c r="B301" s="75"/>
      <c r="C301" s="76" t="s">
        <v>728</v>
      </c>
      <c r="D301" s="129">
        <v>43966</v>
      </c>
      <c r="E301" s="71" t="s">
        <v>20</v>
      </c>
      <c r="F301" s="237">
        <v>13533</v>
      </c>
      <c r="G301" s="75"/>
      <c r="H301" s="79" t="s">
        <v>8689</v>
      </c>
      <c r="I301" s="75"/>
      <c r="J301" s="75"/>
      <c r="K301" s="75"/>
      <c r="L301" s="75"/>
      <c r="M301" s="135">
        <v>159863.31</v>
      </c>
      <c r="N301" s="135">
        <v>0</v>
      </c>
      <c r="O301" s="135">
        <v>1096662.31</v>
      </c>
      <c r="P301" s="135">
        <v>0</v>
      </c>
      <c r="Q301" s="75" t="s">
        <v>657</v>
      </c>
      <c r="R301" s="377"/>
    </row>
    <row r="302" spans="1:18" ht="51">
      <c r="A302" s="75" t="s">
        <v>554</v>
      </c>
      <c r="B302" s="75"/>
      <c r="C302" s="76" t="s">
        <v>728</v>
      </c>
      <c r="D302" s="129">
        <v>43966</v>
      </c>
      <c r="E302" s="71" t="s">
        <v>20</v>
      </c>
      <c r="F302" s="237">
        <v>13534</v>
      </c>
      <c r="G302" s="75"/>
      <c r="H302" s="79" t="s">
        <v>8690</v>
      </c>
      <c r="I302" s="75"/>
      <c r="J302" s="75"/>
      <c r="K302" s="75"/>
      <c r="L302" s="75"/>
      <c r="M302" s="135">
        <v>1715.37</v>
      </c>
      <c r="N302" s="135">
        <v>0</v>
      </c>
      <c r="O302" s="135">
        <v>11767.44</v>
      </c>
      <c r="P302" s="135">
        <v>0</v>
      </c>
      <c r="Q302" s="75" t="s">
        <v>657</v>
      </c>
      <c r="R302" s="377"/>
    </row>
    <row r="303" spans="1:18" ht="63.75">
      <c r="A303" s="75" t="s">
        <v>554</v>
      </c>
      <c r="B303" s="75"/>
      <c r="C303" s="76" t="s">
        <v>728</v>
      </c>
      <c r="D303" s="129">
        <v>43966</v>
      </c>
      <c r="E303" s="71" t="s">
        <v>20</v>
      </c>
      <c r="F303" s="237">
        <v>13536</v>
      </c>
      <c r="G303" s="75"/>
      <c r="H303" s="79" t="s">
        <v>8691</v>
      </c>
      <c r="I303" s="75"/>
      <c r="J303" s="75"/>
      <c r="K303" s="75"/>
      <c r="L303" s="75"/>
      <c r="M303" s="135">
        <v>241777.18</v>
      </c>
      <c r="N303" s="135">
        <v>0</v>
      </c>
      <c r="O303" s="135">
        <v>1658591.45</v>
      </c>
      <c r="P303" s="135">
        <v>0</v>
      </c>
      <c r="Q303" s="75" t="s">
        <v>657</v>
      </c>
      <c r="R303" s="377"/>
    </row>
    <row r="304" spans="1:18" ht="51">
      <c r="A304" s="75" t="s">
        <v>553</v>
      </c>
      <c r="B304" s="75"/>
      <c r="C304" s="76" t="s">
        <v>605</v>
      </c>
      <c r="D304" s="129">
        <v>43966</v>
      </c>
      <c r="E304" s="71" t="s">
        <v>23</v>
      </c>
      <c r="F304" s="237">
        <v>20017</v>
      </c>
      <c r="G304" s="75"/>
      <c r="H304" s="79" t="s">
        <v>8692</v>
      </c>
      <c r="I304" s="75"/>
      <c r="J304" s="75"/>
      <c r="K304" s="75"/>
      <c r="L304" s="75"/>
      <c r="M304" s="135">
        <v>0</v>
      </c>
      <c r="N304" s="135">
        <v>0</v>
      </c>
      <c r="O304" s="135">
        <v>0.01</v>
      </c>
      <c r="P304" s="135">
        <v>0</v>
      </c>
      <c r="Q304" s="75" t="s">
        <v>657</v>
      </c>
      <c r="R304" s="377"/>
    </row>
    <row r="305" spans="1:18" ht="51">
      <c r="A305" s="75" t="s">
        <v>554</v>
      </c>
      <c r="B305" s="75"/>
      <c r="C305" s="76" t="s">
        <v>728</v>
      </c>
      <c r="D305" s="129">
        <v>43969</v>
      </c>
      <c r="E305" s="71" t="s">
        <v>20</v>
      </c>
      <c r="F305" s="237">
        <v>13522</v>
      </c>
      <c r="G305" s="75"/>
      <c r="H305" s="79" t="s">
        <v>8693</v>
      </c>
      <c r="I305" s="75"/>
      <c r="J305" s="75"/>
      <c r="K305" s="75"/>
      <c r="L305" s="75"/>
      <c r="M305" s="135">
        <v>131086.84</v>
      </c>
      <c r="N305" s="135">
        <v>0</v>
      </c>
      <c r="O305" s="135">
        <v>899255.72</v>
      </c>
      <c r="P305" s="135">
        <v>0</v>
      </c>
      <c r="Q305" s="75" t="s">
        <v>657</v>
      </c>
      <c r="R305" s="377"/>
    </row>
    <row r="306" spans="1:18" ht="51">
      <c r="A306" s="75" t="s">
        <v>554</v>
      </c>
      <c r="B306" s="75"/>
      <c r="C306" s="76" t="s">
        <v>728</v>
      </c>
      <c r="D306" s="129">
        <v>43969</v>
      </c>
      <c r="E306" s="71" t="s">
        <v>20</v>
      </c>
      <c r="F306" s="237">
        <v>13567</v>
      </c>
      <c r="G306" s="75"/>
      <c r="H306" s="79" t="s">
        <v>8694</v>
      </c>
      <c r="I306" s="75"/>
      <c r="J306" s="75"/>
      <c r="K306" s="75"/>
      <c r="L306" s="75"/>
      <c r="M306" s="135">
        <v>604260.69999999995</v>
      </c>
      <c r="N306" s="135">
        <v>0</v>
      </c>
      <c r="O306" s="135">
        <v>4145228.4</v>
      </c>
      <c r="P306" s="135">
        <v>0</v>
      </c>
      <c r="Q306" s="75" t="s">
        <v>657</v>
      </c>
      <c r="R306" s="377"/>
    </row>
    <row r="307" spans="1:18" ht="51">
      <c r="A307" s="75" t="s">
        <v>554</v>
      </c>
      <c r="B307" s="75"/>
      <c r="C307" s="76" t="s">
        <v>728</v>
      </c>
      <c r="D307" s="129">
        <v>43969</v>
      </c>
      <c r="E307" s="71" t="s">
        <v>20</v>
      </c>
      <c r="F307" s="237">
        <v>13523</v>
      </c>
      <c r="G307" s="75"/>
      <c r="H307" s="79" t="s">
        <v>8695</v>
      </c>
      <c r="I307" s="75"/>
      <c r="J307" s="75"/>
      <c r="K307" s="75"/>
      <c r="L307" s="75"/>
      <c r="M307" s="135">
        <v>140501.66</v>
      </c>
      <c r="N307" s="135">
        <v>0</v>
      </c>
      <c r="O307" s="135">
        <v>963841.39</v>
      </c>
      <c r="P307" s="135">
        <v>0</v>
      </c>
      <c r="Q307" s="75" t="s">
        <v>657</v>
      </c>
      <c r="R307" s="377"/>
    </row>
    <row r="308" spans="1:18" ht="51">
      <c r="A308" s="75" t="s">
        <v>554</v>
      </c>
      <c r="B308" s="75"/>
      <c r="C308" s="76" t="s">
        <v>728</v>
      </c>
      <c r="D308" s="129">
        <v>43969</v>
      </c>
      <c r="E308" s="71" t="s">
        <v>20</v>
      </c>
      <c r="F308" s="237">
        <v>13520</v>
      </c>
      <c r="G308" s="75"/>
      <c r="H308" s="79" t="s">
        <v>8696</v>
      </c>
      <c r="I308" s="75"/>
      <c r="J308" s="75"/>
      <c r="K308" s="75"/>
      <c r="L308" s="75"/>
      <c r="M308" s="135">
        <v>203761.09</v>
      </c>
      <c r="N308" s="135">
        <v>0</v>
      </c>
      <c r="O308" s="135">
        <v>1397801.08</v>
      </c>
      <c r="P308" s="135">
        <v>0</v>
      </c>
      <c r="Q308" s="75" t="s">
        <v>657</v>
      </c>
      <c r="R308" s="377"/>
    </row>
    <row r="309" spans="1:18" ht="63.75">
      <c r="A309" s="75" t="s">
        <v>554</v>
      </c>
      <c r="B309" s="75"/>
      <c r="C309" s="76" t="s">
        <v>728</v>
      </c>
      <c r="D309" s="129">
        <v>43969</v>
      </c>
      <c r="E309" s="71" t="s">
        <v>20</v>
      </c>
      <c r="F309" s="237">
        <v>13547</v>
      </c>
      <c r="G309" s="75"/>
      <c r="H309" s="79" t="s">
        <v>8697</v>
      </c>
      <c r="I309" s="75"/>
      <c r="J309" s="75"/>
      <c r="K309" s="75"/>
      <c r="L309" s="75"/>
      <c r="M309" s="135">
        <v>1250608.8500000001</v>
      </c>
      <c r="N309" s="135">
        <v>0</v>
      </c>
      <c r="O309" s="135">
        <v>8579176.7100000009</v>
      </c>
      <c r="P309" s="135">
        <v>0</v>
      </c>
      <c r="Q309" s="75" t="s">
        <v>657</v>
      </c>
      <c r="R309" s="377"/>
    </row>
    <row r="310" spans="1:18" ht="51">
      <c r="A310" s="75" t="s">
        <v>554</v>
      </c>
      <c r="B310" s="75"/>
      <c r="C310" s="76" t="s">
        <v>728</v>
      </c>
      <c r="D310" s="129">
        <v>43969</v>
      </c>
      <c r="E310" s="71" t="s">
        <v>20</v>
      </c>
      <c r="F310" s="237">
        <v>13515</v>
      </c>
      <c r="G310" s="75"/>
      <c r="H310" s="79" t="s">
        <v>8698</v>
      </c>
      <c r="I310" s="75"/>
      <c r="J310" s="75"/>
      <c r="K310" s="75"/>
      <c r="L310" s="75"/>
      <c r="M310" s="135">
        <v>60538.1</v>
      </c>
      <c r="N310" s="135">
        <v>0</v>
      </c>
      <c r="O310" s="135">
        <v>415291.37</v>
      </c>
      <c r="P310" s="135">
        <v>0</v>
      </c>
      <c r="Q310" s="75" t="s">
        <v>657</v>
      </c>
      <c r="R310" s="377"/>
    </row>
    <row r="311" spans="1:18" ht="51">
      <c r="A311" s="75" t="s">
        <v>554</v>
      </c>
      <c r="B311" s="75"/>
      <c r="C311" s="76" t="s">
        <v>728</v>
      </c>
      <c r="D311" s="129">
        <v>43969</v>
      </c>
      <c r="E311" s="71" t="s">
        <v>20</v>
      </c>
      <c r="F311" s="237">
        <v>13518</v>
      </c>
      <c r="G311" s="75"/>
      <c r="H311" s="79" t="s">
        <v>8699</v>
      </c>
      <c r="I311" s="75"/>
      <c r="J311" s="75"/>
      <c r="K311" s="75"/>
      <c r="L311" s="75"/>
      <c r="M311" s="135">
        <v>95690.67</v>
      </c>
      <c r="N311" s="135">
        <v>0</v>
      </c>
      <c r="O311" s="135">
        <v>656438</v>
      </c>
      <c r="P311" s="135">
        <v>0</v>
      </c>
      <c r="Q311" s="75" t="s">
        <v>657</v>
      </c>
      <c r="R311" s="377"/>
    </row>
    <row r="312" spans="1:18" ht="51">
      <c r="A312" s="75" t="s">
        <v>554</v>
      </c>
      <c r="B312" s="75"/>
      <c r="C312" s="76" t="s">
        <v>728</v>
      </c>
      <c r="D312" s="129">
        <v>43969</v>
      </c>
      <c r="E312" s="71" t="s">
        <v>20</v>
      </c>
      <c r="F312" s="237">
        <v>13517</v>
      </c>
      <c r="G312" s="75"/>
      <c r="H312" s="79" t="s">
        <v>8700</v>
      </c>
      <c r="I312" s="75"/>
      <c r="J312" s="75"/>
      <c r="K312" s="75"/>
      <c r="L312" s="75"/>
      <c r="M312" s="135">
        <v>134031.76999999999</v>
      </c>
      <c r="N312" s="135">
        <v>0</v>
      </c>
      <c r="O312" s="135">
        <v>919457.94</v>
      </c>
      <c r="P312" s="135">
        <v>0</v>
      </c>
      <c r="Q312" s="75" t="s">
        <v>657</v>
      </c>
      <c r="R312" s="377"/>
    </row>
    <row r="313" spans="1:18" ht="51">
      <c r="A313" s="75" t="s">
        <v>554</v>
      </c>
      <c r="B313" s="75"/>
      <c r="C313" s="76" t="s">
        <v>728</v>
      </c>
      <c r="D313" s="129">
        <v>43969</v>
      </c>
      <c r="E313" s="71" t="s">
        <v>20</v>
      </c>
      <c r="F313" s="237">
        <v>13510</v>
      </c>
      <c r="G313" s="75"/>
      <c r="H313" s="79" t="s">
        <v>8701</v>
      </c>
      <c r="I313" s="75"/>
      <c r="J313" s="75"/>
      <c r="K313" s="75"/>
      <c r="L313" s="75"/>
      <c r="M313" s="135">
        <v>608036</v>
      </c>
      <c r="N313" s="135">
        <v>0</v>
      </c>
      <c r="O313" s="135">
        <v>4171126.96</v>
      </c>
      <c r="P313" s="135">
        <v>0</v>
      </c>
      <c r="Q313" s="75" t="s">
        <v>657</v>
      </c>
      <c r="R313" s="377"/>
    </row>
    <row r="314" spans="1:18" ht="51">
      <c r="A314" s="75" t="s">
        <v>554</v>
      </c>
      <c r="B314" s="75"/>
      <c r="C314" s="76" t="s">
        <v>728</v>
      </c>
      <c r="D314" s="129">
        <v>43969</v>
      </c>
      <c r="E314" s="71" t="s">
        <v>20</v>
      </c>
      <c r="F314" s="237">
        <v>13511</v>
      </c>
      <c r="G314" s="75"/>
      <c r="H314" s="79" t="s">
        <v>8702</v>
      </c>
      <c r="I314" s="75"/>
      <c r="J314" s="75"/>
      <c r="K314" s="75"/>
      <c r="L314" s="75"/>
      <c r="M314" s="135">
        <v>7464.18</v>
      </c>
      <c r="N314" s="135">
        <v>0</v>
      </c>
      <c r="O314" s="135">
        <v>51204.27</v>
      </c>
      <c r="P314" s="135">
        <v>0</v>
      </c>
      <c r="Q314" s="75" t="s">
        <v>657</v>
      </c>
      <c r="R314" s="377"/>
    </row>
    <row r="315" spans="1:18" ht="51">
      <c r="A315" s="75" t="s">
        <v>554</v>
      </c>
      <c r="B315" s="75"/>
      <c r="C315" s="76" t="s">
        <v>728</v>
      </c>
      <c r="D315" s="129">
        <v>43969</v>
      </c>
      <c r="E315" s="71" t="s">
        <v>20</v>
      </c>
      <c r="F315" s="237">
        <v>13505</v>
      </c>
      <c r="G315" s="75"/>
      <c r="H315" s="79" t="s">
        <v>8703</v>
      </c>
      <c r="I315" s="75"/>
      <c r="J315" s="75"/>
      <c r="K315" s="75"/>
      <c r="L315" s="75"/>
      <c r="M315" s="135">
        <v>252604.16</v>
      </c>
      <c r="N315" s="135">
        <v>0</v>
      </c>
      <c r="O315" s="135">
        <v>1732864.54</v>
      </c>
      <c r="P315" s="135">
        <v>0</v>
      </c>
      <c r="Q315" s="75" t="s">
        <v>657</v>
      </c>
      <c r="R315" s="377"/>
    </row>
    <row r="316" spans="1:18" ht="63.75">
      <c r="A316" s="75">
        <v>512</v>
      </c>
      <c r="B316" s="75"/>
      <c r="C316" s="76" t="s">
        <v>730</v>
      </c>
      <c r="D316" s="129">
        <v>43969</v>
      </c>
      <c r="E316" s="71" t="s">
        <v>15</v>
      </c>
      <c r="F316" s="237">
        <v>1317391</v>
      </c>
      <c r="G316" s="75"/>
      <c r="H316" s="79" t="s">
        <v>8704</v>
      </c>
      <c r="I316" s="75"/>
      <c r="J316" s="75"/>
      <c r="K316" s="75"/>
      <c r="L316" s="75"/>
      <c r="M316" s="135">
        <v>7.29</v>
      </c>
      <c r="N316" s="135">
        <v>0</v>
      </c>
      <c r="O316" s="135">
        <v>50.01</v>
      </c>
      <c r="P316" s="135">
        <v>0</v>
      </c>
      <c r="Q316" s="75" t="s">
        <v>657</v>
      </c>
      <c r="R316" s="377"/>
    </row>
    <row r="317" spans="1:18" ht="51">
      <c r="A317" s="75" t="s">
        <v>554</v>
      </c>
      <c r="B317" s="75"/>
      <c r="C317" s="76" t="s">
        <v>728</v>
      </c>
      <c r="D317" s="129">
        <v>43969</v>
      </c>
      <c r="E317" s="71" t="s">
        <v>20</v>
      </c>
      <c r="F317" s="237">
        <v>13519</v>
      </c>
      <c r="G317" s="75"/>
      <c r="H317" s="79" t="s">
        <v>8705</v>
      </c>
      <c r="I317" s="75"/>
      <c r="J317" s="75"/>
      <c r="K317" s="75"/>
      <c r="L317" s="75"/>
      <c r="M317" s="135">
        <v>141995.79999999999</v>
      </c>
      <c r="N317" s="135">
        <v>0</v>
      </c>
      <c r="O317" s="135">
        <v>974091.19</v>
      </c>
      <c r="P317" s="135">
        <v>0</v>
      </c>
      <c r="Q317" s="75" t="s">
        <v>657</v>
      </c>
      <c r="R317" s="377"/>
    </row>
    <row r="318" spans="1:18" ht="51">
      <c r="A318" s="75">
        <v>10</v>
      </c>
      <c r="B318" s="75"/>
      <c r="C318" s="76" t="s">
        <v>41</v>
      </c>
      <c r="D318" s="129">
        <v>43970</v>
      </c>
      <c r="E318" s="71" t="s">
        <v>6</v>
      </c>
      <c r="F318" s="237">
        <v>1317963</v>
      </c>
      <c r="G318" s="75"/>
      <c r="H318" s="79" t="s">
        <v>8706</v>
      </c>
      <c r="I318" s="75"/>
      <c r="J318" s="75"/>
      <c r="K318" s="75"/>
      <c r="L318" s="75"/>
      <c r="M318" s="135">
        <v>0</v>
      </c>
      <c r="N318" s="135">
        <v>2954</v>
      </c>
      <c r="O318" s="135">
        <v>0</v>
      </c>
      <c r="P318" s="135">
        <v>20264.439999999999</v>
      </c>
      <c r="Q318" s="75" t="s">
        <v>657</v>
      </c>
      <c r="R318" s="377"/>
    </row>
    <row r="319" spans="1:18" ht="51">
      <c r="A319" s="75">
        <v>10</v>
      </c>
      <c r="B319" s="75"/>
      <c r="C319" s="76" t="s">
        <v>41</v>
      </c>
      <c r="D319" s="129">
        <v>43970</v>
      </c>
      <c r="E319" s="71" t="s">
        <v>15</v>
      </c>
      <c r="F319" s="237">
        <v>1317964</v>
      </c>
      <c r="G319" s="75"/>
      <c r="H319" s="79" t="s">
        <v>8707</v>
      </c>
      <c r="I319" s="75"/>
      <c r="J319" s="75"/>
      <c r="K319" s="75"/>
      <c r="L319" s="75"/>
      <c r="M319" s="135">
        <v>7.29</v>
      </c>
      <c r="N319" s="135">
        <v>0</v>
      </c>
      <c r="O319" s="135">
        <v>50.01</v>
      </c>
      <c r="P319" s="135">
        <v>0</v>
      </c>
      <c r="Q319" s="75" t="s">
        <v>657</v>
      </c>
      <c r="R319" s="377"/>
    </row>
    <row r="320" spans="1:18" ht="51">
      <c r="A320" s="75" t="s">
        <v>554</v>
      </c>
      <c r="B320" s="75"/>
      <c r="C320" s="76" t="s">
        <v>728</v>
      </c>
      <c r="D320" s="129">
        <v>43970</v>
      </c>
      <c r="E320" s="71" t="s">
        <v>20</v>
      </c>
      <c r="F320" s="237">
        <v>13525</v>
      </c>
      <c r="G320" s="75"/>
      <c r="H320" s="79" t="s">
        <v>8708</v>
      </c>
      <c r="I320" s="75"/>
      <c r="J320" s="75"/>
      <c r="K320" s="75"/>
      <c r="L320" s="75"/>
      <c r="M320" s="135">
        <v>435759.46</v>
      </c>
      <c r="N320" s="135">
        <v>0</v>
      </c>
      <c r="O320" s="135">
        <v>2989309.9</v>
      </c>
      <c r="P320" s="135">
        <v>0</v>
      </c>
      <c r="Q320" s="75" t="s">
        <v>657</v>
      </c>
      <c r="R320" s="377"/>
    </row>
    <row r="321" spans="1:18" ht="76.5">
      <c r="A321" s="75" t="s">
        <v>554</v>
      </c>
      <c r="B321" s="75"/>
      <c r="C321" s="76" t="s">
        <v>728</v>
      </c>
      <c r="D321" s="129">
        <v>43970</v>
      </c>
      <c r="E321" s="71" t="s">
        <v>20</v>
      </c>
      <c r="F321" s="237">
        <v>13560</v>
      </c>
      <c r="G321" s="75"/>
      <c r="H321" s="79" t="s">
        <v>8709</v>
      </c>
      <c r="I321" s="75"/>
      <c r="J321" s="75"/>
      <c r="K321" s="75"/>
      <c r="L321" s="75"/>
      <c r="M321" s="135">
        <v>15727.9</v>
      </c>
      <c r="N321" s="135">
        <v>0</v>
      </c>
      <c r="O321" s="135">
        <v>107893.39</v>
      </c>
      <c r="P321" s="135">
        <v>0</v>
      </c>
      <c r="Q321" s="75" t="s">
        <v>657</v>
      </c>
      <c r="R321" s="377"/>
    </row>
    <row r="322" spans="1:18" ht="51">
      <c r="A322" s="75" t="s">
        <v>554</v>
      </c>
      <c r="B322" s="75"/>
      <c r="C322" s="76" t="s">
        <v>728</v>
      </c>
      <c r="D322" s="129">
        <v>43971</v>
      </c>
      <c r="E322" s="71" t="s">
        <v>20</v>
      </c>
      <c r="F322" s="237">
        <v>13514</v>
      </c>
      <c r="G322" s="75"/>
      <c r="H322" s="79" t="s">
        <v>8710</v>
      </c>
      <c r="I322" s="75"/>
      <c r="J322" s="75"/>
      <c r="K322" s="75"/>
      <c r="L322" s="75"/>
      <c r="M322" s="135">
        <v>95824.44</v>
      </c>
      <c r="N322" s="135">
        <v>0</v>
      </c>
      <c r="O322" s="135">
        <v>657355.66</v>
      </c>
      <c r="P322" s="135">
        <v>0</v>
      </c>
      <c r="Q322" s="75" t="s">
        <v>657</v>
      </c>
      <c r="R322" s="377"/>
    </row>
    <row r="323" spans="1:18" ht="51">
      <c r="A323" s="75" t="s">
        <v>554</v>
      </c>
      <c r="B323" s="75"/>
      <c r="C323" s="76" t="s">
        <v>728</v>
      </c>
      <c r="D323" s="129">
        <v>43971</v>
      </c>
      <c r="E323" s="71" t="s">
        <v>20</v>
      </c>
      <c r="F323" s="237">
        <v>13542</v>
      </c>
      <c r="G323" s="75"/>
      <c r="H323" s="79" t="s">
        <v>8711</v>
      </c>
      <c r="I323" s="75"/>
      <c r="J323" s="75"/>
      <c r="K323" s="75"/>
      <c r="L323" s="75"/>
      <c r="M323" s="135">
        <v>3917178.08</v>
      </c>
      <c r="N323" s="135">
        <v>0</v>
      </c>
      <c r="O323" s="135">
        <v>26871841.629999999</v>
      </c>
      <c r="P323" s="135">
        <v>0</v>
      </c>
      <c r="Q323" s="75" t="s">
        <v>657</v>
      </c>
      <c r="R323" s="377"/>
    </row>
    <row r="324" spans="1:18" ht="63.75">
      <c r="A324" s="75">
        <v>512</v>
      </c>
      <c r="B324" s="75"/>
      <c r="C324" s="76" t="s">
        <v>730</v>
      </c>
      <c r="D324" s="129">
        <v>43971</v>
      </c>
      <c r="E324" s="71" t="s">
        <v>11</v>
      </c>
      <c r="F324" s="237">
        <v>983628</v>
      </c>
      <c r="G324" s="75"/>
      <c r="H324" s="79" t="s">
        <v>8712</v>
      </c>
      <c r="I324" s="75"/>
      <c r="J324" s="75"/>
      <c r="K324" s="75"/>
      <c r="L324" s="75"/>
      <c r="M324" s="135">
        <v>7.29</v>
      </c>
      <c r="N324" s="135">
        <v>0</v>
      </c>
      <c r="O324" s="135">
        <v>50.01</v>
      </c>
      <c r="P324" s="135">
        <v>0</v>
      </c>
      <c r="Q324" s="75" t="s">
        <v>657</v>
      </c>
      <c r="R324" s="377"/>
    </row>
    <row r="325" spans="1:18" ht="63.75">
      <c r="A325" s="75">
        <v>512</v>
      </c>
      <c r="B325" s="75"/>
      <c r="C325" s="76" t="s">
        <v>730</v>
      </c>
      <c r="D325" s="129">
        <v>43971</v>
      </c>
      <c r="E325" s="71" t="s">
        <v>15</v>
      </c>
      <c r="F325" s="237">
        <v>1318703</v>
      </c>
      <c r="G325" s="75"/>
      <c r="H325" s="79" t="s">
        <v>8713</v>
      </c>
      <c r="I325" s="75"/>
      <c r="J325" s="75"/>
      <c r="K325" s="75"/>
      <c r="L325" s="75"/>
      <c r="M325" s="135">
        <v>7.29</v>
      </c>
      <c r="N325" s="135">
        <v>0</v>
      </c>
      <c r="O325" s="135">
        <v>50.01</v>
      </c>
      <c r="P325" s="135">
        <v>0</v>
      </c>
      <c r="Q325" s="75" t="s">
        <v>657</v>
      </c>
      <c r="R325" s="377"/>
    </row>
    <row r="326" spans="1:18" ht="51">
      <c r="A326" s="75" t="s">
        <v>553</v>
      </c>
      <c r="B326" s="75"/>
      <c r="C326" s="76" t="s">
        <v>605</v>
      </c>
      <c r="D326" s="129">
        <v>43971</v>
      </c>
      <c r="E326" s="71" t="s">
        <v>23</v>
      </c>
      <c r="F326" s="237">
        <v>20030</v>
      </c>
      <c r="G326" s="75"/>
      <c r="H326" s="79" t="s">
        <v>8714</v>
      </c>
      <c r="I326" s="75"/>
      <c r="J326" s="75"/>
      <c r="K326" s="75"/>
      <c r="L326" s="75"/>
      <c r="M326" s="135">
        <v>0</v>
      </c>
      <c r="N326" s="135">
        <v>0</v>
      </c>
      <c r="O326" s="135">
        <v>0</v>
      </c>
      <c r="P326" s="135">
        <v>0.02</v>
      </c>
      <c r="Q326" s="75" t="s">
        <v>657</v>
      </c>
      <c r="R326" s="377"/>
    </row>
    <row r="327" spans="1:18" ht="63.75">
      <c r="A327" s="75">
        <v>512</v>
      </c>
      <c r="B327" s="75"/>
      <c r="C327" s="76" t="s">
        <v>730</v>
      </c>
      <c r="D327" s="129">
        <v>43972</v>
      </c>
      <c r="E327" s="71" t="s">
        <v>11</v>
      </c>
      <c r="F327" s="237">
        <v>983648</v>
      </c>
      <c r="G327" s="75"/>
      <c r="H327" s="79" t="s">
        <v>8715</v>
      </c>
      <c r="I327" s="75"/>
      <c r="J327" s="75"/>
      <c r="K327" s="75"/>
      <c r="L327" s="75"/>
      <c r="M327" s="135">
        <v>7.29</v>
      </c>
      <c r="N327" s="135">
        <v>0</v>
      </c>
      <c r="O327" s="135">
        <v>50.01</v>
      </c>
      <c r="P327" s="135">
        <v>0</v>
      </c>
      <c r="Q327" s="75" t="s">
        <v>657</v>
      </c>
      <c r="R327" s="377"/>
    </row>
    <row r="328" spans="1:18" ht="51">
      <c r="A328" s="75" t="s">
        <v>553</v>
      </c>
      <c r="B328" s="75"/>
      <c r="C328" s="76" t="s">
        <v>605</v>
      </c>
      <c r="D328" s="129">
        <v>43972</v>
      </c>
      <c r="E328" s="71" t="s">
        <v>6</v>
      </c>
      <c r="F328" s="237">
        <v>1319176</v>
      </c>
      <c r="G328" s="75"/>
      <c r="H328" s="79" t="s">
        <v>8716</v>
      </c>
      <c r="I328" s="75"/>
      <c r="J328" s="75"/>
      <c r="K328" s="75"/>
      <c r="L328" s="75"/>
      <c r="M328" s="135">
        <v>0</v>
      </c>
      <c r="N328" s="135">
        <v>2029.62</v>
      </c>
      <c r="O328" s="135">
        <v>0</v>
      </c>
      <c r="P328" s="135">
        <v>13923.19</v>
      </c>
      <c r="Q328" s="75" t="s">
        <v>657</v>
      </c>
      <c r="R328" s="377"/>
    </row>
    <row r="329" spans="1:18" ht="51">
      <c r="A329" s="75" t="s">
        <v>553</v>
      </c>
      <c r="B329" s="75"/>
      <c r="C329" s="76" t="s">
        <v>605</v>
      </c>
      <c r="D329" s="129">
        <v>43972</v>
      </c>
      <c r="E329" s="71" t="s">
        <v>15</v>
      </c>
      <c r="F329" s="237">
        <v>1319177</v>
      </c>
      <c r="G329" s="75"/>
      <c r="H329" s="79" t="s">
        <v>8717</v>
      </c>
      <c r="I329" s="75"/>
      <c r="J329" s="75"/>
      <c r="K329" s="75"/>
      <c r="L329" s="75"/>
      <c r="M329" s="135">
        <v>7.29</v>
      </c>
      <c r="N329" s="135">
        <v>0</v>
      </c>
      <c r="O329" s="135">
        <v>50.01</v>
      </c>
      <c r="P329" s="135">
        <v>0</v>
      </c>
      <c r="Q329" s="75" t="s">
        <v>657</v>
      </c>
      <c r="R329" s="377"/>
    </row>
    <row r="330" spans="1:18" ht="63.75">
      <c r="A330" s="75">
        <v>512</v>
      </c>
      <c r="B330" s="75"/>
      <c r="C330" s="76" t="s">
        <v>730</v>
      </c>
      <c r="D330" s="129">
        <v>43972</v>
      </c>
      <c r="E330" s="71" t="s">
        <v>15</v>
      </c>
      <c r="F330" s="237">
        <v>1319102</v>
      </c>
      <c r="G330" s="75"/>
      <c r="H330" s="79" t="s">
        <v>8718</v>
      </c>
      <c r="I330" s="75"/>
      <c r="J330" s="75"/>
      <c r="K330" s="75"/>
      <c r="L330" s="75"/>
      <c r="M330" s="135">
        <v>7.29</v>
      </c>
      <c r="N330" s="135">
        <v>0</v>
      </c>
      <c r="O330" s="135">
        <v>50.01</v>
      </c>
      <c r="P330" s="135">
        <v>0</v>
      </c>
      <c r="Q330" s="75" t="s">
        <v>657</v>
      </c>
      <c r="R330" s="377"/>
    </row>
    <row r="331" spans="1:18" ht="51">
      <c r="A331" s="75" t="s">
        <v>553</v>
      </c>
      <c r="B331" s="75"/>
      <c r="C331" s="76" t="s">
        <v>605</v>
      </c>
      <c r="D331" s="129">
        <v>43972</v>
      </c>
      <c r="E331" s="71" t="s">
        <v>23</v>
      </c>
      <c r="F331" s="237">
        <v>20034</v>
      </c>
      <c r="G331" s="75"/>
      <c r="H331" s="79" t="s">
        <v>8719</v>
      </c>
      <c r="I331" s="75"/>
      <c r="J331" s="75"/>
      <c r="K331" s="75"/>
      <c r="L331" s="75"/>
      <c r="M331" s="135">
        <v>0</v>
      </c>
      <c r="N331" s="135">
        <v>0</v>
      </c>
      <c r="O331" s="135">
        <v>0</v>
      </c>
      <c r="P331" s="135">
        <v>0.01</v>
      </c>
      <c r="Q331" s="75" t="s">
        <v>657</v>
      </c>
      <c r="R331" s="377"/>
    </row>
    <row r="332" spans="1:18" ht="51">
      <c r="A332" s="75" t="s">
        <v>554</v>
      </c>
      <c r="B332" s="75"/>
      <c r="C332" s="76" t="s">
        <v>728</v>
      </c>
      <c r="D332" s="129">
        <v>43973</v>
      </c>
      <c r="E332" s="71" t="s">
        <v>20</v>
      </c>
      <c r="F332" s="237">
        <v>13539</v>
      </c>
      <c r="G332" s="75"/>
      <c r="H332" s="79" t="s">
        <v>8720</v>
      </c>
      <c r="I332" s="75"/>
      <c r="J332" s="75"/>
      <c r="K332" s="75"/>
      <c r="L332" s="75"/>
      <c r="M332" s="135">
        <v>1075683.53</v>
      </c>
      <c r="N332" s="135">
        <v>0</v>
      </c>
      <c r="O332" s="135">
        <v>7379189.0199999996</v>
      </c>
      <c r="P332" s="135">
        <v>0</v>
      </c>
      <c r="Q332" s="75" t="s">
        <v>657</v>
      </c>
      <c r="R332" s="377"/>
    </row>
    <row r="333" spans="1:18" ht="51">
      <c r="A333" s="75" t="s">
        <v>554</v>
      </c>
      <c r="B333" s="75"/>
      <c r="C333" s="76" t="s">
        <v>728</v>
      </c>
      <c r="D333" s="129">
        <v>43976</v>
      </c>
      <c r="E333" s="71" t="s">
        <v>20</v>
      </c>
      <c r="F333" s="237">
        <v>983601</v>
      </c>
      <c r="G333" s="75"/>
      <c r="H333" s="79" t="s">
        <v>8721</v>
      </c>
      <c r="I333" s="75"/>
      <c r="J333" s="75"/>
      <c r="K333" s="75"/>
      <c r="L333" s="75"/>
      <c r="M333" s="135">
        <v>0</v>
      </c>
      <c r="N333" s="135">
        <v>15727.9</v>
      </c>
      <c r="O333" s="135">
        <v>0</v>
      </c>
      <c r="P333" s="135">
        <v>107893.39</v>
      </c>
      <c r="Q333" s="75" t="s">
        <v>657</v>
      </c>
      <c r="R333" s="377"/>
    </row>
    <row r="334" spans="1:18" ht="76.5">
      <c r="A334" s="75" t="s">
        <v>554</v>
      </c>
      <c r="B334" s="75"/>
      <c r="C334" s="76" t="s">
        <v>728</v>
      </c>
      <c r="D334" s="129">
        <v>43976</v>
      </c>
      <c r="E334" s="71" t="s">
        <v>20</v>
      </c>
      <c r="F334" s="237">
        <v>13560</v>
      </c>
      <c r="G334" s="75"/>
      <c r="H334" s="79" t="s">
        <v>8722</v>
      </c>
      <c r="I334" s="75"/>
      <c r="J334" s="75"/>
      <c r="K334" s="75"/>
      <c r="L334" s="75"/>
      <c r="M334" s="135">
        <v>15633.79</v>
      </c>
      <c r="N334" s="135">
        <v>0</v>
      </c>
      <c r="O334" s="135">
        <v>107247.8</v>
      </c>
      <c r="P334" s="135">
        <v>0</v>
      </c>
      <c r="Q334" s="75" t="s">
        <v>657</v>
      </c>
      <c r="R334" s="377"/>
    </row>
    <row r="335" spans="1:18" ht="51">
      <c r="A335" s="75" t="s">
        <v>553</v>
      </c>
      <c r="B335" s="75"/>
      <c r="C335" s="76" t="s">
        <v>605</v>
      </c>
      <c r="D335" s="129">
        <v>43976</v>
      </c>
      <c r="E335" s="71" t="s">
        <v>23</v>
      </c>
      <c r="F335" s="237">
        <v>20042</v>
      </c>
      <c r="G335" s="75"/>
      <c r="H335" s="79" t="s">
        <v>8723</v>
      </c>
      <c r="I335" s="75"/>
      <c r="J335" s="75"/>
      <c r="K335" s="75"/>
      <c r="L335" s="75"/>
      <c r="M335" s="135">
        <v>0</v>
      </c>
      <c r="N335" s="135">
        <v>0</v>
      </c>
      <c r="O335" s="135">
        <v>0</v>
      </c>
      <c r="P335" s="135">
        <v>0.02</v>
      </c>
      <c r="Q335" s="75" t="s">
        <v>657</v>
      </c>
      <c r="R335" s="377"/>
    </row>
    <row r="336" spans="1:18" ht="51">
      <c r="A336" s="75" t="s">
        <v>554</v>
      </c>
      <c r="B336" s="75"/>
      <c r="C336" s="76" t="s">
        <v>728</v>
      </c>
      <c r="D336" s="129">
        <v>43977</v>
      </c>
      <c r="E336" s="71" t="s">
        <v>20</v>
      </c>
      <c r="F336" s="237">
        <v>13482</v>
      </c>
      <c r="G336" s="75"/>
      <c r="H336" s="79" t="s">
        <v>8724</v>
      </c>
      <c r="I336" s="75"/>
      <c r="J336" s="75"/>
      <c r="K336" s="75"/>
      <c r="L336" s="75"/>
      <c r="M336" s="135">
        <v>1777467.15</v>
      </c>
      <c r="N336" s="135">
        <v>0</v>
      </c>
      <c r="O336" s="135">
        <v>12193424.65</v>
      </c>
      <c r="P336" s="135">
        <v>0</v>
      </c>
      <c r="Q336" s="75" t="s">
        <v>657</v>
      </c>
      <c r="R336" s="377"/>
    </row>
    <row r="337" spans="1:18" ht="51">
      <c r="A337" s="75" t="s">
        <v>554</v>
      </c>
      <c r="B337" s="75"/>
      <c r="C337" s="76" t="s">
        <v>728</v>
      </c>
      <c r="D337" s="129">
        <v>43977</v>
      </c>
      <c r="E337" s="71" t="s">
        <v>20</v>
      </c>
      <c r="F337" s="237">
        <v>13503</v>
      </c>
      <c r="G337" s="75"/>
      <c r="H337" s="79" t="s">
        <v>8725</v>
      </c>
      <c r="I337" s="75"/>
      <c r="J337" s="75"/>
      <c r="K337" s="75"/>
      <c r="L337" s="75"/>
      <c r="M337" s="135">
        <v>384341.12</v>
      </c>
      <c r="N337" s="135">
        <v>0</v>
      </c>
      <c r="O337" s="135">
        <v>2636580.08</v>
      </c>
      <c r="P337" s="135">
        <v>0</v>
      </c>
      <c r="Q337" s="75" t="s">
        <v>657</v>
      </c>
      <c r="R337" s="377"/>
    </row>
    <row r="338" spans="1:18" ht="51">
      <c r="A338" s="75" t="s">
        <v>554</v>
      </c>
      <c r="B338" s="75"/>
      <c r="C338" s="76" t="s">
        <v>728</v>
      </c>
      <c r="D338" s="129">
        <v>43977</v>
      </c>
      <c r="E338" s="71" t="s">
        <v>20</v>
      </c>
      <c r="F338" s="237">
        <v>13480</v>
      </c>
      <c r="G338" s="75"/>
      <c r="H338" s="79" t="s">
        <v>8726</v>
      </c>
      <c r="I338" s="75"/>
      <c r="J338" s="75"/>
      <c r="K338" s="75"/>
      <c r="L338" s="75"/>
      <c r="M338" s="135">
        <v>439424.12</v>
      </c>
      <c r="N338" s="135">
        <v>0</v>
      </c>
      <c r="O338" s="135">
        <v>3014449.46</v>
      </c>
      <c r="P338" s="135">
        <v>0</v>
      </c>
      <c r="Q338" s="75" t="s">
        <v>657</v>
      </c>
      <c r="R338" s="377"/>
    </row>
    <row r="339" spans="1:18" ht="51">
      <c r="A339" s="75" t="s">
        <v>554</v>
      </c>
      <c r="B339" s="75"/>
      <c r="C339" s="76" t="s">
        <v>728</v>
      </c>
      <c r="D339" s="129">
        <v>43977</v>
      </c>
      <c r="E339" s="71" t="s">
        <v>20</v>
      </c>
      <c r="F339" s="237">
        <v>13479</v>
      </c>
      <c r="G339" s="75"/>
      <c r="H339" s="79" t="s">
        <v>8727</v>
      </c>
      <c r="I339" s="75"/>
      <c r="J339" s="75"/>
      <c r="K339" s="75"/>
      <c r="L339" s="75"/>
      <c r="M339" s="135">
        <v>19376.560000000001</v>
      </c>
      <c r="N339" s="135">
        <v>0</v>
      </c>
      <c r="O339" s="135">
        <v>132923.20000000001</v>
      </c>
      <c r="P339" s="135">
        <v>0</v>
      </c>
      <c r="Q339" s="75" t="s">
        <v>657</v>
      </c>
      <c r="R339" s="377"/>
    </row>
    <row r="340" spans="1:18" ht="51">
      <c r="A340" s="75" t="s">
        <v>554</v>
      </c>
      <c r="B340" s="75"/>
      <c r="C340" s="76" t="s">
        <v>728</v>
      </c>
      <c r="D340" s="129">
        <v>43977</v>
      </c>
      <c r="E340" s="71" t="s">
        <v>20</v>
      </c>
      <c r="F340" s="237">
        <v>13481</v>
      </c>
      <c r="G340" s="75"/>
      <c r="H340" s="79" t="s">
        <v>8728</v>
      </c>
      <c r="I340" s="75"/>
      <c r="J340" s="75"/>
      <c r="K340" s="75"/>
      <c r="L340" s="75"/>
      <c r="M340" s="135">
        <v>466656.11</v>
      </c>
      <c r="N340" s="135">
        <v>0</v>
      </c>
      <c r="O340" s="135">
        <v>3201260.91</v>
      </c>
      <c r="P340" s="135">
        <v>0</v>
      </c>
      <c r="Q340" s="75" t="s">
        <v>657</v>
      </c>
      <c r="R340" s="377"/>
    </row>
    <row r="341" spans="1:18" ht="51">
      <c r="A341" s="75" t="s">
        <v>554</v>
      </c>
      <c r="B341" s="75"/>
      <c r="C341" s="76" t="s">
        <v>728</v>
      </c>
      <c r="D341" s="129">
        <v>43977</v>
      </c>
      <c r="E341" s="71" t="s">
        <v>20</v>
      </c>
      <c r="F341" s="237">
        <v>13521</v>
      </c>
      <c r="G341" s="75"/>
      <c r="H341" s="79" t="s">
        <v>8729</v>
      </c>
      <c r="I341" s="75"/>
      <c r="J341" s="75"/>
      <c r="K341" s="75"/>
      <c r="L341" s="75"/>
      <c r="M341" s="135">
        <v>13132.18</v>
      </c>
      <c r="N341" s="135">
        <v>0</v>
      </c>
      <c r="O341" s="135">
        <v>90086.75</v>
      </c>
      <c r="P341" s="135">
        <v>0</v>
      </c>
      <c r="Q341" s="75" t="s">
        <v>657</v>
      </c>
      <c r="R341" s="377"/>
    </row>
    <row r="342" spans="1:18" ht="63.75">
      <c r="A342" s="75" t="s">
        <v>554</v>
      </c>
      <c r="B342" s="75"/>
      <c r="C342" s="76" t="s">
        <v>728</v>
      </c>
      <c r="D342" s="129">
        <v>43977</v>
      </c>
      <c r="E342" s="71" t="s">
        <v>20</v>
      </c>
      <c r="F342" s="237">
        <v>13489</v>
      </c>
      <c r="G342" s="75"/>
      <c r="H342" s="79" t="s">
        <v>8730</v>
      </c>
      <c r="I342" s="75"/>
      <c r="J342" s="75"/>
      <c r="K342" s="75"/>
      <c r="L342" s="75"/>
      <c r="M342" s="135">
        <v>178993.55</v>
      </c>
      <c r="N342" s="135">
        <v>0</v>
      </c>
      <c r="O342" s="135">
        <v>1227895.75</v>
      </c>
      <c r="P342" s="135">
        <v>0</v>
      </c>
      <c r="Q342" s="75" t="s">
        <v>657</v>
      </c>
      <c r="R342" s="377"/>
    </row>
    <row r="343" spans="1:18" ht="51">
      <c r="A343" s="75" t="s">
        <v>554</v>
      </c>
      <c r="B343" s="75"/>
      <c r="C343" s="76" t="s">
        <v>728</v>
      </c>
      <c r="D343" s="129">
        <v>43977</v>
      </c>
      <c r="E343" s="71" t="s">
        <v>20</v>
      </c>
      <c r="F343" s="237">
        <v>13495</v>
      </c>
      <c r="G343" s="75"/>
      <c r="H343" s="79" t="s">
        <v>8731</v>
      </c>
      <c r="I343" s="75"/>
      <c r="J343" s="75"/>
      <c r="K343" s="75"/>
      <c r="L343" s="75"/>
      <c r="M343" s="135">
        <v>9188.3799999999992</v>
      </c>
      <c r="N343" s="135">
        <v>0</v>
      </c>
      <c r="O343" s="135">
        <v>63032.29</v>
      </c>
      <c r="P343" s="135">
        <v>0</v>
      </c>
      <c r="Q343" s="75" t="s">
        <v>657</v>
      </c>
      <c r="R343" s="377"/>
    </row>
    <row r="344" spans="1:18" ht="51">
      <c r="A344" s="75" t="s">
        <v>554</v>
      </c>
      <c r="B344" s="75"/>
      <c r="C344" s="76" t="s">
        <v>728</v>
      </c>
      <c r="D344" s="129">
        <v>43977</v>
      </c>
      <c r="E344" s="71" t="s">
        <v>20</v>
      </c>
      <c r="F344" s="237">
        <v>13530</v>
      </c>
      <c r="G344" s="75"/>
      <c r="H344" s="79" t="s">
        <v>8732</v>
      </c>
      <c r="I344" s="75"/>
      <c r="J344" s="75"/>
      <c r="K344" s="75"/>
      <c r="L344" s="75"/>
      <c r="M344" s="135">
        <v>26369.47</v>
      </c>
      <c r="N344" s="135">
        <v>0</v>
      </c>
      <c r="O344" s="135">
        <v>180894.56</v>
      </c>
      <c r="P344" s="135">
        <v>0</v>
      </c>
      <c r="Q344" s="75" t="s">
        <v>657</v>
      </c>
      <c r="R344" s="377"/>
    </row>
    <row r="345" spans="1:18" ht="51">
      <c r="A345" s="75" t="s">
        <v>554</v>
      </c>
      <c r="B345" s="75"/>
      <c r="C345" s="76" t="s">
        <v>728</v>
      </c>
      <c r="D345" s="129">
        <v>43977</v>
      </c>
      <c r="E345" s="71" t="s">
        <v>20</v>
      </c>
      <c r="F345" s="237">
        <v>13528</v>
      </c>
      <c r="G345" s="75"/>
      <c r="H345" s="79" t="s">
        <v>8733</v>
      </c>
      <c r="I345" s="75"/>
      <c r="J345" s="75"/>
      <c r="K345" s="75"/>
      <c r="L345" s="75"/>
      <c r="M345" s="135">
        <v>3701728.97</v>
      </c>
      <c r="N345" s="135">
        <v>0</v>
      </c>
      <c r="O345" s="135">
        <v>25393860.73</v>
      </c>
      <c r="P345" s="135">
        <v>0</v>
      </c>
      <c r="Q345" s="75" t="s">
        <v>657</v>
      </c>
      <c r="R345" s="377"/>
    </row>
    <row r="346" spans="1:18" ht="63.75">
      <c r="A346" s="75" t="s">
        <v>554</v>
      </c>
      <c r="B346" s="75"/>
      <c r="C346" s="76" t="s">
        <v>728</v>
      </c>
      <c r="D346" s="129">
        <v>43977</v>
      </c>
      <c r="E346" s="71" t="s">
        <v>20</v>
      </c>
      <c r="F346" s="237">
        <v>13516</v>
      </c>
      <c r="G346" s="75"/>
      <c r="H346" s="79" t="s">
        <v>8734</v>
      </c>
      <c r="I346" s="75"/>
      <c r="J346" s="75"/>
      <c r="K346" s="75"/>
      <c r="L346" s="75"/>
      <c r="M346" s="135">
        <v>1635810.54</v>
      </c>
      <c r="N346" s="135">
        <v>0</v>
      </c>
      <c r="O346" s="135">
        <v>11221660.300000001</v>
      </c>
      <c r="P346" s="135">
        <v>0</v>
      </c>
      <c r="Q346" s="75" t="s">
        <v>657</v>
      </c>
      <c r="R346" s="377"/>
    </row>
    <row r="347" spans="1:18" ht="63.75">
      <c r="A347" s="75">
        <v>512</v>
      </c>
      <c r="B347" s="75"/>
      <c r="C347" s="76" t="s">
        <v>730</v>
      </c>
      <c r="D347" s="129">
        <v>43977</v>
      </c>
      <c r="E347" s="71" t="s">
        <v>11</v>
      </c>
      <c r="F347" s="237">
        <v>983826</v>
      </c>
      <c r="G347" s="75"/>
      <c r="H347" s="79" t="s">
        <v>8735</v>
      </c>
      <c r="I347" s="75"/>
      <c r="J347" s="75"/>
      <c r="K347" s="75"/>
      <c r="L347" s="75"/>
      <c r="M347" s="135">
        <v>7.29</v>
      </c>
      <c r="N347" s="135">
        <v>0</v>
      </c>
      <c r="O347" s="135">
        <v>50.01</v>
      </c>
      <c r="P347" s="135">
        <v>0</v>
      </c>
      <c r="Q347" s="75" t="s">
        <v>657</v>
      </c>
      <c r="R347" s="377"/>
    </row>
    <row r="348" spans="1:18" ht="51">
      <c r="A348" s="75" t="s">
        <v>554</v>
      </c>
      <c r="B348" s="75"/>
      <c r="C348" s="76" t="s">
        <v>728</v>
      </c>
      <c r="D348" s="129">
        <v>43977</v>
      </c>
      <c r="E348" s="71" t="s">
        <v>20</v>
      </c>
      <c r="F348" s="237">
        <v>13490</v>
      </c>
      <c r="G348" s="75"/>
      <c r="H348" s="79" t="s">
        <v>8736</v>
      </c>
      <c r="I348" s="75"/>
      <c r="J348" s="75"/>
      <c r="K348" s="75"/>
      <c r="L348" s="75"/>
      <c r="M348" s="135">
        <v>1409.32</v>
      </c>
      <c r="N348" s="135">
        <v>0</v>
      </c>
      <c r="O348" s="135">
        <v>9667.94</v>
      </c>
      <c r="P348" s="135">
        <v>0</v>
      </c>
      <c r="Q348" s="75" t="s">
        <v>657</v>
      </c>
      <c r="R348" s="377"/>
    </row>
    <row r="349" spans="1:18" ht="51">
      <c r="A349" s="75" t="s">
        <v>553</v>
      </c>
      <c r="B349" s="75"/>
      <c r="C349" s="76" t="s">
        <v>605</v>
      </c>
      <c r="D349" s="129">
        <v>43977</v>
      </c>
      <c r="E349" s="71" t="s">
        <v>23</v>
      </c>
      <c r="F349" s="237">
        <v>20046</v>
      </c>
      <c r="G349" s="75"/>
      <c r="H349" s="79" t="s">
        <v>8737</v>
      </c>
      <c r="I349" s="75"/>
      <c r="J349" s="75"/>
      <c r="K349" s="75"/>
      <c r="L349" s="75"/>
      <c r="M349" s="135">
        <v>0</v>
      </c>
      <c r="N349" s="135">
        <v>0</v>
      </c>
      <c r="O349" s="135">
        <v>0.04</v>
      </c>
      <c r="P349" s="135">
        <v>0</v>
      </c>
      <c r="Q349" s="75" t="s">
        <v>657</v>
      </c>
      <c r="R349" s="377"/>
    </row>
    <row r="350" spans="1:18" ht="51">
      <c r="A350" s="75" t="s">
        <v>554</v>
      </c>
      <c r="B350" s="75"/>
      <c r="C350" s="76" t="s">
        <v>728</v>
      </c>
      <c r="D350" s="129">
        <v>43978</v>
      </c>
      <c r="E350" s="71" t="s">
        <v>20</v>
      </c>
      <c r="F350" s="237">
        <v>13499</v>
      </c>
      <c r="G350" s="75"/>
      <c r="H350" s="79" t="s">
        <v>8738</v>
      </c>
      <c r="I350" s="75"/>
      <c r="J350" s="75"/>
      <c r="K350" s="75"/>
      <c r="L350" s="75"/>
      <c r="M350" s="135">
        <v>1844.59</v>
      </c>
      <c r="N350" s="135">
        <v>0</v>
      </c>
      <c r="O350" s="135">
        <v>12653.89</v>
      </c>
      <c r="P350" s="135">
        <v>0</v>
      </c>
      <c r="Q350" s="75" t="s">
        <v>657</v>
      </c>
      <c r="R350" s="377"/>
    </row>
    <row r="351" spans="1:18" ht="51">
      <c r="A351" s="75" t="s">
        <v>554</v>
      </c>
      <c r="B351" s="75"/>
      <c r="C351" s="76" t="s">
        <v>728</v>
      </c>
      <c r="D351" s="129">
        <v>43978</v>
      </c>
      <c r="E351" s="71" t="s">
        <v>20</v>
      </c>
      <c r="F351" s="237">
        <v>13509</v>
      </c>
      <c r="G351" s="75"/>
      <c r="H351" s="79" t="s">
        <v>8739</v>
      </c>
      <c r="I351" s="75"/>
      <c r="J351" s="75"/>
      <c r="K351" s="75"/>
      <c r="L351" s="75"/>
      <c r="M351" s="135">
        <v>9328.68</v>
      </c>
      <c r="N351" s="135">
        <v>0</v>
      </c>
      <c r="O351" s="135">
        <v>63994.74</v>
      </c>
      <c r="P351" s="135">
        <v>0</v>
      </c>
      <c r="Q351" s="75" t="s">
        <v>657</v>
      </c>
      <c r="R351" s="377"/>
    </row>
    <row r="352" spans="1:18" ht="51">
      <c r="A352" s="75" t="s">
        <v>554</v>
      </c>
      <c r="B352" s="75"/>
      <c r="C352" s="76" t="s">
        <v>728</v>
      </c>
      <c r="D352" s="129">
        <v>43978</v>
      </c>
      <c r="E352" s="71" t="s">
        <v>20</v>
      </c>
      <c r="F352" s="237">
        <v>13498</v>
      </c>
      <c r="G352" s="75"/>
      <c r="H352" s="79" t="s">
        <v>8740</v>
      </c>
      <c r="I352" s="75"/>
      <c r="J352" s="75"/>
      <c r="K352" s="75"/>
      <c r="L352" s="75"/>
      <c r="M352" s="135">
        <v>117958.02</v>
      </c>
      <c r="N352" s="135">
        <v>0</v>
      </c>
      <c r="O352" s="135">
        <v>809192.02</v>
      </c>
      <c r="P352" s="135">
        <v>0</v>
      </c>
      <c r="Q352" s="75" t="s">
        <v>657</v>
      </c>
      <c r="R352" s="377"/>
    </row>
    <row r="353" spans="1:18" ht="51">
      <c r="A353" s="75" t="s">
        <v>554</v>
      </c>
      <c r="B353" s="75"/>
      <c r="C353" s="76" t="s">
        <v>728</v>
      </c>
      <c r="D353" s="129">
        <v>43978</v>
      </c>
      <c r="E353" s="71" t="s">
        <v>20</v>
      </c>
      <c r="F353" s="237">
        <v>13497</v>
      </c>
      <c r="G353" s="75"/>
      <c r="H353" s="79" t="s">
        <v>8741</v>
      </c>
      <c r="I353" s="75"/>
      <c r="J353" s="75"/>
      <c r="K353" s="75"/>
      <c r="L353" s="75"/>
      <c r="M353" s="135">
        <v>7462.95</v>
      </c>
      <c r="N353" s="135">
        <v>0</v>
      </c>
      <c r="O353" s="135">
        <v>51195.839999999997</v>
      </c>
      <c r="P353" s="135">
        <v>0</v>
      </c>
      <c r="Q353" s="75" t="s">
        <v>657</v>
      </c>
      <c r="R353" s="377"/>
    </row>
    <row r="354" spans="1:18" ht="51">
      <c r="A354" s="75" t="s">
        <v>554</v>
      </c>
      <c r="B354" s="75"/>
      <c r="C354" s="76" t="s">
        <v>728</v>
      </c>
      <c r="D354" s="129">
        <v>43978</v>
      </c>
      <c r="E354" s="71" t="s">
        <v>20</v>
      </c>
      <c r="F354" s="237">
        <v>13506</v>
      </c>
      <c r="G354" s="75"/>
      <c r="H354" s="79" t="s">
        <v>8742</v>
      </c>
      <c r="I354" s="75"/>
      <c r="J354" s="75"/>
      <c r="K354" s="75"/>
      <c r="L354" s="75"/>
      <c r="M354" s="135">
        <v>518482.48</v>
      </c>
      <c r="N354" s="135">
        <v>0</v>
      </c>
      <c r="O354" s="135">
        <v>3556789.81</v>
      </c>
      <c r="P354" s="135">
        <v>0</v>
      </c>
      <c r="Q354" s="75" t="s">
        <v>657</v>
      </c>
      <c r="R354" s="377"/>
    </row>
    <row r="355" spans="1:18" ht="51">
      <c r="A355" s="75" t="s">
        <v>554</v>
      </c>
      <c r="B355" s="75"/>
      <c r="C355" s="76" t="s">
        <v>728</v>
      </c>
      <c r="D355" s="129">
        <v>43978</v>
      </c>
      <c r="E355" s="71" t="s">
        <v>20</v>
      </c>
      <c r="F355" s="237">
        <v>13496</v>
      </c>
      <c r="G355" s="75"/>
      <c r="H355" s="79" t="s">
        <v>8743</v>
      </c>
      <c r="I355" s="75"/>
      <c r="J355" s="75"/>
      <c r="K355" s="75"/>
      <c r="L355" s="75"/>
      <c r="M355" s="135">
        <v>506534.29</v>
      </c>
      <c r="N355" s="135">
        <v>0</v>
      </c>
      <c r="O355" s="135">
        <v>3474825.23</v>
      </c>
      <c r="P355" s="135">
        <v>0</v>
      </c>
      <c r="Q355" s="75" t="s">
        <v>657</v>
      </c>
      <c r="R355" s="377"/>
    </row>
    <row r="356" spans="1:18" ht="51">
      <c r="A356" s="75" t="s">
        <v>554</v>
      </c>
      <c r="B356" s="75"/>
      <c r="C356" s="76" t="s">
        <v>728</v>
      </c>
      <c r="D356" s="129">
        <v>43978</v>
      </c>
      <c r="E356" s="71" t="s">
        <v>20</v>
      </c>
      <c r="F356" s="237">
        <v>13507</v>
      </c>
      <c r="G356" s="75"/>
      <c r="H356" s="79" t="s">
        <v>8744</v>
      </c>
      <c r="I356" s="75"/>
      <c r="J356" s="75"/>
      <c r="K356" s="75"/>
      <c r="L356" s="75"/>
      <c r="M356" s="135">
        <v>7439.25</v>
      </c>
      <c r="N356" s="135">
        <v>0</v>
      </c>
      <c r="O356" s="135">
        <v>51033.26</v>
      </c>
      <c r="P356" s="135">
        <v>0</v>
      </c>
      <c r="Q356" s="75" t="s">
        <v>657</v>
      </c>
      <c r="R356" s="377"/>
    </row>
    <row r="357" spans="1:18" ht="51">
      <c r="A357" s="75" t="s">
        <v>554</v>
      </c>
      <c r="B357" s="75"/>
      <c r="C357" s="76" t="s">
        <v>728</v>
      </c>
      <c r="D357" s="129">
        <v>43978</v>
      </c>
      <c r="E357" s="71" t="s">
        <v>20</v>
      </c>
      <c r="F357" s="237">
        <v>13508</v>
      </c>
      <c r="G357" s="75"/>
      <c r="H357" s="79" t="s">
        <v>8745</v>
      </c>
      <c r="I357" s="75"/>
      <c r="J357" s="75"/>
      <c r="K357" s="75"/>
      <c r="L357" s="75"/>
      <c r="M357" s="135">
        <v>656101.75</v>
      </c>
      <c r="N357" s="135">
        <v>0</v>
      </c>
      <c r="O357" s="135">
        <v>4500858.01</v>
      </c>
      <c r="P357" s="135">
        <v>0</v>
      </c>
      <c r="Q357" s="75" t="s">
        <v>657</v>
      </c>
      <c r="R357" s="377"/>
    </row>
    <row r="358" spans="1:18" ht="51">
      <c r="A358" s="75" t="s">
        <v>553</v>
      </c>
      <c r="B358" s="75"/>
      <c r="C358" s="76" t="s">
        <v>605</v>
      </c>
      <c r="D358" s="129">
        <v>43978</v>
      </c>
      <c r="E358" s="71" t="s">
        <v>23</v>
      </c>
      <c r="F358" s="237">
        <v>20051</v>
      </c>
      <c r="G358" s="75"/>
      <c r="H358" s="79" t="s">
        <v>8746</v>
      </c>
      <c r="I358" s="75"/>
      <c r="J358" s="75"/>
      <c r="K358" s="75"/>
      <c r="L358" s="75"/>
      <c r="M358" s="135">
        <v>0</v>
      </c>
      <c r="N358" s="135">
        <v>0</v>
      </c>
      <c r="O358" s="135">
        <v>0</v>
      </c>
      <c r="P358" s="135">
        <v>0.02</v>
      </c>
      <c r="Q358" s="75" t="s">
        <v>657</v>
      </c>
      <c r="R358" s="377"/>
    </row>
    <row r="359" spans="1:18" ht="63.75">
      <c r="A359" s="75">
        <v>287</v>
      </c>
      <c r="B359" s="75"/>
      <c r="C359" s="76" t="s">
        <v>125</v>
      </c>
      <c r="D359" s="129">
        <v>43979</v>
      </c>
      <c r="E359" s="71" t="s">
        <v>6</v>
      </c>
      <c r="F359" s="237">
        <v>1321573</v>
      </c>
      <c r="G359" s="75"/>
      <c r="H359" s="79" t="s">
        <v>8747</v>
      </c>
      <c r="I359" s="75"/>
      <c r="J359" s="75"/>
      <c r="K359" s="75"/>
      <c r="L359" s="75"/>
      <c r="M359" s="135">
        <v>0</v>
      </c>
      <c r="N359" s="135">
        <v>765513.94</v>
      </c>
      <c r="O359" s="135">
        <v>0</v>
      </c>
      <c r="P359" s="135">
        <v>5251425.63</v>
      </c>
      <c r="Q359" s="75" t="s">
        <v>657</v>
      </c>
      <c r="R359" s="377"/>
    </row>
    <row r="360" spans="1:18" ht="51">
      <c r="A360" s="75" t="s">
        <v>554</v>
      </c>
      <c r="B360" s="75"/>
      <c r="C360" s="76" t="s">
        <v>728</v>
      </c>
      <c r="D360" s="129">
        <v>43979</v>
      </c>
      <c r="E360" s="71" t="s">
        <v>20</v>
      </c>
      <c r="F360" s="237">
        <v>13545</v>
      </c>
      <c r="G360" s="75"/>
      <c r="H360" s="79" t="s">
        <v>8748</v>
      </c>
      <c r="I360" s="75"/>
      <c r="J360" s="75"/>
      <c r="K360" s="75"/>
      <c r="L360" s="75"/>
      <c r="M360" s="135">
        <v>145199.85999999999</v>
      </c>
      <c r="N360" s="135">
        <v>0</v>
      </c>
      <c r="O360" s="135">
        <v>996071.04</v>
      </c>
      <c r="P360" s="135">
        <v>0</v>
      </c>
      <c r="Q360" s="75" t="s">
        <v>657</v>
      </c>
      <c r="R360" s="377"/>
    </row>
    <row r="361" spans="1:18" ht="51">
      <c r="A361" s="75" t="s">
        <v>554</v>
      </c>
      <c r="B361" s="75"/>
      <c r="C361" s="76" t="s">
        <v>728</v>
      </c>
      <c r="D361" s="129">
        <v>43979</v>
      </c>
      <c r="E361" s="71" t="s">
        <v>20</v>
      </c>
      <c r="F361" s="237">
        <v>13546</v>
      </c>
      <c r="G361" s="75"/>
      <c r="H361" s="79" t="s">
        <v>8749</v>
      </c>
      <c r="I361" s="75"/>
      <c r="J361" s="75"/>
      <c r="K361" s="75"/>
      <c r="L361" s="75"/>
      <c r="M361" s="135">
        <v>4241761.53</v>
      </c>
      <c r="N361" s="135">
        <v>0</v>
      </c>
      <c r="O361" s="135">
        <v>29098484.100000001</v>
      </c>
      <c r="P361" s="135">
        <v>0</v>
      </c>
      <c r="Q361" s="75" t="s">
        <v>657</v>
      </c>
      <c r="R361" s="377"/>
    </row>
    <row r="362" spans="1:18" ht="63.75">
      <c r="A362" s="75" t="s">
        <v>554</v>
      </c>
      <c r="B362" s="75"/>
      <c r="C362" s="76" t="s">
        <v>728</v>
      </c>
      <c r="D362" s="129">
        <v>43979</v>
      </c>
      <c r="E362" s="71" t="s">
        <v>20</v>
      </c>
      <c r="F362" s="237">
        <v>13566</v>
      </c>
      <c r="G362" s="75"/>
      <c r="H362" s="79" t="s">
        <v>8750</v>
      </c>
      <c r="I362" s="75"/>
      <c r="J362" s="75"/>
      <c r="K362" s="75"/>
      <c r="L362" s="75"/>
      <c r="M362" s="135">
        <v>482194.94</v>
      </c>
      <c r="N362" s="135">
        <v>0</v>
      </c>
      <c r="O362" s="135">
        <v>3307857.29</v>
      </c>
      <c r="P362" s="135">
        <v>0</v>
      </c>
      <c r="Q362" s="75" t="s">
        <v>657</v>
      </c>
      <c r="R362" s="377"/>
    </row>
    <row r="363" spans="1:18" ht="63.75">
      <c r="A363" s="75">
        <v>512</v>
      </c>
      <c r="B363" s="75"/>
      <c r="C363" s="76" t="s">
        <v>730</v>
      </c>
      <c r="D363" s="129">
        <v>43979</v>
      </c>
      <c r="E363" s="71" t="s">
        <v>15</v>
      </c>
      <c r="F363" s="237">
        <v>1321828</v>
      </c>
      <c r="G363" s="75"/>
      <c r="H363" s="79" t="s">
        <v>8751</v>
      </c>
      <c r="I363" s="75"/>
      <c r="J363" s="75"/>
      <c r="K363" s="75"/>
      <c r="L363" s="75"/>
      <c r="M363" s="135">
        <v>7.29</v>
      </c>
      <c r="N363" s="135">
        <v>0</v>
      </c>
      <c r="O363" s="135">
        <v>50.01</v>
      </c>
      <c r="P363" s="135">
        <v>0</v>
      </c>
      <c r="Q363" s="75" t="s">
        <v>657</v>
      </c>
      <c r="R363" s="377"/>
    </row>
    <row r="364" spans="1:18" ht="51">
      <c r="A364" s="75" t="s">
        <v>554</v>
      </c>
      <c r="B364" s="75"/>
      <c r="C364" s="76" t="s">
        <v>728</v>
      </c>
      <c r="D364" s="129">
        <v>43980</v>
      </c>
      <c r="E364" s="71" t="s">
        <v>20</v>
      </c>
      <c r="F364" s="237">
        <v>13501</v>
      </c>
      <c r="G364" s="75"/>
      <c r="H364" s="79" t="s">
        <v>8752</v>
      </c>
      <c r="I364" s="75"/>
      <c r="J364" s="75"/>
      <c r="K364" s="75"/>
      <c r="L364" s="75"/>
      <c r="M364" s="135">
        <v>146936.09</v>
      </c>
      <c r="N364" s="135">
        <v>0</v>
      </c>
      <c r="O364" s="135">
        <v>1007981.58</v>
      </c>
      <c r="P364" s="135">
        <v>0</v>
      </c>
      <c r="Q364" s="75" t="s">
        <v>657</v>
      </c>
      <c r="R364" s="377"/>
    </row>
    <row r="365" spans="1:18" ht="51">
      <c r="A365" s="75" t="s">
        <v>553</v>
      </c>
      <c r="B365" s="75"/>
      <c r="C365" s="76" t="s">
        <v>605</v>
      </c>
      <c r="D365" s="129">
        <v>43980</v>
      </c>
      <c r="E365" s="71" t="s">
        <v>23</v>
      </c>
      <c r="F365" s="237">
        <v>20059</v>
      </c>
      <c r="G365" s="75"/>
      <c r="H365" s="79" t="s">
        <v>8753</v>
      </c>
      <c r="I365" s="75"/>
      <c r="J365" s="75"/>
      <c r="K365" s="75"/>
      <c r="L365" s="75"/>
      <c r="M365" s="135">
        <v>0</v>
      </c>
      <c r="N365" s="135">
        <v>0</v>
      </c>
      <c r="O365" s="135">
        <v>0.01</v>
      </c>
      <c r="P365" s="135">
        <v>0</v>
      </c>
      <c r="Q365" s="75" t="s">
        <v>657</v>
      </c>
      <c r="R365" s="377"/>
    </row>
    <row r="366" spans="1:18">
      <c r="A366" s="191"/>
      <c r="B366" s="191"/>
      <c r="C366" s="192"/>
      <c r="D366" s="200"/>
      <c r="E366" s="201"/>
      <c r="F366" s="300"/>
      <c r="G366" s="191"/>
      <c r="H366" s="193"/>
      <c r="I366" s="191"/>
      <c r="J366" s="191"/>
      <c r="K366" s="191"/>
      <c r="L366" s="191"/>
      <c r="M366" s="194"/>
      <c r="N366" s="194"/>
      <c r="O366" s="194"/>
      <c r="P366" s="194"/>
      <c r="Q366" s="191"/>
      <c r="R366" s="84"/>
    </row>
    <row r="367" spans="1:18">
      <c r="H367" s="495" t="s">
        <v>568</v>
      </c>
      <c r="I367" s="495"/>
      <c r="J367" s="495"/>
      <c r="K367" s="495"/>
      <c r="L367" s="495"/>
      <c r="M367" s="140">
        <f>+SUBTOTAL(9,M9:M365)</f>
        <v>75341081.759999931</v>
      </c>
      <c r="N367" s="140">
        <f>+SUBTOTAL(9,N9:N365)</f>
        <v>200137886.93000001</v>
      </c>
      <c r="O367" s="140">
        <f>+SUBTOTAL(9,O9:O365)</f>
        <v>516839821.34999901</v>
      </c>
      <c r="P367" s="140">
        <f>+SUBTOTAL(9,P9:P365)</f>
        <v>1372945904.98</v>
      </c>
      <c r="R367" s="84"/>
    </row>
    <row r="368" spans="1:18">
      <c r="R368" s="84"/>
    </row>
    <row r="369" spans="1:18">
      <c r="A369" s="191"/>
      <c r="B369" s="191"/>
      <c r="C369" s="192"/>
      <c r="D369" s="191"/>
      <c r="E369" s="191"/>
      <c r="F369" s="191"/>
      <c r="G369" s="191"/>
      <c r="H369" s="191"/>
      <c r="I369" s="193"/>
      <c r="J369" s="191"/>
      <c r="K369" s="191"/>
      <c r="L369" s="191"/>
      <c r="M369" s="191"/>
      <c r="N369" s="194"/>
      <c r="O369" s="194"/>
      <c r="P369" s="191"/>
      <c r="Q369" s="70"/>
      <c r="R369" s="84"/>
    </row>
    <row r="370" spans="1:18">
      <c r="A370" s="191"/>
      <c r="B370" s="191"/>
      <c r="C370" s="192"/>
      <c r="D370" s="191"/>
      <c r="E370" s="191"/>
      <c r="F370" s="191"/>
      <c r="G370" s="191"/>
      <c r="H370" s="191"/>
      <c r="I370" s="193"/>
      <c r="J370" s="191"/>
      <c r="K370" s="191"/>
      <c r="L370" s="191"/>
      <c r="M370" s="191"/>
      <c r="N370" s="194"/>
      <c r="O370" s="194"/>
      <c r="P370" s="191"/>
      <c r="Q370" s="70"/>
      <c r="R370" s="84"/>
    </row>
    <row r="371" spans="1:18">
      <c r="A371" s="191"/>
      <c r="B371" s="191"/>
      <c r="C371" s="192"/>
      <c r="D371" s="191"/>
      <c r="E371" s="191"/>
      <c r="F371" s="191"/>
      <c r="G371" s="191"/>
      <c r="H371" s="191"/>
      <c r="I371" s="193"/>
      <c r="J371" s="191"/>
      <c r="K371" s="191"/>
      <c r="L371" s="191"/>
      <c r="M371" s="191"/>
      <c r="N371" s="194"/>
      <c r="O371" s="194"/>
      <c r="P371" s="191"/>
      <c r="Q371" s="70"/>
      <c r="R371" s="84"/>
    </row>
    <row r="372" spans="1:18">
      <c r="A372" s="191"/>
      <c r="B372" s="191"/>
      <c r="C372" s="192"/>
      <c r="D372" s="191"/>
      <c r="E372" s="191"/>
      <c r="F372" s="191"/>
      <c r="G372" s="191"/>
      <c r="H372" s="191"/>
      <c r="I372" s="193"/>
      <c r="J372" s="191"/>
      <c r="K372" s="191"/>
      <c r="L372" s="191"/>
      <c r="M372" s="191"/>
      <c r="N372" s="194"/>
      <c r="O372" s="194"/>
      <c r="P372" s="191"/>
      <c r="Q372" s="70"/>
      <c r="R372" s="84"/>
    </row>
    <row r="373" spans="1:18">
      <c r="A373" s="191"/>
      <c r="B373" s="191"/>
      <c r="C373" s="192"/>
      <c r="D373" s="191"/>
      <c r="E373" s="191"/>
      <c r="F373" s="191"/>
      <c r="G373" s="191"/>
      <c r="H373" s="191"/>
      <c r="I373" s="193"/>
      <c r="J373" s="191"/>
      <c r="K373" s="191"/>
      <c r="L373" s="191"/>
      <c r="M373" s="191"/>
      <c r="N373" s="194"/>
      <c r="O373" s="194"/>
      <c r="P373" s="191"/>
      <c r="Q373" s="70"/>
      <c r="R373" s="84"/>
    </row>
    <row r="374" spans="1:18" s="84" customFormat="1">
      <c r="A374" s="191"/>
      <c r="B374" s="191"/>
      <c r="C374" s="192"/>
      <c r="D374" s="191"/>
      <c r="E374" s="191"/>
      <c r="F374" s="191"/>
      <c r="G374" s="191"/>
      <c r="H374" s="191"/>
      <c r="I374" s="193"/>
      <c r="J374" s="191"/>
      <c r="K374" s="191"/>
      <c r="L374" s="191"/>
      <c r="M374" s="191"/>
      <c r="N374" s="194"/>
      <c r="O374" s="194"/>
      <c r="P374" s="191"/>
    </row>
    <row r="375" spans="1:18" s="84" customFormat="1">
      <c r="A375" s="191"/>
      <c r="B375" s="191"/>
      <c r="C375" s="192"/>
      <c r="D375" s="191"/>
      <c r="E375" s="191"/>
      <c r="F375" s="191"/>
      <c r="G375" s="191"/>
      <c r="H375" s="191"/>
      <c r="I375" s="193"/>
      <c r="J375" s="191"/>
      <c r="K375" s="191"/>
      <c r="L375" s="191"/>
      <c r="M375" s="194"/>
      <c r="N375" s="194"/>
      <c r="O375" s="191"/>
    </row>
    <row r="376" spans="1:18" s="84" customFormat="1">
      <c r="A376" s="191"/>
      <c r="B376" s="191"/>
      <c r="C376" s="486"/>
      <c r="D376" s="486"/>
      <c r="E376" s="486"/>
      <c r="F376" s="222"/>
      <c r="G376" s="222"/>
      <c r="H376" s="225"/>
      <c r="J376" s="222"/>
      <c r="K376" s="222"/>
      <c r="L376" s="222"/>
      <c r="M376" s="487"/>
      <c r="N376" s="487"/>
      <c r="O376" s="487"/>
    </row>
    <row r="377" spans="1:18" s="84" customFormat="1">
      <c r="A377" s="191"/>
      <c r="B377" s="191"/>
      <c r="C377" s="192"/>
      <c r="D377" s="195"/>
      <c r="E377" s="191"/>
      <c r="F377" s="191"/>
      <c r="G377" s="191"/>
      <c r="H377" s="193"/>
      <c r="I377" s="191"/>
      <c r="J377" s="191"/>
      <c r="K377" s="191"/>
      <c r="L377" s="191"/>
      <c r="M377" s="194"/>
      <c r="N377" s="194"/>
      <c r="O377" s="194"/>
      <c r="P377" s="194"/>
      <c r="Q377" s="191"/>
    </row>
    <row r="378" spans="1:18">
      <c r="R378" s="84"/>
    </row>
    <row r="379" spans="1:18">
      <c r="R379" s="84"/>
    </row>
    <row r="380" spans="1:18">
      <c r="R380" s="84"/>
    </row>
    <row r="381" spans="1:18">
      <c r="R381" s="84"/>
    </row>
    <row r="382" spans="1:18">
      <c r="R382" s="84"/>
    </row>
    <row r="383" spans="1:18">
      <c r="R383" s="84"/>
    </row>
    <row r="384" spans="1:18">
      <c r="R384" s="84"/>
    </row>
    <row r="385" spans="18:18">
      <c r="R385" s="84"/>
    </row>
    <row r="386" spans="18:18">
      <c r="R386" s="84"/>
    </row>
    <row r="387" spans="18:18">
      <c r="R387" s="84"/>
    </row>
    <row r="388" spans="18:18">
      <c r="R388" s="84"/>
    </row>
    <row r="389" spans="18:18">
      <c r="R389" s="84"/>
    </row>
    <row r="390" spans="18:18">
      <c r="R390" s="84"/>
    </row>
    <row r="391" spans="18:18">
      <c r="R391" s="84"/>
    </row>
    <row r="392" spans="18:18">
      <c r="R392" s="84"/>
    </row>
    <row r="393" spans="18:18">
      <c r="R393" s="84"/>
    </row>
    <row r="394" spans="18:18">
      <c r="R394" s="84"/>
    </row>
    <row r="395" spans="18:18">
      <c r="R395" s="84"/>
    </row>
    <row r="396" spans="18:18">
      <c r="R396" s="84"/>
    </row>
    <row r="397" spans="18:18">
      <c r="R397" s="84"/>
    </row>
    <row r="398" spans="18:18">
      <c r="R398" s="84"/>
    </row>
    <row r="399" spans="18:18">
      <c r="R399" s="84"/>
    </row>
    <row r="400" spans="18:18">
      <c r="R400" s="84"/>
    </row>
    <row r="401" spans="18:18">
      <c r="R401" s="84"/>
    </row>
    <row r="402" spans="18:18">
      <c r="R402" s="84"/>
    </row>
    <row r="403" spans="18:18">
      <c r="R403" s="84"/>
    </row>
    <row r="404" spans="18:18">
      <c r="R404" s="84"/>
    </row>
    <row r="405" spans="18:18">
      <c r="R405" s="84"/>
    </row>
    <row r="406" spans="18:18">
      <c r="R406" s="84"/>
    </row>
    <row r="407" spans="18:18">
      <c r="R407" s="84"/>
    </row>
    <row r="408" spans="18:18">
      <c r="R408" s="84"/>
    </row>
    <row r="409" spans="18:18">
      <c r="R409" s="84"/>
    </row>
    <row r="410" spans="18:18">
      <c r="R410" s="84"/>
    </row>
    <row r="411" spans="18:18">
      <c r="R411" s="84"/>
    </row>
    <row r="412" spans="18:18">
      <c r="R412" s="84"/>
    </row>
    <row r="413" spans="18:18">
      <c r="R413" s="84"/>
    </row>
    <row r="414" spans="18:18">
      <c r="R414" s="84"/>
    </row>
    <row r="415" spans="18:18">
      <c r="R415" s="84"/>
    </row>
    <row r="416" spans="18:18">
      <c r="R416" s="84"/>
    </row>
    <row r="417" spans="18:18">
      <c r="R417" s="84"/>
    </row>
    <row r="418" spans="18:18">
      <c r="R418" s="84"/>
    </row>
    <row r="419" spans="18:18">
      <c r="R419" s="84"/>
    </row>
    <row r="420" spans="18:18">
      <c r="R420" s="84"/>
    </row>
    <row r="421" spans="18:18">
      <c r="R421" s="84"/>
    </row>
    <row r="422" spans="18:18">
      <c r="R422" s="84"/>
    </row>
    <row r="423" spans="18:18">
      <c r="R423" s="84"/>
    </row>
    <row r="424" spans="18:18">
      <c r="R424" s="84"/>
    </row>
    <row r="425" spans="18:18">
      <c r="R425" s="84"/>
    </row>
    <row r="426" spans="18:18">
      <c r="R426" s="84"/>
    </row>
    <row r="427" spans="18:18">
      <c r="R427" s="84"/>
    </row>
    <row r="428" spans="18:18">
      <c r="R428" s="84"/>
    </row>
    <row r="429" spans="18:18">
      <c r="R429" s="84"/>
    </row>
    <row r="430" spans="18:18">
      <c r="R430" s="84"/>
    </row>
    <row r="431" spans="18:18">
      <c r="R431" s="84"/>
    </row>
    <row r="432" spans="18:18">
      <c r="R432" s="84"/>
    </row>
    <row r="433" spans="18:18">
      <c r="R433" s="84"/>
    </row>
    <row r="434" spans="18:18">
      <c r="R434" s="84"/>
    </row>
    <row r="435" spans="18:18">
      <c r="R435" s="84"/>
    </row>
    <row r="436" spans="18:18">
      <c r="R436" s="84"/>
    </row>
    <row r="437" spans="18:18">
      <c r="R437" s="84"/>
    </row>
    <row r="438" spans="18:18">
      <c r="R438" s="84"/>
    </row>
    <row r="439" spans="18:18">
      <c r="R439" s="84"/>
    </row>
    <row r="440" spans="18:18">
      <c r="R440" s="84"/>
    </row>
    <row r="441" spans="18:18">
      <c r="R441" s="84"/>
    </row>
    <row r="442" spans="18:18">
      <c r="R442" s="84"/>
    </row>
    <row r="443" spans="18:18">
      <c r="R443" s="84"/>
    </row>
    <row r="444" spans="18:18">
      <c r="R444" s="84"/>
    </row>
    <row r="445" spans="18:18">
      <c r="R445" s="84"/>
    </row>
    <row r="446" spans="18:18">
      <c r="R446" s="84"/>
    </row>
    <row r="447" spans="18:18">
      <c r="R447" s="84"/>
    </row>
    <row r="448" spans="18:18">
      <c r="R448" s="84"/>
    </row>
    <row r="449" spans="18:18">
      <c r="R449" s="84"/>
    </row>
    <row r="450" spans="18:18">
      <c r="R450" s="84"/>
    </row>
    <row r="451" spans="18:18">
      <c r="R451" s="84"/>
    </row>
    <row r="452" spans="18:18">
      <c r="R452" s="84"/>
    </row>
    <row r="453" spans="18:18">
      <c r="R453" s="84"/>
    </row>
    <row r="454" spans="18:18">
      <c r="R454" s="84"/>
    </row>
    <row r="455" spans="18:18">
      <c r="R455" s="84"/>
    </row>
    <row r="456" spans="18:18">
      <c r="R456" s="84"/>
    </row>
    <row r="457" spans="18:18">
      <c r="R457" s="84"/>
    </row>
    <row r="458" spans="18:18">
      <c r="R458" s="84"/>
    </row>
    <row r="459" spans="18:18">
      <c r="R459" s="84"/>
    </row>
    <row r="460" spans="18:18">
      <c r="R460" s="84"/>
    </row>
    <row r="461" spans="18:18">
      <c r="R461" s="84"/>
    </row>
    <row r="462" spans="18:18">
      <c r="R462" s="84"/>
    </row>
    <row r="463" spans="18:18">
      <c r="R463" s="84"/>
    </row>
    <row r="464" spans="18:18">
      <c r="R464" s="84"/>
    </row>
    <row r="465" spans="18:18">
      <c r="R465" s="84"/>
    </row>
    <row r="466" spans="18:18">
      <c r="R466" s="84"/>
    </row>
    <row r="467" spans="18:18">
      <c r="R467" s="84"/>
    </row>
    <row r="468" spans="18:18">
      <c r="R468" s="84"/>
    </row>
    <row r="469" spans="18:18">
      <c r="R469" s="84"/>
    </row>
    <row r="470" spans="18:18">
      <c r="R470" s="84"/>
    </row>
    <row r="471" spans="18:18">
      <c r="R471" s="84"/>
    </row>
    <row r="472" spans="18:18">
      <c r="R472" s="84"/>
    </row>
    <row r="473" spans="18:18">
      <c r="R473" s="84"/>
    </row>
    <row r="474" spans="18:18">
      <c r="R474" s="84"/>
    </row>
    <row r="475" spans="18:18">
      <c r="R475" s="84"/>
    </row>
    <row r="476" spans="18:18">
      <c r="R476" s="84"/>
    </row>
    <row r="477" spans="18:18">
      <c r="R477" s="84"/>
    </row>
    <row r="478" spans="18:18">
      <c r="R478" s="84"/>
    </row>
    <row r="479" spans="18:18">
      <c r="R479" s="84"/>
    </row>
    <row r="480" spans="18:18">
      <c r="R480" s="84"/>
    </row>
    <row r="481" spans="18:18">
      <c r="R481" s="84"/>
    </row>
    <row r="482" spans="18:18">
      <c r="R482" s="84"/>
    </row>
    <row r="483" spans="18:18">
      <c r="R483" s="84"/>
    </row>
    <row r="484" spans="18:18">
      <c r="R484" s="84"/>
    </row>
    <row r="485" spans="18:18">
      <c r="R485" s="84"/>
    </row>
    <row r="486" spans="18:18">
      <c r="R486" s="84"/>
    </row>
    <row r="487" spans="18:18">
      <c r="R487" s="84"/>
    </row>
    <row r="488" spans="18:18">
      <c r="R488" s="84"/>
    </row>
    <row r="489" spans="18:18">
      <c r="R489" s="84"/>
    </row>
    <row r="490" spans="18:18">
      <c r="R490" s="84"/>
    </row>
    <row r="491" spans="18:18">
      <c r="R491" s="84"/>
    </row>
    <row r="492" spans="18:18">
      <c r="R492" s="84"/>
    </row>
    <row r="493" spans="18:18">
      <c r="R493" s="84"/>
    </row>
    <row r="494" spans="18:18">
      <c r="R494" s="84"/>
    </row>
    <row r="495" spans="18:18">
      <c r="R495" s="84"/>
    </row>
    <row r="496" spans="18:18">
      <c r="R496" s="84"/>
    </row>
    <row r="497" spans="18:18">
      <c r="R497" s="84"/>
    </row>
    <row r="498" spans="18:18">
      <c r="R498" s="84"/>
    </row>
    <row r="499" spans="18:18">
      <c r="R499" s="84"/>
    </row>
    <row r="500" spans="18:18">
      <c r="R500" s="84"/>
    </row>
    <row r="501" spans="18:18">
      <c r="R501" s="84"/>
    </row>
    <row r="502" spans="18:18">
      <c r="R502" s="84"/>
    </row>
    <row r="503" spans="18:18">
      <c r="R503" s="84"/>
    </row>
    <row r="504" spans="18:18">
      <c r="R504" s="84"/>
    </row>
    <row r="505" spans="18:18">
      <c r="R505" s="84"/>
    </row>
    <row r="506" spans="18:18">
      <c r="R506" s="84"/>
    </row>
    <row r="507" spans="18:18">
      <c r="R507" s="84"/>
    </row>
    <row r="508" spans="18:18">
      <c r="R508" s="84"/>
    </row>
    <row r="509" spans="18:18">
      <c r="R509" s="84"/>
    </row>
    <row r="510" spans="18:18">
      <c r="R510" s="84"/>
    </row>
    <row r="511" spans="18:18">
      <c r="R511" s="84"/>
    </row>
    <row r="512" spans="18:18">
      <c r="R512" s="84"/>
    </row>
    <row r="513" spans="18:18">
      <c r="R513" s="84"/>
    </row>
    <row r="514" spans="18:18">
      <c r="R514" s="84"/>
    </row>
    <row r="515" spans="18:18">
      <c r="R515" s="84"/>
    </row>
    <row r="516" spans="18:18">
      <c r="R516" s="84"/>
    </row>
    <row r="517" spans="18:18">
      <c r="R517" s="84"/>
    </row>
    <row r="518" spans="18:18">
      <c r="R518" s="84"/>
    </row>
    <row r="519" spans="18:18">
      <c r="R519" s="84"/>
    </row>
    <row r="520" spans="18:18">
      <c r="R520" s="84"/>
    </row>
    <row r="521" spans="18:18">
      <c r="R521" s="84"/>
    </row>
    <row r="522" spans="18:18">
      <c r="R522" s="84"/>
    </row>
    <row r="523" spans="18:18">
      <c r="R523" s="84"/>
    </row>
    <row r="524" spans="18:18">
      <c r="R524" s="84"/>
    </row>
    <row r="525" spans="18:18">
      <c r="R525" s="84"/>
    </row>
    <row r="526" spans="18:18">
      <c r="R526" s="84"/>
    </row>
    <row r="527" spans="18:18">
      <c r="R527" s="84"/>
    </row>
    <row r="528" spans="18:18">
      <c r="R528" s="84"/>
    </row>
    <row r="529" spans="18:18">
      <c r="R529" s="84"/>
    </row>
    <row r="530" spans="18:18">
      <c r="R530" s="84"/>
    </row>
    <row r="531" spans="18:18">
      <c r="R531" s="84"/>
    </row>
    <row r="532" spans="18:18">
      <c r="R532" s="84"/>
    </row>
    <row r="533" spans="18:18">
      <c r="R533" s="84"/>
    </row>
    <row r="534" spans="18:18">
      <c r="R534" s="84"/>
    </row>
    <row r="535" spans="18:18">
      <c r="R535" s="84"/>
    </row>
    <row r="536" spans="18:18">
      <c r="R536" s="84"/>
    </row>
    <row r="537" spans="18:18">
      <c r="R537" s="84"/>
    </row>
    <row r="538" spans="18:18">
      <c r="R538" s="84"/>
    </row>
    <row r="539" spans="18:18">
      <c r="R539" s="84"/>
    </row>
    <row r="540" spans="18:18">
      <c r="R540" s="84"/>
    </row>
    <row r="541" spans="18:18">
      <c r="R541" s="84"/>
    </row>
    <row r="542" spans="18:18">
      <c r="R542" s="84"/>
    </row>
    <row r="543" spans="18:18">
      <c r="R543" s="84"/>
    </row>
    <row r="544" spans="18:18">
      <c r="R544" s="84"/>
    </row>
    <row r="545" spans="18:18">
      <c r="R545" s="84"/>
    </row>
    <row r="546" spans="18:18">
      <c r="R546" s="84"/>
    </row>
    <row r="547" spans="18:18">
      <c r="R547" s="84"/>
    </row>
    <row r="548" spans="18:18">
      <c r="R548" s="84"/>
    </row>
    <row r="549" spans="18:18">
      <c r="R549" s="84"/>
    </row>
    <row r="550" spans="18:18">
      <c r="R550" s="84"/>
    </row>
    <row r="551" spans="18:18">
      <c r="R551" s="84"/>
    </row>
    <row r="552" spans="18:18">
      <c r="R552" s="84"/>
    </row>
    <row r="553" spans="18:18">
      <c r="R553" s="84"/>
    </row>
    <row r="554" spans="18:18">
      <c r="R554" s="84"/>
    </row>
    <row r="555" spans="18:18">
      <c r="R555" s="84"/>
    </row>
    <row r="556" spans="18:18">
      <c r="R556" s="84"/>
    </row>
    <row r="557" spans="18:18">
      <c r="R557" s="84"/>
    </row>
    <row r="558" spans="18:18">
      <c r="R558" s="84"/>
    </row>
    <row r="559" spans="18:18">
      <c r="R559" s="84"/>
    </row>
    <row r="560" spans="18:18">
      <c r="R560" s="84"/>
    </row>
    <row r="561" spans="18:18">
      <c r="R561" s="84"/>
    </row>
    <row r="562" spans="18:18">
      <c r="R562" s="84"/>
    </row>
    <row r="563" spans="18:18">
      <c r="R563" s="84"/>
    </row>
    <row r="564" spans="18:18">
      <c r="R564" s="84"/>
    </row>
    <row r="565" spans="18:18">
      <c r="R565" s="84"/>
    </row>
    <row r="566" spans="18:18">
      <c r="R566" s="84"/>
    </row>
    <row r="567" spans="18:18">
      <c r="R567" s="84"/>
    </row>
    <row r="568" spans="18:18">
      <c r="R568" s="84"/>
    </row>
    <row r="569" spans="18:18">
      <c r="R569" s="84"/>
    </row>
    <row r="570" spans="18:18">
      <c r="R570" s="84"/>
    </row>
    <row r="571" spans="18:18">
      <c r="R571" s="84"/>
    </row>
    <row r="572" spans="18:18">
      <c r="R572" s="84"/>
    </row>
    <row r="573" spans="18:18">
      <c r="R573" s="84"/>
    </row>
    <row r="574" spans="18:18">
      <c r="R574" s="84"/>
    </row>
    <row r="575" spans="18:18">
      <c r="R575" s="84"/>
    </row>
    <row r="576" spans="18:18">
      <c r="R576" s="84"/>
    </row>
    <row r="577" spans="18:18">
      <c r="R577" s="84"/>
    </row>
    <row r="578" spans="18:18">
      <c r="R578" s="84"/>
    </row>
    <row r="579" spans="18:18">
      <c r="R579" s="84"/>
    </row>
    <row r="580" spans="18:18">
      <c r="R580" s="84"/>
    </row>
    <row r="581" spans="18:18">
      <c r="R581" s="84"/>
    </row>
    <row r="582" spans="18:18">
      <c r="R582" s="84"/>
    </row>
    <row r="583" spans="18:18">
      <c r="R583" s="84"/>
    </row>
    <row r="584" spans="18:18">
      <c r="R584" s="84"/>
    </row>
    <row r="585" spans="18:18">
      <c r="R585" s="84"/>
    </row>
    <row r="586" spans="18:18">
      <c r="R586" s="84"/>
    </row>
    <row r="587" spans="18:18">
      <c r="R587" s="84"/>
    </row>
    <row r="588" spans="18:18">
      <c r="R588" s="84"/>
    </row>
    <row r="589" spans="18:18">
      <c r="R589" s="84"/>
    </row>
    <row r="590" spans="18:18">
      <c r="R590" s="84"/>
    </row>
    <row r="591" spans="18:18">
      <c r="R591" s="84"/>
    </row>
    <row r="592" spans="18:18">
      <c r="R592" s="84"/>
    </row>
    <row r="593" spans="18:18">
      <c r="R593" s="84"/>
    </row>
    <row r="594" spans="18:18">
      <c r="R594" s="84"/>
    </row>
    <row r="595" spans="18:18">
      <c r="R595" s="84"/>
    </row>
    <row r="596" spans="18:18">
      <c r="R596" s="84"/>
    </row>
    <row r="597" spans="18:18">
      <c r="R597" s="84"/>
    </row>
    <row r="598" spans="18:18">
      <c r="R598" s="84"/>
    </row>
    <row r="599" spans="18:18">
      <c r="R599" s="84"/>
    </row>
    <row r="600" spans="18:18">
      <c r="R600" s="84"/>
    </row>
    <row r="601" spans="18:18">
      <c r="R601" s="84"/>
    </row>
    <row r="602" spans="18:18">
      <c r="R602" s="84"/>
    </row>
    <row r="603" spans="18:18">
      <c r="R603" s="84"/>
    </row>
    <row r="604" spans="18:18">
      <c r="R604" s="84"/>
    </row>
    <row r="605" spans="18:18">
      <c r="R605" s="84"/>
    </row>
    <row r="606" spans="18:18">
      <c r="R606" s="84"/>
    </row>
    <row r="607" spans="18:18">
      <c r="R607" s="84"/>
    </row>
    <row r="608" spans="18:18">
      <c r="R608" s="84"/>
    </row>
    <row r="609" spans="18:18">
      <c r="R609" s="84"/>
    </row>
    <row r="610" spans="18:18">
      <c r="R610" s="84"/>
    </row>
    <row r="611" spans="18:18">
      <c r="R611" s="84"/>
    </row>
    <row r="612" spans="18:18">
      <c r="R612" s="84"/>
    </row>
    <row r="613" spans="18:18">
      <c r="R613" s="84"/>
    </row>
    <row r="614" spans="18:18">
      <c r="R614" s="84"/>
    </row>
    <row r="615" spans="18:18">
      <c r="R615" s="84"/>
    </row>
    <row r="616" spans="18:18">
      <c r="R616" s="84"/>
    </row>
    <row r="617" spans="18:18">
      <c r="R617" s="84"/>
    </row>
    <row r="618" spans="18:18">
      <c r="R618" s="84"/>
    </row>
    <row r="619" spans="18:18">
      <c r="R619" s="84"/>
    </row>
    <row r="620" spans="18:18">
      <c r="R620" s="84"/>
    </row>
    <row r="621" spans="18:18">
      <c r="R621" s="84"/>
    </row>
    <row r="622" spans="18:18">
      <c r="R622" s="84"/>
    </row>
    <row r="623" spans="18:18">
      <c r="R623" s="84"/>
    </row>
    <row r="624" spans="18:18">
      <c r="R624" s="84"/>
    </row>
    <row r="625" spans="18:18">
      <c r="R625" s="84"/>
    </row>
    <row r="626" spans="18:18">
      <c r="R626" s="84"/>
    </row>
    <row r="627" spans="18:18">
      <c r="R627" s="84"/>
    </row>
    <row r="628" spans="18:18">
      <c r="R628" s="84"/>
    </row>
    <row r="629" spans="18:18">
      <c r="R629" s="84"/>
    </row>
    <row r="630" spans="18:18">
      <c r="R630" s="84"/>
    </row>
    <row r="631" spans="18:18">
      <c r="R631" s="84"/>
    </row>
    <row r="632" spans="18:18">
      <c r="R632" s="84"/>
    </row>
    <row r="633" spans="18:18">
      <c r="R633" s="84"/>
    </row>
    <row r="634" spans="18:18">
      <c r="R634" s="84"/>
    </row>
    <row r="635" spans="18:18">
      <c r="R635" s="84"/>
    </row>
    <row r="636" spans="18:18">
      <c r="R636" s="84"/>
    </row>
    <row r="637" spans="18:18">
      <c r="R637" s="84"/>
    </row>
    <row r="638" spans="18:18">
      <c r="R638" s="84"/>
    </row>
    <row r="639" spans="18:18">
      <c r="R639" s="84"/>
    </row>
    <row r="640" spans="18:18">
      <c r="R640" s="84"/>
    </row>
    <row r="641" spans="18:18">
      <c r="R641" s="84"/>
    </row>
    <row r="642" spans="18:18">
      <c r="R642" s="84"/>
    </row>
    <row r="643" spans="18:18">
      <c r="R643" s="84"/>
    </row>
    <row r="644" spans="18:18">
      <c r="R644" s="84"/>
    </row>
    <row r="645" spans="18:18">
      <c r="R645" s="84"/>
    </row>
    <row r="646" spans="18:18">
      <c r="R646" s="84"/>
    </row>
    <row r="647" spans="18:18">
      <c r="R647" s="84"/>
    </row>
    <row r="648" spans="18:18">
      <c r="R648" s="84"/>
    </row>
    <row r="649" spans="18:18">
      <c r="R649" s="84"/>
    </row>
    <row r="650" spans="18:18">
      <c r="R650" s="84"/>
    </row>
    <row r="651" spans="18:18">
      <c r="R651" s="84"/>
    </row>
    <row r="652" spans="18:18">
      <c r="R652" s="84"/>
    </row>
    <row r="653" spans="18:18">
      <c r="R653" s="84"/>
    </row>
    <row r="654" spans="18:18">
      <c r="R654" s="84"/>
    </row>
    <row r="655" spans="18:18">
      <c r="R655" s="84"/>
    </row>
    <row r="656" spans="18:18">
      <c r="R656" s="84"/>
    </row>
    <row r="657" spans="18:18">
      <c r="R657" s="84"/>
    </row>
    <row r="658" spans="18:18">
      <c r="R658" s="84"/>
    </row>
    <row r="659" spans="18:18">
      <c r="R659" s="84"/>
    </row>
    <row r="660" spans="18:18">
      <c r="R660" s="84"/>
    </row>
    <row r="661" spans="18:18">
      <c r="R661" s="84"/>
    </row>
    <row r="662" spans="18:18">
      <c r="R662" s="84"/>
    </row>
    <row r="663" spans="18:18">
      <c r="R663" s="84"/>
    </row>
    <row r="664" spans="18:18">
      <c r="R664" s="84"/>
    </row>
    <row r="665" spans="18:18">
      <c r="R665" s="84"/>
    </row>
    <row r="666" spans="18:18">
      <c r="R666" s="84"/>
    </row>
    <row r="667" spans="18:18">
      <c r="R667" s="84"/>
    </row>
    <row r="668" spans="18:18">
      <c r="R668" s="84"/>
    </row>
    <row r="669" spans="18:18">
      <c r="R669" s="84"/>
    </row>
    <row r="670" spans="18:18">
      <c r="R670" s="84"/>
    </row>
    <row r="671" spans="18:18">
      <c r="R671" s="84"/>
    </row>
    <row r="672" spans="18:18">
      <c r="R672" s="84"/>
    </row>
    <row r="673" spans="18:18">
      <c r="R673" s="84"/>
    </row>
    <row r="674" spans="18:18">
      <c r="R674" s="84"/>
    </row>
    <row r="675" spans="18:18">
      <c r="R675" s="84"/>
    </row>
    <row r="676" spans="18:18">
      <c r="R676" s="84"/>
    </row>
    <row r="677" spans="18:18">
      <c r="R677" s="84"/>
    </row>
    <row r="678" spans="18:18">
      <c r="R678" s="84"/>
    </row>
    <row r="679" spans="18:18">
      <c r="R679" s="84"/>
    </row>
    <row r="680" spans="18:18">
      <c r="R680" s="84"/>
    </row>
    <row r="681" spans="18:18">
      <c r="R681" s="84"/>
    </row>
    <row r="682" spans="18:18">
      <c r="R682" s="84"/>
    </row>
    <row r="683" spans="18:18">
      <c r="R683" s="84"/>
    </row>
    <row r="684" spans="18:18">
      <c r="R684" s="84"/>
    </row>
    <row r="685" spans="18:18">
      <c r="R685" s="84"/>
    </row>
    <row r="686" spans="18:18">
      <c r="R686" s="84"/>
    </row>
    <row r="687" spans="18:18">
      <c r="R687" s="84"/>
    </row>
    <row r="688" spans="18:18">
      <c r="R688" s="84"/>
    </row>
    <row r="689" spans="18:18">
      <c r="R689" s="84"/>
    </row>
    <row r="690" spans="18:18">
      <c r="R690" s="84"/>
    </row>
    <row r="691" spans="18:18">
      <c r="R691" s="84"/>
    </row>
    <row r="692" spans="18:18">
      <c r="R692" s="84"/>
    </row>
    <row r="693" spans="18:18">
      <c r="R693" s="84"/>
    </row>
    <row r="694" spans="18:18">
      <c r="R694" s="84"/>
    </row>
    <row r="695" spans="18:18">
      <c r="R695" s="84"/>
    </row>
    <row r="696" spans="18:18">
      <c r="R696" s="84"/>
    </row>
    <row r="697" spans="18:18">
      <c r="R697" s="84"/>
    </row>
    <row r="698" spans="18:18">
      <c r="R698" s="84"/>
    </row>
    <row r="699" spans="18:18">
      <c r="R699" s="84"/>
    </row>
    <row r="700" spans="18:18">
      <c r="R700" s="84"/>
    </row>
    <row r="701" spans="18:18">
      <c r="R701" s="84"/>
    </row>
    <row r="702" spans="18:18">
      <c r="R702" s="84"/>
    </row>
    <row r="703" spans="18:18">
      <c r="R703" s="84"/>
    </row>
    <row r="704" spans="18:18">
      <c r="R704" s="84"/>
    </row>
    <row r="705" spans="18:18">
      <c r="R705" s="84"/>
    </row>
    <row r="706" spans="18:18">
      <c r="R706" s="84"/>
    </row>
    <row r="707" spans="18:18">
      <c r="R707" s="84"/>
    </row>
    <row r="708" spans="18:18">
      <c r="R708" s="84"/>
    </row>
    <row r="709" spans="18:18">
      <c r="R709" s="84"/>
    </row>
    <row r="710" spans="18:18">
      <c r="R710" s="84"/>
    </row>
    <row r="711" spans="18:18">
      <c r="R711" s="84"/>
    </row>
    <row r="712" spans="18:18">
      <c r="R712" s="84"/>
    </row>
    <row r="713" spans="18:18">
      <c r="R713" s="84"/>
    </row>
    <row r="714" spans="18:18">
      <c r="R714" s="84"/>
    </row>
    <row r="715" spans="18:18">
      <c r="R715" s="84"/>
    </row>
    <row r="716" spans="18:18">
      <c r="R716" s="84"/>
    </row>
    <row r="717" spans="18:18">
      <c r="R717" s="84"/>
    </row>
    <row r="718" spans="18:18">
      <c r="R718" s="84"/>
    </row>
    <row r="719" spans="18:18">
      <c r="R719" s="84"/>
    </row>
    <row r="720" spans="18:18">
      <c r="R720" s="84"/>
    </row>
    <row r="721" spans="18:18">
      <c r="R721" s="84"/>
    </row>
    <row r="722" spans="18:18">
      <c r="R722" s="84"/>
    </row>
    <row r="723" spans="18:18">
      <c r="R723" s="84"/>
    </row>
    <row r="724" spans="18:18">
      <c r="R724" s="84"/>
    </row>
    <row r="725" spans="18:18">
      <c r="R725" s="84"/>
    </row>
    <row r="726" spans="18:18">
      <c r="R726" s="84"/>
    </row>
    <row r="727" spans="18:18">
      <c r="R727" s="84"/>
    </row>
    <row r="728" spans="18:18">
      <c r="R728" s="84"/>
    </row>
    <row r="729" spans="18:18">
      <c r="R729" s="84"/>
    </row>
    <row r="730" spans="18:18">
      <c r="R730" s="84"/>
    </row>
    <row r="731" spans="18:18">
      <c r="R731" s="84"/>
    </row>
    <row r="732" spans="18:18">
      <c r="R732" s="84"/>
    </row>
    <row r="733" spans="18:18">
      <c r="R733" s="84"/>
    </row>
    <row r="734" spans="18:18">
      <c r="R734" s="84"/>
    </row>
    <row r="735" spans="18:18">
      <c r="R735" s="84"/>
    </row>
    <row r="736" spans="18:18">
      <c r="R736" s="84"/>
    </row>
    <row r="737" spans="18:18">
      <c r="R737" s="84"/>
    </row>
    <row r="738" spans="18:18">
      <c r="R738" s="84"/>
    </row>
    <row r="739" spans="18:18">
      <c r="R739" s="84"/>
    </row>
    <row r="740" spans="18:18">
      <c r="R740" s="84"/>
    </row>
    <row r="741" spans="18:18">
      <c r="R741" s="84"/>
    </row>
    <row r="742" spans="18:18">
      <c r="R742" s="84"/>
    </row>
    <row r="743" spans="18:18">
      <c r="R743" s="84"/>
    </row>
    <row r="744" spans="18:18">
      <c r="R744" s="84"/>
    </row>
    <row r="745" spans="18:18">
      <c r="R745" s="84"/>
    </row>
    <row r="746" spans="18:18">
      <c r="R746" s="84"/>
    </row>
    <row r="747" spans="18:18">
      <c r="R747" s="84"/>
    </row>
    <row r="748" spans="18:18">
      <c r="R748" s="84"/>
    </row>
    <row r="749" spans="18:18">
      <c r="R749" s="84"/>
    </row>
    <row r="750" spans="18:18">
      <c r="R750" s="84"/>
    </row>
    <row r="751" spans="18:18">
      <c r="R751" s="84"/>
    </row>
    <row r="752" spans="18:18">
      <c r="R752" s="84"/>
    </row>
    <row r="753" spans="18:18">
      <c r="R753" s="84"/>
    </row>
    <row r="754" spans="18:18">
      <c r="R754" s="84"/>
    </row>
    <row r="755" spans="18:18">
      <c r="R755" s="84"/>
    </row>
    <row r="756" spans="18:18">
      <c r="R756" s="84"/>
    </row>
    <row r="757" spans="18:18">
      <c r="R757" s="84"/>
    </row>
    <row r="758" spans="18:18">
      <c r="R758" s="84"/>
    </row>
    <row r="759" spans="18:18">
      <c r="R759" s="84"/>
    </row>
    <row r="760" spans="18:18">
      <c r="R760" s="84"/>
    </row>
    <row r="761" spans="18:18">
      <c r="R761" s="84"/>
    </row>
    <row r="762" spans="18:18">
      <c r="R762" s="84"/>
    </row>
    <row r="763" spans="18:18">
      <c r="R763" s="84"/>
    </row>
    <row r="764" spans="18:18">
      <c r="R764" s="84"/>
    </row>
    <row r="765" spans="18:18">
      <c r="R765" s="84"/>
    </row>
    <row r="766" spans="18:18">
      <c r="R766" s="84"/>
    </row>
    <row r="767" spans="18:18">
      <c r="R767" s="84"/>
    </row>
    <row r="768" spans="18:18">
      <c r="R768" s="84"/>
    </row>
    <row r="769" spans="18:18">
      <c r="R769" s="84"/>
    </row>
    <row r="770" spans="18:18">
      <c r="R770" s="84"/>
    </row>
    <row r="771" spans="18:18">
      <c r="R771" s="84"/>
    </row>
    <row r="772" spans="18:18">
      <c r="R772" s="84"/>
    </row>
    <row r="773" spans="18:18">
      <c r="R773" s="84"/>
    </row>
    <row r="774" spans="18:18">
      <c r="R774" s="84"/>
    </row>
    <row r="775" spans="18:18">
      <c r="R775" s="84"/>
    </row>
    <row r="776" spans="18:18">
      <c r="R776" s="84"/>
    </row>
    <row r="777" spans="18:18">
      <c r="R777" s="84"/>
    </row>
    <row r="778" spans="18:18">
      <c r="R778" s="84"/>
    </row>
    <row r="779" spans="18:18">
      <c r="R779" s="84"/>
    </row>
    <row r="780" spans="18:18">
      <c r="R780" s="84"/>
    </row>
    <row r="781" spans="18:18">
      <c r="R781" s="84"/>
    </row>
    <row r="782" spans="18:18">
      <c r="R782" s="84"/>
    </row>
    <row r="783" spans="18:18">
      <c r="R783" s="84"/>
    </row>
    <row r="784" spans="18:18">
      <c r="R784" s="84"/>
    </row>
    <row r="785" spans="18:18">
      <c r="R785" s="84"/>
    </row>
    <row r="786" spans="18:18">
      <c r="R786" s="84"/>
    </row>
    <row r="787" spans="18:18">
      <c r="R787" s="84"/>
    </row>
    <row r="788" spans="18:18">
      <c r="R788" s="84"/>
    </row>
    <row r="789" spans="18:18">
      <c r="R789" s="84"/>
    </row>
    <row r="790" spans="18:18">
      <c r="R790" s="84"/>
    </row>
    <row r="791" spans="18:18">
      <c r="R791" s="84"/>
    </row>
    <row r="792" spans="18:18">
      <c r="R792" s="84"/>
    </row>
    <row r="793" spans="18:18">
      <c r="R793" s="84"/>
    </row>
    <row r="794" spans="18:18">
      <c r="R794" s="84"/>
    </row>
    <row r="795" spans="18:18">
      <c r="R795" s="84"/>
    </row>
    <row r="796" spans="18:18">
      <c r="R796" s="84"/>
    </row>
    <row r="797" spans="18:18">
      <c r="R797" s="84"/>
    </row>
    <row r="798" spans="18:18">
      <c r="R798" s="84"/>
    </row>
    <row r="799" spans="18:18">
      <c r="R799" s="84"/>
    </row>
    <row r="800" spans="18:18">
      <c r="R800" s="84"/>
    </row>
    <row r="801" spans="18:18">
      <c r="R801" s="84"/>
    </row>
    <row r="802" spans="18:18">
      <c r="R802" s="84"/>
    </row>
    <row r="803" spans="18:18">
      <c r="R803" s="84"/>
    </row>
    <row r="804" spans="18:18">
      <c r="R804" s="84"/>
    </row>
    <row r="805" spans="18:18">
      <c r="R805" s="84"/>
    </row>
    <row r="806" spans="18:18">
      <c r="R806" s="84"/>
    </row>
    <row r="807" spans="18:18">
      <c r="R807" s="84"/>
    </row>
    <row r="808" spans="18:18">
      <c r="R808" s="84"/>
    </row>
    <row r="809" spans="18:18">
      <c r="R809" s="84"/>
    </row>
    <row r="810" spans="18:18">
      <c r="R810" s="84"/>
    </row>
    <row r="811" spans="18:18">
      <c r="R811" s="84"/>
    </row>
    <row r="812" spans="18:18">
      <c r="R812" s="84"/>
    </row>
    <row r="813" spans="18:18">
      <c r="R813" s="84"/>
    </row>
    <row r="814" spans="18:18">
      <c r="R814" s="84"/>
    </row>
    <row r="815" spans="18:18">
      <c r="R815" s="84"/>
    </row>
    <row r="816" spans="18:18">
      <c r="R816" s="84"/>
    </row>
    <row r="817" spans="18:18">
      <c r="R817" s="84"/>
    </row>
    <row r="818" spans="18:18">
      <c r="R818" s="84"/>
    </row>
    <row r="819" spans="18:18">
      <c r="R819" s="84"/>
    </row>
    <row r="820" spans="18:18">
      <c r="R820" s="84"/>
    </row>
    <row r="821" spans="18:18">
      <c r="R821" s="84"/>
    </row>
    <row r="822" spans="18:18">
      <c r="R822" s="84"/>
    </row>
    <row r="823" spans="18:18">
      <c r="R823" s="84"/>
    </row>
    <row r="824" spans="18:18">
      <c r="R824" s="84"/>
    </row>
    <row r="825" spans="18:18">
      <c r="R825" s="84"/>
    </row>
    <row r="826" spans="18:18">
      <c r="R826" s="84"/>
    </row>
    <row r="827" spans="18:18">
      <c r="R827" s="84"/>
    </row>
    <row r="828" spans="18:18">
      <c r="R828" s="84"/>
    </row>
    <row r="829" spans="18:18">
      <c r="R829" s="84"/>
    </row>
    <row r="830" spans="18:18">
      <c r="R830" s="84"/>
    </row>
    <row r="831" spans="18:18">
      <c r="R831" s="84"/>
    </row>
    <row r="832" spans="18:18">
      <c r="R832" s="84"/>
    </row>
    <row r="833" spans="18:18">
      <c r="R833" s="84"/>
    </row>
    <row r="834" spans="18:18">
      <c r="R834" s="84"/>
    </row>
    <row r="835" spans="18:18">
      <c r="R835" s="84"/>
    </row>
    <row r="836" spans="18:18">
      <c r="R836" s="84"/>
    </row>
    <row r="837" spans="18:18">
      <c r="R837" s="84"/>
    </row>
    <row r="838" spans="18:18">
      <c r="R838" s="84"/>
    </row>
    <row r="839" spans="18:18">
      <c r="R839" s="84"/>
    </row>
    <row r="840" spans="18:18">
      <c r="R840" s="84"/>
    </row>
    <row r="841" spans="18:18">
      <c r="R841" s="84"/>
    </row>
    <row r="842" spans="18:18">
      <c r="R842" s="84"/>
    </row>
    <row r="843" spans="18:18">
      <c r="R843" s="84"/>
    </row>
    <row r="844" spans="18:18">
      <c r="R844" s="84"/>
    </row>
    <row r="845" spans="18:18">
      <c r="R845" s="84"/>
    </row>
    <row r="846" spans="18:18">
      <c r="R846" s="84"/>
    </row>
    <row r="847" spans="18:18">
      <c r="R847" s="84"/>
    </row>
    <row r="848" spans="18:18">
      <c r="R848" s="84"/>
    </row>
    <row r="849" spans="18:18">
      <c r="R849" s="84"/>
    </row>
    <row r="850" spans="18:18">
      <c r="R850" s="84"/>
    </row>
    <row r="851" spans="18:18">
      <c r="R851" s="84"/>
    </row>
    <row r="852" spans="18:18">
      <c r="R852" s="84"/>
    </row>
    <row r="853" spans="18:18">
      <c r="R853" s="84"/>
    </row>
    <row r="854" spans="18:18">
      <c r="R854" s="84"/>
    </row>
    <row r="855" spans="18:18">
      <c r="R855" s="84"/>
    </row>
    <row r="856" spans="18:18">
      <c r="R856" s="84"/>
    </row>
    <row r="857" spans="18:18">
      <c r="R857" s="84"/>
    </row>
    <row r="858" spans="18:18">
      <c r="R858" s="84"/>
    </row>
    <row r="859" spans="18:18">
      <c r="R859" s="84"/>
    </row>
    <row r="860" spans="18:18">
      <c r="R860" s="84"/>
    </row>
    <row r="861" spans="18:18">
      <c r="R861" s="84"/>
    </row>
    <row r="862" spans="18:18">
      <c r="R862" s="84"/>
    </row>
    <row r="863" spans="18:18">
      <c r="R863" s="84"/>
    </row>
    <row r="864" spans="18:18">
      <c r="R864" s="84"/>
    </row>
    <row r="865" spans="18:18">
      <c r="R865" s="84"/>
    </row>
    <row r="866" spans="18:18">
      <c r="R866" s="84"/>
    </row>
    <row r="867" spans="18:18">
      <c r="R867" s="84"/>
    </row>
    <row r="868" spans="18:18">
      <c r="R868" s="84"/>
    </row>
    <row r="869" spans="18:18">
      <c r="R869" s="84"/>
    </row>
    <row r="870" spans="18:18">
      <c r="R870" s="84"/>
    </row>
    <row r="871" spans="18:18">
      <c r="R871" s="84"/>
    </row>
    <row r="872" spans="18:18">
      <c r="R872" s="84"/>
    </row>
    <row r="873" spans="18:18">
      <c r="R873" s="84"/>
    </row>
    <row r="874" spans="18:18">
      <c r="R874" s="84"/>
    </row>
    <row r="875" spans="18:18">
      <c r="R875" s="84"/>
    </row>
    <row r="876" spans="18:18">
      <c r="R876" s="84"/>
    </row>
    <row r="877" spans="18:18">
      <c r="R877" s="84"/>
    </row>
    <row r="878" spans="18:18">
      <c r="R878" s="84"/>
    </row>
    <row r="879" spans="18:18">
      <c r="R879" s="84"/>
    </row>
    <row r="880" spans="18:18">
      <c r="R880" s="84"/>
    </row>
    <row r="881" spans="18:18">
      <c r="R881" s="84"/>
    </row>
    <row r="882" spans="18:18">
      <c r="R882" s="84"/>
    </row>
    <row r="883" spans="18:18">
      <c r="R883" s="84"/>
    </row>
    <row r="884" spans="18:18">
      <c r="R884" s="84"/>
    </row>
    <row r="885" spans="18:18">
      <c r="R885" s="84"/>
    </row>
    <row r="886" spans="18:18">
      <c r="R886" s="84"/>
    </row>
    <row r="887" spans="18:18">
      <c r="R887" s="84"/>
    </row>
    <row r="888" spans="18:18">
      <c r="R888" s="84"/>
    </row>
    <row r="889" spans="18:18">
      <c r="R889" s="84"/>
    </row>
    <row r="890" spans="18:18">
      <c r="R890" s="84"/>
    </row>
    <row r="891" spans="18:18">
      <c r="R891" s="84"/>
    </row>
    <row r="892" spans="18:18">
      <c r="R892" s="84"/>
    </row>
    <row r="893" spans="18:18">
      <c r="R893" s="84"/>
    </row>
    <row r="894" spans="18:18">
      <c r="R894" s="84"/>
    </row>
    <row r="895" spans="18:18">
      <c r="R895" s="84"/>
    </row>
    <row r="896" spans="18:18">
      <c r="R896" s="84"/>
    </row>
    <row r="897" spans="18:18">
      <c r="R897" s="84"/>
    </row>
    <row r="898" spans="18:18">
      <c r="R898" s="84"/>
    </row>
    <row r="899" spans="18:18">
      <c r="R899" s="84"/>
    </row>
    <row r="900" spans="18:18">
      <c r="R900" s="84"/>
    </row>
    <row r="901" spans="18:18">
      <c r="R901" s="84"/>
    </row>
    <row r="902" spans="18:18">
      <c r="R902" s="84"/>
    </row>
    <row r="903" spans="18:18">
      <c r="R903" s="84"/>
    </row>
    <row r="904" spans="18:18">
      <c r="R904" s="84"/>
    </row>
    <row r="905" spans="18:18">
      <c r="R905" s="84"/>
    </row>
    <row r="906" spans="18:18">
      <c r="R906" s="84"/>
    </row>
    <row r="907" spans="18:18">
      <c r="R907" s="84"/>
    </row>
    <row r="908" spans="18:18">
      <c r="R908" s="84"/>
    </row>
    <row r="909" spans="18:18">
      <c r="R909" s="84"/>
    </row>
    <row r="910" spans="18:18">
      <c r="R910" s="84"/>
    </row>
    <row r="911" spans="18:18">
      <c r="R911" s="84"/>
    </row>
    <row r="912" spans="18:18">
      <c r="R912" s="84"/>
    </row>
    <row r="913" spans="18:18">
      <c r="R913" s="84"/>
    </row>
    <row r="914" spans="18:18">
      <c r="R914" s="84"/>
    </row>
    <row r="915" spans="18:18">
      <c r="R915" s="84"/>
    </row>
    <row r="916" spans="18:18">
      <c r="R916" s="84"/>
    </row>
    <row r="917" spans="18:18">
      <c r="R917" s="84"/>
    </row>
    <row r="918" spans="18:18">
      <c r="R918" s="84"/>
    </row>
    <row r="919" spans="18:18">
      <c r="R919" s="84"/>
    </row>
    <row r="920" spans="18:18">
      <c r="R920" s="84"/>
    </row>
    <row r="921" spans="18:18">
      <c r="R921" s="84"/>
    </row>
    <row r="922" spans="18:18">
      <c r="R922" s="84"/>
    </row>
    <row r="923" spans="18:18">
      <c r="R923" s="84"/>
    </row>
    <row r="924" spans="18:18">
      <c r="R924" s="84"/>
    </row>
    <row r="925" spans="18:18">
      <c r="R925" s="84"/>
    </row>
    <row r="926" spans="18:18">
      <c r="R926" s="84"/>
    </row>
    <row r="927" spans="18:18">
      <c r="R927" s="84"/>
    </row>
    <row r="928" spans="18:18">
      <c r="R928" s="84"/>
    </row>
    <row r="929" spans="18:18">
      <c r="R929" s="84"/>
    </row>
    <row r="930" spans="18:18">
      <c r="R930" s="84"/>
    </row>
    <row r="931" spans="18:18">
      <c r="R931" s="84"/>
    </row>
    <row r="932" spans="18:18">
      <c r="R932" s="84"/>
    </row>
    <row r="933" spans="18:18">
      <c r="R933" s="84"/>
    </row>
    <row r="934" spans="18:18">
      <c r="R934" s="84"/>
    </row>
    <row r="935" spans="18:18">
      <c r="R935" s="84"/>
    </row>
    <row r="936" spans="18:18">
      <c r="R936" s="84"/>
    </row>
    <row r="937" spans="18:18">
      <c r="R937" s="84"/>
    </row>
    <row r="938" spans="18:18">
      <c r="R938" s="84"/>
    </row>
    <row r="939" spans="18:18">
      <c r="R939" s="84"/>
    </row>
    <row r="940" spans="18:18">
      <c r="R940" s="84"/>
    </row>
    <row r="941" spans="18:18">
      <c r="R941" s="84"/>
    </row>
    <row r="942" spans="18:18">
      <c r="R942" s="84"/>
    </row>
    <row r="943" spans="18:18">
      <c r="R943" s="84"/>
    </row>
    <row r="944" spans="18:18">
      <c r="R944" s="84"/>
    </row>
    <row r="945" spans="18:18">
      <c r="R945" s="84"/>
    </row>
    <row r="946" spans="18:18">
      <c r="R946" s="84"/>
    </row>
    <row r="947" spans="18:18">
      <c r="R947" s="84"/>
    </row>
    <row r="948" spans="18:18">
      <c r="R948" s="84"/>
    </row>
    <row r="949" spans="18:18">
      <c r="R949" s="84"/>
    </row>
    <row r="950" spans="18:18">
      <c r="R950" s="84"/>
    </row>
    <row r="951" spans="18:18">
      <c r="R951" s="84"/>
    </row>
    <row r="952" spans="18:18">
      <c r="R952" s="84"/>
    </row>
    <row r="953" spans="18:18">
      <c r="R953" s="84"/>
    </row>
    <row r="954" spans="18:18">
      <c r="R954" s="84"/>
    </row>
    <row r="955" spans="18:18">
      <c r="R955" s="84"/>
    </row>
    <row r="956" spans="18:18">
      <c r="R956" s="84"/>
    </row>
    <row r="957" spans="18:18">
      <c r="R957" s="84"/>
    </row>
    <row r="958" spans="18:18">
      <c r="R958" s="84"/>
    </row>
    <row r="959" spans="18:18">
      <c r="R959" s="84"/>
    </row>
    <row r="960" spans="18:18">
      <c r="R960" s="84"/>
    </row>
    <row r="961" spans="18:18">
      <c r="R961" s="84"/>
    </row>
    <row r="962" spans="18:18">
      <c r="R962" s="84"/>
    </row>
    <row r="963" spans="18:18">
      <c r="R963" s="84"/>
    </row>
    <row r="964" spans="18:18">
      <c r="R964" s="84"/>
    </row>
    <row r="965" spans="18:18">
      <c r="R965" s="84"/>
    </row>
    <row r="966" spans="18:18">
      <c r="R966" s="84"/>
    </row>
    <row r="967" spans="18:18">
      <c r="R967" s="84"/>
    </row>
    <row r="968" spans="18:18">
      <c r="R968" s="84"/>
    </row>
    <row r="969" spans="18:18">
      <c r="R969" s="84"/>
    </row>
    <row r="970" spans="18:18">
      <c r="R970" s="84"/>
    </row>
    <row r="971" spans="18:18">
      <c r="R971" s="84"/>
    </row>
    <row r="972" spans="18:18">
      <c r="R972" s="84"/>
    </row>
    <row r="973" spans="18:18">
      <c r="R973" s="84"/>
    </row>
    <row r="974" spans="18:18">
      <c r="R974" s="84"/>
    </row>
    <row r="975" spans="18:18">
      <c r="R975" s="84"/>
    </row>
    <row r="976" spans="18:18">
      <c r="R976" s="84"/>
    </row>
    <row r="977" spans="18:18">
      <c r="R977" s="84"/>
    </row>
    <row r="978" spans="18:18">
      <c r="R978" s="84"/>
    </row>
    <row r="979" spans="18:18">
      <c r="R979" s="84"/>
    </row>
    <row r="980" spans="18:18">
      <c r="R980" s="84"/>
    </row>
    <row r="981" spans="18:18">
      <c r="R981" s="84"/>
    </row>
    <row r="982" spans="18:18">
      <c r="R982" s="84"/>
    </row>
    <row r="983" spans="18:18">
      <c r="R983" s="84"/>
    </row>
    <row r="984" spans="18:18">
      <c r="R984" s="84"/>
    </row>
    <row r="985" spans="18:18">
      <c r="R985" s="84"/>
    </row>
    <row r="986" spans="18:18">
      <c r="R986" s="84"/>
    </row>
    <row r="987" spans="18:18">
      <c r="R987" s="84"/>
    </row>
    <row r="988" spans="18:18">
      <c r="R988" s="84"/>
    </row>
    <row r="989" spans="18:18">
      <c r="R989" s="84"/>
    </row>
    <row r="990" spans="18:18">
      <c r="R990" s="84"/>
    </row>
    <row r="991" spans="18:18">
      <c r="R991" s="378"/>
    </row>
    <row r="992" spans="18:18">
      <c r="R992" s="377"/>
    </row>
    <row r="993" spans="18:18">
      <c r="R993" s="377"/>
    </row>
    <row r="994" spans="18:18">
      <c r="R994" s="377"/>
    </row>
    <row r="995" spans="18:18">
      <c r="R995" s="377"/>
    </row>
    <row r="996" spans="18:18">
      <c r="R996" s="377"/>
    </row>
    <row r="997" spans="18:18">
      <c r="R997" s="377"/>
    </row>
    <row r="998" spans="18:18">
      <c r="R998" s="377"/>
    </row>
    <row r="999" spans="18:18">
      <c r="R999" s="377"/>
    </row>
    <row r="1000" spans="18:18">
      <c r="R1000" s="377"/>
    </row>
    <row r="1001" spans="18:18">
      <c r="R1001" s="377"/>
    </row>
    <row r="1002" spans="18:18">
      <c r="R1002" s="377"/>
    </row>
    <row r="1003" spans="18:18">
      <c r="R1003" s="377"/>
    </row>
    <row r="1004" spans="18:18">
      <c r="R1004" s="377"/>
    </row>
    <row r="1005" spans="18:18">
      <c r="R1005" s="377"/>
    </row>
    <row r="1006" spans="18:18">
      <c r="R1006" s="377"/>
    </row>
    <row r="1007" spans="18:18">
      <c r="R1007" s="377"/>
    </row>
    <row r="1008" spans="18:18">
      <c r="R1008" s="377"/>
    </row>
    <row r="1009" spans="18:18">
      <c r="R1009" s="377"/>
    </row>
    <row r="1010" spans="18:18">
      <c r="R1010" s="377"/>
    </row>
    <row r="1011" spans="18:18">
      <c r="R1011" s="377"/>
    </row>
    <row r="1012" spans="18:18">
      <c r="R1012" s="377"/>
    </row>
    <row r="1013" spans="18:18">
      <c r="R1013" s="377"/>
    </row>
    <row r="1014" spans="18:18">
      <c r="R1014" s="377"/>
    </row>
    <row r="1015" spans="18:18">
      <c r="R1015" s="377"/>
    </row>
    <row r="1016" spans="18:18">
      <c r="R1016" s="377"/>
    </row>
    <row r="1017" spans="18:18">
      <c r="R1017" s="377"/>
    </row>
    <row r="1018" spans="18:18">
      <c r="R1018" s="377"/>
    </row>
    <row r="1019" spans="18:18">
      <c r="R1019" s="377"/>
    </row>
    <row r="1020" spans="18:18">
      <c r="R1020" s="377"/>
    </row>
    <row r="1021" spans="18:18">
      <c r="R1021" s="377"/>
    </row>
    <row r="1022" spans="18:18">
      <c r="R1022" s="377"/>
    </row>
    <row r="1023" spans="18:18">
      <c r="R1023" s="377"/>
    </row>
    <row r="1024" spans="18:18">
      <c r="R1024" s="377"/>
    </row>
    <row r="1025" spans="18:18">
      <c r="R1025" s="377"/>
    </row>
    <row r="1026" spans="18:18">
      <c r="R1026" s="377"/>
    </row>
    <row r="1027" spans="18:18">
      <c r="R1027" s="377"/>
    </row>
    <row r="1028" spans="18:18">
      <c r="R1028" s="377"/>
    </row>
    <row r="1029" spans="18:18">
      <c r="R1029" s="377"/>
    </row>
    <row r="1030" spans="18:18">
      <c r="R1030" s="377"/>
    </row>
    <row r="1031" spans="18:18">
      <c r="R1031" s="377"/>
    </row>
    <row r="1032" spans="18:18">
      <c r="R1032" s="377"/>
    </row>
    <row r="1033" spans="18:18">
      <c r="R1033" s="377"/>
    </row>
    <row r="1034" spans="18:18">
      <c r="R1034" s="377"/>
    </row>
    <row r="1035" spans="18:18">
      <c r="R1035" s="377"/>
    </row>
    <row r="1036" spans="18:18">
      <c r="R1036" s="377"/>
    </row>
    <row r="1037" spans="18:18">
      <c r="R1037" s="377"/>
    </row>
    <row r="1038" spans="18:18">
      <c r="R1038" s="377"/>
    </row>
    <row r="1039" spans="18:18">
      <c r="R1039" s="377"/>
    </row>
    <row r="1040" spans="18:18">
      <c r="R1040" s="377"/>
    </row>
    <row r="1041" spans="18:18">
      <c r="R1041" s="377"/>
    </row>
    <row r="1042" spans="18:18">
      <c r="R1042" s="377"/>
    </row>
    <row r="1043" spans="18:18">
      <c r="R1043" s="377"/>
    </row>
    <row r="1044" spans="18:18">
      <c r="R1044" s="377"/>
    </row>
    <row r="1045" spans="18:18">
      <c r="R1045" s="377"/>
    </row>
    <row r="1046" spans="18:18">
      <c r="R1046" s="377"/>
    </row>
    <row r="1047" spans="18:18">
      <c r="R1047" s="377"/>
    </row>
    <row r="1048" spans="18:18">
      <c r="R1048" s="377"/>
    </row>
    <row r="1049" spans="18:18">
      <c r="R1049" s="377"/>
    </row>
    <row r="1050" spans="18:18">
      <c r="R1050" s="377"/>
    </row>
    <row r="1051" spans="18:18">
      <c r="R1051" s="377"/>
    </row>
    <row r="1052" spans="18:18">
      <c r="R1052" s="377"/>
    </row>
    <row r="1053" spans="18:18">
      <c r="R1053" s="377"/>
    </row>
    <row r="1054" spans="18:18">
      <c r="R1054" s="377"/>
    </row>
    <row r="1055" spans="18:18">
      <c r="R1055" s="377"/>
    </row>
    <row r="1056" spans="18:18">
      <c r="R1056" s="377"/>
    </row>
    <row r="1057" spans="18:18">
      <c r="R1057" s="377"/>
    </row>
    <row r="1058" spans="18:18">
      <c r="R1058" s="377"/>
    </row>
    <row r="1059" spans="18:18">
      <c r="R1059" s="377"/>
    </row>
    <row r="1060" spans="18:18">
      <c r="R1060" s="377"/>
    </row>
    <row r="1061" spans="18:18">
      <c r="R1061" s="377"/>
    </row>
    <row r="1062" spans="18:18">
      <c r="R1062" s="377"/>
    </row>
    <row r="1063" spans="18:18">
      <c r="R1063" s="377"/>
    </row>
    <row r="1064" spans="18:18">
      <c r="R1064" s="377"/>
    </row>
    <row r="1065" spans="18:18">
      <c r="R1065" s="377"/>
    </row>
    <row r="1066" spans="18:18">
      <c r="R1066" s="377"/>
    </row>
    <row r="1067" spans="18:18">
      <c r="R1067" s="377"/>
    </row>
    <row r="1068" spans="18:18">
      <c r="R1068" s="377"/>
    </row>
    <row r="1069" spans="18:18">
      <c r="R1069" s="377"/>
    </row>
    <row r="1070" spans="18:18">
      <c r="R1070" s="377"/>
    </row>
    <row r="1071" spans="18:18">
      <c r="R1071" s="377"/>
    </row>
    <row r="1072" spans="18:18">
      <c r="R1072" s="377"/>
    </row>
    <row r="1073" spans="18:18">
      <c r="R1073" s="377"/>
    </row>
    <row r="1074" spans="18:18">
      <c r="R1074" s="377"/>
    </row>
    <row r="1075" spans="18:18">
      <c r="R1075" s="377"/>
    </row>
    <row r="1076" spans="18:18">
      <c r="R1076" s="377"/>
    </row>
    <row r="1077" spans="18:18">
      <c r="R1077" s="377"/>
    </row>
    <row r="1078" spans="18:18">
      <c r="R1078" s="377"/>
    </row>
    <row r="1079" spans="18:18">
      <c r="R1079" s="377"/>
    </row>
    <row r="1080" spans="18:18">
      <c r="R1080" s="377"/>
    </row>
    <row r="1081" spans="18:18">
      <c r="R1081" s="377"/>
    </row>
    <row r="1082" spans="18:18">
      <c r="R1082" s="377"/>
    </row>
    <row r="1083" spans="18:18">
      <c r="R1083" s="377"/>
    </row>
    <row r="1084" spans="18:18">
      <c r="R1084" s="377"/>
    </row>
    <row r="1085" spans="18:18">
      <c r="R1085" s="377"/>
    </row>
    <row r="1086" spans="18:18">
      <c r="R1086" s="377"/>
    </row>
    <row r="1087" spans="18:18">
      <c r="R1087" s="377"/>
    </row>
    <row r="1088" spans="18:18">
      <c r="R1088" s="377"/>
    </row>
    <row r="1089" spans="18:18">
      <c r="R1089" s="377"/>
    </row>
    <row r="1090" spans="18:18">
      <c r="R1090" s="377"/>
    </row>
    <row r="1091" spans="18:18">
      <c r="R1091" s="377"/>
    </row>
    <row r="1092" spans="18:18">
      <c r="R1092" s="377"/>
    </row>
    <row r="1093" spans="18:18">
      <c r="R1093" s="377"/>
    </row>
    <row r="1094" spans="18:18">
      <c r="R1094" s="377"/>
    </row>
    <row r="1095" spans="18:18">
      <c r="R1095" s="377"/>
    </row>
    <row r="1096" spans="18:18">
      <c r="R1096" s="377"/>
    </row>
    <row r="1097" spans="18:18">
      <c r="R1097" s="377"/>
    </row>
    <row r="1098" spans="18:18">
      <c r="R1098" s="377"/>
    </row>
    <row r="1099" spans="18:18">
      <c r="R1099" s="377"/>
    </row>
    <row r="1100" spans="18:18">
      <c r="R1100" s="377"/>
    </row>
    <row r="1101" spans="18:18">
      <c r="R1101" s="377"/>
    </row>
    <row r="1102" spans="18:18">
      <c r="R1102" s="377"/>
    </row>
    <row r="1103" spans="18:18">
      <c r="R1103" s="377"/>
    </row>
    <row r="1104" spans="18:18">
      <c r="R1104" s="377"/>
    </row>
    <row r="1105" spans="18:18">
      <c r="R1105" s="377"/>
    </row>
    <row r="1106" spans="18:18">
      <c r="R1106" s="377"/>
    </row>
    <row r="1107" spans="18:18">
      <c r="R1107" s="377"/>
    </row>
    <row r="1108" spans="18:18">
      <c r="R1108" s="377"/>
    </row>
    <row r="1109" spans="18:18">
      <c r="R1109" s="377"/>
    </row>
    <row r="1110" spans="18:18">
      <c r="R1110" s="377"/>
    </row>
    <row r="1111" spans="18:18">
      <c r="R1111" s="377"/>
    </row>
    <row r="1112" spans="18:18">
      <c r="R1112" s="377"/>
    </row>
    <row r="1113" spans="18:18">
      <c r="R1113" s="377"/>
    </row>
    <row r="1114" spans="18:18">
      <c r="R1114" s="377"/>
    </row>
    <row r="1115" spans="18:18">
      <c r="R1115" s="377"/>
    </row>
    <row r="1116" spans="18:18">
      <c r="R1116" s="377"/>
    </row>
    <row r="1117" spans="18:18">
      <c r="R1117" s="377"/>
    </row>
    <row r="1118" spans="18:18">
      <c r="R1118" s="377"/>
    </row>
    <row r="1119" spans="18:18">
      <c r="R1119" s="377"/>
    </row>
    <row r="1120" spans="18:18">
      <c r="R1120" s="377"/>
    </row>
    <row r="1121" spans="18:18">
      <c r="R1121" s="377"/>
    </row>
    <row r="1122" spans="18:18">
      <c r="R1122" s="377"/>
    </row>
    <row r="1123" spans="18:18">
      <c r="R1123" s="377"/>
    </row>
    <row r="1124" spans="18:18">
      <c r="R1124" s="377"/>
    </row>
    <row r="1125" spans="18:18">
      <c r="R1125" s="377"/>
    </row>
    <row r="1126" spans="18:18">
      <c r="R1126" s="377"/>
    </row>
    <row r="1127" spans="18:18">
      <c r="R1127" s="377"/>
    </row>
    <row r="1128" spans="18:18">
      <c r="R1128" s="377"/>
    </row>
    <row r="1129" spans="18:18">
      <c r="R1129" s="377"/>
    </row>
    <row r="1130" spans="18:18">
      <c r="R1130" s="377"/>
    </row>
    <row r="1131" spans="18:18">
      <c r="R1131" s="377"/>
    </row>
    <row r="1132" spans="18:18">
      <c r="R1132" s="377"/>
    </row>
    <row r="1133" spans="18:18">
      <c r="R1133" s="377"/>
    </row>
    <row r="1134" spans="18:18">
      <c r="R1134" s="377"/>
    </row>
    <row r="1135" spans="18:18">
      <c r="R1135" s="377"/>
    </row>
    <row r="1136" spans="18:18">
      <c r="R1136" s="377"/>
    </row>
    <row r="1137" spans="18:18">
      <c r="R1137" s="377"/>
    </row>
    <row r="1138" spans="18:18">
      <c r="R1138" s="377"/>
    </row>
    <row r="1139" spans="18:18">
      <c r="R1139" s="377"/>
    </row>
    <row r="1140" spans="18:18">
      <c r="R1140" s="377"/>
    </row>
    <row r="1141" spans="18:18">
      <c r="R1141" s="377"/>
    </row>
    <row r="1142" spans="18:18">
      <c r="R1142" s="377"/>
    </row>
    <row r="1143" spans="18:18">
      <c r="R1143" s="377"/>
    </row>
    <row r="1144" spans="18:18">
      <c r="R1144" s="377"/>
    </row>
    <row r="1145" spans="18:18">
      <c r="R1145" s="377"/>
    </row>
    <row r="1146" spans="18:18">
      <c r="R1146" s="377"/>
    </row>
    <row r="1147" spans="18:18">
      <c r="R1147" s="377"/>
    </row>
    <row r="1148" spans="18:18">
      <c r="R1148" s="377"/>
    </row>
    <row r="1149" spans="18:18">
      <c r="R1149" s="377"/>
    </row>
    <row r="1150" spans="18:18">
      <c r="R1150" s="377"/>
    </row>
    <row r="1151" spans="18:18">
      <c r="R1151" s="377"/>
    </row>
    <row r="1152" spans="18:18">
      <c r="R1152" s="377"/>
    </row>
    <row r="1153" spans="18:18">
      <c r="R1153" s="377"/>
    </row>
    <row r="1154" spans="18:18">
      <c r="R1154" s="377"/>
    </row>
    <row r="1155" spans="18:18">
      <c r="R1155" s="377"/>
    </row>
    <row r="1156" spans="18:18">
      <c r="R1156" s="377"/>
    </row>
    <row r="1157" spans="18:18">
      <c r="R1157" s="377"/>
    </row>
    <row r="1158" spans="18:18">
      <c r="R1158" s="377"/>
    </row>
    <row r="1159" spans="18:18">
      <c r="R1159" s="377"/>
    </row>
    <row r="1160" spans="18:18">
      <c r="R1160" s="377"/>
    </row>
    <row r="1161" spans="18:18">
      <c r="R1161" s="377"/>
    </row>
    <row r="1162" spans="18:18">
      <c r="R1162" s="377"/>
    </row>
    <row r="1163" spans="18:18">
      <c r="R1163" s="377"/>
    </row>
    <row r="1164" spans="18:18">
      <c r="R1164" s="377"/>
    </row>
    <row r="1165" spans="18:18">
      <c r="R1165" s="377"/>
    </row>
    <row r="1166" spans="18:18">
      <c r="R1166" s="377"/>
    </row>
    <row r="1167" spans="18:18">
      <c r="R1167" s="377"/>
    </row>
    <row r="1168" spans="18:18">
      <c r="R1168" s="377"/>
    </row>
    <row r="1169" spans="18:18">
      <c r="R1169" s="377"/>
    </row>
    <row r="1170" spans="18:18">
      <c r="R1170" s="377"/>
    </row>
    <row r="1171" spans="18:18">
      <c r="R1171" s="377"/>
    </row>
    <row r="1172" spans="18:18">
      <c r="R1172" s="377"/>
    </row>
    <row r="1173" spans="18:18">
      <c r="R1173" s="377"/>
    </row>
    <row r="1174" spans="18:18">
      <c r="R1174" s="377"/>
    </row>
    <row r="1175" spans="18:18">
      <c r="R1175" s="377"/>
    </row>
    <row r="1176" spans="18:18">
      <c r="R1176" s="377"/>
    </row>
    <row r="1177" spans="18:18">
      <c r="R1177" s="377"/>
    </row>
    <row r="1178" spans="18:18">
      <c r="R1178" s="377"/>
    </row>
    <row r="1179" spans="18:18">
      <c r="R1179" s="377"/>
    </row>
    <row r="1180" spans="18:18">
      <c r="R1180" s="377"/>
    </row>
    <row r="1181" spans="18:18">
      <c r="R1181" s="377"/>
    </row>
    <row r="1182" spans="18:18">
      <c r="R1182" s="377"/>
    </row>
    <row r="1183" spans="18:18">
      <c r="R1183" s="377"/>
    </row>
    <row r="1184" spans="18:18">
      <c r="R1184" s="377"/>
    </row>
    <row r="1185" spans="18:18">
      <c r="R1185" s="377"/>
    </row>
    <row r="1186" spans="18:18">
      <c r="R1186" s="377"/>
    </row>
    <row r="1187" spans="18:18">
      <c r="R1187" s="377"/>
    </row>
    <row r="1188" spans="18:18">
      <c r="R1188" s="377"/>
    </row>
    <row r="1189" spans="18:18">
      <c r="R1189" s="377"/>
    </row>
    <row r="1190" spans="18:18">
      <c r="R1190" s="377"/>
    </row>
    <row r="1191" spans="18:18">
      <c r="R1191" s="377"/>
    </row>
    <row r="1192" spans="18:18">
      <c r="R1192" s="377"/>
    </row>
    <row r="1193" spans="18:18">
      <c r="R1193" s="377"/>
    </row>
    <row r="1194" spans="18:18">
      <c r="R1194" s="377"/>
    </row>
    <row r="1195" spans="18:18">
      <c r="R1195" s="377"/>
    </row>
    <row r="1196" spans="18:18">
      <c r="R1196" s="377"/>
    </row>
    <row r="1197" spans="18:18">
      <c r="R1197" s="377"/>
    </row>
    <row r="1198" spans="18:18">
      <c r="R1198" s="377"/>
    </row>
    <row r="1199" spans="18:18">
      <c r="R1199" s="377"/>
    </row>
    <row r="1200" spans="18:18">
      <c r="R1200" s="377"/>
    </row>
    <row r="1201" spans="18:18">
      <c r="R1201" s="377"/>
    </row>
    <row r="1202" spans="18:18">
      <c r="R1202" s="377"/>
    </row>
    <row r="1203" spans="18:18">
      <c r="R1203" s="377"/>
    </row>
    <row r="1204" spans="18:18">
      <c r="R1204" s="377"/>
    </row>
    <row r="1205" spans="18:18">
      <c r="R1205" s="377"/>
    </row>
    <row r="1206" spans="18:18">
      <c r="R1206" s="377"/>
    </row>
    <row r="1207" spans="18:18">
      <c r="R1207" s="377"/>
    </row>
    <row r="1208" spans="18:18">
      <c r="R1208" s="377"/>
    </row>
    <row r="1209" spans="18:18">
      <c r="R1209" s="377"/>
    </row>
    <row r="1210" spans="18:18">
      <c r="R1210" s="377"/>
    </row>
    <row r="1211" spans="18:18">
      <c r="R1211" s="377"/>
    </row>
    <row r="1212" spans="18:18">
      <c r="R1212" s="377"/>
    </row>
    <row r="1213" spans="18:18">
      <c r="R1213" s="377"/>
    </row>
    <row r="1214" spans="18:18">
      <c r="R1214" s="377"/>
    </row>
    <row r="1215" spans="18:18">
      <c r="R1215" s="377"/>
    </row>
    <row r="1216" spans="18:18">
      <c r="R1216" s="377"/>
    </row>
    <row r="1217" spans="18:18">
      <c r="R1217" s="377"/>
    </row>
    <row r="1218" spans="18:18">
      <c r="R1218" s="377"/>
    </row>
    <row r="1219" spans="18:18">
      <c r="R1219" s="377"/>
    </row>
    <row r="1220" spans="18:18">
      <c r="R1220" s="377"/>
    </row>
    <row r="1221" spans="18:18">
      <c r="R1221" s="377"/>
    </row>
    <row r="1222" spans="18:18">
      <c r="R1222" s="377"/>
    </row>
    <row r="1223" spans="18:18">
      <c r="R1223" s="377"/>
    </row>
    <row r="1224" spans="18:18">
      <c r="R1224" s="377"/>
    </row>
    <row r="1225" spans="18:18">
      <c r="R1225" s="377"/>
    </row>
    <row r="1226" spans="18:18">
      <c r="R1226" s="377"/>
    </row>
    <row r="1227" spans="18:18">
      <c r="R1227" s="377"/>
    </row>
    <row r="1228" spans="18:18">
      <c r="R1228" s="377"/>
    </row>
    <row r="1229" spans="18:18">
      <c r="R1229" s="377"/>
    </row>
    <row r="1230" spans="18:18">
      <c r="R1230" s="377"/>
    </row>
    <row r="1231" spans="18:18">
      <c r="R1231" s="377"/>
    </row>
    <row r="1232" spans="18:18">
      <c r="R1232" s="377"/>
    </row>
    <row r="1233" spans="18:18">
      <c r="R1233" s="377"/>
    </row>
    <row r="1234" spans="18:18">
      <c r="R1234" s="377"/>
    </row>
    <row r="1235" spans="18:18">
      <c r="R1235" s="377"/>
    </row>
    <row r="1236" spans="18:18">
      <c r="R1236" s="377"/>
    </row>
    <row r="1237" spans="18:18">
      <c r="R1237" s="377"/>
    </row>
    <row r="1238" spans="18:18">
      <c r="R1238" s="377"/>
    </row>
    <row r="1239" spans="18:18">
      <c r="R1239" s="377"/>
    </row>
    <row r="1240" spans="18:18">
      <c r="R1240" s="377"/>
    </row>
    <row r="1241" spans="18:18">
      <c r="R1241" s="377"/>
    </row>
    <row r="1242" spans="18:18">
      <c r="R1242" s="377"/>
    </row>
    <row r="1243" spans="18:18">
      <c r="R1243" s="377"/>
    </row>
    <row r="1244" spans="18:18">
      <c r="R1244" s="377"/>
    </row>
    <row r="1245" spans="18:18">
      <c r="R1245" s="377"/>
    </row>
    <row r="1246" spans="18:18">
      <c r="R1246" s="377"/>
    </row>
    <row r="1247" spans="18:18">
      <c r="R1247" s="377"/>
    </row>
    <row r="1248" spans="18:18">
      <c r="R1248" s="377"/>
    </row>
    <row r="1249" spans="18:18">
      <c r="R1249" s="377"/>
    </row>
    <row r="1250" spans="18:18">
      <c r="R1250" s="377"/>
    </row>
    <row r="1251" spans="18:18">
      <c r="R1251" s="377"/>
    </row>
    <row r="1252" spans="18:18">
      <c r="R1252" s="377"/>
    </row>
    <row r="1253" spans="18:18">
      <c r="R1253" s="377"/>
    </row>
    <row r="1254" spans="18:18">
      <c r="R1254" s="377"/>
    </row>
    <row r="1255" spans="18:18">
      <c r="R1255" s="377"/>
    </row>
    <row r="1256" spans="18:18">
      <c r="R1256" s="377"/>
    </row>
    <row r="1257" spans="18:18">
      <c r="R1257" s="377"/>
    </row>
    <row r="1258" spans="18:18">
      <c r="R1258" s="377"/>
    </row>
    <row r="1259" spans="18:18">
      <c r="R1259" s="377"/>
    </row>
    <row r="1260" spans="18:18">
      <c r="R1260" s="377"/>
    </row>
    <row r="1261" spans="18:18">
      <c r="R1261" s="377"/>
    </row>
    <row r="1262" spans="18:18">
      <c r="R1262" s="377"/>
    </row>
    <row r="1263" spans="18:18">
      <c r="R1263" s="377"/>
    </row>
    <row r="1264" spans="18:18">
      <c r="R1264" s="377"/>
    </row>
    <row r="1265" spans="18:18">
      <c r="R1265" s="377"/>
    </row>
    <row r="1266" spans="18:18">
      <c r="R1266" s="377"/>
    </row>
    <row r="1267" spans="18:18">
      <c r="R1267" s="377"/>
    </row>
    <row r="1268" spans="18:18">
      <c r="R1268" s="377"/>
    </row>
    <row r="1269" spans="18:18">
      <c r="R1269" s="377"/>
    </row>
    <row r="1270" spans="18:18">
      <c r="R1270" s="377"/>
    </row>
    <row r="1271" spans="18:18">
      <c r="R1271" s="377"/>
    </row>
    <row r="1272" spans="18:18">
      <c r="R1272" s="377"/>
    </row>
    <row r="1273" spans="18:18">
      <c r="R1273" s="377"/>
    </row>
    <row r="1274" spans="18:18">
      <c r="R1274" s="377"/>
    </row>
    <row r="1275" spans="18:18">
      <c r="R1275" s="377"/>
    </row>
    <row r="1276" spans="18:18">
      <c r="R1276" s="377"/>
    </row>
    <row r="1277" spans="18:18">
      <c r="R1277" s="377"/>
    </row>
    <row r="1278" spans="18:18">
      <c r="R1278" s="377"/>
    </row>
    <row r="1279" spans="18:18">
      <c r="R1279" s="377"/>
    </row>
    <row r="1280" spans="18:18">
      <c r="R1280" s="377"/>
    </row>
    <row r="1281" spans="18:18">
      <c r="R1281" s="377"/>
    </row>
    <row r="1282" spans="18:18">
      <c r="R1282" s="377"/>
    </row>
    <row r="1283" spans="18:18">
      <c r="R1283" s="377"/>
    </row>
    <row r="1284" spans="18:18">
      <c r="R1284" s="377"/>
    </row>
    <row r="1285" spans="18:18">
      <c r="R1285" s="377"/>
    </row>
    <row r="1286" spans="18:18">
      <c r="R1286" s="377"/>
    </row>
    <row r="1287" spans="18:18">
      <c r="R1287" s="377"/>
    </row>
    <row r="1288" spans="18:18">
      <c r="R1288" s="377"/>
    </row>
    <row r="1289" spans="18:18">
      <c r="R1289" s="377"/>
    </row>
    <row r="1290" spans="18:18">
      <c r="R1290" s="377"/>
    </row>
    <row r="1291" spans="18:18">
      <c r="R1291" s="377"/>
    </row>
    <row r="1292" spans="18:18">
      <c r="R1292" s="377"/>
    </row>
    <row r="1293" spans="18:18">
      <c r="R1293" s="377"/>
    </row>
    <row r="1294" spans="18:18">
      <c r="R1294" s="377"/>
    </row>
    <row r="1295" spans="18:18">
      <c r="R1295" s="377"/>
    </row>
    <row r="1296" spans="18:18">
      <c r="R1296" s="377"/>
    </row>
    <row r="1297" spans="18:18">
      <c r="R1297" s="377"/>
    </row>
    <row r="1298" spans="18:18">
      <c r="R1298" s="377"/>
    </row>
    <row r="1299" spans="18:18">
      <c r="R1299" s="377"/>
    </row>
    <row r="1300" spans="18:18">
      <c r="R1300" s="377"/>
    </row>
    <row r="1301" spans="18:18">
      <c r="R1301" s="377"/>
    </row>
    <row r="1302" spans="18:18">
      <c r="R1302" s="377"/>
    </row>
    <row r="1303" spans="18:18">
      <c r="R1303" s="377"/>
    </row>
    <row r="1304" spans="18:18">
      <c r="R1304" s="377"/>
    </row>
    <row r="1305" spans="18:18">
      <c r="R1305" s="377"/>
    </row>
    <row r="1306" spans="18:18">
      <c r="R1306" s="377"/>
    </row>
    <row r="1307" spans="18:18">
      <c r="R1307" s="377"/>
    </row>
    <row r="1308" spans="18:18">
      <c r="R1308" s="377"/>
    </row>
    <row r="1309" spans="18:18">
      <c r="R1309" s="377"/>
    </row>
    <row r="1310" spans="18:18">
      <c r="R1310" s="377"/>
    </row>
    <row r="1311" spans="18:18">
      <c r="R1311" s="377"/>
    </row>
    <row r="1312" spans="18:18">
      <c r="R1312" s="377"/>
    </row>
    <row r="1313" spans="18:18">
      <c r="R1313" s="377"/>
    </row>
    <row r="1314" spans="18:18">
      <c r="R1314" s="377"/>
    </row>
    <row r="1315" spans="18:18">
      <c r="R1315" s="377"/>
    </row>
    <row r="1316" spans="18:18">
      <c r="R1316" s="377"/>
    </row>
    <row r="1317" spans="18:18">
      <c r="R1317" s="377"/>
    </row>
    <row r="1318" spans="18:18">
      <c r="R1318" s="377"/>
    </row>
    <row r="1319" spans="18:18">
      <c r="R1319" s="377"/>
    </row>
    <row r="1320" spans="18:18">
      <c r="R1320" s="377"/>
    </row>
    <row r="1321" spans="18:18">
      <c r="R1321" s="377"/>
    </row>
    <row r="1322" spans="18:18">
      <c r="R1322" s="377"/>
    </row>
    <row r="1323" spans="18:18">
      <c r="R1323" s="377"/>
    </row>
    <row r="1324" spans="18:18">
      <c r="R1324" s="377"/>
    </row>
    <row r="1325" spans="18:18">
      <c r="R1325" s="377"/>
    </row>
    <row r="1326" spans="18:18">
      <c r="R1326" s="377"/>
    </row>
    <row r="1327" spans="18:18">
      <c r="R1327" s="377"/>
    </row>
    <row r="1328" spans="18:18">
      <c r="R1328" s="377"/>
    </row>
    <row r="1329" spans="18:18">
      <c r="R1329" s="377"/>
    </row>
    <row r="1330" spans="18:18">
      <c r="R1330" s="377"/>
    </row>
    <row r="1331" spans="18:18">
      <c r="R1331" s="377"/>
    </row>
    <row r="1332" spans="18:18">
      <c r="R1332" s="377"/>
    </row>
    <row r="1333" spans="18:18">
      <c r="R1333" s="377"/>
    </row>
    <row r="1334" spans="18:18">
      <c r="R1334" s="377"/>
    </row>
    <row r="1335" spans="18:18">
      <c r="R1335" s="377"/>
    </row>
    <row r="1336" spans="18:18">
      <c r="R1336" s="377"/>
    </row>
    <row r="1337" spans="18:18">
      <c r="R1337" s="377"/>
    </row>
    <row r="1338" spans="18:18">
      <c r="R1338" s="377"/>
    </row>
    <row r="1339" spans="18:18">
      <c r="R1339" s="377"/>
    </row>
    <row r="1340" spans="18:18">
      <c r="R1340" s="377"/>
    </row>
    <row r="1341" spans="18:18">
      <c r="R1341" s="377"/>
    </row>
    <row r="1342" spans="18:18">
      <c r="R1342" s="377"/>
    </row>
    <row r="1343" spans="18:18">
      <c r="R1343" s="377"/>
    </row>
    <row r="1344" spans="18:18">
      <c r="R1344" s="377"/>
    </row>
    <row r="1345" spans="18:18">
      <c r="R1345" s="377"/>
    </row>
    <row r="1346" spans="18:18">
      <c r="R1346" s="377"/>
    </row>
    <row r="1347" spans="18:18">
      <c r="R1347" s="377"/>
    </row>
    <row r="1348" spans="18:18">
      <c r="R1348" s="377"/>
    </row>
    <row r="1349" spans="18:18">
      <c r="R1349" s="377"/>
    </row>
    <row r="1350" spans="18:18">
      <c r="R1350" s="377"/>
    </row>
    <row r="1351" spans="18:18">
      <c r="R1351" s="377"/>
    </row>
    <row r="1352" spans="18:18">
      <c r="R1352" s="377"/>
    </row>
    <row r="1353" spans="18:18">
      <c r="R1353" s="377"/>
    </row>
    <row r="1354" spans="18:18">
      <c r="R1354" s="377"/>
    </row>
    <row r="1355" spans="18:18">
      <c r="R1355" s="377"/>
    </row>
    <row r="1356" spans="18:18">
      <c r="R1356" s="377"/>
    </row>
    <row r="1357" spans="18:18">
      <c r="R1357" s="377"/>
    </row>
    <row r="1358" spans="18:18">
      <c r="R1358" s="377"/>
    </row>
    <row r="1359" spans="18:18">
      <c r="R1359" s="377"/>
    </row>
    <row r="1360" spans="18:18">
      <c r="R1360" s="377"/>
    </row>
    <row r="1361" spans="18:18">
      <c r="R1361" s="377"/>
    </row>
    <row r="1362" spans="18:18">
      <c r="R1362" s="377"/>
    </row>
    <row r="1363" spans="18:18">
      <c r="R1363" s="377"/>
    </row>
    <row r="1364" spans="18:18">
      <c r="R1364" s="377"/>
    </row>
    <row r="1365" spans="18:18">
      <c r="R1365" s="377"/>
    </row>
    <row r="1366" spans="18:18">
      <c r="R1366" s="377"/>
    </row>
    <row r="1367" spans="18:18">
      <c r="R1367" s="377"/>
    </row>
    <row r="1368" spans="18:18">
      <c r="R1368" s="377"/>
    </row>
    <row r="1369" spans="18:18">
      <c r="R1369" s="377"/>
    </row>
    <row r="1370" spans="18:18">
      <c r="R1370" s="377"/>
    </row>
    <row r="1371" spans="18:18">
      <c r="R1371" s="377"/>
    </row>
    <row r="1372" spans="18:18">
      <c r="R1372" s="377"/>
    </row>
    <row r="1373" spans="18:18">
      <c r="R1373" s="377"/>
    </row>
    <row r="1374" spans="18:18">
      <c r="R1374" s="377"/>
    </row>
    <row r="1375" spans="18:18">
      <c r="R1375" s="377"/>
    </row>
    <row r="1376" spans="18:18">
      <c r="R1376" s="377"/>
    </row>
    <row r="1377" spans="18:18">
      <c r="R1377" s="377"/>
    </row>
    <row r="1378" spans="18:18">
      <c r="R1378" s="377"/>
    </row>
    <row r="1379" spans="18:18">
      <c r="R1379" s="377"/>
    </row>
    <row r="1380" spans="18:18">
      <c r="R1380" s="377"/>
    </row>
    <row r="1381" spans="18:18">
      <c r="R1381" s="377"/>
    </row>
    <row r="1382" spans="18:18">
      <c r="R1382" s="377"/>
    </row>
    <row r="1383" spans="18:18">
      <c r="R1383" s="377"/>
    </row>
    <row r="1384" spans="18:18">
      <c r="R1384" s="377"/>
    </row>
    <row r="1385" spans="18:18">
      <c r="R1385" s="377"/>
    </row>
    <row r="1386" spans="18:18">
      <c r="R1386" s="377"/>
    </row>
    <row r="1387" spans="18:18">
      <c r="R1387" s="377"/>
    </row>
    <row r="1388" spans="18:18">
      <c r="R1388" s="377"/>
    </row>
    <row r="1389" spans="18:18">
      <c r="R1389" s="377"/>
    </row>
    <row r="1390" spans="18:18">
      <c r="R1390" s="377"/>
    </row>
    <row r="1391" spans="18:18">
      <c r="R1391" s="377"/>
    </row>
    <row r="1392" spans="18:18">
      <c r="R1392" s="377"/>
    </row>
    <row r="1393" spans="18:18">
      <c r="R1393" s="377"/>
    </row>
    <row r="1394" spans="18:18">
      <c r="R1394" s="377"/>
    </row>
    <row r="1395" spans="18:18">
      <c r="R1395" s="377"/>
    </row>
    <row r="1396" spans="18:18">
      <c r="R1396" s="377"/>
    </row>
    <row r="1397" spans="18:18">
      <c r="R1397" s="377"/>
    </row>
    <row r="1398" spans="18:18">
      <c r="R1398" s="377"/>
    </row>
    <row r="1399" spans="18:18">
      <c r="R1399" s="377"/>
    </row>
    <row r="1400" spans="18:18">
      <c r="R1400" s="377"/>
    </row>
    <row r="1401" spans="18:18">
      <c r="R1401" s="377"/>
    </row>
    <row r="1402" spans="18:18">
      <c r="R1402" s="377"/>
    </row>
    <row r="1403" spans="18:18">
      <c r="R1403" s="377"/>
    </row>
    <row r="1404" spans="18:18">
      <c r="R1404" s="377"/>
    </row>
    <row r="1405" spans="18:18">
      <c r="R1405" s="377"/>
    </row>
    <row r="1406" spans="18:18">
      <c r="R1406" s="377"/>
    </row>
    <row r="1407" spans="18:18">
      <c r="R1407" s="377"/>
    </row>
    <row r="1408" spans="18:18">
      <c r="R1408" s="377"/>
    </row>
    <row r="1409" spans="18:18">
      <c r="R1409" s="377"/>
    </row>
    <row r="1410" spans="18:18">
      <c r="R1410" s="377"/>
    </row>
    <row r="1411" spans="18:18">
      <c r="R1411" s="377"/>
    </row>
    <row r="1412" spans="18:18">
      <c r="R1412" s="377"/>
    </row>
    <row r="1413" spans="18:18">
      <c r="R1413" s="377"/>
    </row>
    <row r="1414" spans="18:18">
      <c r="R1414" s="377"/>
    </row>
    <row r="1415" spans="18:18">
      <c r="R1415" s="377"/>
    </row>
    <row r="1416" spans="18:18">
      <c r="R1416" s="377"/>
    </row>
    <row r="1417" spans="18:18">
      <c r="R1417" s="377"/>
    </row>
    <row r="1418" spans="18:18">
      <c r="R1418" s="377"/>
    </row>
    <row r="1419" spans="18:18">
      <c r="R1419" s="377"/>
    </row>
    <row r="1420" spans="18:18">
      <c r="R1420" s="377"/>
    </row>
    <row r="1421" spans="18:18">
      <c r="R1421" s="377"/>
    </row>
    <row r="1422" spans="18:18">
      <c r="R1422" s="377"/>
    </row>
    <row r="1423" spans="18:18">
      <c r="R1423" s="377"/>
    </row>
    <row r="1424" spans="18:18">
      <c r="R1424" s="377"/>
    </row>
    <row r="1425" spans="18:18">
      <c r="R1425" s="377"/>
    </row>
    <row r="1426" spans="18:18">
      <c r="R1426" s="377"/>
    </row>
    <row r="1427" spans="18:18">
      <c r="R1427" s="377"/>
    </row>
    <row r="1428" spans="18:18">
      <c r="R1428" s="377"/>
    </row>
    <row r="1429" spans="18:18">
      <c r="R1429" s="377"/>
    </row>
    <row r="1430" spans="18:18">
      <c r="R1430" s="377"/>
    </row>
    <row r="1431" spans="18:18">
      <c r="R1431" s="377"/>
    </row>
    <row r="1432" spans="18:18">
      <c r="R1432" s="377"/>
    </row>
    <row r="1433" spans="18:18">
      <c r="R1433" s="377"/>
    </row>
    <row r="1434" spans="18:18">
      <c r="R1434" s="377"/>
    </row>
    <row r="1435" spans="18:18">
      <c r="R1435" s="377"/>
    </row>
    <row r="1436" spans="18:18">
      <c r="R1436" s="377"/>
    </row>
    <row r="1437" spans="18:18">
      <c r="R1437" s="377"/>
    </row>
    <row r="1438" spans="18:18">
      <c r="R1438" s="377"/>
    </row>
    <row r="1439" spans="18:18">
      <c r="R1439" s="377"/>
    </row>
    <row r="1440" spans="18:18">
      <c r="R1440" s="377"/>
    </row>
    <row r="1441" spans="18:18">
      <c r="R1441" s="377"/>
    </row>
    <row r="1442" spans="18:18">
      <c r="R1442" s="377"/>
    </row>
    <row r="1443" spans="18:18">
      <c r="R1443" s="377"/>
    </row>
    <row r="1444" spans="18:18">
      <c r="R1444" s="377"/>
    </row>
    <row r="1445" spans="18:18">
      <c r="R1445" s="377"/>
    </row>
    <row r="1446" spans="18:18">
      <c r="R1446" s="377"/>
    </row>
    <row r="1447" spans="18:18">
      <c r="R1447" s="377"/>
    </row>
    <row r="1448" spans="18:18">
      <c r="R1448" s="377"/>
    </row>
    <row r="1449" spans="18:18">
      <c r="R1449" s="377"/>
    </row>
    <row r="1450" spans="18:18">
      <c r="R1450" s="377"/>
    </row>
    <row r="1451" spans="18:18">
      <c r="R1451" s="377"/>
    </row>
    <row r="1452" spans="18:18">
      <c r="R1452" s="377"/>
    </row>
    <row r="1453" spans="18:18">
      <c r="R1453" s="377"/>
    </row>
    <row r="1454" spans="18:18">
      <c r="R1454" s="377"/>
    </row>
    <row r="1455" spans="18:18">
      <c r="R1455" s="377"/>
    </row>
    <row r="1456" spans="18:18">
      <c r="R1456" s="377"/>
    </row>
    <row r="1457" spans="18:18">
      <c r="R1457" s="377"/>
    </row>
    <row r="1458" spans="18:18">
      <c r="R1458" s="377"/>
    </row>
    <row r="1459" spans="18:18">
      <c r="R1459" s="377"/>
    </row>
    <row r="1460" spans="18:18">
      <c r="R1460" s="377"/>
    </row>
    <row r="1461" spans="18:18">
      <c r="R1461" s="377"/>
    </row>
    <row r="1462" spans="18:18">
      <c r="R1462" s="377"/>
    </row>
    <row r="1463" spans="18:18">
      <c r="R1463" s="377"/>
    </row>
    <row r="1464" spans="18:18">
      <c r="R1464" s="377"/>
    </row>
    <row r="1465" spans="18:18">
      <c r="R1465" s="377"/>
    </row>
    <row r="1466" spans="18:18">
      <c r="R1466" s="377"/>
    </row>
    <row r="1467" spans="18:18">
      <c r="R1467" s="377"/>
    </row>
    <row r="1468" spans="18:18">
      <c r="R1468" s="377"/>
    </row>
    <row r="1469" spans="18:18">
      <c r="R1469" s="377"/>
    </row>
    <row r="1470" spans="18:18">
      <c r="R1470" s="377"/>
    </row>
    <row r="1471" spans="18:18">
      <c r="R1471" s="377"/>
    </row>
    <row r="1472" spans="18:18">
      <c r="R1472" s="377"/>
    </row>
    <row r="1473" spans="18:18">
      <c r="R1473" s="377"/>
    </row>
    <row r="1474" spans="18:18">
      <c r="R1474" s="377"/>
    </row>
    <row r="1475" spans="18:18">
      <c r="R1475" s="377"/>
    </row>
    <row r="1476" spans="18:18">
      <c r="R1476" s="377"/>
    </row>
    <row r="1477" spans="18:18">
      <c r="R1477" s="377"/>
    </row>
    <row r="1478" spans="18:18">
      <c r="R1478" s="377"/>
    </row>
    <row r="1479" spans="18:18">
      <c r="R1479" s="377"/>
    </row>
    <row r="1480" spans="18:18">
      <c r="R1480" s="377"/>
    </row>
    <row r="1481" spans="18:18">
      <c r="R1481" s="377"/>
    </row>
    <row r="1482" spans="18:18">
      <c r="R1482" s="377"/>
    </row>
    <row r="1483" spans="18:18">
      <c r="R1483" s="377"/>
    </row>
    <row r="1484" spans="18:18">
      <c r="R1484" s="377"/>
    </row>
    <row r="1485" spans="18:18">
      <c r="R1485" s="377"/>
    </row>
    <row r="1486" spans="18:18">
      <c r="R1486" s="377"/>
    </row>
    <row r="1487" spans="18:18">
      <c r="R1487" s="377"/>
    </row>
    <row r="1488" spans="18:18">
      <c r="R1488" s="377"/>
    </row>
    <row r="1489" spans="18:18">
      <c r="R1489" s="377"/>
    </row>
    <row r="1490" spans="18:18">
      <c r="R1490" s="377"/>
    </row>
    <row r="1491" spans="18:18">
      <c r="R1491" s="377"/>
    </row>
    <row r="1492" spans="18:18">
      <c r="R1492" s="377"/>
    </row>
    <row r="1493" spans="18:18">
      <c r="R1493" s="377"/>
    </row>
    <row r="1494" spans="18:18">
      <c r="R1494" s="377"/>
    </row>
    <row r="1495" spans="18:18">
      <c r="R1495" s="377"/>
    </row>
    <row r="1496" spans="18:18">
      <c r="R1496" s="377"/>
    </row>
    <row r="1497" spans="18:18">
      <c r="R1497" s="377"/>
    </row>
    <row r="1498" spans="18:18">
      <c r="R1498" s="377"/>
    </row>
    <row r="1499" spans="18:18">
      <c r="R1499" s="377"/>
    </row>
    <row r="1500" spans="18:18">
      <c r="R1500" s="377"/>
    </row>
    <row r="1501" spans="18:18">
      <c r="R1501" s="377"/>
    </row>
    <row r="1502" spans="18:18">
      <c r="R1502" s="377"/>
    </row>
    <row r="1503" spans="18:18">
      <c r="R1503" s="377"/>
    </row>
    <row r="1504" spans="18:18">
      <c r="R1504" s="377"/>
    </row>
    <row r="1505" spans="18:18">
      <c r="R1505" s="377"/>
    </row>
    <row r="1506" spans="18:18">
      <c r="R1506" s="377"/>
    </row>
    <row r="1507" spans="18:18">
      <c r="R1507" s="377"/>
    </row>
    <row r="1508" spans="18:18">
      <c r="R1508" s="377"/>
    </row>
    <row r="1509" spans="18:18">
      <c r="R1509" s="377"/>
    </row>
    <row r="1510" spans="18:18">
      <c r="R1510" s="377"/>
    </row>
    <row r="1511" spans="18:18">
      <c r="R1511" s="377"/>
    </row>
    <row r="1512" spans="18:18">
      <c r="R1512" s="377"/>
    </row>
    <row r="1513" spans="18:18">
      <c r="R1513" s="377"/>
    </row>
    <row r="1514" spans="18:18">
      <c r="R1514" s="377"/>
    </row>
    <row r="1515" spans="18:18">
      <c r="R1515" s="377"/>
    </row>
    <row r="1516" spans="18:18">
      <c r="R1516" s="377"/>
    </row>
    <row r="1517" spans="18:18">
      <c r="R1517" s="377"/>
    </row>
    <row r="1518" spans="18:18">
      <c r="R1518" s="377"/>
    </row>
    <row r="1519" spans="18:18">
      <c r="R1519" s="377"/>
    </row>
    <row r="1520" spans="18:18">
      <c r="R1520" s="377"/>
    </row>
    <row r="1521" spans="18:18">
      <c r="R1521" s="377"/>
    </row>
    <row r="1522" spans="18:18">
      <c r="R1522" s="377"/>
    </row>
    <row r="1523" spans="18:18">
      <c r="R1523" s="377"/>
    </row>
    <row r="1524" spans="18:18">
      <c r="R1524" s="377"/>
    </row>
    <row r="1525" spans="18:18">
      <c r="R1525" s="377"/>
    </row>
    <row r="1526" spans="18:18">
      <c r="R1526" s="377"/>
    </row>
    <row r="1527" spans="18:18">
      <c r="R1527" s="377"/>
    </row>
    <row r="1528" spans="18:18">
      <c r="R1528" s="377"/>
    </row>
    <row r="1529" spans="18:18">
      <c r="R1529" s="377"/>
    </row>
    <row r="1530" spans="18:18">
      <c r="R1530" s="377"/>
    </row>
    <row r="1531" spans="18:18">
      <c r="R1531" s="377"/>
    </row>
    <row r="1532" spans="18:18">
      <c r="R1532" s="377"/>
    </row>
    <row r="1533" spans="18:18">
      <c r="R1533" s="377"/>
    </row>
    <row r="1534" spans="18:18">
      <c r="R1534" s="377"/>
    </row>
    <row r="1535" spans="18:18">
      <c r="R1535" s="377"/>
    </row>
    <row r="1536" spans="18:18">
      <c r="R1536" s="377"/>
    </row>
    <row r="1537" spans="18:18">
      <c r="R1537" s="377"/>
    </row>
    <row r="1538" spans="18:18">
      <c r="R1538" s="377"/>
    </row>
    <row r="1539" spans="18:18">
      <c r="R1539" s="377"/>
    </row>
    <row r="1540" spans="18:18">
      <c r="R1540" s="377"/>
    </row>
    <row r="1541" spans="18:18">
      <c r="R1541" s="377"/>
    </row>
    <row r="1542" spans="18:18">
      <c r="R1542" s="377"/>
    </row>
    <row r="1543" spans="18:18">
      <c r="R1543" s="377"/>
    </row>
    <row r="1544" spans="18:18">
      <c r="R1544" s="377"/>
    </row>
    <row r="1545" spans="18:18">
      <c r="R1545" s="377"/>
    </row>
    <row r="1546" spans="18:18">
      <c r="R1546" s="377"/>
    </row>
    <row r="1547" spans="18:18">
      <c r="R1547" s="377"/>
    </row>
    <row r="1548" spans="18:18">
      <c r="R1548" s="377"/>
    </row>
    <row r="1549" spans="18:18">
      <c r="R1549" s="377"/>
    </row>
    <row r="1550" spans="18:18">
      <c r="R1550" s="377"/>
    </row>
    <row r="1551" spans="18:18">
      <c r="R1551" s="377"/>
    </row>
    <row r="1552" spans="18:18">
      <c r="R1552" s="377"/>
    </row>
    <row r="1553" spans="18:18">
      <c r="R1553" s="377"/>
    </row>
    <row r="1554" spans="18:18">
      <c r="R1554" s="377"/>
    </row>
    <row r="1555" spans="18:18">
      <c r="R1555" s="377"/>
    </row>
    <row r="1556" spans="18:18">
      <c r="R1556" s="377"/>
    </row>
    <row r="1557" spans="18:18">
      <c r="R1557" s="377"/>
    </row>
    <row r="1558" spans="18:18">
      <c r="R1558" s="377"/>
    </row>
    <row r="1559" spans="18:18">
      <c r="R1559" s="377"/>
    </row>
    <row r="1560" spans="18:18">
      <c r="R1560" s="377"/>
    </row>
    <row r="1561" spans="18:18">
      <c r="R1561" s="377"/>
    </row>
    <row r="1562" spans="18:18">
      <c r="R1562" s="377"/>
    </row>
    <row r="1563" spans="18:18">
      <c r="R1563" s="377"/>
    </row>
    <row r="1564" spans="18:18">
      <c r="R1564" s="377"/>
    </row>
    <row r="1565" spans="18:18">
      <c r="R1565" s="377"/>
    </row>
    <row r="1566" spans="18:18">
      <c r="R1566" s="377"/>
    </row>
    <row r="1567" spans="18:18">
      <c r="R1567" s="377"/>
    </row>
    <row r="1568" spans="18:18">
      <c r="R1568" s="377"/>
    </row>
    <row r="1569" spans="18:18">
      <c r="R1569" s="377"/>
    </row>
    <row r="1570" spans="18:18">
      <c r="R1570" s="377"/>
    </row>
    <row r="1571" spans="18:18">
      <c r="R1571" s="377"/>
    </row>
    <row r="1572" spans="18:18">
      <c r="R1572" s="377"/>
    </row>
    <row r="1573" spans="18:18">
      <c r="R1573" s="377"/>
    </row>
    <row r="1574" spans="18:18">
      <c r="R1574" s="377"/>
    </row>
    <row r="1575" spans="18:18">
      <c r="R1575" s="377"/>
    </row>
    <row r="1576" spans="18:18">
      <c r="R1576" s="377"/>
    </row>
    <row r="1577" spans="18:18">
      <c r="R1577" s="377"/>
    </row>
    <row r="1578" spans="18:18">
      <c r="R1578" s="377"/>
    </row>
    <row r="1579" spans="18:18">
      <c r="R1579" s="377"/>
    </row>
    <row r="1580" spans="18:18">
      <c r="R1580" s="377"/>
    </row>
    <row r="1581" spans="18:18">
      <c r="R1581" s="377"/>
    </row>
    <row r="1582" spans="18:18">
      <c r="R1582" s="377"/>
    </row>
    <row r="1583" spans="18:18">
      <c r="R1583" s="377"/>
    </row>
    <row r="1584" spans="18:18">
      <c r="R1584" s="377"/>
    </row>
    <row r="1585" spans="18:18">
      <c r="R1585" s="377"/>
    </row>
    <row r="1586" spans="18:18">
      <c r="R1586" s="377"/>
    </row>
    <row r="1587" spans="18:18">
      <c r="R1587" s="377"/>
    </row>
    <row r="1588" spans="18:18">
      <c r="R1588" s="377"/>
    </row>
    <row r="1589" spans="18:18">
      <c r="R1589" s="377"/>
    </row>
    <row r="1590" spans="18:18">
      <c r="R1590" s="377"/>
    </row>
    <row r="1591" spans="18:18">
      <c r="R1591" s="377"/>
    </row>
    <row r="1592" spans="18:18">
      <c r="R1592" s="377"/>
    </row>
    <row r="1593" spans="18:18">
      <c r="R1593" s="377"/>
    </row>
    <row r="1594" spans="18:18">
      <c r="R1594" s="377"/>
    </row>
    <row r="1595" spans="18:18">
      <c r="R1595" s="377"/>
    </row>
    <row r="1596" spans="18:18">
      <c r="R1596" s="377"/>
    </row>
    <row r="1597" spans="18:18">
      <c r="R1597" s="377"/>
    </row>
    <row r="1598" spans="18:18">
      <c r="R1598" s="377"/>
    </row>
    <row r="1599" spans="18:18">
      <c r="R1599" s="377"/>
    </row>
    <row r="1600" spans="18:18">
      <c r="R1600" s="377"/>
    </row>
    <row r="1601" spans="18:18">
      <c r="R1601" s="377"/>
    </row>
    <row r="1602" spans="18:18">
      <c r="R1602" s="377"/>
    </row>
    <row r="1603" spans="18:18">
      <c r="R1603" s="377"/>
    </row>
    <row r="1604" spans="18:18">
      <c r="R1604" s="377"/>
    </row>
    <row r="1605" spans="18:18">
      <c r="R1605" s="377"/>
    </row>
    <row r="1606" spans="18:18">
      <c r="R1606" s="377"/>
    </row>
    <row r="1607" spans="18:18">
      <c r="R1607" s="377"/>
    </row>
    <row r="1608" spans="18:18">
      <c r="R1608" s="377"/>
    </row>
    <row r="1609" spans="18:18">
      <c r="R1609" s="377"/>
    </row>
    <row r="1610" spans="18:18">
      <c r="R1610" s="377"/>
    </row>
    <row r="1611" spans="18:18">
      <c r="R1611" s="377"/>
    </row>
    <row r="1612" spans="18:18">
      <c r="R1612" s="377"/>
    </row>
    <row r="1613" spans="18:18">
      <c r="R1613" s="377"/>
    </row>
    <row r="1614" spans="18:18">
      <c r="R1614" s="377"/>
    </row>
    <row r="1615" spans="18:18">
      <c r="R1615" s="377"/>
    </row>
    <row r="1616" spans="18:18">
      <c r="R1616" s="377"/>
    </row>
    <row r="1617" spans="18:18">
      <c r="R1617" s="377"/>
    </row>
    <row r="1618" spans="18:18">
      <c r="R1618" s="377"/>
    </row>
    <row r="1619" spans="18:18">
      <c r="R1619" s="377"/>
    </row>
    <row r="1620" spans="18:18">
      <c r="R1620" s="377"/>
    </row>
    <row r="1621" spans="18:18">
      <c r="R1621" s="377"/>
    </row>
    <row r="1622" spans="18:18">
      <c r="R1622" s="377"/>
    </row>
    <row r="1623" spans="18:18">
      <c r="R1623" s="377"/>
    </row>
    <row r="1624" spans="18:18">
      <c r="R1624" s="377"/>
    </row>
    <row r="1625" spans="18:18">
      <c r="R1625" s="377"/>
    </row>
    <row r="1626" spans="18:18">
      <c r="R1626" s="377"/>
    </row>
    <row r="1627" spans="18:18">
      <c r="R1627" s="377"/>
    </row>
    <row r="1628" spans="18:18">
      <c r="R1628" s="377"/>
    </row>
    <row r="1629" spans="18:18">
      <c r="R1629" s="377"/>
    </row>
    <row r="1630" spans="18:18">
      <c r="R1630" s="377"/>
    </row>
    <row r="1631" spans="18:18">
      <c r="R1631" s="377"/>
    </row>
    <row r="1632" spans="18:18">
      <c r="R1632" s="377"/>
    </row>
    <row r="1633" spans="18:18">
      <c r="R1633" s="377"/>
    </row>
    <row r="1634" spans="18:18">
      <c r="R1634" s="377"/>
    </row>
    <row r="1635" spans="18:18">
      <c r="R1635" s="377"/>
    </row>
    <row r="1636" spans="18:18">
      <c r="R1636" s="377"/>
    </row>
    <row r="1637" spans="18:18">
      <c r="R1637" s="377"/>
    </row>
    <row r="1638" spans="18:18">
      <c r="R1638" s="377"/>
    </row>
    <row r="1639" spans="18:18">
      <c r="R1639" s="377"/>
    </row>
    <row r="1640" spans="18:18">
      <c r="R1640" s="377"/>
    </row>
    <row r="1641" spans="18:18">
      <c r="R1641" s="377"/>
    </row>
    <row r="1642" spans="18:18">
      <c r="R1642" s="377"/>
    </row>
    <row r="1643" spans="18:18">
      <c r="R1643" s="377"/>
    </row>
    <row r="1644" spans="18:18">
      <c r="R1644" s="377"/>
    </row>
    <row r="1645" spans="18:18">
      <c r="R1645" s="377"/>
    </row>
    <row r="1646" spans="18:18">
      <c r="R1646" s="377"/>
    </row>
    <row r="1647" spans="18:18">
      <c r="R1647" s="377"/>
    </row>
    <row r="1648" spans="18:18">
      <c r="R1648" s="377"/>
    </row>
    <row r="1649" spans="18:18">
      <c r="R1649" s="377"/>
    </row>
    <row r="1650" spans="18:18">
      <c r="R1650" s="377"/>
    </row>
    <row r="1651" spans="18:18">
      <c r="R1651" s="377"/>
    </row>
    <row r="1652" spans="18:18">
      <c r="R1652" s="377"/>
    </row>
    <row r="1653" spans="18:18">
      <c r="R1653" s="377"/>
    </row>
    <row r="1654" spans="18:18">
      <c r="R1654" s="377"/>
    </row>
    <row r="1655" spans="18:18">
      <c r="R1655" s="377"/>
    </row>
    <row r="1656" spans="18:18">
      <c r="R1656" s="377"/>
    </row>
    <row r="1657" spans="18:18">
      <c r="R1657" s="377"/>
    </row>
    <row r="1658" spans="18:18">
      <c r="R1658" s="377"/>
    </row>
    <row r="1659" spans="18:18">
      <c r="R1659" s="377"/>
    </row>
    <row r="1660" spans="18:18">
      <c r="R1660" s="377"/>
    </row>
    <row r="1661" spans="18:18">
      <c r="R1661" s="377"/>
    </row>
    <row r="1662" spans="18:18">
      <c r="R1662" s="377"/>
    </row>
    <row r="1663" spans="18:18">
      <c r="R1663" s="377"/>
    </row>
    <row r="1664" spans="18:18">
      <c r="R1664" s="377"/>
    </row>
    <row r="1665" spans="18:18">
      <c r="R1665" s="377"/>
    </row>
    <row r="1666" spans="18:18">
      <c r="R1666" s="377"/>
    </row>
    <row r="1667" spans="18:18">
      <c r="R1667" s="377"/>
    </row>
    <row r="1668" spans="18:18">
      <c r="R1668" s="377"/>
    </row>
    <row r="1669" spans="18:18">
      <c r="R1669" s="377"/>
    </row>
    <row r="1670" spans="18:18">
      <c r="R1670" s="377"/>
    </row>
    <row r="1671" spans="18:18">
      <c r="R1671" s="377"/>
    </row>
    <row r="1672" spans="18:18">
      <c r="R1672" s="377"/>
    </row>
    <row r="1673" spans="18:18">
      <c r="R1673" s="377"/>
    </row>
    <row r="1674" spans="18:18">
      <c r="R1674" s="377"/>
    </row>
    <row r="1675" spans="18:18">
      <c r="R1675" s="377"/>
    </row>
    <row r="1676" spans="18:18">
      <c r="R1676" s="377"/>
    </row>
    <row r="1677" spans="18:18">
      <c r="R1677" s="377"/>
    </row>
    <row r="1678" spans="18:18">
      <c r="R1678" s="377"/>
    </row>
    <row r="1679" spans="18:18">
      <c r="R1679" s="377"/>
    </row>
    <row r="1680" spans="18:18">
      <c r="R1680" s="377"/>
    </row>
    <row r="1681" spans="18:18">
      <c r="R1681" s="377"/>
    </row>
    <row r="1682" spans="18:18">
      <c r="R1682" s="377"/>
    </row>
    <row r="1683" spans="18:18">
      <c r="R1683" s="377"/>
    </row>
    <row r="1684" spans="18:18">
      <c r="R1684" s="377"/>
    </row>
    <row r="1685" spans="18:18">
      <c r="R1685" s="377"/>
    </row>
    <row r="1686" spans="18:18">
      <c r="R1686" s="377"/>
    </row>
    <row r="1687" spans="18:18">
      <c r="R1687" s="377"/>
    </row>
    <row r="1688" spans="18:18">
      <c r="R1688" s="377"/>
    </row>
    <row r="1689" spans="18:18">
      <c r="R1689" s="377"/>
    </row>
    <row r="1690" spans="18:18">
      <c r="R1690" s="377"/>
    </row>
    <row r="1691" spans="18:18">
      <c r="R1691" s="377"/>
    </row>
    <row r="1692" spans="18:18">
      <c r="R1692" s="377"/>
    </row>
    <row r="1693" spans="18:18">
      <c r="R1693" s="377"/>
    </row>
    <row r="1694" spans="18:18">
      <c r="R1694" s="377"/>
    </row>
    <row r="1695" spans="18:18">
      <c r="R1695" s="377"/>
    </row>
    <row r="1696" spans="18:18">
      <c r="R1696" s="377"/>
    </row>
    <row r="1697" spans="18:18">
      <c r="R1697" s="377"/>
    </row>
    <row r="1698" spans="18:18">
      <c r="R1698" s="377"/>
    </row>
    <row r="1699" spans="18:18">
      <c r="R1699" s="377"/>
    </row>
    <row r="1700" spans="18:18">
      <c r="R1700" s="377"/>
    </row>
    <row r="1701" spans="18:18">
      <c r="R1701" s="377"/>
    </row>
    <row r="1702" spans="18:18">
      <c r="R1702" s="377"/>
    </row>
    <row r="1703" spans="18:18">
      <c r="R1703" s="377"/>
    </row>
    <row r="1704" spans="18:18">
      <c r="R1704" s="377"/>
    </row>
    <row r="1705" spans="18:18">
      <c r="R1705" s="377"/>
    </row>
    <row r="1706" spans="18:18">
      <c r="R1706" s="377"/>
    </row>
    <row r="1707" spans="18:18">
      <c r="R1707" s="377"/>
    </row>
    <row r="1708" spans="18:18">
      <c r="R1708" s="377"/>
    </row>
    <row r="1709" spans="18:18">
      <c r="R1709" s="377"/>
    </row>
    <row r="1710" spans="18:18">
      <c r="R1710" s="377"/>
    </row>
    <row r="1711" spans="18:18">
      <c r="R1711" s="377"/>
    </row>
    <row r="1712" spans="18:18">
      <c r="R1712" s="377"/>
    </row>
    <row r="1713" spans="18:18">
      <c r="R1713" s="377"/>
    </row>
    <row r="1714" spans="18:18">
      <c r="R1714" s="377"/>
    </row>
    <row r="1715" spans="18:18">
      <c r="R1715" s="377"/>
    </row>
    <row r="1716" spans="18:18">
      <c r="R1716" s="377"/>
    </row>
    <row r="1717" spans="18:18">
      <c r="R1717" s="377"/>
    </row>
    <row r="1718" spans="18:18">
      <c r="R1718" s="377"/>
    </row>
    <row r="1719" spans="18:18">
      <c r="R1719" s="377"/>
    </row>
    <row r="1720" spans="18:18">
      <c r="R1720" s="377"/>
    </row>
    <row r="1721" spans="18:18">
      <c r="R1721" s="377"/>
    </row>
    <row r="1722" spans="18:18">
      <c r="R1722" s="377"/>
    </row>
    <row r="1723" spans="18:18">
      <c r="R1723" s="377"/>
    </row>
    <row r="1724" spans="18:18">
      <c r="R1724" s="377"/>
    </row>
    <row r="1725" spans="18:18">
      <c r="R1725" s="377"/>
    </row>
    <row r="1726" spans="18:18">
      <c r="R1726" s="377"/>
    </row>
    <row r="1727" spans="18:18">
      <c r="R1727" s="377"/>
    </row>
    <row r="1728" spans="18:18">
      <c r="R1728" s="377"/>
    </row>
    <row r="1729" spans="18:18">
      <c r="R1729" s="377"/>
    </row>
    <row r="1730" spans="18:18">
      <c r="R1730" s="377"/>
    </row>
    <row r="1731" spans="18:18">
      <c r="R1731" s="377"/>
    </row>
    <row r="1732" spans="18:18">
      <c r="R1732" s="377"/>
    </row>
    <row r="1733" spans="18:18">
      <c r="R1733" s="377"/>
    </row>
    <row r="1734" spans="18:18">
      <c r="R1734" s="377"/>
    </row>
    <row r="1735" spans="18:18">
      <c r="R1735" s="377"/>
    </row>
    <row r="1736" spans="18:18">
      <c r="R1736" s="377"/>
    </row>
    <row r="1737" spans="18:18">
      <c r="R1737" s="377"/>
    </row>
    <row r="1738" spans="18:18">
      <c r="R1738" s="377"/>
    </row>
    <row r="1739" spans="18:18">
      <c r="R1739" s="377"/>
    </row>
    <row r="1740" spans="18:18">
      <c r="R1740" s="377"/>
    </row>
    <row r="1741" spans="18:18">
      <c r="R1741" s="377"/>
    </row>
    <row r="1742" spans="18:18">
      <c r="R1742" s="377"/>
    </row>
    <row r="1743" spans="18:18">
      <c r="R1743" s="377"/>
    </row>
    <row r="1744" spans="18:18">
      <c r="R1744" s="377"/>
    </row>
    <row r="1745" spans="18:18">
      <c r="R1745" s="377"/>
    </row>
    <row r="1746" spans="18:18">
      <c r="R1746" s="377"/>
    </row>
    <row r="1747" spans="18:18">
      <c r="R1747" s="377"/>
    </row>
    <row r="1748" spans="18:18">
      <c r="R1748" s="377"/>
    </row>
    <row r="1749" spans="18:18">
      <c r="R1749" s="377"/>
    </row>
    <row r="1750" spans="18:18">
      <c r="R1750" s="377"/>
    </row>
    <row r="1751" spans="18:18">
      <c r="R1751" s="377"/>
    </row>
    <row r="1752" spans="18:18">
      <c r="R1752" s="377"/>
    </row>
    <row r="1753" spans="18:18">
      <c r="R1753" s="377"/>
    </row>
    <row r="1754" spans="18:18">
      <c r="R1754" s="377"/>
    </row>
    <row r="1755" spans="18:18">
      <c r="R1755" s="377"/>
    </row>
    <row r="1756" spans="18:18">
      <c r="R1756" s="377"/>
    </row>
    <row r="1757" spans="18:18">
      <c r="R1757" s="377"/>
    </row>
    <row r="1758" spans="18:18">
      <c r="R1758" s="377"/>
    </row>
    <row r="1759" spans="18:18">
      <c r="R1759" s="377"/>
    </row>
    <row r="1760" spans="18:18">
      <c r="R1760" s="377"/>
    </row>
    <row r="1761" spans="18:18">
      <c r="R1761" s="377"/>
    </row>
    <row r="1762" spans="18:18">
      <c r="R1762" s="377"/>
    </row>
    <row r="1763" spans="18:18">
      <c r="R1763" s="377"/>
    </row>
    <row r="1764" spans="18:18">
      <c r="R1764" s="377"/>
    </row>
    <row r="1765" spans="18:18">
      <c r="R1765" s="377"/>
    </row>
    <row r="1766" spans="18:18">
      <c r="R1766" s="377"/>
    </row>
    <row r="1767" spans="18:18">
      <c r="R1767" s="377"/>
    </row>
    <row r="1768" spans="18:18">
      <c r="R1768" s="377"/>
    </row>
    <row r="1769" spans="18:18">
      <c r="R1769" s="377"/>
    </row>
    <row r="1770" spans="18:18">
      <c r="R1770" s="377"/>
    </row>
    <row r="1771" spans="18:18">
      <c r="R1771" s="377"/>
    </row>
    <row r="1772" spans="18:18">
      <c r="R1772" s="377"/>
    </row>
    <row r="1773" spans="18:18">
      <c r="R1773" s="377"/>
    </row>
    <row r="1774" spans="18:18">
      <c r="R1774" s="377"/>
    </row>
    <row r="1775" spans="18:18">
      <c r="R1775" s="377"/>
    </row>
    <row r="1776" spans="18:18">
      <c r="R1776" s="377"/>
    </row>
    <row r="1777" spans="18:18">
      <c r="R1777" s="377"/>
    </row>
    <row r="1778" spans="18:18">
      <c r="R1778" s="377"/>
    </row>
    <row r="1779" spans="18:18">
      <c r="R1779" s="377"/>
    </row>
    <row r="1780" spans="18:18">
      <c r="R1780" s="377"/>
    </row>
    <row r="1781" spans="18:18">
      <c r="R1781" s="377"/>
    </row>
    <row r="1782" spans="18:18">
      <c r="R1782" s="377"/>
    </row>
    <row r="1783" spans="18:18">
      <c r="R1783" s="377"/>
    </row>
    <row r="1784" spans="18:18">
      <c r="R1784" s="377"/>
    </row>
    <row r="1785" spans="18:18">
      <c r="R1785" s="377"/>
    </row>
    <row r="1786" spans="18:18">
      <c r="R1786" s="377"/>
    </row>
    <row r="1787" spans="18:18">
      <c r="R1787" s="377"/>
    </row>
    <row r="1788" spans="18:18">
      <c r="R1788" s="377"/>
    </row>
    <row r="1789" spans="18:18">
      <c r="R1789" s="377"/>
    </row>
    <row r="1790" spans="18:18">
      <c r="R1790" s="377"/>
    </row>
    <row r="1791" spans="18:18">
      <c r="R1791" s="377"/>
    </row>
    <row r="1792" spans="18:18">
      <c r="R1792" s="377"/>
    </row>
    <row r="1793" spans="18:18">
      <c r="R1793" s="377"/>
    </row>
    <row r="1794" spans="18:18">
      <c r="R1794" s="377"/>
    </row>
    <row r="1795" spans="18:18">
      <c r="R1795" s="377"/>
    </row>
    <row r="1796" spans="18:18">
      <c r="R1796" s="377"/>
    </row>
    <row r="1797" spans="18:18">
      <c r="R1797" s="377"/>
    </row>
    <row r="1798" spans="18:18">
      <c r="R1798" s="377"/>
    </row>
    <row r="1799" spans="18:18">
      <c r="R1799" s="377"/>
    </row>
    <row r="1800" spans="18:18">
      <c r="R1800" s="377"/>
    </row>
    <row r="1801" spans="18:18">
      <c r="R1801" s="377"/>
    </row>
    <row r="1802" spans="18:18">
      <c r="R1802" s="377"/>
    </row>
    <row r="1803" spans="18:18">
      <c r="R1803" s="377"/>
    </row>
    <row r="1804" spans="18:18">
      <c r="R1804" s="377"/>
    </row>
    <row r="1805" spans="18:18">
      <c r="R1805" s="377"/>
    </row>
    <row r="1806" spans="18:18">
      <c r="R1806" s="377"/>
    </row>
    <row r="1807" spans="18:18">
      <c r="R1807" s="377"/>
    </row>
    <row r="1808" spans="18:18">
      <c r="R1808" s="377"/>
    </row>
    <row r="1809" spans="18:18">
      <c r="R1809" s="377"/>
    </row>
    <row r="1810" spans="18:18">
      <c r="R1810" s="377"/>
    </row>
    <row r="1811" spans="18:18">
      <c r="R1811" s="377"/>
    </row>
    <row r="1812" spans="18:18">
      <c r="R1812" s="377"/>
    </row>
    <row r="1813" spans="18:18">
      <c r="R1813" s="377"/>
    </row>
    <row r="1814" spans="18:18">
      <c r="R1814" s="377"/>
    </row>
    <row r="1815" spans="18:18">
      <c r="R1815" s="377"/>
    </row>
    <row r="1816" spans="18:18">
      <c r="R1816" s="377"/>
    </row>
    <row r="1817" spans="18:18">
      <c r="R1817" s="377"/>
    </row>
    <row r="1818" spans="18:18">
      <c r="R1818" s="377"/>
    </row>
    <row r="1819" spans="18:18">
      <c r="R1819" s="377"/>
    </row>
    <row r="1820" spans="18:18">
      <c r="R1820" s="377"/>
    </row>
    <row r="1821" spans="18:18">
      <c r="R1821" s="377"/>
    </row>
    <row r="1822" spans="18:18">
      <c r="R1822" s="377"/>
    </row>
    <row r="1823" spans="18:18">
      <c r="R1823" s="377"/>
    </row>
    <row r="1824" spans="18:18">
      <c r="R1824" s="377"/>
    </row>
    <row r="1825" spans="18:18">
      <c r="R1825" s="377"/>
    </row>
    <row r="1826" spans="18:18">
      <c r="R1826" s="377"/>
    </row>
    <row r="1827" spans="18:18">
      <c r="R1827" s="377"/>
    </row>
    <row r="1828" spans="18:18">
      <c r="R1828" s="377"/>
    </row>
    <row r="1829" spans="18:18">
      <c r="R1829" s="377"/>
    </row>
    <row r="1830" spans="18:18">
      <c r="R1830" s="377"/>
    </row>
    <row r="1831" spans="18:18">
      <c r="R1831" s="377"/>
    </row>
    <row r="1832" spans="18:18">
      <c r="R1832" s="377"/>
    </row>
    <row r="1833" spans="18:18">
      <c r="R1833" s="377"/>
    </row>
    <row r="1834" spans="18:18">
      <c r="R1834" s="377"/>
    </row>
    <row r="1835" spans="18:18">
      <c r="R1835" s="377"/>
    </row>
    <row r="1836" spans="18:18">
      <c r="R1836" s="377"/>
    </row>
    <row r="1837" spans="18:18">
      <c r="R1837" s="377"/>
    </row>
    <row r="1838" spans="18:18">
      <c r="R1838" s="377"/>
    </row>
    <row r="1839" spans="18:18">
      <c r="R1839" s="377"/>
    </row>
    <row r="1840" spans="18:18">
      <c r="R1840" s="377"/>
    </row>
    <row r="1841" spans="18:18">
      <c r="R1841" s="377"/>
    </row>
    <row r="1842" spans="18:18">
      <c r="R1842" s="377"/>
    </row>
    <row r="1843" spans="18:18">
      <c r="R1843" s="377"/>
    </row>
    <row r="1844" spans="18:18">
      <c r="R1844" s="377"/>
    </row>
    <row r="1845" spans="18:18">
      <c r="R1845" s="377"/>
    </row>
    <row r="1846" spans="18:18">
      <c r="R1846" s="377"/>
    </row>
    <row r="1847" spans="18:18">
      <c r="R1847" s="377"/>
    </row>
    <row r="1848" spans="18:18">
      <c r="R1848" s="377"/>
    </row>
    <row r="1849" spans="18:18">
      <c r="R1849" s="377"/>
    </row>
    <row r="1850" spans="18:18">
      <c r="R1850" s="377"/>
    </row>
    <row r="1851" spans="18:18">
      <c r="R1851" s="377"/>
    </row>
    <row r="1852" spans="18:18">
      <c r="R1852" s="377"/>
    </row>
    <row r="1853" spans="18:18">
      <c r="R1853" s="377"/>
    </row>
    <row r="1854" spans="18:18">
      <c r="R1854" s="377"/>
    </row>
    <row r="1855" spans="18:18">
      <c r="R1855" s="377"/>
    </row>
    <row r="1856" spans="18:18">
      <c r="R1856" s="377"/>
    </row>
    <row r="1857" spans="18:18">
      <c r="R1857" s="377"/>
    </row>
    <row r="1858" spans="18:18">
      <c r="R1858" s="377"/>
    </row>
    <row r="1859" spans="18:18">
      <c r="R1859" s="377"/>
    </row>
    <row r="1860" spans="18:18">
      <c r="R1860" s="377"/>
    </row>
    <row r="1861" spans="18:18">
      <c r="R1861" s="377"/>
    </row>
    <row r="1862" spans="18:18">
      <c r="R1862" s="377"/>
    </row>
    <row r="1863" spans="18:18">
      <c r="R1863" s="377"/>
    </row>
    <row r="1864" spans="18:18">
      <c r="R1864" s="377"/>
    </row>
    <row r="1865" spans="18:18">
      <c r="R1865" s="377"/>
    </row>
    <row r="1866" spans="18:18">
      <c r="R1866" s="377"/>
    </row>
    <row r="1867" spans="18:18">
      <c r="R1867" s="377"/>
    </row>
    <row r="1868" spans="18:18">
      <c r="R1868" s="377"/>
    </row>
    <row r="1869" spans="18:18">
      <c r="R1869" s="377"/>
    </row>
    <row r="1870" spans="18:18">
      <c r="R1870" s="377"/>
    </row>
    <row r="1871" spans="18:18">
      <c r="R1871" s="377"/>
    </row>
    <row r="1872" spans="18:18">
      <c r="R1872" s="377"/>
    </row>
    <row r="1873" spans="18:18">
      <c r="R1873" s="377"/>
    </row>
    <row r="1874" spans="18:18">
      <c r="R1874" s="377"/>
    </row>
    <row r="1875" spans="18:18">
      <c r="R1875" s="377"/>
    </row>
    <row r="1876" spans="18:18">
      <c r="R1876" s="377"/>
    </row>
    <row r="1877" spans="18:18">
      <c r="R1877" s="377"/>
    </row>
    <row r="1878" spans="18:18">
      <c r="R1878" s="377"/>
    </row>
    <row r="1879" spans="18:18">
      <c r="R1879" s="377"/>
    </row>
    <row r="1880" spans="18:18">
      <c r="R1880" s="377"/>
    </row>
    <row r="1881" spans="18:18">
      <c r="R1881" s="377"/>
    </row>
    <row r="1882" spans="18:18">
      <c r="R1882" s="377"/>
    </row>
    <row r="1883" spans="18:18">
      <c r="R1883" s="377"/>
    </row>
    <row r="1884" spans="18:18">
      <c r="R1884" s="377"/>
    </row>
    <row r="1885" spans="18:18">
      <c r="R1885" s="377"/>
    </row>
    <row r="1886" spans="18:18">
      <c r="R1886" s="377"/>
    </row>
    <row r="1887" spans="18:18">
      <c r="R1887" s="377"/>
    </row>
    <row r="1888" spans="18:18">
      <c r="R1888" s="377"/>
    </row>
    <row r="1889" spans="18:18">
      <c r="R1889" s="377"/>
    </row>
    <row r="1890" spans="18:18">
      <c r="R1890" s="377"/>
    </row>
    <row r="1891" spans="18:18">
      <c r="R1891" s="377"/>
    </row>
    <row r="1892" spans="18:18">
      <c r="R1892" s="377"/>
    </row>
    <row r="1893" spans="18:18">
      <c r="R1893" s="377"/>
    </row>
    <row r="1894" spans="18:18">
      <c r="R1894" s="377"/>
    </row>
    <row r="1895" spans="18:18">
      <c r="R1895" s="377"/>
    </row>
    <row r="1896" spans="18:18">
      <c r="R1896" s="377"/>
    </row>
    <row r="1897" spans="18:18">
      <c r="R1897" s="377"/>
    </row>
    <row r="1898" spans="18:18">
      <c r="R1898" s="377"/>
    </row>
    <row r="1899" spans="18:18">
      <c r="R1899" s="377"/>
    </row>
    <row r="1900" spans="18:18">
      <c r="R1900" s="377"/>
    </row>
    <row r="1901" spans="18:18">
      <c r="R1901" s="377"/>
    </row>
    <row r="1902" spans="18:18">
      <c r="R1902" s="377"/>
    </row>
    <row r="1903" spans="18:18">
      <c r="R1903" s="377"/>
    </row>
    <row r="1904" spans="18:18">
      <c r="R1904" s="377"/>
    </row>
    <row r="1905" spans="18:18">
      <c r="R1905" s="377"/>
    </row>
    <row r="1906" spans="18:18">
      <c r="R1906" s="377"/>
    </row>
    <row r="1907" spans="18:18">
      <c r="R1907" s="377"/>
    </row>
    <row r="1908" spans="18:18">
      <c r="R1908" s="377"/>
    </row>
    <row r="1909" spans="18:18">
      <c r="R1909" s="377"/>
    </row>
    <row r="1910" spans="18:18">
      <c r="R1910" s="377"/>
    </row>
    <row r="1911" spans="18:18">
      <c r="R1911" s="377"/>
    </row>
    <row r="1912" spans="18:18">
      <c r="R1912" s="377"/>
    </row>
    <row r="1913" spans="18:18">
      <c r="R1913" s="377"/>
    </row>
    <row r="1914" spans="18:18">
      <c r="R1914" s="377"/>
    </row>
    <row r="1915" spans="18:18">
      <c r="R1915" s="377"/>
    </row>
    <row r="1916" spans="18:18">
      <c r="R1916" s="377"/>
    </row>
    <row r="1917" spans="18:18">
      <c r="R1917" s="377"/>
    </row>
    <row r="1918" spans="18:18">
      <c r="R1918" s="377"/>
    </row>
    <row r="1919" spans="18:18">
      <c r="R1919" s="377"/>
    </row>
    <row r="1920" spans="18:18">
      <c r="R1920" s="377"/>
    </row>
    <row r="1921" spans="18:18">
      <c r="R1921" s="377"/>
    </row>
    <row r="1922" spans="18:18">
      <c r="R1922" s="377"/>
    </row>
    <row r="1923" spans="18:18">
      <c r="R1923" s="377"/>
    </row>
    <row r="1924" spans="18:18">
      <c r="R1924" s="377"/>
    </row>
    <row r="1925" spans="18:18">
      <c r="R1925" s="377"/>
    </row>
    <row r="1926" spans="18:18">
      <c r="R1926" s="377"/>
    </row>
    <row r="1927" spans="18:18">
      <c r="R1927" s="377"/>
    </row>
    <row r="1928" spans="18:18">
      <c r="R1928" s="377"/>
    </row>
    <row r="1929" spans="18:18">
      <c r="R1929" s="377"/>
    </row>
    <row r="1930" spans="18:18">
      <c r="R1930" s="377"/>
    </row>
    <row r="1931" spans="18:18">
      <c r="R1931" s="377"/>
    </row>
    <row r="1932" spans="18:18">
      <c r="R1932" s="377"/>
    </row>
    <row r="1933" spans="18:18">
      <c r="R1933" s="377"/>
    </row>
    <row r="1934" spans="18:18">
      <c r="R1934" s="377"/>
    </row>
    <row r="1935" spans="18:18">
      <c r="R1935" s="377"/>
    </row>
    <row r="1936" spans="18:18">
      <c r="R1936" s="377"/>
    </row>
    <row r="1937" spans="18:18">
      <c r="R1937" s="377"/>
    </row>
    <row r="1938" spans="18:18">
      <c r="R1938" s="377"/>
    </row>
    <row r="1939" spans="18:18">
      <c r="R1939" s="377"/>
    </row>
    <row r="1940" spans="18:18">
      <c r="R1940" s="377"/>
    </row>
    <row r="1941" spans="18:18">
      <c r="R1941" s="377"/>
    </row>
    <row r="1942" spans="18:18">
      <c r="R1942" s="377"/>
    </row>
    <row r="1943" spans="18:18">
      <c r="R1943" s="377"/>
    </row>
    <row r="1944" spans="18:18">
      <c r="R1944" s="377"/>
    </row>
    <row r="1945" spans="18:18">
      <c r="R1945" s="377"/>
    </row>
    <row r="1946" spans="18:18">
      <c r="R1946" s="377"/>
    </row>
    <row r="1947" spans="18:18">
      <c r="R1947" s="377"/>
    </row>
    <row r="1948" spans="18:18">
      <c r="R1948" s="377"/>
    </row>
    <row r="1949" spans="18:18">
      <c r="R1949" s="377"/>
    </row>
    <row r="1950" spans="18:18">
      <c r="R1950" s="377"/>
    </row>
    <row r="1951" spans="18:18">
      <c r="R1951" s="377"/>
    </row>
    <row r="1952" spans="18:18">
      <c r="R1952" s="377"/>
    </row>
    <row r="1953" spans="18:18">
      <c r="R1953" s="377"/>
    </row>
    <row r="1954" spans="18:18">
      <c r="R1954" s="377"/>
    </row>
    <row r="1955" spans="18:18">
      <c r="R1955" s="377"/>
    </row>
    <row r="1956" spans="18:18">
      <c r="R1956" s="377"/>
    </row>
    <row r="1957" spans="18:18">
      <c r="R1957" s="377"/>
    </row>
    <row r="1958" spans="18:18">
      <c r="R1958" s="377"/>
    </row>
    <row r="1959" spans="18:18">
      <c r="R1959" s="377"/>
    </row>
    <row r="1960" spans="18:18">
      <c r="R1960" s="377"/>
    </row>
    <row r="1961" spans="18:18">
      <c r="R1961" s="377"/>
    </row>
    <row r="1962" spans="18:18">
      <c r="R1962" s="377"/>
    </row>
    <row r="1963" spans="18:18">
      <c r="R1963" s="377"/>
    </row>
    <row r="1964" spans="18:18">
      <c r="R1964" s="377"/>
    </row>
    <row r="1965" spans="18:18">
      <c r="R1965" s="377"/>
    </row>
    <row r="1966" spans="18:18">
      <c r="R1966" s="377"/>
    </row>
    <row r="1967" spans="18:18">
      <c r="R1967" s="377"/>
    </row>
    <row r="1968" spans="18:18">
      <c r="R1968" s="377"/>
    </row>
    <row r="1969" spans="18:18">
      <c r="R1969" s="377"/>
    </row>
    <row r="1970" spans="18:18">
      <c r="R1970" s="377"/>
    </row>
    <row r="1971" spans="18:18">
      <c r="R1971" s="377"/>
    </row>
    <row r="1972" spans="18:18">
      <c r="R1972" s="377"/>
    </row>
    <row r="1973" spans="18:18">
      <c r="R1973" s="377"/>
    </row>
    <row r="1974" spans="18:18">
      <c r="R1974" s="377"/>
    </row>
    <row r="1975" spans="18:18">
      <c r="R1975" s="377"/>
    </row>
    <row r="1976" spans="18:18">
      <c r="R1976" s="377"/>
    </row>
    <row r="1977" spans="18:18">
      <c r="R1977" s="377"/>
    </row>
    <row r="1978" spans="18:18">
      <c r="R1978" s="377"/>
    </row>
    <row r="1979" spans="18:18">
      <c r="R1979" s="377"/>
    </row>
    <row r="1980" spans="18:18">
      <c r="R1980" s="377"/>
    </row>
    <row r="1981" spans="18:18">
      <c r="R1981" s="377"/>
    </row>
    <row r="1982" spans="18:18">
      <c r="R1982" s="377"/>
    </row>
    <row r="1983" spans="18:18">
      <c r="R1983" s="377"/>
    </row>
    <row r="1984" spans="18:18">
      <c r="R1984" s="377"/>
    </row>
    <row r="1985" spans="18:18">
      <c r="R1985" s="377"/>
    </row>
    <row r="1986" spans="18:18">
      <c r="R1986" s="377"/>
    </row>
    <row r="1987" spans="18:18">
      <c r="R1987" s="377"/>
    </row>
    <row r="1988" spans="18:18">
      <c r="R1988" s="377"/>
    </row>
    <row r="1989" spans="18:18">
      <c r="R1989" s="377"/>
    </row>
    <row r="1990" spans="18:18">
      <c r="R1990" s="377"/>
    </row>
    <row r="1991" spans="18:18">
      <c r="R1991" s="377"/>
    </row>
    <row r="1992" spans="18:18">
      <c r="R1992" s="377"/>
    </row>
    <row r="1993" spans="18:18">
      <c r="R1993" s="377"/>
    </row>
    <row r="1994" spans="18:18">
      <c r="R1994" s="377"/>
    </row>
    <row r="1995" spans="18:18">
      <c r="R1995" s="377"/>
    </row>
    <row r="1996" spans="18:18">
      <c r="R1996" s="377"/>
    </row>
    <row r="1997" spans="18:18">
      <c r="R1997" s="377"/>
    </row>
    <row r="1998" spans="18:18">
      <c r="R1998" s="377"/>
    </row>
    <row r="1999" spans="18:18">
      <c r="R1999" s="377"/>
    </row>
    <row r="2000" spans="18:18">
      <c r="R2000" s="377"/>
    </row>
    <row r="2001" spans="18:18">
      <c r="R2001" s="377"/>
    </row>
    <row r="2002" spans="18:18">
      <c r="R2002" s="377"/>
    </row>
    <row r="2003" spans="18:18">
      <c r="R2003" s="377"/>
    </row>
    <row r="2004" spans="18:18">
      <c r="R2004" s="377"/>
    </row>
    <row r="2005" spans="18:18">
      <c r="R2005" s="377"/>
    </row>
    <row r="2006" spans="18:18">
      <c r="R2006" s="377"/>
    </row>
    <row r="2007" spans="18:18">
      <c r="R2007" s="377"/>
    </row>
    <row r="2008" spans="18:18">
      <c r="R2008" s="377"/>
    </row>
    <row r="2009" spans="18:18">
      <c r="R2009" s="377"/>
    </row>
    <row r="2010" spans="18:18">
      <c r="R2010" s="377"/>
    </row>
    <row r="2011" spans="18:18">
      <c r="R2011" s="377"/>
    </row>
    <row r="2012" spans="18:18">
      <c r="R2012" s="377"/>
    </row>
    <row r="2013" spans="18:18">
      <c r="R2013" s="377"/>
    </row>
    <row r="2014" spans="18:18">
      <c r="R2014" s="377"/>
    </row>
    <row r="2015" spans="18:18">
      <c r="R2015" s="377"/>
    </row>
    <row r="2016" spans="18:18">
      <c r="R2016" s="377"/>
    </row>
    <row r="2017" spans="18:18">
      <c r="R2017" s="377"/>
    </row>
    <row r="2018" spans="18:18">
      <c r="R2018" s="377"/>
    </row>
    <row r="2019" spans="18:18">
      <c r="R2019" s="377"/>
    </row>
    <row r="2020" spans="18:18">
      <c r="R2020" s="377"/>
    </row>
    <row r="2021" spans="18:18">
      <c r="R2021" s="377"/>
    </row>
    <row r="2022" spans="18:18">
      <c r="R2022" s="377"/>
    </row>
    <row r="2023" spans="18:18">
      <c r="R2023" s="377"/>
    </row>
    <row r="2024" spans="18:18">
      <c r="R2024" s="377"/>
    </row>
    <row r="2025" spans="18:18">
      <c r="R2025" s="377"/>
    </row>
    <row r="2026" spans="18:18">
      <c r="R2026" s="377"/>
    </row>
    <row r="2027" spans="18:18">
      <c r="R2027" s="377"/>
    </row>
    <row r="2028" spans="18:18">
      <c r="R2028" s="377"/>
    </row>
    <row r="2029" spans="18:18">
      <c r="R2029" s="377"/>
    </row>
    <row r="2030" spans="18:18">
      <c r="R2030" s="377"/>
    </row>
    <row r="2031" spans="18:18">
      <c r="R2031" s="377"/>
    </row>
    <row r="2032" spans="18:18">
      <c r="R2032" s="377"/>
    </row>
    <row r="2033" spans="18:18">
      <c r="R2033" s="377"/>
    </row>
    <row r="2034" spans="18:18">
      <c r="R2034" s="377"/>
    </row>
    <row r="2035" spans="18:18">
      <c r="R2035" s="377"/>
    </row>
    <row r="2036" spans="18:18">
      <c r="R2036" s="377"/>
    </row>
    <row r="2037" spans="18:18">
      <c r="R2037" s="377"/>
    </row>
    <row r="2038" spans="18:18">
      <c r="R2038" s="377"/>
    </row>
    <row r="2039" spans="18:18">
      <c r="R2039" s="377"/>
    </row>
    <row r="2040" spans="18:18">
      <c r="R2040" s="377"/>
    </row>
    <row r="2041" spans="18:18">
      <c r="R2041" s="377"/>
    </row>
    <row r="2042" spans="18:18">
      <c r="R2042" s="377"/>
    </row>
    <row r="2043" spans="18:18">
      <c r="R2043" s="377"/>
    </row>
    <row r="2044" spans="18:18">
      <c r="R2044" s="377"/>
    </row>
    <row r="2045" spans="18:18">
      <c r="R2045" s="377"/>
    </row>
    <row r="2046" spans="18:18">
      <c r="R2046" s="377"/>
    </row>
    <row r="2047" spans="18:18">
      <c r="R2047" s="377"/>
    </row>
    <row r="2048" spans="18:18">
      <c r="R2048" s="377"/>
    </row>
    <row r="2049" spans="18:18">
      <c r="R2049" s="377"/>
    </row>
    <row r="2050" spans="18:18">
      <c r="R2050" s="377"/>
    </row>
    <row r="2051" spans="18:18">
      <c r="R2051" s="377"/>
    </row>
    <row r="2052" spans="18:18">
      <c r="R2052" s="377"/>
    </row>
    <row r="2053" spans="18:18">
      <c r="R2053" s="377"/>
    </row>
    <row r="2054" spans="18:18">
      <c r="R2054" s="377"/>
    </row>
    <row r="2055" spans="18:18">
      <c r="R2055" s="377"/>
    </row>
    <row r="2056" spans="18:18">
      <c r="R2056" s="377"/>
    </row>
    <row r="2057" spans="18:18">
      <c r="R2057" s="377"/>
    </row>
    <row r="2058" spans="18:18">
      <c r="R2058" s="377"/>
    </row>
    <row r="2059" spans="18:18">
      <c r="R2059" s="377"/>
    </row>
    <row r="2060" spans="18:18">
      <c r="R2060" s="377"/>
    </row>
    <row r="2061" spans="18:18">
      <c r="R2061" s="377"/>
    </row>
    <row r="2062" spans="18:18">
      <c r="R2062" s="377"/>
    </row>
    <row r="2063" spans="18:18">
      <c r="R2063" s="377"/>
    </row>
    <row r="2064" spans="18:18">
      <c r="R2064" s="377"/>
    </row>
    <row r="2065" spans="18:18">
      <c r="R2065" s="377"/>
    </row>
    <row r="2066" spans="18:18">
      <c r="R2066" s="377"/>
    </row>
    <row r="2067" spans="18:18">
      <c r="R2067" s="377"/>
    </row>
    <row r="2068" spans="18:18">
      <c r="R2068" s="377"/>
    </row>
    <row r="2069" spans="18:18">
      <c r="R2069" s="377"/>
    </row>
    <row r="2070" spans="18:18">
      <c r="R2070" s="377"/>
    </row>
    <row r="2071" spans="18:18">
      <c r="R2071" s="377"/>
    </row>
    <row r="2072" spans="18:18">
      <c r="R2072" s="377"/>
    </row>
    <row r="2073" spans="18:18">
      <c r="R2073" s="377"/>
    </row>
    <row r="2074" spans="18:18">
      <c r="R2074" s="377"/>
    </row>
    <row r="2075" spans="18:18">
      <c r="R2075" s="377"/>
    </row>
    <row r="2076" spans="18:18">
      <c r="R2076" s="377"/>
    </row>
    <row r="2077" spans="18:18">
      <c r="R2077" s="377"/>
    </row>
    <row r="2078" spans="18:18">
      <c r="R2078" s="377"/>
    </row>
    <row r="2079" spans="18:18">
      <c r="R2079" s="377"/>
    </row>
    <row r="2080" spans="18:18">
      <c r="R2080" s="377"/>
    </row>
    <row r="2081" spans="18:18">
      <c r="R2081" s="377"/>
    </row>
    <row r="2082" spans="18:18">
      <c r="R2082" s="377"/>
    </row>
    <row r="2083" spans="18:18">
      <c r="R2083" s="377"/>
    </row>
    <row r="2084" spans="18:18">
      <c r="R2084" s="377"/>
    </row>
    <row r="2085" spans="18:18">
      <c r="R2085" s="377"/>
    </row>
    <row r="2086" spans="18:18">
      <c r="R2086" s="377"/>
    </row>
    <row r="2087" spans="18:18">
      <c r="R2087" s="377"/>
    </row>
    <row r="2088" spans="18:18">
      <c r="R2088" s="377"/>
    </row>
    <row r="2089" spans="18:18">
      <c r="R2089" s="377"/>
    </row>
    <row r="2090" spans="18:18">
      <c r="R2090" s="377"/>
    </row>
    <row r="2091" spans="18:18">
      <c r="R2091" s="377"/>
    </row>
    <row r="2092" spans="18:18">
      <c r="R2092" s="377"/>
    </row>
    <row r="2093" spans="18:18">
      <c r="R2093" s="377"/>
    </row>
    <row r="2094" spans="18:18">
      <c r="R2094" s="377"/>
    </row>
    <row r="2095" spans="18:18">
      <c r="R2095" s="377"/>
    </row>
    <row r="2096" spans="18:18">
      <c r="R2096" s="377"/>
    </row>
    <row r="2097" spans="18:18">
      <c r="R2097" s="377"/>
    </row>
    <row r="2098" spans="18:18">
      <c r="R2098" s="377"/>
    </row>
    <row r="2099" spans="18:18">
      <c r="R2099" s="377"/>
    </row>
    <row r="2100" spans="18:18">
      <c r="R2100" s="377"/>
    </row>
    <row r="2101" spans="18:18">
      <c r="R2101" s="377"/>
    </row>
    <row r="2102" spans="18:18">
      <c r="R2102" s="377"/>
    </row>
    <row r="2103" spans="18:18">
      <c r="R2103" s="377"/>
    </row>
    <row r="2104" spans="18:18">
      <c r="R2104" s="377"/>
    </row>
    <row r="2105" spans="18:18">
      <c r="R2105" s="377"/>
    </row>
    <row r="2106" spans="18:18">
      <c r="R2106" s="377"/>
    </row>
    <row r="2107" spans="18:18">
      <c r="R2107" s="377"/>
    </row>
    <row r="2108" spans="18:18">
      <c r="R2108" s="377"/>
    </row>
    <row r="2109" spans="18:18">
      <c r="R2109" s="377"/>
    </row>
    <row r="2110" spans="18:18">
      <c r="R2110" s="377"/>
    </row>
    <row r="2111" spans="18:18">
      <c r="R2111" s="377"/>
    </row>
    <row r="2112" spans="18:18">
      <c r="R2112" s="377"/>
    </row>
    <row r="2113" spans="18:18">
      <c r="R2113" s="377"/>
    </row>
    <row r="2114" spans="18:18">
      <c r="R2114" s="377"/>
    </row>
    <row r="2115" spans="18:18">
      <c r="R2115" s="377"/>
    </row>
    <row r="2116" spans="18:18">
      <c r="R2116" s="377"/>
    </row>
    <row r="2117" spans="18:18">
      <c r="R2117" s="377"/>
    </row>
    <row r="2118" spans="18:18">
      <c r="R2118" s="377"/>
    </row>
    <row r="2119" spans="18:18">
      <c r="R2119" s="377"/>
    </row>
    <row r="2120" spans="18:18">
      <c r="R2120" s="377"/>
    </row>
    <row r="2121" spans="18:18">
      <c r="R2121" s="377"/>
    </row>
    <row r="2122" spans="18:18">
      <c r="R2122" s="377"/>
    </row>
    <row r="2123" spans="18:18">
      <c r="R2123" s="377"/>
    </row>
    <row r="2124" spans="18:18">
      <c r="R2124" s="377"/>
    </row>
    <row r="2125" spans="18:18">
      <c r="R2125" s="377"/>
    </row>
    <row r="2126" spans="18:18">
      <c r="R2126" s="377"/>
    </row>
    <row r="2127" spans="18:18">
      <c r="R2127" s="377"/>
    </row>
    <row r="2128" spans="18:18">
      <c r="R2128" s="377"/>
    </row>
    <row r="2129" spans="18:18">
      <c r="R2129" s="377"/>
    </row>
    <row r="2130" spans="18:18">
      <c r="R2130" s="377"/>
    </row>
    <row r="2131" spans="18:18">
      <c r="R2131" s="377"/>
    </row>
    <row r="2132" spans="18:18">
      <c r="R2132" s="377"/>
    </row>
    <row r="2133" spans="18:18">
      <c r="R2133" s="377"/>
    </row>
    <row r="2134" spans="18:18">
      <c r="R2134" s="377"/>
    </row>
    <row r="2135" spans="18:18">
      <c r="R2135" s="377"/>
    </row>
    <row r="2136" spans="18:18">
      <c r="R2136" s="377"/>
    </row>
    <row r="2137" spans="18:18">
      <c r="R2137" s="377"/>
    </row>
    <row r="2138" spans="18:18">
      <c r="R2138" s="377"/>
    </row>
    <row r="2139" spans="18:18">
      <c r="R2139" s="377"/>
    </row>
    <row r="2140" spans="18:18">
      <c r="R2140" s="377"/>
    </row>
    <row r="2141" spans="18:18">
      <c r="R2141" s="377"/>
    </row>
    <row r="2142" spans="18:18">
      <c r="R2142" s="377"/>
    </row>
    <row r="2143" spans="18:18">
      <c r="R2143" s="377"/>
    </row>
    <row r="2144" spans="18:18">
      <c r="R2144" s="377"/>
    </row>
    <row r="2145" spans="18:18">
      <c r="R2145" s="377"/>
    </row>
    <row r="2146" spans="18:18">
      <c r="R2146" s="377"/>
    </row>
    <row r="2147" spans="18:18">
      <c r="R2147" s="377"/>
    </row>
    <row r="2148" spans="18:18">
      <c r="R2148" s="377"/>
    </row>
    <row r="2149" spans="18:18">
      <c r="R2149" s="377"/>
    </row>
    <row r="2150" spans="18:18">
      <c r="R2150" s="377"/>
    </row>
    <row r="2151" spans="18:18">
      <c r="R2151" s="377"/>
    </row>
    <row r="2152" spans="18:18">
      <c r="R2152" s="377"/>
    </row>
    <row r="2153" spans="18:18">
      <c r="R2153" s="377"/>
    </row>
    <row r="2154" spans="18:18">
      <c r="R2154" s="377"/>
    </row>
    <row r="2155" spans="18:18">
      <c r="R2155" s="377"/>
    </row>
    <row r="2156" spans="18:18">
      <c r="R2156" s="377"/>
    </row>
    <row r="2157" spans="18:18">
      <c r="R2157" s="377"/>
    </row>
    <row r="2158" spans="18:18">
      <c r="R2158" s="377"/>
    </row>
    <row r="2159" spans="18:18">
      <c r="R2159" s="377"/>
    </row>
    <row r="2160" spans="18:18">
      <c r="R2160" s="377"/>
    </row>
    <row r="2161" spans="18:18">
      <c r="R2161" s="377"/>
    </row>
    <row r="2162" spans="18:18">
      <c r="R2162" s="377"/>
    </row>
    <row r="2163" spans="18:18">
      <c r="R2163" s="377"/>
    </row>
    <row r="2164" spans="18:18">
      <c r="R2164" s="377"/>
    </row>
    <row r="2165" spans="18:18">
      <c r="R2165" s="377"/>
    </row>
    <row r="2166" spans="18:18">
      <c r="R2166" s="377"/>
    </row>
    <row r="2167" spans="18:18">
      <c r="R2167" s="377"/>
    </row>
    <row r="2168" spans="18:18">
      <c r="R2168" s="377"/>
    </row>
    <row r="2169" spans="18:18">
      <c r="R2169" s="377"/>
    </row>
    <row r="2170" spans="18:18">
      <c r="R2170" s="377"/>
    </row>
    <row r="2171" spans="18:18">
      <c r="R2171" s="377"/>
    </row>
    <row r="2172" spans="18:18">
      <c r="R2172" s="377"/>
    </row>
    <row r="2173" spans="18:18">
      <c r="R2173" s="377"/>
    </row>
    <row r="2174" spans="18:18">
      <c r="R2174" s="377"/>
    </row>
    <row r="2175" spans="18:18">
      <c r="R2175" s="377"/>
    </row>
    <row r="2176" spans="18:18">
      <c r="R2176" s="377"/>
    </row>
    <row r="2177" spans="18:18">
      <c r="R2177" s="377"/>
    </row>
    <row r="2178" spans="18:18">
      <c r="R2178" s="377"/>
    </row>
    <row r="2179" spans="18:18">
      <c r="R2179" s="377"/>
    </row>
    <row r="2180" spans="18:18">
      <c r="R2180" s="377"/>
    </row>
    <row r="2181" spans="18:18">
      <c r="R2181" s="377"/>
    </row>
    <row r="2182" spans="18:18">
      <c r="R2182" s="377"/>
    </row>
    <row r="2183" spans="18:18">
      <c r="R2183" s="377"/>
    </row>
    <row r="2184" spans="18:18">
      <c r="R2184" s="377"/>
    </row>
    <row r="2185" spans="18:18">
      <c r="R2185" s="377"/>
    </row>
    <row r="2186" spans="18:18">
      <c r="R2186" s="377"/>
    </row>
    <row r="2187" spans="18:18">
      <c r="R2187" s="377"/>
    </row>
    <row r="2188" spans="18:18">
      <c r="R2188" s="377"/>
    </row>
    <row r="2189" spans="18:18">
      <c r="R2189" s="377"/>
    </row>
    <row r="2190" spans="18:18">
      <c r="R2190" s="377"/>
    </row>
    <row r="2191" spans="18:18">
      <c r="R2191" s="377"/>
    </row>
    <row r="2192" spans="18:18">
      <c r="R2192" s="377"/>
    </row>
    <row r="2193" spans="18:18">
      <c r="R2193" s="377"/>
    </row>
    <row r="2194" spans="18:18">
      <c r="R2194" s="377"/>
    </row>
    <row r="2195" spans="18:18">
      <c r="R2195" s="377"/>
    </row>
    <row r="2196" spans="18:18">
      <c r="R2196" s="377"/>
    </row>
    <row r="2197" spans="18:18">
      <c r="R2197" s="377"/>
    </row>
    <row r="2198" spans="18:18">
      <c r="R2198" s="377"/>
    </row>
    <row r="2199" spans="18:18">
      <c r="R2199" s="377"/>
    </row>
    <row r="2200" spans="18:18">
      <c r="R2200" s="377"/>
    </row>
    <row r="2201" spans="18:18">
      <c r="R2201" s="377"/>
    </row>
    <row r="2202" spans="18:18">
      <c r="R2202" s="377"/>
    </row>
    <row r="2203" spans="18:18">
      <c r="R2203" s="377"/>
    </row>
    <row r="2204" spans="18:18">
      <c r="R2204" s="377"/>
    </row>
    <row r="2205" spans="18:18">
      <c r="R2205" s="377"/>
    </row>
    <row r="2206" spans="18:18">
      <c r="R2206" s="377"/>
    </row>
    <row r="2207" spans="18:18">
      <c r="R2207" s="377"/>
    </row>
    <row r="2208" spans="18:18">
      <c r="R2208" s="377"/>
    </row>
    <row r="2209" spans="18:18">
      <c r="R2209" s="377"/>
    </row>
    <row r="2210" spans="18:18">
      <c r="R2210" s="377"/>
    </row>
    <row r="2211" spans="18:18">
      <c r="R2211" s="377"/>
    </row>
    <row r="2212" spans="18:18">
      <c r="R2212" s="377"/>
    </row>
    <row r="2213" spans="18:18">
      <c r="R2213" s="377"/>
    </row>
    <row r="2214" spans="18:18">
      <c r="R2214" s="377"/>
    </row>
    <row r="2215" spans="18:18">
      <c r="R2215" s="377"/>
    </row>
    <row r="2216" spans="18:18">
      <c r="R2216" s="377"/>
    </row>
    <row r="2217" spans="18:18">
      <c r="R2217" s="377"/>
    </row>
    <row r="2218" spans="18:18">
      <c r="R2218" s="377"/>
    </row>
    <row r="2219" spans="18:18">
      <c r="R2219" s="377"/>
    </row>
    <row r="2220" spans="18:18">
      <c r="R2220" s="377"/>
    </row>
    <row r="2221" spans="18:18">
      <c r="R2221" s="377"/>
    </row>
    <row r="2222" spans="18:18">
      <c r="R2222" s="377"/>
    </row>
    <row r="2223" spans="18:18">
      <c r="R2223" s="377"/>
    </row>
    <row r="2224" spans="18:18">
      <c r="R2224" s="377"/>
    </row>
    <row r="2225" spans="18:18">
      <c r="R2225" s="377"/>
    </row>
    <row r="2226" spans="18:18">
      <c r="R2226" s="377"/>
    </row>
    <row r="2227" spans="18:18">
      <c r="R2227" s="377"/>
    </row>
    <row r="2228" spans="18:18">
      <c r="R2228" s="377"/>
    </row>
    <row r="2229" spans="18:18">
      <c r="R2229" s="377"/>
    </row>
    <row r="2230" spans="18:18">
      <c r="R2230" s="377"/>
    </row>
    <row r="2231" spans="18:18">
      <c r="R2231" s="377"/>
    </row>
    <row r="2232" spans="18:18">
      <c r="R2232" s="377"/>
    </row>
    <row r="2233" spans="18:18">
      <c r="R2233" s="377"/>
    </row>
    <row r="2234" spans="18:18">
      <c r="R2234" s="377"/>
    </row>
    <row r="2235" spans="18:18">
      <c r="R2235" s="377"/>
    </row>
    <row r="2236" spans="18:18">
      <c r="R2236" s="377"/>
    </row>
    <row r="2237" spans="18:18">
      <c r="R2237" s="377"/>
    </row>
    <row r="2238" spans="18:18">
      <c r="R2238" s="377"/>
    </row>
    <row r="2239" spans="18:18">
      <c r="R2239" s="377"/>
    </row>
    <row r="2240" spans="18:18">
      <c r="R2240" s="377"/>
    </row>
    <row r="2241" spans="18:18">
      <c r="R2241" s="377"/>
    </row>
    <row r="2242" spans="18:18">
      <c r="R2242" s="377"/>
    </row>
    <row r="2243" spans="18:18">
      <c r="R2243" s="377"/>
    </row>
    <row r="2244" spans="18:18">
      <c r="R2244" s="377"/>
    </row>
    <row r="2245" spans="18:18">
      <c r="R2245" s="377"/>
    </row>
    <row r="2246" spans="18:18">
      <c r="R2246" s="377"/>
    </row>
    <row r="2247" spans="18:18">
      <c r="R2247" s="377"/>
    </row>
    <row r="2248" spans="18:18">
      <c r="R2248" s="377"/>
    </row>
    <row r="2249" spans="18:18">
      <c r="R2249" s="377"/>
    </row>
    <row r="2250" spans="18:18">
      <c r="R2250" s="377"/>
    </row>
    <row r="2251" spans="18:18">
      <c r="R2251" s="377"/>
    </row>
    <row r="2252" spans="18:18">
      <c r="R2252" s="377"/>
    </row>
    <row r="2253" spans="18:18">
      <c r="R2253" s="377"/>
    </row>
    <row r="2254" spans="18:18">
      <c r="R2254" s="377"/>
    </row>
    <row r="2255" spans="18:18">
      <c r="R2255" s="377"/>
    </row>
    <row r="2256" spans="18:18">
      <c r="R2256" s="377"/>
    </row>
    <row r="2257" spans="18:18">
      <c r="R2257" s="377"/>
    </row>
    <row r="2258" spans="18:18">
      <c r="R2258" s="377"/>
    </row>
    <row r="2259" spans="18:18">
      <c r="R2259" s="377"/>
    </row>
    <row r="2260" spans="18:18">
      <c r="R2260" s="377"/>
    </row>
    <row r="2261" spans="18:18">
      <c r="R2261" s="377"/>
    </row>
    <row r="2262" spans="18:18">
      <c r="R2262" s="377"/>
    </row>
    <row r="2263" spans="18:18">
      <c r="R2263" s="377"/>
    </row>
    <row r="2264" spans="18:18">
      <c r="R2264" s="377"/>
    </row>
    <row r="2265" spans="18:18">
      <c r="R2265" s="377"/>
    </row>
    <row r="2266" spans="18:18">
      <c r="R2266" s="377"/>
    </row>
    <row r="2267" spans="18:18">
      <c r="R2267" s="377"/>
    </row>
    <row r="2268" spans="18:18">
      <c r="R2268" s="377"/>
    </row>
    <row r="2269" spans="18:18">
      <c r="R2269" s="377"/>
    </row>
    <row r="2270" spans="18:18">
      <c r="R2270" s="377"/>
    </row>
    <row r="2271" spans="18:18">
      <c r="R2271" s="377"/>
    </row>
    <row r="2272" spans="18:18">
      <c r="R2272" s="377"/>
    </row>
    <row r="2273" spans="18:18">
      <c r="R2273" s="377"/>
    </row>
    <row r="2274" spans="18:18">
      <c r="R2274" s="377"/>
    </row>
    <row r="2275" spans="18:18">
      <c r="R2275" s="377"/>
    </row>
    <row r="2276" spans="18:18">
      <c r="R2276" s="377"/>
    </row>
    <row r="2277" spans="18:18">
      <c r="R2277" s="377"/>
    </row>
    <row r="2278" spans="18:18">
      <c r="R2278" s="377"/>
    </row>
    <row r="2279" spans="18:18">
      <c r="R2279" s="377"/>
    </row>
    <row r="2280" spans="18:18">
      <c r="R2280" s="377"/>
    </row>
    <row r="2281" spans="18:18">
      <c r="R2281" s="377"/>
    </row>
    <row r="2282" spans="18:18">
      <c r="R2282" s="377"/>
    </row>
    <row r="2283" spans="18:18">
      <c r="R2283" s="377"/>
    </row>
    <row r="2284" spans="18:18">
      <c r="R2284" s="377"/>
    </row>
    <row r="2285" spans="18:18">
      <c r="R2285" s="377"/>
    </row>
    <row r="2286" spans="18:18">
      <c r="R2286" s="377"/>
    </row>
    <row r="2287" spans="18:18">
      <c r="R2287" s="377"/>
    </row>
    <row r="2288" spans="18:18">
      <c r="R2288" s="377"/>
    </row>
    <row r="2289" spans="18:18">
      <c r="R2289" s="377"/>
    </row>
    <row r="2290" spans="18:18">
      <c r="R2290" s="377"/>
    </row>
    <row r="2291" spans="18:18">
      <c r="R2291" s="377"/>
    </row>
    <row r="2292" spans="18:18">
      <c r="R2292" s="377"/>
    </row>
    <row r="2293" spans="18:18">
      <c r="R2293" s="377"/>
    </row>
    <row r="2294" spans="18:18">
      <c r="R2294" s="377"/>
    </row>
    <row r="2295" spans="18:18">
      <c r="R2295" s="377"/>
    </row>
    <row r="2296" spans="18:18">
      <c r="R2296" s="377"/>
    </row>
    <row r="2297" spans="18:18">
      <c r="R2297" s="377"/>
    </row>
    <row r="2298" spans="18:18">
      <c r="R2298" s="377"/>
    </row>
    <row r="2299" spans="18:18">
      <c r="R2299" s="377"/>
    </row>
    <row r="2300" spans="18:18">
      <c r="R2300" s="377"/>
    </row>
    <row r="2301" spans="18:18">
      <c r="R2301" s="377"/>
    </row>
    <row r="2302" spans="18:18">
      <c r="R2302" s="377"/>
    </row>
    <row r="2303" spans="18:18">
      <c r="R2303" s="377"/>
    </row>
    <row r="2304" spans="18:18">
      <c r="R2304" s="377"/>
    </row>
    <row r="2305" spans="18:18">
      <c r="R2305" s="377"/>
    </row>
    <row r="2306" spans="18:18">
      <c r="R2306" s="377"/>
    </row>
    <row r="2307" spans="18:18">
      <c r="R2307" s="377"/>
    </row>
    <row r="2308" spans="18:18">
      <c r="R2308" s="377"/>
    </row>
    <row r="2309" spans="18:18">
      <c r="R2309" s="377"/>
    </row>
    <row r="2310" spans="18:18">
      <c r="R2310" s="377"/>
    </row>
    <row r="2311" spans="18:18">
      <c r="R2311" s="377"/>
    </row>
    <row r="2312" spans="18:18">
      <c r="R2312" s="377"/>
    </row>
    <row r="2313" spans="18:18">
      <c r="R2313" s="377"/>
    </row>
    <row r="2314" spans="18:18">
      <c r="R2314" s="377"/>
    </row>
    <row r="2315" spans="18:18">
      <c r="R2315" s="377"/>
    </row>
    <row r="2316" spans="18:18">
      <c r="R2316" s="377"/>
    </row>
    <row r="2317" spans="18:18">
      <c r="R2317" s="377"/>
    </row>
    <row r="2318" spans="18:18">
      <c r="R2318" s="377"/>
    </row>
    <row r="2319" spans="18:18">
      <c r="R2319" s="377"/>
    </row>
    <row r="2320" spans="18:18">
      <c r="R2320" s="377"/>
    </row>
    <row r="2321" spans="18:18">
      <c r="R2321" s="377"/>
    </row>
    <row r="2322" spans="18:18">
      <c r="R2322" s="377"/>
    </row>
    <row r="2323" spans="18:18">
      <c r="R2323" s="377"/>
    </row>
    <row r="2324" spans="18:18">
      <c r="R2324" s="377"/>
    </row>
    <row r="2325" spans="18:18">
      <c r="R2325" s="377"/>
    </row>
    <row r="2326" spans="18:18">
      <c r="R2326" s="377"/>
    </row>
    <row r="2327" spans="18:18">
      <c r="R2327" s="377"/>
    </row>
    <row r="2328" spans="18:18">
      <c r="R2328" s="377"/>
    </row>
    <row r="2329" spans="18:18">
      <c r="R2329" s="377"/>
    </row>
    <row r="2330" spans="18:18">
      <c r="R2330" s="377"/>
    </row>
    <row r="2331" spans="18:18">
      <c r="R2331" s="377"/>
    </row>
    <row r="2332" spans="18:18">
      <c r="R2332" s="377"/>
    </row>
    <row r="2333" spans="18:18">
      <c r="R2333" s="377"/>
    </row>
    <row r="2334" spans="18:18">
      <c r="R2334" s="377"/>
    </row>
    <row r="2335" spans="18:18">
      <c r="R2335" s="377"/>
    </row>
    <row r="2336" spans="18:18">
      <c r="R2336" s="377"/>
    </row>
    <row r="2337" spans="18:18">
      <c r="R2337" s="377"/>
    </row>
    <row r="2338" spans="18:18">
      <c r="R2338" s="377"/>
    </row>
    <row r="2339" spans="18:18">
      <c r="R2339" s="377"/>
    </row>
    <row r="2340" spans="18:18">
      <c r="R2340" s="377"/>
    </row>
    <row r="2341" spans="18:18">
      <c r="R2341" s="377"/>
    </row>
    <row r="2342" spans="18:18">
      <c r="R2342" s="377"/>
    </row>
    <row r="2343" spans="18:18">
      <c r="R2343" s="377"/>
    </row>
    <row r="2344" spans="18:18">
      <c r="R2344" s="377"/>
    </row>
    <row r="2345" spans="18:18">
      <c r="R2345" s="377"/>
    </row>
    <row r="2346" spans="18:18">
      <c r="R2346" s="377"/>
    </row>
    <row r="2347" spans="18:18">
      <c r="R2347" s="377"/>
    </row>
    <row r="2348" spans="18:18">
      <c r="R2348" s="377"/>
    </row>
    <row r="2349" spans="18:18">
      <c r="R2349" s="377"/>
    </row>
    <row r="2350" spans="18:18">
      <c r="R2350" s="377"/>
    </row>
    <row r="2351" spans="18:18">
      <c r="R2351" s="377"/>
    </row>
    <row r="2352" spans="18:18">
      <c r="R2352" s="377"/>
    </row>
    <row r="2353" spans="18:18">
      <c r="R2353" s="377"/>
    </row>
    <row r="2354" spans="18:18">
      <c r="R2354" s="377"/>
    </row>
    <row r="2355" spans="18:18">
      <c r="R2355" s="377"/>
    </row>
    <row r="2356" spans="18:18">
      <c r="R2356" s="377"/>
    </row>
    <row r="2357" spans="18:18">
      <c r="R2357" s="377"/>
    </row>
    <row r="2358" spans="18:18">
      <c r="R2358" s="377"/>
    </row>
    <row r="2359" spans="18:18">
      <c r="R2359" s="377"/>
    </row>
    <row r="2360" spans="18:18">
      <c r="R2360" s="377"/>
    </row>
    <row r="2361" spans="18:18">
      <c r="R2361" s="377"/>
    </row>
    <row r="2362" spans="18:18">
      <c r="R2362" s="377"/>
    </row>
    <row r="2363" spans="18:18">
      <c r="R2363" s="377"/>
    </row>
    <row r="2364" spans="18:18">
      <c r="R2364" s="377"/>
    </row>
    <row r="2365" spans="18:18">
      <c r="R2365" s="377"/>
    </row>
    <row r="2366" spans="18:18">
      <c r="R2366" s="377"/>
    </row>
    <row r="2367" spans="18:18">
      <c r="R2367" s="377"/>
    </row>
    <row r="2368" spans="18:18">
      <c r="R2368" s="377"/>
    </row>
    <row r="2369" spans="18:18">
      <c r="R2369" s="377"/>
    </row>
    <row r="2370" spans="18:18">
      <c r="R2370" s="377"/>
    </row>
    <row r="2371" spans="18:18">
      <c r="R2371" s="377"/>
    </row>
    <row r="2372" spans="18:18">
      <c r="R2372" s="377"/>
    </row>
    <row r="2373" spans="18:18">
      <c r="R2373" s="377"/>
    </row>
    <row r="2374" spans="18:18">
      <c r="R2374" s="377"/>
    </row>
    <row r="2375" spans="18:18">
      <c r="R2375" s="377"/>
    </row>
    <row r="2376" spans="18:18">
      <c r="R2376" s="377"/>
    </row>
    <row r="2377" spans="18:18">
      <c r="R2377" s="377"/>
    </row>
    <row r="2378" spans="18:18">
      <c r="R2378" s="377"/>
    </row>
    <row r="2379" spans="18:18">
      <c r="R2379" s="377"/>
    </row>
    <row r="2380" spans="18:18">
      <c r="R2380" s="377"/>
    </row>
    <row r="2381" spans="18:18">
      <c r="R2381" s="377"/>
    </row>
    <row r="2382" spans="18:18">
      <c r="R2382" s="377"/>
    </row>
    <row r="2383" spans="18:18">
      <c r="R2383" s="377"/>
    </row>
    <row r="2384" spans="18:18">
      <c r="R2384" s="377"/>
    </row>
    <row r="2385" spans="18:18">
      <c r="R2385" s="377"/>
    </row>
    <row r="2386" spans="18:18">
      <c r="R2386" s="377"/>
    </row>
    <row r="2387" spans="18:18">
      <c r="R2387" s="377"/>
    </row>
    <row r="2388" spans="18:18">
      <c r="R2388" s="377"/>
    </row>
    <row r="2389" spans="18:18">
      <c r="R2389" s="377"/>
    </row>
    <row r="2390" spans="18:18">
      <c r="R2390" s="377"/>
    </row>
    <row r="2391" spans="18:18">
      <c r="R2391" s="377"/>
    </row>
    <row r="2392" spans="18:18">
      <c r="R2392" s="377"/>
    </row>
    <row r="2393" spans="18:18">
      <c r="R2393" s="377"/>
    </row>
    <row r="2394" spans="18:18">
      <c r="R2394" s="377"/>
    </row>
    <row r="2395" spans="18:18">
      <c r="R2395" s="377"/>
    </row>
    <row r="2396" spans="18:18">
      <c r="R2396" s="377"/>
    </row>
    <row r="2397" spans="18:18">
      <c r="R2397" s="377"/>
    </row>
    <row r="2398" spans="18:18">
      <c r="R2398" s="377"/>
    </row>
    <row r="2399" spans="18:18">
      <c r="R2399" s="377"/>
    </row>
    <row r="2400" spans="18:18">
      <c r="R2400" s="377"/>
    </row>
    <row r="2401" spans="18:18">
      <c r="R2401" s="377"/>
    </row>
    <row r="2402" spans="18:18">
      <c r="R2402" s="377"/>
    </row>
    <row r="2403" spans="18:18">
      <c r="R2403" s="377"/>
    </row>
    <row r="2404" spans="18:18">
      <c r="R2404" s="377"/>
    </row>
    <row r="2405" spans="18:18">
      <c r="R2405" s="377"/>
    </row>
    <row r="2406" spans="18:18">
      <c r="R2406" s="377"/>
    </row>
    <row r="2407" spans="18:18">
      <c r="R2407" s="377"/>
    </row>
    <row r="2408" spans="18:18">
      <c r="R2408" s="377"/>
    </row>
    <row r="2409" spans="18:18">
      <c r="R2409" s="377"/>
    </row>
    <row r="2410" spans="18:18">
      <c r="R2410" s="377"/>
    </row>
    <row r="2411" spans="18:18">
      <c r="R2411" s="377"/>
    </row>
    <row r="2412" spans="18:18">
      <c r="R2412" s="377"/>
    </row>
    <row r="2413" spans="18:18">
      <c r="R2413" s="377"/>
    </row>
    <row r="2414" spans="18:18">
      <c r="R2414" s="377"/>
    </row>
    <row r="2415" spans="18:18">
      <c r="R2415" s="377"/>
    </row>
    <row r="2416" spans="18:18">
      <c r="R2416" s="377"/>
    </row>
    <row r="2417" spans="18:18">
      <c r="R2417" s="377"/>
    </row>
    <row r="2418" spans="18:18">
      <c r="R2418" s="377"/>
    </row>
    <row r="2419" spans="18:18">
      <c r="R2419" s="377"/>
    </row>
    <row r="2420" spans="18:18">
      <c r="R2420" s="377"/>
    </row>
    <row r="2421" spans="18:18">
      <c r="R2421" s="377"/>
    </row>
    <row r="2422" spans="18:18">
      <c r="R2422" s="377"/>
    </row>
    <row r="2423" spans="18:18">
      <c r="R2423" s="377"/>
    </row>
    <row r="2424" spans="18:18">
      <c r="R2424" s="377"/>
    </row>
    <row r="2425" spans="18:18">
      <c r="R2425" s="377"/>
    </row>
    <row r="2426" spans="18:18">
      <c r="R2426" s="377"/>
    </row>
    <row r="2427" spans="18:18">
      <c r="R2427" s="377"/>
    </row>
    <row r="2428" spans="18:18">
      <c r="R2428" s="377"/>
    </row>
    <row r="2429" spans="18:18">
      <c r="R2429" s="377"/>
    </row>
    <row r="2430" spans="18:18">
      <c r="R2430" s="377"/>
    </row>
    <row r="2431" spans="18:18">
      <c r="R2431" s="377"/>
    </row>
    <row r="2432" spans="18:18">
      <c r="R2432" s="377"/>
    </row>
    <row r="2433" spans="18:18">
      <c r="R2433" s="377"/>
    </row>
    <row r="2434" spans="18:18">
      <c r="R2434" s="377"/>
    </row>
    <row r="2435" spans="18:18">
      <c r="R2435" s="377"/>
    </row>
    <row r="2436" spans="18:18">
      <c r="R2436" s="377"/>
    </row>
    <row r="2437" spans="18:18">
      <c r="R2437" s="377"/>
    </row>
    <row r="2438" spans="18:18">
      <c r="R2438" s="377"/>
    </row>
    <row r="2439" spans="18:18">
      <c r="R2439" s="377"/>
    </row>
    <row r="2440" spans="18:18">
      <c r="R2440" s="377"/>
    </row>
    <row r="2441" spans="18:18">
      <c r="R2441" s="377"/>
    </row>
    <row r="2442" spans="18:18">
      <c r="R2442" s="377"/>
    </row>
    <row r="2443" spans="18:18">
      <c r="R2443" s="377"/>
    </row>
    <row r="2444" spans="18:18">
      <c r="R2444" s="377"/>
    </row>
    <row r="2445" spans="18:18">
      <c r="R2445" s="377"/>
    </row>
    <row r="2446" spans="18:18">
      <c r="R2446" s="377"/>
    </row>
    <row r="2447" spans="18:18">
      <c r="R2447" s="377"/>
    </row>
    <row r="2448" spans="18:18">
      <c r="R2448" s="377"/>
    </row>
    <row r="2449" spans="18:18">
      <c r="R2449" s="377"/>
    </row>
    <row r="2450" spans="18:18">
      <c r="R2450" s="377"/>
    </row>
    <row r="2451" spans="18:18">
      <c r="R2451" s="377"/>
    </row>
    <row r="2452" spans="18:18">
      <c r="R2452" s="377"/>
    </row>
    <row r="2453" spans="18:18">
      <c r="R2453" s="377"/>
    </row>
    <row r="2454" spans="18:18">
      <c r="R2454" s="377"/>
    </row>
    <row r="2455" spans="18:18">
      <c r="R2455" s="377"/>
    </row>
    <row r="2456" spans="18:18">
      <c r="R2456" s="377"/>
    </row>
    <row r="2457" spans="18:18">
      <c r="R2457" s="377"/>
    </row>
    <row r="2458" spans="18:18">
      <c r="R2458" s="377"/>
    </row>
    <row r="2459" spans="18:18">
      <c r="R2459" s="377"/>
    </row>
    <row r="2460" spans="18:18">
      <c r="R2460" s="377"/>
    </row>
    <row r="2461" spans="18:18">
      <c r="R2461" s="377"/>
    </row>
    <row r="2462" spans="18:18">
      <c r="R2462" s="377"/>
    </row>
    <row r="2463" spans="18:18">
      <c r="R2463" s="377"/>
    </row>
    <row r="2464" spans="18:18">
      <c r="R2464" s="377"/>
    </row>
    <row r="2465" spans="18:18">
      <c r="R2465" s="377"/>
    </row>
    <row r="2466" spans="18:18">
      <c r="R2466" s="377"/>
    </row>
    <row r="2467" spans="18:18">
      <c r="R2467" s="377"/>
    </row>
    <row r="2468" spans="18:18">
      <c r="R2468" s="377"/>
    </row>
    <row r="2469" spans="18:18">
      <c r="R2469" s="377"/>
    </row>
    <row r="2470" spans="18:18">
      <c r="R2470" s="377"/>
    </row>
    <row r="2471" spans="18:18">
      <c r="R2471" s="377"/>
    </row>
    <row r="2472" spans="18:18">
      <c r="R2472" s="377"/>
    </row>
    <row r="2473" spans="18:18">
      <c r="R2473" s="377"/>
    </row>
    <row r="2474" spans="18:18">
      <c r="R2474" s="377"/>
    </row>
    <row r="2475" spans="18:18">
      <c r="R2475" s="377"/>
    </row>
    <row r="2476" spans="18:18">
      <c r="R2476" s="377"/>
    </row>
    <row r="2477" spans="18:18">
      <c r="R2477" s="377"/>
    </row>
    <row r="2478" spans="18:18">
      <c r="R2478" s="377"/>
    </row>
    <row r="2479" spans="18:18">
      <c r="R2479" s="377"/>
    </row>
    <row r="2480" spans="18:18">
      <c r="R2480" s="377"/>
    </row>
    <row r="2481" spans="18:18">
      <c r="R2481" s="377"/>
    </row>
    <row r="2482" spans="18:18">
      <c r="R2482" s="377"/>
    </row>
    <row r="2483" spans="18:18">
      <c r="R2483" s="377"/>
    </row>
    <row r="2484" spans="18:18">
      <c r="R2484" s="377"/>
    </row>
    <row r="2485" spans="18:18">
      <c r="R2485" s="377"/>
    </row>
    <row r="2486" spans="18:18">
      <c r="R2486" s="377"/>
    </row>
    <row r="2487" spans="18:18">
      <c r="R2487" s="377"/>
    </row>
    <row r="2488" spans="18:18">
      <c r="R2488" s="377"/>
    </row>
    <row r="2489" spans="18:18">
      <c r="R2489" s="377"/>
    </row>
    <row r="2490" spans="18:18">
      <c r="R2490" s="377"/>
    </row>
    <row r="2491" spans="18:18">
      <c r="R2491" s="377"/>
    </row>
    <row r="2492" spans="18:18">
      <c r="R2492" s="377"/>
    </row>
    <row r="2493" spans="18:18">
      <c r="R2493" s="377"/>
    </row>
    <row r="2494" spans="18:18">
      <c r="R2494" s="377"/>
    </row>
    <row r="2495" spans="18:18">
      <c r="R2495" s="377"/>
    </row>
    <row r="2496" spans="18:18">
      <c r="R2496" s="377"/>
    </row>
    <row r="2497" spans="18:18">
      <c r="R2497" s="377"/>
    </row>
    <row r="2498" spans="18:18">
      <c r="R2498" s="377"/>
    </row>
    <row r="2499" spans="18:18">
      <c r="R2499" s="377"/>
    </row>
    <row r="2500" spans="18:18">
      <c r="R2500" s="377"/>
    </row>
    <row r="2501" spans="18:18">
      <c r="R2501" s="377"/>
    </row>
    <row r="2502" spans="18:18">
      <c r="R2502" s="377"/>
    </row>
    <row r="2503" spans="18:18">
      <c r="R2503" s="377"/>
    </row>
    <row r="2504" spans="18:18">
      <c r="R2504" s="377"/>
    </row>
    <row r="2505" spans="18:18">
      <c r="R2505" s="377"/>
    </row>
    <row r="2506" spans="18:18">
      <c r="R2506" s="377"/>
    </row>
    <row r="2507" spans="18:18">
      <c r="R2507" s="377"/>
    </row>
    <row r="2508" spans="18:18">
      <c r="R2508" s="377"/>
    </row>
    <row r="2509" spans="18:18">
      <c r="R2509" s="377"/>
    </row>
    <row r="2510" spans="18:18">
      <c r="R2510" s="377"/>
    </row>
    <row r="2511" spans="18:18">
      <c r="R2511" s="377"/>
    </row>
    <row r="2512" spans="18:18">
      <c r="R2512" s="377"/>
    </row>
    <row r="2513" spans="18:18">
      <c r="R2513" s="377"/>
    </row>
    <row r="2514" spans="18:18">
      <c r="R2514" s="377"/>
    </row>
    <row r="2515" spans="18:18">
      <c r="R2515" s="377"/>
    </row>
    <row r="2516" spans="18:18">
      <c r="R2516" s="377"/>
    </row>
    <row r="2517" spans="18:18">
      <c r="R2517" s="377"/>
    </row>
    <row r="2518" spans="18:18">
      <c r="R2518" s="377"/>
    </row>
    <row r="2519" spans="18:18">
      <c r="R2519" s="377"/>
    </row>
    <row r="2520" spans="18:18">
      <c r="R2520" s="377"/>
    </row>
    <row r="2521" spans="18:18">
      <c r="R2521" s="377"/>
    </row>
    <row r="2522" spans="18:18">
      <c r="R2522" s="377"/>
    </row>
    <row r="2523" spans="18:18">
      <c r="R2523" s="377"/>
    </row>
    <row r="2524" spans="18:18">
      <c r="R2524" s="377"/>
    </row>
    <row r="2525" spans="18:18">
      <c r="R2525" s="377"/>
    </row>
    <row r="2526" spans="18:18">
      <c r="R2526" s="377"/>
    </row>
    <row r="2527" spans="18:18">
      <c r="R2527" s="377"/>
    </row>
    <row r="2528" spans="18:18">
      <c r="R2528" s="377"/>
    </row>
    <row r="2529" spans="18:18">
      <c r="R2529" s="377"/>
    </row>
    <row r="2530" spans="18:18">
      <c r="R2530" s="377"/>
    </row>
    <row r="2531" spans="18:18">
      <c r="R2531" s="377"/>
    </row>
    <row r="2532" spans="18:18">
      <c r="R2532" s="377"/>
    </row>
    <row r="2533" spans="18:18">
      <c r="R2533" s="377"/>
    </row>
    <row r="2534" spans="18:18">
      <c r="R2534" s="377"/>
    </row>
    <row r="2535" spans="18:18">
      <c r="R2535" s="377"/>
    </row>
    <row r="2536" spans="18:18">
      <c r="R2536" s="377"/>
    </row>
    <row r="2537" spans="18:18">
      <c r="R2537" s="377"/>
    </row>
    <row r="2538" spans="18:18">
      <c r="R2538" s="377"/>
    </row>
    <row r="2539" spans="18:18">
      <c r="R2539" s="377"/>
    </row>
    <row r="2540" spans="18:18">
      <c r="R2540" s="377"/>
    </row>
    <row r="2541" spans="18:18">
      <c r="R2541" s="377"/>
    </row>
    <row r="2542" spans="18:18">
      <c r="R2542" s="377"/>
    </row>
    <row r="2543" spans="18:18">
      <c r="R2543" s="377"/>
    </row>
    <row r="2544" spans="18:18">
      <c r="R2544" s="377"/>
    </row>
    <row r="2545" spans="18:18">
      <c r="R2545" s="377"/>
    </row>
    <row r="2546" spans="18:18">
      <c r="R2546" s="377"/>
    </row>
    <row r="2547" spans="18:18">
      <c r="R2547" s="377"/>
    </row>
    <row r="2548" spans="18:18">
      <c r="R2548" s="377"/>
    </row>
    <row r="2549" spans="18:18">
      <c r="R2549" s="377"/>
    </row>
    <row r="2550" spans="18:18">
      <c r="R2550" s="377"/>
    </row>
    <row r="2551" spans="18:18">
      <c r="R2551" s="377"/>
    </row>
    <row r="2552" spans="18:18">
      <c r="R2552" s="377"/>
    </row>
    <row r="2553" spans="18:18">
      <c r="R2553" s="377"/>
    </row>
    <row r="2554" spans="18:18">
      <c r="R2554" s="377"/>
    </row>
    <row r="2555" spans="18:18">
      <c r="R2555" s="377"/>
    </row>
    <row r="2556" spans="18:18">
      <c r="R2556" s="377"/>
    </row>
    <row r="2557" spans="18:18">
      <c r="R2557" s="377"/>
    </row>
    <row r="2558" spans="18:18">
      <c r="R2558" s="377"/>
    </row>
    <row r="2559" spans="18:18">
      <c r="R2559" s="377"/>
    </row>
    <row r="2560" spans="18:18">
      <c r="R2560" s="377"/>
    </row>
    <row r="2561" spans="18:18">
      <c r="R2561" s="377"/>
    </row>
    <row r="2562" spans="18:18">
      <c r="R2562" s="377"/>
    </row>
    <row r="2563" spans="18:18">
      <c r="R2563" s="377"/>
    </row>
    <row r="2564" spans="18:18">
      <c r="R2564" s="377"/>
    </row>
    <row r="2565" spans="18:18">
      <c r="R2565" s="377"/>
    </row>
    <row r="2566" spans="18:18">
      <c r="R2566" s="377"/>
    </row>
    <row r="2567" spans="18:18">
      <c r="R2567" s="377"/>
    </row>
    <row r="2568" spans="18:18">
      <c r="R2568" s="377"/>
    </row>
    <row r="2569" spans="18:18">
      <c r="R2569" s="377"/>
    </row>
    <row r="2570" spans="18:18">
      <c r="R2570" s="377"/>
    </row>
    <row r="2571" spans="18:18">
      <c r="R2571" s="377"/>
    </row>
    <row r="2572" spans="18:18">
      <c r="R2572" s="377"/>
    </row>
    <row r="2573" spans="18:18">
      <c r="R2573" s="377"/>
    </row>
    <row r="2574" spans="18:18">
      <c r="R2574" s="377"/>
    </row>
    <row r="2575" spans="18:18">
      <c r="R2575" s="377"/>
    </row>
    <row r="2576" spans="18:18">
      <c r="R2576" s="377"/>
    </row>
    <row r="2577" spans="18:18">
      <c r="R2577" s="377"/>
    </row>
    <row r="2578" spans="18:18">
      <c r="R2578" s="377"/>
    </row>
    <row r="2579" spans="18:18">
      <c r="R2579" s="377"/>
    </row>
    <row r="2580" spans="18:18">
      <c r="R2580" s="377"/>
    </row>
    <row r="2581" spans="18:18">
      <c r="R2581" s="377"/>
    </row>
    <row r="2582" spans="18:18">
      <c r="R2582" s="377"/>
    </row>
    <row r="2583" spans="18:18">
      <c r="R2583" s="377"/>
    </row>
    <row r="2584" spans="18:18">
      <c r="R2584" s="377"/>
    </row>
    <row r="2593" spans="18:18">
      <c r="R2593" s="84"/>
    </row>
    <row r="2594" spans="18:18">
      <c r="R2594" s="84"/>
    </row>
    <row r="2595" spans="18:18">
      <c r="R2595" s="84"/>
    </row>
    <row r="2596" spans="18:18">
      <c r="R2596" s="84"/>
    </row>
    <row r="2597" spans="18:18">
      <c r="R2597" s="84"/>
    </row>
    <row r="2598" spans="18:18">
      <c r="R2598" s="84"/>
    </row>
    <row r="2599" spans="18:18">
      <c r="R2599" s="84"/>
    </row>
  </sheetData>
  <sheetProtection algorithmName="SHA-512" hashValue="P6pa4eqLE/f2MlfLiIYUBha0UA7FyQ0OMDbj+5Uu2HghbuIp9Po1yzHaWEn80F9RYu8dZ6aVPYx94aIFXizNxA==" saltValue="sfIwY7FfF9UdbQ9rgeDGYA==" spinCount="100000" sheet="1" formatCells="0" formatColumns="0" formatRows="0" insertColumns="0" insertRows="0" insertHyperlinks="0" sort="0" autoFilter="0" pivotTables="0"/>
  <protectedRanges>
    <protectedRange sqref="R9:R366" name="Rango4"/>
    <protectedRange sqref="G9:G366" name="Rango3"/>
    <protectedRange sqref="I9:L366" name="Rango1"/>
    <protectedRange sqref="B9:B366" name="Rango2"/>
  </protectedRanges>
  <autoFilter ref="A8:R132"/>
  <mergeCells count="7">
    <mergeCell ref="C376:E376"/>
    <mergeCell ref="M376:O376"/>
    <mergeCell ref="M7:N7"/>
    <mergeCell ref="O7:P7"/>
    <mergeCell ref="I7:J7"/>
    <mergeCell ref="K7:L7"/>
    <mergeCell ref="H367:L367"/>
  </mergeCells>
  <pageMargins left="0.31496062992125984" right="0.19685039370078741" top="0.31496062992125984" bottom="0.74803149606299213" header="0.31496062992125984" footer="0.31496062992125984"/>
  <pageSetup scale="55"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18</vt:i4>
      </vt:variant>
    </vt:vector>
  </HeadingPairs>
  <TitlesOfParts>
    <vt:vector size="34" baseType="lpstr">
      <vt:lpstr>Contactos</vt:lpstr>
      <vt:lpstr>bd_lista</vt:lpstr>
      <vt:lpstr>CUADRO</vt:lpstr>
      <vt:lpstr>Hoja de Trabajo para listado</vt:lpstr>
      <vt:lpstr>FORM. 9</vt:lpstr>
      <vt:lpstr>RESUMEN</vt:lpstr>
      <vt:lpstr>CONCEPTOS.</vt:lpstr>
      <vt:lpstr>CUT MN</vt:lpstr>
      <vt:lpstr>CUT ME</vt:lpstr>
      <vt:lpstr>TRL MN</vt:lpstr>
      <vt:lpstr>TRL ME</vt:lpstr>
      <vt:lpstr>CDI</vt:lpstr>
      <vt:lpstr>TCR MN</vt:lpstr>
      <vt:lpstr>TCR ME</vt:lpstr>
      <vt:lpstr>CVD_AUTO</vt:lpstr>
      <vt:lpstr>CONTACTOS UCCF</vt:lpstr>
      <vt:lpstr>CDI!Área_de_impresión</vt:lpstr>
      <vt:lpstr>CONCEPTOS.!Área_de_impresión</vt:lpstr>
      <vt:lpstr>'CUT ME'!Área_de_impresión</vt:lpstr>
      <vt:lpstr>'CUT MN'!Área_de_impresión</vt:lpstr>
      <vt:lpstr>CVD_AUTO!Área_de_impresión</vt:lpstr>
      <vt:lpstr>'FORM. 9'!Área_de_impresión</vt:lpstr>
      <vt:lpstr>RESUMEN!Área_de_impresión</vt:lpstr>
      <vt:lpstr>'TCR ME'!Área_de_impresión</vt:lpstr>
      <vt:lpstr>'TCR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Judith</cp:lastModifiedBy>
  <cp:lastPrinted>2020-04-06T16:22:15Z</cp:lastPrinted>
  <dcterms:created xsi:type="dcterms:W3CDTF">2014-07-03T21:21:01Z</dcterms:created>
  <dcterms:modified xsi:type="dcterms:W3CDTF">2020-06-06T20:57:18Z</dcterms:modified>
</cp:coreProperties>
</file>